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ml.chartshapes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2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slicers/slicer2.xml" ContentType="application/vnd.ms-excel.slicer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9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ml.chartshapes+xml"/>
  <Override PartName="/xl/charts/chart10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Ex4.xml" ContentType="application/vnd.ms-office.chartex+xml"/>
  <Override PartName="/xl/charts/style16.xml" ContentType="application/vnd.ms-office.chartstyle+xml"/>
  <Override PartName="/xl/charts/colors16.xml" ContentType="application/vnd.ms-office.chartcolorstyle+xml"/>
  <Override PartName="/xl/charts/chartEx5.xml" ContentType="application/vnd.ms-office.chartex+xml"/>
  <Override PartName="/xl/charts/style17.xml" ContentType="application/vnd.ms-office.chartstyle+xml"/>
  <Override PartName="/xl/charts/colors17.xml" ContentType="application/vnd.ms-office.chartcolorstyle+xml"/>
  <Override PartName="/xl/charts/chartEx6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8" codeName="{E5D1E7B1-6628-F0F0-D09B-76B25B5F3CD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dayana/Desktop/Shopping_Behavior_Analysis_US/"/>
    </mc:Choice>
  </mc:AlternateContent>
  <xr:revisionPtr revIDLastSave="0" documentId="13_ncr:1_{FE1DDF2D-6E7B-974B-8288-F6C14819D032}" xr6:coauthVersionLast="47" xr6:coauthVersionMax="47" xr10:uidLastSave="{00000000-0000-0000-0000-000000000000}"/>
  <bookViews>
    <workbookView xWindow="0" yWindow="680" windowWidth="29400" windowHeight="18440" activeTab="3" xr2:uid="{75780B70-CB1F-DE43-A32D-31E67AAE3A92}"/>
  </bookViews>
  <sheets>
    <sheet name="shopping_behavior_updated" sheetId="2" r:id="rId1"/>
    <sheet name="Verifications" sheetId="3" r:id="rId2"/>
    <sheet name="Outliers" sheetId="5" r:id="rId3"/>
    <sheet name="Exploratory_Analysis" sheetId="8" r:id="rId4"/>
    <sheet name="Dashboard" sheetId="11" r:id="rId5"/>
  </sheets>
  <definedNames>
    <definedName name="_xlchart.v1.0" hidden="1">shopping_behavior_updated!$B$2:$B$3901</definedName>
    <definedName name="_xlchart.v5.1" hidden="1">Exploratory_Analysis!$D$107</definedName>
    <definedName name="_xlchart.v5.10" hidden="1">Exploratory_Analysis!$D$108:$D$113</definedName>
    <definedName name="_xlchart.v5.11" hidden="1">Exploratory_Analysis!$E$107</definedName>
    <definedName name="_xlchart.v5.12" hidden="1">Exploratory_Analysis!$E$108:$E$113</definedName>
    <definedName name="_xlchart.v5.13" hidden="1">Exploratory_Analysis!$B$107</definedName>
    <definedName name="_xlchart.v5.14" hidden="1">Exploratory_Analysis!$B$108:$B$113</definedName>
    <definedName name="_xlchart.v5.15" hidden="1">Exploratory_Analysis!$C$107</definedName>
    <definedName name="_xlchart.v5.16" hidden="1">Exploratory_Analysis!$C$108:$C$113</definedName>
    <definedName name="_xlchart.v5.2" hidden="1">Exploratory_Analysis!$D$108:$D$113</definedName>
    <definedName name="_xlchart.v5.3" hidden="1">Exploratory_Analysis!$E$107</definedName>
    <definedName name="_xlchart.v5.4" hidden="1">Exploratory_Analysis!$E$108:$E$113</definedName>
    <definedName name="_xlchart.v5.5" hidden="1">Exploratory_Analysis!$B$107</definedName>
    <definedName name="_xlchart.v5.6" hidden="1">Exploratory_Analysis!$B$108:$B$113</definedName>
    <definedName name="_xlchart.v5.7" hidden="1">Exploratory_Analysis!$C$107</definedName>
    <definedName name="_xlchart.v5.8" hidden="1">Exploratory_Analysis!$C$108:$C$113</definedName>
    <definedName name="_xlchart.v5.9" hidden="1">Exploratory_Analysis!$D$107</definedName>
    <definedName name="_xlnm.Print_Area" localSheetId="4">Dashboard!$A$1:$AE$64</definedName>
    <definedName name="_xlnm.Print_Area" localSheetId="3">Exploratory_Analysis!$A$4:$R$131</definedName>
    <definedName name="DatosExternos_1" localSheetId="0" hidden="1">shopping_behavior_updated!$A$1:$S$3901</definedName>
    <definedName name="SegmentaciónDeDatos_Age4">#N/A</definedName>
    <definedName name="SegmentaciónDeDatos_Discount_Applied">#N/A</definedName>
    <definedName name="SegmentaciónDeDatos_Gender">#N/A</definedName>
    <definedName name="SegmentaciónDeDatos_Promo_Code_Used">#N/A</definedName>
    <definedName name="SegmentaciónDeDatos_Subscription_Status">#N/A</definedName>
  </definedNames>
  <calcPr calcId="191029"/>
  <pivotCaches>
    <pivotCache cacheId="1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8" l="1"/>
  <c r="U7" i="3"/>
  <c r="C3" i="3"/>
  <c r="H40" i="8"/>
  <c r="H41" i="8"/>
  <c r="I68" i="8"/>
  <c r="I54" i="8"/>
  <c r="H68" i="8"/>
  <c r="I15" i="8"/>
  <c r="H54" i="8"/>
  <c r="I16" i="8"/>
  <c r="H16" i="8"/>
  <c r="H15" i="8"/>
  <c r="H42" i="8"/>
  <c r="B25" i="8"/>
  <c r="C14" i="8"/>
  <c r="B14" i="8"/>
  <c r="H91" i="8"/>
  <c r="N91" i="8"/>
  <c r="Q91" i="8"/>
  <c r="K91" i="8"/>
  <c r="U2" i="2" l="1"/>
  <c r="T2" i="2"/>
  <c r="M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754" i="2"/>
  <c r="U755" i="2"/>
  <c r="U756" i="2"/>
  <c r="U757" i="2"/>
  <c r="U758" i="2"/>
  <c r="U759" i="2"/>
  <c r="U760" i="2"/>
  <c r="U761" i="2"/>
  <c r="U762" i="2"/>
  <c r="U763" i="2"/>
  <c r="U764" i="2"/>
  <c r="U765" i="2"/>
  <c r="U766" i="2"/>
  <c r="U767" i="2"/>
  <c r="U768" i="2"/>
  <c r="U769" i="2"/>
  <c r="U770" i="2"/>
  <c r="U771" i="2"/>
  <c r="U772" i="2"/>
  <c r="U773" i="2"/>
  <c r="U774" i="2"/>
  <c r="U775" i="2"/>
  <c r="U776" i="2"/>
  <c r="U777" i="2"/>
  <c r="U778" i="2"/>
  <c r="U779" i="2"/>
  <c r="U780" i="2"/>
  <c r="U781" i="2"/>
  <c r="U782" i="2"/>
  <c r="U783" i="2"/>
  <c r="U784" i="2"/>
  <c r="U785" i="2"/>
  <c r="U786" i="2"/>
  <c r="U787" i="2"/>
  <c r="U788" i="2"/>
  <c r="U789" i="2"/>
  <c r="U790" i="2"/>
  <c r="U791" i="2"/>
  <c r="U792" i="2"/>
  <c r="U793" i="2"/>
  <c r="U794" i="2"/>
  <c r="U795" i="2"/>
  <c r="U796" i="2"/>
  <c r="U797" i="2"/>
  <c r="U798" i="2"/>
  <c r="U799" i="2"/>
  <c r="U800" i="2"/>
  <c r="U801" i="2"/>
  <c r="U802" i="2"/>
  <c r="U803" i="2"/>
  <c r="U804" i="2"/>
  <c r="U805" i="2"/>
  <c r="U806" i="2"/>
  <c r="U807" i="2"/>
  <c r="U808" i="2"/>
  <c r="U809" i="2"/>
  <c r="U810" i="2"/>
  <c r="U811" i="2"/>
  <c r="U812" i="2"/>
  <c r="U813" i="2"/>
  <c r="U814" i="2"/>
  <c r="U815" i="2"/>
  <c r="U816" i="2"/>
  <c r="U817" i="2"/>
  <c r="U818" i="2"/>
  <c r="U819" i="2"/>
  <c r="U820" i="2"/>
  <c r="U821" i="2"/>
  <c r="U822" i="2"/>
  <c r="U823" i="2"/>
  <c r="U824" i="2"/>
  <c r="U825" i="2"/>
  <c r="U826" i="2"/>
  <c r="U827" i="2"/>
  <c r="U828" i="2"/>
  <c r="U829" i="2"/>
  <c r="U830" i="2"/>
  <c r="U831" i="2"/>
  <c r="U832" i="2"/>
  <c r="U833" i="2"/>
  <c r="U834" i="2"/>
  <c r="U835" i="2"/>
  <c r="U836" i="2"/>
  <c r="U837" i="2"/>
  <c r="U838" i="2"/>
  <c r="U839" i="2"/>
  <c r="U840" i="2"/>
  <c r="U841" i="2"/>
  <c r="U842" i="2"/>
  <c r="U843" i="2"/>
  <c r="U844" i="2"/>
  <c r="U845" i="2"/>
  <c r="U846" i="2"/>
  <c r="U847" i="2"/>
  <c r="U848" i="2"/>
  <c r="U849" i="2"/>
  <c r="U850" i="2"/>
  <c r="U851" i="2"/>
  <c r="U852" i="2"/>
  <c r="U853" i="2"/>
  <c r="U854" i="2"/>
  <c r="U855" i="2"/>
  <c r="U856" i="2"/>
  <c r="U857" i="2"/>
  <c r="U858" i="2"/>
  <c r="U859" i="2"/>
  <c r="U860" i="2"/>
  <c r="U861" i="2"/>
  <c r="U862" i="2"/>
  <c r="U863" i="2"/>
  <c r="U864" i="2"/>
  <c r="U865" i="2"/>
  <c r="U866" i="2"/>
  <c r="U867" i="2"/>
  <c r="U868" i="2"/>
  <c r="U869" i="2"/>
  <c r="U870" i="2"/>
  <c r="U871" i="2"/>
  <c r="U872" i="2"/>
  <c r="U873" i="2"/>
  <c r="U874" i="2"/>
  <c r="U875" i="2"/>
  <c r="U876" i="2"/>
  <c r="U877" i="2"/>
  <c r="U878" i="2"/>
  <c r="U879" i="2"/>
  <c r="U880" i="2"/>
  <c r="U881" i="2"/>
  <c r="U882" i="2"/>
  <c r="U883" i="2"/>
  <c r="U884" i="2"/>
  <c r="U885" i="2"/>
  <c r="U886" i="2"/>
  <c r="U887" i="2"/>
  <c r="U888" i="2"/>
  <c r="U889" i="2"/>
  <c r="U890" i="2"/>
  <c r="U891" i="2"/>
  <c r="U892" i="2"/>
  <c r="U893" i="2"/>
  <c r="U894" i="2"/>
  <c r="U895" i="2"/>
  <c r="U896" i="2"/>
  <c r="U897" i="2"/>
  <c r="U898" i="2"/>
  <c r="U899" i="2"/>
  <c r="U900" i="2"/>
  <c r="U901" i="2"/>
  <c r="U902" i="2"/>
  <c r="U903" i="2"/>
  <c r="U904" i="2"/>
  <c r="U905" i="2"/>
  <c r="U906" i="2"/>
  <c r="U907" i="2"/>
  <c r="U908" i="2"/>
  <c r="U909" i="2"/>
  <c r="U910" i="2"/>
  <c r="U911" i="2"/>
  <c r="U912" i="2"/>
  <c r="U913" i="2"/>
  <c r="U914" i="2"/>
  <c r="U915" i="2"/>
  <c r="U916" i="2"/>
  <c r="U917" i="2"/>
  <c r="U918" i="2"/>
  <c r="U919" i="2"/>
  <c r="U920" i="2"/>
  <c r="U921" i="2"/>
  <c r="U922" i="2"/>
  <c r="U923" i="2"/>
  <c r="U924" i="2"/>
  <c r="U925" i="2"/>
  <c r="U926" i="2"/>
  <c r="U927" i="2"/>
  <c r="U928" i="2"/>
  <c r="U929" i="2"/>
  <c r="U930" i="2"/>
  <c r="U931" i="2"/>
  <c r="U932" i="2"/>
  <c r="U933" i="2"/>
  <c r="U934" i="2"/>
  <c r="U935" i="2"/>
  <c r="U936" i="2"/>
  <c r="U937" i="2"/>
  <c r="U938" i="2"/>
  <c r="U939" i="2"/>
  <c r="U940" i="2"/>
  <c r="U941" i="2"/>
  <c r="U942" i="2"/>
  <c r="U943" i="2"/>
  <c r="U944" i="2"/>
  <c r="U945" i="2"/>
  <c r="U946" i="2"/>
  <c r="U947" i="2"/>
  <c r="U948" i="2"/>
  <c r="U949" i="2"/>
  <c r="U950" i="2"/>
  <c r="U951" i="2"/>
  <c r="U952" i="2"/>
  <c r="U953" i="2"/>
  <c r="U954" i="2"/>
  <c r="U955" i="2"/>
  <c r="U956" i="2"/>
  <c r="U957" i="2"/>
  <c r="U958" i="2"/>
  <c r="U959" i="2"/>
  <c r="U960" i="2"/>
  <c r="U961" i="2"/>
  <c r="U962" i="2"/>
  <c r="U963" i="2"/>
  <c r="U964" i="2"/>
  <c r="U965" i="2"/>
  <c r="U966" i="2"/>
  <c r="U967" i="2"/>
  <c r="U968" i="2"/>
  <c r="U969" i="2"/>
  <c r="U970" i="2"/>
  <c r="U971" i="2"/>
  <c r="U972" i="2"/>
  <c r="U973" i="2"/>
  <c r="U974" i="2"/>
  <c r="U975" i="2"/>
  <c r="U976" i="2"/>
  <c r="U977" i="2"/>
  <c r="U978" i="2"/>
  <c r="U979" i="2"/>
  <c r="U980" i="2"/>
  <c r="U981" i="2"/>
  <c r="U982" i="2"/>
  <c r="U983" i="2"/>
  <c r="U984" i="2"/>
  <c r="U985" i="2"/>
  <c r="U986" i="2"/>
  <c r="U987" i="2"/>
  <c r="U988" i="2"/>
  <c r="U989" i="2"/>
  <c r="U990" i="2"/>
  <c r="U991" i="2"/>
  <c r="U992" i="2"/>
  <c r="U993" i="2"/>
  <c r="U994" i="2"/>
  <c r="U995" i="2"/>
  <c r="U996" i="2"/>
  <c r="U997" i="2"/>
  <c r="U998" i="2"/>
  <c r="U999" i="2"/>
  <c r="U1000" i="2"/>
  <c r="U1001" i="2"/>
  <c r="U1002" i="2"/>
  <c r="U1003" i="2"/>
  <c r="U1004" i="2"/>
  <c r="U1005" i="2"/>
  <c r="U1006" i="2"/>
  <c r="U1007" i="2"/>
  <c r="U1008" i="2"/>
  <c r="U1009" i="2"/>
  <c r="U1010" i="2"/>
  <c r="U1011" i="2"/>
  <c r="U1012" i="2"/>
  <c r="U1013" i="2"/>
  <c r="U1014" i="2"/>
  <c r="U1015" i="2"/>
  <c r="U1016" i="2"/>
  <c r="U1017" i="2"/>
  <c r="U1018" i="2"/>
  <c r="U1019" i="2"/>
  <c r="U1020" i="2"/>
  <c r="U1021" i="2"/>
  <c r="U1022" i="2"/>
  <c r="U1023" i="2"/>
  <c r="U1024" i="2"/>
  <c r="U1025" i="2"/>
  <c r="U1026" i="2"/>
  <c r="U1027" i="2"/>
  <c r="U1028" i="2"/>
  <c r="U1029" i="2"/>
  <c r="U1030" i="2"/>
  <c r="U1031" i="2"/>
  <c r="U1032" i="2"/>
  <c r="U1033" i="2"/>
  <c r="U1034" i="2"/>
  <c r="U1035" i="2"/>
  <c r="U1036" i="2"/>
  <c r="U1037" i="2"/>
  <c r="U1038" i="2"/>
  <c r="U1039" i="2"/>
  <c r="U1040" i="2"/>
  <c r="U1041" i="2"/>
  <c r="U1042" i="2"/>
  <c r="U1043" i="2"/>
  <c r="U1044" i="2"/>
  <c r="U1045" i="2"/>
  <c r="U1046" i="2"/>
  <c r="U1047" i="2"/>
  <c r="U1048" i="2"/>
  <c r="U1049" i="2"/>
  <c r="U1050" i="2"/>
  <c r="U1051" i="2"/>
  <c r="U1052" i="2"/>
  <c r="U1053" i="2"/>
  <c r="U1054" i="2"/>
  <c r="U1055" i="2"/>
  <c r="U1056" i="2"/>
  <c r="U1057" i="2"/>
  <c r="U1058" i="2"/>
  <c r="U1059" i="2"/>
  <c r="U1060" i="2"/>
  <c r="U1061" i="2"/>
  <c r="U1062" i="2"/>
  <c r="U1063" i="2"/>
  <c r="U1064" i="2"/>
  <c r="U1065" i="2"/>
  <c r="U1066" i="2"/>
  <c r="U1067" i="2"/>
  <c r="U1068" i="2"/>
  <c r="U1069" i="2"/>
  <c r="U1070" i="2"/>
  <c r="U1071" i="2"/>
  <c r="U1072" i="2"/>
  <c r="U1073" i="2"/>
  <c r="U1074" i="2"/>
  <c r="U1075" i="2"/>
  <c r="U1076" i="2"/>
  <c r="U1077" i="2"/>
  <c r="U1078" i="2"/>
  <c r="U1079" i="2"/>
  <c r="U1080" i="2"/>
  <c r="U1081" i="2"/>
  <c r="U1082" i="2"/>
  <c r="U1083" i="2"/>
  <c r="U1084" i="2"/>
  <c r="U1085" i="2"/>
  <c r="U1086" i="2"/>
  <c r="U1087" i="2"/>
  <c r="U1088" i="2"/>
  <c r="U1089" i="2"/>
  <c r="U1090" i="2"/>
  <c r="U1091" i="2"/>
  <c r="U1092" i="2"/>
  <c r="U1093" i="2"/>
  <c r="U1094" i="2"/>
  <c r="U1095" i="2"/>
  <c r="U1096" i="2"/>
  <c r="U1097" i="2"/>
  <c r="U1098" i="2"/>
  <c r="U1099" i="2"/>
  <c r="U1100" i="2"/>
  <c r="U1101" i="2"/>
  <c r="U1102" i="2"/>
  <c r="U1103" i="2"/>
  <c r="U1104" i="2"/>
  <c r="U1105" i="2"/>
  <c r="U1106" i="2"/>
  <c r="U1107" i="2"/>
  <c r="U1108" i="2"/>
  <c r="U1109" i="2"/>
  <c r="U1110" i="2"/>
  <c r="U1111" i="2"/>
  <c r="U1112" i="2"/>
  <c r="U1113" i="2"/>
  <c r="U1114" i="2"/>
  <c r="U1115" i="2"/>
  <c r="U1116" i="2"/>
  <c r="U1117" i="2"/>
  <c r="U1118" i="2"/>
  <c r="U1119" i="2"/>
  <c r="U1120" i="2"/>
  <c r="U1121" i="2"/>
  <c r="U1122" i="2"/>
  <c r="U1123" i="2"/>
  <c r="U1124" i="2"/>
  <c r="U1125" i="2"/>
  <c r="U1126" i="2"/>
  <c r="U1127" i="2"/>
  <c r="U1128" i="2"/>
  <c r="U1129" i="2"/>
  <c r="U1130" i="2"/>
  <c r="U1131" i="2"/>
  <c r="U1132" i="2"/>
  <c r="U1133" i="2"/>
  <c r="U1134" i="2"/>
  <c r="U1135" i="2"/>
  <c r="U1136" i="2"/>
  <c r="U1137" i="2"/>
  <c r="U1138" i="2"/>
  <c r="U1139" i="2"/>
  <c r="U1140" i="2"/>
  <c r="U1141" i="2"/>
  <c r="U1142" i="2"/>
  <c r="U1143" i="2"/>
  <c r="U1144" i="2"/>
  <c r="U1145" i="2"/>
  <c r="U1146" i="2"/>
  <c r="U1147" i="2"/>
  <c r="U1148" i="2"/>
  <c r="U1149" i="2"/>
  <c r="U1150" i="2"/>
  <c r="U1151" i="2"/>
  <c r="U1152" i="2"/>
  <c r="U1153" i="2"/>
  <c r="U1154" i="2"/>
  <c r="U1155" i="2"/>
  <c r="U1156" i="2"/>
  <c r="U1157" i="2"/>
  <c r="U1158" i="2"/>
  <c r="U1159" i="2"/>
  <c r="U1160" i="2"/>
  <c r="U1161" i="2"/>
  <c r="U1162" i="2"/>
  <c r="U1163" i="2"/>
  <c r="U1164" i="2"/>
  <c r="U1165" i="2"/>
  <c r="U1166" i="2"/>
  <c r="U1167" i="2"/>
  <c r="U1168" i="2"/>
  <c r="U1169" i="2"/>
  <c r="U1170" i="2"/>
  <c r="U1171" i="2"/>
  <c r="U1172" i="2"/>
  <c r="U1173" i="2"/>
  <c r="U1174" i="2"/>
  <c r="U1175" i="2"/>
  <c r="U1176" i="2"/>
  <c r="U1177" i="2"/>
  <c r="U1178" i="2"/>
  <c r="U1179" i="2"/>
  <c r="U1180" i="2"/>
  <c r="U1181" i="2"/>
  <c r="U1182" i="2"/>
  <c r="U1183" i="2"/>
  <c r="U1184" i="2"/>
  <c r="U1185" i="2"/>
  <c r="U1186" i="2"/>
  <c r="U1187" i="2"/>
  <c r="U1188" i="2"/>
  <c r="U1189" i="2"/>
  <c r="U1190" i="2"/>
  <c r="U1191" i="2"/>
  <c r="U1192" i="2"/>
  <c r="U1193" i="2"/>
  <c r="U1194" i="2"/>
  <c r="U1195" i="2"/>
  <c r="U1196" i="2"/>
  <c r="U1197" i="2"/>
  <c r="U1198" i="2"/>
  <c r="U1199" i="2"/>
  <c r="U1200" i="2"/>
  <c r="U1201" i="2"/>
  <c r="U1202" i="2"/>
  <c r="U1203" i="2"/>
  <c r="U1204" i="2"/>
  <c r="U1205" i="2"/>
  <c r="U1206" i="2"/>
  <c r="U1207" i="2"/>
  <c r="U1208" i="2"/>
  <c r="U1209" i="2"/>
  <c r="U1210" i="2"/>
  <c r="U1211" i="2"/>
  <c r="U1212" i="2"/>
  <c r="U1213" i="2"/>
  <c r="U1214" i="2"/>
  <c r="U1215" i="2"/>
  <c r="U1216" i="2"/>
  <c r="U1217" i="2"/>
  <c r="U1218" i="2"/>
  <c r="U1219" i="2"/>
  <c r="U1220" i="2"/>
  <c r="U1221" i="2"/>
  <c r="U1222" i="2"/>
  <c r="U1223" i="2"/>
  <c r="U1224" i="2"/>
  <c r="U1225" i="2"/>
  <c r="U1226" i="2"/>
  <c r="U1227" i="2"/>
  <c r="U1228" i="2"/>
  <c r="U1229" i="2"/>
  <c r="U1230" i="2"/>
  <c r="U1231" i="2"/>
  <c r="U1232" i="2"/>
  <c r="U1233" i="2"/>
  <c r="U1234" i="2"/>
  <c r="U1235" i="2"/>
  <c r="U1236" i="2"/>
  <c r="U1237" i="2"/>
  <c r="U1238" i="2"/>
  <c r="U1239" i="2"/>
  <c r="U1240" i="2"/>
  <c r="U1241" i="2"/>
  <c r="U1242" i="2"/>
  <c r="U1243" i="2"/>
  <c r="U1244" i="2"/>
  <c r="U1245" i="2"/>
  <c r="U1246" i="2"/>
  <c r="U1247" i="2"/>
  <c r="U1248" i="2"/>
  <c r="U1249" i="2"/>
  <c r="U1250" i="2"/>
  <c r="U1251" i="2"/>
  <c r="U1252" i="2"/>
  <c r="U1253" i="2"/>
  <c r="U1254" i="2"/>
  <c r="U1255" i="2"/>
  <c r="U1256" i="2"/>
  <c r="U1257" i="2"/>
  <c r="U1258" i="2"/>
  <c r="U1259" i="2"/>
  <c r="U1260" i="2"/>
  <c r="U1261" i="2"/>
  <c r="U1262" i="2"/>
  <c r="U1263" i="2"/>
  <c r="U1264" i="2"/>
  <c r="U1265" i="2"/>
  <c r="U1266" i="2"/>
  <c r="U1267" i="2"/>
  <c r="U1268" i="2"/>
  <c r="U1269" i="2"/>
  <c r="U1270" i="2"/>
  <c r="U1271" i="2"/>
  <c r="U1272" i="2"/>
  <c r="U1273" i="2"/>
  <c r="U1274" i="2"/>
  <c r="U1275" i="2"/>
  <c r="U1276" i="2"/>
  <c r="U1277" i="2"/>
  <c r="U1278" i="2"/>
  <c r="U1279" i="2"/>
  <c r="U1280" i="2"/>
  <c r="U1281" i="2"/>
  <c r="U1282" i="2"/>
  <c r="U1283" i="2"/>
  <c r="U1284" i="2"/>
  <c r="U1285" i="2"/>
  <c r="U1286" i="2"/>
  <c r="U1287" i="2"/>
  <c r="U1288" i="2"/>
  <c r="U1289" i="2"/>
  <c r="U1290" i="2"/>
  <c r="U1291" i="2"/>
  <c r="U1292" i="2"/>
  <c r="U1293" i="2"/>
  <c r="U1294" i="2"/>
  <c r="U1295" i="2"/>
  <c r="U1296" i="2"/>
  <c r="U1297" i="2"/>
  <c r="U1298" i="2"/>
  <c r="U1299" i="2"/>
  <c r="U1300" i="2"/>
  <c r="U1301" i="2"/>
  <c r="U1302" i="2"/>
  <c r="U1303" i="2"/>
  <c r="U1304" i="2"/>
  <c r="U1305" i="2"/>
  <c r="U1306" i="2"/>
  <c r="U1307" i="2"/>
  <c r="U1308" i="2"/>
  <c r="U1309" i="2"/>
  <c r="U1310" i="2"/>
  <c r="U1311" i="2"/>
  <c r="U1312" i="2"/>
  <c r="U1313" i="2"/>
  <c r="U1314" i="2"/>
  <c r="U1315" i="2"/>
  <c r="U1316" i="2"/>
  <c r="U1317" i="2"/>
  <c r="U1318" i="2"/>
  <c r="U1319" i="2"/>
  <c r="U1320" i="2"/>
  <c r="U1321" i="2"/>
  <c r="U1322" i="2"/>
  <c r="U1323" i="2"/>
  <c r="U1324" i="2"/>
  <c r="U1325" i="2"/>
  <c r="U1326" i="2"/>
  <c r="U1327" i="2"/>
  <c r="U1328" i="2"/>
  <c r="U1329" i="2"/>
  <c r="U1330" i="2"/>
  <c r="U1331" i="2"/>
  <c r="U1332" i="2"/>
  <c r="U1333" i="2"/>
  <c r="U1334" i="2"/>
  <c r="U1335" i="2"/>
  <c r="U1336" i="2"/>
  <c r="U1337" i="2"/>
  <c r="U1338" i="2"/>
  <c r="U1339" i="2"/>
  <c r="U1340" i="2"/>
  <c r="U1341" i="2"/>
  <c r="U1342" i="2"/>
  <c r="U1343" i="2"/>
  <c r="U1344" i="2"/>
  <c r="U1345" i="2"/>
  <c r="U1346" i="2"/>
  <c r="U1347" i="2"/>
  <c r="U1348" i="2"/>
  <c r="U1349" i="2"/>
  <c r="U1350" i="2"/>
  <c r="U1351" i="2"/>
  <c r="U1352" i="2"/>
  <c r="U1353" i="2"/>
  <c r="U1354" i="2"/>
  <c r="U1355" i="2"/>
  <c r="U1356" i="2"/>
  <c r="U1357" i="2"/>
  <c r="U1358" i="2"/>
  <c r="U1359" i="2"/>
  <c r="U1360" i="2"/>
  <c r="U1361" i="2"/>
  <c r="U1362" i="2"/>
  <c r="U1363" i="2"/>
  <c r="U1364" i="2"/>
  <c r="U1365" i="2"/>
  <c r="U1366" i="2"/>
  <c r="U1367" i="2"/>
  <c r="U1368" i="2"/>
  <c r="U1369" i="2"/>
  <c r="U1370" i="2"/>
  <c r="U1371" i="2"/>
  <c r="U1372" i="2"/>
  <c r="U1373" i="2"/>
  <c r="U1374" i="2"/>
  <c r="U1375" i="2"/>
  <c r="U1376" i="2"/>
  <c r="U1377" i="2"/>
  <c r="U1378" i="2"/>
  <c r="U1379" i="2"/>
  <c r="U1380" i="2"/>
  <c r="U1381" i="2"/>
  <c r="U1382" i="2"/>
  <c r="U1383" i="2"/>
  <c r="U1384" i="2"/>
  <c r="U1385" i="2"/>
  <c r="U1386" i="2"/>
  <c r="U1387" i="2"/>
  <c r="U1388" i="2"/>
  <c r="U1389" i="2"/>
  <c r="U1390" i="2"/>
  <c r="U1391" i="2"/>
  <c r="U1392" i="2"/>
  <c r="U1393" i="2"/>
  <c r="U1394" i="2"/>
  <c r="U1395" i="2"/>
  <c r="U1396" i="2"/>
  <c r="U1397" i="2"/>
  <c r="U1398" i="2"/>
  <c r="U1399" i="2"/>
  <c r="U1400" i="2"/>
  <c r="U1401" i="2"/>
  <c r="U1402" i="2"/>
  <c r="U1403" i="2"/>
  <c r="U1404" i="2"/>
  <c r="U1405" i="2"/>
  <c r="U1406" i="2"/>
  <c r="U1407" i="2"/>
  <c r="U1408" i="2"/>
  <c r="U1409" i="2"/>
  <c r="U1410" i="2"/>
  <c r="U1411" i="2"/>
  <c r="U1412" i="2"/>
  <c r="U1413" i="2"/>
  <c r="U1414" i="2"/>
  <c r="U1415" i="2"/>
  <c r="U1416" i="2"/>
  <c r="U1417" i="2"/>
  <c r="U1418" i="2"/>
  <c r="U1419" i="2"/>
  <c r="U1420" i="2"/>
  <c r="U1421" i="2"/>
  <c r="U1422" i="2"/>
  <c r="U1423" i="2"/>
  <c r="U1424" i="2"/>
  <c r="U1425" i="2"/>
  <c r="U1426" i="2"/>
  <c r="U1427" i="2"/>
  <c r="U1428" i="2"/>
  <c r="U1429" i="2"/>
  <c r="U1430" i="2"/>
  <c r="U1431" i="2"/>
  <c r="U1432" i="2"/>
  <c r="U1433" i="2"/>
  <c r="U1434" i="2"/>
  <c r="U1435" i="2"/>
  <c r="U1436" i="2"/>
  <c r="U1437" i="2"/>
  <c r="U1438" i="2"/>
  <c r="U1439" i="2"/>
  <c r="U1440" i="2"/>
  <c r="U1441" i="2"/>
  <c r="U1442" i="2"/>
  <c r="U1443" i="2"/>
  <c r="U1444" i="2"/>
  <c r="U1445" i="2"/>
  <c r="U1446" i="2"/>
  <c r="U1447" i="2"/>
  <c r="U1448" i="2"/>
  <c r="U1449" i="2"/>
  <c r="U1450" i="2"/>
  <c r="U1451" i="2"/>
  <c r="U1452" i="2"/>
  <c r="U1453" i="2"/>
  <c r="U1454" i="2"/>
  <c r="U1455" i="2"/>
  <c r="U1456" i="2"/>
  <c r="U1457" i="2"/>
  <c r="U1458" i="2"/>
  <c r="U1459" i="2"/>
  <c r="U1460" i="2"/>
  <c r="U1461" i="2"/>
  <c r="U1462" i="2"/>
  <c r="U1463" i="2"/>
  <c r="U1464" i="2"/>
  <c r="U1465" i="2"/>
  <c r="U1466" i="2"/>
  <c r="U1467" i="2"/>
  <c r="U1468" i="2"/>
  <c r="U1469" i="2"/>
  <c r="U1470" i="2"/>
  <c r="U1471" i="2"/>
  <c r="U1472" i="2"/>
  <c r="U1473" i="2"/>
  <c r="U1474" i="2"/>
  <c r="U1475" i="2"/>
  <c r="U1476" i="2"/>
  <c r="U1477" i="2"/>
  <c r="U1478" i="2"/>
  <c r="U1479" i="2"/>
  <c r="U1480" i="2"/>
  <c r="U1481" i="2"/>
  <c r="U1482" i="2"/>
  <c r="U1483" i="2"/>
  <c r="U1484" i="2"/>
  <c r="U1485" i="2"/>
  <c r="U1486" i="2"/>
  <c r="U1487" i="2"/>
  <c r="U1488" i="2"/>
  <c r="U1489" i="2"/>
  <c r="U1490" i="2"/>
  <c r="U1491" i="2"/>
  <c r="U1492" i="2"/>
  <c r="U1493" i="2"/>
  <c r="U1494" i="2"/>
  <c r="U1495" i="2"/>
  <c r="U1496" i="2"/>
  <c r="U1497" i="2"/>
  <c r="U1498" i="2"/>
  <c r="U1499" i="2"/>
  <c r="U1500" i="2"/>
  <c r="U1501" i="2"/>
  <c r="U1502" i="2"/>
  <c r="U1503" i="2"/>
  <c r="U1504" i="2"/>
  <c r="U1505" i="2"/>
  <c r="U1506" i="2"/>
  <c r="U1507" i="2"/>
  <c r="U1508" i="2"/>
  <c r="U1509" i="2"/>
  <c r="U1510" i="2"/>
  <c r="U1511" i="2"/>
  <c r="U1512" i="2"/>
  <c r="U1513" i="2"/>
  <c r="U1514" i="2"/>
  <c r="U1515" i="2"/>
  <c r="U1516" i="2"/>
  <c r="U1517" i="2"/>
  <c r="U1518" i="2"/>
  <c r="U1519" i="2"/>
  <c r="U1520" i="2"/>
  <c r="U1521" i="2"/>
  <c r="U1522" i="2"/>
  <c r="U1523" i="2"/>
  <c r="U1524" i="2"/>
  <c r="U1525" i="2"/>
  <c r="U1526" i="2"/>
  <c r="U1527" i="2"/>
  <c r="U1528" i="2"/>
  <c r="U1529" i="2"/>
  <c r="U1530" i="2"/>
  <c r="U1531" i="2"/>
  <c r="U1532" i="2"/>
  <c r="U1533" i="2"/>
  <c r="U1534" i="2"/>
  <c r="U1535" i="2"/>
  <c r="U1536" i="2"/>
  <c r="U1537" i="2"/>
  <c r="U1538" i="2"/>
  <c r="U1539" i="2"/>
  <c r="U1540" i="2"/>
  <c r="U1541" i="2"/>
  <c r="U1542" i="2"/>
  <c r="U1543" i="2"/>
  <c r="U1544" i="2"/>
  <c r="U1545" i="2"/>
  <c r="U1546" i="2"/>
  <c r="U1547" i="2"/>
  <c r="U1548" i="2"/>
  <c r="U1549" i="2"/>
  <c r="U1550" i="2"/>
  <c r="U1551" i="2"/>
  <c r="U1552" i="2"/>
  <c r="U1553" i="2"/>
  <c r="U1554" i="2"/>
  <c r="U1555" i="2"/>
  <c r="U1556" i="2"/>
  <c r="U1557" i="2"/>
  <c r="U1558" i="2"/>
  <c r="U1559" i="2"/>
  <c r="U1560" i="2"/>
  <c r="U1561" i="2"/>
  <c r="U1562" i="2"/>
  <c r="U1563" i="2"/>
  <c r="U1564" i="2"/>
  <c r="U1565" i="2"/>
  <c r="U1566" i="2"/>
  <c r="U1567" i="2"/>
  <c r="U1568" i="2"/>
  <c r="U1569" i="2"/>
  <c r="U1570" i="2"/>
  <c r="U1571" i="2"/>
  <c r="U1572" i="2"/>
  <c r="U1573" i="2"/>
  <c r="U1574" i="2"/>
  <c r="U1575" i="2"/>
  <c r="U1576" i="2"/>
  <c r="U1577" i="2"/>
  <c r="U1578" i="2"/>
  <c r="U1579" i="2"/>
  <c r="U1580" i="2"/>
  <c r="U1581" i="2"/>
  <c r="U1582" i="2"/>
  <c r="U1583" i="2"/>
  <c r="U1584" i="2"/>
  <c r="U1585" i="2"/>
  <c r="U1586" i="2"/>
  <c r="U1587" i="2"/>
  <c r="U1588" i="2"/>
  <c r="U1589" i="2"/>
  <c r="U1590" i="2"/>
  <c r="U1591" i="2"/>
  <c r="U1592" i="2"/>
  <c r="U1593" i="2"/>
  <c r="U1594" i="2"/>
  <c r="U1595" i="2"/>
  <c r="U1596" i="2"/>
  <c r="U1597" i="2"/>
  <c r="U1598" i="2"/>
  <c r="U1599" i="2"/>
  <c r="U1600" i="2"/>
  <c r="U1601" i="2"/>
  <c r="U1602" i="2"/>
  <c r="U1603" i="2"/>
  <c r="U1604" i="2"/>
  <c r="U1605" i="2"/>
  <c r="U1606" i="2"/>
  <c r="U1607" i="2"/>
  <c r="U1608" i="2"/>
  <c r="U1609" i="2"/>
  <c r="U1610" i="2"/>
  <c r="U1611" i="2"/>
  <c r="U1612" i="2"/>
  <c r="U1613" i="2"/>
  <c r="U1614" i="2"/>
  <c r="U1615" i="2"/>
  <c r="U1616" i="2"/>
  <c r="U1617" i="2"/>
  <c r="U1618" i="2"/>
  <c r="U1619" i="2"/>
  <c r="U1620" i="2"/>
  <c r="U1621" i="2"/>
  <c r="U1622" i="2"/>
  <c r="U1623" i="2"/>
  <c r="U1624" i="2"/>
  <c r="U1625" i="2"/>
  <c r="U1626" i="2"/>
  <c r="U1627" i="2"/>
  <c r="U1628" i="2"/>
  <c r="U1629" i="2"/>
  <c r="U1630" i="2"/>
  <c r="U1631" i="2"/>
  <c r="U1632" i="2"/>
  <c r="U1633" i="2"/>
  <c r="U1634" i="2"/>
  <c r="U1635" i="2"/>
  <c r="U1636" i="2"/>
  <c r="U1637" i="2"/>
  <c r="U1638" i="2"/>
  <c r="U1639" i="2"/>
  <c r="U1640" i="2"/>
  <c r="U1641" i="2"/>
  <c r="U1642" i="2"/>
  <c r="U1643" i="2"/>
  <c r="U1644" i="2"/>
  <c r="U1645" i="2"/>
  <c r="U1646" i="2"/>
  <c r="U1647" i="2"/>
  <c r="U1648" i="2"/>
  <c r="U1649" i="2"/>
  <c r="U1650" i="2"/>
  <c r="U1651" i="2"/>
  <c r="U1652" i="2"/>
  <c r="U1653" i="2"/>
  <c r="U1654" i="2"/>
  <c r="U1655" i="2"/>
  <c r="U1656" i="2"/>
  <c r="U1657" i="2"/>
  <c r="U1658" i="2"/>
  <c r="U1659" i="2"/>
  <c r="U1660" i="2"/>
  <c r="U1661" i="2"/>
  <c r="U1662" i="2"/>
  <c r="U1663" i="2"/>
  <c r="U1664" i="2"/>
  <c r="U1665" i="2"/>
  <c r="U1666" i="2"/>
  <c r="U1667" i="2"/>
  <c r="U1668" i="2"/>
  <c r="U1669" i="2"/>
  <c r="U1670" i="2"/>
  <c r="U1671" i="2"/>
  <c r="U1672" i="2"/>
  <c r="U1673" i="2"/>
  <c r="U1674" i="2"/>
  <c r="U1675" i="2"/>
  <c r="U1676" i="2"/>
  <c r="U1677" i="2"/>
  <c r="U1678" i="2"/>
  <c r="U1679" i="2"/>
  <c r="U1680" i="2"/>
  <c r="U1681" i="2"/>
  <c r="U1682" i="2"/>
  <c r="U1683" i="2"/>
  <c r="U1684" i="2"/>
  <c r="U1685" i="2"/>
  <c r="U1686" i="2"/>
  <c r="U1687" i="2"/>
  <c r="U1688" i="2"/>
  <c r="U1689" i="2"/>
  <c r="U1690" i="2"/>
  <c r="U1691" i="2"/>
  <c r="U1692" i="2"/>
  <c r="U1693" i="2"/>
  <c r="U1694" i="2"/>
  <c r="U1695" i="2"/>
  <c r="U1696" i="2"/>
  <c r="U1697" i="2"/>
  <c r="U1698" i="2"/>
  <c r="U1699" i="2"/>
  <c r="U1700" i="2"/>
  <c r="U1701" i="2"/>
  <c r="U1702" i="2"/>
  <c r="U1703" i="2"/>
  <c r="U1704" i="2"/>
  <c r="U1705" i="2"/>
  <c r="U1706" i="2"/>
  <c r="U1707" i="2"/>
  <c r="U1708" i="2"/>
  <c r="U1709" i="2"/>
  <c r="U1710" i="2"/>
  <c r="U1711" i="2"/>
  <c r="U1712" i="2"/>
  <c r="U1713" i="2"/>
  <c r="U1714" i="2"/>
  <c r="U1715" i="2"/>
  <c r="U1716" i="2"/>
  <c r="U1717" i="2"/>
  <c r="U1718" i="2"/>
  <c r="U1719" i="2"/>
  <c r="U1720" i="2"/>
  <c r="U1721" i="2"/>
  <c r="U1722" i="2"/>
  <c r="U1723" i="2"/>
  <c r="U1724" i="2"/>
  <c r="U1725" i="2"/>
  <c r="U1726" i="2"/>
  <c r="U1727" i="2"/>
  <c r="U1728" i="2"/>
  <c r="U1729" i="2"/>
  <c r="U1730" i="2"/>
  <c r="U1731" i="2"/>
  <c r="U1732" i="2"/>
  <c r="U1733" i="2"/>
  <c r="U1734" i="2"/>
  <c r="U1735" i="2"/>
  <c r="U1736" i="2"/>
  <c r="U1737" i="2"/>
  <c r="U1738" i="2"/>
  <c r="U1739" i="2"/>
  <c r="U1740" i="2"/>
  <c r="U1741" i="2"/>
  <c r="U1742" i="2"/>
  <c r="U1743" i="2"/>
  <c r="U1744" i="2"/>
  <c r="U1745" i="2"/>
  <c r="U1746" i="2"/>
  <c r="U1747" i="2"/>
  <c r="U1748" i="2"/>
  <c r="U1749" i="2"/>
  <c r="U1750" i="2"/>
  <c r="U1751" i="2"/>
  <c r="U1752" i="2"/>
  <c r="U1753" i="2"/>
  <c r="U1754" i="2"/>
  <c r="U1755" i="2"/>
  <c r="U1756" i="2"/>
  <c r="U1757" i="2"/>
  <c r="U1758" i="2"/>
  <c r="U1759" i="2"/>
  <c r="U1760" i="2"/>
  <c r="U1761" i="2"/>
  <c r="U1762" i="2"/>
  <c r="U1763" i="2"/>
  <c r="U1764" i="2"/>
  <c r="U1765" i="2"/>
  <c r="U1766" i="2"/>
  <c r="U1767" i="2"/>
  <c r="U1768" i="2"/>
  <c r="U1769" i="2"/>
  <c r="U1770" i="2"/>
  <c r="U1771" i="2"/>
  <c r="U1772" i="2"/>
  <c r="U1773" i="2"/>
  <c r="U1774" i="2"/>
  <c r="U1775" i="2"/>
  <c r="U1776" i="2"/>
  <c r="U1777" i="2"/>
  <c r="U1778" i="2"/>
  <c r="U1779" i="2"/>
  <c r="U1780" i="2"/>
  <c r="U1781" i="2"/>
  <c r="U1782" i="2"/>
  <c r="U1783" i="2"/>
  <c r="U1784" i="2"/>
  <c r="U1785" i="2"/>
  <c r="U1786" i="2"/>
  <c r="U1787" i="2"/>
  <c r="U1788" i="2"/>
  <c r="U1789" i="2"/>
  <c r="U1790" i="2"/>
  <c r="U1791" i="2"/>
  <c r="U1792" i="2"/>
  <c r="U1793" i="2"/>
  <c r="U1794" i="2"/>
  <c r="U1795" i="2"/>
  <c r="U1796" i="2"/>
  <c r="U1797" i="2"/>
  <c r="U1798" i="2"/>
  <c r="U1799" i="2"/>
  <c r="U1800" i="2"/>
  <c r="U1801" i="2"/>
  <c r="U1802" i="2"/>
  <c r="U1803" i="2"/>
  <c r="U1804" i="2"/>
  <c r="U1805" i="2"/>
  <c r="U1806" i="2"/>
  <c r="U1807" i="2"/>
  <c r="U1808" i="2"/>
  <c r="U1809" i="2"/>
  <c r="U1810" i="2"/>
  <c r="U1811" i="2"/>
  <c r="U1812" i="2"/>
  <c r="U1813" i="2"/>
  <c r="U1814" i="2"/>
  <c r="U1815" i="2"/>
  <c r="U1816" i="2"/>
  <c r="U1817" i="2"/>
  <c r="U1818" i="2"/>
  <c r="U1819" i="2"/>
  <c r="U1820" i="2"/>
  <c r="U1821" i="2"/>
  <c r="U1822" i="2"/>
  <c r="U1823" i="2"/>
  <c r="U1824" i="2"/>
  <c r="U1825" i="2"/>
  <c r="U1826" i="2"/>
  <c r="U1827" i="2"/>
  <c r="U1828" i="2"/>
  <c r="U1829" i="2"/>
  <c r="U1830" i="2"/>
  <c r="U1831" i="2"/>
  <c r="U1832" i="2"/>
  <c r="U1833" i="2"/>
  <c r="U1834" i="2"/>
  <c r="U1835" i="2"/>
  <c r="U1836" i="2"/>
  <c r="U1837" i="2"/>
  <c r="U1838" i="2"/>
  <c r="U1839" i="2"/>
  <c r="U1840" i="2"/>
  <c r="U1841" i="2"/>
  <c r="U1842" i="2"/>
  <c r="U1843" i="2"/>
  <c r="U1844" i="2"/>
  <c r="U1845" i="2"/>
  <c r="U1846" i="2"/>
  <c r="U1847" i="2"/>
  <c r="U1848" i="2"/>
  <c r="U1849" i="2"/>
  <c r="U1850" i="2"/>
  <c r="U1851" i="2"/>
  <c r="U1852" i="2"/>
  <c r="U1853" i="2"/>
  <c r="U1854" i="2"/>
  <c r="U1855" i="2"/>
  <c r="U1856" i="2"/>
  <c r="U1857" i="2"/>
  <c r="U1858" i="2"/>
  <c r="U1859" i="2"/>
  <c r="U1860" i="2"/>
  <c r="U1861" i="2"/>
  <c r="U1862" i="2"/>
  <c r="U1863" i="2"/>
  <c r="U1864" i="2"/>
  <c r="U1865" i="2"/>
  <c r="U1866" i="2"/>
  <c r="U1867" i="2"/>
  <c r="U1868" i="2"/>
  <c r="U1869" i="2"/>
  <c r="U1870" i="2"/>
  <c r="U1871" i="2"/>
  <c r="U1872" i="2"/>
  <c r="U1873" i="2"/>
  <c r="U1874" i="2"/>
  <c r="U1875" i="2"/>
  <c r="U1876" i="2"/>
  <c r="U1877" i="2"/>
  <c r="U1878" i="2"/>
  <c r="U1879" i="2"/>
  <c r="U1880" i="2"/>
  <c r="U1881" i="2"/>
  <c r="U1882" i="2"/>
  <c r="U1883" i="2"/>
  <c r="U1884" i="2"/>
  <c r="U1885" i="2"/>
  <c r="U1886" i="2"/>
  <c r="U1887" i="2"/>
  <c r="U1888" i="2"/>
  <c r="U1889" i="2"/>
  <c r="U1890" i="2"/>
  <c r="U1891" i="2"/>
  <c r="U1892" i="2"/>
  <c r="U1893" i="2"/>
  <c r="U1894" i="2"/>
  <c r="U1895" i="2"/>
  <c r="U1896" i="2"/>
  <c r="U1897" i="2"/>
  <c r="U1898" i="2"/>
  <c r="U1899" i="2"/>
  <c r="U1900" i="2"/>
  <c r="U1901" i="2"/>
  <c r="U1902" i="2"/>
  <c r="U1903" i="2"/>
  <c r="U1904" i="2"/>
  <c r="U1905" i="2"/>
  <c r="U1906" i="2"/>
  <c r="U1907" i="2"/>
  <c r="U1908" i="2"/>
  <c r="U1909" i="2"/>
  <c r="U1910" i="2"/>
  <c r="U1911" i="2"/>
  <c r="U1912" i="2"/>
  <c r="U1913" i="2"/>
  <c r="U1914" i="2"/>
  <c r="U1915" i="2"/>
  <c r="U1916" i="2"/>
  <c r="U1917" i="2"/>
  <c r="U1918" i="2"/>
  <c r="U1919" i="2"/>
  <c r="U1920" i="2"/>
  <c r="U1921" i="2"/>
  <c r="U1922" i="2"/>
  <c r="U1923" i="2"/>
  <c r="U1924" i="2"/>
  <c r="U1925" i="2"/>
  <c r="U1926" i="2"/>
  <c r="U1927" i="2"/>
  <c r="U1928" i="2"/>
  <c r="U1929" i="2"/>
  <c r="U1930" i="2"/>
  <c r="U1931" i="2"/>
  <c r="U1932" i="2"/>
  <c r="U1933" i="2"/>
  <c r="U1934" i="2"/>
  <c r="U1935" i="2"/>
  <c r="U1936" i="2"/>
  <c r="U1937" i="2"/>
  <c r="U1938" i="2"/>
  <c r="U1939" i="2"/>
  <c r="U1940" i="2"/>
  <c r="U1941" i="2"/>
  <c r="U1942" i="2"/>
  <c r="U1943" i="2"/>
  <c r="U1944" i="2"/>
  <c r="U1945" i="2"/>
  <c r="U1946" i="2"/>
  <c r="U1947" i="2"/>
  <c r="U1948" i="2"/>
  <c r="U1949" i="2"/>
  <c r="U1950" i="2"/>
  <c r="U1951" i="2"/>
  <c r="U1952" i="2"/>
  <c r="U1953" i="2"/>
  <c r="U1954" i="2"/>
  <c r="U1955" i="2"/>
  <c r="U1956" i="2"/>
  <c r="U1957" i="2"/>
  <c r="U1958" i="2"/>
  <c r="U1959" i="2"/>
  <c r="U1960" i="2"/>
  <c r="U1961" i="2"/>
  <c r="U1962" i="2"/>
  <c r="U1963" i="2"/>
  <c r="U1964" i="2"/>
  <c r="U1965" i="2"/>
  <c r="U1966" i="2"/>
  <c r="U1967" i="2"/>
  <c r="U1968" i="2"/>
  <c r="U1969" i="2"/>
  <c r="U1970" i="2"/>
  <c r="U1971" i="2"/>
  <c r="U1972" i="2"/>
  <c r="U1973" i="2"/>
  <c r="U1974" i="2"/>
  <c r="U1975" i="2"/>
  <c r="U1976" i="2"/>
  <c r="U1977" i="2"/>
  <c r="U1978" i="2"/>
  <c r="U1979" i="2"/>
  <c r="U1980" i="2"/>
  <c r="U1981" i="2"/>
  <c r="U1982" i="2"/>
  <c r="U1983" i="2"/>
  <c r="U1984" i="2"/>
  <c r="U1985" i="2"/>
  <c r="U1986" i="2"/>
  <c r="U1987" i="2"/>
  <c r="U1988" i="2"/>
  <c r="U1989" i="2"/>
  <c r="U1990" i="2"/>
  <c r="U1991" i="2"/>
  <c r="U1992" i="2"/>
  <c r="U1993" i="2"/>
  <c r="U1994" i="2"/>
  <c r="U1995" i="2"/>
  <c r="U1996" i="2"/>
  <c r="U1997" i="2"/>
  <c r="U1998" i="2"/>
  <c r="U1999" i="2"/>
  <c r="U2000" i="2"/>
  <c r="U2001" i="2"/>
  <c r="U2002" i="2"/>
  <c r="U2003" i="2"/>
  <c r="U2004" i="2"/>
  <c r="U2005" i="2"/>
  <c r="U2006" i="2"/>
  <c r="U2007" i="2"/>
  <c r="U2008" i="2"/>
  <c r="U2009" i="2"/>
  <c r="U2010" i="2"/>
  <c r="U2011" i="2"/>
  <c r="U2012" i="2"/>
  <c r="U2013" i="2"/>
  <c r="U2014" i="2"/>
  <c r="U2015" i="2"/>
  <c r="U2016" i="2"/>
  <c r="U2017" i="2"/>
  <c r="U2018" i="2"/>
  <c r="U2019" i="2"/>
  <c r="U2020" i="2"/>
  <c r="U2021" i="2"/>
  <c r="U2022" i="2"/>
  <c r="U2023" i="2"/>
  <c r="U2024" i="2"/>
  <c r="U2025" i="2"/>
  <c r="U2026" i="2"/>
  <c r="U2027" i="2"/>
  <c r="U2028" i="2"/>
  <c r="U2029" i="2"/>
  <c r="U2030" i="2"/>
  <c r="U2031" i="2"/>
  <c r="U2032" i="2"/>
  <c r="U2033" i="2"/>
  <c r="U2034" i="2"/>
  <c r="U2035" i="2"/>
  <c r="U2036" i="2"/>
  <c r="U2037" i="2"/>
  <c r="U2038" i="2"/>
  <c r="U2039" i="2"/>
  <c r="U2040" i="2"/>
  <c r="U2041" i="2"/>
  <c r="U2042" i="2"/>
  <c r="U2043" i="2"/>
  <c r="U2044" i="2"/>
  <c r="U2045" i="2"/>
  <c r="U2046" i="2"/>
  <c r="U2047" i="2"/>
  <c r="U2048" i="2"/>
  <c r="U2049" i="2"/>
  <c r="U2050" i="2"/>
  <c r="U2051" i="2"/>
  <c r="U2052" i="2"/>
  <c r="U2053" i="2"/>
  <c r="U2054" i="2"/>
  <c r="U2055" i="2"/>
  <c r="U2056" i="2"/>
  <c r="U2057" i="2"/>
  <c r="U2058" i="2"/>
  <c r="U2059" i="2"/>
  <c r="U2060" i="2"/>
  <c r="U2061" i="2"/>
  <c r="U2062" i="2"/>
  <c r="U2063" i="2"/>
  <c r="U2064" i="2"/>
  <c r="U2065" i="2"/>
  <c r="U2066" i="2"/>
  <c r="U2067" i="2"/>
  <c r="U2068" i="2"/>
  <c r="U2069" i="2"/>
  <c r="U2070" i="2"/>
  <c r="U2071" i="2"/>
  <c r="U2072" i="2"/>
  <c r="U2073" i="2"/>
  <c r="U2074" i="2"/>
  <c r="U2075" i="2"/>
  <c r="U2076" i="2"/>
  <c r="U2077" i="2"/>
  <c r="U2078" i="2"/>
  <c r="U2079" i="2"/>
  <c r="U2080" i="2"/>
  <c r="U2081" i="2"/>
  <c r="U2082" i="2"/>
  <c r="U2083" i="2"/>
  <c r="U2084" i="2"/>
  <c r="U2085" i="2"/>
  <c r="U2086" i="2"/>
  <c r="U2087" i="2"/>
  <c r="U2088" i="2"/>
  <c r="U2089" i="2"/>
  <c r="U2090" i="2"/>
  <c r="U2091" i="2"/>
  <c r="U2092" i="2"/>
  <c r="U2093" i="2"/>
  <c r="U2094" i="2"/>
  <c r="U2095" i="2"/>
  <c r="U2096" i="2"/>
  <c r="U2097" i="2"/>
  <c r="U2098" i="2"/>
  <c r="U2099" i="2"/>
  <c r="U2100" i="2"/>
  <c r="U2101" i="2"/>
  <c r="U2102" i="2"/>
  <c r="U2103" i="2"/>
  <c r="U2104" i="2"/>
  <c r="U2105" i="2"/>
  <c r="U2106" i="2"/>
  <c r="U2107" i="2"/>
  <c r="U2108" i="2"/>
  <c r="U2109" i="2"/>
  <c r="U2110" i="2"/>
  <c r="U2111" i="2"/>
  <c r="U2112" i="2"/>
  <c r="U2113" i="2"/>
  <c r="U2114" i="2"/>
  <c r="U2115" i="2"/>
  <c r="U2116" i="2"/>
  <c r="U2117" i="2"/>
  <c r="U2118" i="2"/>
  <c r="U2119" i="2"/>
  <c r="U2120" i="2"/>
  <c r="U2121" i="2"/>
  <c r="U2122" i="2"/>
  <c r="U2123" i="2"/>
  <c r="U2124" i="2"/>
  <c r="U2125" i="2"/>
  <c r="U2126" i="2"/>
  <c r="U2127" i="2"/>
  <c r="U2128" i="2"/>
  <c r="U2129" i="2"/>
  <c r="U2130" i="2"/>
  <c r="U2131" i="2"/>
  <c r="U2132" i="2"/>
  <c r="U2133" i="2"/>
  <c r="U2134" i="2"/>
  <c r="U2135" i="2"/>
  <c r="U2136" i="2"/>
  <c r="U2137" i="2"/>
  <c r="U2138" i="2"/>
  <c r="U2139" i="2"/>
  <c r="U2140" i="2"/>
  <c r="U2141" i="2"/>
  <c r="U2142" i="2"/>
  <c r="U2143" i="2"/>
  <c r="U2144" i="2"/>
  <c r="U2145" i="2"/>
  <c r="U2146" i="2"/>
  <c r="U2147" i="2"/>
  <c r="U2148" i="2"/>
  <c r="U2149" i="2"/>
  <c r="U2150" i="2"/>
  <c r="U2151" i="2"/>
  <c r="U2152" i="2"/>
  <c r="U2153" i="2"/>
  <c r="U2154" i="2"/>
  <c r="U2155" i="2"/>
  <c r="U2156" i="2"/>
  <c r="U2157" i="2"/>
  <c r="U2158" i="2"/>
  <c r="U2159" i="2"/>
  <c r="U2160" i="2"/>
  <c r="U2161" i="2"/>
  <c r="U2162" i="2"/>
  <c r="U2163" i="2"/>
  <c r="U2164" i="2"/>
  <c r="U2165" i="2"/>
  <c r="U2166" i="2"/>
  <c r="U2167" i="2"/>
  <c r="U2168" i="2"/>
  <c r="U2169" i="2"/>
  <c r="U2170" i="2"/>
  <c r="U2171" i="2"/>
  <c r="U2172" i="2"/>
  <c r="U2173" i="2"/>
  <c r="U2174" i="2"/>
  <c r="U2175" i="2"/>
  <c r="U2176" i="2"/>
  <c r="U2177" i="2"/>
  <c r="U2178" i="2"/>
  <c r="U2179" i="2"/>
  <c r="U2180" i="2"/>
  <c r="U2181" i="2"/>
  <c r="U2182" i="2"/>
  <c r="U2183" i="2"/>
  <c r="U2184" i="2"/>
  <c r="U2185" i="2"/>
  <c r="U2186" i="2"/>
  <c r="U2187" i="2"/>
  <c r="U2188" i="2"/>
  <c r="U2189" i="2"/>
  <c r="U2190" i="2"/>
  <c r="U2191" i="2"/>
  <c r="U2192" i="2"/>
  <c r="U2193" i="2"/>
  <c r="U2194" i="2"/>
  <c r="U2195" i="2"/>
  <c r="U2196" i="2"/>
  <c r="U2197" i="2"/>
  <c r="U2198" i="2"/>
  <c r="U2199" i="2"/>
  <c r="U2200" i="2"/>
  <c r="U2201" i="2"/>
  <c r="U2202" i="2"/>
  <c r="U2203" i="2"/>
  <c r="U2204" i="2"/>
  <c r="U2205" i="2"/>
  <c r="U2206" i="2"/>
  <c r="U2207" i="2"/>
  <c r="U2208" i="2"/>
  <c r="U2209" i="2"/>
  <c r="U2210" i="2"/>
  <c r="U2211" i="2"/>
  <c r="U2212" i="2"/>
  <c r="U2213" i="2"/>
  <c r="U2214" i="2"/>
  <c r="U2215" i="2"/>
  <c r="U2216" i="2"/>
  <c r="U2217" i="2"/>
  <c r="U2218" i="2"/>
  <c r="U2219" i="2"/>
  <c r="U2220" i="2"/>
  <c r="U2221" i="2"/>
  <c r="U2222" i="2"/>
  <c r="U2223" i="2"/>
  <c r="U2224" i="2"/>
  <c r="U2225" i="2"/>
  <c r="U2226" i="2"/>
  <c r="U2227" i="2"/>
  <c r="U2228" i="2"/>
  <c r="U2229" i="2"/>
  <c r="U2230" i="2"/>
  <c r="U2231" i="2"/>
  <c r="U2232" i="2"/>
  <c r="U2233" i="2"/>
  <c r="U2234" i="2"/>
  <c r="U2235" i="2"/>
  <c r="U2236" i="2"/>
  <c r="U2237" i="2"/>
  <c r="U2238" i="2"/>
  <c r="U2239" i="2"/>
  <c r="U2240" i="2"/>
  <c r="U2241" i="2"/>
  <c r="U2242" i="2"/>
  <c r="U2243" i="2"/>
  <c r="U2244" i="2"/>
  <c r="U2245" i="2"/>
  <c r="U2246" i="2"/>
  <c r="U2247" i="2"/>
  <c r="U2248" i="2"/>
  <c r="U2249" i="2"/>
  <c r="U2250" i="2"/>
  <c r="U2251" i="2"/>
  <c r="U2252" i="2"/>
  <c r="U2253" i="2"/>
  <c r="U2254" i="2"/>
  <c r="U2255" i="2"/>
  <c r="U2256" i="2"/>
  <c r="U2257" i="2"/>
  <c r="U2258" i="2"/>
  <c r="U2259" i="2"/>
  <c r="U2260" i="2"/>
  <c r="U2261" i="2"/>
  <c r="U2262" i="2"/>
  <c r="U2263" i="2"/>
  <c r="U2264" i="2"/>
  <c r="U2265" i="2"/>
  <c r="U2266" i="2"/>
  <c r="U2267" i="2"/>
  <c r="U2268" i="2"/>
  <c r="U2269" i="2"/>
  <c r="U2270" i="2"/>
  <c r="U2271" i="2"/>
  <c r="U2272" i="2"/>
  <c r="U2273" i="2"/>
  <c r="U2274" i="2"/>
  <c r="U2275" i="2"/>
  <c r="U2276" i="2"/>
  <c r="U2277" i="2"/>
  <c r="U2278" i="2"/>
  <c r="U2279" i="2"/>
  <c r="U2280" i="2"/>
  <c r="U2281" i="2"/>
  <c r="U2282" i="2"/>
  <c r="U2283" i="2"/>
  <c r="U2284" i="2"/>
  <c r="U2285" i="2"/>
  <c r="U2286" i="2"/>
  <c r="U2287" i="2"/>
  <c r="U2288" i="2"/>
  <c r="U2289" i="2"/>
  <c r="U2290" i="2"/>
  <c r="U2291" i="2"/>
  <c r="U2292" i="2"/>
  <c r="U2293" i="2"/>
  <c r="U2294" i="2"/>
  <c r="U2295" i="2"/>
  <c r="U2296" i="2"/>
  <c r="U2297" i="2"/>
  <c r="U2298" i="2"/>
  <c r="U2299" i="2"/>
  <c r="U2300" i="2"/>
  <c r="U2301" i="2"/>
  <c r="U2302" i="2"/>
  <c r="U2303" i="2"/>
  <c r="U2304" i="2"/>
  <c r="U2305" i="2"/>
  <c r="U2306" i="2"/>
  <c r="U2307" i="2"/>
  <c r="U2308" i="2"/>
  <c r="U2309" i="2"/>
  <c r="U2310" i="2"/>
  <c r="U2311" i="2"/>
  <c r="U2312" i="2"/>
  <c r="U2313" i="2"/>
  <c r="U2314" i="2"/>
  <c r="U2315" i="2"/>
  <c r="U2316" i="2"/>
  <c r="U2317" i="2"/>
  <c r="U2318" i="2"/>
  <c r="U2319" i="2"/>
  <c r="U2320" i="2"/>
  <c r="U2321" i="2"/>
  <c r="U2322" i="2"/>
  <c r="U2323" i="2"/>
  <c r="U2324" i="2"/>
  <c r="U2325" i="2"/>
  <c r="U2326" i="2"/>
  <c r="U2327" i="2"/>
  <c r="U2328" i="2"/>
  <c r="U2329" i="2"/>
  <c r="U2330" i="2"/>
  <c r="U2331" i="2"/>
  <c r="U2332" i="2"/>
  <c r="U2333" i="2"/>
  <c r="U2334" i="2"/>
  <c r="U2335" i="2"/>
  <c r="U2336" i="2"/>
  <c r="U2337" i="2"/>
  <c r="U2338" i="2"/>
  <c r="U2339" i="2"/>
  <c r="U2340" i="2"/>
  <c r="U2341" i="2"/>
  <c r="U2342" i="2"/>
  <c r="U2343" i="2"/>
  <c r="U2344" i="2"/>
  <c r="U2345" i="2"/>
  <c r="U2346" i="2"/>
  <c r="U2347" i="2"/>
  <c r="U2348" i="2"/>
  <c r="U2349" i="2"/>
  <c r="U2350" i="2"/>
  <c r="U2351" i="2"/>
  <c r="U2352" i="2"/>
  <c r="U2353" i="2"/>
  <c r="U2354" i="2"/>
  <c r="U2355" i="2"/>
  <c r="U2356" i="2"/>
  <c r="U2357" i="2"/>
  <c r="U2358" i="2"/>
  <c r="U2359" i="2"/>
  <c r="U2360" i="2"/>
  <c r="U2361" i="2"/>
  <c r="U2362" i="2"/>
  <c r="U2363" i="2"/>
  <c r="U2364" i="2"/>
  <c r="U2365" i="2"/>
  <c r="U2366" i="2"/>
  <c r="U2367" i="2"/>
  <c r="U2368" i="2"/>
  <c r="U2369" i="2"/>
  <c r="U2370" i="2"/>
  <c r="U2371" i="2"/>
  <c r="U2372" i="2"/>
  <c r="U2373" i="2"/>
  <c r="U2374" i="2"/>
  <c r="U2375" i="2"/>
  <c r="U2376" i="2"/>
  <c r="U2377" i="2"/>
  <c r="U2378" i="2"/>
  <c r="U2379" i="2"/>
  <c r="U2380" i="2"/>
  <c r="U2381" i="2"/>
  <c r="U2382" i="2"/>
  <c r="U2383" i="2"/>
  <c r="U2384" i="2"/>
  <c r="U2385" i="2"/>
  <c r="U2386" i="2"/>
  <c r="U2387" i="2"/>
  <c r="U2388" i="2"/>
  <c r="U2389" i="2"/>
  <c r="U2390" i="2"/>
  <c r="U2391" i="2"/>
  <c r="U2392" i="2"/>
  <c r="U2393" i="2"/>
  <c r="U2394" i="2"/>
  <c r="U2395" i="2"/>
  <c r="U2396" i="2"/>
  <c r="U2397" i="2"/>
  <c r="U2398" i="2"/>
  <c r="U2399" i="2"/>
  <c r="U2400" i="2"/>
  <c r="U2401" i="2"/>
  <c r="U2402" i="2"/>
  <c r="U2403" i="2"/>
  <c r="U2404" i="2"/>
  <c r="U2405" i="2"/>
  <c r="U2406" i="2"/>
  <c r="U2407" i="2"/>
  <c r="U2408" i="2"/>
  <c r="U2409" i="2"/>
  <c r="U2410" i="2"/>
  <c r="U2411" i="2"/>
  <c r="U2412" i="2"/>
  <c r="U2413" i="2"/>
  <c r="U2414" i="2"/>
  <c r="U2415" i="2"/>
  <c r="U2416" i="2"/>
  <c r="U2417" i="2"/>
  <c r="U2418" i="2"/>
  <c r="U2419" i="2"/>
  <c r="U2420" i="2"/>
  <c r="U2421" i="2"/>
  <c r="U2422" i="2"/>
  <c r="U2423" i="2"/>
  <c r="U2424" i="2"/>
  <c r="U2425" i="2"/>
  <c r="U2426" i="2"/>
  <c r="U2427" i="2"/>
  <c r="U2428" i="2"/>
  <c r="U2429" i="2"/>
  <c r="U2430" i="2"/>
  <c r="U2431" i="2"/>
  <c r="U2432" i="2"/>
  <c r="U2433" i="2"/>
  <c r="U2434" i="2"/>
  <c r="U2435" i="2"/>
  <c r="U2436" i="2"/>
  <c r="U2437" i="2"/>
  <c r="U2438" i="2"/>
  <c r="U2439" i="2"/>
  <c r="U2440" i="2"/>
  <c r="U2441" i="2"/>
  <c r="U2442" i="2"/>
  <c r="U2443" i="2"/>
  <c r="U2444" i="2"/>
  <c r="U2445" i="2"/>
  <c r="U2446" i="2"/>
  <c r="U2447" i="2"/>
  <c r="U2448" i="2"/>
  <c r="U2449" i="2"/>
  <c r="U2450" i="2"/>
  <c r="U2451" i="2"/>
  <c r="U2452" i="2"/>
  <c r="U2453" i="2"/>
  <c r="U2454" i="2"/>
  <c r="U2455" i="2"/>
  <c r="U2456" i="2"/>
  <c r="U2457" i="2"/>
  <c r="U2458" i="2"/>
  <c r="U2459" i="2"/>
  <c r="U2460" i="2"/>
  <c r="U2461" i="2"/>
  <c r="U2462" i="2"/>
  <c r="U2463" i="2"/>
  <c r="U2464" i="2"/>
  <c r="U2465" i="2"/>
  <c r="U2466" i="2"/>
  <c r="U2467" i="2"/>
  <c r="U2468" i="2"/>
  <c r="U2469" i="2"/>
  <c r="U2470" i="2"/>
  <c r="U2471" i="2"/>
  <c r="U2472" i="2"/>
  <c r="U2473" i="2"/>
  <c r="U2474" i="2"/>
  <c r="U2475" i="2"/>
  <c r="U2476" i="2"/>
  <c r="U2477" i="2"/>
  <c r="U2478" i="2"/>
  <c r="U2479" i="2"/>
  <c r="U2480" i="2"/>
  <c r="U2481" i="2"/>
  <c r="U2482" i="2"/>
  <c r="U2483" i="2"/>
  <c r="U2484" i="2"/>
  <c r="U2485" i="2"/>
  <c r="U2486" i="2"/>
  <c r="U2487" i="2"/>
  <c r="U2488" i="2"/>
  <c r="U2489" i="2"/>
  <c r="U2490" i="2"/>
  <c r="U2491" i="2"/>
  <c r="U2492" i="2"/>
  <c r="U2493" i="2"/>
  <c r="U2494" i="2"/>
  <c r="U2495" i="2"/>
  <c r="U2496" i="2"/>
  <c r="U2497" i="2"/>
  <c r="U2498" i="2"/>
  <c r="U2499" i="2"/>
  <c r="U2500" i="2"/>
  <c r="U2501" i="2"/>
  <c r="U2502" i="2"/>
  <c r="U2503" i="2"/>
  <c r="U2504" i="2"/>
  <c r="U2505" i="2"/>
  <c r="U2506" i="2"/>
  <c r="U2507" i="2"/>
  <c r="U2508" i="2"/>
  <c r="U2509" i="2"/>
  <c r="U2510" i="2"/>
  <c r="U2511" i="2"/>
  <c r="U2512" i="2"/>
  <c r="U2513" i="2"/>
  <c r="U2514" i="2"/>
  <c r="U2515" i="2"/>
  <c r="U2516" i="2"/>
  <c r="U2517" i="2"/>
  <c r="U2518" i="2"/>
  <c r="U2519" i="2"/>
  <c r="U2520" i="2"/>
  <c r="U2521" i="2"/>
  <c r="U2522" i="2"/>
  <c r="U2523" i="2"/>
  <c r="U2524" i="2"/>
  <c r="U2525" i="2"/>
  <c r="U2526" i="2"/>
  <c r="U2527" i="2"/>
  <c r="U2528" i="2"/>
  <c r="U2529" i="2"/>
  <c r="U2530" i="2"/>
  <c r="U2531" i="2"/>
  <c r="U2532" i="2"/>
  <c r="U2533" i="2"/>
  <c r="U2534" i="2"/>
  <c r="U2535" i="2"/>
  <c r="U2536" i="2"/>
  <c r="U2537" i="2"/>
  <c r="U2538" i="2"/>
  <c r="U2539" i="2"/>
  <c r="U2540" i="2"/>
  <c r="U2541" i="2"/>
  <c r="U2542" i="2"/>
  <c r="U2543" i="2"/>
  <c r="U2544" i="2"/>
  <c r="U2545" i="2"/>
  <c r="U2546" i="2"/>
  <c r="U2547" i="2"/>
  <c r="U2548" i="2"/>
  <c r="U2549" i="2"/>
  <c r="U2550" i="2"/>
  <c r="U2551" i="2"/>
  <c r="U2552" i="2"/>
  <c r="U2553" i="2"/>
  <c r="U2554" i="2"/>
  <c r="U2555" i="2"/>
  <c r="U2556" i="2"/>
  <c r="U2557" i="2"/>
  <c r="U2558" i="2"/>
  <c r="U2559" i="2"/>
  <c r="U2560" i="2"/>
  <c r="U2561" i="2"/>
  <c r="U2562" i="2"/>
  <c r="U2563" i="2"/>
  <c r="U2564" i="2"/>
  <c r="U2565" i="2"/>
  <c r="U2566" i="2"/>
  <c r="U2567" i="2"/>
  <c r="U2568" i="2"/>
  <c r="U2569" i="2"/>
  <c r="U2570" i="2"/>
  <c r="U2571" i="2"/>
  <c r="U2572" i="2"/>
  <c r="U2573" i="2"/>
  <c r="U2574" i="2"/>
  <c r="U2575" i="2"/>
  <c r="U2576" i="2"/>
  <c r="U2577" i="2"/>
  <c r="U2578" i="2"/>
  <c r="U2579" i="2"/>
  <c r="U2580" i="2"/>
  <c r="U2581" i="2"/>
  <c r="U2582" i="2"/>
  <c r="U2583" i="2"/>
  <c r="U2584" i="2"/>
  <c r="U2585" i="2"/>
  <c r="U2586" i="2"/>
  <c r="U2587" i="2"/>
  <c r="U2588" i="2"/>
  <c r="U2589" i="2"/>
  <c r="U2590" i="2"/>
  <c r="U2591" i="2"/>
  <c r="U2592" i="2"/>
  <c r="U2593" i="2"/>
  <c r="U2594" i="2"/>
  <c r="U2595" i="2"/>
  <c r="U2596" i="2"/>
  <c r="U2597" i="2"/>
  <c r="U2598" i="2"/>
  <c r="U2599" i="2"/>
  <c r="U2600" i="2"/>
  <c r="U2601" i="2"/>
  <c r="U2602" i="2"/>
  <c r="U2603" i="2"/>
  <c r="U2604" i="2"/>
  <c r="U2605" i="2"/>
  <c r="U2606" i="2"/>
  <c r="U2607" i="2"/>
  <c r="U2608" i="2"/>
  <c r="U2609" i="2"/>
  <c r="U2610" i="2"/>
  <c r="U2611" i="2"/>
  <c r="U2612" i="2"/>
  <c r="U2613" i="2"/>
  <c r="U2614" i="2"/>
  <c r="U2615" i="2"/>
  <c r="U2616" i="2"/>
  <c r="U2617" i="2"/>
  <c r="U2618" i="2"/>
  <c r="U2619" i="2"/>
  <c r="U2620" i="2"/>
  <c r="U2621" i="2"/>
  <c r="U2622" i="2"/>
  <c r="U2623" i="2"/>
  <c r="U2624" i="2"/>
  <c r="U2625" i="2"/>
  <c r="U2626" i="2"/>
  <c r="U2627" i="2"/>
  <c r="U2628" i="2"/>
  <c r="U2629" i="2"/>
  <c r="U2630" i="2"/>
  <c r="U2631" i="2"/>
  <c r="U2632" i="2"/>
  <c r="U2633" i="2"/>
  <c r="U2634" i="2"/>
  <c r="U2635" i="2"/>
  <c r="U2636" i="2"/>
  <c r="U2637" i="2"/>
  <c r="U2638" i="2"/>
  <c r="U2639" i="2"/>
  <c r="U2640" i="2"/>
  <c r="U2641" i="2"/>
  <c r="U2642" i="2"/>
  <c r="U2643" i="2"/>
  <c r="U2644" i="2"/>
  <c r="U2645" i="2"/>
  <c r="U2646" i="2"/>
  <c r="U2647" i="2"/>
  <c r="U2648" i="2"/>
  <c r="U2649" i="2"/>
  <c r="U2650" i="2"/>
  <c r="U2651" i="2"/>
  <c r="U2652" i="2"/>
  <c r="U2653" i="2"/>
  <c r="U2654" i="2"/>
  <c r="U2655" i="2"/>
  <c r="U2656" i="2"/>
  <c r="U2657" i="2"/>
  <c r="U2658" i="2"/>
  <c r="U2659" i="2"/>
  <c r="U2660" i="2"/>
  <c r="U2661" i="2"/>
  <c r="U2662" i="2"/>
  <c r="U2663" i="2"/>
  <c r="U2664" i="2"/>
  <c r="U2665" i="2"/>
  <c r="U2666" i="2"/>
  <c r="U2667" i="2"/>
  <c r="U2668" i="2"/>
  <c r="U2669" i="2"/>
  <c r="U2670" i="2"/>
  <c r="U2671" i="2"/>
  <c r="U2672" i="2"/>
  <c r="U2673" i="2"/>
  <c r="U2674" i="2"/>
  <c r="U2675" i="2"/>
  <c r="U2676" i="2"/>
  <c r="U2677" i="2"/>
  <c r="U2678" i="2"/>
  <c r="U2679" i="2"/>
  <c r="U2680" i="2"/>
  <c r="U2681" i="2"/>
  <c r="U2682" i="2"/>
  <c r="U2683" i="2"/>
  <c r="U2684" i="2"/>
  <c r="U2685" i="2"/>
  <c r="U2686" i="2"/>
  <c r="U2687" i="2"/>
  <c r="U2688" i="2"/>
  <c r="U2689" i="2"/>
  <c r="U2690" i="2"/>
  <c r="U2691" i="2"/>
  <c r="U2692" i="2"/>
  <c r="U2693" i="2"/>
  <c r="U2694" i="2"/>
  <c r="U2695" i="2"/>
  <c r="U2696" i="2"/>
  <c r="U2697" i="2"/>
  <c r="U2698" i="2"/>
  <c r="U2699" i="2"/>
  <c r="U2700" i="2"/>
  <c r="U2701" i="2"/>
  <c r="U2702" i="2"/>
  <c r="U2703" i="2"/>
  <c r="U2704" i="2"/>
  <c r="U2705" i="2"/>
  <c r="U2706" i="2"/>
  <c r="U2707" i="2"/>
  <c r="U2708" i="2"/>
  <c r="U2709" i="2"/>
  <c r="U2710" i="2"/>
  <c r="U2711" i="2"/>
  <c r="U2712" i="2"/>
  <c r="U2713" i="2"/>
  <c r="U2714" i="2"/>
  <c r="U2715" i="2"/>
  <c r="U2716" i="2"/>
  <c r="U2717" i="2"/>
  <c r="U2718" i="2"/>
  <c r="U2719" i="2"/>
  <c r="U2720" i="2"/>
  <c r="U2721" i="2"/>
  <c r="U2722" i="2"/>
  <c r="U2723" i="2"/>
  <c r="U2724" i="2"/>
  <c r="U2725" i="2"/>
  <c r="U2726" i="2"/>
  <c r="U2727" i="2"/>
  <c r="U2728" i="2"/>
  <c r="U2729" i="2"/>
  <c r="U2730" i="2"/>
  <c r="U2731" i="2"/>
  <c r="U2732" i="2"/>
  <c r="U2733" i="2"/>
  <c r="U2734" i="2"/>
  <c r="U2735" i="2"/>
  <c r="U2736" i="2"/>
  <c r="U2737" i="2"/>
  <c r="U2738" i="2"/>
  <c r="U2739" i="2"/>
  <c r="U2740" i="2"/>
  <c r="U2741" i="2"/>
  <c r="U2742" i="2"/>
  <c r="U2743" i="2"/>
  <c r="U2744" i="2"/>
  <c r="U2745" i="2"/>
  <c r="U2746" i="2"/>
  <c r="U2747" i="2"/>
  <c r="U2748" i="2"/>
  <c r="U2749" i="2"/>
  <c r="U2750" i="2"/>
  <c r="U2751" i="2"/>
  <c r="U2752" i="2"/>
  <c r="U2753" i="2"/>
  <c r="U2754" i="2"/>
  <c r="U2755" i="2"/>
  <c r="U2756" i="2"/>
  <c r="U2757" i="2"/>
  <c r="U2758" i="2"/>
  <c r="U2759" i="2"/>
  <c r="U2760" i="2"/>
  <c r="U2761" i="2"/>
  <c r="U2762" i="2"/>
  <c r="U2763" i="2"/>
  <c r="U2764" i="2"/>
  <c r="U2765" i="2"/>
  <c r="U2766" i="2"/>
  <c r="U2767" i="2"/>
  <c r="U2768" i="2"/>
  <c r="U2769" i="2"/>
  <c r="U2770" i="2"/>
  <c r="U2771" i="2"/>
  <c r="U2772" i="2"/>
  <c r="U2773" i="2"/>
  <c r="U2774" i="2"/>
  <c r="U2775" i="2"/>
  <c r="U2776" i="2"/>
  <c r="U2777" i="2"/>
  <c r="U2778" i="2"/>
  <c r="U2779" i="2"/>
  <c r="U2780" i="2"/>
  <c r="U2781" i="2"/>
  <c r="U2782" i="2"/>
  <c r="U2783" i="2"/>
  <c r="U2784" i="2"/>
  <c r="U2785" i="2"/>
  <c r="U2786" i="2"/>
  <c r="U2787" i="2"/>
  <c r="U2788" i="2"/>
  <c r="U2789" i="2"/>
  <c r="U2790" i="2"/>
  <c r="U2791" i="2"/>
  <c r="U2792" i="2"/>
  <c r="U2793" i="2"/>
  <c r="U2794" i="2"/>
  <c r="U2795" i="2"/>
  <c r="U2796" i="2"/>
  <c r="U2797" i="2"/>
  <c r="U2798" i="2"/>
  <c r="U2799" i="2"/>
  <c r="U2800" i="2"/>
  <c r="U2801" i="2"/>
  <c r="U2802" i="2"/>
  <c r="U2803" i="2"/>
  <c r="U2804" i="2"/>
  <c r="U2805" i="2"/>
  <c r="U2806" i="2"/>
  <c r="U2807" i="2"/>
  <c r="U2808" i="2"/>
  <c r="U2809" i="2"/>
  <c r="U2810" i="2"/>
  <c r="U2811" i="2"/>
  <c r="U2812" i="2"/>
  <c r="U2813" i="2"/>
  <c r="U2814" i="2"/>
  <c r="U2815" i="2"/>
  <c r="U2816" i="2"/>
  <c r="U2817" i="2"/>
  <c r="U2818" i="2"/>
  <c r="U2819" i="2"/>
  <c r="U2820" i="2"/>
  <c r="U2821" i="2"/>
  <c r="U2822" i="2"/>
  <c r="U2823" i="2"/>
  <c r="U2824" i="2"/>
  <c r="U2825" i="2"/>
  <c r="U2826" i="2"/>
  <c r="U2827" i="2"/>
  <c r="U2828" i="2"/>
  <c r="U2829" i="2"/>
  <c r="U2830" i="2"/>
  <c r="U2831" i="2"/>
  <c r="U2832" i="2"/>
  <c r="U2833" i="2"/>
  <c r="U2834" i="2"/>
  <c r="U2835" i="2"/>
  <c r="U2836" i="2"/>
  <c r="U2837" i="2"/>
  <c r="U2838" i="2"/>
  <c r="U2839" i="2"/>
  <c r="U2840" i="2"/>
  <c r="U2841" i="2"/>
  <c r="U2842" i="2"/>
  <c r="U2843" i="2"/>
  <c r="U2844" i="2"/>
  <c r="U2845" i="2"/>
  <c r="U2846" i="2"/>
  <c r="U2847" i="2"/>
  <c r="U2848" i="2"/>
  <c r="U2849" i="2"/>
  <c r="U2850" i="2"/>
  <c r="U2851" i="2"/>
  <c r="U2852" i="2"/>
  <c r="U2853" i="2"/>
  <c r="U2854" i="2"/>
  <c r="U2855" i="2"/>
  <c r="U2856" i="2"/>
  <c r="U2857" i="2"/>
  <c r="U2858" i="2"/>
  <c r="U2859" i="2"/>
  <c r="U2860" i="2"/>
  <c r="U2861" i="2"/>
  <c r="U2862" i="2"/>
  <c r="U2863" i="2"/>
  <c r="U2864" i="2"/>
  <c r="U2865" i="2"/>
  <c r="U2866" i="2"/>
  <c r="U2867" i="2"/>
  <c r="U2868" i="2"/>
  <c r="U2869" i="2"/>
  <c r="U2870" i="2"/>
  <c r="U2871" i="2"/>
  <c r="U2872" i="2"/>
  <c r="U2873" i="2"/>
  <c r="U2874" i="2"/>
  <c r="U2875" i="2"/>
  <c r="U2876" i="2"/>
  <c r="U2877" i="2"/>
  <c r="U2878" i="2"/>
  <c r="U2879" i="2"/>
  <c r="U2880" i="2"/>
  <c r="U2881" i="2"/>
  <c r="U2882" i="2"/>
  <c r="U2883" i="2"/>
  <c r="U2884" i="2"/>
  <c r="U2885" i="2"/>
  <c r="U2886" i="2"/>
  <c r="U2887" i="2"/>
  <c r="U2888" i="2"/>
  <c r="U2889" i="2"/>
  <c r="U2890" i="2"/>
  <c r="U2891" i="2"/>
  <c r="U2892" i="2"/>
  <c r="U2893" i="2"/>
  <c r="U2894" i="2"/>
  <c r="U2895" i="2"/>
  <c r="U2896" i="2"/>
  <c r="U2897" i="2"/>
  <c r="U2898" i="2"/>
  <c r="U2899" i="2"/>
  <c r="U2900" i="2"/>
  <c r="U2901" i="2"/>
  <c r="U2902" i="2"/>
  <c r="U2903" i="2"/>
  <c r="U2904" i="2"/>
  <c r="U2905" i="2"/>
  <c r="U2906" i="2"/>
  <c r="U2907" i="2"/>
  <c r="U2908" i="2"/>
  <c r="U2909" i="2"/>
  <c r="U2910" i="2"/>
  <c r="U2911" i="2"/>
  <c r="U2912" i="2"/>
  <c r="U2913" i="2"/>
  <c r="U2914" i="2"/>
  <c r="U2915" i="2"/>
  <c r="U2916" i="2"/>
  <c r="U2917" i="2"/>
  <c r="U2918" i="2"/>
  <c r="U2919" i="2"/>
  <c r="U2920" i="2"/>
  <c r="U2921" i="2"/>
  <c r="U2922" i="2"/>
  <c r="U2923" i="2"/>
  <c r="U2924" i="2"/>
  <c r="U2925" i="2"/>
  <c r="U2926" i="2"/>
  <c r="U2927" i="2"/>
  <c r="U2928" i="2"/>
  <c r="U2929" i="2"/>
  <c r="U2930" i="2"/>
  <c r="U2931" i="2"/>
  <c r="U2932" i="2"/>
  <c r="U2933" i="2"/>
  <c r="U2934" i="2"/>
  <c r="U2935" i="2"/>
  <c r="U2936" i="2"/>
  <c r="U2937" i="2"/>
  <c r="U2938" i="2"/>
  <c r="U2939" i="2"/>
  <c r="U2940" i="2"/>
  <c r="U2941" i="2"/>
  <c r="U2942" i="2"/>
  <c r="U2943" i="2"/>
  <c r="U2944" i="2"/>
  <c r="U2945" i="2"/>
  <c r="U2946" i="2"/>
  <c r="U2947" i="2"/>
  <c r="U2948" i="2"/>
  <c r="U2949" i="2"/>
  <c r="U2950" i="2"/>
  <c r="U2951" i="2"/>
  <c r="U2952" i="2"/>
  <c r="U2953" i="2"/>
  <c r="U2954" i="2"/>
  <c r="U2955" i="2"/>
  <c r="U2956" i="2"/>
  <c r="U2957" i="2"/>
  <c r="U2958" i="2"/>
  <c r="U2959" i="2"/>
  <c r="U2960" i="2"/>
  <c r="U2961" i="2"/>
  <c r="U2962" i="2"/>
  <c r="U2963" i="2"/>
  <c r="U2964" i="2"/>
  <c r="U2965" i="2"/>
  <c r="U2966" i="2"/>
  <c r="U2967" i="2"/>
  <c r="U2968" i="2"/>
  <c r="U2969" i="2"/>
  <c r="U2970" i="2"/>
  <c r="U2971" i="2"/>
  <c r="U2972" i="2"/>
  <c r="U2973" i="2"/>
  <c r="U2974" i="2"/>
  <c r="U2975" i="2"/>
  <c r="U2976" i="2"/>
  <c r="U2977" i="2"/>
  <c r="U2978" i="2"/>
  <c r="U2979" i="2"/>
  <c r="U2980" i="2"/>
  <c r="U2981" i="2"/>
  <c r="U2982" i="2"/>
  <c r="U2983" i="2"/>
  <c r="U2984" i="2"/>
  <c r="U2985" i="2"/>
  <c r="U2986" i="2"/>
  <c r="U2987" i="2"/>
  <c r="U2988" i="2"/>
  <c r="U2989" i="2"/>
  <c r="U2990" i="2"/>
  <c r="U2991" i="2"/>
  <c r="U2992" i="2"/>
  <c r="U2993" i="2"/>
  <c r="U2994" i="2"/>
  <c r="U2995" i="2"/>
  <c r="U2996" i="2"/>
  <c r="U2997" i="2"/>
  <c r="U2998" i="2"/>
  <c r="U2999" i="2"/>
  <c r="U3000" i="2"/>
  <c r="U3001" i="2"/>
  <c r="U3002" i="2"/>
  <c r="U3003" i="2"/>
  <c r="U3004" i="2"/>
  <c r="U3005" i="2"/>
  <c r="U3006" i="2"/>
  <c r="U3007" i="2"/>
  <c r="U3008" i="2"/>
  <c r="U3009" i="2"/>
  <c r="U3010" i="2"/>
  <c r="U3011" i="2"/>
  <c r="U3012" i="2"/>
  <c r="U3013" i="2"/>
  <c r="U3014" i="2"/>
  <c r="U3015" i="2"/>
  <c r="U3016" i="2"/>
  <c r="U3017" i="2"/>
  <c r="U3018" i="2"/>
  <c r="U3019" i="2"/>
  <c r="U3020" i="2"/>
  <c r="U3021" i="2"/>
  <c r="U3022" i="2"/>
  <c r="U3023" i="2"/>
  <c r="U3024" i="2"/>
  <c r="U3025" i="2"/>
  <c r="U3026" i="2"/>
  <c r="U3027" i="2"/>
  <c r="U3028" i="2"/>
  <c r="U3029" i="2"/>
  <c r="U3030" i="2"/>
  <c r="U3031" i="2"/>
  <c r="U3032" i="2"/>
  <c r="U3033" i="2"/>
  <c r="U3034" i="2"/>
  <c r="U3035" i="2"/>
  <c r="U3036" i="2"/>
  <c r="U3037" i="2"/>
  <c r="U3038" i="2"/>
  <c r="U3039" i="2"/>
  <c r="U3040" i="2"/>
  <c r="U3041" i="2"/>
  <c r="U3042" i="2"/>
  <c r="U3043" i="2"/>
  <c r="U3044" i="2"/>
  <c r="U3045" i="2"/>
  <c r="U3046" i="2"/>
  <c r="U3047" i="2"/>
  <c r="U3048" i="2"/>
  <c r="U3049" i="2"/>
  <c r="U3050" i="2"/>
  <c r="U3051" i="2"/>
  <c r="U3052" i="2"/>
  <c r="U3053" i="2"/>
  <c r="U3054" i="2"/>
  <c r="U3055" i="2"/>
  <c r="U3056" i="2"/>
  <c r="U3057" i="2"/>
  <c r="U3058" i="2"/>
  <c r="U3059" i="2"/>
  <c r="U3060" i="2"/>
  <c r="U3061" i="2"/>
  <c r="U3062" i="2"/>
  <c r="U3063" i="2"/>
  <c r="U3064" i="2"/>
  <c r="U3065" i="2"/>
  <c r="U3066" i="2"/>
  <c r="U3067" i="2"/>
  <c r="U3068" i="2"/>
  <c r="U3069" i="2"/>
  <c r="U3070" i="2"/>
  <c r="U3071" i="2"/>
  <c r="U3072" i="2"/>
  <c r="U3073" i="2"/>
  <c r="U3074" i="2"/>
  <c r="U3075" i="2"/>
  <c r="U3076" i="2"/>
  <c r="U3077" i="2"/>
  <c r="U3078" i="2"/>
  <c r="U3079" i="2"/>
  <c r="U3080" i="2"/>
  <c r="U3081" i="2"/>
  <c r="U3082" i="2"/>
  <c r="U3083" i="2"/>
  <c r="U3084" i="2"/>
  <c r="U3085" i="2"/>
  <c r="U3086" i="2"/>
  <c r="U3087" i="2"/>
  <c r="U3088" i="2"/>
  <c r="U3089" i="2"/>
  <c r="U3090" i="2"/>
  <c r="U3091" i="2"/>
  <c r="U3092" i="2"/>
  <c r="U3093" i="2"/>
  <c r="U3094" i="2"/>
  <c r="U3095" i="2"/>
  <c r="U3096" i="2"/>
  <c r="U3097" i="2"/>
  <c r="U3098" i="2"/>
  <c r="U3099" i="2"/>
  <c r="U3100" i="2"/>
  <c r="U3101" i="2"/>
  <c r="U3102" i="2"/>
  <c r="U3103" i="2"/>
  <c r="U3104" i="2"/>
  <c r="U3105" i="2"/>
  <c r="U3106" i="2"/>
  <c r="U3107" i="2"/>
  <c r="U3108" i="2"/>
  <c r="U3109" i="2"/>
  <c r="U3110" i="2"/>
  <c r="U3111" i="2"/>
  <c r="U3112" i="2"/>
  <c r="U3113" i="2"/>
  <c r="U3114" i="2"/>
  <c r="U3115" i="2"/>
  <c r="U3116" i="2"/>
  <c r="U3117" i="2"/>
  <c r="U3118" i="2"/>
  <c r="U3119" i="2"/>
  <c r="U3120" i="2"/>
  <c r="U3121" i="2"/>
  <c r="U3122" i="2"/>
  <c r="U3123" i="2"/>
  <c r="U3124" i="2"/>
  <c r="U3125" i="2"/>
  <c r="U3126" i="2"/>
  <c r="U3127" i="2"/>
  <c r="U3128" i="2"/>
  <c r="U3129" i="2"/>
  <c r="U3130" i="2"/>
  <c r="U3131" i="2"/>
  <c r="U3132" i="2"/>
  <c r="U3133" i="2"/>
  <c r="U3134" i="2"/>
  <c r="U3135" i="2"/>
  <c r="U3136" i="2"/>
  <c r="U3137" i="2"/>
  <c r="U3138" i="2"/>
  <c r="U3139" i="2"/>
  <c r="U3140" i="2"/>
  <c r="U3141" i="2"/>
  <c r="U3142" i="2"/>
  <c r="U3143" i="2"/>
  <c r="U3144" i="2"/>
  <c r="U3145" i="2"/>
  <c r="U3146" i="2"/>
  <c r="U3147" i="2"/>
  <c r="U3148" i="2"/>
  <c r="U3149" i="2"/>
  <c r="U3150" i="2"/>
  <c r="U3151" i="2"/>
  <c r="U3152" i="2"/>
  <c r="U3153" i="2"/>
  <c r="U3154" i="2"/>
  <c r="U3155" i="2"/>
  <c r="U3156" i="2"/>
  <c r="U3157" i="2"/>
  <c r="U3158" i="2"/>
  <c r="U3159" i="2"/>
  <c r="U3160" i="2"/>
  <c r="U3161" i="2"/>
  <c r="U3162" i="2"/>
  <c r="U3163" i="2"/>
  <c r="U3164" i="2"/>
  <c r="U3165" i="2"/>
  <c r="U3166" i="2"/>
  <c r="U3167" i="2"/>
  <c r="U3168" i="2"/>
  <c r="U3169" i="2"/>
  <c r="U3170" i="2"/>
  <c r="U3171" i="2"/>
  <c r="U3172" i="2"/>
  <c r="U3173" i="2"/>
  <c r="U3174" i="2"/>
  <c r="U3175" i="2"/>
  <c r="U3176" i="2"/>
  <c r="U3177" i="2"/>
  <c r="U3178" i="2"/>
  <c r="U3179" i="2"/>
  <c r="U3180" i="2"/>
  <c r="U3181" i="2"/>
  <c r="U3182" i="2"/>
  <c r="U3183" i="2"/>
  <c r="U3184" i="2"/>
  <c r="U3185" i="2"/>
  <c r="U3186" i="2"/>
  <c r="U3187" i="2"/>
  <c r="U3188" i="2"/>
  <c r="U3189" i="2"/>
  <c r="U3190" i="2"/>
  <c r="U3191" i="2"/>
  <c r="U3192" i="2"/>
  <c r="U3193" i="2"/>
  <c r="U3194" i="2"/>
  <c r="U3195" i="2"/>
  <c r="U3196" i="2"/>
  <c r="U3197" i="2"/>
  <c r="U3198" i="2"/>
  <c r="U3199" i="2"/>
  <c r="U3200" i="2"/>
  <c r="U3201" i="2"/>
  <c r="U3202" i="2"/>
  <c r="U3203" i="2"/>
  <c r="U3204" i="2"/>
  <c r="U3205" i="2"/>
  <c r="U3206" i="2"/>
  <c r="U3207" i="2"/>
  <c r="U3208" i="2"/>
  <c r="U3209" i="2"/>
  <c r="U3210" i="2"/>
  <c r="U3211" i="2"/>
  <c r="U3212" i="2"/>
  <c r="U3213" i="2"/>
  <c r="U3214" i="2"/>
  <c r="U3215" i="2"/>
  <c r="U3216" i="2"/>
  <c r="U3217" i="2"/>
  <c r="U3218" i="2"/>
  <c r="U3219" i="2"/>
  <c r="U3220" i="2"/>
  <c r="U3221" i="2"/>
  <c r="U3222" i="2"/>
  <c r="U3223" i="2"/>
  <c r="U3224" i="2"/>
  <c r="U3225" i="2"/>
  <c r="U3226" i="2"/>
  <c r="U3227" i="2"/>
  <c r="U3228" i="2"/>
  <c r="U3229" i="2"/>
  <c r="U3230" i="2"/>
  <c r="U3231" i="2"/>
  <c r="U3232" i="2"/>
  <c r="U3233" i="2"/>
  <c r="U3234" i="2"/>
  <c r="U3235" i="2"/>
  <c r="U3236" i="2"/>
  <c r="U3237" i="2"/>
  <c r="U3238" i="2"/>
  <c r="U3239" i="2"/>
  <c r="U3240" i="2"/>
  <c r="U3241" i="2"/>
  <c r="U3242" i="2"/>
  <c r="U3243" i="2"/>
  <c r="U3244" i="2"/>
  <c r="U3245" i="2"/>
  <c r="U3246" i="2"/>
  <c r="U3247" i="2"/>
  <c r="U3248" i="2"/>
  <c r="U3249" i="2"/>
  <c r="U3250" i="2"/>
  <c r="U3251" i="2"/>
  <c r="U3252" i="2"/>
  <c r="U3253" i="2"/>
  <c r="U3254" i="2"/>
  <c r="U3255" i="2"/>
  <c r="U3256" i="2"/>
  <c r="U3257" i="2"/>
  <c r="U3258" i="2"/>
  <c r="U3259" i="2"/>
  <c r="U3260" i="2"/>
  <c r="U3261" i="2"/>
  <c r="U3262" i="2"/>
  <c r="U3263" i="2"/>
  <c r="U3264" i="2"/>
  <c r="U3265" i="2"/>
  <c r="U3266" i="2"/>
  <c r="U3267" i="2"/>
  <c r="U3268" i="2"/>
  <c r="U3269" i="2"/>
  <c r="U3270" i="2"/>
  <c r="U3271" i="2"/>
  <c r="U3272" i="2"/>
  <c r="U3273" i="2"/>
  <c r="U3274" i="2"/>
  <c r="U3275" i="2"/>
  <c r="U3276" i="2"/>
  <c r="U3277" i="2"/>
  <c r="U3278" i="2"/>
  <c r="U3279" i="2"/>
  <c r="U3280" i="2"/>
  <c r="U3281" i="2"/>
  <c r="U3282" i="2"/>
  <c r="U3283" i="2"/>
  <c r="U3284" i="2"/>
  <c r="U3285" i="2"/>
  <c r="U3286" i="2"/>
  <c r="U3287" i="2"/>
  <c r="U3288" i="2"/>
  <c r="U3289" i="2"/>
  <c r="U3290" i="2"/>
  <c r="U3291" i="2"/>
  <c r="U3292" i="2"/>
  <c r="U3293" i="2"/>
  <c r="U3294" i="2"/>
  <c r="U3295" i="2"/>
  <c r="U3296" i="2"/>
  <c r="U3297" i="2"/>
  <c r="U3298" i="2"/>
  <c r="U3299" i="2"/>
  <c r="U3300" i="2"/>
  <c r="U3301" i="2"/>
  <c r="U3302" i="2"/>
  <c r="U3303" i="2"/>
  <c r="U3304" i="2"/>
  <c r="U3305" i="2"/>
  <c r="U3306" i="2"/>
  <c r="U3307" i="2"/>
  <c r="U3308" i="2"/>
  <c r="U3309" i="2"/>
  <c r="U3310" i="2"/>
  <c r="U3311" i="2"/>
  <c r="U3312" i="2"/>
  <c r="U3313" i="2"/>
  <c r="U3314" i="2"/>
  <c r="U3315" i="2"/>
  <c r="U3316" i="2"/>
  <c r="U3317" i="2"/>
  <c r="U3318" i="2"/>
  <c r="U3319" i="2"/>
  <c r="U3320" i="2"/>
  <c r="U3321" i="2"/>
  <c r="U3322" i="2"/>
  <c r="U3323" i="2"/>
  <c r="U3324" i="2"/>
  <c r="U3325" i="2"/>
  <c r="U3326" i="2"/>
  <c r="U3327" i="2"/>
  <c r="U3328" i="2"/>
  <c r="U3329" i="2"/>
  <c r="U3330" i="2"/>
  <c r="U3331" i="2"/>
  <c r="U3332" i="2"/>
  <c r="U3333" i="2"/>
  <c r="U3334" i="2"/>
  <c r="U3335" i="2"/>
  <c r="U3336" i="2"/>
  <c r="U3337" i="2"/>
  <c r="U3338" i="2"/>
  <c r="U3339" i="2"/>
  <c r="U3340" i="2"/>
  <c r="U3341" i="2"/>
  <c r="U3342" i="2"/>
  <c r="U3343" i="2"/>
  <c r="U3344" i="2"/>
  <c r="U3345" i="2"/>
  <c r="U3346" i="2"/>
  <c r="U3347" i="2"/>
  <c r="U3348" i="2"/>
  <c r="U3349" i="2"/>
  <c r="U3350" i="2"/>
  <c r="U3351" i="2"/>
  <c r="U3352" i="2"/>
  <c r="U3353" i="2"/>
  <c r="U3354" i="2"/>
  <c r="U3355" i="2"/>
  <c r="U3356" i="2"/>
  <c r="U3357" i="2"/>
  <c r="U3358" i="2"/>
  <c r="U3359" i="2"/>
  <c r="U3360" i="2"/>
  <c r="U3361" i="2"/>
  <c r="U3362" i="2"/>
  <c r="U3363" i="2"/>
  <c r="U3364" i="2"/>
  <c r="U3365" i="2"/>
  <c r="U3366" i="2"/>
  <c r="U3367" i="2"/>
  <c r="U3368" i="2"/>
  <c r="U3369" i="2"/>
  <c r="U3370" i="2"/>
  <c r="U3371" i="2"/>
  <c r="U3372" i="2"/>
  <c r="U3373" i="2"/>
  <c r="U3374" i="2"/>
  <c r="U3375" i="2"/>
  <c r="U3376" i="2"/>
  <c r="U3377" i="2"/>
  <c r="U3378" i="2"/>
  <c r="U3379" i="2"/>
  <c r="U3380" i="2"/>
  <c r="U3381" i="2"/>
  <c r="U3382" i="2"/>
  <c r="U3383" i="2"/>
  <c r="U3384" i="2"/>
  <c r="U3385" i="2"/>
  <c r="U3386" i="2"/>
  <c r="U3387" i="2"/>
  <c r="U3388" i="2"/>
  <c r="U3389" i="2"/>
  <c r="U3390" i="2"/>
  <c r="U3391" i="2"/>
  <c r="U3392" i="2"/>
  <c r="U3393" i="2"/>
  <c r="U3394" i="2"/>
  <c r="U3395" i="2"/>
  <c r="U3396" i="2"/>
  <c r="U3397" i="2"/>
  <c r="U3398" i="2"/>
  <c r="U3399" i="2"/>
  <c r="U3400" i="2"/>
  <c r="U3401" i="2"/>
  <c r="U3402" i="2"/>
  <c r="U3403" i="2"/>
  <c r="U3404" i="2"/>
  <c r="U3405" i="2"/>
  <c r="U3406" i="2"/>
  <c r="U3407" i="2"/>
  <c r="U3408" i="2"/>
  <c r="U3409" i="2"/>
  <c r="U3410" i="2"/>
  <c r="U3411" i="2"/>
  <c r="U3412" i="2"/>
  <c r="U3413" i="2"/>
  <c r="U3414" i="2"/>
  <c r="U3415" i="2"/>
  <c r="U3416" i="2"/>
  <c r="U3417" i="2"/>
  <c r="U3418" i="2"/>
  <c r="U3419" i="2"/>
  <c r="U3420" i="2"/>
  <c r="U3421" i="2"/>
  <c r="U3422" i="2"/>
  <c r="U3423" i="2"/>
  <c r="U3424" i="2"/>
  <c r="U3425" i="2"/>
  <c r="U3426" i="2"/>
  <c r="U3427" i="2"/>
  <c r="U3428" i="2"/>
  <c r="U3429" i="2"/>
  <c r="U3430" i="2"/>
  <c r="U3431" i="2"/>
  <c r="U3432" i="2"/>
  <c r="U3433" i="2"/>
  <c r="U3434" i="2"/>
  <c r="U3435" i="2"/>
  <c r="U3436" i="2"/>
  <c r="U3437" i="2"/>
  <c r="U3438" i="2"/>
  <c r="U3439" i="2"/>
  <c r="U3440" i="2"/>
  <c r="U3441" i="2"/>
  <c r="U3442" i="2"/>
  <c r="U3443" i="2"/>
  <c r="U3444" i="2"/>
  <c r="U3445" i="2"/>
  <c r="U3446" i="2"/>
  <c r="U3447" i="2"/>
  <c r="U3448" i="2"/>
  <c r="U3449" i="2"/>
  <c r="U3450" i="2"/>
  <c r="U3451" i="2"/>
  <c r="U3452" i="2"/>
  <c r="U3453" i="2"/>
  <c r="U3454" i="2"/>
  <c r="U3455" i="2"/>
  <c r="U3456" i="2"/>
  <c r="U3457" i="2"/>
  <c r="U3458" i="2"/>
  <c r="U3459" i="2"/>
  <c r="U3460" i="2"/>
  <c r="U3461" i="2"/>
  <c r="U3462" i="2"/>
  <c r="U3463" i="2"/>
  <c r="U3464" i="2"/>
  <c r="U3465" i="2"/>
  <c r="U3466" i="2"/>
  <c r="U3467" i="2"/>
  <c r="U3468" i="2"/>
  <c r="U3469" i="2"/>
  <c r="U3470" i="2"/>
  <c r="U3471" i="2"/>
  <c r="U3472" i="2"/>
  <c r="U3473" i="2"/>
  <c r="U3474" i="2"/>
  <c r="U3475" i="2"/>
  <c r="U3476" i="2"/>
  <c r="U3477" i="2"/>
  <c r="U3478" i="2"/>
  <c r="U3479" i="2"/>
  <c r="U3480" i="2"/>
  <c r="U3481" i="2"/>
  <c r="U3482" i="2"/>
  <c r="U3483" i="2"/>
  <c r="U3484" i="2"/>
  <c r="U3485" i="2"/>
  <c r="U3486" i="2"/>
  <c r="U3487" i="2"/>
  <c r="U3488" i="2"/>
  <c r="U3489" i="2"/>
  <c r="U3490" i="2"/>
  <c r="U3491" i="2"/>
  <c r="U3492" i="2"/>
  <c r="U3493" i="2"/>
  <c r="U3494" i="2"/>
  <c r="U3495" i="2"/>
  <c r="U3496" i="2"/>
  <c r="U3497" i="2"/>
  <c r="U3498" i="2"/>
  <c r="U3499" i="2"/>
  <c r="U3500" i="2"/>
  <c r="U3501" i="2"/>
  <c r="U3502" i="2"/>
  <c r="U3503" i="2"/>
  <c r="U3504" i="2"/>
  <c r="U3505" i="2"/>
  <c r="U3506" i="2"/>
  <c r="U3507" i="2"/>
  <c r="U3508" i="2"/>
  <c r="U3509" i="2"/>
  <c r="U3510" i="2"/>
  <c r="U3511" i="2"/>
  <c r="U3512" i="2"/>
  <c r="U3513" i="2"/>
  <c r="U3514" i="2"/>
  <c r="U3515" i="2"/>
  <c r="U3516" i="2"/>
  <c r="U3517" i="2"/>
  <c r="U3518" i="2"/>
  <c r="U3519" i="2"/>
  <c r="U3520" i="2"/>
  <c r="U3521" i="2"/>
  <c r="U3522" i="2"/>
  <c r="U3523" i="2"/>
  <c r="U3524" i="2"/>
  <c r="U3525" i="2"/>
  <c r="U3526" i="2"/>
  <c r="U3527" i="2"/>
  <c r="U3528" i="2"/>
  <c r="U3529" i="2"/>
  <c r="U3530" i="2"/>
  <c r="U3531" i="2"/>
  <c r="U3532" i="2"/>
  <c r="U3533" i="2"/>
  <c r="U3534" i="2"/>
  <c r="U3535" i="2"/>
  <c r="U3536" i="2"/>
  <c r="U3537" i="2"/>
  <c r="U3538" i="2"/>
  <c r="U3539" i="2"/>
  <c r="U3540" i="2"/>
  <c r="U3541" i="2"/>
  <c r="U3542" i="2"/>
  <c r="U3543" i="2"/>
  <c r="U3544" i="2"/>
  <c r="U3545" i="2"/>
  <c r="U3546" i="2"/>
  <c r="U3547" i="2"/>
  <c r="U3548" i="2"/>
  <c r="U3549" i="2"/>
  <c r="U3550" i="2"/>
  <c r="U3551" i="2"/>
  <c r="U3552" i="2"/>
  <c r="U3553" i="2"/>
  <c r="U3554" i="2"/>
  <c r="U3555" i="2"/>
  <c r="U3556" i="2"/>
  <c r="U3557" i="2"/>
  <c r="U3558" i="2"/>
  <c r="U3559" i="2"/>
  <c r="U3560" i="2"/>
  <c r="U3561" i="2"/>
  <c r="U3562" i="2"/>
  <c r="U3563" i="2"/>
  <c r="U3564" i="2"/>
  <c r="U3565" i="2"/>
  <c r="U3566" i="2"/>
  <c r="U3567" i="2"/>
  <c r="U3568" i="2"/>
  <c r="U3569" i="2"/>
  <c r="U3570" i="2"/>
  <c r="U3571" i="2"/>
  <c r="U3572" i="2"/>
  <c r="U3573" i="2"/>
  <c r="U3574" i="2"/>
  <c r="U3575" i="2"/>
  <c r="U3576" i="2"/>
  <c r="U3577" i="2"/>
  <c r="U3578" i="2"/>
  <c r="U3579" i="2"/>
  <c r="U3580" i="2"/>
  <c r="U3581" i="2"/>
  <c r="U3582" i="2"/>
  <c r="U3583" i="2"/>
  <c r="U3584" i="2"/>
  <c r="U3585" i="2"/>
  <c r="U3586" i="2"/>
  <c r="U3587" i="2"/>
  <c r="U3588" i="2"/>
  <c r="U3589" i="2"/>
  <c r="U3590" i="2"/>
  <c r="U3591" i="2"/>
  <c r="U3592" i="2"/>
  <c r="U3593" i="2"/>
  <c r="U3594" i="2"/>
  <c r="U3595" i="2"/>
  <c r="U3596" i="2"/>
  <c r="U3597" i="2"/>
  <c r="U3598" i="2"/>
  <c r="U3599" i="2"/>
  <c r="U3600" i="2"/>
  <c r="U3601" i="2"/>
  <c r="U3602" i="2"/>
  <c r="U3603" i="2"/>
  <c r="U3604" i="2"/>
  <c r="U3605" i="2"/>
  <c r="U3606" i="2"/>
  <c r="U3607" i="2"/>
  <c r="U3608" i="2"/>
  <c r="U3609" i="2"/>
  <c r="U3610" i="2"/>
  <c r="U3611" i="2"/>
  <c r="U3612" i="2"/>
  <c r="U3613" i="2"/>
  <c r="U3614" i="2"/>
  <c r="U3615" i="2"/>
  <c r="U3616" i="2"/>
  <c r="U3617" i="2"/>
  <c r="U3618" i="2"/>
  <c r="U3619" i="2"/>
  <c r="U3620" i="2"/>
  <c r="U3621" i="2"/>
  <c r="U3622" i="2"/>
  <c r="U3623" i="2"/>
  <c r="U3624" i="2"/>
  <c r="U3625" i="2"/>
  <c r="U3626" i="2"/>
  <c r="U3627" i="2"/>
  <c r="U3628" i="2"/>
  <c r="U3629" i="2"/>
  <c r="U3630" i="2"/>
  <c r="U3631" i="2"/>
  <c r="U3632" i="2"/>
  <c r="U3633" i="2"/>
  <c r="U3634" i="2"/>
  <c r="U3635" i="2"/>
  <c r="U3636" i="2"/>
  <c r="U3637" i="2"/>
  <c r="U3638" i="2"/>
  <c r="U3639" i="2"/>
  <c r="U3640" i="2"/>
  <c r="U3641" i="2"/>
  <c r="U3642" i="2"/>
  <c r="U3643" i="2"/>
  <c r="U3644" i="2"/>
  <c r="U3645" i="2"/>
  <c r="U3646" i="2"/>
  <c r="U3647" i="2"/>
  <c r="U3648" i="2"/>
  <c r="U3649" i="2"/>
  <c r="U3650" i="2"/>
  <c r="U3651" i="2"/>
  <c r="U3652" i="2"/>
  <c r="U3653" i="2"/>
  <c r="U3654" i="2"/>
  <c r="U3655" i="2"/>
  <c r="U3656" i="2"/>
  <c r="U3657" i="2"/>
  <c r="U3658" i="2"/>
  <c r="U3659" i="2"/>
  <c r="U3660" i="2"/>
  <c r="U3661" i="2"/>
  <c r="U3662" i="2"/>
  <c r="U3663" i="2"/>
  <c r="U3664" i="2"/>
  <c r="U3665" i="2"/>
  <c r="U3666" i="2"/>
  <c r="U3667" i="2"/>
  <c r="U3668" i="2"/>
  <c r="U3669" i="2"/>
  <c r="U3670" i="2"/>
  <c r="U3671" i="2"/>
  <c r="U3672" i="2"/>
  <c r="U3673" i="2"/>
  <c r="U3674" i="2"/>
  <c r="U3675" i="2"/>
  <c r="U3676" i="2"/>
  <c r="U3677" i="2"/>
  <c r="U3678" i="2"/>
  <c r="U3679" i="2"/>
  <c r="U3680" i="2"/>
  <c r="U3681" i="2"/>
  <c r="U3682" i="2"/>
  <c r="U3683" i="2"/>
  <c r="U3684" i="2"/>
  <c r="U3685" i="2"/>
  <c r="U3686" i="2"/>
  <c r="U3687" i="2"/>
  <c r="U3688" i="2"/>
  <c r="U3689" i="2"/>
  <c r="U3690" i="2"/>
  <c r="U3691" i="2"/>
  <c r="U3692" i="2"/>
  <c r="U3693" i="2"/>
  <c r="U3694" i="2"/>
  <c r="U3695" i="2"/>
  <c r="U3696" i="2"/>
  <c r="U3697" i="2"/>
  <c r="U3698" i="2"/>
  <c r="U3699" i="2"/>
  <c r="U3700" i="2"/>
  <c r="U3701" i="2"/>
  <c r="U3702" i="2"/>
  <c r="U3703" i="2"/>
  <c r="U3704" i="2"/>
  <c r="U3705" i="2"/>
  <c r="U3706" i="2"/>
  <c r="U3707" i="2"/>
  <c r="U3708" i="2"/>
  <c r="U3709" i="2"/>
  <c r="U3710" i="2"/>
  <c r="U3711" i="2"/>
  <c r="U3712" i="2"/>
  <c r="U3713" i="2"/>
  <c r="U3714" i="2"/>
  <c r="U3715" i="2"/>
  <c r="U3716" i="2"/>
  <c r="U3717" i="2"/>
  <c r="U3718" i="2"/>
  <c r="U3719" i="2"/>
  <c r="U3720" i="2"/>
  <c r="U3721" i="2"/>
  <c r="U3722" i="2"/>
  <c r="U3723" i="2"/>
  <c r="U3724" i="2"/>
  <c r="U3725" i="2"/>
  <c r="U3726" i="2"/>
  <c r="U3727" i="2"/>
  <c r="U3728" i="2"/>
  <c r="U3729" i="2"/>
  <c r="U3730" i="2"/>
  <c r="U3731" i="2"/>
  <c r="U3732" i="2"/>
  <c r="U3733" i="2"/>
  <c r="U3734" i="2"/>
  <c r="U3735" i="2"/>
  <c r="U3736" i="2"/>
  <c r="U3737" i="2"/>
  <c r="U3738" i="2"/>
  <c r="U3739" i="2"/>
  <c r="U3740" i="2"/>
  <c r="U3741" i="2"/>
  <c r="U3742" i="2"/>
  <c r="U3743" i="2"/>
  <c r="U3744" i="2"/>
  <c r="U3745" i="2"/>
  <c r="U3746" i="2"/>
  <c r="U3747" i="2"/>
  <c r="U3748" i="2"/>
  <c r="U3749" i="2"/>
  <c r="U3750" i="2"/>
  <c r="U3751" i="2"/>
  <c r="U3752" i="2"/>
  <c r="U3753" i="2"/>
  <c r="U3754" i="2"/>
  <c r="U3755" i="2"/>
  <c r="U3756" i="2"/>
  <c r="U3757" i="2"/>
  <c r="U3758" i="2"/>
  <c r="U3759" i="2"/>
  <c r="U3760" i="2"/>
  <c r="U3761" i="2"/>
  <c r="U3762" i="2"/>
  <c r="U3763" i="2"/>
  <c r="U3764" i="2"/>
  <c r="U3765" i="2"/>
  <c r="U3766" i="2"/>
  <c r="U3767" i="2"/>
  <c r="U3768" i="2"/>
  <c r="U3769" i="2"/>
  <c r="U3770" i="2"/>
  <c r="U3771" i="2"/>
  <c r="U3772" i="2"/>
  <c r="U3773" i="2"/>
  <c r="U3774" i="2"/>
  <c r="U3775" i="2"/>
  <c r="U3776" i="2"/>
  <c r="U3777" i="2"/>
  <c r="U3778" i="2"/>
  <c r="U3779" i="2"/>
  <c r="U3780" i="2"/>
  <c r="U3781" i="2"/>
  <c r="U3782" i="2"/>
  <c r="U3783" i="2"/>
  <c r="U3784" i="2"/>
  <c r="U3785" i="2"/>
  <c r="U3786" i="2"/>
  <c r="U3787" i="2"/>
  <c r="U3788" i="2"/>
  <c r="U3789" i="2"/>
  <c r="U3790" i="2"/>
  <c r="U3791" i="2"/>
  <c r="U3792" i="2"/>
  <c r="U3793" i="2"/>
  <c r="U3794" i="2"/>
  <c r="U3795" i="2"/>
  <c r="U3796" i="2"/>
  <c r="U3797" i="2"/>
  <c r="U3798" i="2"/>
  <c r="U3799" i="2"/>
  <c r="U3800" i="2"/>
  <c r="U3801" i="2"/>
  <c r="U3802" i="2"/>
  <c r="U3803" i="2"/>
  <c r="U3804" i="2"/>
  <c r="U3805" i="2"/>
  <c r="U3806" i="2"/>
  <c r="U3807" i="2"/>
  <c r="U3808" i="2"/>
  <c r="U3809" i="2"/>
  <c r="U3810" i="2"/>
  <c r="U3811" i="2"/>
  <c r="U3812" i="2"/>
  <c r="U3813" i="2"/>
  <c r="U3814" i="2"/>
  <c r="U3815" i="2"/>
  <c r="U3816" i="2"/>
  <c r="U3817" i="2"/>
  <c r="U3818" i="2"/>
  <c r="U3819" i="2"/>
  <c r="U3820" i="2"/>
  <c r="U3821" i="2"/>
  <c r="U3822" i="2"/>
  <c r="U3823" i="2"/>
  <c r="U3824" i="2"/>
  <c r="U3825" i="2"/>
  <c r="U3826" i="2"/>
  <c r="U3827" i="2"/>
  <c r="U3828" i="2"/>
  <c r="U3829" i="2"/>
  <c r="U3830" i="2"/>
  <c r="U3831" i="2"/>
  <c r="U3832" i="2"/>
  <c r="U3833" i="2"/>
  <c r="U3834" i="2"/>
  <c r="U3835" i="2"/>
  <c r="U3836" i="2"/>
  <c r="U3837" i="2"/>
  <c r="U3838" i="2"/>
  <c r="U3839" i="2"/>
  <c r="U3840" i="2"/>
  <c r="U3841" i="2"/>
  <c r="U3842" i="2"/>
  <c r="U3843" i="2"/>
  <c r="U3844" i="2"/>
  <c r="U3845" i="2"/>
  <c r="U3846" i="2"/>
  <c r="U3847" i="2"/>
  <c r="U3848" i="2"/>
  <c r="U3849" i="2"/>
  <c r="U3850" i="2"/>
  <c r="U3851" i="2"/>
  <c r="U3852" i="2"/>
  <c r="U3853" i="2"/>
  <c r="U3854" i="2"/>
  <c r="U3855" i="2"/>
  <c r="U3856" i="2"/>
  <c r="U3857" i="2"/>
  <c r="U3858" i="2"/>
  <c r="U3859" i="2"/>
  <c r="U3860" i="2"/>
  <c r="U3861" i="2"/>
  <c r="U3862" i="2"/>
  <c r="U3863" i="2"/>
  <c r="U3864" i="2"/>
  <c r="U3865" i="2"/>
  <c r="U3866" i="2"/>
  <c r="U3867" i="2"/>
  <c r="U3868" i="2"/>
  <c r="U3869" i="2"/>
  <c r="U3870" i="2"/>
  <c r="U3871" i="2"/>
  <c r="U3872" i="2"/>
  <c r="U3873" i="2"/>
  <c r="U3874" i="2"/>
  <c r="U3875" i="2"/>
  <c r="U3876" i="2"/>
  <c r="U3877" i="2"/>
  <c r="U3878" i="2"/>
  <c r="U3879" i="2"/>
  <c r="U3880" i="2"/>
  <c r="U3881" i="2"/>
  <c r="U3882" i="2"/>
  <c r="U3883" i="2"/>
  <c r="U3884" i="2"/>
  <c r="U3885" i="2"/>
  <c r="U3886" i="2"/>
  <c r="U3887" i="2"/>
  <c r="U3888" i="2"/>
  <c r="U3889" i="2"/>
  <c r="U3890" i="2"/>
  <c r="U3891" i="2"/>
  <c r="U3892" i="2"/>
  <c r="U3893" i="2"/>
  <c r="U3894" i="2"/>
  <c r="U3895" i="2"/>
  <c r="U3896" i="2"/>
  <c r="U3897" i="2"/>
  <c r="U3898" i="2"/>
  <c r="U3899" i="2"/>
  <c r="U3900" i="2"/>
  <c r="U3901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1006" i="2"/>
  <c r="M1007" i="2"/>
  <c r="M1008" i="2"/>
  <c r="M1009" i="2"/>
  <c r="M1010" i="2"/>
  <c r="M1011" i="2"/>
  <c r="M1012" i="2"/>
  <c r="M1013" i="2"/>
  <c r="M1014" i="2"/>
  <c r="M1015" i="2"/>
  <c r="M1016" i="2"/>
  <c r="M1017" i="2"/>
  <c r="M1018" i="2"/>
  <c r="M1019" i="2"/>
  <c r="M1020" i="2"/>
  <c r="M1021" i="2"/>
  <c r="M1022" i="2"/>
  <c r="M1023" i="2"/>
  <c r="M1024" i="2"/>
  <c r="M1025" i="2"/>
  <c r="M1026" i="2"/>
  <c r="M1027" i="2"/>
  <c r="M1028" i="2"/>
  <c r="M1029" i="2"/>
  <c r="M1030" i="2"/>
  <c r="M1031" i="2"/>
  <c r="M1032" i="2"/>
  <c r="M1033" i="2"/>
  <c r="M1034" i="2"/>
  <c r="M1035" i="2"/>
  <c r="M1036" i="2"/>
  <c r="M1037" i="2"/>
  <c r="M1038" i="2"/>
  <c r="M1039" i="2"/>
  <c r="M1040" i="2"/>
  <c r="M1041" i="2"/>
  <c r="M1042" i="2"/>
  <c r="M1043" i="2"/>
  <c r="M1044" i="2"/>
  <c r="M1045" i="2"/>
  <c r="M1046" i="2"/>
  <c r="M1047" i="2"/>
  <c r="M1048" i="2"/>
  <c r="M1049" i="2"/>
  <c r="M1050" i="2"/>
  <c r="M1051" i="2"/>
  <c r="M1052" i="2"/>
  <c r="M1053" i="2"/>
  <c r="M1054" i="2"/>
  <c r="M1055" i="2"/>
  <c r="M1056" i="2"/>
  <c r="M1057" i="2"/>
  <c r="M1058" i="2"/>
  <c r="M1059" i="2"/>
  <c r="M1060" i="2"/>
  <c r="M1061" i="2"/>
  <c r="M1062" i="2"/>
  <c r="M1063" i="2"/>
  <c r="M1064" i="2"/>
  <c r="M1065" i="2"/>
  <c r="M1066" i="2"/>
  <c r="M1067" i="2"/>
  <c r="M1068" i="2"/>
  <c r="M1069" i="2"/>
  <c r="M1070" i="2"/>
  <c r="M1071" i="2"/>
  <c r="M1072" i="2"/>
  <c r="M1073" i="2"/>
  <c r="M1074" i="2"/>
  <c r="M1075" i="2"/>
  <c r="M1076" i="2"/>
  <c r="M1077" i="2"/>
  <c r="M1078" i="2"/>
  <c r="M1079" i="2"/>
  <c r="M1080" i="2"/>
  <c r="M1081" i="2"/>
  <c r="M1082" i="2"/>
  <c r="M1083" i="2"/>
  <c r="M1084" i="2"/>
  <c r="M1085" i="2"/>
  <c r="M1086" i="2"/>
  <c r="M1087" i="2"/>
  <c r="M1088" i="2"/>
  <c r="M1089" i="2"/>
  <c r="M1090" i="2"/>
  <c r="M1091" i="2"/>
  <c r="M1092" i="2"/>
  <c r="M1093" i="2"/>
  <c r="M1094" i="2"/>
  <c r="M1095" i="2"/>
  <c r="M1096" i="2"/>
  <c r="M1097" i="2"/>
  <c r="M1098" i="2"/>
  <c r="M1099" i="2"/>
  <c r="M1100" i="2"/>
  <c r="M1101" i="2"/>
  <c r="M1102" i="2"/>
  <c r="M1103" i="2"/>
  <c r="M1104" i="2"/>
  <c r="M1105" i="2"/>
  <c r="M1106" i="2"/>
  <c r="M1107" i="2"/>
  <c r="M1108" i="2"/>
  <c r="M1109" i="2"/>
  <c r="M1110" i="2"/>
  <c r="M1111" i="2"/>
  <c r="M1112" i="2"/>
  <c r="M1113" i="2"/>
  <c r="M1114" i="2"/>
  <c r="M1115" i="2"/>
  <c r="M1116" i="2"/>
  <c r="M1117" i="2"/>
  <c r="M1118" i="2"/>
  <c r="M1119" i="2"/>
  <c r="M1120" i="2"/>
  <c r="M1121" i="2"/>
  <c r="M1122" i="2"/>
  <c r="M1123" i="2"/>
  <c r="M1124" i="2"/>
  <c r="M1125" i="2"/>
  <c r="M1126" i="2"/>
  <c r="M1127" i="2"/>
  <c r="M1128" i="2"/>
  <c r="M1129" i="2"/>
  <c r="M1130" i="2"/>
  <c r="M1131" i="2"/>
  <c r="M1132" i="2"/>
  <c r="M1133" i="2"/>
  <c r="M1134" i="2"/>
  <c r="M1135" i="2"/>
  <c r="M1136" i="2"/>
  <c r="M1137" i="2"/>
  <c r="M1138" i="2"/>
  <c r="M1139" i="2"/>
  <c r="M1140" i="2"/>
  <c r="M1141" i="2"/>
  <c r="M1142" i="2"/>
  <c r="M1143" i="2"/>
  <c r="M1144" i="2"/>
  <c r="M1145" i="2"/>
  <c r="M1146" i="2"/>
  <c r="M1147" i="2"/>
  <c r="M1148" i="2"/>
  <c r="M1149" i="2"/>
  <c r="M1150" i="2"/>
  <c r="M1151" i="2"/>
  <c r="M1152" i="2"/>
  <c r="M1153" i="2"/>
  <c r="M1154" i="2"/>
  <c r="M1155" i="2"/>
  <c r="M1156" i="2"/>
  <c r="M1157" i="2"/>
  <c r="M1158" i="2"/>
  <c r="M1159" i="2"/>
  <c r="M1160" i="2"/>
  <c r="M1161" i="2"/>
  <c r="M1162" i="2"/>
  <c r="M1163" i="2"/>
  <c r="M1164" i="2"/>
  <c r="M1165" i="2"/>
  <c r="M1166" i="2"/>
  <c r="M1167" i="2"/>
  <c r="M1168" i="2"/>
  <c r="M1169" i="2"/>
  <c r="M1170" i="2"/>
  <c r="M1171" i="2"/>
  <c r="M1172" i="2"/>
  <c r="M1173" i="2"/>
  <c r="M1174" i="2"/>
  <c r="M1175" i="2"/>
  <c r="M1176" i="2"/>
  <c r="M1177" i="2"/>
  <c r="M1178" i="2"/>
  <c r="M1179" i="2"/>
  <c r="M1180" i="2"/>
  <c r="M1181" i="2"/>
  <c r="M1182" i="2"/>
  <c r="M1183" i="2"/>
  <c r="M1184" i="2"/>
  <c r="M1185" i="2"/>
  <c r="M1186" i="2"/>
  <c r="M1187" i="2"/>
  <c r="M1188" i="2"/>
  <c r="M1189" i="2"/>
  <c r="M1190" i="2"/>
  <c r="M1191" i="2"/>
  <c r="M1192" i="2"/>
  <c r="M1193" i="2"/>
  <c r="M1194" i="2"/>
  <c r="M1195" i="2"/>
  <c r="M1196" i="2"/>
  <c r="M1197" i="2"/>
  <c r="M1198" i="2"/>
  <c r="M1199" i="2"/>
  <c r="M1200" i="2"/>
  <c r="M1201" i="2"/>
  <c r="M1202" i="2"/>
  <c r="M1203" i="2"/>
  <c r="M1204" i="2"/>
  <c r="M1205" i="2"/>
  <c r="M1206" i="2"/>
  <c r="M1207" i="2"/>
  <c r="M1208" i="2"/>
  <c r="M1209" i="2"/>
  <c r="M1210" i="2"/>
  <c r="M1211" i="2"/>
  <c r="M1212" i="2"/>
  <c r="M1213" i="2"/>
  <c r="M1214" i="2"/>
  <c r="M1215" i="2"/>
  <c r="M1216" i="2"/>
  <c r="M1217" i="2"/>
  <c r="M1218" i="2"/>
  <c r="M1219" i="2"/>
  <c r="M1220" i="2"/>
  <c r="M1221" i="2"/>
  <c r="M1222" i="2"/>
  <c r="M1223" i="2"/>
  <c r="M1224" i="2"/>
  <c r="M1225" i="2"/>
  <c r="M1226" i="2"/>
  <c r="M1227" i="2"/>
  <c r="M1228" i="2"/>
  <c r="M1229" i="2"/>
  <c r="M1230" i="2"/>
  <c r="M1231" i="2"/>
  <c r="M1232" i="2"/>
  <c r="M1233" i="2"/>
  <c r="M1234" i="2"/>
  <c r="M1235" i="2"/>
  <c r="M1236" i="2"/>
  <c r="M1237" i="2"/>
  <c r="M1238" i="2"/>
  <c r="M1239" i="2"/>
  <c r="M1240" i="2"/>
  <c r="M1241" i="2"/>
  <c r="M1242" i="2"/>
  <c r="M1243" i="2"/>
  <c r="M1244" i="2"/>
  <c r="M1245" i="2"/>
  <c r="M1246" i="2"/>
  <c r="M1247" i="2"/>
  <c r="M1248" i="2"/>
  <c r="M1249" i="2"/>
  <c r="M1250" i="2"/>
  <c r="M1251" i="2"/>
  <c r="M1252" i="2"/>
  <c r="M1253" i="2"/>
  <c r="M1254" i="2"/>
  <c r="M1255" i="2"/>
  <c r="M1256" i="2"/>
  <c r="M1257" i="2"/>
  <c r="M1258" i="2"/>
  <c r="M1259" i="2"/>
  <c r="M1260" i="2"/>
  <c r="M1261" i="2"/>
  <c r="M1262" i="2"/>
  <c r="M1263" i="2"/>
  <c r="M1264" i="2"/>
  <c r="M1265" i="2"/>
  <c r="M1266" i="2"/>
  <c r="M1267" i="2"/>
  <c r="M1268" i="2"/>
  <c r="M1269" i="2"/>
  <c r="M1270" i="2"/>
  <c r="M1271" i="2"/>
  <c r="M1272" i="2"/>
  <c r="M1273" i="2"/>
  <c r="M1274" i="2"/>
  <c r="M1275" i="2"/>
  <c r="M1276" i="2"/>
  <c r="M1277" i="2"/>
  <c r="M1278" i="2"/>
  <c r="M1279" i="2"/>
  <c r="M1280" i="2"/>
  <c r="M1281" i="2"/>
  <c r="M1282" i="2"/>
  <c r="M1283" i="2"/>
  <c r="M1284" i="2"/>
  <c r="M1285" i="2"/>
  <c r="M1286" i="2"/>
  <c r="M1287" i="2"/>
  <c r="M1288" i="2"/>
  <c r="M1289" i="2"/>
  <c r="M1290" i="2"/>
  <c r="M1291" i="2"/>
  <c r="M1292" i="2"/>
  <c r="M1293" i="2"/>
  <c r="M1294" i="2"/>
  <c r="M1295" i="2"/>
  <c r="M1296" i="2"/>
  <c r="M1297" i="2"/>
  <c r="M1298" i="2"/>
  <c r="M1299" i="2"/>
  <c r="M1300" i="2"/>
  <c r="M1301" i="2"/>
  <c r="M1302" i="2"/>
  <c r="M1303" i="2"/>
  <c r="M1304" i="2"/>
  <c r="M1305" i="2"/>
  <c r="M1306" i="2"/>
  <c r="M1307" i="2"/>
  <c r="M1308" i="2"/>
  <c r="M1309" i="2"/>
  <c r="M1310" i="2"/>
  <c r="M1311" i="2"/>
  <c r="M1312" i="2"/>
  <c r="M1313" i="2"/>
  <c r="M1314" i="2"/>
  <c r="M1315" i="2"/>
  <c r="M1316" i="2"/>
  <c r="M1317" i="2"/>
  <c r="M1318" i="2"/>
  <c r="M1319" i="2"/>
  <c r="M1320" i="2"/>
  <c r="M1321" i="2"/>
  <c r="M1322" i="2"/>
  <c r="M1323" i="2"/>
  <c r="M1324" i="2"/>
  <c r="M1325" i="2"/>
  <c r="M1326" i="2"/>
  <c r="M1327" i="2"/>
  <c r="M1328" i="2"/>
  <c r="M1329" i="2"/>
  <c r="M1330" i="2"/>
  <c r="M1331" i="2"/>
  <c r="M1332" i="2"/>
  <c r="M1333" i="2"/>
  <c r="M1334" i="2"/>
  <c r="M1335" i="2"/>
  <c r="M1336" i="2"/>
  <c r="M1337" i="2"/>
  <c r="M1338" i="2"/>
  <c r="M1339" i="2"/>
  <c r="M1340" i="2"/>
  <c r="M1341" i="2"/>
  <c r="M1342" i="2"/>
  <c r="M1343" i="2"/>
  <c r="M1344" i="2"/>
  <c r="M1345" i="2"/>
  <c r="M1346" i="2"/>
  <c r="M1347" i="2"/>
  <c r="M1348" i="2"/>
  <c r="M1349" i="2"/>
  <c r="M1350" i="2"/>
  <c r="M1351" i="2"/>
  <c r="M1352" i="2"/>
  <c r="M1353" i="2"/>
  <c r="M1354" i="2"/>
  <c r="M1355" i="2"/>
  <c r="M1356" i="2"/>
  <c r="M1357" i="2"/>
  <c r="M1358" i="2"/>
  <c r="M1359" i="2"/>
  <c r="M1360" i="2"/>
  <c r="M1361" i="2"/>
  <c r="M1362" i="2"/>
  <c r="M1363" i="2"/>
  <c r="M1364" i="2"/>
  <c r="M1365" i="2"/>
  <c r="M1366" i="2"/>
  <c r="M1367" i="2"/>
  <c r="M1368" i="2"/>
  <c r="M1369" i="2"/>
  <c r="M1370" i="2"/>
  <c r="M1371" i="2"/>
  <c r="M1372" i="2"/>
  <c r="M1373" i="2"/>
  <c r="M1374" i="2"/>
  <c r="M1375" i="2"/>
  <c r="M1376" i="2"/>
  <c r="M1377" i="2"/>
  <c r="M1378" i="2"/>
  <c r="M1379" i="2"/>
  <c r="M1380" i="2"/>
  <c r="M1381" i="2"/>
  <c r="M1382" i="2"/>
  <c r="M1383" i="2"/>
  <c r="M1384" i="2"/>
  <c r="M1385" i="2"/>
  <c r="M1386" i="2"/>
  <c r="M1387" i="2"/>
  <c r="M1388" i="2"/>
  <c r="M1389" i="2"/>
  <c r="M1390" i="2"/>
  <c r="M1391" i="2"/>
  <c r="M1392" i="2"/>
  <c r="M1393" i="2"/>
  <c r="M1394" i="2"/>
  <c r="M1395" i="2"/>
  <c r="M1396" i="2"/>
  <c r="M1397" i="2"/>
  <c r="M1398" i="2"/>
  <c r="M1399" i="2"/>
  <c r="M1400" i="2"/>
  <c r="M1401" i="2"/>
  <c r="M1402" i="2"/>
  <c r="M1403" i="2"/>
  <c r="M1404" i="2"/>
  <c r="M1405" i="2"/>
  <c r="M1406" i="2"/>
  <c r="M1407" i="2"/>
  <c r="M1408" i="2"/>
  <c r="M1409" i="2"/>
  <c r="M1410" i="2"/>
  <c r="M1411" i="2"/>
  <c r="M1412" i="2"/>
  <c r="M1413" i="2"/>
  <c r="M1414" i="2"/>
  <c r="M1415" i="2"/>
  <c r="M1416" i="2"/>
  <c r="M1417" i="2"/>
  <c r="M1418" i="2"/>
  <c r="M1419" i="2"/>
  <c r="M1420" i="2"/>
  <c r="M1421" i="2"/>
  <c r="M1422" i="2"/>
  <c r="M1423" i="2"/>
  <c r="M1424" i="2"/>
  <c r="M1425" i="2"/>
  <c r="M1426" i="2"/>
  <c r="M1427" i="2"/>
  <c r="M1428" i="2"/>
  <c r="M1429" i="2"/>
  <c r="M1430" i="2"/>
  <c r="M1431" i="2"/>
  <c r="M1432" i="2"/>
  <c r="M1433" i="2"/>
  <c r="M1434" i="2"/>
  <c r="M1435" i="2"/>
  <c r="M1436" i="2"/>
  <c r="M1437" i="2"/>
  <c r="M1438" i="2"/>
  <c r="M1439" i="2"/>
  <c r="M1440" i="2"/>
  <c r="M1441" i="2"/>
  <c r="M1442" i="2"/>
  <c r="M1443" i="2"/>
  <c r="M1444" i="2"/>
  <c r="M1445" i="2"/>
  <c r="M1446" i="2"/>
  <c r="M1447" i="2"/>
  <c r="M1448" i="2"/>
  <c r="M1449" i="2"/>
  <c r="M1450" i="2"/>
  <c r="M1451" i="2"/>
  <c r="M1452" i="2"/>
  <c r="M1453" i="2"/>
  <c r="M1454" i="2"/>
  <c r="M1455" i="2"/>
  <c r="M1456" i="2"/>
  <c r="M1457" i="2"/>
  <c r="M1458" i="2"/>
  <c r="M1459" i="2"/>
  <c r="M1460" i="2"/>
  <c r="M1461" i="2"/>
  <c r="M1462" i="2"/>
  <c r="M1463" i="2"/>
  <c r="M1464" i="2"/>
  <c r="M1465" i="2"/>
  <c r="M1466" i="2"/>
  <c r="M1467" i="2"/>
  <c r="M1468" i="2"/>
  <c r="M1469" i="2"/>
  <c r="M1470" i="2"/>
  <c r="M1471" i="2"/>
  <c r="M1472" i="2"/>
  <c r="M1473" i="2"/>
  <c r="M1474" i="2"/>
  <c r="M1475" i="2"/>
  <c r="M1476" i="2"/>
  <c r="M1477" i="2"/>
  <c r="M1478" i="2"/>
  <c r="M1479" i="2"/>
  <c r="M1480" i="2"/>
  <c r="M1481" i="2"/>
  <c r="M1482" i="2"/>
  <c r="M1483" i="2"/>
  <c r="M1484" i="2"/>
  <c r="M1485" i="2"/>
  <c r="M1486" i="2"/>
  <c r="M1487" i="2"/>
  <c r="M1488" i="2"/>
  <c r="M1489" i="2"/>
  <c r="M1490" i="2"/>
  <c r="M1491" i="2"/>
  <c r="M1492" i="2"/>
  <c r="M1493" i="2"/>
  <c r="M1494" i="2"/>
  <c r="M1495" i="2"/>
  <c r="M1496" i="2"/>
  <c r="M1497" i="2"/>
  <c r="M1498" i="2"/>
  <c r="M1499" i="2"/>
  <c r="M1500" i="2"/>
  <c r="M1501" i="2"/>
  <c r="M1502" i="2"/>
  <c r="M1503" i="2"/>
  <c r="M1504" i="2"/>
  <c r="M1505" i="2"/>
  <c r="M1506" i="2"/>
  <c r="M1507" i="2"/>
  <c r="M1508" i="2"/>
  <c r="M1509" i="2"/>
  <c r="M1510" i="2"/>
  <c r="M1511" i="2"/>
  <c r="M1512" i="2"/>
  <c r="M1513" i="2"/>
  <c r="M1514" i="2"/>
  <c r="M1515" i="2"/>
  <c r="M1516" i="2"/>
  <c r="M1517" i="2"/>
  <c r="M1518" i="2"/>
  <c r="M1519" i="2"/>
  <c r="M1520" i="2"/>
  <c r="M1521" i="2"/>
  <c r="M1522" i="2"/>
  <c r="M1523" i="2"/>
  <c r="M1524" i="2"/>
  <c r="M1525" i="2"/>
  <c r="M1526" i="2"/>
  <c r="M1527" i="2"/>
  <c r="M1528" i="2"/>
  <c r="M1529" i="2"/>
  <c r="M1530" i="2"/>
  <c r="M1531" i="2"/>
  <c r="M1532" i="2"/>
  <c r="M1533" i="2"/>
  <c r="M1534" i="2"/>
  <c r="M1535" i="2"/>
  <c r="M1536" i="2"/>
  <c r="M1537" i="2"/>
  <c r="M1538" i="2"/>
  <c r="M1539" i="2"/>
  <c r="M1540" i="2"/>
  <c r="M1541" i="2"/>
  <c r="M1542" i="2"/>
  <c r="M1543" i="2"/>
  <c r="M1544" i="2"/>
  <c r="M1545" i="2"/>
  <c r="M1546" i="2"/>
  <c r="M1547" i="2"/>
  <c r="M1548" i="2"/>
  <c r="M1549" i="2"/>
  <c r="M1550" i="2"/>
  <c r="M1551" i="2"/>
  <c r="M1552" i="2"/>
  <c r="M1553" i="2"/>
  <c r="M1554" i="2"/>
  <c r="M1555" i="2"/>
  <c r="M1556" i="2"/>
  <c r="M1557" i="2"/>
  <c r="M1558" i="2"/>
  <c r="M1559" i="2"/>
  <c r="M1560" i="2"/>
  <c r="M1561" i="2"/>
  <c r="M1562" i="2"/>
  <c r="M1563" i="2"/>
  <c r="M1564" i="2"/>
  <c r="M1565" i="2"/>
  <c r="M1566" i="2"/>
  <c r="M1567" i="2"/>
  <c r="M1568" i="2"/>
  <c r="M1569" i="2"/>
  <c r="M1570" i="2"/>
  <c r="M1571" i="2"/>
  <c r="M1572" i="2"/>
  <c r="M1573" i="2"/>
  <c r="M1574" i="2"/>
  <c r="M1575" i="2"/>
  <c r="M1576" i="2"/>
  <c r="M1577" i="2"/>
  <c r="M1578" i="2"/>
  <c r="M1579" i="2"/>
  <c r="M1580" i="2"/>
  <c r="M1581" i="2"/>
  <c r="M1582" i="2"/>
  <c r="M1583" i="2"/>
  <c r="M1584" i="2"/>
  <c r="M1585" i="2"/>
  <c r="M1586" i="2"/>
  <c r="M1587" i="2"/>
  <c r="M1588" i="2"/>
  <c r="M1589" i="2"/>
  <c r="M1590" i="2"/>
  <c r="M1591" i="2"/>
  <c r="M1592" i="2"/>
  <c r="M1593" i="2"/>
  <c r="M1594" i="2"/>
  <c r="M1595" i="2"/>
  <c r="M1596" i="2"/>
  <c r="M1597" i="2"/>
  <c r="M1598" i="2"/>
  <c r="M1599" i="2"/>
  <c r="M1600" i="2"/>
  <c r="M1601" i="2"/>
  <c r="M1602" i="2"/>
  <c r="M1603" i="2"/>
  <c r="M1604" i="2"/>
  <c r="M1605" i="2"/>
  <c r="M1606" i="2"/>
  <c r="M1607" i="2"/>
  <c r="M1608" i="2"/>
  <c r="M1609" i="2"/>
  <c r="M1610" i="2"/>
  <c r="M1611" i="2"/>
  <c r="M1612" i="2"/>
  <c r="M1613" i="2"/>
  <c r="M1614" i="2"/>
  <c r="M1615" i="2"/>
  <c r="M1616" i="2"/>
  <c r="M1617" i="2"/>
  <c r="M1618" i="2"/>
  <c r="M1619" i="2"/>
  <c r="M1620" i="2"/>
  <c r="M1621" i="2"/>
  <c r="M1622" i="2"/>
  <c r="M1623" i="2"/>
  <c r="M1624" i="2"/>
  <c r="M1625" i="2"/>
  <c r="M1626" i="2"/>
  <c r="M1627" i="2"/>
  <c r="M1628" i="2"/>
  <c r="M1629" i="2"/>
  <c r="M1630" i="2"/>
  <c r="M1631" i="2"/>
  <c r="M1632" i="2"/>
  <c r="M1633" i="2"/>
  <c r="M1634" i="2"/>
  <c r="M1635" i="2"/>
  <c r="M1636" i="2"/>
  <c r="M1637" i="2"/>
  <c r="M1638" i="2"/>
  <c r="M1639" i="2"/>
  <c r="M1640" i="2"/>
  <c r="M1641" i="2"/>
  <c r="M1642" i="2"/>
  <c r="M1643" i="2"/>
  <c r="M1644" i="2"/>
  <c r="M1645" i="2"/>
  <c r="M1646" i="2"/>
  <c r="M1647" i="2"/>
  <c r="M1648" i="2"/>
  <c r="M1649" i="2"/>
  <c r="M1650" i="2"/>
  <c r="M1651" i="2"/>
  <c r="M1652" i="2"/>
  <c r="M1653" i="2"/>
  <c r="M1654" i="2"/>
  <c r="M1655" i="2"/>
  <c r="M1656" i="2"/>
  <c r="M1657" i="2"/>
  <c r="M1658" i="2"/>
  <c r="M1659" i="2"/>
  <c r="M1660" i="2"/>
  <c r="M1661" i="2"/>
  <c r="M1662" i="2"/>
  <c r="M1663" i="2"/>
  <c r="M1664" i="2"/>
  <c r="M1665" i="2"/>
  <c r="M1666" i="2"/>
  <c r="M1667" i="2"/>
  <c r="M1668" i="2"/>
  <c r="M1669" i="2"/>
  <c r="M1670" i="2"/>
  <c r="M1671" i="2"/>
  <c r="M1672" i="2"/>
  <c r="M1673" i="2"/>
  <c r="M1674" i="2"/>
  <c r="M1675" i="2"/>
  <c r="M1676" i="2"/>
  <c r="M1677" i="2"/>
  <c r="M1678" i="2"/>
  <c r="M1679" i="2"/>
  <c r="M1680" i="2"/>
  <c r="M1681" i="2"/>
  <c r="M1682" i="2"/>
  <c r="M1683" i="2"/>
  <c r="M1684" i="2"/>
  <c r="M1685" i="2"/>
  <c r="M1686" i="2"/>
  <c r="M1687" i="2"/>
  <c r="M1688" i="2"/>
  <c r="M1689" i="2"/>
  <c r="M1690" i="2"/>
  <c r="M1691" i="2"/>
  <c r="M1692" i="2"/>
  <c r="M1693" i="2"/>
  <c r="M1694" i="2"/>
  <c r="M1695" i="2"/>
  <c r="M1696" i="2"/>
  <c r="M1697" i="2"/>
  <c r="M1698" i="2"/>
  <c r="M1699" i="2"/>
  <c r="M1700" i="2"/>
  <c r="M1701" i="2"/>
  <c r="M1702" i="2"/>
  <c r="M1703" i="2"/>
  <c r="M1704" i="2"/>
  <c r="M1705" i="2"/>
  <c r="M1706" i="2"/>
  <c r="M1707" i="2"/>
  <c r="M1708" i="2"/>
  <c r="M1709" i="2"/>
  <c r="M1710" i="2"/>
  <c r="M1711" i="2"/>
  <c r="M1712" i="2"/>
  <c r="M1713" i="2"/>
  <c r="M1714" i="2"/>
  <c r="M1715" i="2"/>
  <c r="M1716" i="2"/>
  <c r="M1717" i="2"/>
  <c r="M1718" i="2"/>
  <c r="M1719" i="2"/>
  <c r="M1720" i="2"/>
  <c r="M1721" i="2"/>
  <c r="M1722" i="2"/>
  <c r="M1723" i="2"/>
  <c r="M1724" i="2"/>
  <c r="M1725" i="2"/>
  <c r="M1726" i="2"/>
  <c r="M1727" i="2"/>
  <c r="M1728" i="2"/>
  <c r="M1729" i="2"/>
  <c r="M1730" i="2"/>
  <c r="M1731" i="2"/>
  <c r="M1732" i="2"/>
  <c r="M1733" i="2"/>
  <c r="M1734" i="2"/>
  <c r="M1735" i="2"/>
  <c r="M1736" i="2"/>
  <c r="M1737" i="2"/>
  <c r="M1738" i="2"/>
  <c r="M1739" i="2"/>
  <c r="M1740" i="2"/>
  <c r="M1741" i="2"/>
  <c r="M1742" i="2"/>
  <c r="M1743" i="2"/>
  <c r="M1744" i="2"/>
  <c r="M1745" i="2"/>
  <c r="M1746" i="2"/>
  <c r="M1747" i="2"/>
  <c r="M1748" i="2"/>
  <c r="M1749" i="2"/>
  <c r="M1750" i="2"/>
  <c r="M1751" i="2"/>
  <c r="M1752" i="2"/>
  <c r="M1753" i="2"/>
  <c r="M1754" i="2"/>
  <c r="M1755" i="2"/>
  <c r="M1756" i="2"/>
  <c r="M1757" i="2"/>
  <c r="M1758" i="2"/>
  <c r="M1759" i="2"/>
  <c r="M1760" i="2"/>
  <c r="M1761" i="2"/>
  <c r="M1762" i="2"/>
  <c r="M1763" i="2"/>
  <c r="M1764" i="2"/>
  <c r="M1765" i="2"/>
  <c r="M1766" i="2"/>
  <c r="M1767" i="2"/>
  <c r="M1768" i="2"/>
  <c r="M1769" i="2"/>
  <c r="M1770" i="2"/>
  <c r="M1771" i="2"/>
  <c r="M1772" i="2"/>
  <c r="M1773" i="2"/>
  <c r="M1774" i="2"/>
  <c r="M1775" i="2"/>
  <c r="M1776" i="2"/>
  <c r="M1777" i="2"/>
  <c r="M1778" i="2"/>
  <c r="M1779" i="2"/>
  <c r="M1780" i="2"/>
  <c r="M1781" i="2"/>
  <c r="M1782" i="2"/>
  <c r="M1783" i="2"/>
  <c r="M1784" i="2"/>
  <c r="M1785" i="2"/>
  <c r="M1786" i="2"/>
  <c r="M1787" i="2"/>
  <c r="M1788" i="2"/>
  <c r="M1789" i="2"/>
  <c r="M1790" i="2"/>
  <c r="M1791" i="2"/>
  <c r="M1792" i="2"/>
  <c r="M1793" i="2"/>
  <c r="M1794" i="2"/>
  <c r="M1795" i="2"/>
  <c r="M1796" i="2"/>
  <c r="M1797" i="2"/>
  <c r="M1798" i="2"/>
  <c r="M1799" i="2"/>
  <c r="M1800" i="2"/>
  <c r="M1801" i="2"/>
  <c r="M1802" i="2"/>
  <c r="M1803" i="2"/>
  <c r="M1804" i="2"/>
  <c r="M1805" i="2"/>
  <c r="M1806" i="2"/>
  <c r="M1807" i="2"/>
  <c r="M1808" i="2"/>
  <c r="M1809" i="2"/>
  <c r="M1810" i="2"/>
  <c r="M1811" i="2"/>
  <c r="M1812" i="2"/>
  <c r="M1813" i="2"/>
  <c r="M1814" i="2"/>
  <c r="M1815" i="2"/>
  <c r="M1816" i="2"/>
  <c r="M1817" i="2"/>
  <c r="M1818" i="2"/>
  <c r="M1819" i="2"/>
  <c r="M1820" i="2"/>
  <c r="M1821" i="2"/>
  <c r="M1822" i="2"/>
  <c r="M1823" i="2"/>
  <c r="M1824" i="2"/>
  <c r="M1825" i="2"/>
  <c r="M1826" i="2"/>
  <c r="M1827" i="2"/>
  <c r="M1828" i="2"/>
  <c r="M1829" i="2"/>
  <c r="M1830" i="2"/>
  <c r="M1831" i="2"/>
  <c r="M1832" i="2"/>
  <c r="M1833" i="2"/>
  <c r="M1834" i="2"/>
  <c r="M1835" i="2"/>
  <c r="M1836" i="2"/>
  <c r="M1837" i="2"/>
  <c r="M1838" i="2"/>
  <c r="M1839" i="2"/>
  <c r="M1840" i="2"/>
  <c r="M1841" i="2"/>
  <c r="M1842" i="2"/>
  <c r="M1843" i="2"/>
  <c r="M1844" i="2"/>
  <c r="M1845" i="2"/>
  <c r="M1846" i="2"/>
  <c r="M1847" i="2"/>
  <c r="M1848" i="2"/>
  <c r="M1849" i="2"/>
  <c r="M1850" i="2"/>
  <c r="M1851" i="2"/>
  <c r="M1852" i="2"/>
  <c r="M1853" i="2"/>
  <c r="M1854" i="2"/>
  <c r="M1855" i="2"/>
  <c r="M1856" i="2"/>
  <c r="M1857" i="2"/>
  <c r="M1858" i="2"/>
  <c r="M1859" i="2"/>
  <c r="M1860" i="2"/>
  <c r="M1861" i="2"/>
  <c r="M1862" i="2"/>
  <c r="M1863" i="2"/>
  <c r="M1864" i="2"/>
  <c r="M1865" i="2"/>
  <c r="M1866" i="2"/>
  <c r="M1867" i="2"/>
  <c r="M1868" i="2"/>
  <c r="M1869" i="2"/>
  <c r="M1870" i="2"/>
  <c r="M1871" i="2"/>
  <c r="M1872" i="2"/>
  <c r="M1873" i="2"/>
  <c r="M1874" i="2"/>
  <c r="M1875" i="2"/>
  <c r="M1876" i="2"/>
  <c r="M1877" i="2"/>
  <c r="M1878" i="2"/>
  <c r="M1879" i="2"/>
  <c r="M1880" i="2"/>
  <c r="M1881" i="2"/>
  <c r="M1882" i="2"/>
  <c r="M1883" i="2"/>
  <c r="M1884" i="2"/>
  <c r="M1885" i="2"/>
  <c r="M1886" i="2"/>
  <c r="M1887" i="2"/>
  <c r="M1888" i="2"/>
  <c r="M1889" i="2"/>
  <c r="M1890" i="2"/>
  <c r="M1891" i="2"/>
  <c r="M1892" i="2"/>
  <c r="M1893" i="2"/>
  <c r="M1894" i="2"/>
  <c r="M1895" i="2"/>
  <c r="M1896" i="2"/>
  <c r="M1897" i="2"/>
  <c r="M1898" i="2"/>
  <c r="M1899" i="2"/>
  <c r="M1900" i="2"/>
  <c r="M1901" i="2"/>
  <c r="M1902" i="2"/>
  <c r="M1903" i="2"/>
  <c r="M1904" i="2"/>
  <c r="M1905" i="2"/>
  <c r="M1906" i="2"/>
  <c r="M1907" i="2"/>
  <c r="M1908" i="2"/>
  <c r="M1909" i="2"/>
  <c r="M1910" i="2"/>
  <c r="M1911" i="2"/>
  <c r="M1912" i="2"/>
  <c r="M1913" i="2"/>
  <c r="M1914" i="2"/>
  <c r="M1915" i="2"/>
  <c r="M1916" i="2"/>
  <c r="M1917" i="2"/>
  <c r="M1918" i="2"/>
  <c r="M1919" i="2"/>
  <c r="M1920" i="2"/>
  <c r="M1921" i="2"/>
  <c r="M1922" i="2"/>
  <c r="M1923" i="2"/>
  <c r="M1924" i="2"/>
  <c r="M1925" i="2"/>
  <c r="M1926" i="2"/>
  <c r="M1927" i="2"/>
  <c r="M1928" i="2"/>
  <c r="M1929" i="2"/>
  <c r="M1930" i="2"/>
  <c r="M1931" i="2"/>
  <c r="M1932" i="2"/>
  <c r="M1933" i="2"/>
  <c r="M1934" i="2"/>
  <c r="M1935" i="2"/>
  <c r="M1936" i="2"/>
  <c r="M1937" i="2"/>
  <c r="M1938" i="2"/>
  <c r="M1939" i="2"/>
  <c r="M1940" i="2"/>
  <c r="M1941" i="2"/>
  <c r="M1942" i="2"/>
  <c r="M1943" i="2"/>
  <c r="M1944" i="2"/>
  <c r="M1945" i="2"/>
  <c r="M1946" i="2"/>
  <c r="M1947" i="2"/>
  <c r="M1948" i="2"/>
  <c r="M1949" i="2"/>
  <c r="M1950" i="2"/>
  <c r="M1951" i="2"/>
  <c r="M1952" i="2"/>
  <c r="M1953" i="2"/>
  <c r="M1954" i="2"/>
  <c r="M1955" i="2"/>
  <c r="M1956" i="2"/>
  <c r="M1957" i="2"/>
  <c r="M1958" i="2"/>
  <c r="M1959" i="2"/>
  <c r="M1960" i="2"/>
  <c r="M1961" i="2"/>
  <c r="M1962" i="2"/>
  <c r="M1963" i="2"/>
  <c r="M1964" i="2"/>
  <c r="M1965" i="2"/>
  <c r="M1966" i="2"/>
  <c r="M1967" i="2"/>
  <c r="M1968" i="2"/>
  <c r="M1969" i="2"/>
  <c r="M1970" i="2"/>
  <c r="M1971" i="2"/>
  <c r="M1972" i="2"/>
  <c r="M1973" i="2"/>
  <c r="M1974" i="2"/>
  <c r="M1975" i="2"/>
  <c r="M1976" i="2"/>
  <c r="M1977" i="2"/>
  <c r="M1978" i="2"/>
  <c r="M1979" i="2"/>
  <c r="M1980" i="2"/>
  <c r="M1981" i="2"/>
  <c r="M1982" i="2"/>
  <c r="M1983" i="2"/>
  <c r="M1984" i="2"/>
  <c r="M1985" i="2"/>
  <c r="M1986" i="2"/>
  <c r="M1987" i="2"/>
  <c r="M1988" i="2"/>
  <c r="M1989" i="2"/>
  <c r="M1990" i="2"/>
  <c r="M1991" i="2"/>
  <c r="M1992" i="2"/>
  <c r="M1993" i="2"/>
  <c r="M1994" i="2"/>
  <c r="M1995" i="2"/>
  <c r="M1996" i="2"/>
  <c r="M1997" i="2"/>
  <c r="M1998" i="2"/>
  <c r="M1999" i="2"/>
  <c r="M2000" i="2"/>
  <c r="M2001" i="2"/>
  <c r="M2002" i="2"/>
  <c r="M2003" i="2"/>
  <c r="M2004" i="2"/>
  <c r="M2005" i="2"/>
  <c r="M2006" i="2"/>
  <c r="M2007" i="2"/>
  <c r="M2008" i="2"/>
  <c r="M2009" i="2"/>
  <c r="M2010" i="2"/>
  <c r="M2011" i="2"/>
  <c r="M2012" i="2"/>
  <c r="M2013" i="2"/>
  <c r="M2014" i="2"/>
  <c r="M2015" i="2"/>
  <c r="M2016" i="2"/>
  <c r="M2017" i="2"/>
  <c r="M2018" i="2"/>
  <c r="M2019" i="2"/>
  <c r="M2020" i="2"/>
  <c r="M2021" i="2"/>
  <c r="M2022" i="2"/>
  <c r="M2023" i="2"/>
  <c r="M2024" i="2"/>
  <c r="M2025" i="2"/>
  <c r="M2026" i="2"/>
  <c r="M2027" i="2"/>
  <c r="M2028" i="2"/>
  <c r="M2029" i="2"/>
  <c r="M2030" i="2"/>
  <c r="M2031" i="2"/>
  <c r="M2032" i="2"/>
  <c r="M2033" i="2"/>
  <c r="M2034" i="2"/>
  <c r="M2035" i="2"/>
  <c r="M2036" i="2"/>
  <c r="M2037" i="2"/>
  <c r="M2038" i="2"/>
  <c r="M2039" i="2"/>
  <c r="M2040" i="2"/>
  <c r="M2041" i="2"/>
  <c r="M2042" i="2"/>
  <c r="M2043" i="2"/>
  <c r="M2044" i="2"/>
  <c r="M2045" i="2"/>
  <c r="M2046" i="2"/>
  <c r="M2047" i="2"/>
  <c r="M2048" i="2"/>
  <c r="M2049" i="2"/>
  <c r="M2050" i="2"/>
  <c r="M2051" i="2"/>
  <c r="M2052" i="2"/>
  <c r="M2053" i="2"/>
  <c r="M2054" i="2"/>
  <c r="M2055" i="2"/>
  <c r="M2056" i="2"/>
  <c r="M2057" i="2"/>
  <c r="M2058" i="2"/>
  <c r="M2059" i="2"/>
  <c r="M2060" i="2"/>
  <c r="M2061" i="2"/>
  <c r="M2062" i="2"/>
  <c r="M2063" i="2"/>
  <c r="M2064" i="2"/>
  <c r="M2065" i="2"/>
  <c r="M2066" i="2"/>
  <c r="M2067" i="2"/>
  <c r="M2068" i="2"/>
  <c r="M2069" i="2"/>
  <c r="M2070" i="2"/>
  <c r="M2071" i="2"/>
  <c r="M2072" i="2"/>
  <c r="M2073" i="2"/>
  <c r="M2074" i="2"/>
  <c r="M2075" i="2"/>
  <c r="M2076" i="2"/>
  <c r="M2077" i="2"/>
  <c r="M2078" i="2"/>
  <c r="M2079" i="2"/>
  <c r="M2080" i="2"/>
  <c r="M2081" i="2"/>
  <c r="M2082" i="2"/>
  <c r="M2083" i="2"/>
  <c r="M2084" i="2"/>
  <c r="M2085" i="2"/>
  <c r="M2086" i="2"/>
  <c r="M2087" i="2"/>
  <c r="M2088" i="2"/>
  <c r="M2089" i="2"/>
  <c r="M2090" i="2"/>
  <c r="M2091" i="2"/>
  <c r="M2092" i="2"/>
  <c r="M2093" i="2"/>
  <c r="M2094" i="2"/>
  <c r="M2095" i="2"/>
  <c r="M2096" i="2"/>
  <c r="M2097" i="2"/>
  <c r="M2098" i="2"/>
  <c r="M2099" i="2"/>
  <c r="M2100" i="2"/>
  <c r="M2101" i="2"/>
  <c r="M2102" i="2"/>
  <c r="M2103" i="2"/>
  <c r="M2104" i="2"/>
  <c r="M2105" i="2"/>
  <c r="M2106" i="2"/>
  <c r="M2107" i="2"/>
  <c r="M2108" i="2"/>
  <c r="M2109" i="2"/>
  <c r="M2110" i="2"/>
  <c r="M2111" i="2"/>
  <c r="M2112" i="2"/>
  <c r="M2113" i="2"/>
  <c r="M2114" i="2"/>
  <c r="M2115" i="2"/>
  <c r="M2116" i="2"/>
  <c r="M2117" i="2"/>
  <c r="M2118" i="2"/>
  <c r="M2119" i="2"/>
  <c r="M2120" i="2"/>
  <c r="M2121" i="2"/>
  <c r="M2122" i="2"/>
  <c r="M2123" i="2"/>
  <c r="M2124" i="2"/>
  <c r="M2125" i="2"/>
  <c r="M2126" i="2"/>
  <c r="M2127" i="2"/>
  <c r="M2128" i="2"/>
  <c r="M2129" i="2"/>
  <c r="M2130" i="2"/>
  <c r="M2131" i="2"/>
  <c r="M2132" i="2"/>
  <c r="M2133" i="2"/>
  <c r="M2134" i="2"/>
  <c r="M2135" i="2"/>
  <c r="M2136" i="2"/>
  <c r="M2137" i="2"/>
  <c r="M2138" i="2"/>
  <c r="M2139" i="2"/>
  <c r="M2140" i="2"/>
  <c r="M2141" i="2"/>
  <c r="M2142" i="2"/>
  <c r="M2143" i="2"/>
  <c r="M2144" i="2"/>
  <c r="M2145" i="2"/>
  <c r="M2146" i="2"/>
  <c r="M2147" i="2"/>
  <c r="M2148" i="2"/>
  <c r="M2149" i="2"/>
  <c r="M2150" i="2"/>
  <c r="M2151" i="2"/>
  <c r="M2152" i="2"/>
  <c r="M2153" i="2"/>
  <c r="M2154" i="2"/>
  <c r="M2155" i="2"/>
  <c r="M2156" i="2"/>
  <c r="M2157" i="2"/>
  <c r="M2158" i="2"/>
  <c r="M2159" i="2"/>
  <c r="M2160" i="2"/>
  <c r="M2161" i="2"/>
  <c r="M2162" i="2"/>
  <c r="M2163" i="2"/>
  <c r="M2164" i="2"/>
  <c r="M2165" i="2"/>
  <c r="M2166" i="2"/>
  <c r="M2167" i="2"/>
  <c r="M2168" i="2"/>
  <c r="M2169" i="2"/>
  <c r="M2170" i="2"/>
  <c r="M2171" i="2"/>
  <c r="M2172" i="2"/>
  <c r="M2173" i="2"/>
  <c r="M2174" i="2"/>
  <c r="M2175" i="2"/>
  <c r="M2176" i="2"/>
  <c r="M2177" i="2"/>
  <c r="M2178" i="2"/>
  <c r="M2179" i="2"/>
  <c r="M2180" i="2"/>
  <c r="M2181" i="2"/>
  <c r="M2182" i="2"/>
  <c r="M2183" i="2"/>
  <c r="M2184" i="2"/>
  <c r="M2185" i="2"/>
  <c r="M2186" i="2"/>
  <c r="M2187" i="2"/>
  <c r="M2188" i="2"/>
  <c r="M2189" i="2"/>
  <c r="M2190" i="2"/>
  <c r="M2191" i="2"/>
  <c r="M2192" i="2"/>
  <c r="M2193" i="2"/>
  <c r="M2194" i="2"/>
  <c r="M2195" i="2"/>
  <c r="M2196" i="2"/>
  <c r="M2197" i="2"/>
  <c r="M2198" i="2"/>
  <c r="M2199" i="2"/>
  <c r="M2200" i="2"/>
  <c r="M2201" i="2"/>
  <c r="M2202" i="2"/>
  <c r="M2203" i="2"/>
  <c r="M2204" i="2"/>
  <c r="M2205" i="2"/>
  <c r="M2206" i="2"/>
  <c r="M2207" i="2"/>
  <c r="M2208" i="2"/>
  <c r="M2209" i="2"/>
  <c r="M2210" i="2"/>
  <c r="M2211" i="2"/>
  <c r="M2212" i="2"/>
  <c r="M2213" i="2"/>
  <c r="M2214" i="2"/>
  <c r="M2215" i="2"/>
  <c r="M2216" i="2"/>
  <c r="M2217" i="2"/>
  <c r="M2218" i="2"/>
  <c r="M2219" i="2"/>
  <c r="M2220" i="2"/>
  <c r="M2221" i="2"/>
  <c r="M2222" i="2"/>
  <c r="M2223" i="2"/>
  <c r="M2224" i="2"/>
  <c r="M2225" i="2"/>
  <c r="M2226" i="2"/>
  <c r="M2227" i="2"/>
  <c r="M2228" i="2"/>
  <c r="M2229" i="2"/>
  <c r="M2230" i="2"/>
  <c r="M2231" i="2"/>
  <c r="M2232" i="2"/>
  <c r="M2233" i="2"/>
  <c r="M2234" i="2"/>
  <c r="M2235" i="2"/>
  <c r="M2236" i="2"/>
  <c r="M2237" i="2"/>
  <c r="M2238" i="2"/>
  <c r="M2239" i="2"/>
  <c r="M2240" i="2"/>
  <c r="M2241" i="2"/>
  <c r="M2242" i="2"/>
  <c r="M2243" i="2"/>
  <c r="M2244" i="2"/>
  <c r="M2245" i="2"/>
  <c r="M2246" i="2"/>
  <c r="M2247" i="2"/>
  <c r="M2248" i="2"/>
  <c r="M2249" i="2"/>
  <c r="M2250" i="2"/>
  <c r="M2251" i="2"/>
  <c r="M2252" i="2"/>
  <c r="M2253" i="2"/>
  <c r="M2254" i="2"/>
  <c r="M2255" i="2"/>
  <c r="M2256" i="2"/>
  <c r="M2257" i="2"/>
  <c r="M2258" i="2"/>
  <c r="M2259" i="2"/>
  <c r="M2260" i="2"/>
  <c r="M2261" i="2"/>
  <c r="M2262" i="2"/>
  <c r="M2263" i="2"/>
  <c r="M2264" i="2"/>
  <c r="M2265" i="2"/>
  <c r="M2266" i="2"/>
  <c r="M2267" i="2"/>
  <c r="M2268" i="2"/>
  <c r="M2269" i="2"/>
  <c r="M2270" i="2"/>
  <c r="M2271" i="2"/>
  <c r="M2272" i="2"/>
  <c r="M2273" i="2"/>
  <c r="M2274" i="2"/>
  <c r="M2275" i="2"/>
  <c r="M2276" i="2"/>
  <c r="M2277" i="2"/>
  <c r="M2278" i="2"/>
  <c r="M2279" i="2"/>
  <c r="M2280" i="2"/>
  <c r="M2281" i="2"/>
  <c r="M2282" i="2"/>
  <c r="M2283" i="2"/>
  <c r="M2284" i="2"/>
  <c r="M2285" i="2"/>
  <c r="M2286" i="2"/>
  <c r="M2287" i="2"/>
  <c r="M2288" i="2"/>
  <c r="M2289" i="2"/>
  <c r="M2290" i="2"/>
  <c r="M2291" i="2"/>
  <c r="M2292" i="2"/>
  <c r="M2293" i="2"/>
  <c r="M2294" i="2"/>
  <c r="M2295" i="2"/>
  <c r="M2296" i="2"/>
  <c r="M2297" i="2"/>
  <c r="M2298" i="2"/>
  <c r="M2299" i="2"/>
  <c r="M2300" i="2"/>
  <c r="M2301" i="2"/>
  <c r="M2302" i="2"/>
  <c r="M2303" i="2"/>
  <c r="M2304" i="2"/>
  <c r="M2305" i="2"/>
  <c r="M2306" i="2"/>
  <c r="M2307" i="2"/>
  <c r="M2308" i="2"/>
  <c r="M2309" i="2"/>
  <c r="M2310" i="2"/>
  <c r="M2311" i="2"/>
  <c r="M2312" i="2"/>
  <c r="M2313" i="2"/>
  <c r="M2314" i="2"/>
  <c r="M2315" i="2"/>
  <c r="M2316" i="2"/>
  <c r="M2317" i="2"/>
  <c r="M2318" i="2"/>
  <c r="M2319" i="2"/>
  <c r="M2320" i="2"/>
  <c r="M2321" i="2"/>
  <c r="M2322" i="2"/>
  <c r="M2323" i="2"/>
  <c r="M2324" i="2"/>
  <c r="M2325" i="2"/>
  <c r="M2326" i="2"/>
  <c r="M2327" i="2"/>
  <c r="M2328" i="2"/>
  <c r="M2329" i="2"/>
  <c r="M2330" i="2"/>
  <c r="M2331" i="2"/>
  <c r="M2332" i="2"/>
  <c r="M2333" i="2"/>
  <c r="M2334" i="2"/>
  <c r="M2335" i="2"/>
  <c r="M2336" i="2"/>
  <c r="M2337" i="2"/>
  <c r="M2338" i="2"/>
  <c r="M2339" i="2"/>
  <c r="M2340" i="2"/>
  <c r="M2341" i="2"/>
  <c r="M2342" i="2"/>
  <c r="M2343" i="2"/>
  <c r="M2344" i="2"/>
  <c r="M2345" i="2"/>
  <c r="M2346" i="2"/>
  <c r="M2347" i="2"/>
  <c r="M2348" i="2"/>
  <c r="M2349" i="2"/>
  <c r="M2350" i="2"/>
  <c r="M2351" i="2"/>
  <c r="M2352" i="2"/>
  <c r="M2353" i="2"/>
  <c r="M2354" i="2"/>
  <c r="M2355" i="2"/>
  <c r="M2356" i="2"/>
  <c r="M2357" i="2"/>
  <c r="M2358" i="2"/>
  <c r="M2359" i="2"/>
  <c r="M2360" i="2"/>
  <c r="M2361" i="2"/>
  <c r="M2362" i="2"/>
  <c r="M2363" i="2"/>
  <c r="M2364" i="2"/>
  <c r="M2365" i="2"/>
  <c r="M2366" i="2"/>
  <c r="M2367" i="2"/>
  <c r="M2368" i="2"/>
  <c r="M2369" i="2"/>
  <c r="M2370" i="2"/>
  <c r="M2371" i="2"/>
  <c r="M2372" i="2"/>
  <c r="M2373" i="2"/>
  <c r="M2374" i="2"/>
  <c r="M2375" i="2"/>
  <c r="M2376" i="2"/>
  <c r="M2377" i="2"/>
  <c r="M2378" i="2"/>
  <c r="M2379" i="2"/>
  <c r="M2380" i="2"/>
  <c r="M2381" i="2"/>
  <c r="M2382" i="2"/>
  <c r="M2383" i="2"/>
  <c r="M2384" i="2"/>
  <c r="M2385" i="2"/>
  <c r="M2386" i="2"/>
  <c r="M2387" i="2"/>
  <c r="M2388" i="2"/>
  <c r="M2389" i="2"/>
  <c r="M2390" i="2"/>
  <c r="M2391" i="2"/>
  <c r="M2392" i="2"/>
  <c r="M2393" i="2"/>
  <c r="M2394" i="2"/>
  <c r="M2395" i="2"/>
  <c r="M2396" i="2"/>
  <c r="M2397" i="2"/>
  <c r="M2398" i="2"/>
  <c r="M2399" i="2"/>
  <c r="M2400" i="2"/>
  <c r="M2401" i="2"/>
  <c r="M2402" i="2"/>
  <c r="M2403" i="2"/>
  <c r="M2404" i="2"/>
  <c r="M2405" i="2"/>
  <c r="M2406" i="2"/>
  <c r="M2407" i="2"/>
  <c r="M2408" i="2"/>
  <c r="M2409" i="2"/>
  <c r="M2410" i="2"/>
  <c r="M2411" i="2"/>
  <c r="M2412" i="2"/>
  <c r="M2413" i="2"/>
  <c r="M2414" i="2"/>
  <c r="M2415" i="2"/>
  <c r="M2416" i="2"/>
  <c r="M2417" i="2"/>
  <c r="M2418" i="2"/>
  <c r="M2419" i="2"/>
  <c r="M2420" i="2"/>
  <c r="M2421" i="2"/>
  <c r="M2422" i="2"/>
  <c r="M2423" i="2"/>
  <c r="M2424" i="2"/>
  <c r="M2425" i="2"/>
  <c r="M2426" i="2"/>
  <c r="M2427" i="2"/>
  <c r="M2428" i="2"/>
  <c r="M2429" i="2"/>
  <c r="M2430" i="2"/>
  <c r="M2431" i="2"/>
  <c r="M2432" i="2"/>
  <c r="M2433" i="2"/>
  <c r="M2434" i="2"/>
  <c r="M2435" i="2"/>
  <c r="M2436" i="2"/>
  <c r="M2437" i="2"/>
  <c r="M2438" i="2"/>
  <c r="M2439" i="2"/>
  <c r="M2440" i="2"/>
  <c r="M2441" i="2"/>
  <c r="M2442" i="2"/>
  <c r="M2443" i="2"/>
  <c r="M2444" i="2"/>
  <c r="M2445" i="2"/>
  <c r="M2446" i="2"/>
  <c r="M2447" i="2"/>
  <c r="M2448" i="2"/>
  <c r="M2449" i="2"/>
  <c r="M2450" i="2"/>
  <c r="M2451" i="2"/>
  <c r="M2452" i="2"/>
  <c r="M2453" i="2"/>
  <c r="M2454" i="2"/>
  <c r="M2455" i="2"/>
  <c r="M2456" i="2"/>
  <c r="M2457" i="2"/>
  <c r="M2458" i="2"/>
  <c r="M2459" i="2"/>
  <c r="M2460" i="2"/>
  <c r="M2461" i="2"/>
  <c r="M2462" i="2"/>
  <c r="M2463" i="2"/>
  <c r="M2464" i="2"/>
  <c r="M2465" i="2"/>
  <c r="M2466" i="2"/>
  <c r="M2467" i="2"/>
  <c r="M2468" i="2"/>
  <c r="M2469" i="2"/>
  <c r="M2470" i="2"/>
  <c r="M2471" i="2"/>
  <c r="M2472" i="2"/>
  <c r="M2473" i="2"/>
  <c r="M2474" i="2"/>
  <c r="M2475" i="2"/>
  <c r="M2476" i="2"/>
  <c r="M2477" i="2"/>
  <c r="M2478" i="2"/>
  <c r="M2479" i="2"/>
  <c r="M2480" i="2"/>
  <c r="M2481" i="2"/>
  <c r="M2482" i="2"/>
  <c r="M2483" i="2"/>
  <c r="M2484" i="2"/>
  <c r="M2485" i="2"/>
  <c r="M2486" i="2"/>
  <c r="M2487" i="2"/>
  <c r="M2488" i="2"/>
  <c r="M2489" i="2"/>
  <c r="M2490" i="2"/>
  <c r="M2491" i="2"/>
  <c r="M2492" i="2"/>
  <c r="M2493" i="2"/>
  <c r="M2494" i="2"/>
  <c r="M2495" i="2"/>
  <c r="M2496" i="2"/>
  <c r="M2497" i="2"/>
  <c r="M2498" i="2"/>
  <c r="M2499" i="2"/>
  <c r="M2500" i="2"/>
  <c r="M2501" i="2"/>
  <c r="M2502" i="2"/>
  <c r="M2503" i="2"/>
  <c r="M2504" i="2"/>
  <c r="M2505" i="2"/>
  <c r="M2506" i="2"/>
  <c r="M2507" i="2"/>
  <c r="M2508" i="2"/>
  <c r="M2509" i="2"/>
  <c r="M2510" i="2"/>
  <c r="M2511" i="2"/>
  <c r="M2512" i="2"/>
  <c r="M2513" i="2"/>
  <c r="M2514" i="2"/>
  <c r="M2515" i="2"/>
  <c r="M2516" i="2"/>
  <c r="M2517" i="2"/>
  <c r="M2518" i="2"/>
  <c r="M2519" i="2"/>
  <c r="M2520" i="2"/>
  <c r="M2521" i="2"/>
  <c r="M2522" i="2"/>
  <c r="M2523" i="2"/>
  <c r="M2524" i="2"/>
  <c r="M2525" i="2"/>
  <c r="M2526" i="2"/>
  <c r="M2527" i="2"/>
  <c r="M2528" i="2"/>
  <c r="M2529" i="2"/>
  <c r="M2530" i="2"/>
  <c r="M2531" i="2"/>
  <c r="M2532" i="2"/>
  <c r="M2533" i="2"/>
  <c r="M2534" i="2"/>
  <c r="M2535" i="2"/>
  <c r="M2536" i="2"/>
  <c r="M2537" i="2"/>
  <c r="M2538" i="2"/>
  <c r="M2539" i="2"/>
  <c r="M2540" i="2"/>
  <c r="M2541" i="2"/>
  <c r="M2542" i="2"/>
  <c r="M2543" i="2"/>
  <c r="M2544" i="2"/>
  <c r="M2545" i="2"/>
  <c r="M2546" i="2"/>
  <c r="M2547" i="2"/>
  <c r="M2548" i="2"/>
  <c r="M2549" i="2"/>
  <c r="M2550" i="2"/>
  <c r="M2551" i="2"/>
  <c r="M2552" i="2"/>
  <c r="M2553" i="2"/>
  <c r="M2554" i="2"/>
  <c r="M2555" i="2"/>
  <c r="M2556" i="2"/>
  <c r="M2557" i="2"/>
  <c r="M2558" i="2"/>
  <c r="M2559" i="2"/>
  <c r="M2560" i="2"/>
  <c r="M2561" i="2"/>
  <c r="M2562" i="2"/>
  <c r="M2563" i="2"/>
  <c r="M2564" i="2"/>
  <c r="M2565" i="2"/>
  <c r="M2566" i="2"/>
  <c r="M2567" i="2"/>
  <c r="M2568" i="2"/>
  <c r="M2569" i="2"/>
  <c r="M2570" i="2"/>
  <c r="M2571" i="2"/>
  <c r="M2572" i="2"/>
  <c r="M2573" i="2"/>
  <c r="M2574" i="2"/>
  <c r="M2575" i="2"/>
  <c r="M2576" i="2"/>
  <c r="M2577" i="2"/>
  <c r="M2578" i="2"/>
  <c r="M2579" i="2"/>
  <c r="M2580" i="2"/>
  <c r="M2581" i="2"/>
  <c r="M2582" i="2"/>
  <c r="M2583" i="2"/>
  <c r="M2584" i="2"/>
  <c r="M2585" i="2"/>
  <c r="M2586" i="2"/>
  <c r="M2587" i="2"/>
  <c r="M2588" i="2"/>
  <c r="M2589" i="2"/>
  <c r="M2590" i="2"/>
  <c r="M2591" i="2"/>
  <c r="M2592" i="2"/>
  <c r="M2593" i="2"/>
  <c r="M2594" i="2"/>
  <c r="M2595" i="2"/>
  <c r="M2596" i="2"/>
  <c r="M2597" i="2"/>
  <c r="M2598" i="2"/>
  <c r="M2599" i="2"/>
  <c r="M2600" i="2"/>
  <c r="M2601" i="2"/>
  <c r="M2602" i="2"/>
  <c r="M2603" i="2"/>
  <c r="M2604" i="2"/>
  <c r="M2605" i="2"/>
  <c r="M2606" i="2"/>
  <c r="M2607" i="2"/>
  <c r="M2608" i="2"/>
  <c r="M2609" i="2"/>
  <c r="M2610" i="2"/>
  <c r="M2611" i="2"/>
  <c r="M2612" i="2"/>
  <c r="M2613" i="2"/>
  <c r="M2614" i="2"/>
  <c r="M2615" i="2"/>
  <c r="M2616" i="2"/>
  <c r="M2617" i="2"/>
  <c r="M2618" i="2"/>
  <c r="M2619" i="2"/>
  <c r="M2620" i="2"/>
  <c r="M2621" i="2"/>
  <c r="M2622" i="2"/>
  <c r="M2623" i="2"/>
  <c r="M2624" i="2"/>
  <c r="M2625" i="2"/>
  <c r="M2626" i="2"/>
  <c r="M2627" i="2"/>
  <c r="M2628" i="2"/>
  <c r="M2629" i="2"/>
  <c r="M2630" i="2"/>
  <c r="M2631" i="2"/>
  <c r="M2632" i="2"/>
  <c r="M2633" i="2"/>
  <c r="M2634" i="2"/>
  <c r="M2635" i="2"/>
  <c r="M2636" i="2"/>
  <c r="M2637" i="2"/>
  <c r="M2638" i="2"/>
  <c r="M2639" i="2"/>
  <c r="M2640" i="2"/>
  <c r="M2641" i="2"/>
  <c r="M2642" i="2"/>
  <c r="M2643" i="2"/>
  <c r="M2644" i="2"/>
  <c r="M2645" i="2"/>
  <c r="M2646" i="2"/>
  <c r="M2647" i="2"/>
  <c r="M2648" i="2"/>
  <c r="M2649" i="2"/>
  <c r="M2650" i="2"/>
  <c r="M2651" i="2"/>
  <c r="M2652" i="2"/>
  <c r="M2653" i="2"/>
  <c r="M2654" i="2"/>
  <c r="M2655" i="2"/>
  <c r="M2656" i="2"/>
  <c r="M2657" i="2"/>
  <c r="M2658" i="2"/>
  <c r="M2659" i="2"/>
  <c r="M2660" i="2"/>
  <c r="M2661" i="2"/>
  <c r="M2662" i="2"/>
  <c r="M2663" i="2"/>
  <c r="M2664" i="2"/>
  <c r="M2665" i="2"/>
  <c r="M2666" i="2"/>
  <c r="M2667" i="2"/>
  <c r="M2668" i="2"/>
  <c r="M2669" i="2"/>
  <c r="M2670" i="2"/>
  <c r="M2671" i="2"/>
  <c r="M2672" i="2"/>
  <c r="M2673" i="2"/>
  <c r="M2674" i="2"/>
  <c r="M2675" i="2"/>
  <c r="M2676" i="2"/>
  <c r="M2677" i="2"/>
  <c r="M2678" i="2"/>
  <c r="M2679" i="2"/>
  <c r="M2680" i="2"/>
  <c r="M2681" i="2"/>
  <c r="M2682" i="2"/>
  <c r="M2683" i="2"/>
  <c r="M2684" i="2"/>
  <c r="M2685" i="2"/>
  <c r="M2686" i="2"/>
  <c r="M2687" i="2"/>
  <c r="M2688" i="2"/>
  <c r="M2689" i="2"/>
  <c r="M2690" i="2"/>
  <c r="M2691" i="2"/>
  <c r="M2692" i="2"/>
  <c r="M2693" i="2"/>
  <c r="M2694" i="2"/>
  <c r="M2695" i="2"/>
  <c r="M2696" i="2"/>
  <c r="M2697" i="2"/>
  <c r="M2698" i="2"/>
  <c r="M2699" i="2"/>
  <c r="M2700" i="2"/>
  <c r="M2701" i="2"/>
  <c r="M2702" i="2"/>
  <c r="M2703" i="2"/>
  <c r="M2704" i="2"/>
  <c r="M2705" i="2"/>
  <c r="M2706" i="2"/>
  <c r="M2707" i="2"/>
  <c r="M2708" i="2"/>
  <c r="M2709" i="2"/>
  <c r="M2710" i="2"/>
  <c r="M2711" i="2"/>
  <c r="M2712" i="2"/>
  <c r="M2713" i="2"/>
  <c r="M2714" i="2"/>
  <c r="M2715" i="2"/>
  <c r="M2716" i="2"/>
  <c r="M2717" i="2"/>
  <c r="M2718" i="2"/>
  <c r="M2719" i="2"/>
  <c r="M2720" i="2"/>
  <c r="M2721" i="2"/>
  <c r="M2722" i="2"/>
  <c r="M2723" i="2"/>
  <c r="M2724" i="2"/>
  <c r="M2725" i="2"/>
  <c r="M2726" i="2"/>
  <c r="M2727" i="2"/>
  <c r="M2728" i="2"/>
  <c r="M2729" i="2"/>
  <c r="M2730" i="2"/>
  <c r="M2731" i="2"/>
  <c r="M2732" i="2"/>
  <c r="M2733" i="2"/>
  <c r="M2734" i="2"/>
  <c r="M2735" i="2"/>
  <c r="M2736" i="2"/>
  <c r="M2737" i="2"/>
  <c r="M2738" i="2"/>
  <c r="M2739" i="2"/>
  <c r="M2740" i="2"/>
  <c r="M2741" i="2"/>
  <c r="M2742" i="2"/>
  <c r="M2743" i="2"/>
  <c r="M2744" i="2"/>
  <c r="M2745" i="2"/>
  <c r="M2746" i="2"/>
  <c r="M2747" i="2"/>
  <c r="M2748" i="2"/>
  <c r="M2749" i="2"/>
  <c r="M2750" i="2"/>
  <c r="M2751" i="2"/>
  <c r="M2752" i="2"/>
  <c r="M2753" i="2"/>
  <c r="M2754" i="2"/>
  <c r="M2755" i="2"/>
  <c r="M2756" i="2"/>
  <c r="M2757" i="2"/>
  <c r="M2758" i="2"/>
  <c r="M2759" i="2"/>
  <c r="M2760" i="2"/>
  <c r="M2761" i="2"/>
  <c r="M2762" i="2"/>
  <c r="M2763" i="2"/>
  <c r="M2764" i="2"/>
  <c r="M2765" i="2"/>
  <c r="M2766" i="2"/>
  <c r="M2767" i="2"/>
  <c r="M2768" i="2"/>
  <c r="M2769" i="2"/>
  <c r="M2770" i="2"/>
  <c r="M2771" i="2"/>
  <c r="M2772" i="2"/>
  <c r="M2773" i="2"/>
  <c r="M2774" i="2"/>
  <c r="M2775" i="2"/>
  <c r="M2776" i="2"/>
  <c r="M2777" i="2"/>
  <c r="M2778" i="2"/>
  <c r="M2779" i="2"/>
  <c r="M2780" i="2"/>
  <c r="M2781" i="2"/>
  <c r="M2782" i="2"/>
  <c r="M2783" i="2"/>
  <c r="M2784" i="2"/>
  <c r="M2785" i="2"/>
  <c r="M2786" i="2"/>
  <c r="M2787" i="2"/>
  <c r="M2788" i="2"/>
  <c r="M2789" i="2"/>
  <c r="M2790" i="2"/>
  <c r="M2791" i="2"/>
  <c r="M2792" i="2"/>
  <c r="M2793" i="2"/>
  <c r="M2794" i="2"/>
  <c r="M2795" i="2"/>
  <c r="M2796" i="2"/>
  <c r="M2797" i="2"/>
  <c r="M2798" i="2"/>
  <c r="M2799" i="2"/>
  <c r="M2800" i="2"/>
  <c r="M2801" i="2"/>
  <c r="M2802" i="2"/>
  <c r="M2803" i="2"/>
  <c r="M2804" i="2"/>
  <c r="M2805" i="2"/>
  <c r="M2806" i="2"/>
  <c r="M2807" i="2"/>
  <c r="M2808" i="2"/>
  <c r="M2809" i="2"/>
  <c r="M2810" i="2"/>
  <c r="M2811" i="2"/>
  <c r="M2812" i="2"/>
  <c r="M2813" i="2"/>
  <c r="M2814" i="2"/>
  <c r="M2815" i="2"/>
  <c r="M2816" i="2"/>
  <c r="M2817" i="2"/>
  <c r="M2818" i="2"/>
  <c r="M2819" i="2"/>
  <c r="M2820" i="2"/>
  <c r="M2821" i="2"/>
  <c r="M2822" i="2"/>
  <c r="M2823" i="2"/>
  <c r="M2824" i="2"/>
  <c r="M2825" i="2"/>
  <c r="M2826" i="2"/>
  <c r="M2827" i="2"/>
  <c r="M2828" i="2"/>
  <c r="M2829" i="2"/>
  <c r="M2830" i="2"/>
  <c r="M2831" i="2"/>
  <c r="M2832" i="2"/>
  <c r="M2833" i="2"/>
  <c r="M2834" i="2"/>
  <c r="M2835" i="2"/>
  <c r="M2836" i="2"/>
  <c r="M2837" i="2"/>
  <c r="M2838" i="2"/>
  <c r="M2839" i="2"/>
  <c r="M2840" i="2"/>
  <c r="M2841" i="2"/>
  <c r="M2842" i="2"/>
  <c r="M2843" i="2"/>
  <c r="M2844" i="2"/>
  <c r="M2845" i="2"/>
  <c r="M2846" i="2"/>
  <c r="M2847" i="2"/>
  <c r="M2848" i="2"/>
  <c r="M2849" i="2"/>
  <c r="M2850" i="2"/>
  <c r="M2851" i="2"/>
  <c r="M2852" i="2"/>
  <c r="M2853" i="2"/>
  <c r="M2854" i="2"/>
  <c r="M2855" i="2"/>
  <c r="M2856" i="2"/>
  <c r="M2857" i="2"/>
  <c r="M2858" i="2"/>
  <c r="M2859" i="2"/>
  <c r="M2860" i="2"/>
  <c r="M2861" i="2"/>
  <c r="M2862" i="2"/>
  <c r="M2863" i="2"/>
  <c r="M2864" i="2"/>
  <c r="M2865" i="2"/>
  <c r="M2866" i="2"/>
  <c r="M2867" i="2"/>
  <c r="M2868" i="2"/>
  <c r="M2869" i="2"/>
  <c r="M2870" i="2"/>
  <c r="M2871" i="2"/>
  <c r="M2872" i="2"/>
  <c r="M2873" i="2"/>
  <c r="M2874" i="2"/>
  <c r="M2875" i="2"/>
  <c r="M2876" i="2"/>
  <c r="M2877" i="2"/>
  <c r="M2878" i="2"/>
  <c r="M2879" i="2"/>
  <c r="M2880" i="2"/>
  <c r="M2881" i="2"/>
  <c r="M2882" i="2"/>
  <c r="M2883" i="2"/>
  <c r="M2884" i="2"/>
  <c r="M2885" i="2"/>
  <c r="M2886" i="2"/>
  <c r="M2887" i="2"/>
  <c r="M2888" i="2"/>
  <c r="M2889" i="2"/>
  <c r="M2890" i="2"/>
  <c r="M2891" i="2"/>
  <c r="M2892" i="2"/>
  <c r="M2893" i="2"/>
  <c r="M2894" i="2"/>
  <c r="M2895" i="2"/>
  <c r="M2896" i="2"/>
  <c r="M2897" i="2"/>
  <c r="M2898" i="2"/>
  <c r="M2899" i="2"/>
  <c r="M2900" i="2"/>
  <c r="M2901" i="2"/>
  <c r="M2902" i="2"/>
  <c r="M2903" i="2"/>
  <c r="M2904" i="2"/>
  <c r="M2905" i="2"/>
  <c r="M2906" i="2"/>
  <c r="M2907" i="2"/>
  <c r="M2908" i="2"/>
  <c r="M2909" i="2"/>
  <c r="M2910" i="2"/>
  <c r="M2911" i="2"/>
  <c r="M2912" i="2"/>
  <c r="M2913" i="2"/>
  <c r="M2914" i="2"/>
  <c r="M2915" i="2"/>
  <c r="M2916" i="2"/>
  <c r="M2917" i="2"/>
  <c r="M2918" i="2"/>
  <c r="M2919" i="2"/>
  <c r="M2920" i="2"/>
  <c r="M2921" i="2"/>
  <c r="M2922" i="2"/>
  <c r="M2923" i="2"/>
  <c r="M2924" i="2"/>
  <c r="M2925" i="2"/>
  <c r="M2926" i="2"/>
  <c r="M2927" i="2"/>
  <c r="M2928" i="2"/>
  <c r="M2929" i="2"/>
  <c r="M2930" i="2"/>
  <c r="M2931" i="2"/>
  <c r="M2932" i="2"/>
  <c r="M2933" i="2"/>
  <c r="M2934" i="2"/>
  <c r="M2935" i="2"/>
  <c r="M2936" i="2"/>
  <c r="M2937" i="2"/>
  <c r="M2938" i="2"/>
  <c r="M2939" i="2"/>
  <c r="M2940" i="2"/>
  <c r="M2941" i="2"/>
  <c r="M2942" i="2"/>
  <c r="M2943" i="2"/>
  <c r="M2944" i="2"/>
  <c r="M2945" i="2"/>
  <c r="M2946" i="2"/>
  <c r="M2947" i="2"/>
  <c r="M2948" i="2"/>
  <c r="M2949" i="2"/>
  <c r="M2950" i="2"/>
  <c r="M2951" i="2"/>
  <c r="M2952" i="2"/>
  <c r="M2953" i="2"/>
  <c r="M2954" i="2"/>
  <c r="M2955" i="2"/>
  <c r="M2956" i="2"/>
  <c r="M2957" i="2"/>
  <c r="M2958" i="2"/>
  <c r="M2959" i="2"/>
  <c r="M2960" i="2"/>
  <c r="M2961" i="2"/>
  <c r="M2962" i="2"/>
  <c r="M2963" i="2"/>
  <c r="M2964" i="2"/>
  <c r="M2965" i="2"/>
  <c r="M2966" i="2"/>
  <c r="M2967" i="2"/>
  <c r="M2968" i="2"/>
  <c r="M2969" i="2"/>
  <c r="M2970" i="2"/>
  <c r="M2971" i="2"/>
  <c r="M2972" i="2"/>
  <c r="M2973" i="2"/>
  <c r="M2974" i="2"/>
  <c r="M2975" i="2"/>
  <c r="M2976" i="2"/>
  <c r="M2977" i="2"/>
  <c r="M2978" i="2"/>
  <c r="M2979" i="2"/>
  <c r="M2980" i="2"/>
  <c r="M2981" i="2"/>
  <c r="M2982" i="2"/>
  <c r="M2983" i="2"/>
  <c r="M2984" i="2"/>
  <c r="M2985" i="2"/>
  <c r="M2986" i="2"/>
  <c r="M2987" i="2"/>
  <c r="M2988" i="2"/>
  <c r="M2989" i="2"/>
  <c r="M2990" i="2"/>
  <c r="M2991" i="2"/>
  <c r="M2992" i="2"/>
  <c r="M2993" i="2"/>
  <c r="M2994" i="2"/>
  <c r="M2995" i="2"/>
  <c r="M2996" i="2"/>
  <c r="M2997" i="2"/>
  <c r="M2998" i="2"/>
  <c r="M2999" i="2"/>
  <c r="M3000" i="2"/>
  <c r="M3001" i="2"/>
  <c r="M3002" i="2"/>
  <c r="M3003" i="2"/>
  <c r="M3004" i="2"/>
  <c r="M3005" i="2"/>
  <c r="M3006" i="2"/>
  <c r="M3007" i="2"/>
  <c r="M3008" i="2"/>
  <c r="M3009" i="2"/>
  <c r="M3010" i="2"/>
  <c r="M3011" i="2"/>
  <c r="M3012" i="2"/>
  <c r="M3013" i="2"/>
  <c r="M3014" i="2"/>
  <c r="M3015" i="2"/>
  <c r="M3016" i="2"/>
  <c r="M3017" i="2"/>
  <c r="M3018" i="2"/>
  <c r="M3019" i="2"/>
  <c r="M3020" i="2"/>
  <c r="M3021" i="2"/>
  <c r="M3022" i="2"/>
  <c r="M3023" i="2"/>
  <c r="M3024" i="2"/>
  <c r="M3025" i="2"/>
  <c r="M3026" i="2"/>
  <c r="M3027" i="2"/>
  <c r="M3028" i="2"/>
  <c r="M3029" i="2"/>
  <c r="M3030" i="2"/>
  <c r="M3031" i="2"/>
  <c r="M3032" i="2"/>
  <c r="M3033" i="2"/>
  <c r="M3034" i="2"/>
  <c r="M3035" i="2"/>
  <c r="M3036" i="2"/>
  <c r="M3037" i="2"/>
  <c r="M3038" i="2"/>
  <c r="M3039" i="2"/>
  <c r="M3040" i="2"/>
  <c r="M3041" i="2"/>
  <c r="M3042" i="2"/>
  <c r="M3043" i="2"/>
  <c r="M3044" i="2"/>
  <c r="M3045" i="2"/>
  <c r="M3046" i="2"/>
  <c r="M3047" i="2"/>
  <c r="M3048" i="2"/>
  <c r="M3049" i="2"/>
  <c r="M3050" i="2"/>
  <c r="M3051" i="2"/>
  <c r="M3052" i="2"/>
  <c r="M3053" i="2"/>
  <c r="M3054" i="2"/>
  <c r="M3055" i="2"/>
  <c r="M3056" i="2"/>
  <c r="M3057" i="2"/>
  <c r="M3058" i="2"/>
  <c r="M3059" i="2"/>
  <c r="M3060" i="2"/>
  <c r="M3061" i="2"/>
  <c r="M3062" i="2"/>
  <c r="M3063" i="2"/>
  <c r="M3064" i="2"/>
  <c r="M3065" i="2"/>
  <c r="M3066" i="2"/>
  <c r="M3067" i="2"/>
  <c r="M3068" i="2"/>
  <c r="M3069" i="2"/>
  <c r="M3070" i="2"/>
  <c r="M3071" i="2"/>
  <c r="M3072" i="2"/>
  <c r="M3073" i="2"/>
  <c r="M3074" i="2"/>
  <c r="M3075" i="2"/>
  <c r="M3076" i="2"/>
  <c r="M3077" i="2"/>
  <c r="M3078" i="2"/>
  <c r="M3079" i="2"/>
  <c r="M3080" i="2"/>
  <c r="M3081" i="2"/>
  <c r="M3082" i="2"/>
  <c r="M3083" i="2"/>
  <c r="M3084" i="2"/>
  <c r="M3085" i="2"/>
  <c r="M3086" i="2"/>
  <c r="M3087" i="2"/>
  <c r="M3088" i="2"/>
  <c r="M3089" i="2"/>
  <c r="M3090" i="2"/>
  <c r="M3091" i="2"/>
  <c r="M3092" i="2"/>
  <c r="M3093" i="2"/>
  <c r="M3094" i="2"/>
  <c r="M3095" i="2"/>
  <c r="M3096" i="2"/>
  <c r="M3097" i="2"/>
  <c r="M3098" i="2"/>
  <c r="M3099" i="2"/>
  <c r="M3100" i="2"/>
  <c r="M3101" i="2"/>
  <c r="M3102" i="2"/>
  <c r="M3103" i="2"/>
  <c r="M3104" i="2"/>
  <c r="M3105" i="2"/>
  <c r="M3106" i="2"/>
  <c r="M3107" i="2"/>
  <c r="M3108" i="2"/>
  <c r="M3109" i="2"/>
  <c r="M3110" i="2"/>
  <c r="M3111" i="2"/>
  <c r="M3112" i="2"/>
  <c r="M3113" i="2"/>
  <c r="M3114" i="2"/>
  <c r="M3115" i="2"/>
  <c r="M3116" i="2"/>
  <c r="M3117" i="2"/>
  <c r="M3118" i="2"/>
  <c r="M3119" i="2"/>
  <c r="M3120" i="2"/>
  <c r="M3121" i="2"/>
  <c r="M3122" i="2"/>
  <c r="M3123" i="2"/>
  <c r="M3124" i="2"/>
  <c r="M3125" i="2"/>
  <c r="M3126" i="2"/>
  <c r="M3127" i="2"/>
  <c r="M3128" i="2"/>
  <c r="M3129" i="2"/>
  <c r="M3130" i="2"/>
  <c r="M3131" i="2"/>
  <c r="M3132" i="2"/>
  <c r="M3133" i="2"/>
  <c r="M3134" i="2"/>
  <c r="M3135" i="2"/>
  <c r="M3136" i="2"/>
  <c r="M3137" i="2"/>
  <c r="M3138" i="2"/>
  <c r="M3139" i="2"/>
  <c r="M3140" i="2"/>
  <c r="M3141" i="2"/>
  <c r="M3142" i="2"/>
  <c r="M3143" i="2"/>
  <c r="M3144" i="2"/>
  <c r="M3145" i="2"/>
  <c r="M3146" i="2"/>
  <c r="M3147" i="2"/>
  <c r="M3148" i="2"/>
  <c r="M3149" i="2"/>
  <c r="M3150" i="2"/>
  <c r="M3151" i="2"/>
  <c r="M3152" i="2"/>
  <c r="M3153" i="2"/>
  <c r="M3154" i="2"/>
  <c r="M3155" i="2"/>
  <c r="M3156" i="2"/>
  <c r="M3157" i="2"/>
  <c r="M3158" i="2"/>
  <c r="M3159" i="2"/>
  <c r="M3160" i="2"/>
  <c r="M3161" i="2"/>
  <c r="M3162" i="2"/>
  <c r="M3163" i="2"/>
  <c r="M3164" i="2"/>
  <c r="M3165" i="2"/>
  <c r="M3166" i="2"/>
  <c r="M3167" i="2"/>
  <c r="M3168" i="2"/>
  <c r="M3169" i="2"/>
  <c r="M3170" i="2"/>
  <c r="M3171" i="2"/>
  <c r="M3172" i="2"/>
  <c r="M3173" i="2"/>
  <c r="M3174" i="2"/>
  <c r="M3175" i="2"/>
  <c r="M3176" i="2"/>
  <c r="M3177" i="2"/>
  <c r="M3178" i="2"/>
  <c r="M3179" i="2"/>
  <c r="M3180" i="2"/>
  <c r="M3181" i="2"/>
  <c r="M3182" i="2"/>
  <c r="M3183" i="2"/>
  <c r="M3184" i="2"/>
  <c r="M3185" i="2"/>
  <c r="M3186" i="2"/>
  <c r="M3187" i="2"/>
  <c r="M3188" i="2"/>
  <c r="M3189" i="2"/>
  <c r="M3190" i="2"/>
  <c r="M3191" i="2"/>
  <c r="M3192" i="2"/>
  <c r="M3193" i="2"/>
  <c r="M3194" i="2"/>
  <c r="M3195" i="2"/>
  <c r="M3196" i="2"/>
  <c r="M3197" i="2"/>
  <c r="M3198" i="2"/>
  <c r="M3199" i="2"/>
  <c r="M3200" i="2"/>
  <c r="M3201" i="2"/>
  <c r="M3202" i="2"/>
  <c r="M3203" i="2"/>
  <c r="M3204" i="2"/>
  <c r="M3205" i="2"/>
  <c r="M3206" i="2"/>
  <c r="M3207" i="2"/>
  <c r="M3208" i="2"/>
  <c r="M3209" i="2"/>
  <c r="M3210" i="2"/>
  <c r="M3211" i="2"/>
  <c r="M3212" i="2"/>
  <c r="M3213" i="2"/>
  <c r="M3214" i="2"/>
  <c r="M3215" i="2"/>
  <c r="M3216" i="2"/>
  <c r="M3217" i="2"/>
  <c r="M3218" i="2"/>
  <c r="M3219" i="2"/>
  <c r="M3220" i="2"/>
  <c r="M3221" i="2"/>
  <c r="M3222" i="2"/>
  <c r="M3223" i="2"/>
  <c r="M3224" i="2"/>
  <c r="M3225" i="2"/>
  <c r="M3226" i="2"/>
  <c r="M3227" i="2"/>
  <c r="M3228" i="2"/>
  <c r="M3229" i="2"/>
  <c r="M3230" i="2"/>
  <c r="M3231" i="2"/>
  <c r="M3232" i="2"/>
  <c r="M3233" i="2"/>
  <c r="M3234" i="2"/>
  <c r="M3235" i="2"/>
  <c r="M3236" i="2"/>
  <c r="M3237" i="2"/>
  <c r="M3238" i="2"/>
  <c r="M3239" i="2"/>
  <c r="M3240" i="2"/>
  <c r="M3241" i="2"/>
  <c r="M3242" i="2"/>
  <c r="M3243" i="2"/>
  <c r="M3244" i="2"/>
  <c r="M3245" i="2"/>
  <c r="M3246" i="2"/>
  <c r="M3247" i="2"/>
  <c r="M3248" i="2"/>
  <c r="M3249" i="2"/>
  <c r="M3250" i="2"/>
  <c r="M3251" i="2"/>
  <c r="M3252" i="2"/>
  <c r="M3253" i="2"/>
  <c r="M3254" i="2"/>
  <c r="M3255" i="2"/>
  <c r="M3256" i="2"/>
  <c r="M3257" i="2"/>
  <c r="M3258" i="2"/>
  <c r="M3259" i="2"/>
  <c r="M3260" i="2"/>
  <c r="M3261" i="2"/>
  <c r="M3262" i="2"/>
  <c r="M3263" i="2"/>
  <c r="M3264" i="2"/>
  <c r="M3265" i="2"/>
  <c r="M3266" i="2"/>
  <c r="M3267" i="2"/>
  <c r="M3268" i="2"/>
  <c r="M3269" i="2"/>
  <c r="M3270" i="2"/>
  <c r="M3271" i="2"/>
  <c r="M3272" i="2"/>
  <c r="M3273" i="2"/>
  <c r="M3274" i="2"/>
  <c r="M3275" i="2"/>
  <c r="M3276" i="2"/>
  <c r="M3277" i="2"/>
  <c r="M3278" i="2"/>
  <c r="M3279" i="2"/>
  <c r="M3280" i="2"/>
  <c r="M3281" i="2"/>
  <c r="M3282" i="2"/>
  <c r="M3283" i="2"/>
  <c r="M3284" i="2"/>
  <c r="M3285" i="2"/>
  <c r="M3286" i="2"/>
  <c r="M3287" i="2"/>
  <c r="M3288" i="2"/>
  <c r="M3289" i="2"/>
  <c r="M3290" i="2"/>
  <c r="M3291" i="2"/>
  <c r="M3292" i="2"/>
  <c r="M3293" i="2"/>
  <c r="M3294" i="2"/>
  <c r="M3295" i="2"/>
  <c r="M3296" i="2"/>
  <c r="M3297" i="2"/>
  <c r="M3298" i="2"/>
  <c r="M3299" i="2"/>
  <c r="M3300" i="2"/>
  <c r="M3301" i="2"/>
  <c r="M3302" i="2"/>
  <c r="M3303" i="2"/>
  <c r="M3304" i="2"/>
  <c r="M3305" i="2"/>
  <c r="M3306" i="2"/>
  <c r="M3307" i="2"/>
  <c r="M3308" i="2"/>
  <c r="M3309" i="2"/>
  <c r="M3310" i="2"/>
  <c r="M3311" i="2"/>
  <c r="M3312" i="2"/>
  <c r="M3313" i="2"/>
  <c r="M3314" i="2"/>
  <c r="M3315" i="2"/>
  <c r="M3316" i="2"/>
  <c r="M3317" i="2"/>
  <c r="M3318" i="2"/>
  <c r="M3319" i="2"/>
  <c r="M3320" i="2"/>
  <c r="M3321" i="2"/>
  <c r="M3322" i="2"/>
  <c r="M3323" i="2"/>
  <c r="M3324" i="2"/>
  <c r="M3325" i="2"/>
  <c r="M3326" i="2"/>
  <c r="M3327" i="2"/>
  <c r="M3328" i="2"/>
  <c r="M3329" i="2"/>
  <c r="M3330" i="2"/>
  <c r="M3331" i="2"/>
  <c r="M3332" i="2"/>
  <c r="M3333" i="2"/>
  <c r="M3334" i="2"/>
  <c r="M3335" i="2"/>
  <c r="M3336" i="2"/>
  <c r="M3337" i="2"/>
  <c r="M3338" i="2"/>
  <c r="M3339" i="2"/>
  <c r="M3340" i="2"/>
  <c r="M3341" i="2"/>
  <c r="M3342" i="2"/>
  <c r="M3343" i="2"/>
  <c r="M3344" i="2"/>
  <c r="M3345" i="2"/>
  <c r="M3346" i="2"/>
  <c r="M3347" i="2"/>
  <c r="M3348" i="2"/>
  <c r="M3349" i="2"/>
  <c r="M3350" i="2"/>
  <c r="M3351" i="2"/>
  <c r="M3352" i="2"/>
  <c r="M3353" i="2"/>
  <c r="M3354" i="2"/>
  <c r="M3355" i="2"/>
  <c r="M3356" i="2"/>
  <c r="M3357" i="2"/>
  <c r="M3358" i="2"/>
  <c r="M3359" i="2"/>
  <c r="M3360" i="2"/>
  <c r="M3361" i="2"/>
  <c r="M3362" i="2"/>
  <c r="M3363" i="2"/>
  <c r="M3364" i="2"/>
  <c r="M3365" i="2"/>
  <c r="M3366" i="2"/>
  <c r="M3367" i="2"/>
  <c r="M3368" i="2"/>
  <c r="M3369" i="2"/>
  <c r="M3370" i="2"/>
  <c r="M3371" i="2"/>
  <c r="M3372" i="2"/>
  <c r="M3373" i="2"/>
  <c r="M3374" i="2"/>
  <c r="M3375" i="2"/>
  <c r="M3376" i="2"/>
  <c r="M3377" i="2"/>
  <c r="M3378" i="2"/>
  <c r="M3379" i="2"/>
  <c r="M3380" i="2"/>
  <c r="M3381" i="2"/>
  <c r="M3382" i="2"/>
  <c r="M3383" i="2"/>
  <c r="M3384" i="2"/>
  <c r="M3385" i="2"/>
  <c r="M3386" i="2"/>
  <c r="M3387" i="2"/>
  <c r="M3388" i="2"/>
  <c r="M3389" i="2"/>
  <c r="M3390" i="2"/>
  <c r="M3391" i="2"/>
  <c r="M3392" i="2"/>
  <c r="M3393" i="2"/>
  <c r="M3394" i="2"/>
  <c r="M3395" i="2"/>
  <c r="M3396" i="2"/>
  <c r="M3397" i="2"/>
  <c r="M3398" i="2"/>
  <c r="M3399" i="2"/>
  <c r="M3400" i="2"/>
  <c r="M3401" i="2"/>
  <c r="M3402" i="2"/>
  <c r="M3403" i="2"/>
  <c r="M3404" i="2"/>
  <c r="M3405" i="2"/>
  <c r="M3406" i="2"/>
  <c r="M3407" i="2"/>
  <c r="M3408" i="2"/>
  <c r="M3409" i="2"/>
  <c r="M3410" i="2"/>
  <c r="M3411" i="2"/>
  <c r="M3412" i="2"/>
  <c r="M3413" i="2"/>
  <c r="M3414" i="2"/>
  <c r="M3415" i="2"/>
  <c r="M3416" i="2"/>
  <c r="M3417" i="2"/>
  <c r="M3418" i="2"/>
  <c r="M3419" i="2"/>
  <c r="M3420" i="2"/>
  <c r="M3421" i="2"/>
  <c r="M3422" i="2"/>
  <c r="M3423" i="2"/>
  <c r="M3424" i="2"/>
  <c r="M3425" i="2"/>
  <c r="M3426" i="2"/>
  <c r="M3427" i="2"/>
  <c r="M3428" i="2"/>
  <c r="M3429" i="2"/>
  <c r="M3430" i="2"/>
  <c r="M3431" i="2"/>
  <c r="M3432" i="2"/>
  <c r="M3433" i="2"/>
  <c r="M3434" i="2"/>
  <c r="M3435" i="2"/>
  <c r="M3436" i="2"/>
  <c r="M3437" i="2"/>
  <c r="M3438" i="2"/>
  <c r="M3439" i="2"/>
  <c r="M3440" i="2"/>
  <c r="M3441" i="2"/>
  <c r="M3442" i="2"/>
  <c r="M3443" i="2"/>
  <c r="M3444" i="2"/>
  <c r="M3445" i="2"/>
  <c r="M3446" i="2"/>
  <c r="M3447" i="2"/>
  <c r="M3448" i="2"/>
  <c r="M3449" i="2"/>
  <c r="M3450" i="2"/>
  <c r="M3451" i="2"/>
  <c r="M3452" i="2"/>
  <c r="M3453" i="2"/>
  <c r="M3454" i="2"/>
  <c r="M3455" i="2"/>
  <c r="M3456" i="2"/>
  <c r="M3457" i="2"/>
  <c r="M3458" i="2"/>
  <c r="M3459" i="2"/>
  <c r="M3460" i="2"/>
  <c r="M3461" i="2"/>
  <c r="M3462" i="2"/>
  <c r="M3463" i="2"/>
  <c r="M3464" i="2"/>
  <c r="M3465" i="2"/>
  <c r="M3466" i="2"/>
  <c r="M3467" i="2"/>
  <c r="M3468" i="2"/>
  <c r="M3469" i="2"/>
  <c r="M3470" i="2"/>
  <c r="M3471" i="2"/>
  <c r="M3472" i="2"/>
  <c r="M3473" i="2"/>
  <c r="M3474" i="2"/>
  <c r="M3475" i="2"/>
  <c r="M3476" i="2"/>
  <c r="M3477" i="2"/>
  <c r="M3478" i="2"/>
  <c r="M3479" i="2"/>
  <c r="M3480" i="2"/>
  <c r="M3481" i="2"/>
  <c r="M3482" i="2"/>
  <c r="M3483" i="2"/>
  <c r="M3484" i="2"/>
  <c r="M3485" i="2"/>
  <c r="M3486" i="2"/>
  <c r="M3487" i="2"/>
  <c r="M3488" i="2"/>
  <c r="M3489" i="2"/>
  <c r="M3490" i="2"/>
  <c r="M3491" i="2"/>
  <c r="M3492" i="2"/>
  <c r="M3493" i="2"/>
  <c r="M3494" i="2"/>
  <c r="M3495" i="2"/>
  <c r="M3496" i="2"/>
  <c r="M3497" i="2"/>
  <c r="M3498" i="2"/>
  <c r="M3499" i="2"/>
  <c r="M3500" i="2"/>
  <c r="M3501" i="2"/>
  <c r="M3502" i="2"/>
  <c r="M3503" i="2"/>
  <c r="M3504" i="2"/>
  <c r="M3505" i="2"/>
  <c r="M3506" i="2"/>
  <c r="M3507" i="2"/>
  <c r="M3508" i="2"/>
  <c r="M3509" i="2"/>
  <c r="M3510" i="2"/>
  <c r="M3511" i="2"/>
  <c r="M3512" i="2"/>
  <c r="M3513" i="2"/>
  <c r="M3514" i="2"/>
  <c r="M3515" i="2"/>
  <c r="M3516" i="2"/>
  <c r="M3517" i="2"/>
  <c r="M3518" i="2"/>
  <c r="M3519" i="2"/>
  <c r="M3520" i="2"/>
  <c r="M3521" i="2"/>
  <c r="M3522" i="2"/>
  <c r="M3523" i="2"/>
  <c r="M3524" i="2"/>
  <c r="M3525" i="2"/>
  <c r="M3526" i="2"/>
  <c r="M3527" i="2"/>
  <c r="M3528" i="2"/>
  <c r="M3529" i="2"/>
  <c r="M3530" i="2"/>
  <c r="M3531" i="2"/>
  <c r="M3532" i="2"/>
  <c r="M3533" i="2"/>
  <c r="M3534" i="2"/>
  <c r="M3535" i="2"/>
  <c r="M3536" i="2"/>
  <c r="M3537" i="2"/>
  <c r="M3538" i="2"/>
  <c r="M3539" i="2"/>
  <c r="M3540" i="2"/>
  <c r="M3541" i="2"/>
  <c r="M3542" i="2"/>
  <c r="M3543" i="2"/>
  <c r="M3544" i="2"/>
  <c r="M3545" i="2"/>
  <c r="M3546" i="2"/>
  <c r="M3547" i="2"/>
  <c r="M3548" i="2"/>
  <c r="M3549" i="2"/>
  <c r="M3550" i="2"/>
  <c r="M3551" i="2"/>
  <c r="M3552" i="2"/>
  <c r="M3553" i="2"/>
  <c r="M3554" i="2"/>
  <c r="M3555" i="2"/>
  <c r="M3556" i="2"/>
  <c r="M3557" i="2"/>
  <c r="M3558" i="2"/>
  <c r="M3559" i="2"/>
  <c r="M3560" i="2"/>
  <c r="M3561" i="2"/>
  <c r="M3562" i="2"/>
  <c r="M3563" i="2"/>
  <c r="M3564" i="2"/>
  <c r="M3565" i="2"/>
  <c r="M3566" i="2"/>
  <c r="M3567" i="2"/>
  <c r="M3568" i="2"/>
  <c r="M3569" i="2"/>
  <c r="M3570" i="2"/>
  <c r="M3571" i="2"/>
  <c r="M3572" i="2"/>
  <c r="M3573" i="2"/>
  <c r="M3574" i="2"/>
  <c r="M3575" i="2"/>
  <c r="M3576" i="2"/>
  <c r="M3577" i="2"/>
  <c r="M3578" i="2"/>
  <c r="M3579" i="2"/>
  <c r="M3580" i="2"/>
  <c r="M3581" i="2"/>
  <c r="M3582" i="2"/>
  <c r="M3583" i="2"/>
  <c r="M3584" i="2"/>
  <c r="M3585" i="2"/>
  <c r="M3586" i="2"/>
  <c r="M3587" i="2"/>
  <c r="M3588" i="2"/>
  <c r="M3589" i="2"/>
  <c r="M3590" i="2"/>
  <c r="M3591" i="2"/>
  <c r="M3592" i="2"/>
  <c r="M3593" i="2"/>
  <c r="M3594" i="2"/>
  <c r="M3595" i="2"/>
  <c r="M3596" i="2"/>
  <c r="M3597" i="2"/>
  <c r="M3598" i="2"/>
  <c r="M3599" i="2"/>
  <c r="M3600" i="2"/>
  <c r="M3601" i="2"/>
  <c r="M3602" i="2"/>
  <c r="M3603" i="2"/>
  <c r="M3604" i="2"/>
  <c r="M3605" i="2"/>
  <c r="M3606" i="2"/>
  <c r="M3607" i="2"/>
  <c r="M3608" i="2"/>
  <c r="M3609" i="2"/>
  <c r="M3610" i="2"/>
  <c r="M3611" i="2"/>
  <c r="M3612" i="2"/>
  <c r="M3613" i="2"/>
  <c r="M3614" i="2"/>
  <c r="M3615" i="2"/>
  <c r="M3616" i="2"/>
  <c r="M3617" i="2"/>
  <c r="M3618" i="2"/>
  <c r="M3619" i="2"/>
  <c r="M3620" i="2"/>
  <c r="M3621" i="2"/>
  <c r="M3622" i="2"/>
  <c r="M3623" i="2"/>
  <c r="M3624" i="2"/>
  <c r="M3625" i="2"/>
  <c r="M3626" i="2"/>
  <c r="M3627" i="2"/>
  <c r="M3628" i="2"/>
  <c r="M3629" i="2"/>
  <c r="M3630" i="2"/>
  <c r="M3631" i="2"/>
  <c r="M3632" i="2"/>
  <c r="M3633" i="2"/>
  <c r="M3634" i="2"/>
  <c r="M3635" i="2"/>
  <c r="M3636" i="2"/>
  <c r="M3637" i="2"/>
  <c r="M3638" i="2"/>
  <c r="M3639" i="2"/>
  <c r="M3640" i="2"/>
  <c r="M3641" i="2"/>
  <c r="M3642" i="2"/>
  <c r="M3643" i="2"/>
  <c r="M3644" i="2"/>
  <c r="M3645" i="2"/>
  <c r="M3646" i="2"/>
  <c r="M3647" i="2"/>
  <c r="M3648" i="2"/>
  <c r="M3649" i="2"/>
  <c r="M3650" i="2"/>
  <c r="M3651" i="2"/>
  <c r="M3652" i="2"/>
  <c r="M3653" i="2"/>
  <c r="M3654" i="2"/>
  <c r="M3655" i="2"/>
  <c r="M3656" i="2"/>
  <c r="M3657" i="2"/>
  <c r="M3658" i="2"/>
  <c r="M3659" i="2"/>
  <c r="M3660" i="2"/>
  <c r="M3661" i="2"/>
  <c r="M3662" i="2"/>
  <c r="M3663" i="2"/>
  <c r="M3664" i="2"/>
  <c r="M3665" i="2"/>
  <c r="M3666" i="2"/>
  <c r="M3667" i="2"/>
  <c r="M3668" i="2"/>
  <c r="M3669" i="2"/>
  <c r="M3670" i="2"/>
  <c r="M3671" i="2"/>
  <c r="M3672" i="2"/>
  <c r="M3673" i="2"/>
  <c r="M3674" i="2"/>
  <c r="M3675" i="2"/>
  <c r="M3676" i="2"/>
  <c r="M3677" i="2"/>
  <c r="M3678" i="2"/>
  <c r="M3679" i="2"/>
  <c r="M3680" i="2"/>
  <c r="M3681" i="2"/>
  <c r="M3682" i="2"/>
  <c r="M3683" i="2"/>
  <c r="M3684" i="2"/>
  <c r="M3685" i="2"/>
  <c r="M3686" i="2"/>
  <c r="M3687" i="2"/>
  <c r="M3688" i="2"/>
  <c r="M3689" i="2"/>
  <c r="M3690" i="2"/>
  <c r="M3691" i="2"/>
  <c r="M3692" i="2"/>
  <c r="M3693" i="2"/>
  <c r="M3694" i="2"/>
  <c r="M3695" i="2"/>
  <c r="M3696" i="2"/>
  <c r="M3697" i="2"/>
  <c r="M3698" i="2"/>
  <c r="M3699" i="2"/>
  <c r="M3700" i="2"/>
  <c r="M3701" i="2"/>
  <c r="M3702" i="2"/>
  <c r="M3703" i="2"/>
  <c r="M3704" i="2"/>
  <c r="M3705" i="2"/>
  <c r="M3706" i="2"/>
  <c r="M3707" i="2"/>
  <c r="M3708" i="2"/>
  <c r="M3709" i="2"/>
  <c r="M3710" i="2"/>
  <c r="M3711" i="2"/>
  <c r="M3712" i="2"/>
  <c r="M3713" i="2"/>
  <c r="M3714" i="2"/>
  <c r="M3715" i="2"/>
  <c r="M3716" i="2"/>
  <c r="M3717" i="2"/>
  <c r="M3718" i="2"/>
  <c r="M3719" i="2"/>
  <c r="M3720" i="2"/>
  <c r="M3721" i="2"/>
  <c r="M3722" i="2"/>
  <c r="M3723" i="2"/>
  <c r="M3724" i="2"/>
  <c r="M3725" i="2"/>
  <c r="M3726" i="2"/>
  <c r="M3727" i="2"/>
  <c r="M3728" i="2"/>
  <c r="M3729" i="2"/>
  <c r="M3730" i="2"/>
  <c r="M3731" i="2"/>
  <c r="M3732" i="2"/>
  <c r="M3733" i="2"/>
  <c r="M3734" i="2"/>
  <c r="M3735" i="2"/>
  <c r="M3736" i="2"/>
  <c r="M3737" i="2"/>
  <c r="M3738" i="2"/>
  <c r="M3739" i="2"/>
  <c r="M3740" i="2"/>
  <c r="M3741" i="2"/>
  <c r="M3742" i="2"/>
  <c r="M3743" i="2"/>
  <c r="M3744" i="2"/>
  <c r="M3745" i="2"/>
  <c r="M3746" i="2"/>
  <c r="M3747" i="2"/>
  <c r="M3748" i="2"/>
  <c r="M3749" i="2"/>
  <c r="M3750" i="2"/>
  <c r="M3751" i="2"/>
  <c r="M3752" i="2"/>
  <c r="M3753" i="2"/>
  <c r="M3754" i="2"/>
  <c r="M3755" i="2"/>
  <c r="M3756" i="2"/>
  <c r="M3757" i="2"/>
  <c r="M3758" i="2"/>
  <c r="M3759" i="2"/>
  <c r="M3760" i="2"/>
  <c r="M3761" i="2"/>
  <c r="M3762" i="2"/>
  <c r="M3763" i="2"/>
  <c r="M3764" i="2"/>
  <c r="M3765" i="2"/>
  <c r="M3766" i="2"/>
  <c r="M3767" i="2"/>
  <c r="M3768" i="2"/>
  <c r="M3769" i="2"/>
  <c r="M3770" i="2"/>
  <c r="M3771" i="2"/>
  <c r="M3772" i="2"/>
  <c r="M3773" i="2"/>
  <c r="M3774" i="2"/>
  <c r="M3775" i="2"/>
  <c r="M3776" i="2"/>
  <c r="M3777" i="2"/>
  <c r="M3778" i="2"/>
  <c r="M3779" i="2"/>
  <c r="M3780" i="2"/>
  <c r="M3781" i="2"/>
  <c r="M3782" i="2"/>
  <c r="M3783" i="2"/>
  <c r="M3784" i="2"/>
  <c r="M3785" i="2"/>
  <c r="M3786" i="2"/>
  <c r="M3787" i="2"/>
  <c r="M3788" i="2"/>
  <c r="M3789" i="2"/>
  <c r="M3790" i="2"/>
  <c r="M3791" i="2"/>
  <c r="M3792" i="2"/>
  <c r="M3793" i="2"/>
  <c r="M3794" i="2"/>
  <c r="M3795" i="2"/>
  <c r="M3796" i="2"/>
  <c r="M3797" i="2"/>
  <c r="M3798" i="2"/>
  <c r="M3799" i="2"/>
  <c r="M3800" i="2"/>
  <c r="M3801" i="2"/>
  <c r="M3802" i="2"/>
  <c r="M3803" i="2"/>
  <c r="M3804" i="2"/>
  <c r="M3805" i="2"/>
  <c r="M3806" i="2"/>
  <c r="M3807" i="2"/>
  <c r="M3808" i="2"/>
  <c r="M3809" i="2"/>
  <c r="M3810" i="2"/>
  <c r="M3811" i="2"/>
  <c r="M3812" i="2"/>
  <c r="M3813" i="2"/>
  <c r="M3814" i="2"/>
  <c r="M3815" i="2"/>
  <c r="M3816" i="2"/>
  <c r="M3817" i="2"/>
  <c r="M3818" i="2"/>
  <c r="M3819" i="2"/>
  <c r="M3820" i="2"/>
  <c r="M3821" i="2"/>
  <c r="M3822" i="2"/>
  <c r="M3823" i="2"/>
  <c r="M3824" i="2"/>
  <c r="M3825" i="2"/>
  <c r="M3826" i="2"/>
  <c r="M3827" i="2"/>
  <c r="M3828" i="2"/>
  <c r="M3829" i="2"/>
  <c r="M3830" i="2"/>
  <c r="M3831" i="2"/>
  <c r="M3832" i="2"/>
  <c r="M3833" i="2"/>
  <c r="M3834" i="2"/>
  <c r="M3835" i="2"/>
  <c r="M3836" i="2"/>
  <c r="M3837" i="2"/>
  <c r="M3838" i="2"/>
  <c r="M3839" i="2"/>
  <c r="M3840" i="2"/>
  <c r="M3841" i="2"/>
  <c r="M3842" i="2"/>
  <c r="M3843" i="2"/>
  <c r="M3844" i="2"/>
  <c r="M3845" i="2"/>
  <c r="M3846" i="2"/>
  <c r="M3847" i="2"/>
  <c r="M3848" i="2"/>
  <c r="M3849" i="2"/>
  <c r="M3850" i="2"/>
  <c r="M3851" i="2"/>
  <c r="M3852" i="2"/>
  <c r="M3853" i="2"/>
  <c r="M3854" i="2"/>
  <c r="M3855" i="2"/>
  <c r="M3856" i="2"/>
  <c r="M3857" i="2"/>
  <c r="M3858" i="2"/>
  <c r="M3859" i="2"/>
  <c r="M3860" i="2"/>
  <c r="M3861" i="2"/>
  <c r="M3862" i="2"/>
  <c r="M3863" i="2"/>
  <c r="M3864" i="2"/>
  <c r="M3865" i="2"/>
  <c r="M3866" i="2"/>
  <c r="M3867" i="2"/>
  <c r="M3868" i="2"/>
  <c r="M3869" i="2"/>
  <c r="M3870" i="2"/>
  <c r="M3871" i="2"/>
  <c r="M3872" i="2"/>
  <c r="M3873" i="2"/>
  <c r="M3874" i="2"/>
  <c r="M3875" i="2"/>
  <c r="M3876" i="2"/>
  <c r="M3877" i="2"/>
  <c r="M3878" i="2"/>
  <c r="M3879" i="2"/>
  <c r="M3880" i="2"/>
  <c r="M3881" i="2"/>
  <c r="M3882" i="2"/>
  <c r="M3883" i="2"/>
  <c r="M3884" i="2"/>
  <c r="M3885" i="2"/>
  <c r="M3886" i="2"/>
  <c r="M3887" i="2"/>
  <c r="M3888" i="2"/>
  <c r="M3889" i="2"/>
  <c r="M3890" i="2"/>
  <c r="M3891" i="2"/>
  <c r="M3892" i="2"/>
  <c r="M3893" i="2"/>
  <c r="M3894" i="2"/>
  <c r="M3895" i="2"/>
  <c r="M3896" i="2"/>
  <c r="M3897" i="2"/>
  <c r="M3898" i="2"/>
  <c r="M3899" i="2"/>
  <c r="M3900" i="2"/>
  <c r="M3901" i="2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B7" i="3"/>
  <c r="B6" i="3" a="1"/>
  <c r="B6" i="3" s="1"/>
  <c r="B3" i="3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T83" i="2"/>
  <c r="T84" i="2"/>
  <c r="T85" i="2"/>
  <c r="T86" i="2"/>
  <c r="T87" i="2"/>
  <c r="T88" i="2"/>
  <c r="T89" i="2"/>
  <c r="T90" i="2"/>
  <c r="T91" i="2"/>
  <c r="T92" i="2"/>
  <c r="T93" i="2"/>
  <c r="T94" i="2"/>
  <c r="T95" i="2"/>
  <c r="T96" i="2"/>
  <c r="T97" i="2"/>
  <c r="T98" i="2"/>
  <c r="T99" i="2"/>
  <c r="T100" i="2"/>
  <c r="T101" i="2"/>
  <c r="T102" i="2"/>
  <c r="T103" i="2"/>
  <c r="T104" i="2"/>
  <c r="T105" i="2"/>
  <c r="T106" i="2"/>
  <c r="T107" i="2"/>
  <c r="T108" i="2"/>
  <c r="T109" i="2"/>
  <c r="T110" i="2"/>
  <c r="T111" i="2"/>
  <c r="T112" i="2"/>
  <c r="T113" i="2"/>
  <c r="T114" i="2"/>
  <c r="T115" i="2"/>
  <c r="T116" i="2"/>
  <c r="T117" i="2"/>
  <c r="T118" i="2"/>
  <c r="T119" i="2"/>
  <c r="T120" i="2"/>
  <c r="T121" i="2"/>
  <c r="T122" i="2"/>
  <c r="T123" i="2"/>
  <c r="T124" i="2"/>
  <c r="T125" i="2"/>
  <c r="T126" i="2"/>
  <c r="T127" i="2"/>
  <c r="T128" i="2"/>
  <c r="T129" i="2"/>
  <c r="T130" i="2"/>
  <c r="T131" i="2"/>
  <c r="T132" i="2"/>
  <c r="T133" i="2"/>
  <c r="T134" i="2"/>
  <c r="T135" i="2"/>
  <c r="T136" i="2"/>
  <c r="T137" i="2"/>
  <c r="T138" i="2"/>
  <c r="T139" i="2"/>
  <c r="T140" i="2"/>
  <c r="T141" i="2"/>
  <c r="T142" i="2"/>
  <c r="T143" i="2"/>
  <c r="T144" i="2"/>
  <c r="T145" i="2"/>
  <c r="T146" i="2"/>
  <c r="T147" i="2"/>
  <c r="T148" i="2"/>
  <c r="T149" i="2"/>
  <c r="T150" i="2"/>
  <c r="T151" i="2"/>
  <c r="T152" i="2"/>
  <c r="T153" i="2"/>
  <c r="T154" i="2"/>
  <c r="T155" i="2"/>
  <c r="T156" i="2"/>
  <c r="T157" i="2"/>
  <c r="T158" i="2"/>
  <c r="T159" i="2"/>
  <c r="T160" i="2"/>
  <c r="T161" i="2"/>
  <c r="T162" i="2"/>
  <c r="T163" i="2"/>
  <c r="T164" i="2"/>
  <c r="T165" i="2"/>
  <c r="T166" i="2"/>
  <c r="T167" i="2"/>
  <c r="T168" i="2"/>
  <c r="T169" i="2"/>
  <c r="T170" i="2"/>
  <c r="T171" i="2"/>
  <c r="T172" i="2"/>
  <c r="T173" i="2"/>
  <c r="T174" i="2"/>
  <c r="T175" i="2"/>
  <c r="T176" i="2"/>
  <c r="T177" i="2"/>
  <c r="T178" i="2"/>
  <c r="T179" i="2"/>
  <c r="T180" i="2"/>
  <c r="T181" i="2"/>
  <c r="T182" i="2"/>
  <c r="T183" i="2"/>
  <c r="T184" i="2"/>
  <c r="T185" i="2"/>
  <c r="T186" i="2"/>
  <c r="T187" i="2"/>
  <c r="T188" i="2"/>
  <c r="T189" i="2"/>
  <c r="T190" i="2"/>
  <c r="T191" i="2"/>
  <c r="T192" i="2"/>
  <c r="T193" i="2"/>
  <c r="T194" i="2"/>
  <c r="T195" i="2"/>
  <c r="T196" i="2"/>
  <c r="T197" i="2"/>
  <c r="T198" i="2"/>
  <c r="T199" i="2"/>
  <c r="T200" i="2"/>
  <c r="T201" i="2"/>
  <c r="T202" i="2"/>
  <c r="T203" i="2"/>
  <c r="T204" i="2"/>
  <c r="T205" i="2"/>
  <c r="T206" i="2"/>
  <c r="T207" i="2"/>
  <c r="T208" i="2"/>
  <c r="T209" i="2"/>
  <c r="T210" i="2"/>
  <c r="T211" i="2"/>
  <c r="T212" i="2"/>
  <c r="T213" i="2"/>
  <c r="T214" i="2"/>
  <c r="T215" i="2"/>
  <c r="T216" i="2"/>
  <c r="T217" i="2"/>
  <c r="T218" i="2"/>
  <c r="T219" i="2"/>
  <c r="T220" i="2"/>
  <c r="T221" i="2"/>
  <c r="T222" i="2"/>
  <c r="T223" i="2"/>
  <c r="T224" i="2"/>
  <c r="T225" i="2"/>
  <c r="T226" i="2"/>
  <c r="T227" i="2"/>
  <c r="T228" i="2"/>
  <c r="T229" i="2"/>
  <c r="T230" i="2"/>
  <c r="T231" i="2"/>
  <c r="T232" i="2"/>
  <c r="T233" i="2"/>
  <c r="T234" i="2"/>
  <c r="T235" i="2"/>
  <c r="T236" i="2"/>
  <c r="T237" i="2"/>
  <c r="T238" i="2"/>
  <c r="T239" i="2"/>
  <c r="T240" i="2"/>
  <c r="T241" i="2"/>
  <c r="T242" i="2"/>
  <c r="T243" i="2"/>
  <c r="T244" i="2"/>
  <c r="T245" i="2"/>
  <c r="T246" i="2"/>
  <c r="T247" i="2"/>
  <c r="T248" i="2"/>
  <c r="T249" i="2"/>
  <c r="T250" i="2"/>
  <c r="T251" i="2"/>
  <c r="T252" i="2"/>
  <c r="T253" i="2"/>
  <c r="T254" i="2"/>
  <c r="T255" i="2"/>
  <c r="T256" i="2"/>
  <c r="T257" i="2"/>
  <c r="T258" i="2"/>
  <c r="T259" i="2"/>
  <c r="T260" i="2"/>
  <c r="T261" i="2"/>
  <c r="T262" i="2"/>
  <c r="T263" i="2"/>
  <c r="T264" i="2"/>
  <c r="T265" i="2"/>
  <c r="T266" i="2"/>
  <c r="T267" i="2"/>
  <c r="T268" i="2"/>
  <c r="T269" i="2"/>
  <c r="T270" i="2"/>
  <c r="T271" i="2"/>
  <c r="T272" i="2"/>
  <c r="T273" i="2"/>
  <c r="T274" i="2"/>
  <c r="T275" i="2"/>
  <c r="T276" i="2"/>
  <c r="T277" i="2"/>
  <c r="T278" i="2"/>
  <c r="T279" i="2"/>
  <c r="T280" i="2"/>
  <c r="T281" i="2"/>
  <c r="T282" i="2"/>
  <c r="T283" i="2"/>
  <c r="T284" i="2"/>
  <c r="T285" i="2"/>
  <c r="T286" i="2"/>
  <c r="T287" i="2"/>
  <c r="T288" i="2"/>
  <c r="T289" i="2"/>
  <c r="T290" i="2"/>
  <c r="T291" i="2"/>
  <c r="T292" i="2"/>
  <c r="T293" i="2"/>
  <c r="T294" i="2"/>
  <c r="T295" i="2"/>
  <c r="T296" i="2"/>
  <c r="T297" i="2"/>
  <c r="T298" i="2"/>
  <c r="T299" i="2"/>
  <c r="T300" i="2"/>
  <c r="T301" i="2"/>
  <c r="T302" i="2"/>
  <c r="T303" i="2"/>
  <c r="T304" i="2"/>
  <c r="T305" i="2"/>
  <c r="T306" i="2"/>
  <c r="T307" i="2"/>
  <c r="T308" i="2"/>
  <c r="T309" i="2"/>
  <c r="T310" i="2"/>
  <c r="T311" i="2"/>
  <c r="T312" i="2"/>
  <c r="T313" i="2"/>
  <c r="T314" i="2"/>
  <c r="T315" i="2"/>
  <c r="T316" i="2"/>
  <c r="T317" i="2"/>
  <c r="T318" i="2"/>
  <c r="T319" i="2"/>
  <c r="T320" i="2"/>
  <c r="T321" i="2"/>
  <c r="T322" i="2"/>
  <c r="T323" i="2"/>
  <c r="T324" i="2"/>
  <c r="T325" i="2"/>
  <c r="T326" i="2"/>
  <c r="T327" i="2"/>
  <c r="T328" i="2"/>
  <c r="T329" i="2"/>
  <c r="T330" i="2"/>
  <c r="T331" i="2"/>
  <c r="T332" i="2"/>
  <c r="T333" i="2"/>
  <c r="T334" i="2"/>
  <c r="T335" i="2"/>
  <c r="T336" i="2"/>
  <c r="T337" i="2"/>
  <c r="T338" i="2"/>
  <c r="T339" i="2"/>
  <c r="T340" i="2"/>
  <c r="T341" i="2"/>
  <c r="T342" i="2"/>
  <c r="T343" i="2"/>
  <c r="T344" i="2"/>
  <c r="T345" i="2"/>
  <c r="T346" i="2"/>
  <c r="T347" i="2"/>
  <c r="T348" i="2"/>
  <c r="T349" i="2"/>
  <c r="T350" i="2"/>
  <c r="T351" i="2"/>
  <c r="T352" i="2"/>
  <c r="T353" i="2"/>
  <c r="T354" i="2"/>
  <c r="T355" i="2"/>
  <c r="T356" i="2"/>
  <c r="T357" i="2"/>
  <c r="T358" i="2"/>
  <c r="T359" i="2"/>
  <c r="T360" i="2"/>
  <c r="T361" i="2"/>
  <c r="T362" i="2"/>
  <c r="T363" i="2"/>
  <c r="T364" i="2"/>
  <c r="T365" i="2"/>
  <c r="T366" i="2"/>
  <c r="T367" i="2"/>
  <c r="T368" i="2"/>
  <c r="T369" i="2"/>
  <c r="T370" i="2"/>
  <c r="T371" i="2"/>
  <c r="T372" i="2"/>
  <c r="T373" i="2"/>
  <c r="T374" i="2"/>
  <c r="T375" i="2"/>
  <c r="T376" i="2"/>
  <c r="T377" i="2"/>
  <c r="T378" i="2"/>
  <c r="T379" i="2"/>
  <c r="T380" i="2"/>
  <c r="T381" i="2"/>
  <c r="T382" i="2"/>
  <c r="T383" i="2"/>
  <c r="T384" i="2"/>
  <c r="T385" i="2"/>
  <c r="T386" i="2"/>
  <c r="T387" i="2"/>
  <c r="T388" i="2"/>
  <c r="T389" i="2"/>
  <c r="T390" i="2"/>
  <c r="T391" i="2"/>
  <c r="T392" i="2"/>
  <c r="T393" i="2"/>
  <c r="T394" i="2"/>
  <c r="T395" i="2"/>
  <c r="T396" i="2"/>
  <c r="T397" i="2"/>
  <c r="T398" i="2"/>
  <c r="T399" i="2"/>
  <c r="T400" i="2"/>
  <c r="T401" i="2"/>
  <c r="T402" i="2"/>
  <c r="T403" i="2"/>
  <c r="T404" i="2"/>
  <c r="T405" i="2"/>
  <c r="T406" i="2"/>
  <c r="T407" i="2"/>
  <c r="T408" i="2"/>
  <c r="T409" i="2"/>
  <c r="T410" i="2"/>
  <c r="T411" i="2"/>
  <c r="T412" i="2"/>
  <c r="T413" i="2"/>
  <c r="T414" i="2"/>
  <c r="T415" i="2"/>
  <c r="T416" i="2"/>
  <c r="T417" i="2"/>
  <c r="T418" i="2"/>
  <c r="T419" i="2"/>
  <c r="T420" i="2"/>
  <c r="T421" i="2"/>
  <c r="T422" i="2"/>
  <c r="T423" i="2"/>
  <c r="T424" i="2"/>
  <c r="T425" i="2"/>
  <c r="T426" i="2"/>
  <c r="T427" i="2"/>
  <c r="T428" i="2"/>
  <c r="T429" i="2"/>
  <c r="T430" i="2"/>
  <c r="T431" i="2"/>
  <c r="T432" i="2"/>
  <c r="T433" i="2"/>
  <c r="T434" i="2"/>
  <c r="T435" i="2"/>
  <c r="T436" i="2"/>
  <c r="T437" i="2"/>
  <c r="T438" i="2"/>
  <c r="T439" i="2"/>
  <c r="T440" i="2"/>
  <c r="T441" i="2"/>
  <c r="T442" i="2"/>
  <c r="T443" i="2"/>
  <c r="T444" i="2"/>
  <c r="T445" i="2"/>
  <c r="T446" i="2"/>
  <c r="T447" i="2"/>
  <c r="T448" i="2"/>
  <c r="T449" i="2"/>
  <c r="T450" i="2"/>
  <c r="T451" i="2"/>
  <c r="T452" i="2"/>
  <c r="T453" i="2"/>
  <c r="T454" i="2"/>
  <c r="T455" i="2"/>
  <c r="T456" i="2"/>
  <c r="T457" i="2"/>
  <c r="T458" i="2"/>
  <c r="T459" i="2"/>
  <c r="T460" i="2"/>
  <c r="T461" i="2"/>
  <c r="T462" i="2"/>
  <c r="T463" i="2"/>
  <c r="T464" i="2"/>
  <c r="T465" i="2"/>
  <c r="T466" i="2"/>
  <c r="T467" i="2"/>
  <c r="T468" i="2"/>
  <c r="T469" i="2"/>
  <c r="T470" i="2"/>
  <c r="T471" i="2"/>
  <c r="T472" i="2"/>
  <c r="T473" i="2"/>
  <c r="T474" i="2"/>
  <c r="T475" i="2"/>
  <c r="T476" i="2"/>
  <c r="T477" i="2"/>
  <c r="T478" i="2"/>
  <c r="T479" i="2"/>
  <c r="T480" i="2"/>
  <c r="T481" i="2"/>
  <c r="T482" i="2"/>
  <c r="T483" i="2"/>
  <c r="T484" i="2"/>
  <c r="T485" i="2"/>
  <c r="T486" i="2"/>
  <c r="T487" i="2"/>
  <c r="T488" i="2"/>
  <c r="T489" i="2"/>
  <c r="T490" i="2"/>
  <c r="T491" i="2"/>
  <c r="T492" i="2"/>
  <c r="T493" i="2"/>
  <c r="T494" i="2"/>
  <c r="T495" i="2"/>
  <c r="T496" i="2"/>
  <c r="T497" i="2"/>
  <c r="T498" i="2"/>
  <c r="T499" i="2"/>
  <c r="T500" i="2"/>
  <c r="T501" i="2"/>
  <c r="T502" i="2"/>
  <c r="T503" i="2"/>
  <c r="T504" i="2"/>
  <c r="T505" i="2"/>
  <c r="T506" i="2"/>
  <c r="T507" i="2"/>
  <c r="T508" i="2"/>
  <c r="T509" i="2"/>
  <c r="T510" i="2"/>
  <c r="T511" i="2"/>
  <c r="T512" i="2"/>
  <c r="T513" i="2"/>
  <c r="T514" i="2"/>
  <c r="T515" i="2"/>
  <c r="T516" i="2"/>
  <c r="T517" i="2"/>
  <c r="T518" i="2"/>
  <c r="T519" i="2"/>
  <c r="T520" i="2"/>
  <c r="T521" i="2"/>
  <c r="T522" i="2"/>
  <c r="T523" i="2"/>
  <c r="T524" i="2"/>
  <c r="T525" i="2"/>
  <c r="T526" i="2"/>
  <c r="T527" i="2"/>
  <c r="T528" i="2"/>
  <c r="T529" i="2"/>
  <c r="T530" i="2"/>
  <c r="T531" i="2"/>
  <c r="T532" i="2"/>
  <c r="T533" i="2"/>
  <c r="T534" i="2"/>
  <c r="T535" i="2"/>
  <c r="T536" i="2"/>
  <c r="T537" i="2"/>
  <c r="T538" i="2"/>
  <c r="T539" i="2"/>
  <c r="T540" i="2"/>
  <c r="T541" i="2"/>
  <c r="T542" i="2"/>
  <c r="T543" i="2"/>
  <c r="T544" i="2"/>
  <c r="T545" i="2"/>
  <c r="T546" i="2"/>
  <c r="T547" i="2"/>
  <c r="T548" i="2"/>
  <c r="T549" i="2"/>
  <c r="T550" i="2"/>
  <c r="T551" i="2"/>
  <c r="T552" i="2"/>
  <c r="T553" i="2"/>
  <c r="T554" i="2"/>
  <c r="T555" i="2"/>
  <c r="T556" i="2"/>
  <c r="T557" i="2"/>
  <c r="T558" i="2"/>
  <c r="T559" i="2"/>
  <c r="T560" i="2"/>
  <c r="T561" i="2"/>
  <c r="T562" i="2"/>
  <c r="T563" i="2"/>
  <c r="T564" i="2"/>
  <c r="T565" i="2"/>
  <c r="T566" i="2"/>
  <c r="T567" i="2"/>
  <c r="T568" i="2"/>
  <c r="T569" i="2"/>
  <c r="T570" i="2"/>
  <c r="T571" i="2"/>
  <c r="T572" i="2"/>
  <c r="T573" i="2"/>
  <c r="T574" i="2"/>
  <c r="T575" i="2"/>
  <c r="T576" i="2"/>
  <c r="T577" i="2"/>
  <c r="T578" i="2"/>
  <c r="T579" i="2"/>
  <c r="T580" i="2"/>
  <c r="T581" i="2"/>
  <c r="T582" i="2"/>
  <c r="T583" i="2"/>
  <c r="T584" i="2"/>
  <c r="T585" i="2"/>
  <c r="T586" i="2"/>
  <c r="T587" i="2"/>
  <c r="T588" i="2"/>
  <c r="T589" i="2"/>
  <c r="T590" i="2"/>
  <c r="T591" i="2"/>
  <c r="T592" i="2"/>
  <c r="T593" i="2"/>
  <c r="T594" i="2"/>
  <c r="T595" i="2"/>
  <c r="T596" i="2"/>
  <c r="T597" i="2"/>
  <c r="T598" i="2"/>
  <c r="T599" i="2"/>
  <c r="T600" i="2"/>
  <c r="T601" i="2"/>
  <c r="T602" i="2"/>
  <c r="T603" i="2"/>
  <c r="T604" i="2"/>
  <c r="T605" i="2"/>
  <c r="T606" i="2"/>
  <c r="T607" i="2"/>
  <c r="T608" i="2"/>
  <c r="T609" i="2"/>
  <c r="T610" i="2"/>
  <c r="T611" i="2"/>
  <c r="T612" i="2"/>
  <c r="T613" i="2"/>
  <c r="T614" i="2"/>
  <c r="T615" i="2"/>
  <c r="T616" i="2"/>
  <c r="T617" i="2"/>
  <c r="T618" i="2"/>
  <c r="T619" i="2"/>
  <c r="T620" i="2"/>
  <c r="T621" i="2"/>
  <c r="T622" i="2"/>
  <c r="T623" i="2"/>
  <c r="T624" i="2"/>
  <c r="T625" i="2"/>
  <c r="T626" i="2"/>
  <c r="T627" i="2"/>
  <c r="T628" i="2"/>
  <c r="T629" i="2"/>
  <c r="T630" i="2"/>
  <c r="T631" i="2"/>
  <c r="T632" i="2"/>
  <c r="T633" i="2"/>
  <c r="T634" i="2"/>
  <c r="T635" i="2"/>
  <c r="T636" i="2"/>
  <c r="T637" i="2"/>
  <c r="T638" i="2"/>
  <c r="T639" i="2"/>
  <c r="T640" i="2"/>
  <c r="T641" i="2"/>
  <c r="T642" i="2"/>
  <c r="T643" i="2"/>
  <c r="T644" i="2"/>
  <c r="T645" i="2"/>
  <c r="T646" i="2"/>
  <c r="T647" i="2"/>
  <c r="T648" i="2"/>
  <c r="T649" i="2"/>
  <c r="T650" i="2"/>
  <c r="T651" i="2"/>
  <c r="T652" i="2"/>
  <c r="T653" i="2"/>
  <c r="T654" i="2"/>
  <c r="T655" i="2"/>
  <c r="T656" i="2"/>
  <c r="T657" i="2"/>
  <c r="T658" i="2"/>
  <c r="T659" i="2"/>
  <c r="T660" i="2"/>
  <c r="T661" i="2"/>
  <c r="T662" i="2"/>
  <c r="T663" i="2"/>
  <c r="T664" i="2"/>
  <c r="T665" i="2"/>
  <c r="T666" i="2"/>
  <c r="T667" i="2"/>
  <c r="T668" i="2"/>
  <c r="T669" i="2"/>
  <c r="T670" i="2"/>
  <c r="T671" i="2"/>
  <c r="T672" i="2"/>
  <c r="T673" i="2"/>
  <c r="T674" i="2"/>
  <c r="T675" i="2"/>
  <c r="T676" i="2"/>
  <c r="T677" i="2"/>
  <c r="T678" i="2"/>
  <c r="T679" i="2"/>
  <c r="T680" i="2"/>
  <c r="T681" i="2"/>
  <c r="T682" i="2"/>
  <c r="T683" i="2"/>
  <c r="T684" i="2"/>
  <c r="T685" i="2"/>
  <c r="T686" i="2"/>
  <c r="T687" i="2"/>
  <c r="T688" i="2"/>
  <c r="T689" i="2"/>
  <c r="T690" i="2"/>
  <c r="T691" i="2"/>
  <c r="T692" i="2"/>
  <c r="T693" i="2"/>
  <c r="T694" i="2"/>
  <c r="T695" i="2"/>
  <c r="T696" i="2"/>
  <c r="T697" i="2"/>
  <c r="T698" i="2"/>
  <c r="T699" i="2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744" i="2"/>
  <c r="T745" i="2"/>
  <c r="T746" i="2"/>
  <c r="T747" i="2"/>
  <c r="T748" i="2"/>
  <c r="T749" i="2"/>
  <c r="T750" i="2"/>
  <c r="T751" i="2"/>
  <c r="T752" i="2"/>
  <c r="T753" i="2"/>
  <c r="T754" i="2"/>
  <c r="T755" i="2"/>
  <c r="T756" i="2"/>
  <c r="T757" i="2"/>
  <c r="T758" i="2"/>
  <c r="T759" i="2"/>
  <c r="T760" i="2"/>
  <c r="T761" i="2"/>
  <c r="T762" i="2"/>
  <c r="T763" i="2"/>
  <c r="T764" i="2"/>
  <c r="T765" i="2"/>
  <c r="T766" i="2"/>
  <c r="T767" i="2"/>
  <c r="T768" i="2"/>
  <c r="T769" i="2"/>
  <c r="T770" i="2"/>
  <c r="T771" i="2"/>
  <c r="T772" i="2"/>
  <c r="T773" i="2"/>
  <c r="T774" i="2"/>
  <c r="T775" i="2"/>
  <c r="T776" i="2"/>
  <c r="T777" i="2"/>
  <c r="T778" i="2"/>
  <c r="T779" i="2"/>
  <c r="T780" i="2"/>
  <c r="T781" i="2"/>
  <c r="T782" i="2"/>
  <c r="T783" i="2"/>
  <c r="T784" i="2"/>
  <c r="T785" i="2"/>
  <c r="T786" i="2"/>
  <c r="T787" i="2"/>
  <c r="T788" i="2"/>
  <c r="T789" i="2"/>
  <c r="T790" i="2"/>
  <c r="T791" i="2"/>
  <c r="T792" i="2"/>
  <c r="T793" i="2"/>
  <c r="T794" i="2"/>
  <c r="T795" i="2"/>
  <c r="T796" i="2"/>
  <c r="T797" i="2"/>
  <c r="T798" i="2"/>
  <c r="T799" i="2"/>
  <c r="T800" i="2"/>
  <c r="T801" i="2"/>
  <c r="T802" i="2"/>
  <c r="T803" i="2"/>
  <c r="T804" i="2"/>
  <c r="T805" i="2"/>
  <c r="T806" i="2"/>
  <c r="T807" i="2"/>
  <c r="T808" i="2"/>
  <c r="T809" i="2"/>
  <c r="T810" i="2"/>
  <c r="T811" i="2"/>
  <c r="T812" i="2"/>
  <c r="T813" i="2"/>
  <c r="T814" i="2"/>
  <c r="T815" i="2"/>
  <c r="T816" i="2"/>
  <c r="T817" i="2"/>
  <c r="T818" i="2"/>
  <c r="T819" i="2"/>
  <c r="T820" i="2"/>
  <c r="T821" i="2"/>
  <c r="T822" i="2"/>
  <c r="T823" i="2"/>
  <c r="T824" i="2"/>
  <c r="T825" i="2"/>
  <c r="T826" i="2"/>
  <c r="T827" i="2"/>
  <c r="T828" i="2"/>
  <c r="T829" i="2"/>
  <c r="T830" i="2"/>
  <c r="T831" i="2"/>
  <c r="T832" i="2"/>
  <c r="T833" i="2"/>
  <c r="T834" i="2"/>
  <c r="T835" i="2"/>
  <c r="T836" i="2"/>
  <c r="T837" i="2"/>
  <c r="T838" i="2"/>
  <c r="T839" i="2"/>
  <c r="T840" i="2"/>
  <c r="T841" i="2"/>
  <c r="T842" i="2"/>
  <c r="T843" i="2"/>
  <c r="T844" i="2"/>
  <c r="T845" i="2"/>
  <c r="T846" i="2"/>
  <c r="T847" i="2"/>
  <c r="T848" i="2"/>
  <c r="T849" i="2"/>
  <c r="T850" i="2"/>
  <c r="T851" i="2"/>
  <c r="T852" i="2"/>
  <c r="T853" i="2"/>
  <c r="T854" i="2"/>
  <c r="T855" i="2"/>
  <c r="T856" i="2"/>
  <c r="T857" i="2"/>
  <c r="T858" i="2"/>
  <c r="T859" i="2"/>
  <c r="T860" i="2"/>
  <c r="T861" i="2"/>
  <c r="T862" i="2"/>
  <c r="T863" i="2"/>
  <c r="T864" i="2"/>
  <c r="T865" i="2"/>
  <c r="T866" i="2"/>
  <c r="T867" i="2"/>
  <c r="T868" i="2"/>
  <c r="T869" i="2"/>
  <c r="T870" i="2"/>
  <c r="T871" i="2"/>
  <c r="T872" i="2"/>
  <c r="T873" i="2"/>
  <c r="T874" i="2"/>
  <c r="T875" i="2"/>
  <c r="T876" i="2"/>
  <c r="T877" i="2"/>
  <c r="T878" i="2"/>
  <c r="T879" i="2"/>
  <c r="T880" i="2"/>
  <c r="T881" i="2"/>
  <c r="T882" i="2"/>
  <c r="T883" i="2"/>
  <c r="T884" i="2"/>
  <c r="T885" i="2"/>
  <c r="T886" i="2"/>
  <c r="T887" i="2"/>
  <c r="T888" i="2"/>
  <c r="T889" i="2"/>
  <c r="T890" i="2"/>
  <c r="T891" i="2"/>
  <c r="T892" i="2"/>
  <c r="T893" i="2"/>
  <c r="T894" i="2"/>
  <c r="T895" i="2"/>
  <c r="T896" i="2"/>
  <c r="T897" i="2"/>
  <c r="T898" i="2"/>
  <c r="T899" i="2"/>
  <c r="T900" i="2"/>
  <c r="T901" i="2"/>
  <c r="T902" i="2"/>
  <c r="T903" i="2"/>
  <c r="T904" i="2"/>
  <c r="T905" i="2"/>
  <c r="T906" i="2"/>
  <c r="T907" i="2"/>
  <c r="T908" i="2"/>
  <c r="T909" i="2"/>
  <c r="T910" i="2"/>
  <c r="T911" i="2"/>
  <c r="T912" i="2"/>
  <c r="T913" i="2"/>
  <c r="T914" i="2"/>
  <c r="T915" i="2"/>
  <c r="T916" i="2"/>
  <c r="T917" i="2"/>
  <c r="T918" i="2"/>
  <c r="T919" i="2"/>
  <c r="T920" i="2"/>
  <c r="T921" i="2"/>
  <c r="T922" i="2"/>
  <c r="T923" i="2"/>
  <c r="T924" i="2"/>
  <c r="T925" i="2"/>
  <c r="T926" i="2"/>
  <c r="T927" i="2"/>
  <c r="T928" i="2"/>
  <c r="T929" i="2"/>
  <c r="T930" i="2"/>
  <c r="T931" i="2"/>
  <c r="T932" i="2"/>
  <c r="T933" i="2"/>
  <c r="T934" i="2"/>
  <c r="T935" i="2"/>
  <c r="T936" i="2"/>
  <c r="T937" i="2"/>
  <c r="T938" i="2"/>
  <c r="T939" i="2"/>
  <c r="T940" i="2"/>
  <c r="T941" i="2"/>
  <c r="T942" i="2"/>
  <c r="T943" i="2"/>
  <c r="T944" i="2"/>
  <c r="T945" i="2"/>
  <c r="T946" i="2"/>
  <c r="T947" i="2"/>
  <c r="T948" i="2"/>
  <c r="T949" i="2"/>
  <c r="T950" i="2"/>
  <c r="T951" i="2"/>
  <c r="T952" i="2"/>
  <c r="T953" i="2"/>
  <c r="T954" i="2"/>
  <c r="T955" i="2"/>
  <c r="T956" i="2"/>
  <c r="T957" i="2"/>
  <c r="T958" i="2"/>
  <c r="T959" i="2"/>
  <c r="T960" i="2"/>
  <c r="T961" i="2"/>
  <c r="T962" i="2"/>
  <c r="T963" i="2"/>
  <c r="T964" i="2"/>
  <c r="T965" i="2"/>
  <c r="T966" i="2"/>
  <c r="T967" i="2"/>
  <c r="T968" i="2"/>
  <c r="T969" i="2"/>
  <c r="T970" i="2"/>
  <c r="T971" i="2"/>
  <c r="T972" i="2"/>
  <c r="T973" i="2"/>
  <c r="T974" i="2"/>
  <c r="T975" i="2"/>
  <c r="T976" i="2"/>
  <c r="T977" i="2"/>
  <c r="T978" i="2"/>
  <c r="T979" i="2"/>
  <c r="T980" i="2"/>
  <c r="T981" i="2"/>
  <c r="T982" i="2"/>
  <c r="T983" i="2"/>
  <c r="T984" i="2"/>
  <c r="T985" i="2"/>
  <c r="T986" i="2"/>
  <c r="T987" i="2"/>
  <c r="T988" i="2"/>
  <c r="T989" i="2"/>
  <c r="T990" i="2"/>
  <c r="T991" i="2"/>
  <c r="T992" i="2"/>
  <c r="T993" i="2"/>
  <c r="T994" i="2"/>
  <c r="T995" i="2"/>
  <c r="T996" i="2"/>
  <c r="T997" i="2"/>
  <c r="T998" i="2"/>
  <c r="T999" i="2"/>
  <c r="T1000" i="2"/>
  <c r="T1001" i="2"/>
  <c r="T1002" i="2"/>
  <c r="T1003" i="2"/>
  <c r="T1004" i="2"/>
  <c r="T1005" i="2"/>
  <c r="T1006" i="2"/>
  <c r="T1007" i="2"/>
  <c r="T1008" i="2"/>
  <c r="T1009" i="2"/>
  <c r="T1010" i="2"/>
  <c r="T1011" i="2"/>
  <c r="T1012" i="2"/>
  <c r="T1013" i="2"/>
  <c r="T1014" i="2"/>
  <c r="T1015" i="2"/>
  <c r="T1016" i="2"/>
  <c r="T1017" i="2"/>
  <c r="T1018" i="2"/>
  <c r="T1019" i="2"/>
  <c r="T1020" i="2"/>
  <c r="T1021" i="2"/>
  <c r="T1022" i="2"/>
  <c r="T1023" i="2"/>
  <c r="T1024" i="2"/>
  <c r="T1025" i="2"/>
  <c r="T1026" i="2"/>
  <c r="T1027" i="2"/>
  <c r="T1028" i="2"/>
  <c r="T1029" i="2"/>
  <c r="T1030" i="2"/>
  <c r="T1031" i="2"/>
  <c r="T1032" i="2"/>
  <c r="T1033" i="2"/>
  <c r="T1034" i="2"/>
  <c r="T1035" i="2"/>
  <c r="T1036" i="2"/>
  <c r="T1037" i="2"/>
  <c r="T1038" i="2"/>
  <c r="T1039" i="2"/>
  <c r="T1040" i="2"/>
  <c r="T1041" i="2"/>
  <c r="T1042" i="2"/>
  <c r="T1043" i="2"/>
  <c r="T1044" i="2"/>
  <c r="T1045" i="2"/>
  <c r="T1046" i="2"/>
  <c r="T1047" i="2"/>
  <c r="T1048" i="2"/>
  <c r="T1049" i="2"/>
  <c r="T1050" i="2"/>
  <c r="T1051" i="2"/>
  <c r="T1052" i="2"/>
  <c r="T1053" i="2"/>
  <c r="T1054" i="2"/>
  <c r="T1055" i="2"/>
  <c r="T1056" i="2"/>
  <c r="T1057" i="2"/>
  <c r="T1058" i="2"/>
  <c r="T1059" i="2"/>
  <c r="T1060" i="2"/>
  <c r="T1061" i="2"/>
  <c r="T1062" i="2"/>
  <c r="T1063" i="2"/>
  <c r="T1064" i="2"/>
  <c r="T1065" i="2"/>
  <c r="T1066" i="2"/>
  <c r="T1067" i="2"/>
  <c r="T1068" i="2"/>
  <c r="T1069" i="2"/>
  <c r="T1070" i="2"/>
  <c r="T1071" i="2"/>
  <c r="T1072" i="2"/>
  <c r="T1073" i="2"/>
  <c r="T1074" i="2"/>
  <c r="T1075" i="2"/>
  <c r="T1076" i="2"/>
  <c r="T1077" i="2"/>
  <c r="T1078" i="2"/>
  <c r="T1079" i="2"/>
  <c r="T1080" i="2"/>
  <c r="T1081" i="2"/>
  <c r="T1082" i="2"/>
  <c r="T1083" i="2"/>
  <c r="T1084" i="2"/>
  <c r="T1085" i="2"/>
  <c r="T1086" i="2"/>
  <c r="T1087" i="2"/>
  <c r="T1088" i="2"/>
  <c r="T1089" i="2"/>
  <c r="T1090" i="2"/>
  <c r="T1091" i="2"/>
  <c r="T1092" i="2"/>
  <c r="T1093" i="2"/>
  <c r="T1094" i="2"/>
  <c r="T1095" i="2"/>
  <c r="T1096" i="2"/>
  <c r="T1097" i="2"/>
  <c r="T1098" i="2"/>
  <c r="T1099" i="2"/>
  <c r="T1100" i="2"/>
  <c r="T1101" i="2"/>
  <c r="T1102" i="2"/>
  <c r="T1103" i="2"/>
  <c r="T1104" i="2"/>
  <c r="T1105" i="2"/>
  <c r="T1106" i="2"/>
  <c r="T1107" i="2"/>
  <c r="T1108" i="2"/>
  <c r="T1109" i="2"/>
  <c r="T1110" i="2"/>
  <c r="T1111" i="2"/>
  <c r="T1112" i="2"/>
  <c r="T1113" i="2"/>
  <c r="T1114" i="2"/>
  <c r="T1115" i="2"/>
  <c r="T1116" i="2"/>
  <c r="T1117" i="2"/>
  <c r="T1118" i="2"/>
  <c r="T1119" i="2"/>
  <c r="T1120" i="2"/>
  <c r="T1121" i="2"/>
  <c r="T1122" i="2"/>
  <c r="T1123" i="2"/>
  <c r="T1124" i="2"/>
  <c r="T1125" i="2"/>
  <c r="T1126" i="2"/>
  <c r="T1127" i="2"/>
  <c r="T1128" i="2"/>
  <c r="T1129" i="2"/>
  <c r="T1130" i="2"/>
  <c r="T1131" i="2"/>
  <c r="T1132" i="2"/>
  <c r="T1133" i="2"/>
  <c r="T1134" i="2"/>
  <c r="T1135" i="2"/>
  <c r="T1136" i="2"/>
  <c r="T1137" i="2"/>
  <c r="T1138" i="2"/>
  <c r="T1139" i="2"/>
  <c r="T1140" i="2"/>
  <c r="T1141" i="2"/>
  <c r="T1142" i="2"/>
  <c r="T1143" i="2"/>
  <c r="T1144" i="2"/>
  <c r="T1145" i="2"/>
  <c r="T1146" i="2"/>
  <c r="T1147" i="2"/>
  <c r="T1148" i="2"/>
  <c r="T1149" i="2"/>
  <c r="T1150" i="2"/>
  <c r="T1151" i="2"/>
  <c r="T1152" i="2"/>
  <c r="T1153" i="2"/>
  <c r="T1154" i="2"/>
  <c r="T1155" i="2"/>
  <c r="T1156" i="2"/>
  <c r="T1157" i="2"/>
  <c r="T1158" i="2"/>
  <c r="T1159" i="2"/>
  <c r="T1160" i="2"/>
  <c r="T1161" i="2"/>
  <c r="T1162" i="2"/>
  <c r="T1163" i="2"/>
  <c r="T1164" i="2"/>
  <c r="T1165" i="2"/>
  <c r="T1166" i="2"/>
  <c r="T1167" i="2"/>
  <c r="T1168" i="2"/>
  <c r="T1169" i="2"/>
  <c r="T1170" i="2"/>
  <c r="T1171" i="2"/>
  <c r="T1172" i="2"/>
  <c r="T1173" i="2"/>
  <c r="T1174" i="2"/>
  <c r="T1175" i="2"/>
  <c r="T1176" i="2"/>
  <c r="T1177" i="2"/>
  <c r="T1178" i="2"/>
  <c r="T1179" i="2"/>
  <c r="T1180" i="2"/>
  <c r="T1181" i="2"/>
  <c r="T1182" i="2"/>
  <c r="T1183" i="2"/>
  <c r="T1184" i="2"/>
  <c r="T1185" i="2"/>
  <c r="T1186" i="2"/>
  <c r="T1187" i="2"/>
  <c r="T1188" i="2"/>
  <c r="T1189" i="2"/>
  <c r="T1190" i="2"/>
  <c r="T1191" i="2"/>
  <c r="T1192" i="2"/>
  <c r="T1193" i="2"/>
  <c r="T1194" i="2"/>
  <c r="T1195" i="2"/>
  <c r="T1196" i="2"/>
  <c r="T1197" i="2"/>
  <c r="T1198" i="2"/>
  <c r="T1199" i="2"/>
  <c r="T1200" i="2"/>
  <c r="T1201" i="2"/>
  <c r="T1202" i="2"/>
  <c r="T1203" i="2"/>
  <c r="T1204" i="2"/>
  <c r="T1205" i="2"/>
  <c r="T1206" i="2"/>
  <c r="T1207" i="2"/>
  <c r="T1208" i="2"/>
  <c r="T1209" i="2"/>
  <c r="T1210" i="2"/>
  <c r="T1211" i="2"/>
  <c r="T1212" i="2"/>
  <c r="T1213" i="2"/>
  <c r="T1214" i="2"/>
  <c r="T1215" i="2"/>
  <c r="T1216" i="2"/>
  <c r="T1217" i="2"/>
  <c r="T1218" i="2"/>
  <c r="T1219" i="2"/>
  <c r="T1220" i="2"/>
  <c r="T1221" i="2"/>
  <c r="T1222" i="2"/>
  <c r="T1223" i="2"/>
  <c r="T1224" i="2"/>
  <c r="T1225" i="2"/>
  <c r="T1226" i="2"/>
  <c r="T1227" i="2"/>
  <c r="T1228" i="2"/>
  <c r="T1229" i="2"/>
  <c r="T1230" i="2"/>
  <c r="T1231" i="2"/>
  <c r="T1232" i="2"/>
  <c r="T1233" i="2"/>
  <c r="T1234" i="2"/>
  <c r="T1235" i="2"/>
  <c r="T1236" i="2"/>
  <c r="T1237" i="2"/>
  <c r="T1238" i="2"/>
  <c r="T1239" i="2"/>
  <c r="T1240" i="2"/>
  <c r="T1241" i="2"/>
  <c r="T1242" i="2"/>
  <c r="T1243" i="2"/>
  <c r="T1244" i="2"/>
  <c r="T1245" i="2"/>
  <c r="T1246" i="2"/>
  <c r="T1247" i="2"/>
  <c r="T1248" i="2"/>
  <c r="T1249" i="2"/>
  <c r="T1250" i="2"/>
  <c r="T1251" i="2"/>
  <c r="T1252" i="2"/>
  <c r="T1253" i="2"/>
  <c r="T1254" i="2"/>
  <c r="T1255" i="2"/>
  <c r="T1256" i="2"/>
  <c r="T1257" i="2"/>
  <c r="T1258" i="2"/>
  <c r="T1259" i="2"/>
  <c r="T1260" i="2"/>
  <c r="T1261" i="2"/>
  <c r="T1262" i="2"/>
  <c r="T1263" i="2"/>
  <c r="T1264" i="2"/>
  <c r="T1265" i="2"/>
  <c r="T1266" i="2"/>
  <c r="T1267" i="2"/>
  <c r="T1268" i="2"/>
  <c r="T1269" i="2"/>
  <c r="T1270" i="2"/>
  <c r="T1271" i="2"/>
  <c r="T1272" i="2"/>
  <c r="T1273" i="2"/>
  <c r="T1274" i="2"/>
  <c r="T1275" i="2"/>
  <c r="T1276" i="2"/>
  <c r="T1277" i="2"/>
  <c r="T1278" i="2"/>
  <c r="T1279" i="2"/>
  <c r="T1280" i="2"/>
  <c r="T1281" i="2"/>
  <c r="T1282" i="2"/>
  <c r="T1283" i="2"/>
  <c r="T1284" i="2"/>
  <c r="T1285" i="2"/>
  <c r="T1286" i="2"/>
  <c r="T1287" i="2"/>
  <c r="T1288" i="2"/>
  <c r="T1289" i="2"/>
  <c r="T1290" i="2"/>
  <c r="T1291" i="2"/>
  <c r="T1292" i="2"/>
  <c r="T1293" i="2"/>
  <c r="T1294" i="2"/>
  <c r="T1295" i="2"/>
  <c r="T1296" i="2"/>
  <c r="T1297" i="2"/>
  <c r="T1298" i="2"/>
  <c r="T1299" i="2"/>
  <c r="T1300" i="2"/>
  <c r="T1301" i="2"/>
  <c r="T1302" i="2"/>
  <c r="T1303" i="2"/>
  <c r="T1304" i="2"/>
  <c r="T1305" i="2"/>
  <c r="T1306" i="2"/>
  <c r="T1307" i="2"/>
  <c r="T1308" i="2"/>
  <c r="T1309" i="2"/>
  <c r="T1310" i="2"/>
  <c r="T1311" i="2"/>
  <c r="T1312" i="2"/>
  <c r="T1313" i="2"/>
  <c r="T1314" i="2"/>
  <c r="T1315" i="2"/>
  <c r="T1316" i="2"/>
  <c r="T1317" i="2"/>
  <c r="T1318" i="2"/>
  <c r="T1319" i="2"/>
  <c r="T1320" i="2"/>
  <c r="T1321" i="2"/>
  <c r="T1322" i="2"/>
  <c r="T1323" i="2"/>
  <c r="T1324" i="2"/>
  <c r="T1325" i="2"/>
  <c r="T1326" i="2"/>
  <c r="T1327" i="2"/>
  <c r="T1328" i="2"/>
  <c r="T1329" i="2"/>
  <c r="T1330" i="2"/>
  <c r="T1331" i="2"/>
  <c r="T1332" i="2"/>
  <c r="T1333" i="2"/>
  <c r="T1334" i="2"/>
  <c r="T1335" i="2"/>
  <c r="T1336" i="2"/>
  <c r="T1337" i="2"/>
  <c r="T1338" i="2"/>
  <c r="T1339" i="2"/>
  <c r="T1340" i="2"/>
  <c r="T1341" i="2"/>
  <c r="T1342" i="2"/>
  <c r="T1343" i="2"/>
  <c r="T1344" i="2"/>
  <c r="T1345" i="2"/>
  <c r="T1346" i="2"/>
  <c r="T1347" i="2"/>
  <c r="T1348" i="2"/>
  <c r="T1349" i="2"/>
  <c r="T1350" i="2"/>
  <c r="T1351" i="2"/>
  <c r="T1352" i="2"/>
  <c r="T1353" i="2"/>
  <c r="T1354" i="2"/>
  <c r="T1355" i="2"/>
  <c r="T1356" i="2"/>
  <c r="T1357" i="2"/>
  <c r="T1358" i="2"/>
  <c r="T1359" i="2"/>
  <c r="T1360" i="2"/>
  <c r="T1361" i="2"/>
  <c r="T1362" i="2"/>
  <c r="T1363" i="2"/>
  <c r="T1364" i="2"/>
  <c r="T1365" i="2"/>
  <c r="T1366" i="2"/>
  <c r="T1367" i="2"/>
  <c r="T1368" i="2"/>
  <c r="T1369" i="2"/>
  <c r="T1370" i="2"/>
  <c r="T1371" i="2"/>
  <c r="T1372" i="2"/>
  <c r="T1373" i="2"/>
  <c r="T1374" i="2"/>
  <c r="T1375" i="2"/>
  <c r="T1376" i="2"/>
  <c r="T1377" i="2"/>
  <c r="T1378" i="2"/>
  <c r="T1379" i="2"/>
  <c r="T1380" i="2"/>
  <c r="T1381" i="2"/>
  <c r="T1382" i="2"/>
  <c r="T1383" i="2"/>
  <c r="T1384" i="2"/>
  <c r="T1385" i="2"/>
  <c r="T1386" i="2"/>
  <c r="T1387" i="2"/>
  <c r="T1388" i="2"/>
  <c r="T1389" i="2"/>
  <c r="T1390" i="2"/>
  <c r="T1391" i="2"/>
  <c r="T1392" i="2"/>
  <c r="T1393" i="2"/>
  <c r="T1394" i="2"/>
  <c r="T1395" i="2"/>
  <c r="T1396" i="2"/>
  <c r="T1397" i="2"/>
  <c r="T1398" i="2"/>
  <c r="T1399" i="2"/>
  <c r="T1400" i="2"/>
  <c r="T1401" i="2"/>
  <c r="T1402" i="2"/>
  <c r="T1403" i="2"/>
  <c r="T1404" i="2"/>
  <c r="T1405" i="2"/>
  <c r="T1406" i="2"/>
  <c r="T1407" i="2"/>
  <c r="T1408" i="2"/>
  <c r="T1409" i="2"/>
  <c r="T1410" i="2"/>
  <c r="T1411" i="2"/>
  <c r="T1412" i="2"/>
  <c r="T1413" i="2"/>
  <c r="T1414" i="2"/>
  <c r="T1415" i="2"/>
  <c r="T1416" i="2"/>
  <c r="T1417" i="2"/>
  <c r="T1418" i="2"/>
  <c r="T1419" i="2"/>
  <c r="T1420" i="2"/>
  <c r="T1421" i="2"/>
  <c r="T1422" i="2"/>
  <c r="T1423" i="2"/>
  <c r="T1424" i="2"/>
  <c r="T1425" i="2"/>
  <c r="T1426" i="2"/>
  <c r="T1427" i="2"/>
  <c r="T1428" i="2"/>
  <c r="T1429" i="2"/>
  <c r="T1430" i="2"/>
  <c r="T1431" i="2"/>
  <c r="T1432" i="2"/>
  <c r="T1433" i="2"/>
  <c r="T1434" i="2"/>
  <c r="T1435" i="2"/>
  <c r="T1436" i="2"/>
  <c r="T1437" i="2"/>
  <c r="T1438" i="2"/>
  <c r="T1439" i="2"/>
  <c r="T1440" i="2"/>
  <c r="T1441" i="2"/>
  <c r="T1442" i="2"/>
  <c r="T1443" i="2"/>
  <c r="T1444" i="2"/>
  <c r="T1445" i="2"/>
  <c r="T1446" i="2"/>
  <c r="T1447" i="2"/>
  <c r="T1448" i="2"/>
  <c r="T1449" i="2"/>
  <c r="T1450" i="2"/>
  <c r="T1451" i="2"/>
  <c r="T1452" i="2"/>
  <c r="T1453" i="2"/>
  <c r="T1454" i="2"/>
  <c r="T1455" i="2"/>
  <c r="T1456" i="2"/>
  <c r="T1457" i="2"/>
  <c r="T1458" i="2"/>
  <c r="T1459" i="2"/>
  <c r="T1460" i="2"/>
  <c r="T1461" i="2"/>
  <c r="T1462" i="2"/>
  <c r="T1463" i="2"/>
  <c r="T1464" i="2"/>
  <c r="T1465" i="2"/>
  <c r="T1466" i="2"/>
  <c r="T1467" i="2"/>
  <c r="T1468" i="2"/>
  <c r="T1469" i="2"/>
  <c r="T1470" i="2"/>
  <c r="T1471" i="2"/>
  <c r="T1472" i="2"/>
  <c r="T1473" i="2"/>
  <c r="T1474" i="2"/>
  <c r="T1475" i="2"/>
  <c r="T1476" i="2"/>
  <c r="T1477" i="2"/>
  <c r="T1478" i="2"/>
  <c r="T1479" i="2"/>
  <c r="T1480" i="2"/>
  <c r="T1481" i="2"/>
  <c r="T1482" i="2"/>
  <c r="T1483" i="2"/>
  <c r="T1484" i="2"/>
  <c r="T1485" i="2"/>
  <c r="T1486" i="2"/>
  <c r="T1487" i="2"/>
  <c r="T1488" i="2"/>
  <c r="T1489" i="2"/>
  <c r="T1490" i="2"/>
  <c r="T1491" i="2"/>
  <c r="T1492" i="2"/>
  <c r="T1493" i="2"/>
  <c r="T1494" i="2"/>
  <c r="T1495" i="2"/>
  <c r="T1496" i="2"/>
  <c r="T1497" i="2"/>
  <c r="T1498" i="2"/>
  <c r="T1499" i="2"/>
  <c r="T1500" i="2"/>
  <c r="T1501" i="2"/>
  <c r="T1502" i="2"/>
  <c r="T1503" i="2"/>
  <c r="T1504" i="2"/>
  <c r="T1505" i="2"/>
  <c r="T1506" i="2"/>
  <c r="T1507" i="2"/>
  <c r="T1508" i="2"/>
  <c r="T1509" i="2"/>
  <c r="T1510" i="2"/>
  <c r="T1511" i="2"/>
  <c r="T1512" i="2"/>
  <c r="T1513" i="2"/>
  <c r="T1514" i="2"/>
  <c r="T1515" i="2"/>
  <c r="T1516" i="2"/>
  <c r="T1517" i="2"/>
  <c r="T1518" i="2"/>
  <c r="T1519" i="2"/>
  <c r="T1520" i="2"/>
  <c r="T1521" i="2"/>
  <c r="T1522" i="2"/>
  <c r="T1523" i="2"/>
  <c r="T1524" i="2"/>
  <c r="T1525" i="2"/>
  <c r="T1526" i="2"/>
  <c r="T1527" i="2"/>
  <c r="T1528" i="2"/>
  <c r="T1529" i="2"/>
  <c r="T1530" i="2"/>
  <c r="T1531" i="2"/>
  <c r="T1532" i="2"/>
  <c r="T1533" i="2"/>
  <c r="T1534" i="2"/>
  <c r="T1535" i="2"/>
  <c r="T1536" i="2"/>
  <c r="T1537" i="2"/>
  <c r="T1538" i="2"/>
  <c r="T1539" i="2"/>
  <c r="T1540" i="2"/>
  <c r="T1541" i="2"/>
  <c r="T1542" i="2"/>
  <c r="T1543" i="2"/>
  <c r="T1544" i="2"/>
  <c r="T1545" i="2"/>
  <c r="T1546" i="2"/>
  <c r="T1547" i="2"/>
  <c r="T1548" i="2"/>
  <c r="T1549" i="2"/>
  <c r="T1550" i="2"/>
  <c r="T1551" i="2"/>
  <c r="T1552" i="2"/>
  <c r="T1553" i="2"/>
  <c r="T1554" i="2"/>
  <c r="T1555" i="2"/>
  <c r="T1556" i="2"/>
  <c r="T1557" i="2"/>
  <c r="T1558" i="2"/>
  <c r="T1559" i="2"/>
  <c r="T1560" i="2"/>
  <c r="T1561" i="2"/>
  <c r="T1562" i="2"/>
  <c r="T1563" i="2"/>
  <c r="T1564" i="2"/>
  <c r="T1565" i="2"/>
  <c r="T1566" i="2"/>
  <c r="T1567" i="2"/>
  <c r="T1568" i="2"/>
  <c r="T1569" i="2"/>
  <c r="T1570" i="2"/>
  <c r="T1571" i="2"/>
  <c r="T1572" i="2"/>
  <c r="T1573" i="2"/>
  <c r="T1574" i="2"/>
  <c r="T1575" i="2"/>
  <c r="T1576" i="2"/>
  <c r="T1577" i="2"/>
  <c r="T1578" i="2"/>
  <c r="T1579" i="2"/>
  <c r="T1580" i="2"/>
  <c r="T1581" i="2"/>
  <c r="T1582" i="2"/>
  <c r="T1583" i="2"/>
  <c r="T1584" i="2"/>
  <c r="T1585" i="2"/>
  <c r="T1586" i="2"/>
  <c r="T1587" i="2"/>
  <c r="T1588" i="2"/>
  <c r="T1589" i="2"/>
  <c r="T1590" i="2"/>
  <c r="T1591" i="2"/>
  <c r="T1592" i="2"/>
  <c r="T1593" i="2"/>
  <c r="T1594" i="2"/>
  <c r="T1595" i="2"/>
  <c r="T1596" i="2"/>
  <c r="T1597" i="2"/>
  <c r="T1598" i="2"/>
  <c r="T1599" i="2"/>
  <c r="T1600" i="2"/>
  <c r="T1601" i="2"/>
  <c r="T1602" i="2"/>
  <c r="T1603" i="2"/>
  <c r="T1604" i="2"/>
  <c r="T1605" i="2"/>
  <c r="T1606" i="2"/>
  <c r="T1607" i="2"/>
  <c r="T1608" i="2"/>
  <c r="T1609" i="2"/>
  <c r="T1610" i="2"/>
  <c r="T1611" i="2"/>
  <c r="T1612" i="2"/>
  <c r="T1613" i="2"/>
  <c r="T1614" i="2"/>
  <c r="T1615" i="2"/>
  <c r="T1616" i="2"/>
  <c r="T1617" i="2"/>
  <c r="T1618" i="2"/>
  <c r="T1619" i="2"/>
  <c r="T1620" i="2"/>
  <c r="T1621" i="2"/>
  <c r="T1622" i="2"/>
  <c r="T1623" i="2"/>
  <c r="T1624" i="2"/>
  <c r="T1625" i="2"/>
  <c r="T1626" i="2"/>
  <c r="T1627" i="2"/>
  <c r="T1628" i="2"/>
  <c r="T1629" i="2"/>
  <c r="T1630" i="2"/>
  <c r="T1631" i="2"/>
  <c r="T1632" i="2"/>
  <c r="T1633" i="2"/>
  <c r="T1634" i="2"/>
  <c r="T1635" i="2"/>
  <c r="T1636" i="2"/>
  <c r="T1637" i="2"/>
  <c r="T1638" i="2"/>
  <c r="T1639" i="2"/>
  <c r="T1640" i="2"/>
  <c r="T1641" i="2"/>
  <c r="T1642" i="2"/>
  <c r="T1643" i="2"/>
  <c r="T1644" i="2"/>
  <c r="T1645" i="2"/>
  <c r="T1646" i="2"/>
  <c r="T1647" i="2"/>
  <c r="T1648" i="2"/>
  <c r="T1649" i="2"/>
  <c r="T1650" i="2"/>
  <c r="T1651" i="2"/>
  <c r="T1652" i="2"/>
  <c r="T1653" i="2"/>
  <c r="T1654" i="2"/>
  <c r="T1655" i="2"/>
  <c r="T1656" i="2"/>
  <c r="T1657" i="2"/>
  <c r="T1658" i="2"/>
  <c r="T1659" i="2"/>
  <c r="T1660" i="2"/>
  <c r="T1661" i="2"/>
  <c r="T1662" i="2"/>
  <c r="T1663" i="2"/>
  <c r="T1664" i="2"/>
  <c r="T1665" i="2"/>
  <c r="T1666" i="2"/>
  <c r="T1667" i="2"/>
  <c r="T1668" i="2"/>
  <c r="T1669" i="2"/>
  <c r="T1670" i="2"/>
  <c r="T1671" i="2"/>
  <c r="T1672" i="2"/>
  <c r="T1673" i="2"/>
  <c r="T1674" i="2"/>
  <c r="T1675" i="2"/>
  <c r="T1676" i="2"/>
  <c r="T1677" i="2"/>
  <c r="T1678" i="2"/>
  <c r="T1679" i="2"/>
  <c r="T1680" i="2"/>
  <c r="T1681" i="2"/>
  <c r="T1682" i="2"/>
  <c r="T1683" i="2"/>
  <c r="T1684" i="2"/>
  <c r="T1685" i="2"/>
  <c r="T1686" i="2"/>
  <c r="T1687" i="2"/>
  <c r="T1688" i="2"/>
  <c r="T1689" i="2"/>
  <c r="T1690" i="2"/>
  <c r="T1691" i="2"/>
  <c r="T1692" i="2"/>
  <c r="T1693" i="2"/>
  <c r="T1694" i="2"/>
  <c r="T1695" i="2"/>
  <c r="T1696" i="2"/>
  <c r="T1697" i="2"/>
  <c r="T1698" i="2"/>
  <c r="T1699" i="2"/>
  <c r="T1700" i="2"/>
  <c r="T1701" i="2"/>
  <c r="T1702" i="2"/>
  <c r="T1703" i="2"/>
  <c r="T1704" i="2"/>
  <c r="T1705" i="2"/>
  <c r="T1706" i="2"/>
  <c r="T1707" i="2"/>
  <c r="T1708" i="2"/>
  <c r="T1709" i="2"/>
  <c r="T1710" i="2"/>
  <c r="T1711" i="2"/>
  <c r="T1712" i="2"/>
  <c r="T1713" i="2"/>
  <c r="T1714" i="2"/>
  <c r="T1715" i="2"/>
  <c r="T1716" i="2"/>
  <c r="T1717" i="2"/>
  <c r="T1718" i="2"/>
  <c r="T1719" i="2"/>
  <c r="T1720" i="2"/>
  <c r="T1721" i="2"/>
  <c r="T1722" i="2"/>
  <c r="T1723" i="2"/>
  <c r="T1724" i="2"/>
  <c r="T1725" i="2"/>
  <c r="T1726" i="2"/>
  <c r="T1727" i="2"/>
  <c r="T1728" i="2"/>
  <c r="T1729" i="2"/>
  <c r="T1730" i="2"/>
  <c r="T1731" i="2"/>
  <c r="T1732" i="2"/>
  <c r="T1733" i="2"/>
  <c r="T1734" i="2"/>
  <c r="T1735" i="2"/>
  <c r="T1736" i="2"/>
  <c r="T1737" i="2"/>
  <c r="T1738" i="2"/>
  <c r="T1739" i="2"/>
  <c r="T1740" i="2"/>
  <c r="T1741" i="2"/>
  <c r="T1742" i="2"/>
  <c r="T1743" i="2"/>
  <c r="T1744" i="2"/>
  <c r="T1745" i="2"/>
  <c r="T1746" i="2"/>
  <c r="T1747" i="2"/>
  <c r="T1748" i="2"/>
  <c r="T1749" i="2"/>
  <c r="T1750" i="2"/>
  <c r="T1751" i="2"/>
  <c r="T1752" i="2"/>
  <c r="T1753" i="2"/>
  <c r="T1754" i="2"/>
  <c r="T1755" i="2"/>
  <c r="T1756" i="2"/>
  <c r="T1757" i="2"/>
  <c r="T1758" i="2"/>
  <c r="T1759" i="2"/>
  <c r="T1760" i="2"/>
  <c r="T1761" i="2"/>
  <c r="T1762" i="2"/>
  <c r="T1763" i="2"/>
  <c r="T1764" i="2"/>
  <c r="T1765" i="2"/>
  <c r="T1766" i="2"/>
  <c r="T1767" i="2"/>
  <c r="T1768" i="2"/>
  <c r="T1769" i="2"/>
  <c r="T1770" i="2"/>
  <c r="T1771" i="2"/>
  <c r="T1772" i="2"/>
  <c r="T1773" i="2"/>
  <c r="T1774" i="2"/>
  <c r="T1775" i="2"/>
  <c r="T1776" i="2"/>
  <c r="T1777" i="2"/>
  <c r="T1778" i="2"/>
  <c r="T1779" i="2"/>
  <c r="T1780" i="2"/>
  <c r="T1781" i="2"/>
  <c r="T1782" i="2"/>
  <c r="T1783" i="2"/>
  <c r="T1784" i="2"/>
  <c r="T1785" i="2"/>
  <c r="T1786" i="2"/>
  <c r="T1787" i="2"/>
  <c r="T1788" i="2"/>
  <c r="T1789" i="2"/>
  <c r="T1790" i="2"/>
  <c r="T1791" i="2"/>
  <c r="T1792" i="2"/>
  <c r="T1793" i="2"/>
  <c r="T1794" i="2"/>
  <c r="T1795" i="2"/>
  <c r="T1796" i="2"/>
  <c r="T1797" i="2"/>
  <c r="T1798" i="2"/>
  <c r="T1799" i="2"/>
  <c r="T1800" i="2"/>
  <c r="T1801" i="2"/>
  <c r="T1802" i="2"/>
  <c r="T1803" i="2"/>
  <c r="T1804" i="2"/>
  <c r="T1805" i="2"/>
  <c r="T1806" i="2"/>
  <c r="T1807" i="2"/>
  <c r="T1808" i="2"/>
  <c r="T1809" i="2"/>
  <c r="T1810" i="2"/>
  <c r="T1811" i="2"/>
  <c r="T1812" i="2"/>
  <c r="T1813" i="2"/>
  <c r="T1814" i="2"/>
  <c r="T1815" i="2"/>
  <c r="T1816" i="2"/>
  <c r="T1817" i="2"/>
  <c r="T1818" i="2"/>
  <c r="T1819" i="2"/>
  <c r="T1820" i="2"/>
  <c r="T1821" i="2"/>
  <c r="T1822" i="2"/>
  <c r="T1823" i="2"/>
  <c r="T1824" i="2"/>
  <c r="T1825" i="2"/>
  <c r="T1826" i="2"/>
  <c r="T1827" i="2"/>
  <c r="T1828" i="2"/>
  <c r="T1829" i="2"/>
  <c r="T1830" i="2"/>
  <c r="T1831" i="2"/>
  <c r="T1832" i="2"/>
  <c r="T1833" i="2"/>
  <c r="T1834" i="2"/>
  <c r="T1835" i="2"/>
  <c r="T1836" i="2"/>
  <c r="T1837" i="2"/>
  <c r="T1838" i="2"/>
  <c r="T1839" i="2"/>
  <c r="T1840" i="2"/>
  <c r="T1841" i="2"/>
  <c r="T1842" i="2"/>
  <c r="T1843" i="2"/>
  <c r="T1844" i="2"/>
  <c r="T1845" i="2"/>
  <c r="T1846" i="2"/>
  <c r="T1847" i="2"/>
  <c r="T1848" i="2"/>
  <c r="T1849" i="2"/>
  <c r="T1850" i="2"/>
  <c r="T1851" i="2"/>
  <c r="T1852" i="2"/>
  <c r="T1853" i="2"/>
  <c r="T1854" i="2"/>
  <c r="T1855" i="2"/>
  <c r="T1856" i="2"/>
  <c r="T1857" i="2"/>
  <c r="T1858" i="2"/>
  <c r="T1859" i="2"/>
  <c r="T1860" i="2"/>
  <c r="T1861" i="2"/>
  <c r="T1862" i="2"/>
  <c r="T1863" i="2"/>
  <c r="T1864" i="2"/>
  <c r="T1865" i="2"/>
  <c r="T1866" i="2"/>
  <c r="T1867" i="2"/>
  <c r="T1868" i="2"/>
  <c r="T1869" i="2"/>
  <c r="T1870" i="2"/>
  <c r="T1871" i="2"/>
  <c r="T1872" i="2"/>
  <c r="T1873" i="2"/>
  <c r="T1874" i="2"/>
  <c r="T1875" i="2"/>
  <c r="T1876" i="2"/>
  <c r="T1877" i="2"/>
  <c r="T1878" i="2"/>
  <c r="T1879" i="2"/>
  <c r="T1880" i="2"/>
  <c r="T1881" i="2"/>
  <c r="T1882" i="2"/>
  <c r="T1883" i="2"/>
  <c r="T1884" i="2"/>
  <c r="T1885" i="2"/>
  <c r="T1886" i="2"/>
  <c r="T1887" i="2"/>
  <c r="T1888" i="2"/>
  <c r="T1889" i="2"/>
  <c r="T1890" i="2"/>
  <c r="T1891" i="2"/>
  <c r="T1892" i="2"/>
  <c r="T1893" i="2"/>
  <c r="T1894" i="2"/>
  <c r="T1895" i="2"/>
  <c r="T1896" i="2"/>
  <c r="T1897" i="2"/>
  <c r="T1898" i="2"/>
  <c r="T1899" i="2"/>
  <c r="T1900" i="2"/>
  <c r="T1901" i="2"/>
  <c r="T1902" i="2"/>
  <c r="T1903" i="2"/>
  <c r="T1904" i="2"/>
  <c r="T1905" i="2"/>
  <c r="T1906" i="2"/>
  <c r="T1907" i="2"/>
  <c r="T1908" i="2"/>
  <c r="T1909" i="2"/>
  <c r="T1910" i="2"/>
  <c r="T1911" i="2"/>
  <c r="T1912" i="2"/>
  <c r="T1913" i="2"/>
  <c r="T1914" i="2"/>
  <c r="T1915" i="2"/>
  <c r="T1916" i="2"/>
  <c r="T1917" i="2"/>
  <c r="T1918" i="2"/>
  <c r="T1919" i="2"/>
  <c r="T1920" i="2"/>
  <c r="T1921" i="2"/>
  <c r="T1922" i="2"/>
  <c r="T1923" i="2"/>
  <c r="T1924" i="2"/>
  <c r="T1925" i="2"/>
  <c r="T1926" i="2"/>
  <c r="T1927" i="2"/>
  <c r="T1928" i="2"/>
  <c r="T1929" i="2"/>
  <c r="T1930" i="2"/>
  <c r="T1931" i="2"/>
  <c r="T1932" i="2"/>
  <c r="T1933" i="2"/>
  <c r="T1934" i="2"/>
  <c r="T1935" i="2"/>
  <c r="T1936" i="2"/>
  <c r="T1937" i="2"/>
  <c r="T1938" i="2"/>
  <c r="T1939" i="2"/>
  <c r="T1940" i="2"/>
  <c r="T1941" i="2"/>
  <c r="T1942" i="2"/>
  <c r="T1943" i="2"/>
  <c r="T1944" i="2"/>
  <c r="T1945" i="2"/>
  <c r="T1946" i="2"/>
  <c r="T1947" i="2"/>
  <c r="T1948" i="2"/>
  <c r="T1949" i="2"/>
  <c r="T1950" i="2"/>
  <c r="T1951" i="2"/>
  <c r="T1952" i="2"/>
  <c r="T1953" i="2"/>
  <c r="T1954" i="2"/>
  <c r="T1955" i="2"/>
  <c r="T1956" i="2"/>
  <c r="T1957" i="2"/>
  <c r="T1958" i="2"/>
  <c r="T1959" i="2"/>
  <c r="T1960" i="2"/>
  <c r="T1961" i="2"/>
  <c r="T1962" i="2"/>
  <c r="T1963" i="2"/>
  <c r="T1964" i="2"/>
  <c r="T1965" i="2"/>
  <c r="T1966" i="2"/>
  <c r="T1967" i="2"/>
  <c r="T1968" i="2"/>
  <c r="T1969" i="2"/>
  <c r="T1970" i="2"/>
  <c r="T1971" i="2"/>
  <c r="T1972" i="2"/>
  <c r="T1973" i="2"/>
  <c r="T1974" i="2"/>
  <c r="T1975" i="2"/>
  <c r="T1976" i="2"/>
  <c r="T1977" i="2"/>
  <c r="T1978" i="2"/>
  <c r="T1979" i="2"/>
  <c r="T1980" i="2"/>
  <c r="T1981" i="2"/>
  <c r="T1982" i="2"/>
  <c r="T1983" i="2"/>
  <c r="T1984" i="2"/>
  <c r="T1985" i="2"/>
  <c r="T1986" i="2"/>
  <c r="T1987" i="2"/>
  <c r="T1988" i="2"/>
  <c r="T1989" i="2"/>
  <c r="T1990" i="2"/>
  <c r="T1991" i="2"/>
  <c r="T1992" i="2"/>
  <c r="T1993" i="2"/>
  <c r="T1994" i="2"/>
  <c r="T1995" i="2"/>
  <c r="T1996" i="2"/>
  <c r="T1997" i="2"/>
  <c r="T1998" i="2"/>
  <c r="T1999" i="2"/>
  <c r="T2000" i="2"/>
  <c r="T2001" i="2"/>
  <c r="T2002" i="2"/>
  <c r="T2003" i="2"/>
  <c r="T2004" i="2"/>
  <c r="T2005" i="2"/>
  <c r="T2006" i="2"/>
  <c r="T2007" i="2"/>
  <c r="T2008" i="2"/>
  <c r="T2009" i="2"/>
  <c r="T2010" i="2"/>
  <c r="T2011" i="2"/>
  <c r="T2012" i="2"/>
  <c r="T2013" i="2"/>
  <c r="T2014" i="2"/>
  <c r="T2015" i="2"/>
  <c r="T2016" i="2"/>
  <c r="T2017" i="2"/>
  <c r="T2018" i="2"/>
  <c r="T2019" i="2"/>
  <c r="T2020" i="2"/>
  <c r="T2021" i="2"/>
  <c r="T2022" i="2"/>
  <c r="T2023" i="2"/>
  <c r="T2024" i="2"/>
  <c r="T2025" i="2"/>
  <c r="T2026" i="2"/>
  <c r="T2027" i="2"/>
  <c r="T2028" i="2"/>
  <c r="T2029" i="2"/>
  <c r="T2030" i="2"/>
  <c r="T2031" i="2"/>
  <c r="T2032" i="2"/>
  <c r="T2033" i="2"/>
  <c r="T2034" i="2"/>
  <c r="T2035" i="2"/>
  <c r="T2036" i="2"/>
  <c r="T2037" i="2"/>
  <c r="T2038" i="2"/>
  <c r="T2039" i="2"/>
  <c r="T2040" i="2"/>
  <c r="T2041" i="2"/>
  <c r="T2042" i="2"/>
  <c r="T2043" i="2"/>
  <c r="T2044" i="2"/>
  <c r="T2045" i="2"/>
  <c r="T2046" i="2"/>
  <c r="T2047" i="2"/>
  <c r="T2048" i="2"/>
  <c r="T2049" i="2"/>
  <c r="T2050" i="2"/>
  <c r="T2051" i="2"/>
  <c r="T2052" i="2"/>
  <c r="T2053" i="2"/>
  <c r="T2054" i="2"/>
  <c r="T2055" i="2"/>
  <c r="T2056" i="2"/>
  <c r="T2057" i="2"/>
  <c r="T2058" i="2"/>
  <c r="T2059" i="2"/>
  <c r="T2060" i="2"/>
  <c r="T2061" i="2"/>
  <c r="T2062" i="2"/>
  <c r="T2063" i="2"/>
  <c r="T2064" i="2"/>
  <c r="T2065" i="2"/>
  <c r="T2066" i="2"/>
  <c r="T2067" i="2"/>
  <c r="T2068" i="2"/>
  <c r="T2069" i="2"/>
  <c r="T2070" i="2"/>
  <c r="T2071" i="2"/>
  <c r="T2072" i="2"/>
  <c r="T2073" i="2"/>
  <c r="T2074" i="2"/>
  <c r="T2075" i="2"/>
  <c r="T2076" i="2"/>
  <c r="T2077" i="2"/>
  <c r="T2078" i="2"/>
  <c r="T2079" i="2"/>
  <c r="T2080" i="2"/>
  <c r="T2081" i="2"/>
  <c r="T2082" i="2"/>
  <c r="T2083" i="2"/>
  <c r="T2084" i="2"/>
  <c r="T2085" i="2"/>
  <c r="T2086" i="2"/>
  <c r="T2087" i="2"/>
  <c r="T2088" i="2"/>
  <c r="T2089" i="2"/>
  <c r="T2090" i="2"/>
  <c r="T2091" i="2"/>
  <c r="T2092" i="2"/>
  <c r="T2093" i="2"/>
  <c r="T2094" i="2"/>
  <c r="T2095" i="2"/>
  <c r="T2096" i="2"/>
  <c r="T2097" i="2"/>
  <c r="T2098" i="2"/>
  <c r="T2099" i="2"/>
  <c r="T2100" i="2"/>
  <c r="T2101" i="2"/>
  <c r="T2102" i="2"/>
  <c r="T2103" i="2"/>
  <c r="T2104" i="2"/>
  <c r="T2105" i="2"/>
  <c r="T2106" i="2"/>
  <c r="T2107" i="2"/>
  <c r="T2108" i="2"/>
  <c r="T2109" i="2"/>
  <c r="T2110" i="2"/>
  <c r="T2111" i="2"/>
  <c r="T2112" i="2"/>
  <c r="T2113" i="2"/>
  <c r="T2114" i="2"/>
  <c r="T2115" i="2"/>
  <c r="T2116" i="2"/>
  <c r="T2117" i="2"/>
  <c r="T2118" i="2"/>
  <c r="T2119" i="2"/>
  <c r="T2120" i="2"/>
  <c r="T2121" i="2"/>
  <c r="T2122" i="2"/>
  <c r="T2123" i="2"/>
  <c r="T2124" i="2"/>
  <c r="T2125" i="2"/>
  <c r="T2126" i="2"/>
  <c r="T2127" i="2"/>
  <c r="T2128" i="2"/>
  <c r="T2129" i="2"/>
  <c r="T2130" i="2"/>
  <c r="T2131" i="2"/>
  <c r="T2132" i="2"/>
  <c r="T2133" i="2"/>
  <c r="T2134" i="2"/>
  <c r="T2135" i="2"/>
  <c r="T2136" i="2"/>
  <c r="T2137" i="2"/>
  <c r="T2138" i="2"/>
  <c r="T2139" i="2"/>
  <c r="T2140" i="2"/>
  <c r="T2141" i="2"/>
  <c r="T2142" i="2"/>
  <c r="T2143" i="2"/>
  <c r="T2144" i="2"/>
  <c r="T2145" i="2"/>
  <c r="T2146" i="2"/>
  <c r="T2147" i="2"/>
  <c r="T2148" i="2"/>
  <c r="T2149" i="2"/>
  <c r="T2150" i="2"/>
  <c r="T2151" i="2"/>
  <c r="T2152" i="2"/>
  <c r="T2153" i="2"/>
  <c r="T2154" i="2"/>
  <c r="T2155" i="2"/>
  <c r="T2156" i="2"/>
  <c r="T2157" i="2"/>
  <c r="T2158" i="2"/>
  <c r="T2159" i="2"/>
  <c r="T2160" i="2"/>
  <c r="T2161" i="2"/>
  <c r="T2162" i="2"/>
  <c r="T2163" i="2"/>
  <c r="T2164" i="2"/>
  <c r="T2165" i="2"/>
  <c r="T2166" i="2"/>
  <c r="T2167" i="2"/>
  <c r="T2168" i="2"/>
  <c r="T2169" i="2"/>
  <c r="T2170" i="2"/>
  <c r="T2171" i="2"/>
  <c r="T2172" i="2"/>
  <c r="T2173" i="2"/>
  <c r="T2174" i="2"/>
  <c r="T2175" i="2"/>
  <c r="T2176" i="2"/>
  <c r="T2177" i="2"/>
  <c r="T2178" i="2"/>
  <c r="T2179" i="2"/>
  <c r="T2180" i="2"/>
  <c r="T2181" i="2"/>
  <c r="T2182" i="2"/>
  <c r="T2183" i="2"/>
  <c r="T2184" i="2"/>
  <c r="T2185" i="2"/>
  <c r="T2186" i="2"/>
  <c r="T2187" i="2"/>
  <c r="T2188" i="2"/>
  <c r="T2189" i="2"/>
  <c r="T2190" i="2"/>
  <c r="T2191" i="2"/>
  <c r="T2192" i="2"/>
  <c r="T2193" i="2"/>
  <c r="T2194" i="2"/>
  <c r="T2195" i="2"/>
  <c r="T2196" i="2"/>
  <c r="T2197" i="2"/>
  <c r="T2198" i="2"/>
  <c r="T2199" i="2"/>
  <c r="T2200" i="2"/>
  <c r="T2201" i="2"/>
  <c r="T2202" i="2"/>
  <c r="T2203" i="2"/>
  <c r="T2204" i="2"/>
  <c r="T2205" i="2"/>
  <c r="T2206" i="2"/>
  <c r="T2207" i="2"/>
  <c r="T2208" i="2"/>
  <c r="T2209" i="2"/>
  <c r="T2210" i="2"/>
  <c r="T2211" i="2"/>
  <c r="T2212" i="2"/>
  <c r="T2213" i="2"/>
  <c r="T2214" i="2"/>
  <c r="T2215" i="2"/>
  <c r="T2216" i="2"/>
  <c r="T2217" i="2"/>
  <c r="T2218" i="2"/>
  <c r="T2219" i="2"/>
  <c r="T2220" i="2"/>
  <c r="T2221" i="2"/>
  <c r="T2222" i="2"/>
  <c r="T2223" i="2"/>
  <c r="T2224" i="2"/>
  <c r="T2225" i="2"/>
  <c r="T2226" i="2"/>
  <c r="T2227" i="2"/>
  <c r="T2228" i="2"/>
  <c r="T2229" i="2"/>
  <c r="T2230" i="2"/>
  <c r="T2231" i="2"/>
  <c r="T2232" i="2"/>
  <c r="T2233" i="2"/>
  <c r="T2234" i="2"/>
  <c r="T2235" i="2"/>
  <c r="T2236" i="2"/>
  <c r="T2237" i="2"/>
  <c r="T2238" i="2"/>
  <c r="T2239" i="2"/>
  <c r="T2240" i="2"/>
  <c r="T2241" i="2"/>
  <c r="T2242" i="2"/>
  <c r="T2243" i="2"/>
  <c r="T2244" i="2"/>
  <c r="T2245" i="2"/>
  <c r="T2246" i="2"/>
  <c r="T2247" i="2"/>
  <c r="T2248" i="2"/>
  <c r="T2249" i="2"/>
  <c r="T2250" i="2"/>
  <c r="T2251" i="2"/>
  <c r="T2252" i="2"/>
  <c r="T2253" i="2"/>
  <c r="T2254" i="2"/>
  <c r="T2255" i="2"/>
  <c r="T2256" i="2"/>
  <c r="T2257" i="2"/>
  <c r="T2258" i="2"/>
  <c r="T2259" i="2"/>
  <c r="T2260" i="2"/>
  <c r="T2261" i="2"/>
  <c r="T2262" i="2"/>
  <c r="T2263" i="2"/>
  <c r="T2264" i="2"/>
  <c r="T2265" i="2"/>
  <c r="T2266" i="2"/>
  <c r="T2267" i="2"/>
  <c r="T2268" i="2"/>
  <c r="T2269" i="2"/>
  <c r="T2270" i="2"/>
  <c r="T2271" i="2"/>
  <c r="T2272" i="2"/>
  <c r="T2273" i="2"/>
  <c r="T2274" i="2"/>
  <c r="T2275" i="2"/>
  <c r="T2276" i="2"/>
  <c r="T2277" i="2"/>
  <c r="T2278" i="2"/>
  <c r="T2279" i="2"/>
  <c r="T2280" i="2"/>
  <c r="T2281" i="2"/>
  <c r="T2282" i="2"/>
  <c r="T2283" i="2"/>
  <c r="T2284" i="2"/>
  <c r="T2285" i="2"/>
  <c r="T2286" i="2"/>
  <c r="T2287" i="2"/>
  <c r="T2288" i="2"/>
  <c r="T2289" i="2"/>
  <c r="T2290" i="2"/>
  <c r="T2291" i="2"/>
  <c r="T2292" i="2"/>
  <c r="T2293" i="2"/>
  <c r="T2294" i="2"/>
  <c r="T2295" i="2"/>
  <c r="T2296" i="2"/>
  <c r="T2297" i="2"/>
  <c r="T2298" i="2"/>
  <c r="T2299" i="2"/>
  <c r="T2300" i="2"/>
  <c r="T2301" i="2"/>
  <c r="T2302" i="2"/>
  <c r="T2303" i="2"/>
  <c r="T2304" i="2"/>
  <c r="T2305" i="2"/>
  <c r="T2306" i="2"/>
  <c r="T2307" i="2"/>
  <c r="T2308" i="2"/>
  <c r="T2309" i="2"/>
  <c r="T2310" i="2"/>
  <c r="T2311" i="2"/>
  <c r="T2312" i="2"/>
  <c r="T2313" i="2"/>
  <c r="T2314" i="2"/>
  <c r="T2315" i="2"/>
  <c r="T2316" i="2"/>
  <c r="T2317" i="2"/>
  <c r="T2318" i="2"/>
  <c r="T2319" i="2"/>
  <c r="T2320" i="2"/>
  <c r="T2321" i="2"/>
  <c r="T2322" i="2"/>
  <c r="T2323" i="2"/>
  <c r="T2324" i="2"/>
  <c r="T2325" i="2"/>
  <c r="T2326" i="2"/>
  <c r="T2327" i="2"/>
  <c r="T2328" i="2"/>
  <c r="T2329" i="2"/>
  <c r="T2330" i="2"/>
  <c r="T2331" i="2"/>
  <c r="T2332" i="2"/>
  <c r="T2333" i="2"/>
  <c r="T2334" i="2"/>
  <c r="T2335" i="2"/>
  <c r="T2336" i="2"/>
  <c r="T2337" i="2"/>
  <c r="T2338" i="2"/>
  <c r="T2339" i="2"/>
  <c r="T2340" i="2"/>
  <c r="T2341" i="2"/>
  <c r="T2342" i="2"/>
  <c r="T2343" i="2"/>
  <c r="T2344" i="2"/>
  <c r="T2345" i="2"/>
  <c r="T2346" i="2"/>
  <c r="T2347" i="2"/>
  <c r="T2348" i="2"/>
  <c r="T2349" i="2"/>
  <c r="T2350" i="2"/>
  <c r="T2351" i="2"/>
  <c r="T2352" i="2"/>
  <c r="T2353" i="2"/>
  <c r="T2354" i="2"/>
  <c r="T2355" i="2"/>
  <c r="T2356" i="2"/>
  <c r="T2357" i="2"/>
  <c r="T2358" i="2"/>
  <c r="T2359" i="2"/>
  <c r="T2360" i="2"/>
  <c r="T2361" i="2"/>
  <c r="T2362" i="2"/>
  <c r="T2363" i="2"/>
  <c r="T2364" i="2"/>
  <c r="T2365" i="2"/>
  <c r="T2366" i="2"/>
  <c r="T2367" i="2"/>
  <c r="T2368" i="2"/>
  <c r="T2369" i="2"/>
  <c r="T2370" i="2"/>
  <c r="T2371" i="2"/>
  <c r="T2372" i="2"/>
  <c r="T2373" i="2"/>
  <c r="T2374" i="2"/>
  <c r="T2375" i="2"/>
  <c r="T2376" i="2"/>
  <c r="T2377" i="2"/>
  <c r="T2378" i="2"/>
  <c r="T2379" i="2"/>
  <c r="T2380" i="2"/>
  <c r="T2381" i="2"/>
  <c r="T2382" i="2"/>
  <c r="T2383" i="2"/>
  <c r="T2384" i="2"/>
  <c r="T2385" i="2"/>
  <c r="T2386" i="2"/>
  <c r="T2387" i="2"/>
  <c r="T2388" i="2"/>
  <c r="T2389" i="2"/>
  <c r="T2390" i="2"/>
  <c r="T2391" i="2"/>
  <c r="T2392" i="2"/>
  <c r="T2393" i="2"/>
  <c r="T2394" i="2"/>
  <c r="T2395" i="2"/>
  <c r="T2396" i="2"/>
  <c r="T2397" i="2"/>
  <c r="T2398" i="2"/>
  <c r="T2399" i="2"/>
  <c r="T2400" i="2"/>
  <c r="T2401" i="2"/>
  <c r="T2402" i="2"/>
  <c r="T2403" i="2"/>
  <c r="T2404" i="2"/>
  <c r="T2405" i="2"/>
  <c r="T2406" i="2"/>
  <c r="T2407" i="2"/>
  <c r="T2408" i="2"/>
  <c r="T2409" i="2"/>
  <c r="T2410" i="2"/>
  <c r="T2411" i="2"/>
  <c r="T2412" i="2"/>
  <c r="T2413" i="2"/>
  <c r="T2414" i="2"/>
  <c r="T2415" i="2"/>
  <c r="T2416" i="2"/>
  <c r="T2417" i="2"/>
  <c r="T2418" i="2"/>
  <c r="T2419" i="2"/>
  <c r="T2420" i="2"/>
  <c r="T2421" i="2"/>
  <c r="T2422" i="2"/>
  <c r="T2423" i="2"/>
  <c r="T2424" i="2"/>
  <c r="T2425" i="2"/>
  <c r="T2426" i="2"/>
  <c r="T2427" i="2"/>
  <c r="T2428" i="2"/>
  <c r="T2429" i="2"/>
  <c r="T2430" i="2"/>
  <c r="T2431" i="2"/>
  <c r="T2432" i="2"/>
  <c r="T2433" i="2"/>
  <c r="T2434" i="2"/>
  <c r="T2435" i="2"/>
  <c r="T2436" i="2"/>
  <c r="T2437" i="2"/>
  <c r="T2438" i="2"/>
  <c r="T2439" i="2"/>
  <c r="T2440" i="2"/>
  <c r="T2441" i="2"/>
  <c r="T2442" i="2"/>
  <c r="T2443" i="2"/>
  <c r="T2444" i="2"/>
  <c r="T2445" i="2"/>
  <c r="T2446" i="2"/>
  <c r="T2447" i="2"/>
  <c r="T2448" i="2"/>
  <c r="T2449" i="2"/>
  <c r="T2450" i="2"/>
  <c r="T2451" i="2"/>
  <c r="T2452" i="2"/>
  <c r="T2453" i="2"/>
  <c r="T2454" i="2"/>
  <c r="T2455" i="2"/>
  <c r="T2456" i="2"/>
  <c r="T2457" i="2"/>
  <c r="T2458" i="2"/>
  <c r="T2459" i="2"/>
  <c r="T2460" i="2"/>
  <c r="T2461" i="2"/>
  <c r="T2462" i="2"/>
  <c r="T2463" i="2"/>
  <c r="T2464" i="2"/>
  <c r="T2465" i="2"/>
  <c r="T2466" i="2"/>
  <c r="T2467" i="2"/>
  <c r="T2468" i="2"/>
  <c r="T2469" i="2"/>
  <c r="T2470" i="2"/>
  <c r="T2471" i="2"/>
  <c r="T2472" i="2"/>
  <c r="T2473" i="2"/>
  <c r="T2474" i="2"/>
  <c r="T2475" i="2"/>
  <c r="T2476" i="2"/>
  <c r="T2477" i="2"/>
  <c r="T2478" i="2"/>
  <c r="T2479" i="2"/>
  <c r="T2480" i="2"/>
  <c r="T2481" i="2"/>
  <c r="T2482" i="2"/>
  <c r="T2483" i="2"/>
  <c r="T2484" i="2"/>
  <c r="T2485" i="2"/>
  <c r="T2486" i="2"/>
  <c r="T2487" i="2"/>
  <c r="T2488" i="2"/>
  <c r="T2489" i="2"/>
  <c r="T2490" i="2"/>
  <c r="T2491" i="2"/>
  <c r="T2492" i="2"/>
  <c r="T2493" i="2"/>
  <c r="T2494" i="2"/>
  <c r="T2495" i="2"/>
  <c r="T2496" i="2"/>
  <c r="T2497" i="2"/>
  <c r="T2498" i="2"/>
  <c r="T2499" i="2"/>
  <c r="T2500" i="2"/>
  <c r="T2501" i="2"/>
  <c r="T2502" i="2"/>
  <c r="T2503" i="2"/>
  <c r="T2504" i="2"/>
  <c r="T2505" i="2"/>
  <c r="T2506" i="2"/>
  <c r="T2507" i="2"/>
  <c r="T2508" i="2"/>
  <c r="T2509" i="2"/>
  <c r="T2510" i="2"/>
  <c r="T2511" i="2"/>
  <c r="T2512" i="2"/>
  <c r="T2513" i="2"/>
  <c r="T2514" i="2"/>
  <c r="T2515" i="2"/>
  <c r="T2516" i="2"/>
  <c r="T2517" i="2"/>
  <c r="T2518" i="2"/>
  <c r="T2519" i="2"/>
  <c r="T2520" i="2"/>
  <c r="T2521" i="2"/>
  <c r="T2522" i="2"/>
  <c r="T2523" i="2"/>
  <c r="T2524" i="2"/>
  <c r="T2525" i="2"/>
  <c r="T2526" i="2"/>
  <c r="T2527" i="2"/>
  <c r="T2528" i="2"/>
  <c r="T2529" i="2"/>
  <c r="T2530" i="2"/>
  <c r="T2531" i="2"/>
  <c r="T2532" i="2"/>
  <c r="T2533" i="2"/>
  <c r="T2534" i="2"/>
  <c r="T2535" i="2"/>
  <c r="T2536" i="2"/>
  <c r="T2537" i="2"/>
  <c r="T2538" i="2"/>
  <c r="T2539" i="2"/>
  <c r="T2540" i="2"/>
  <c r="T2541" i="2"/>
  <c r="T2542" i="2"/>
  <c r="T2543" i="2"/>
  <c r="T2544" i="2"/>
  <c r="T2545" i="2"/>
  <c r="T2546" i="2"/>
  <c r="T2547" i="2"/>
  <c r="T2548" i="2"/>
  <c r="T2549" i="2"/>
  <c r="T2550" i="2"/>
  <c r="T2551" i="2"/>
  <c r="T2552" i="2"/>
  <c r="T2553" i="2"/>
  <c r="T2554" i="2"/>
  <c r="T2555" i="2"/>
  <c r="T2556" i="2"/>
  <c r="T2557" i="2"/>
  <c r="T2558" i="2"/>
  <c r="T2559" i="2"/>
  <c r="T2560" i="2"/>
  <c r="T2561" i="2"/>
  <c r="T2562" i="2"/>
  <c r="T2563" i="2"/>
  <c r="T2564" i="2"/>
  <c r="T2565" i="2"/>
  <c r="T2566" i="2"/>
  <c r="T2567" i="2"/>
  <c r="T2568" i="2"/>
  <c r="T2569" i="2"/>
  <c r="T2570" i="2"/>
  <c r="T2571" i="2"/>
  <c r="T2572" i="2"/>
  <c r="T2573" i="2"/>
  <c r="T2574" i="2"/>
  <c r="T2575" i="2"/>
  <c r="T2576" i="2"/>
  <c r="T2577" i="2"/>
  <c r="T2578" i="2"/>
  <c r="T2579" i="2"/>
  <c r="T2580" i="2"/>
  <c r="T2581" i="2"/>
  <c r="T2582" i="2"/>
  <c r="T2583" i="2"/>
  <c r="T2584" i="2"/>
  <c r="T2585" i="2"/>
  <c r="T2586" i="2"/>
  <c r="T2587" i="2"/>
  <c r="T2588" i="2"/>
  <c r="T2589" i="2"/>
  <c r="T2590" i="2"/>
  <c r="T2591" i="2"/>
  <c r="T2592" i="2"/>
  <c r="T2593" i="2"/>
  <c r="T2594" i="2"/>
  <c r="T2595" i="2"/>
  <c r="T2596" i="2"/>
  <c r="T2597" i="2"/>
  <c r="T2598" i="2"/>
  <c r="T2599" i="2"/>
  <c r="T2600" i="2"/>
  <c r="T2601" i="2"/>
  <c r="T2602" i="2"/>
  <c r="T2603" i="2"/>
  <c r="T2604" i="2"/>
  <c r="T2605" i="2"/>
  <c r="T2606" i="2"/>
  <c r="T2607" i="2"/>
  <c r="T2608" i="2"/>
  <c r="T2609" i="2"/>
  <c r="T2610" i="2"/>
  <c r="T2611" i="2"/>
  <c r="T2612" i="2"/>
  <c r="T2613" i="2"/>
  <c r="T2614" i="2"/>
  <c r="T2615" i="2"/>
  <c r="T2616" i="2"/>
  <c r="T2617" i="2"/>
  <c r="T2618" i="2"/>
  <c r="T2619" i="2"/>
  <c r="T2620" i="2"/>
  <c r="T2621" i="2"/>
  <c r="T2622" i="2"/>
  <c r="T2623" i="2"/>
  <c r="T2624" i="2"/>
  <c r="T2625" i="2"/>
  <c r="T2626" i="2"/>
  <c r="T2627" i="2"/>
  <c r="T2628" i="2"/>
  <c r="T2629" i="2"/>
  <c r="T2630" i="2"/>
  <c r="T2631" i="2"/>
  <c r="T2632" i="2"/>
  <c r="T2633" i="2"/>
  <c r="T2634" i="2"/>
  <c r="T2635" i="2"/>
  <c r="T2636" i="2"/>
  <c r="T2637" i="2"/>
  <c r="T2638" i="2"/>
  <c r="T2639" i="2"/>
  <c r="T2640" i="2"/>
  <c r="T2641" i="2"/>
  <c r="T2642" i="2"/>
  <c r="T2643" i="2"/>
  <c r="T2644" i="2"/>
  <c r="T2645" i="2"/>
  <c r="T2646" i="2"/>
  <c r="T2647" i="2"/>
  <c r="T2648" i="2"/>
  <c r="T2649" i="2"/>
  <c r="T2650" i="2"/>
  <c r="T2651" i="2"/>
  <c r="T2652" i="2"/>
  <c r="T2653" i="2"/>
  <c r="T2654" i="2"/>
  <c r="T2655" i="2"/>
  <c r="T2656" i="2"/>
  <c r="T2657" i="2"/>
  <c r="T2658" i="2"/>
  <c r="T2659" i="2"/>
  <c r="T2660" i="2"/>
  <c r="T2661" i="2"/>
  <c r="T2662" i="2"/>
  <c r="T2663" i="2"/>
  <c r="T2664" i="2"/>
  <c r="T2665" i="2"/>
  <c r="T2666" i="2"/>
  <c r="T2667" i="2"/>
  <c r="T2668" i="2"/>
  <c r="T2669" i="2"/>
  <c r="T2670" i="2"/>
  <c r="T2671" i="2"/>
  <c r="T2672" i="2"/>
  <c r="T2673" i="2"/>
  <c r="T2674" i="2"/>
  <c r="T2675" i="2"/>
  <c r="T2676" i="2"/>
  <c r="T2677" i="2"/>
  <c r="T2678" i="2"/>
  <c r="T2679" i="2"/>
  <c r="T2680" i="2"/>
  <c r="T2681" i="2"/>
  <c r="T2682" i="2"/>
  <c r="T2683" i="2"/>
  <c r="T2684" i="2"/>
  <c r="T2685" i="2"/>
  <c r="T2686" i="2"/>
  <c r="T2687" i="2"/>
  <c r="T2688" i="2"/>
  <c r="T2689" i="2"/>
  <c r="T2690" i="2"/>
  <c r="T2691" i="2"/>
  <c r="T2692" i="2"/>
  <c r="T2693" i="2"/>
  <c r="T2694" i="2"/>
  <c r="T2695" i="2"/>
  <c r="T2696" i="2"/>
  <c r="T2697" i="2"/>
  <c r="T2698" i="2"/>
  <c r="T2699" i="2"/>
  <c r="T2700" i="2"/>
  <c r="T2701" i="2"/>
  <c r="T2702" i="2"/>
  <c r="T2703" i="2"/>
  <c r="T2704" i="2"/>
  <c r="T2705" i="2"/>
  <c r="T2706" i="2"/>
  <c r="T2707" i="2"/>
  <c r="T2708" i="2"/>
  <c r="T2709" i="2"/>
  <c r="T2710" i="2"/>
  <c r="T2711" i="2"/>
  <c r="T2712" i="2"/>
  <c r="T2713" i="2"/>
  <c r="T2714" i="2"/>
  <c r="T2715" i="2"/>
  <c r="T2716" i="2"/>
  <c r="T2717" i="2"/>
  <c r="T2718" i="2"/>
  <c r="T2719" i="2"/>
  <c r="T2720" i="2"/>
  <c r="T2721" i="2"/>
  <c r="T2722" i="2"/>
  <c r="T2723" i="2"/>
  <c r="T2724" i="2"/>
  <c r="T2725" i="2"/>
  <c r="T2726" i="2"/>
  <c r="T2727" i="2"/>
  <c r="T2728" i="2"/>
  <c r="T2729" i="2"/>
  <c r="T2730" i="2"/>
  <c r="T2731" i="2"/>
  <c r="T2732" i="2"/>
  <c r="T2733" i="2"/>
  <c r="T2734" i="2"/>
  <c r="T2735" i="2"/>
  <c r="T2736" i="2"/>
  <c r="T2737" i="2"/>
  <c r="T2738" i="2"/>
  <c r="T2739" i="2"/>
  <c r="T2740" i="2"/>
  <c r="T2741" i="2"/>
  <c r="T2742" i="2"/>
  <c r="T2743" i="2"/>
  <c r="T2744" i="2"/>
  <c r="T2745" i="2"/>
  <c r="T2746" i="2"/>
  <c r="T2747" i="2"/>
  <c r="T2748" i="2"/>
  <c r="T2749" i="2"/>
  <c r="T2750" i="2"/>
  <c r="T2751" i="2"/>
  <c r="T2752" i="2"/>
  <c r="T2753" i="2"/>
  <c r="T2754" i="2"/>
  <c r="T2755" i="2"/>
  <c r="T2756" i="2"/>
  <c r="T2757" i="2"/>
  <c r="T2758" i="2"/>
  <c r="T2759" i="2"/>
  <c r="T2760" i="2"/>
  <c r="T2761" i="2"/>
  <c r="T2762" i="2"/>
  <c r="T2763" i="2"/>
  <c r="T2764" i="2"/>
  <c r="T2765" i="2"/>
  <c r="T2766" i="2"/>
  <c r="T2767" i="2"/>
  <c r="T2768" i="2"/>
  <c r="T2769" i="2"/>
  <c r="T2770" i="2"/>
  <c r="T2771" i="2"/>
  <c r="T2772" i="2"/>
  <c r="T2773" i="2"/>
  <c r="T2774" i="2"/>
  <c r="T2775" i="2"/>
  <c r="T2776" i="2"/>
  <c r="T2777" i="2"/>
  <c r="T2778" i="2"/>
  <c r="T2779" i="2"/>
  <c r="T2780" i="2"/>
  <c r="T2781" i="2"/>
  <c r="T2782" i="2"/>
  <c r="T2783" i="2"/>
  <c r="T2784" i="2"/>
  <c r="T2785" i="2"/>
  <c r="T2786" i="2"/>
  <c r="T2787" i="2"/>
  <c r="T2788" i="2"/>
  <c r="T2789" i="2"/>
  <c r="T2790" i="2"/>
  <c r="T2791" i="2"/>
  <c r="T2792" i="2"/>
  <c r="T2793" i="2"/>
  <c r="T2794" i="2"/>
  <c r="T2795" i="2"/>
  <c r="T2796" i="2"/>
  <c r="T2797" i="2"/>
  <c r="T2798" i="2"/>
  <c r="T2799" i="2"/>
  <c r="T2800" i="2"/>
  <c r="T2801" i="2"/>
  <c r="T2802" i="2"/>
  <c r="T2803" i="2"/>
  <c r="T2804" i="2"/>
  <c r="T2805" i="2"/>
  <c r="T2806" i="2"/>
  <c r="T2807" i="2"/>
  <c r="T2808" i="2"/>
  <c r="T2809" i="2"/>
  <c r="T2810" i="2"/>
  <c r="T2811" i="2"/>
  <c r="T2812" i="2"/>
  <c r="T2813" i="2"/>
  <c r="T2814" i="2"/>
  <c r="T2815" i="2"/>
  <c r="T2816" i="2"/>
  <c r="T2817" i="2"/>
  <c r="T2818" i="2"/>
  <c r="T2819" i="2"/>
  <c r="T2820" i="2"/>
  <c r="T2821" i="2"/>
  <c r="T2822" i="2"/>
  <c r="T2823" i="2"/>
  <c r="T2824" i="2"/>
  <c r="T2825" i="2"/>
  <c r="T2826" i="2"/>
  <c r="T2827" i="2"/>
  <c r="T2828" i="2"/>
  <c r="T2829" i="2"/>
  <c r="T2830" i="2"/>
  <c r="T2831" i="2"/>
  <c r="T2832" i="2"/>
  <c r="T2833" i="2"/>
  <c r="T2834" i="2"/>
  <c r="T2835" i="2"/>
  <c r="T2836" i="2"/>
  <c r="T2837" i="2"/>
  <c r="T2838" i="2"/>
  <c r="T2839" i="2"/>
  <c r="T2840" i="2"/>
  <c r="T2841" i="2"/>
  <c r="T2842" i="2"/>
  <c r="T2843" i="2"/>
  <c r="T2844" i="2"/>
  <c r="T2845" i="2"/>
  <c r="T2846" i="2"/>
  <c r="T2847" i="2"/>
  <c r="T2848" i="2"/>
  <c r="T2849" i="2"/>
  <c r="T2850" i="2"/>
  <c r="T2851" i="2"/>
  <c r="T2852" i="2"/>
  <c r="T2853" i="2"/>
  <c r="T2854" i="2"/>
  <c r="T2855" i="2"/>
  <c r="T2856" i="2"/>
  <c r="T2857" i="2"/>
  <c r="T2858" i="2"/>
  <c r="T2859" i="2"/>
  <c r="T2860" i="2"/>
  <c r="T2861" i="2"/>
  <c r="T2862" i="2"/>
  <c r="T2863" i="2"/>
  <c r="T2864" i="2"/>
  <c r="T2865" i="2"/>
  <c r="T2866" i="2"/>
  <c r="T2867" i="2"/>
  <c r="T2868" i="2"/>
  <c r="T2869" i="2"/>
  <c r="T2870" i="2"/>
  <c r="T2871" i="2"/>
  <c r="T2872" i="2"/>
  <c r="T2873" i="2"/>
  <c r="T2874" i="2"/>
  <c r="T2875" i="2"/>
  <c r="T2876" i="2"/>
  <c r="T2877" i="2"/>
  <c r="T2878" i="2"/>
  <c r="T2879" i="2"/>
  <c r="T2880" i="2"/>
  <c r="T2881" i="2"/>
  <c r="T2882" i="2"/>
  <c r="T2883" i="2"/>
  <c r="T2884" i="2"/>
  <c r="T2885" i="2"/>
  <c r="T2886" i="2"/>
  <c r="T2887" i="2"/>
  <c r="T2888" i="2"/>
  <c r="T2889" i="2"/>
  <c r="T2890" i="2"/>
  <c r="T2891" i="2"/>
  <c r="T2892" i="2"/>
  <c r="T2893" i="2"/>
  <c r="T2894" i="2"/>
  <c r="T2895" i="2"/>
  <c r="T2896" i="2"/>
  <c r="T2897" i="2"/>
  <c r="T2898" i="2"/>
  <c r="T2899" i="2"/>
  <c r="T2900" i="2"/>
  <c r="T2901" i="2"/>
  <c r="T2902" i="2"/>
  <c r="T2903" i="2"/>
  <c r="T2904" i="2"/>
  <c r="T2905" i="2"/>
  <c r="T2906" i="2"/>
  <c r="T2907" i="2"/>
  <c r="T2908" i="2"/>
  <c r="T2909" i="2"/>
  <c r="T2910" i="2"/>
  <c r="T2911" i="2"/>
  <c r="T2912" i="2"/>
  <c r="T2913" i="2"/>
  <c r="T2914" i="2"/>
  <c r="T2915" i="2"/>
  <c r="T2916" i="2"/>
  <c r="T2917" i="2"/>
  <c r="T2918" i="2"/>
  <c r="T2919" i="2"/>
  <c r="T2920" i="2"/>
  <c r="T2921" i="2"/>
  <c r="T2922" i="2"/>
  <c r="T2923" i="2"/>
  <c r="T2924" i="2"/>
  <c r="T2925" i="2"/>
  <c r="T2926" i="2"/>
  <c r="T2927" i="2"/>
  <c r="T2928" i="2"/>
  <c r="T2929" i="2"/>
  <c r="T2930" i="2"/>
  <c r="T2931" i="2"/>
  <c r="T2932" i="2"/>
  <c r="T2933" i="2"/>
  <c r="T2934" i="2"/>
  <c r="T2935" i="2"/>
  <c r="T2936" i="2"/>
  <c r="T2937" i="2"/>
  <c r="T2938" i="2"/>
  <c r="T2939" i="2"/>
  <c r="T2940" i="2"/>
  <c r="T2941" i="2"/>
  <c r="T2942" i="2"/>
  <c r="T2943" i="2"/>
  <c r="T2944" i="2"/>
  <c r="T2945" i="2"/>
  <c r="T2946" i="2"/>
  <c r="T2947" i="2"/>
  <c r="T2948" i="2"/>
  <c r="T2949" i="2"/>
  <c r="T2950" i="2"/>
  <c r="T2951" i="2"/>
  <c r="T2952" i="2"/>
  <c r="T2953" i="2"/>
  <c r="T2954" i="2"/>
  <c r="T2955" i="2"/>
  <c r="T2956" i="2"/>
  <c r="T2957" i="2"/>
  <c r="T2958" i="2"/>
  <c r="T2959" i="2"/>
  <c r="T2960" i="2"/>
  <c r="T2961" i="2"/>
  <c r="T2962" i="2"/>
  <c r="T2963" i="2"/>
  <c r="T2964" i="2"/>
  <c r="T2965" i="2"/>
  <c r="T2966" i="2"/>
  <c r="T2967" i="2"/>
  <c r="T2968" i="2"/>
  <c r="T2969" i="2"/>
  <c r="T2970" i="2"/>
  <c r="T2971" i="2"/>
  <c r="T2972" i="2"/>
  <c r="T2973" i="2"/>
  <c r="T2974" i="2"/>
  <c r="T2975" i="2"/>
  <c r="T2976" i="2"/>
  <c r="T2977" i="2"/>
  <c r="T2978" i="2"/>
  <c r="T2979" i="2"/>
  <c r="T2980" i="2"/>
  <c r="T2981" i="2"/>
  <c r="T2982" i="2"/>
  <c r="T2983" i="2"/>
  <c r="T2984" i="2"/>
  <c r="T2985" i="2"/>
  <c r="T2986" i="2"/>
  <c r="T2987" i="2"/>
  <c r="T2988" i="2"/>
  <c r="T2989" i="2"/>
  <c r="T2990" i="2"/>
  <c r="T2991" i="2"/>
  <c r="T2992" i="2"/>
  <c r="T2993" i="2"/>
  <c r="T2994" i="2"/>
  <c r="T2995" i="2"/>
  <c r="T2996" i="2"/>
  <c r="T2997" i="2"/>
  <c r="T2998" i="2"/>
  <c r="T2999" i="2"/>
  <c r="T3000" i="2"/>
  <c r="T3001" i="2"/>
  <c r="T3002" i="2"/>
  <c r="T3003" i="2"/>
  <c r="T3004" i="2"/>
  <c r="T3005" i="2"/>
  <c r="T3006" i="2"/>
  <c r="T3007" i="2"/>
  <c r="T3008" i="2"/>
  <c r="T3009" i="2"/>
  <c r="T3010" i="2"/>
  <c r="T3011" i="2"/>
  <c r="T3012" i="2"/>
  <c r="T3013" i="2"/>
  <c r="T3014" i="2"/>
  <c r="T3015" i="2"/>
  <c r="T3016" i="2"/>
  <c r="T3017" i="2"/>
  <c r="T3018" i="2"/>
  <c r="T3019" i="2"/>
  <c r="T3020" i="2"/>
  <c r="T3021" i="2"/>
  <c r="T3022" i="2"/>
  <c r="T3023" i="2"/>
  <c r="T3024" i="2"/>
  <c r="T3025" i="2"/>
  <c r="T3026" i="2"/>
  <c r="T3027" i="2"/>
  <c r="T3028" i="2"/>
  <c r="T3029" i="2"/>
  <c r="T3030" i="2"/>
  <c r="T3031" i="2"/>
  <c r="T3032" i="2"/>
  <c r="T3033" i="2"/>
  <c r="T3034" i="2"/>
  <c r="T3035" i="2"/>
  <c r="T3036" i="2"/>
  <c r="T3037" i="2"/>
  <c r="T3038" i="2"/>
  <c r="T3039" i="2"/>
  <c r="T3040" i="2"/>
  <c r="T3041" i="2"/>
  <c r="T3042" i="2"/>
  <c r="T3043" i="2"/>
  <c r="T3044" i="2"/>
  <c r="T3045" i="2"/>
  <c r="T3046" i="2"/>
  <c r="T3047" i="2"/>
  <c r="T3048" i="2"/>
  <c r="T3049" i="2"/>
  <c r="T3050" i="2"/>
  <c r="T3051" i="2"/>
  <c r="T3052" i="2"/>
  <c r="T3053" i="2"/>
  <c r="T3054" i="2"/>
  <c r="T3055" i="2"/>
  <c r="T3056" i="2"/>
  <c r="T3057" i="2"/>
  <c r="T3058" i="2"/>
  <c r="T3059" i="2"/>
  <c r="T3060" i="2"/>
  <c r="T3061" i="2"/>
  <c r="T3062" i="2"/>
  <c r="T3063" i="2"/>
  <c r="T3064" i="2"/>
  <c r="T3065" i="2"/>
  <c r="T3066" i="2"/>
  <c r="T3067" i="2"/>
  <c r="T3068" i="2"/>
  <c r="T3069" i="2"/>
  <c r="T3070" i="2"/>
  <c r="T3071" i="2"/>
  <c r="T3072" i="2"/>
  <c r="T3073" i="2"/>
  <c r="T3074" i="2"/>
  <c r="T3075" i="2"/>
  <c r="T3076" i="2"/>
  <c r="T3077" i="2"/>
  <c r="T3078" i="2"/>
  <c r="T3079" i="2"/>
  <c r="T3080" i="2"/>
  <c r="T3081" i="2"/>
  <c r="T3082" i="2"/>
  <c r="T3083" i="2"/>
  <c r="T3084" i="2"/>
  <c r="T3085" i="2"/>
  <c r="T3086" i="2"/>
  <c r="T3087" i="2"/>
  <c r="T3088" i="2"/>
  <c r="T3089" i="2"/>
  <c r="T3090" i="2"/>
  <c r="T3091" i="2"/>
  <c r="T3092" i="2"/>
  <c r="T3093" i="2"/>
  <c r="T3094" i="2"/>
  <c r="T3095" i="2"/>
  <c r="T3096" i="2"/>
  <c r="T3097" i="2"/>
  <c r="T3098" i="2"/>
  <c r="T3099" i="2"/>
  <c r="T3100" i="2"/>
  <c r="T3101" i="2"/>
  <c r="T3102" i="2"/>
  <c r="T3103" i="2"/>
  <c r="T3104" i="2"/>
  <c r="T3105" i="2"/>
  <c r="T3106" i="2"/>
  <c r="T3107" i="2"/>
  <c r="T3108" i="2"/>
  <c r="T3109" i="2"/>
  <c r="T3110" i="2"/>
  <c r="T3111" i="2"/>
  <c r="T3112" i="2"/>
  <c r="T3113" i="2"/>
  <c r="T3114" i="2"/>
  <c r="T3115" i="2"/>
  <c r="T3116" i="2"/>
  <c r="T3117" i="2"/>
  <c r="T3118" i="2"/>
  <c r="T3119" i="2"/>
  <c r="T3120" i="2"/>
  <c r="T3121" i="2"/>
  <c r="T3122" i="2"/>
  <c r="T3123" i="2"/>
  <c r="T3124" i="2"/>
  <c r="T3125" i="2"/>
  <c r="T3126" i="2"/>
  <c r="T3127" i="2"/>
  <c r="T3128" i="2"/>
  <c r="T3129" i="2"/>
  <c r="T3130" i="2"/>
  <c r="T3131" i="2"/>
  <c r="T3132" i="2"/>
  <c r="T3133" i="2"/>
  <c r="T3134" i="2"/>
  <c r="T3135" i="2"/>
  <c r="T3136" i="2"/>
  <c r="T3137" i="2"/>
  <c r="T3138" i="2"/>
  <c r="T3139" i="2"/>
  <c r="T3140" i="2"/>
  <c r="T3141" i="2"/>
  <c r="T3142" i="2"/>
  <c r="T3143" i="2"/>
  <c r="T3144" i="2"/>
  <c r="T3145" i="2"/>
  <c r="T3146" i="2"/>
  <c r="T3147" i="2"/>
  <c r="T3148" i="2"/>
  <c r="T3149" i="2"/>
  <c r="T3150" i="2"/>
  <c r="T3151" i="2"/>
  <c r="T3152" i="2"/>
  <c r="T3153" i="2"/>
  <c r="T3154" i="2"/>
  <c r="T3155" i="2"/>
  <c r="T3156" i="2"/>
  <c r="T3157" i="2"/>
  <c r="T3158" i="2"/>
  <c r="T3159" i="2"/>
  <c r="T3160" i="2"/>
  <c r="T3161" i="2"/>
  <c r="T3162" i="2"/>
  <c r="T3163" i="2"/>
  <c r="T3164" i="2"/>
  <c r="T3165" i="2"/>
  <c r="T3166" i="2"/>
  <c r="T3167" i="2"/>
  <c r="T3168" i="2"/>
  <c r="T3169" i="2"/>
  <c r="T3170" i="2"/>
  <c r="T3171" i="2"/>
  <c r="T3172" i="2"/>
  <c r="T3173" i="2"/>
  <c r="T3174" i="2"/>
  <c r="T3175" i="2"/>
  <c r="T3176" i="2"/>
  <c r="T3177" i="2"/>
  <c r="T3178" i="2"/>
  <c r="T3179" i="2"/>
  <c r="T3180" i="2"/>
  <c r="T3181" i="2"/>
  <c r="T3182" i="2"/>
  <c r="T3183" i="2"/>
  <c r="T3184" i="2"/>
  <c r="T3185" i="2"/>
  <c r="T3186" i="2"/>
  <c r="T3187" i="2"/>
  <c r="T3188" i="2"/>
  <c r="T3189" i="2"/>
  <c r="T3190" i="2"/>
  <c r="T3191" i="2"/>
  <c r="T3192" i="2"/>
  <c r="T3193" i="2"/>
  <c r="T3194" i="2"/>
  <c r="T3195" i="2"/>
  <c r="T3196" i="2"/>
  <c r="T3197" i="2"/>
  <c r="T3198" i="2"/>
  <c r="T3199" i="2"/>
  <c r="T3200" i="2"/>
  <c r="T3201" i="2"/>
  <c r="T3202" i="2"/>
  <c r="T3203" i="2"/>
  <c r="T3204" i="2"/>
  <c r="T3205" i="2"/>
  <c r="T3206" i="2"/>
  <c r="T3207" i="2"/>
  <c r="T3208" i="2"/>
  <c r="T3209" i="2"/>
  <c r="T3210" i="2"/>
  <c r="T3211" i="2"/>
  <c r="T3212" i="2"/>
  <c r="T3213" i="2"/>
  <c r="T3214" i="2"/>
  <c r="T3215" i="2"/>
  <c r="T3216" i="2"/>
  <c r="T3217" i="2"/>
  <c r="T3218" i="2"/>
  <c r="T3219" i="2"/>
  <c r="T3220" i="2"/>
  <c r="T3221" i="2"/>
  <c r="T3222" i="2"/>
  <c r="T3223" i="2"/>
  <c r="T3224" i="2"/>
  <c r="T3225" i="2"/>
  <c r="T3226" i="2"/>
  <c r="T3227" i="2"/>
  <c r="T3228" i="2"/>
  <c r="T3229" i="2"/>
  <c r="T3230" i="2"/>
  <c r="T3231" i="2"/>
  <c r="T3232" i="2"/>
  <c r="T3233" i="2"/>
  <c r="T3234" i="2"/>
  <c r="T3235" i="2"/>
  <c r="T3236" i="2"/>
  <c r="T3237" i="2"/>
  <c r="T3238" i="2"/>
  <c r="T3239" i="2"/>
  <c r="T3240" i="2"/>
  <c r="T3241" i="2"/>
  <c r="T3242" i="2"/>
  <c r="T3243" i="2"/>
  <c r="T3244" i="2"/>
  <c r="T3245" i="2"/>
  <c r="T3246" i="2"/>
  <c r="T3247" i="2"/>
  <c r="T3248" i="2"/>
  <c r="T3249" i="2"/>
  <c r="T3250" i="2"/>
  <c r="T3251" i="2"/>
  <c r="T3252" i="2"/>
  <c r="T3253" i="2"/>
  <c r="T3254" i="2"/>
  <c r="T3255" i="2"/>
  <c r="T3256" i="2"/>
  <c r="T3257" i="2"/>
  <c r="T3258" i="2"/>
  <c r="T3259" i="2"/>
  <c r="T3260" i="2"/>
  <c r="T3261" i="2"/>
  <c r="T3262" i="2"/>
  <c r="T3263" i="2"/>
  <c r="T3264" i="2"/>
  <c r="T3265" i="2"/>
  <c r="T3266" i="2"/>
  <c r="T3267" i="2"/>
  <c r="T3268" i="2"/>
  <c r="T3269" i="2"/>
  <c r="T3270" i="2"/>
  <c r="T3271" i="2"/>
  <c r="T3272" i="2"/>
  <c r="T3273" i="2"/>
  <c r="T3274" i="2"/>
  <c r="T3275" i="2"/>
  <c r="T3276" i="2"/>
  <c r="T3277" i="2"/>
  <c r="T3278" i="2"/>
  <c r="T3279" i="2"/>
  <c r="T3280" i="2"/>
  <c r="T3281" i="2"/>
  <c r="T3282" i="2"/>
  <c r="T3283" i="2"/>
  <c r="T3284" i="2"/>
  <c r="T3285" i="2"/>
  <c r="T3286" i="2"/>
  <c r="T3287" i="2"/>
  <c r="T3288" i="2"/>
  <c r="T3289" i="2"/>
  <c r="T3290" i="2"/>
  <c r="T3291" i="2"/>
  <c r="T3292" i="2"/>
  <c r="T3293" i="2"/>
  <c r="T3294" i="2"/>
  <c r="T3295" i="2"/>
  <c r="T3296" i="2"/>
  <c r="T3297" i="2"/>
  <c r="T3298" i="2"/>
  <c r="T3299" i="2"/>
  <c r="T3300" i="2"/>
  <c r="T3301" i="2"/>
  <c r="T3302" i="2"/>
  <c r="T3303" i="2"/>
  <c r="T3304" i="2"/>
  <c r="T3305" i="2"/>
  <c r="T3306" i="2"/>
  <c r="T3307" i="2"/>
  <c r="T3308" i="2"/>
  <c r="T3309" i="2"/>
  <c r="T3310" i="2"/>
  <c r="T3311" i="2"/>
  <c r="T3312" i="2"/>
  <c r="T3313" i="2"/>
  <c r="T3314" i="2"/>
  <c r="T3315" i="2"/>
  <c r="T3316" i="2"/>
  <c r="T3317" i="2"/>
  <c r="T3318" i="2"/>
  <c r="T3319" i="2"/>
  <c r="T3320" i="2"/>
  <c r="T3321" i="2"/>
  <c r="T3322" i="2"/>
  <c r="T3323" i="2"/>
  <c r="T3324" i="2"/>
  <c r="T3325" i="2"/>
  <c r="T3326" i="2"/>
  <c r="T3327" i="2"/>
  <c r="T3328" i="2"/>
  <c r="T3329" i="2"/>
  <c r="T3330" i="2"/>
  <c r="T3331" i="2"/>
  <c r="T3332" i="2"/>
  <c r="T3333" i="2"/>
  <c r="T3334" i="2"/>
  <c r="T3335" i="2"/>
  <c r="T3336" i="2"/>
  <c r="T3337" i="2"/>
  <c r="T3338" i="2"/>
  <c r="T3339" i="2"/>
  <c r="T3340" i="2"/>
  <c r="T3341" i="2"/>
  <c r="T3342" i="2"/>
  <c r="T3343" i="2"/>
  <c r="T3344" i="2"/>
  <c r="T3345" i="2"/>
  <c r="T3346" i="2"/>
  <c r="T3347" i="2"/>
  <c r="T3348" i="2"/>
  <c r="T3349" i="2"/>
  <c r="T3350" i="2"/>
  <c r="T3351" i="2"/>
  <c r="T3352" i="2"/>
  <c r="T3353" i="2"/>
  <c r="T3354" i="2"/>
  <c r="T3355" i="2"/>
  <c r="T3356" i="2"/>
  <c r="T3357" i="2"/>
  <c r="T3358" i="2"/>
  <c r="T3359" i="2"/>
  <c r="T3360" i="2"/>
  <c r="T3361" i="2"/>
  <c r="T3362" i="2"/>
  <c r="T3363" i="2"/>
  <c r="T3364" i="2"/>
  <c r="T3365" i="2"/>
  <c r="T3366" i="2"/>
  <c r="T3367" i="2"/>
  <c r="T3368" i="2"/>
  <c r="T3369" i="2"/>
  <c r="T3370" i="2"/>
  <c r="T3371" i="2"/>
  <c r="T3372" i="2"/>
  <c r="T3373" i="2"/>
  <c r="T3374" i="2"/>
  <c r="T3375" i="2"/>
  <c r="T3376" i="2"/>
  <c r="T3377" i="2"/>
  <c r="T3378" i="2"/>
  <c r="T3379" i="2"/>
  <c r="T3380" i="2"/>
  <c r="T3381" i="2"/>
  <c r="T3382" i="2"/>
  <c r="T3383" i="2"/>
  <c r="T3384" i="2"/>
  <c r="T3385" i="2"/>
  <c r="T3386" i="2"/>
  <c r="T3387" i="2"/>
  <c r="T3388" i="2"/>
  <c r="T3389" i="2"/>
  <c r="T3390" i="2"/>
  <c r="T3391" i="2"/>
  <c r="T3392" i="2"/>
  <c r="T3393" i="2"/>
  <c r="T3394" i="2"/>
  <c r="T3395" i="2"/>
  <c r="T3396" i="2"/>
  <c r="T3397" i="2"/>
  <c r="T3398" i="2"/>
  <c r="T3399" i="2"/>
  <c r="T3400" i="2"/>
  <c r="T3401" i="2"/>
  <c r="T3402" i="2"/>
  <c r="T3403" i="2"/>
  <c r="T3404" i="2"/>
  <c r="T3405" i="2"/>
  <c r="T3406" i="2"/>
  <c r="T3407" i="2"/>
  <c r="T3408" i="2"/>
  <c r="T3409" i="2"/>
  <c r="T3410" i="2"/>
  <c r="T3411" i="2"/>
  <c r="T3412" i="2"/>
  <c r="T3413" i="2"/>
  <c r="T3414" i="2"/>
  <c r="T3415" i="2"/>
  <c r="T3416" i="2"/>
  <c r="T3417" i="2"/>
  <c r="T3418" i="2"/>
  <c r="T3419" i="2"/>
  <c r="T3420" i="2"/>
  <c r="T3421" i="2"/>
  <c r="T3422" i="2"/>
  <c r="T3423" i="2"/>
  <c r="T3424" i="2"/>
  <c r="T3425" i="2"/>
  <c r="T3426" i="2"/>
  <c r="T3427" i="2"/>
  <c r="T3428" i="2"/>
  <c r="T3429" i="2"/>
  <c r="T3430" i="2"/>
  <c r="T3431" i="2"/>
  <c r="T3432" i="2"/>
  <c r="T3433" i="2"/>
  <c r="T3434" i="2"/>
  <c r="T3435" i="2"/>
  <c r="T3436" i="2"/>
  <c r="T3437" i="2"/>
  <c r="T3438" i="2"/>
  <c r="T3439" i="2"/>
  <c r="T3440" i="2"/>
  <c r="T3441" i="2"/>
  <c r="T3442" i="2"/>
  <c r="T3443" i="2"/>
  <c r="T3444" i="2"/>
  <c r="T3445" i="2"/>
  <c r="T3446" i="2"/>
  <c r="T3447" i="2"/>
  <c r="T3448" i="2"/>
  <c r="T3449" i="2"/>
  <c r="T3450" i="2"/>
  <c r="T3451" i="2"/>
  <c r="T3452" i="2"/>
  <c r="T3453" i="2"/>
  <c r="T3454" i="2"/>
  <c r="T3455" i="2"/>
  <c r="T3456" i="2"/>
  <c r="T3457" i="2"/>
  <c r="T3458" i="2"/>
  <c r="T3459" i="2"/>
  <c r="T3460" i="2"/>
  <c r="T3461" i="2"/>
  <c r="T3462" i="2"/>
  <c r="T3463" i="2"/>
  <c r="T3464" i="2"/>
  <c r="T3465" i="2"/>
  <c r="T3466" i="2"/>
  <c r="T3467" i="2"/>
  <c r="T3468" i="2"/>
  <c r="T3469" i="2"/>
  <c r="T3470" i="2"/>
  <c r="T3471" i="2"/>
  <c r="T3472" i="2"/>
  <c r="T3473" i="2"/>
  <c r="T3474" i="2"/>
  <c r="T3475" i="2"/>
  <c r="T3476" i="2"/>
  <c r="T3477" i="2"/>
  <c r="T3478" i="2"/>
  <c r="T3479" i="2"/>
  <c r="T3480" i="2"/>
  <c r="T3481" i="2"/>
  <c r="T3482" i="2"/>
  <c r="T3483" i="2"/>
  <c r="T3484" i="2"/>
  <c r="T3485" i="2"/>
  <c r="T3486" i="2"/>
  <c r="T3487" i="2"/>
  <c r="T3488" i="2"/>
  <c r="T3489" i="2"/>
  <c r="T3490" i="2"/>
  <c r="T3491" i="2"/>
  <c r="T3492" i="2"/>
  <c r="T3493" i="2"/>
  <c r="T3494" i="2"/>
  <c r="T3495" i="2"/>
  <c r="T3496" i="2"/>
  <c r="T3497" i="2"/>
  <c r="T3498" i="2"/>
  <c r="T3499" i="2"/>
  <c r="T3500" i="2"/>
  <c r="T3501" i="2"/>
  <c r="T3502" i="2"/>
  <c r="T3503" i="2"/>
  <c r="T3504" i="2"/>
  <c r="T3505" i="2"/>
  <c r="T3506" i="2"/>
  <c r="T3507" i="2"/>
  <c r="T3508" i="2"/>
  <c r="T3509" i="2"/>
  <c r="T3510" i="2"/>
  <c r="T3511" i="2"/>
  <c r="T3512" i="2"/>
  <c r="T3513" i="2"/>
  <c r="T3514" i="2"/>
  <c r="T3515" i="2"/>
  <c r="T3516" i="2"/>
  <c r="T3517" i="2"/>
  <c r="T3518" i="2"/>
  <c r="T3519" i="2"/>
  <c r="T3520" i="2"/>
  <c r="T3521" i="2"/>
  <c r="T3522" i="2"/>
  <c r="T3523" i="2"/>
  <c r="T3524" i="2"/>
  <c r="T3525" i="2"/>
  <c r="T3526" i="2"/>
  <c r="T3527" i="2"/>
  <c r="T3528" i="2"/>
  <c r="T3529" i="2"/>
  <c r="T3530" i="2"/>
  <c r="T3531" i="2"/>
  <c r="T3532" i="2"/>
  <c r="T3533" i="2"/>
  <c r="T3534" i="2"/>
  <c r="T3535" i="2"/>
  <c r="T3536" i="2"/>
  <c r="T3537" i="2"/>
  <c r="T3538" i="2"/>
  <c r="T3539" i="2"/>
  <c r="T3540" i="2"/>
  <c r="T3541" i="2"/>
  <c r="T3542" i="2"/>
  <c r="T3543" i="2"/>
  <c r="T3544" i="2"/>
  <c r="T3545" i="2"/>
  <c r="T3546" i="2"/>
  <c r="T3547" i="2"/>
  <c r="T3548" i="2"/>
  <c r="T3549" i="2"/>
  <c r="T3550" i="2"/>
  <c r="T3551" i="2"/>
  <c r="T3552" i="2"/>
  <c r="T3553" i="2"/>
  <c r="T3554" i="2"/>
  <c r="T3555" i="2"/>
  <c r="T3556" i="2"/>
  <c r="T3557" i="2"/>
  <c r="T3558" i="2"/>
  <c r="T3559" i="2"/>
  <c r="T3560" i="2"/>
  <c r="T3561" i="2"/>
  <c r="T3562" i="2"/>
  <c r="T3563" i="2"/>
  <c r="T3564" i="2"/>
  <c r="T3565" i="2"/>
  <c r="T3566" i="2"/>
  <c r="T3567" i="2"/>
  <c r="T3568" i="2"/>
  <c r="T3569" i="2"/>
  <c r="T3570" i="2"/>
  <c r="T3571" i="2"/>
  <c r="T3572" i="2"/>
  <c r="T3573" i="2"/>
  <c r="T3574" i="2"/>
  <c r="T3575" i="2"/>
  <c r="T3576" i="2"/>
  <c r="T3577" i="2"/>
  <c r="T3578" i="2"/>
  <c r="T3579" i="2"/>
  <c r="T3580" i="2"/>
  <c r="T3581" i="2"/>
  <c r="T3582" i="2"/>
  <c r="T3583" i="2"/>
  <c r="T3584" i="2"/>
  <c r="T3585" i="2"/>
  <c r="T3586" i="2"/>
  <c r="T3587" i="2"/>
  <c r="T3588" i="2"/>
  <c r="T3589" i="2"/>
  <c r="T3590" i="2"/>
  <c r="T3591" i="2"/>
  <c r="T3592" i="2"/>
  <c r="T3593" i="2"/>
  <c r="T3594" i="2"/>
  <c r="T3595" i="2"/>
  <c r="T3596" i="2"/>
  <c r="T3597" i="2"/>
  <c r="T3598" i="2"/>
  <c r="T3599" i="2"/>
  <c r="T3600" i="2"/>
  <c r="T3601" i="2"/>
  <c r="T3602" i="2"/>
  <c r="T3603" i="2"/>
  <c r="T3604" i="2"/>
  <c r="T3605" i="2"/>
  <c r="T3606" i="2"/>
  <c r="T3607" i="2"/>
  <c r="T3608" i="2"/>
  <c r="T3609" i="2"/>
  <c r="T3610" i="2"/>
  <c r="T3611" i="2"/>
  <c r="T3612" i="2"/>
  <c r="T3613" i="2"/>
  <c r="T3614" i="2"/>
  <c r="T3615" i="2"/>
  <c r="T3616" i="2"/>
  <c r="T3617" i="2"/>
  <c r="T3618" i="2"/>
  <c r="T3619" i="2"/>
  <c r="T3620" i="2"/>
  <c r="T3621" i="2"/>
  <c r="T3622" i="2"/>
  <c r="T3623" i="2"/>
  <c r="T3624" i="2"/>
  <c r="T3625" i="2"/>
  <c r="T3626" i="2"/>
  <c r="T3627" i="2"/>
  <c r="T3628" i="2"/>
  <c r="T3629" i="2"/>
  <c r="T3630" i="2"/>
  <c r="T3631" i="2"/>
  <c r="T3632" i="2"/>
  <c r="T3633" i="2"/>
  <c r="T3634" i="2"/>
  <c r="T3635" i="2"/>
  <c r="T3636" i="2"/>
  <c r="T3637" i="2"/>
  <c r="T3638" i="2"/>
  <c r="T3639" i="2"/>
  <c r="T3640" i="2"/>
  <c r="T3641" i="2"/>
  <c r="T3642" i="2"/>
  <c r="T3643" i="2"/>
  <c r="T3644" i="2"/>
  <c r="T3645" i="2"/>
  <c r="T3646" i="2"/>
  <c r="T3647" i="2"/>
  <c r="T3648" i="2"/>
  <c r="T3649" i="2"/>
  <c r="T3650" i="2"/>
  <c r="T3651" i="2"/>
  <c r="T3652" i="2"/>
  <c r="T3653" i="2"/>
  <c r="T3654" i="2"/>
  <c r="T3655" i="2"/>
  <c r="T3656" i="2"/>
  <c r="T3657" i="2"/>
  <c r="T3658" i="2"/>
  <c r="T3659" i="2"/>
  <c r="T3660" i="2"/>
  <c r="T3661" i="2"/>
  <c r="T3662" i="2"/>
  <c r="T3663" i="2"/>
  <c r="T3664" i="2"/>
  <c r="T3665" i="2"/>
  <c r="T3666" i="2"/>
  <c r="T3667" i="2"/>
  <c r="T3668" i="2"/>
  <c r="T3669" i="2"/>
  <c r="T3670" i="2"/>
  <c r="T3671" i="2"/>
  <c r="T3672" i="2"/>
  <c r="T3673" i="2"/>
  <c r="T3674" i="2"/>
  <c r="T3675" i="2"/>
  <c r="T3676" i="2"/>
  <c r="T3677" i="2"/>
  <c r="T3678" i="2"/>
  <c r="T3679" i="2"/>
  <c r="T3680" i="2"/>
  <c r="T3681" i="2"/>
  <c r="T3682" i="2"/>
  <c r="T3683" i="2"/>
  <c r="T3684" i="2"/>
  <c r="T3685" i="2"/>
  <c r="T3686" i="2"/>
  <c r="T3687" i="2"/>
  <c r="T3688" i="2"/>
  <c r="T3689" i="2"/>
  <c r="T3690" i="2"/>
  <c r="T3691" i="2"/>
  <c r="T3692" i="2"/>
  <c r="T3693" i="2"/>
  <c r="T3694" i="2"/>
  <c r="T3695" i="2"/>
  <c r="T3696" i="2"/>
  <c r="T3697" i="2"/>
  <c r="T3698" i="2"/>
  <c r="T3699" i="2"/>
  <c r="T3700" i="2"/>
  <c r="T3701" i="2"/>
  <c r="T3702" i="2"/>
  <c r="T3703" i="2"/>
  <c r="T3704" i="2"/>
  <c r="T3705" i="2"/>
  <c r="T3706" i="2"/>
  <c r="T3707" i="2"/>
  <c r="T3708" i="2"/>
  <c r="T3709" i="2"/>
  <c r="T3710" i="2"/>
  <c r="T3711" i="2"/>
  <c r="T3712" i="2"/>
  <c r="T3713" i="2"/>
  <c r="T3714" i="2"/>
  <c r="T3715" i="2"/>
  <c r="T3716" i="2"/>
  <c r="T3717" i="2"/>
  <c r="T3718" i="2"/>
  <c r="T3719" i="2"/>
  <c r="T3720" i="2"/>
  <c r="T3721" i="2"/>
  <c r="T3722" i="2"/>
  <c r="T3723" i="2"/>
  <c r="T3724" i="2"/>
  <c r="T3725" i="2"/>
  <c r="T3726" i="2"/>
  <c r="T3727" i="2"/>
  <c r="T3728" i="2"/>
  <c r="T3729" i="2"/>
  <c r="T3730" i="2"/>
  <c r="T3731" i="2"/>
  <c r="T3732" i="2"/>
  <c r="T3733" i="2"/>
  <c r="T3734" i="2"/>
  <c r="T3735" i="2"/>
  <c r="T3736" i="2"/>
  <c r="T3737" i="2"/>
  <c r="T3738" i="2"/>
  <c r="T3739" i="2"/>
  <c r="T3740" i="2"/>
  <c r="T3741" i="2"/>
  <c r="T3742" i="2"/>
  <c r="T3743" i="2"/>
  <c r="T3744" i="2"/>
  <c r="T3745" i="2"/>
  <c r="T3746" i="2"/>
  <c r="T3747" i="2"/>
  <c r="T3748" i="2"/>
  <c r="T3749" i="2"/>
  <c r="T3750" i="2"/>
  <c r="T3751" i="2"/>
  <c r="T3752" i="2"/>
  <c r="T3753" i="2"/>
  <c r="T3754" i="2"/>
  <c r="T3755" i="2"/>
  <c r="T3756" i="2"/>
  <c r="T3757" i="2"/>
  <c r="T3758" i="2"/>
  <c r="T3759" i="2"/>
  <c r="T3760" i="2"/>
  <c r="T3761" i="2"/>
  <c r="T3762" i="2"/>
  <c r="T3763" i="2"/>
  <c r="T3764" i="2"/>
  <c r="T3765" i="2"/>
  <c r="T3766" i="2"/>
  <c r="T3767" i="2"/>
  <c r="T3768" i="2"/>
  <c r="T3769" i="2"/>
  <c r="T3770" i="2"/>
  <c r="T3771" i="2"/>
  <c r="T3772" i="2"/>
  <c r="T3773" i="2"/>
  <c r="T3774" i="2"/>
  <c r="T3775" i="2"/>
  <c r="T3776" i="2"/>
  <c r="T3777" i="2"/>
  <c r="T3778" i="2"/>
  <c r="T3779" i="2"/>
  <c r="T3780" i="2"/>
  <c r="T3781" i="2"/>
  <c r="T3782" i="2"/>
  <c r="T3783" i="2"/>
  <c r="T3784" i="2"/>
  <c r="T3785" i="2"/>
  <c r="T3786" i="2"/>
  <c r="T3787" i="2"/>
  <c r="T3788" i="2"/>
  <c r="T3789" i="2"/>
  <c r="T3790" i="2"/>
  <c r="T3791" i="2"/>
  <c r="T3792" i="2"/>
  <c r="T3793" i="2"/>
  <c r="T3794" i="2"/>
  <c r="T3795" i="2"/>
  <c r="T3796" i="2"/>
  <c r="T3797" i="2"/>
  <c r="T3798" i="2"/>
  <c r="T3799" i="2"/>
  <c r="T3800" i="2"/>
  <c r="T3801" i="2"/>
  <c r="T3802" i="2"/>
  <c r="T3803" i="2"/>
  <c r="T3804" i="2"/>
  <c r="T3805" i="2"/>
  <c r="T3806" i="2"/>
  <c r="T3807" i="2"/>
  <c r="T3808" i="2"/>
  <c r="T3809" i="2"/>
  <c r="T3810" i="2"/>
  <c r="T3811" i="2"/>
  <c r="T3812" i="2"/>
  <c r="T3813" i="2"/>
  <c r="T3814" i="2"/>
  <c r="T3815" i="2"/>
  <c r="T3816" i="2"/>
  <c r="T3817" i="2"/>
  <c r="T3818" i="2"/>
  <c r="T3819" i="2"/>
  <c r="T3820" i="2"/>
  <c r="T3821" i="2"/>
  <c r="T3822" i="2"/>
  <c r="T3823" i="2"/>
  <c r="T3824" i="2"/>
  <c r="T3825" i="2"/>
  <c r="T3826" i="2"/>
  <c r="T3827" i="2"/>
  <c r="T3828" i="2"/>
  <c r="T3829" i="2"/>
  <c r="T3830" i="2"/>
  <c r="T3831" i="2"/>
  <c r="T3832" i="2"/>
  <c r="T3833" i="2"/>
  <c r="T3834" i="2"/>
  <c r="T3835" i="2"/>
  <c r="T3836" i="2"/>
  <c r="T3837" i="2"/>
  <c r="T3838" i="2"/>
  <c r="T3839" i="2"/>
  <c r="T3840" i="2"/>
  <c r="T3841" i="2"/>
  <c r="T3842" i="2"/>
  <c r="T3843" i="2"/>
  <c r="T3844" i="2"/>
  <c r="T3845" i="2"/>
  <c r="T3846" i="2"/>
  <c r="T3847" i="2"/>
  <c r="T3848" i="2"/>
  <c r="T3849" i="2"/>
  <c r="T3850" i="2"/>
  <c r="T3851" i="2"/>
  <c r="T3852" i="2"/>
  <c r="T3853" i="2"/>
  <c r="T3854" i="2"/>
  <c r="T3855" i="2"/>
  <c r="T3856" i="2"/>
  <c r="T3857" i="2"/>
  <c r="T3858" i="2"/>
  <c r="T3859" i="2"/>
  <c r="T3860" i="2"/>
  <c r="T3861" i="2"/>
  <c r="T3862" i="2"/>
  <c r="T3863" i="2"/>
  <c r="T3864" i="2"/>
  <c r="T3865" i="2"/>
  <c r="T3866" i="2"/>
  <c r="T3867" i="2"/>
  <c r="T3868" i="2"/>
  <c r="T3869" i="2"/>
  <c r="T3870" i="2"/>
  <c r="T3871" i="2"/>
  <c r="T3872" i="2"/>
  <c r="T3873" i="2"/>
  <c r="T3874" i="2"/>
  <c r="T3875" i="2"/>
  <c r="T3876" i="2"/>
  <c r="T3877" i="2"/>
  <c r="T3878" i="2"/>
  <c r="T3879" i="2"/>
  <c r="T3880" i="2"/>
  <c r="T3881" i="2"/>
  <c r="T3882" i="2"/>
  <c r="T3883" i="2"/>
  <c r="T3884" i="2"/>
  <c r="T3885" i="2"/>
  <c r="T3886" i="2"/>
  <c r="T3887" i="2"/>
  <c r="T3888" i="2"/>
  <c r="T3889" i="2"/>
  <c r="T3890" i="2"/>
  <c r="T3891" i="2"/>
  <c r="T3892" i="2"/>
  <c r="T3893" i="2"/>
  <c r="T3894" i="2"/>
  <c r="T3895" i="2"/>
  <c r="T3896" i="2"/>
  <c r="T3897" i="2"/>
  <c r="T3898" i="2"/>
  <c r="T3899" i="2"/>
  <c r="T3900" i="2"/>
  <c r="T3901" i="2"/>
  <c r="B37" i="8"/>
  <c r="Q93" i="8"/>
  <c r="H93" i="8"/>
  <c r="K93" i="8"/>
  <c r="N93" i="8"/>
  <c r="H94" i="8" l="1"/>
  <c r="Q94" i="8"/>
  <c r="N94" i="8"/>
  <c r="K94" i="8"/>
  <c r="T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FAC4D9-65E8-CC40-B6B0-5A0CD31D0383}" keepAlive="1" name="Consulta - shopping_behavior_updated" description="Conexión a la consulta 'shopping_behavior_updated' en el libro." type="5" refreshedVersion="8" background="1" saveData="1">
    <dbPr connection="Provider=Microsoft.Mashup.OleDb.1;Data Source=$Workbook$;Location=shopping_behavior_updated;Extended Properties=&quot;&quot;" command="SELECT * FROM [shopping_behavior_updated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<sst xmlns="http://schemas.openxmlformats.org/spreadsheetml/2006/main" count="50905" uniqueCount="210">
  <si>
    <t>Customer ID</t>
  </si>
  <si>
    <t>Age</t>
  </si>
  <si>
    <t>Gender</t>
  </si>
  <si>
    <t>Item Purchased</t>
  </si>
  <si>
    <t>Category</t>
  </si>
  <si>
    <t>Purchase Amount (USD)</t>
  </si>
  <si>
    <t>Location</t>
  </si>
  <si>
    <t>Size</t>
  </si>
  <si>
    <t>Color</t>
  </si>
  <si>
    <t>Season</t>
  </si>
  <si>
    <t>Review Rating</t>
  </si>
  <si>
    <t>Subscription Status</t>
  </si>
  <si>
    <t>Shipping Type</t>
  </si>
  <si>
    <t>Discount Applied</t>
  </si>
  <si>
    <t>Promo Code Used</t>
  </si>
  <si>
    <t>Previous Purchases</t>
  </si>
  <si>
    <t>Payment Method</t>
  </si>
  <si>
    <t>Frequency of Purchases</t>
  </si>
  <si>
    <t>Male</t>
  </si>
  <si>
    <t>Blouse</t>
  </si>
  <si>
    <t>Clothing</t>
  </si>
  <si>
    <t>Kentucky</t>
  </si>
  <si>
    <t>L</t>
  </si>
  <si>
    <t>Gray</t>
  </si>
  <si>
    <t>Winter</t>
  </si>
  <si>
    <t>Yes</t>
  </si>
  <si>
    <t>Express</t>
  </si>
  <si>
    <t>Venmo</t>
  </si>
  <si>
    <t>Fortnightly</t>
  </si>
  <si>
    <t>Sweater</t>
  </si>
  <si>
    <t>Maine</t>
  </si>
  <si>
    <t>Maroon</t>
  </si>
  <si>
    <t>Cash</t>
  </si>
  <si>
    <t>Jeans</t>
  </si>
  <si>
    <t>Massachusetts</t>
  </si>
  <si>
    <t>S</t>
  </si>
  <si>
    <t>Spring</t>
  </si>
  <si>
    <t>Free Shipping</t>
  </si>
  <si>
    <t>Credit Card</t>
  </si>
  <si>
    <t>Weekly</t>
  </si>
  <si>
    <t>Sandals</t>
  </si>
  <si>
    <t>Footwear</t>
  </si>
  <si>
    <t>Rhode Island</t>
  </si>
  <si>
    <t>M</t>
  </si>
  <si>
    <t>Next Day Air</t>
  </si>
  <si>
    <t>PayPal</t>
  </si>
  <si>
    <t>Oregon</t>
  </si>
  <si>
    <t>Turquoise</t>
  </si>
  <si>
    <t>Annually</t>
  </si>
  <si>
    <t>Sneakers</t>
  </si>
  <si>
    <t>Wyoming</t>
  </si>
  <si>
    <t>White</t>
  </si>
  <si>
    <t>Summer</t>
  </si>
  <si>
    <t>Standard</t>
  </si>
  <si>
    <t>Shirt</t>
  </si>
  <si>
    <t>Montana</t>
  </si>
  <si>
    <t>Fall</t>
  </si>
  <si>
    <t>Quarterly</t>
  </si>
  <si>
    <t>Shorts</t>
  </si>
  <si>
    <t>Louisiana</t>
  </si>
  <si>
    <t>Charcoal</t>
  </si>
  <si>
    <t>Coat</t>
  </si>
  <si>
    <t>Outerwear</t>
  </si>
  <si>
    <t>West Virginia</t>
  </si>
  <si>
    <t>Silver</t>
  </si>
  <si>
    <t>Handbag</t>
  </si>
  <si>
    <t>Accessories</t>
  </si>
  <si>
    <t>Missouri</t>
  </si>
  <si>
    <t>Pink</t>
  </si>
  <si>
    <t>2-Day Shipping</t>
  </si>
  <si>
    <t>Shoes</t>
  </si>
  <si>
    <t>Arkansas</t>
  </si>
  <si>
    <t>Purple</t>
  </si>
  <si>
    <t>Store Pickup</t>
  </si>
  <si>
    <t>Bank Transfer</t>
  </si>
  <si>
    <t>Bi-Weekly</t>
  </si>
  <si>
    <t>Hawaii</t>
  </si>
  <si>
    <t>Olive</t>
  </si>
  <si>
    <t>Delaware</t>
  </si>
  <si>
    <t>Gold</t>
  </si>
  <si>
    <t>Dress</t>
  </si>
  <si>
    <t>New Hampshire</t>
  </si>
  <si>
    <t>Violet</t>
  </si>
  <si>
    <t>New York</t>
  </si>
  <si>
    <t>Teal</t>
  </si>
  <si>
    <t>Debit Card</t>
  </si>
  <si>
    <t>Skirt</t>
  </si>
  <si>
    <t>Monthly</t>
  </si>
  <si>
    <t>Sunglasses</t>
  </si>
  <si>
    <t>Alabama</t>
  </si>
  <si>
    <t>Mississippi</t>
  </si>
  <si>
    <t>XL</t>
  </si>
  <si>
    <t>Lavender</t>
  </si>
  <si>
    <t>Black</t>
  </si>
  <si>
    <t>Pants</t>
  </si>
  <si>
    <t>Green</t>
  </si>
  <si>
    <t>Every 3 Months</t>
  </si>
  <si>
    <t>North Carolina</t>
  </si>
  <si>
    <t>California</t>
  </si>
  <si>
    <t>Peach</t>
  </si>
  <si>
    <t>Oklahoma</t>
  </si>
  <si>
    <t>Jacket</t>
  </si>
  <si>
    <t>Florida</t>
  </si>
  <si>
    <t>Hoodie</t>
  </si>
  <si>
    <t>Texas</t>
  </si>
  <si>
    <t>Jewelry</t>
  </si>
  <si>
    <t>Nevada</t>
  </si>
  <si>
    <t>Red</t>
  </si>
  <si>
    <t>Cyan</t>
  </si>
  <si>
    <t>Brown</t>
  </si>
  <si>
    <t>Kansas</t>
  </si>
  <si>
    <t>Colorado</t>
  </si>
  <si>
    <t>T-shirt</t>
  </si>
  <si>
    <t>North Dakota</t>
  </si>
  <si>
    <t>Illinois</t>
  </si>
  <si>
    <t>Indiana</t>
  </si>
  <si>
    <t>Arizona</t>
  </si>
  <si>
    <t>Beige</t>
  </si>
  <si>
    <t>Scarf</t>
  </si>
  <si>
    <t>Alaska</t>
  </si>
  <si>
    <t>Orange</t>
  </si>
  <si>
    <t>Tennessee</t>
  </si>
  <si>
    <t>Ohio</t>
  </si>
  <si>
    <t>Hat</t>
  </si>
  <si>
    <t>Socks</t>
  </si>
  <si>
    <t>Indigo</t>
  </si>
  <si>
    <t>New Jersey</t>
  </si>
  <si>
    <t>Maryland</t>
  </si>
  <si>
    <t>Vermont</t>
  </si>
  <si>
    <t>New Mexico</t>
  </si>
  <si>
    <t>South Carolina</t>
  </si>
  <si>
    <t>Backpack</t>
  </si>
  <si>
    <t>Belt</t>
  </si>
  <si>
    <t>Yellow</t>
  </si>
  <si>
    <t>Idaho</t>
  </si>
  <si>
    <t>Magenta</t>
  </si>
  <si>
    <t>Boots</t>
  </si>
  <si>
    <t>Pennsylvania</t>
  </si>
  <si>
    <t>Connecticut</t>
  </si>
  <si>
    <t>Utah</t>
  </si>
  <si>
    <t>Virginia</t>
  </si>
  <si>
    <t>Georgia</t>
  </si>
  <si>
    <t>Gloves</t>
  </si>
  <si>
    <t>Blue</t>
  </si>
  <si>
    <t>Nebraska</t>
  </si>
  <si>
    <t>Iowa</t>
  </si>
  <si>
    <t>South Dakota</t>
  </si>
  <si>
    <t>Minnesota</t>
  </si>
  <si>
    <t>Washington</t>
  </si>
  <si>
    <t>Wisconsin</t>
  </si>
  <si>
    <t>Michigan</t>
  </si>
  <si>
    <t>No</t>
  </si>
  <si>
    <t>Female</t>
  </si>
  <si>
    <t>nulos</t>
  </si>
  <si>
    <t>usuarios</t>
  </si>
  <si>
    <t>duplicados</t>
  </si>
  <si>
    <t>desconocidos</t>
  </si>
  <si>
    <t>yes</t>
  </si>
  <si>
    <t>Total general</t>
  </si>
  <si>
    <t xml:space="preserve">Age Range </t>
  </si>
  <si>
    <t>18-37</t>
  </si>
  <si>
    <t>38-57</t>
  </si>
  <si>
    <t>58-77</t>
  </si>
  <si>
    <t>State</t>
  </si>
  <si>
    <t>Promedio de Age</t>
  </si>
  <si>
    <t>Máx. de Age</t>
  </si>
  <si>
    <t>Mín. de Age</t>
  </si>
  <si>
    <t>Desvest de Age</t>
  </si>
  <si>
    <t>Var de Age</t>
  </si>
  <si>
    <t>Valores</t>
  </si>
  <si>
    <t xml:space="preserve">Category </t>
  </si>
  <si>
    <t>Average Age</t>
  </si>
  <si>
    <t>Average Purchase Value (USD)</t>
  </si>
  <si>
    <t>Frequency</t>
  </si>
  <si>
    <t>Average Purchases</t>
  </si>
  <si>
    <t xml:space="preserve">Clothing Items </t>
  </si>
  <si>
    <t>Cuenta de Customer ID</t>
  </si>
  <si>
    <t>Purchase</t>
  </si>
  <si>
    <t>Suma de Purchase Amount (USD)</t>
  </si>
  <si>
    <t xml:space="preserve">Purchase Amount </t>
  </si>
  <si>
    <t>Review-Rating</t>
  </si>
  <si>
    <t>Previous-Purchases</t>
  </si>
  <si>
    <t>AVG. OF TOP 5 &amp; BOTTOM 5 STATES BY SHOPPING RATING</t>
  </si>
  <si>
    <t>Size.</t>
  </si>
  <si>
    <t>Customer ID.</t>
  </si>
  <si>
    <t>Total</t>
  </si>
  <si>
    <t xml:space="preserve">Total </t>
  </si>
  <si>
    <t>ITEM RECOUNT BY PURCHASE</t>
  </si>
  <si>
    <t>AVG. AGE FREQUENCY</t>
  </si>
  <si>
    <t>AVG. PURCHASE VALUE</t>
  </si>
  <si>
    <t>TOTAL PURCHASES</t>
  </si>
  <si>
    <t>SEASONAL PURCHASES SWING</t>
  </si>
  <si>
    <t>CATEGORY PURCHASE TOTALS</t>
  </si>
  <si>
    <t>AVG. PURCHASE FREQUENCY</t>
  </si>
  <si>
    <t>TOP 5 POPULAR COLORS AND SIZE</t>
  </si>
  <si>
    <t>LEADING PAYMENT METHOD</t>
  </si>
  <si>
    <t>LEADING SHIPPING TYPE</t>
  </si>
  <si>
    <t>AVG. PURCHASE QUANTITY</t>
  </si>
  <si>
    <t>AVG.Purchase Q.</t>
  </si>
  <si>
    <t>CATEGORY  PURCHASE TOTALS</t>
  </si>
  <si>
    <t xml:space="preserve"> Alaska </t>
  </si>
  <si>
    <t xml:space="preserve"> Pennsylvania </t>
  </si>
  <si>
    <t xml:space="preserve"> Arizona </t>
  </si>
  <si>
    <t xml:space="preserve"> West Virginia </t>
  </si>
  <si>
    <t xml:space="preserve"> Nevada </t>
  </si>
  <si>
    <t xml:space="preserve"> Total  </t>
  </si>
  <si>
    <t>Top Five</t>
  </si>
  <si>
    <t>Buttom Five</t>
  </si>
  <si>
    <t>duplicated</t>
  </si>
  <si>
    <t>Null 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</si>
</sst>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[$$-409]#,##0"/>
    <numFmt numFmtId="165" formatCode="_-* #,##0_-;\-* #,##0_-;_-* &quot;-&quot;??_-;_-@_-"/>
    <numFmt numFmtId="166" formatCode="_-[$$-409]* #,##0_ ;_-[$$-409]* \-#,##0\ ;_-[$$-409]* &quot;-&quot;??_ ;_-@_ "/>
    <numFmt numFmtId="167" formatCode="0.0%"/>
  </numFmts>
  <fonts count="25" x14ac:knownFonts="1"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22"/>
      <color rgb="FFFF0000"/>
      <name val="Aptos Narrow"/>
      <family val="2"/>
      <scheme val="minor"/>
    </font>
    <font>
      <sz val="28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scheme val="minor"/>
    </font>
    <font>
      <sz val="16"/>
      <color rgb="FF000000"/>
      <name val="Aptos Narrow"/>
      <scheme val="minor"/>
    </font>
    <font>
      <sz val="16"/>
      <color rgb="FFFF0000"/>
      <name val="Aptos Narrow"/>
      <scheme val="minor"/>
    </font>
    <font>
      <sz val="16"/>
      <name val="Aptos Narrow"/>
      <scheme val="minor"/>
    </font>
    <font>
      <b/>
      <sz val="16"/>
      <color rgb="FFFF0000"/>
      <name val="Aptos Narrow"/>
      <scheme val="minor"/>
    </font>
    <font>
      <sz val="16"/>
      <color rgb="FFED0000"/>
      <name val="Aptos Narrow"/>
      <scheme val="minor"/>
    </font>
    <font>
      <b/>
      <sz val="16"/>
      <color theme="1"/>
      <name val="Aptos Narrow"/>
      <scheme val="minor"/>
    </font>
    <font>
      <sz val="16"/>
      <color theme="1"/>
      <name val="Aptos Narrow"/>
      <family val="2"/>
      <scheme val="minor"/>
    </font>
    <font>
      <sz val="16"/>
      <color rgb="FF000000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26"/>
      <color rgb="FFFF0000"/>
      <name val="Aptos Narrow (Cuerpo)"/>
    </font>
    <font>
      <i/>
      <sz val="16"/>
      <color rgb="FF000000"/>
      <name val="Aptos Narrow"/>
    </font>
    <font>
      <b/>
      <i/>
      <sz val="16"/>
      <color theme="0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rgb="FFFFFFFF"/>
      <name val="Aptos Narrow"/>
      <family val="2"/>
      <scheme val="minor"/>
    </font>
    <font>
      <i/>
      <sz val="16"/>
      <color rgb="FF000000"/>
      <name val="Aptos Narrow"/>
      <family val="2"/>
      <scheme val="minor"/>
    </font>
    <font>
      <sz val="12"/>
      <color rgb="FF002060"/>
      <name val="Aptos Narrow"/>
      <family val="2"/>
      <scheme val="minor"/>
    </font>
    <font>
      <b/>
      <i/>
      <sz val="36"/>
      <color rgb="FF002060"/>
      <name val="Aptos Narrow"/>
      <scheme val="minor"/>
    </font>
    <font>
      <sz val="16"/>
      <color theme="0"/>
      <name val="Aptos Narrow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theme="9" tint="-0.499984740745262"/>
      </patternFill>
    </fill>
    <fill>
      <patternFill patternType="solid">
        <fgColor rgb="FF134162"/>
        <bgColor rgb="FF134162"/>
      </patternFill>
    </fill>
    <fill>
      <patternFill patternType="solid">
        <fgColor rgb="FF72B9D5"/>
        <bgColor indexed="64"/>
      </patternFill>
    </fill>
  </fills>
  <borders count="4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/>
      <bottom style="thin">
        <color theme="9"/>
      </bottom>
      <diagonal/>
    </border>
    <border>
      <left/>
      <right/>
      <top/>
      <bottom style="thin">
        <color rgb="FF2683C6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7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left"/>
    </xf>
    <xf numFmtId="1" fontId="0" fillId="0" borderId="0" xfId="0" applyNumberFormat="1"/>
    <xf numFmtId="0" fontId="2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0" borderId="0" xfId="0" applyFont="1" applyAlignment="1">
      <alignment horizontal="left"/>
    </xf>
    <xf numFmtId="165" fontId="5" fillId="0" borderId="0" xfId="0" applyNumberFormat="1" applyFont="1"/>
    <xf numFmtId="1" fontId="5" fillId="0" borderId="0" xfId="0" applyNumberFormat="1" applyFont="1"/>
    <xf numFmtId="0" fontId="5" fillId="5" borderId="0" xfId="0" applyFont="1" applyFill="1"/>
    <xf numFmtId="166" fontId="5" fillId="5" borderId="1" xfId="0" applyNumberFormat="1" applyFont="1" applyFill="1" applyBorder="1"/>
    <xf numFmtId="1" fontId="5" fillId="5" borderId="0" xfId="0" applyNumberFormat="1" applyFont="1" applyFill="1" applyAlignment="1">
      <alignment horizontal="right"/>
    </xf>
    <xf numFmtId="0" fontId="5" fillId="5" borderId="0" xfId="0" applyFont="1" applyFill="1" applyAlignment="1">
      <alignment horizontal="right"/>
    </xf>
    <xf numFmtId="164" fontId="5" fillId="5" borderId="0" xfId="0" applyNumberFormat="1" applyFont="1" applyFill="1"/>
    <xf numFmtId="165" fontId="7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165" fontId="8" fillId="5" borderId="0" xfId="0" applyNumberFormat="1" applyFont="1" applyFill="1"/>
    <xf numFmtId="0" fontId="9" fillId="0" borderId="0" xfId="0" applyFont="1"/>
    <xf numFmtId="3" fontId="5" fillId="0" borderId="0" xfId="0" applyNumberFormat="1" applyFont="1"/>
    <xf numFmtId="1" fontId="5" fillId="6" borderId="0" xfId="0" applyNumberFormat="1" applyFont="1" applyFill="1"/>
    <xf numFmtId="0" fontId="5" fillId="6" borderId="0" xfId="0" applyFont="1" applyFill="1" applyAlignment="1">
      <alignment horizontal="right"/>
    </xf>
    <xf numFmtId="3" fontId="5" fillId="5" borderId="0" xfId="0" applyNumberFormat="1" applyFont="1" applyFill="1"/>
    <xf numFmtId="166" fontId="5" fillId="5" borderId="0" xfId="0" applyNumberFormat="1" applyFont="1" applyFill="1"/>
    <xf numFmtId="9" fontId="5" fillId="0" borderId="0" xfId="0" applyNumberFormat="1" applyFont="1"/>
    <xf numFmtId="0" fontId="10" fillId="0" borderId="0" xfId="0" applyFont="1"/>
    <xf numFmtId="0" fontId="6" fillId="5" borderId="0" xfId="0" applyFont="1" applyFill="1"/>
    <xf numFmtId="0" fontId="11" fillId="5" borderId="0" xfId="0" applyFont="1" applyFill="1"/>
    <xf numFmtId="0" fontId="5" fillId="0" borderId="0" xfId="0" applyFont="1" applyAlignment="1">
      <alignment vertical="center" wrapText="1"/>
    </xf>
    <xf numFmtId="165" fontId="5" fillId="0" borderId="0" xfId="0" applyNumberFormat="1" applyFont="1" applyAlignment="1">
      <alignment horizontal="left"/>
    </xf>
    <xf numFmtId="167" fontId="5" fillId="0" borderId="0" xfId="0" applyNumberFormat="1" applyFont="1"/>
    <xf numFmtId="167" fontId="5" fillId="5" borderId="0" xfId="1" applyNumberFormat="1" applyFont="1" applyFill="1"/>
    <xf numFmtId="9" fontId="5" fillId="5" borderId="0" xfId="1" applyFont="1" applyFill="1"/>
    <xf numFmtId="0" fontId="12" fillId="0" borderId="0" xfId="0" applyFont="1"/>
    <xf numFmtId="0" fontId="12" fillId="0" borderId="0" xfId="0" applyFont="1" applyAlignment="1">
      <alignment horizontal="left"/>
    </xf>
    <xf numFmtId="1" fontId="12" fillId="0" borderId="0" xfId="0" applyNumberFormat="1" applyFont="1"/>
    <xf numFmtId="0" fontId="12" fillId="0" borderId="0" xfId="0" pivotButton="1" applyFont="1"/>
    <xf numFmtId="165" fontId="12" fillId="0" borderId="0" xfId="0" applyNumberFormat="1" applyFont="1"/>
    <xf numFmtId="0" fontId="12" fillId="0" borderId="0" xfId="0" pivotButton="1" applyFont="1" applyAlignment="1">
      <alignment vertical="center" wrapText="1"/>
    </xf>
    <xf numFmtId="0" fontId="12" fillId="0" borderId="0" xfId="0" applyFont="1" applyAlignment="1">
      <alignment vertical="center" wrapText="1"/>
    </xf>
    <xf numFmtId="165" fontId="12" fillId="0" borderId="0" xfId="0" applyNumberFormat="1" applyFont="1" applyAlignment="1">
      <alignment horizontal="left"/>
    </xf>
    <xf numFmtId="164" fontId="12" fillId="0" borderId="0" xfId="0" applyNumberFormat="1" applyFont="1"/>
    <xf numFmtId="3" fontId="12" fillId="0" borderId="0" xfId="0" applyNumberFormat="1" applyFont="1"/>
    <xf numFmtId="0" fontId="13" fillId="5" borderId="0" xfId="0" applyFont="1" applyFill="1"/>
    <xf numFmtId="0" fontId="0" fillId="5" borderId="0" xfId="0" applyFill="1"/>
    <xf numFmtId="0" fontId="12" fillId="0" borderId="0" xfId="0" pivotButton="1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1" fontId="12" fillId="0" borderId="0" xfId="0" pivotButton="1" applyNumberFormat="1" applyFont="1"/>
    <xf numFmtId="1" fontId="12" fillId="0" borderId="0" xfId="0" applyNumberFormat="1" applyFont="1" applyAlignment="1">
      <alignment horizontal="left"/>
    </xf>
    <xf numFmtId="166" fontId="12" fillId="0" borderId="0" xfId="0" applyNumberFormat="1" applyFont="1"/>
    <xf numFmtId="0" fontId="14" fillId="0" borderId="0" xfId="0" applyFont="1"/>
    <xf numFmtId="0" fontId="15" fillId="0" borderId="0" xfId="0" applyFont="1" applyAlignment="1">
      <alignment horizontal="left"/>
    </xf>
    <xf numFmtId="0" fontId="12" fillId="0" borderId="0" xfId="0" applyFont="1" applyAlignment="1">
      <alignment wrapText="1"/>
    </xf>
    <xf numFmtId="0" fontId="11" fillId="0" borderId="0" xfId="0" applyFont="1"/>
    <xf numFmtId="0" fontId="16" fillId="0" borderId="0" xfId="0" applyFont="1"/>
    <xf numFmtId="2" fontId="12" fillId="0" borderId="0" xfId="0" pivotButton="1" applyNumberFormat="1" applyFont="1"/>
    <xf numFmtId="0" fontId="20" fillId="8" borderId="3" xfId="0" applyFont="1" applyFill="1" applyBorder="1" applyAlignment="1">
      <alignment vertical="center" wrapText="1"/>
    </xf>
    <xf numFmtId="165" fontId="21" fillId="0" borderId="0" xfId="0" applyNumberFormat="1" applyFont="1" applyAlignment="1">
      <alignment horizontal="left"/>
    </xf>
    <xf numFmtId="165" fontId="21" fillId="0" borderId="0" xfId="0" applyNumberFormat="1" applyFont="1"/>
    <xf numFmtId="165" fontId="20" fillId="8" borderId="0" xfId="0" applyNumberFormat="1" applyFont="1" applyFill="1" applyAlignment="1">
      <alignment horizontal="left"/>
    </xf>
    <xf numFmtId="165" fontId="20" fillId="8" borderId="0" xfId="0" applyNumberFormat="1" applyFont="1" applyFill="1"/>
    <xf numFmtId="0" fontId="18" fillId="7" borderId="2" xfId="0" applyFont="1" applyFill="1" applyBorder="1" applyAlignment="1">
      <alignment vertical="center" wrapText="1"/>
    </xf>
    <xf numFmtId="165" fontId="19" fillId="0" borderId="0" xfId="0" applyNumberFormat="1" applyFont="1" applyAlignment="1">
      <alignment horizontal="left"/>
    </xf>
    <xf numFmtId="165" fontId="19" fillId="0" borderId="0" xfId="0" applyNumberFormat="1" applyFont="1"/>
    <xf numFmtId="165" fontId="18" fillId="7" borderId="0" xfId="0" applyNumberFormat="1" applyFont="1" applyFill="1" applyAlignment="1">
      <alignment horizontal="left"/>
    </xf>
    <xf numFmtId="165" fontId="18" fillId="7" borderId="0" xfId="0" applyNumberFormat="1" applyFont="1" applyFill="1"/>
    <xf numFmtId="0" fontId="1" fillId="0" borderId="0" xfId="0" applyFont="1" applyAlignment="1">
      <alignment horizontal="center"/>
    </xf>
    <xf numFmtId="0" fontId="22" fillId="9" borderId="0" xfId="0" applyFont="1" applyFill="1"/>
    <xf numFmtId="0" fontId="23" fillId="0" borderId="0" xfId="0" applyFont="1"/>
    <xf numFmtId="0" fontId="24" fillId="0" borderId="0" xfId="0" applyFont="1"/>
  </cellXfs>
  <cellStyles count="2">
    <cellStyle name="Normal" xfId="0" builtinId="0"/>
    <cellStyle name="Porcentaje" xfId="1" builtinId="5"/>
  </cellStyles>
  <dxfs count="244"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numFmt numFmtId="164" formatCode="[$$-409]#,##0"/>
    </dxf>
    <dxf>
      <numFmt numFmtId="164" formatCode="[$$-409]#,##0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3" formatCode="#,##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wrapText="1"/>
    </dxf>
    <dxf>
      <alignment wrapText="1"/>
    </dxf>
    <dxf>
      <font>
        <sz val="12"/>
      </font>
    </dxf>
    <dxf>
      <font>
        <sz val="12"/>
      </font>
    </dxf>
    <dxf>
      <font>
        <sz val="12"/>
      </font>
    </dxf>
    <dxf>
      <numFmt numFmtId="13" formatCode="0%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wrapText="1"/>
    </dxf>
    <dxf>
      <alignment wrapText="1"/>
    </dxf>
    <dxf>
      <font>
        <sz val="12"/>
      </font>
    </dxf>
    <dxf>
      <font>
        <sz val="12"/>
      </font>
    </dxf>
    <dxf>
      <font>
        <sz val="12"/>
      </font>
    </dxf>
    <dxf>
      <numFmt numFmtId="13" formatCode="0%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4" formatCode="[$$-409]#,##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alignment wrapText="1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6" formatCode="_-[$$-409]* #,##0_ ;_-[$$-409]* \-#,##0\ ;_-[$$-409]* &quot;-&quot;??_ ;_-@_ "/>
    </dxf>
    <dxf>
      <numFmt numFmtId="3" formatCode="#,##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166" formatCode="_-[$$-409]* #,##0_ ;_-[$$-409]* \-#,##0\ ;_-[$$-409]* &quot;-&quot;??_ ;_-@_ 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_-* #,##0_-;\-* #,##0_-;_-* &quot;-&quot;??_-;_-@_-"/>
    </dxf>
    <dxf>
      <numFmt numFmtId="164" formatCode="[$$-409]#,##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65" formatCode="_-* #,##0_-;\-* #,##0_-;_-* &quot;-&quot;??_-;_-@_-"/>
    </dxf>
    <dxf>
      <numFmt numFmtId="164" formatCode="[$$-409]#,##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2" formatCode="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numFmt numFmtId="2" formatCode="0.0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numFmt numFmtId="1" formatCode="0"/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wrapText="1"/>
    </dxf>
    <dxf>
      <alignment wrapText="1"/>
    </dxf>
    <dxf>
      <alignment vertical="center"/>
    </dxf>
    <dxf>
      <numFmt numFmtId="164" formatCode="[$$-409]#,##0"/>
    </dxf>
    <dxf>
      <numFmt numFmtId="164" formatCode="[$$-409]#,##0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68" formatCode="#,##0\ &quot;€&quot;"/>
    </dxf>
    <dxf>
      <numFmt numFmtId="1" formatCode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horizontal style="thin">
          <color theme="9" tint="-0.499984740745262"/>
        </horizontal>
      </border>
    </dxf>
    <dxf>
      <font>
        <b/>
        <color theme="1"/>
      </font>
    </dxf>
    <dxf>
      <font>
        <b/>
        <color theme="1"/>
      </font>
      <fill>
        <patternFill patternType="solid">
          <fgColor theme="9" tint="0.79998168889431442"/>
          <bgColor theme="9" tint="0.79998168889431442"/>
        </patternFill>
      </fill>
      <border>
        <top style="thin">
          <color theme="9" tint="0.39997558519241921"/>
        </top>
        <bottom style="thin">
          <color theme="9" tint="0.39997558519241921"/>
        </bottom>
      </border>
    </dxf>
    <dxf>
      <font>
        <b/>
        <color theme="1"/>
      </font>
      <border>
        <bottom style="thin">
          <color theme="9" tint="0.79998168889431442"/>
        </bottom>
      </border>
    </dxf>
    <dxf>
      <border>
        <left style="thin">
          <color theme="9" tint="0.79998168889431442"/>
        </left>
        <right style="thin">
          <color theme="9" tint="0.79998168889431442"/>
        </right>
      </border>
    </dxf>
    <dxf>
      <fill>
        <patternFill patternType="solid">
          <fgColor theme="9" tint="0.39997558519241921"/>
          <bgColor theme="9" tint="0.39997558519241921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</dxf>
    <dxf>
      <font>
        <b/>
        <color theme="0"/>
      </font>
      <fill>
        <patternFill patternType="solid">
          <fgColor theme="9" tint="-0.499984740745262"/>
          <bgColor theme="9" tint="-0.499984740745262"/>
        </patternFill>
      </fill>
      <border>
        <bottom style="thin">
          <color theme="9"/>
        </bottom>
        <horizontal style="thin">
          <color theme="9" tint="-0.499984740745262"/>
        </horizontal>
      </border>
    </dxf>
    <dxf>
      <font>
        <b val="0"/>
        <i/>
        <color theme="1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 tint="0.39997558519241921"/>
        </top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 val="0"/>
        <i/>
        <color rgb="FF002060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my_style2">
    <tableStyle name="my_style2" table="0" count="12" xr9:uid="{893ED4E4-580C-DA46-AAB5-8F1421F125D4}">
      <tableStyleElement type="wholeTable" dxfId="243"/>
      <tableStyleElement type="headerRow" dxfId="242"/>
      <tableStyleElement type="totalRow" dxfId="241"/>
      <tableStyleElement type="firstRowStripe" dxfId="240"/>
      <tableStyleElement type="firstColumnStripe" dxfId="239"/>
      <tableStyleElement type="firstSubtotalColumn" dxfId="238"/>
      <tableStyleElement type="firstSubtotalRow" dxfId="237"/>
      <tableStyleElement type="secondSubtotalRow" dxfId="236"/>
      <tableStyleElement type="firstRowSubheading" dxfId="235"/>
      <tableStyleElement type="secondRowSubheading" dxfId="234"/>
      <tableStyleElement type="pageFieldLabels" dxfId="233"/>
      <tableStyleElement type="pageFieldValues" dxfId="232"/>
    </tableStyle>
    <tableStyle name="PivotStyleDark7 2" table="0" count="10" xr9:uid="{9070FFD6-FF80-B54D-9915-D9B307349881}">
      <tableStyleElement type="wholeTable" dxfId="231"/>
      <tableStyleElement type="headerRow" dxfId="230"/>
      <tableStyleElement type="totalRow" dxfId="229"/>
      <tableStyleElement type="secondRowStripe" dxfId="228"/>
      <tableStyleElement type="secondColumnStripe" dxfId="227"/>
      <tableStyleElement type="firstSubtotalRow" dxfId="226"/>
      <tableStyleElement type="firstRowSubheading" dxfId="225"/>
      <tableStyleElement type="secondRowSubheading" dxfId="224"/>
      <tableStyleElement type="pageFieldLabels" dxfId="223"/>
      <tableStyleElement type="pageFieldValues" dxfId="222"/>
    </tableStyle>
  </tableStyles>
  <colors>
    <mruColors>
      <color rgb="FF72B9D5"/>
      <color rgb="FF3392B8"/>
      <color rgb="FF3394BA"/>
      <color rgb="FF3496BE"/>
      <color rgb="FF8D3F91"/>
      <color rgb="FFFFED81"/>
      <color rgb="FF90C0B8"/>
      <color rgb="FFA6C3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[Shopping_Behavior_Analysis_US.xlsm]Exploratory_Analysis!KPI24</c:name>
    <c:fmtId val="76"/>
  </c:pivotSource>
  <c:chart>
    <c:autoTitleDeleted val="1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61233274816485672"/>
          <c:y val="3.6412534139287904E-2"/>
          <c:w val="0.26478683361003963"/>
          <c:h val="0.946785139802750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Exploratory_Analysis!$C$45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  <a:alpha val="82000"/>
                  </a:schemeClr>
                </a:gs>
                <a:gs pos="5000">
                  <a:schemeClr val="accent6">
                    <a:lumMod val="95000"/>
                    <a:lumOff val="5000"/>
                  </a:schemeClr>
                </a:gs>
                <a:gs pos="29000">
                  <a:schemeClr val="accent6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solidFill>
                <a:srgbClr val="002060"/>
              </a:solidFill>
            </a:ln>
            <a:effectLst>
              <a:outerShdw blurRad="50800" dist="50800" dir="5400000" algn="ctr" rotWithShape="0">
                <a:schemeClr val="accent6">
                  <a:lumMod val="60000"/>
                  <a:lumOff val="4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Exploratory_Analysis!$B$46:$B$71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Exploratory_Analysis!$C$46:$C$71</c:f>
              <c:numCache>
                <c:formatCode>#,##0</c:formatCode>
                <c:ptCount val="25"/>
                <c:pt idx="0">
                  <c:v>143</c:v>
                </c:pt>
                <c:pt idx="1">
                  <c:v>161</c:v>
                </c:pt>
                <c:pt idx="2">
                  <c:v>171</c:v>
                </c:pt>
                <c:pt idx="3">
                  <c:v>144</c:v>
                </c:pt>
                <c:pt idx="4">
                  <c:v>161</c:v>
                </c:pt>
                <c:pt idx="5">
                  <c:v>166</c:v>
                </c:pt>
                <c:pt idx="6">
                  <c:v>140</c:v>
                </c:pt>
                <c:pt idx="7">
                  <c:v>153</c:v>
                </c:pt>
                <c:pt idx="8">
                  <c:v>154</c:v>
                </c:pt>
                <c:pt idx="9">
                  <c:v>151</c:v>
                </c:pt>
                <c:pt idx="10">
                  <c:v>163</c:v>
                </c:pt>
                <c:pt idx="11">
                  <c:v>124</c:v>
                </c:pt>
                <c:pt idx="12">
                  <c:v>171</c:v>
                </c:pt>
                <c:pt idx="13">
                  <c:v>171</c:v>
                </c:pt>
                <c:pt idx="14">
                  <c:v>160</c:v>
                </c:pt>
                <c:pt idx="15">
                  <c:v>157</c:v>
                </c:pt>
                <c:pt idx="16">
                  <c:v>169</c:v>
                </c:pt>
                <c:pt idx="17">
                  <c:v>150</c:v>
                </c:pt>
                <c:pt idx="18">
                  <c:v>157</c:v>
                </c:pt>
                <c:pt idx="19">
                  <c:v>158</c:v>
                </c:pt>
                <c:pt idx="20">
                  <c:v>145</c:v>
                </c:pt>
                <c:pt idx="21">
                  <c:v>159</c:v>
                </c:pt>
                <c:pt idx="22">
                  <c:v>161</c:v>
                </c:pt>
                <c:pt idx="23">
                  <c:v>164</c:v>
                </c:pt>
                <c:pt idx="24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2A-4363-8782-733C987C76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72"/>
        <c:overlap val="-17"/>
        <c:axId val="1918901247"/>
        <c:axId val="1918901695"/>
      </c:barChart>
      <c:catAx>
        <c:axId val="1918901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all" spc="15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01695"/>
        <c:crosses val="autoZero"/>
        <c:auto val="1"/>
        <c:lblAlgn val="ctr"/>
        <c:lblOffset val="100"/>
        <c:noMultiLvlLbl val="0"/>
      </c:catAx>
      <c:valAx>
        <c:axId val="1918901695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1890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2700000" scaled="1"/>
      <a:tileRect/>
    </a:gradFill>
    <a:ln w="9525" cap="flat" cmpd="sng" algn="ctr">
      <a:noFill/>
      <a:round/>
    </a:ln>
    <a:effectLst/>
  </c:spPr>
  <c:txPr>
    <a:bodyPr/>
    <a:lstStyle/>
    <a:p>
      <a:pPr>
        <a:defRPr sz="1800" b="1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[Shopping_Behavior_Analysis_US.xlsm]Exploratory_Analysis!KPI´s_7</c:name>
    <c:fmtId val="61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.15558483944401788"/>
          <c:w val="0.9203099128664195"/>
          <c:h val="0.62085479816283462"/>
        </c:manualLayout>
      </c:layout>
      <c:lineChart>
        <c:grouping val="standard"/>
        <c:varyColors val="0"/>
        <c:ser>
          <c:idx val="0"/>
          <c:order val="0"/>
          <c:tx>
            <c:strRef>
              <c:f>Exploratory_Analysis!$I$8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1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Exploratory_Analysis!$H$9:$H$13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Exploratory_Analysis!$I$9:$I$13</c:f>
              <c:numCache>
                <c:formatCode>0</c:formatCode>
                <c:ptCount val="4"/>
                <c:pt idx="0">
                  <c:v>975</c:v>
                </c:pt>
                <c:pt idx="1">
                  <c:v>999</c:v>
                </c:pt>
                <c:pt idx="2">
                  <c:v>955</c:v>
                </c:pt>
                <c:pt idx="3">
                  <c:v>971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F92-7247-A1F9-2CA956CB734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A6C3D6"/>
              </a:solidFill>
              <a:round/>
            </a:ln>
            <a:effectLst/>
          </c:spPr>
        </c:dropLines>
        <c:marker val="1"/>
        <c:smooth val="0"/>
        <c:axId val="1948594431"/>
        <c:axId val="1698329727"/>
      </c:lineChart>
      <c:catAx>
        <c:axId val="194859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1" u="none" strike="noStrike" kern="1200" spc="1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8329727"/>
        <c:crosses val="autoZero"/>
        <c:auto val="1"/>
        <c:lblAlgn val="ctr"/>
        <c:lblOffset val="100"/>
        <c:noMultiLvlLbl val="0"/>
      </c:catAx>
      <c:valAx>
        <c:axId val="1698329727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4859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 sz="2800" b="1" i="1">
          <a:solidFill>
            <a:srgbClr val="00206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97745886524052"/>
          <c:y val="6.9094646497766643E-2"/>
          <c:w val="0.76653556508011877"/>
          <c:h val="0.8404927939165756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8437">
                    <a:srgbClr val="E2E9F7"/>
                  </a:gs>
                  <a:gs pos="7875">
                    <a:srgbClr val="DADDF1"/>
                  </a:gs>
                  <a:gs pos="6750">
                    <a:srgbClr val="CBC4E5"/>
                  </a:gs>
                  <a:gs pos="36000">
                    <a:schemeClr val="accent3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C1D-E843-BA7E-CFE99C2FE346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C1D-E843-BA7E-CFE99C2FE346}"/>
              </c:ext>
            </c:extLst>
          </c:dPt>
          <c:val>
            <c:numRef>
              <c:f>Exploratory_Analysis!$K$93:$K$94</c:f>
              <c:numCache>
                <c:formatCode>0.0%</c:formatCode>
                <c:ptCount val="2"/>
                <c:pt idx="0">
                  <c:v>0.44538461538461538</c:v>
                </c:pt>
                <c:pt idx="1">
                  <c:v>0.55461538461538462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1D-E843-BA7E-CFE99C2FE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2014283909292E-2"/>
          <c:y val="0.12634695851578048"/>
          <c:w val="0.84464062668728457"/>
          <c:h val="0.87365304148421952"/>
        </c:manualLayout>
      </c:layout>
      <c:doughnutChart>
        <c:varyColors val="1"/>
        <c:ser>
          <c:idx val="0"/>
          <c:order val="0"/>
          <c:spPr>
            <a:solidFill>
              <a:schemeClr val="accent4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gradFill>
                <a:gsLst>
                  <a:gs pos="90000">
                    <a:srgbClr val="8D3F91"/>
                  </a:gs>
                  <a:gs pos="21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AC-9D4E-9B55-01968E9E2EEC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AC-9D4E-9B55-01968E9E2EEC}"/>
              </c:ext>
            </c:extLst>
          </c:dPt>
          <c:val>
            <c:numRef>
              <c:f>Exploratory_Analysis!$N$93:$N$94</c:f>
              <c:numCache>
                <c:formatCode>0.0%</c:formatCode>
                <c:ptCount val="2"/>
                <c:pt idx="0">
                  <c:v>0.15358974358974359</c:v>
                </c:pt>
                <c:pt idx="1">
                  <c:v>0.84641025641025647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0AC-9D4E-9B55-01968E9E2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13213073016141E-2"/>
          <c:y val="0.16886302135765596"/>
          <c:w val="0.8787735738539677"/>
          <c:h val="0.7682542981969686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75000">
                    <a:schemeClr val="accent4">
                      <a:lumMod val="40000"/>
                      <a:lumOff val="60000"/>
                    </a:schemeClr>
                  </a:gs>
                  <a:gs pos="26000">
                    <a:srgbClr val="FFC00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692-4644-8509-E20F7EC1E0D9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692-4644-8509-E20F7EC1E0D9}"/>
              </c:ext>
            </c:extLst>
          </c:dPt>
          <c:val>
            <c:numRef>
              <c:f>Exploratory_Analysis!$Q$93:$Q$94</c:f>
              <c:numCache>
                <c:formatCode>0%</c:formatCode>
                <c:ptCount val="2"/>
                <c:pt idx="0">
                  <c:v>8.3076923076923076E-2</c:v>
                </c:pt>
                <c:pt idx="1">
                  <c:v>0.91692307692307695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692-4644-8509-E20F7EC1E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7792580255134"/>
          <c:y val="0.12615383995925197"/>
          <c:w val="0.69735372113740546"/>
          <c:h val="0.8416436415161175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6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BFD-B340-A7A7-FBFE0D80A55D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BFD-B340-A7A7-FBFE0D80A55D}"/>
              </c:ext>
            </c:extLst>
          </c:dPt>
          <c:val>
            <c:numRef>
              <c:f>Exploratory_Analysis!$H$93:$H$94</c:f>
              <c:numCache>
                <c:formatCode>0.0%</c:formatCode>
                <c:ptCount val="2"/>
                <c:pt idx="0">
                  <c:v>0.31794871794871793</c:v>
                </c:pt>
                <c:pt idx="1">
                  <c:v>0.68205128205128207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FD-B340-A7A7-FBFE0D80A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[Shopping_Behavior_Analysis_US.xlsm]Exploratory_Analysis!KPI24</c:name>
    <c:fmtId val="64"/>
  </c:pivotSource>
  <c:chart>
    <c:autoTitleDeleted val="1"/>
    <c:pivotFmts>
      <c:pivotFmt>
        <c:idx val="0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3494BA">
                <a:alpha val="70000"/>
              </a:srgb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flip="none" rotWithShape="1">
            <a:gsLst>
              <a:gs pos="0">
                <a:schemeClr val="accent6">
                  <a:lumMod val="40000"/>
                  <a:lumOff val="60000"/>
                  <a:alpha val="82000"/>
                </a:schemeClr>
              </a:gs>
              <a:gs pos="5000">
                <a:schemeClr val="accent6">
                  <a:lumMod val="95000"/>
                  <a:lumOff val="5000"/>
                </a:schemeClr>
              </a:gs>
              <a:gs pos="29000">
                <a:schemeClr val="accent6">
                  <a:lumMod val="60000"/>
                </a:schemeClr>
              </a:gs>
            </a:gsLst>
            <a:path path="circle">
              <a:fillToRect l="100000" b="100000"/>
            </a:path>
            <a:tileRect t="-100000" r="-100000"/>
          </a:gradFill>
          <a:ln>
            <a:solidFill>
              <a:srgbClr val="002060"/>
            </a:solidFill>
          </a:ln>
          <a:effectLst>
            <a:outerShdw blurRad="50800" dist="50800" dir="5400000" algn="ctr" rotWithShape="0">
              <a:schemeClr val="accent6">
                <a:lumMod val="60000"/>
                <a:lumOff val="40000"/>
              </a:scheme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48567541250544738"/>
          <c:y val="3.6412534139287904E-2"/>
          <c:w val="0.46053009345026152"/>
          <c:h val="0.94678513980275036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Exploratory_Analysis!$C$45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40000"/>
                    <a:lumOff val="60000"/>
                    <a:alpha val="82000"/>
                  </a:schemeClr>
                </a:gs>
                <a:gs pos="5000">
                  <a:schemeClr val="accent6">
                    <a:lumMod val="95000"/>
                    <a:lumOff val="5000"/>
                  </a:schemeClr>
                </a:gs>
                <a:gs pos="29000">
                  <a:schemeClr val="accent6">
                    <a:lumMod val="60000"/>
                  </a:schemeClr>
                </a:gs>
              </a:gsLst>
              <a:path path="circle">
                <a:fillToRect l="100000" b="100000"/>
              </a:path>
              <a:tileRect t="-100000" r="-100000"/>
            </a:gradFill>
            <a:ln>
              <a:solidFill>
                <a:srgbClr val="002060"/>
              </a:solidFill>
            </a:ln>
            <a:effectLst>
              <a:outerShdw blurRad="50800" dist="50800" dir="5400000" algn="ctr" rotWithShape="0">
                <a:schemeClr val="accent6">
                  <a:lumMod val="60000"/>
                  <a:lumOff val="40000"/>
                </a:scheme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Exploratory_Analysis!$B$46:$B$71</c:f>
              <c:strCache>
                <c:ptCount val="25"/>
                <c:pt idx="0">
                  <c:v>Backpack</c:v>
                </c:pt>
                <c:pt idx="1">
                  <c:v>Belt</c:v>
                </c:pt>
                <c:pt idx="2">
                  <c:v>Blouse</c:v>
                </c:pt>
                <c:pt idx="3">
                  <c:v>Boots</c:v>
                </c:pt>
                <c:pt idx="4">
                  <c:v>Coat</c:v>
                </c:pt>
                <c:pt idx="5">
                  <c:v>Dress</c:v>
                </c:pt>
                <c:pt idx="6">
                  <c:v>Gloves</c:v>
                </c:pt>
                <c:pt idx="7">
                  <c:v>Handbag</c:v>
                </c:pt>
                <c:pt idx="8">
                  <c:v>Hat</c:v>
                </c:pt>
                <c:pt idx="9">
                  <c:v>Hoodie</c:v>
                </c:pt>
                <c:pt idx="10">
                  <c:v>Jacket</c:v>
                </c:pt>
                <c:pt idx="11">
                  <c:v>Jeans</c:v>
                </c:pt>
                <c:pt idx="12">
                  <c:v>Jewelry</c:v>
                </c:pt>
                <c:pt idx="13">
                  <c:v>Pants</c:v>
                </c:pt>
                <c:pt idx="14">
                  <c:v>Sandals</c:v>
                </c:pt>
                <c:pt idx="15">
                  <c:v>Scarf</c:v>
                </c:pt>
                <c:pt idx="16">
                  <c:v>Shirt</c:v>
                </c:pt>
                <c:pt idx="17">
                  <c:v>Shoes</c:v>
                </c:pt>
                <c:pt idx="18">
                  <c:v>Shorts</c:v>
                </c:pt>
                <c:pt idx="19">
                  <c:v>Skirt</c:v>
                </c:pt>
                <c:pt idx="20">
                  <c:v>Sneakers</c:v>
                </c:pt>
                <c:pt idx="21">
                  <c:v>Socks</c:v>
                </c:pt>
                <c:pt idx="22">
                  <c:v>Sunglasses</c:v>
                </c:pt>
                <c:pt idx="23">
                  <c:v>Sweater</c:v>
                </c:pt>
                <c:pt idx="24">
                  <c:v>T-shirt</c:v>
                </c:pt>
              </c:strCache>
            </c:strRef>
          </c:cat>
          <c:val>
            <c:numRef>
              <c:f>Exploratory_Analysis!$C$46:$C$71</c:f>
              <c:numCache>
                <c:formatCode>#,##0</c:formatCode>
                <c:ptCount val="25"/>
                <c:pt idx="0">
                  <c:v>143</c:v>
                </c:pt>
                <c:pt idx="1">
                  <c:v>161</c:v>
                </c:pt>
                <c:pt idx="2">
                  <c:v>171</c:v>
                </c:pt>
                <c:pt idx="3">
                  <c:v>144</c:v>
                </c:pt>
                <c:pt idx="4">
                  <c:v>161</c:v>
                </c:pt>
                <c:pt idx="5">
                  <c:v>166</c:v>
                </c:pt>
                <c:pt idx="6">
                  <c:v>140</c:v>
                </c:pt>
                <c:pt idx="7">
                  <c:v>153</c:v>
                </c:pt>
                <c:pt idx="8">
                  <c:v>154</c:v>
                </c:pt>
                <c:pt idx="9">
                  <c:v>151</c:v>
                </c:pt>
                <c:pt idx="10">
                  <c:v>163</c:v>
                </c:pt>
                <c:pt idx="11">
                  <c:v>124</c:v>
                </c:pt>
                <c:pt idx="12">
                  <c:v>171</c:v>
                </c:pt>
                <c:pt idx="13">
                  <c:v>171</c:v>
                </c:pt>
                <c:pt idx="14">
                  <c:v>160</c:v>
                </c:pt>
                <c:pt idx="15">
                  <c:v>157</c:v>
                </c:pt>
                <c:pt idx="16">
                  <c:v>169</c:v>
                </c:pt>
                <c:pt idx="17">
                  <c:v>150</c:v>
                </c:pt>
                <c:pt idx="18">
                  <c:v>157</c:v>
                </c:pt>
                <c:pt idx="19">
                  <c:v>158</c:v>
                </c:pt>
                <c:pt idx="20">
                  <c:v>145</c:v>
                </c:pt>
                <c:pt idx="21">
                  <c:v>159</c:v>
                </c:pt>
                <c:pt idx="22">
                  <c:v>161</c:v>
                </c:pt>
                <c:pt idx="23">
                  <c:v>164</c:v>
                </c:pt>
                <c:pt idx="24">
                  <c:v>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C2-554C-AA47-C18733282DE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72"/>
        <c:overlap val="-17"/>
        <c:axId val="1918901247"/>
        <c:axId val="1918901695"/>
      </c:barChart>
      <c:catAx>
        <c:axId val="19189012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accent1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cap="all" spc="150" normalizeH="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918901695"/>
        <c:crosses val="autoZero"/>
        <c:auto val="1"/>
        <c:lblAlgn val="ctr"/>
        <c:lblOffset val="100"/>
        <c:noMultiLvlLbl val="0"/>
      </c:catAx>
      <c:valAx>
        <c:axId val="1918901695"/>
        <c:scaling>
          <c:orientation val="minMax"/>
        </c:scaling>
        <c:delete val="1"/>
        <c:axPos val="b"/>
        <c:numFmt formatCode="#,##0" sourceLinked="1"/>
        <c:majorTickMark val="none"/>
        <c:minorTickMark val="none"/>
        <c:tickLblPos val="nextTo"/>
        <c:crossAx val="191890124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1800" b="1">
          <a:solidFill>
            <a:schemeClr val="bg1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[Shopping_Behavior_Analysis_US.xlsm]Exploratory_Analysis!KPI´s_7</c:name>
    <c:fmtId val="27"/>
  </c:pivotSource>
  <c:chart>
    <c:autoTitleDeleted val="1"/>
    <c:pivotFmts>
      <c:pivotFmt>
        <c:idx val="0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rgbClr val="002060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</c:pivotFmt>
      <c:pivotFmt>
        <c:idx val="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accent6">
                <a:lumMod val="50000"/>
              </a:schemeClr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2683C6">
                <a:lumMod val="50000"/>
              </a:srgbClr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2683C6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>
            <a:solidFill>
              <a:srgbClr val="002060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22225">
              <a:solidFill>
                <a:schemeClr val="l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pattFill prst="ltUpDiag">
            <a:fgClr>
              <a:schemeClr val="accent1"/>
            </a:fgClr>
            <a:bgClr>
              <a:schemeClr val="lt1"/>
            </a:bgClr>
          </a:pattFill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34925" cap="rnd" cmpd="sng" algn="ctr">
            <a:solidFill>
              <a:srgbClr val="002060"/>
            </a:solidFill>
            <a:prstDash val="solid"/>
            <a:round/>
            <a:headEnd type="none" w="med" len="med"/>
            <a:tailEnd type="none" w="med" len="med"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5"/>
          <c:spPr>
            <a:solidFill>
              <a:schemeClr val="accent1"/>
            </a:solidFill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800" b="1" i="1" u="none" strike="noStrike" kern="1200" baseline="0">
                  <a:solidFill>
                    <a:srgbClr val="002060"/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0.15558483944401788"/>
          <c:w val="0.9203099128664195"/>
          <c:h val="0.62085479816283462"/>
        </c:manualLayout>
      </c:layout>
      <c:lineChart>
        <c:grouping val="standard"/>
        <c:varyColors val="0"/>
        <c:ser>
          <c:idx val="0"/>
          <c:order val="0"/>
          <c:tx>
            <c:strRef>
              <c:f>Exploratory_Analysis!$I$8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5"/>
            <c:spPr>
              <a:solidFill>
                <a:schemeClr val="accent1"/>
              </a:solidFill>
              <a:ln w="34925" cap="rnd" cmpd="sng" algn="ctr">
                <a:solidFill>
                  <a:srgbClr val="00206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800" b="1" i="1" u="none" strike="noStrike" kern="1200" baseline="0">
                    <a:solidFill>
                      <a:srgbClr val="00206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Exploratory_Analysis!$H$9:$H$13</c:f>
              <c:strCache>
                <c:ptCount val="4"/>
                <c:pt idx="0">
                  <c:v>Fall</c:v>
                </c:pt>
                <c:pt idx="1">
                  <c:v>Spring</c:v>
                </c:pt>
                <c:pt idx="2">
                  <c:v>Summer</c:v>
                </c:pt>
                <c:pt idx="3">
                  <c:v>Winter</c:v>
                </c:pt>
              </c:strCache>
            </c:strRef>
          </c:cat>
          <c:val>
            <c:numRef>
              <c:f>Exploratory_Analysis!$I$9:$I$13</c:f>
              <c:numCache>
                <c:formatCode>0</c:formatCode>
                <c:ptCount val="4"/>
                <c:pt idx="0">
                  <c:v>975</c:v>
                </c:pt>
                <c:pt idx="1">
                  <c:v>999</c:v>
                </c:pt>
                <c:pt idx="2">
                  <c:v>955</c:v>
                </c:pt>
                <c:pt idx="3">
                  <c:v>971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D657-2945-B85F-3862164F644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rgbClr val="A6C3D6"/>
              </a:solidFill>
              <a:round/>
            </a:ln>
            <a:effectLst/>
          </c:spPr>
        </c:dropLines>
        <c:marker val="1"/>
        <c:smooth val="0"/>
        <c:axId val="1948594431"/>
        <c:axId val="1698329727"/>
      </c:lineChart>
      <c:catAx>
        <c:axId val="19485944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800" b="1" i="1" u="none" strike="noStrike" kern="1200" spc="100" baseline="0">
                <a:solidFill>
                  <a:srgbClr val="002060"/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98329727"/>
        <c:crosses val="autoZero"/>
        <c:auto val="1"/>
        <c:lblAlgn val="ctr"/>
        <c:lblOffset val="100"/>
        <c:noMultiLvlLbl val="0"/>
      </c:catAx>
      <c:valAx>
        <c:axId val="1698329727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9485944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 sz="2800" b="1" i="1">
          <a:solidFill>
            <a:srgbClr val="002060"/>
          </a:solidFill>
        </a:defRPr>
      </a:pPr>
      <a:endParaRPr lang="es-E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29774532159615"/>
          <c:y val="0.27743811646507693"/>
          <c:w val="0.76653556508011877"/>
          <c:h val="0.84049279391657561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8437">
                    <a:srgbClr val="E2E9F7"/>
                  </a:gs>
                  <a:gs pos="7875">
                    <a:srgbClr val="DADDF1"/>
                  </a:gs>
                  <a:gs pos="6750">
                    <a:srgbClr val="CBC4E5"/>
                  </a:gs>
                  <a:gs pos="36000">
                    <a:schemeClr val="accent3">
                      <a:lumMod val="75000"/>
                    </a:schemeClr>
                  </a:gs>
                </a:gsLst>
                <a:path path="circle">
                  <a:fillToRect l="100000" t="100000"/>
                </a:path>
                <a:tileRect r="-100000" b="-100000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0F1-E54A-8D09-1C52AF86B368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0F1-E54A-8D09-1C52AF86B368}"/>
              </c:ext>
            </c:extLst>
          </c:dPt>
          <c:val>
            <c:numRef>
              <c:f>Exploratory_Analysis!$K$93:$K$94</c:f>
              <c:numCache>
                <c:formatCode>0.0%</c:formatCode>
                <c:ptCount val="2"/>
                <c:pt idx="0">
                  <c:v>0.44538461538461538</c:v>
                </c:pt>
                <c:pt idx="1">
                  <c:v>0.55461538461538462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F1-E54A-8D09-1C52AF8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3232014283909292E-2"/>
          <c:y val="0.12634695851578048"/>
          <c:w val="0.84464062668728457"/>
          <c:h val="0.87365304148421952"/>
        </c:manualLayout>
      </c:layout>
      <c:doughnutChart>
        <c:varyColors val="1"/>
        <c:ser>
          <c:idx val="0"/>
          <c:order val="0"/>
          <c:spPr>
            <a:solidFill>
              <a:schemeClr val="accent4">
                <a:lumMod val="50000"/>
              </a:schemeClr>
            </a:solidFill>
            <a:ln>
              <a:noFill/>
            </a:ln>
          </c:spPr>
          <c:dPt>
            <c:idx val="0"/>
            <c:bubble3D val="0"/>
            <c:spPr>
              <a:gradFill>
                <a:gsLst>
                  <a:gs pos="90000">
                    <a:srgbClr val="8D3F91"/>
                  </a:gs>
                  <a:gs pos="21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C51-EE4E-850C-22FB6CB7ABEB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C51-EE4E-850C-22FB6CB7ABEB}"/>
              </c:ext>
            </c:extLst>
          </c:dPt>
          <c:val>
            <c:numRef>
              <c:f>Exploratory_Analysis!$N$93:$N$94</c:f>
              <c:numCache>
                <c:formatCode>0.0%</c:formatCode>
                <c:ptCount val="2"/>
                <c:pt idx="0">
                  <c:v>0.15358974358974359</c:v>
                </c:pt>
                <c:pt idx="1">
                  <c:v>0.84641025641025647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51-EE4E-850C-22FB6CB7A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613213073016141E-2"/>
          <c:y val="0.16886302135765596"/>
          <c:w val="0.8787735738539677"/>
          <c:h val="0.76825429819696867"/>
        </c:manualLayout>
      </c:layout>
      <c:doughnutChart>
        <c:varyColors val="1"/>
        <c:ser>
          <c:idx val="0"/>
          <c:order val="0"/>
          <c:spPr>
            <a:ln>
              <a:noFill/>
            </a:ln>
          </c:spPr>
          <c:dPt>
            <c:idx val="0"/>
            <c:bubble3D val="0"/>
            <c:spPr>
              <a:gradFill flip="none" rotWithShape="1">
                <a:gsLst>
                  <a:gs pos="75000">
                    <a:schemeClr val="accent4">
                      <a:lumMod val="40000"/>
                      <a:lumOff val="60000"/>
                    </a:schemeClr>
                  </a:gs>
                  <a:gs pos="26000">
                    <a:srgbClr val="FFC000"/>
                  </a:gs>
                </a:gsLst>
                <a:lin ang="27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F7-D147-A63B-4AF52428FD7D}"/>
              </c:ext>
            </c:extLst>
          </c:dPt>
          <c:dPt>
            <c:idx val="1"/>
            <c:bubble3D val="0"/>
            <c:spPr>
              <a:solidFill>
                <a:schemeClr val="accent4">
                  <a:lumMod val="75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FF7-D147-A63B-4AF52428FD7D}"/>
              </c:ext>
            </c:extLst>
          </c:dPt>
          <c:val>
            <c:numRef>
              <c:f>Exploratory_Analysis!$Q$93:$Q$94</c:f>
              <c:numCache>
                <c:formatCode>0%</c:formatCode>
                <c:ptCount val="2"/>
                <c:pt idx="0">
                  <c:v>8.3076923076923076E-2</c:v>
                </c:pt>
                <c:pt idx="1">
                  <c:v>0.91692307692307695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F7-D147-A63B-4AF52428FD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647792580255134"/>
          <c:y val="0.12615383995925197"/>
          <c:w val="0.69735372113740546"/>
          <c:h val="0.8416436415161175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gradFill flip="none" rotWithShape="1">
                <a:gsLst>
                  <a:gs pos="0">
                    <a:schemeClr val="accent6">
                      <a:lumMod val="67000"/>
                    </a:schemeClr>
                  </a:gs>
                  <a:gs pos="68000">
                    <a:schemeClr val="accent6">
                      <a:lumMod val="97000"/>
                      <a:lumOff val="3000"/>
                    </a:schemeClr>
                  </a:gs>
                  <a:gs pos="100000">
                    <a:schemeClr val="accent6">
                      <a:lumMod val="60000"/>
                      <a:lumOff val="40000"/>
                    </a:schemeClr>
                  </a:gs>
                </a:gsLst>
                <a:lin ang="16200000" scaled="1"/>
                <a:tileRect/>
              </a:gra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A3-436F-82DB-6436651082F9}"/>
              </c:ext>
            </c:extLst>
          </c:dPt>
          <c:dPt>
            <c:idx val="1"/>
            <c:bubble3D val="0"/>
            <c:spPr>
              <a:solidFill>
                <a:schemeClr val="accent4">
                  <a:lumMod val="50000"/>
                  <a:alpha val="4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A3-436F-82DB-6436651082F9}"/>
              </c:ext>
            </c:extLst>
          </c:dPt>
          <c:val>
            <c:numRef>
              <c:f>Exploratory_Analysis!$H$93:$H$94</c:f>
              <c:numCache>
                <c:formatCode>0.0%</c:formatCode>
                <c:ptCount val="2"/>
                <c:pt idx="0">
                  <c:v>0.31794871794871793</c:v>
                </c:pt>
                <c:pt idx="1">
                  <c:v>0.68205128205128207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A3-436F-82DB-64366510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OUTLIERS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s-E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OUTLIERS</a:t>
          </a:r>
        </a:p>
      </cx:txPr>
    </cx:title>
    <cx:plotArea>
      <cx:plotAreaRegion>
        <cx:series layoutId="boxWhisker" uniqueId="{97D1A998-3022-694B-8EA0-BA5EBDB5938C}" formatIdx="0">
          <cx:dataId val="0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_xlchart.v5.6</cx:f>
        <cx:nf>_xlchart.v5.5</cx:nf>
      </cx:strDim>
      <cx:numDim type="colorVal">
        <cx:f>_xlchart.v5.8</cx:f>
        <cx:nf>_xlchart.v5.7</cx:nf>
      </cx:numDim>
    </cx:data>
  </cx:chartData>
  <cx:chart>
    <cx:plotArea>
      <cx:plotAreaRegion>
        <cx:series layoutId="regionMap" uniqueId="{B3C71F68-3415-B340-8144-4810B378D117}">
          <cx:tx>
            <cx:txData>
              <cx:f>_xlchart.v5.7</cx:f>
              <cx:v>Top Five</cx:v>
            </cx:txData>
          </cx:tx>
          <cx:dataId val="0"/>
          <cx:layoutPr>
            <cx:geography cultureLanguage="es-ES" cultureRegion="ES" attribution="Con tecnología de Bing">
              <cx:geoCache provider="{E9337A44-BEBE-4D9F-B70C-5C5E7DAFC167}">
                <cx:binary>1Htpc9xGsu1fUejzg1z7MjGeiAG6m6sokqJoy18QNEljK6CAQgGowq+/iabkkWRfe3xjXrx3JYfI
BhqorFxPniz//TH87dE8P7hXoTXd+LfH8P3r0vv+b999Nz6Wz+3D+KatHp0d7S/+zaNtv7O//FI9
Pn/35B6Wqiu+Iwiz7x7LB+efw+t//B3eVjzbS/v44Cvb3UzPLt4+j5Px4x/c+91brx7t1Pnt8QLe
9P3r/egfnuz46kNXwY/Xr547X/l4F/vn719/9dXXr7779oW/WfyVAfn89ATPUv2GI8oloxId/9DX
r4ztik+3E63fIKyooJrp4x/2ee2rhxae//flOkr18PTknsfx1aefv33+q7389nY12uxFMZndxP/w
/rjf775W/D/+/s0F0MA3V76wzbfq+rNbIHxbdbtq9K569Pj7169e/dNVq+0eXr36rJwXw3z1xb9q
GPaGaEqIwp8UL782DMb4jRCMa8HF0XD489ovhvkk0ueLvyfQ71vk1we/kv771//86fWfOeX/p9a5
ep4fnv6zxtFvKBeMcYpeokJ9axzxRnBOlVTq94zzItFft83n574xzdX9/1bT/PA8+lf3lSuqrvrP
Wki9EYxwqTB5sdA34aPQG4GppBrhX/PeS059CZ9fZXr3+Fg9wZ0H89fN9bsv+cZ2P/yvtd31c9eN
0cwP/2HTMfRGaSH0S+SAdSCzfVmSpHyjqFJayn8F35em+1Kuv26zr5/+xljX//zfGmh3Fjz41Z8X
qP+7ZdI8jM1/NMwFe4MZYxKRT74A8ORLX8GcvCFSKyaw/uwLn+rjUZbP1/5Cefz03Dee8c+L/0ee
8d8b7FfYt3vwD/sjXvwC2vzx3c+Y6JtHX73E2e9p69OtsyfAlFwxiNlfcej2kk+3X3T/w8NYAnr2
tvus/y8ee34Y/fevE4zFG42hygquNOWcQQJfoFpstwh7IwGSAjYi/PWrzjpffv+aAVJFhDENcPZY
mkGE0U7HW/wNZxxTTTGRjGGQ7vMGr62Jhe1+1canz6+6qb22VefH71/DEv3LtzYpmQLIpbDGDAmM
BMEMan//+HALG4Iv4/+z2nWYknESN+1s2jXrqjDdODN6kYZlGAFF/aqY31lse9k3i2mNNYBzDT5M
OPl6sYIHZmTp2U2ZxP5jxyy5i37W903lnUgFQf3HAkn2oOfanf4PlqaQf5USUoBSv166ShocvMXs
ZtUBltYu0fs5LjLs5STwHVUBk3REjtBszNekSv94+e31X+9cEkYwUlppMNy3yxNaFZ2uDb0xbdJU
mUpmP2TIT2t/XtltudAqdfnHaxLwkd8uCq7CsMQCS/qNuru+y6ei1+SGk47cdVTRM9KKdThIgBn3
vefqklUUFp/w5MaT0k/+SfRjdWISAXoYhK1OelnU4XRMXJHv13VlD0KRcchyPiN8Mfd5xDvoJhKT
jj1uy10wHaXZH+8DYuM32xBUci4Ix4gy9LXp1KLoFGRJbvCUgK9Mhp0FMzXhoMaA70wV7UVo+Pj0
x6tCRv3tqhrCQyoIDPj59aoiQbIO3OGbGs/4rkvW6mSQXfkLqsNwE/Eabjnr8RWXulzTWE7VyR+v
/9vAlBR6VSUF0uA338bKrHXXDE3ANyIR4bbaAibqKVwX84Cv/ngp/DuOQrGGyFIIFuTqmySQR+k7
hCZ8wyodbpO+7JrDXOHcpDml41NoGHuYkdiiE7Vt1ssFgiWpZbiumzL5E3P/3sYpYpAtseQAar/x
WsISqweUo5vJDxAkTObGXhLfojmtukb/D4JEQtqDuIS/khOouV8mQNzXqEroTG7c6NWui6VZM1YE
ezFJZC9aV7MzOo/2Yhgq8HJtVnzVzjoUWaxxsqS4Xu1FIuZwWww8FPsGEXXpm1nvsRfhuiznYYG3
1hBlXHVhOdclmszhTwz4O+lFErAfEDicavDYrzdRmyKfVNT4Js9rNBxW6dzp0W+Cb/uPzrVJZtQC
eS+CAlu16H1RrabKxqiH0z62TZFWDRvMybqsxu1wjsYn5VC4/WM5f09MyphiiIGwHH0jZhLINIuc
4Ru+SlDIUc24d/1HjHJ8Nxj3Z569VdCvolggYIMAXlOEOVLQHX2tmNYXpEZNHG+WntoL7lv+kOuw
/UPrIp0QDdeOilGkeZXnbo/muuzSZYn6fTU1VZ/SLvonamfwdAQZACUQBBVlkDg3nziqaISqIVJc
lfpynKW9iJiqyySp2BmRsKE1Thbg1h+VUdjBt9uCnYCdKXguYVKob5x2VY2WQxWLGwtFKNN9XN2u
lkn9bqAm+tNuLuclq+Vc+x3hiRFZNbd5edBlUdWpgXejLIZeZ6Qm8x61Xh7mtUj8aSnGCWcdLiJN
k5zn6w7RVRcpKpfkQ5+0hd8haa1LlyKWPGNaluMO4CxERj0u0x5KgOjTpjY2ZaoHTrHz5YUa2/qS
tMpezXUuh52yDk1pT0zyI46yeYdtNI+oGfHOAA4oUxLXtQf55vIpchvFuY8lMFge6vc50ryl6UDr
/npApW2zUGqRp8yOaMdlqYZ0ljLp76fO1MuO5lK+13ooUTrURSNSR+ZhTlteuDXVQkeXCU/Uz0Ni
nMq6dvTN6RpWT9Jhmpg7I0OskrMcWK1LUkxln/Zzfo6E1u/jMuMpk2wu3E2yUMzSmvuOZ8NImjJr
y6Lvr2XRGpcFzcp8p+pF3xflBGW3AR+RcYKQEzbq/dCWS7EHaKD3EvsVpLOcP4yaAUzoFGQbgICQ
iOceqsBYRXgsytGUu5x2SabG3LA04NrIS9XIZoLKjEus+mztJiT7c1qgOr4V1A6XSdAKH4po27JJ
+yqoM1ZU5dXcaP+oukbYtCAlOkFV7XaatsWVI8wdnK5SO9j+44LQ+iMeVXVOZhV2CnDAz9Fbm/Fq
GE+kJvmBrNT+1OqR/2hpwtNB9OUTOEp4Lqa89ulaFt0OTWCerMx9d+KKnu9aLOcMHKtFtEjzLgSV
xiSJqbL+iQ1IZIFXRX+XcFU1F3Onxoadd53R7Z2cc4s0OICJVu5a2aqkSX1kUokmBaoxJ/ATk4Xw
PmtYleAyrWISRbtTDdb9j0k5CwriNnXndnGIrTokaAM/Kw+3tmlA010y2wtUKABDkMHZw6AWSfej
WfqYtkVuPoRkBIvF3ENRiJFO2Sw15BVtIVdUEbwyLRWGYsq6Ad6hsew/ajeCZQVewahVbZMMIad2
i17AvQCUg+mbGVJ2xYqbSarVZ2sU7CHny5IWFQK86o2CbNQu/CHkq75fCBmfxrVkZ2ISkHgY5CHJ
Wr1vXTmM6QARqrK2pfD6OHAQDjoOewGwLr+fxKx2TWztRdM15G5AfPuSNfrS+xnyM6SzPE8N022x
w9jDlWINsKe5AuBDEIILq2xsc1AclOMIVOrUGwrfcCWur6ZugBSjOUhVDK2+1NKGW8IFFPUqgYx6
zJGA4dRlzqGIynpwp7lV49OgN1Vqx/DdOE7w61HadpqKOqUDC9cWYCdJJ17F6+GIRRojmHvXtY07
LYoZX00rWGRmgAwjWfDdjFe9J6SOt1MF7QY1NbmrcwLl2Yd+2cUNPUYCusdthE1BSMJKTTmPT5UF
Z6i332YX+zEtakCfqJn5gzJQRfUGj3oD1XbQxfCxblpAv6Ea4+0RKKzN0MXzUBvxQALg+3o0YNoB
hAlE1U+MGgm6kJSe2SFBV6iEkBY2R1ejM429BDcC25FN2s4OUHhG607HHCRCNQIQbu2g9xw3/cd8
MlDNY0MSt8+JBpQ+rm2ezlZEezaMDiSf4Zk5tXaJ4XJIXNdmR4AzbVClWWv/9NL80A36xFrX7c7w
yEzGkmaoU9mLib1deFSXZcvZQympMydQdkDAnoR6TVXSLfW+b3H+s0lKWLw7hhDOeR0Oc3AbDILK
43duuVFsGZ+MHsFGfa4A3MFHXWAowB3jkNvs1qo0ZVud4IgBGCBBzwRY+qobqTyD7dgLOifitopT
jGlSGpB2nip3uixQcf3mnrwz+AoVNVSmhk3w5noGuMpUHae3/VIk5Wlb5tADYtGB107lquhewZ9L
knNwYM8a0JnHSt+HuZJ3daMGs/cDqk4o0eAjpjT8oWwX0GnoW9j/MQk0hobbWHWgFdNU+lJETs8G
DRHWi235dvEqq7eoNx73H2ts7YUuwKoA94fTIadg1YqMamegkIMeFoCguqvy+6SM4TrEQjw45SFe
kWnbPanWROwKDhHv3AiSHD2RhRqPF0sFKYBjwOh77AwkH1YMxXitQ06WM2U3A9UDg9REbD6ctg7r
+8qvQace2tFxvwoPoIioCTAQWYr2fUQ1f6B1je9IoqAH0DW0ISwofLdQB0qmJOI5hTyvTRor3X8U
RQ+BPuAlXB93CJUIMPIoIAM566qTY8O7Lkn/ccUUQrSAFrWC1I3SBVrau2mAixbIMLr3G0pb1QJ2
OiLGY9mMKwKP6k1Cz6gqYe8r7/VlR1SS1hNpd26aoJPZtOb6OehdvWCz7twmTilgF02Vs4d+8hCv
XVnoS9N0EFZrpPlO0pUeptFglfKxgHRUNRBchCnIjuXoOE1LcPkJHDwPt2WVC7pfZjmcxoqbds/1
ZPhtcEvnsm5hzZolDvEHFrbMAt/W911A0LaaiZ01g03sXmu1mPN2FvC0mUoyvMeILOAieQOKXrfi
UtXH3BdInZzYAkOSByhSbC0589CvlC34xFEBL7loa9znmkBe2BKrKyRUnKPv5kWAshZ8706DrOLP
DsrQzdE/GZnykxqIgJO5G1jzVk4KXEShyZ0y3sznZRGd+uQQ7dKqX3o5N3PWutmdJnWn9yb2/KEQ
wKUcvUKEBoKiITm+EqyDQB46fFXzjW1oxqSymeg63KWed5CJ4tokmRwIkBCO19WaVtuGkqUF76sc
N5ljC9yLAITcDnpPfIUZbAFcDt/xUthlh00BkSXzASqMJJQebA9OM9UWsj2t8DsuyXoDnTo4NQJK
bsr8Akn7mAFZ45t2Z3MJyvZ5spVvX4OWqFwgbLYC1KWxoHHJ+tlDUrCFm/PDkCgN6WrapK0nD2FG
hwjrFn0Mt21kTqQ9tGr3OkQAfryAfU9xVuDdhPlkVzMXcOoAC63vZ6yqcOqnuSvf4bFG9qyDNHrl
0AxScOVhBRirg7cjnK/uzvMJQEiRNPoeLX110vVh26/UyzWbiHw/qdC+I5Q/lkmeZI2ux1NuBpRK
B5l9aYr6l4KONpVkyFMqoKXOZkshgAOUx7rqoSLFalkzD5SnBoQSxX1TR9Bz1YNBLV/WcJJMNT2g
TsU5LQbr03IO7VnV9/VbykaMM6ia7Rl09uG0w30XM9P33dvcUvuLDgbwgiABkiGAzDx1I/FqH8Lo
0fmwJf/zOi+AiNRlCZhqYhY6GNOZs8QSYGG0BNMNJl+S90VNwDyu7eHfQWNQEuVruAYGcEkVXdwp
dVvyH2bAOO0G6YZShdum8IDwwpBk07BAzGyNcmMgyy5UQ6jqcujyFDkQL18lkE3EAj5g+QKShmMx
yUvI2yuvbPNsAWNCddG93tdbDcdJnd/nKgcPOjaGBSq6/tyYuoeU5yGnWRFkfgF8mjuVpdWXlS7Y
2dJrfFUEru9x4scnska1E7RhZ9CDgV07QaB+uhqK29QWkK1WUZG7GVbOjnlT1w0kRw0Fcx+HDmLC
bHizz7W6bJ2q2l3eA321BNZ/bExYUush77kBQsgbcJ4qT5rzxPKDKLbMvK4WKhD0duUp4WX1zGaB
xgveTxBxPkEk5c2gL5MXhDEAR5JAZW6bTrEzKVckz6BhC/50hP4mVdPkTqwfp4NhhCjoVTx/QM2K
75TCQNlxDVkJeB5QiawTKBt5TqCTaAUUFjFHcVcCY71bB0nPeh4gHtZiSwdHyMxR+4soSEiBJWvR
oWhaqfYienKAlcu70k3hQyjFelmyWH3op6LZjRAhkJ2h21kPUBAnmUrRIpJF1ifXLhE2ZACnO7Wn
joZTUvDkceopf6r1tD4bQJW/WBNGgNuLKVLAVeQC9yO6xADKTgyQKz8yENftpjw3ZToMXT3sBxuG
c05DdVXJXu2KWlQ/tL0v3gvA+CGbWhN3zcjRSVQ8Xmna5x/KRDaPdojwJt6hagSk3Onieu0S6FgN
KhacSY9cnTo9i49HWuHTTOX6hY5+mQ082j66qig/HeX59eM/7mwL/x3Pl/zr4nYS6F+f3n4+QvSH
3zp5ttt4ZPz2S5s0v74LhPkk3TZV+erDb0Y8n2cc3wxxXk4k/Tc3/90JDxVAoPzKwPxmwvN58v31
fOf40Kf5juRvCBOcAlEMbNM2yvl1vqPoGyElk8CFcA7jFgpczqchDxxXYjALAi4HUQHDFwQc9Kch
DxVv4G1UIQn8MyFEiL8y5JEYDj59wYOBULA8lducCaSAIcg3hJGahbU2FvhUqdiZBToDlTkgU4An
iMNltdB96PKfYqc4gGFVlB/Q1BcZQ0CaVWUxXVErqlS7mR64zHG+d8AiX5ex6C+c6Myd7SLkTaBZ
z4bc3+VzHlQWp+EB0b5x1c7BmYkPo0u6e7KRon27YbkZmpUnnnf2wm4AjEWg5To0AJwJWytGewFf
IoLpey9s8twEGT401LbhWUutZX1ejWy5Kq3cu3bMVBHqC1Q3vToRc94BKmWFr9MimdjV5AnGO1La
5C5hvN+YiG7e9woSnhxck45tNbAdwIZwhV0wO9eU6ifTGEUuRj8rUIsl5BSHpbise6B9pkYMZYoI
tftcLQs/4AGxNB+bn1m7dhfFAnmKq5XtuGPNj64eO0DiOdslUnBAdXS5P/aiQPTg4oyNMDqwfdtf
5xoy6EnIoZVHYU4++tFUu2kM4UOJxnLXVNB7psM6D/IehjSzz6QI0MGsbgVgGuociN9cFwBVJaBC
8m6oKIx6Eg6IzA2KPUw9g0mFAPLiIyuAwRQa0FNY6KblBoMuoCThO91wSPPHrhmO1UEnZPqNFfDU
AMZ2FrDoSCkUYelHwEK07wC0Kj5DO65KyMUAdgeoP0sHpOdL33H81QBDtWZ5LwAWDdMR8pUtPMNp
bORl38FIjugVABgwtPl9zRSUBr7RGX5mx2arWPHuWCSVbYAQ6DzgaBgHeaisarYzuCaQBQRv/EY7
zdXJIu20ngSvoT0ooe70wUBtYV65KnVhXKGr2iiE2EIlIgWG0l+zFTYkN6WQwbH6wjcroJFEbbh9
wQNw+zAKA+22c95/NEsLkKDIZ4COPDpa71SQhu2UtIJc5bNZ8sPoc1Sc+X7eAJyFDvvY+FXNCp8/
tQN2gC7a1DV0Sjbp5nFOYe4E6zHVbYhDbJsHDgiA10oa0KBbAlw51kQmWpiDhWPrM/qt35oSaNZ7
2EQ+EXStqllcHlcUchuWQb9MzxaDwTeHmYB+6wUooMU1gJsp44XcsYXM64lzmD2gGKGFfem2EPDz
gBeA54IBB/ArVc3ZTVFPQBvQobRnFa3cuM/FBOBkIBW8v6BmIwe2iWaZG/ED83VM7tdNSmXWqTg1
kVVdBmNSEJb3ArwsIRRfaWe6JjXNCIh7FAvYuWnnYX3vl41ksmYz6QvtBG08Gq981NAeCyDio7Pw
WccKeBuloctMk42Ca+wRzrdDdSIXAxnqyDGxFuF4qIbe/LKuHDyyFsnmU5gAbQ11X7UndpoBHUrc
hikr+yZkQTZ+2XlN1tNxFcstWoCEm2sYylHwNJohO0G7aMquxSkcPu0vvZoy23MVU06SYU5HMur9
1HYFUIlulFdiwz21huYAAI4odxS4fiCaoocy78b+o2fTmB9kTcL7Gbz4pF5Ue1jhSECG5oLfTJUf
H+uEYpoaKDr3RpvwXomkzSRx4NjELQ42Awq4FIglsLu2sTRdLe/GrfcxdMd1B1gPVDavp0FzebrA
5P5x6AHL7nFnAVAC7gUETYByPSuKbQ7WbfqNoczvnZSQQabBzrBgu7xbMGd7YMNJsU88XVJoLrBO
W8f6M8A/9MQaVZaZg4pxs7UEtwaoqS6dG1NDJ9KU5ANwXfKQLC4+M9nS89z56rSeFX4yXK73qoAJ
8AFBCrwcnKie6RCWu4nzeNa3XbuPtckzWyUfAPK7+5KwcdcNjbep0aqCtjGpUxISc4lDt8C10B2Q
auO+K9D6DFOUBiJgMeOF4ous07mWkaXtmtOPsanHC7/A0CLTROKzaXXN25YTvgM61gFfHTyB2Qq0
Cpe8GK6ccO0z57pk+1W52aQBaOXzzgd1ZZbkFrcJCXsERztc1qh5xEA6QDa/WRktz2akT/wswmGd
6bwbh6Z/u0ydTZtkyq+72UE2iTLtqqSfbnHX/UgBChaZ1+NanAD1RS/7pkPkQw5jrvulNO69Wdh1
yefhNhJoI5dixLc5xvJ9J32Zmil49W6AefBpJU2/R0WJfizIEi5Yru7WgogfpjGSExu4dSd86ayG
+OhNfzq7sAX+cgrjI6AQe3I9joVNRduXfG9QiS4Xu5os5oNHN2NpLVCdEu1N7XA61tQFaBZ92e/N
gjq0K/Ny+Snv4Th7htnE6wMClrc9jQPQI1mCmdnPdLCZCsjfka5RHyui0QilkKJ3U82mtEVJfwY8
Pnj1QuufApT3i8VM05Un6KfFqeFtP67Rp8D79CKTXe4vR7HWu5lp8j7qhF1EoMtuGiz8LzML7qcI
ZNXwEDwy800lXF5ceLc2ZwXwQ1k/uB9hOJXfQG+a7xrR5ECI4HA5e0wzMwKkkcKdTyNN3jnnxX4k
tIgwrmmfjV+AdV2rep/zSG7qys8fVSXyXQEDs2voIPm7MC2FTJuubIcUhpr9lUzy5i3KB9Ltygkl
N6yxfCfZtOxBXTKdmQjn/dh2P1WTZxm3/Yd86tF5g9y9h5K4L2vwU6ATPmJSnNVLPV4mkbMfl6Wg
LcQczL5wPuJ9npTlxViw4h1Vdno7SXeqpsWnjSTQ2CM8Qda0fWCXS+kZ7FDhjJTAXO+Knkweil8C
BA+4CqrKy3ZRdutAf8hrJtPCiBYmbpYBD+abnQjG7DB0o5ALe7Yvg9BQKTTMGAs2iLQTUMIPmlEU
UkJ6eqMKJq6BZPHvrWMTFPputrCf0mfNGg6J9PNb6xqeQnf3QaABX3QuqXaYhj4rusgP2rfte2gX
5y6tAX4cSIerXQA2fdz3KCTp5AUf0jiW5XUbHD00FMU75Nx8EUeKfkgcPDiLwr6FDDSfVmGsxp1v
9Q31aD7puwkmn56w/oK263Bb8tbMWezGZT/ZrirTcrH4fGL1dFNVAu1cLs6Ur9WlbYr4AY0mFylv
p/tyKn+s8zbPOMcKAEWYiw9zr4dUjsFDxR3puejbcBpQQVKmS3WAKQ/Ywbt6EWnbIr1mCk4wuUNs
Sg6R0Pom6wMfDqyaoDqaEqa3g2zNSb8wdd9r2PjcB/c+r608jGHI6z2Uw+VU1WO1G4xuUgUzHxQc
vi1z0cEopy7Zbo3FeGFZZBRGwXG6CI7ZA0yeAj3AM+GtbEMJ9Bvkm6d6mMQvypTLvmoEX09L7c1j
L4Ef1U7ne7NBq74dXWrmOKQrw63NTFuLfZUM/b7uZjgdNanp7dJjssuj8VmEme2ukZJcNHU7X8FM
pKcfoL41b31naAkkpA7tde0rYOsabm+nNhTi1uiErhlPtEtnXwMsADL25wYTVBw0cI8QQAiwYCNw
8w6IhPfFbMJl14zjHkazOmT1qPKbEWDAWwLsFWTeSIsfZTt3drfSGjAW0x+LCdvbNV/qHqaB5WFo
pnjJR86vhq4cXKqHIdlNlk/n1Bp/EfAQTxQcsLvG3I935dKeD8tw0as17AZNhnftaMdHAdnyBA6H
uXM88xxmpOoegNpykKPbzdKxm3qOxqR8hunKoQ5tYc7Hcl3wodLrGoE7d32dWdPZOm2JWG8nivqf
Q9MCaQEpz8CMoGuB7OuAn+lovl42k0vaxziH8TrRcX2XlKur9kVf8eln5fu7fopdI1NXTSwnJ20C
ye0sD+JkKKm8tdj80FMTyovODDK/pB168Ivu3wYOQK5S4AtnzVLlYOc6NnvV1KW81QROhvxQtfCb
W1LXdPm17cfhwCuTwiQh4/3yA4wzbcaoU4W8Lkg/XEP1O/MtVNDlT84Fbo3vvw7mcThgKbcDljDZ
4XAm5eWkxRfnHxsAS7kYkT3lcWudeFUDTJwwUC1nX1AGn8iVLw9afn1k49NCGo7xK2iDKRHb/S8W
Ug7A/ABM4+lxcgR9KgxwfDcAVgMzsIex2sYLhQ2AR1dIuC/czsv/KfRvrb4d7dJw2JMhTWHm+vXq
fRKxRDHYU1f35E4si9pVcIAEoIRxpzYksKrwEvDgC+n+x1vHX58v2/auECNw+JH8FztntiU3jiTt
J2IdANxvucSW+6JMpW54tJS4gCRAAARBPP1YVC+nS/1P9cx/PXeqUqYiGEE63M0+c1CI+b9d+zbE
QSMaJU6aSswHdmthJqZ8ga85aExQEU1w8X/4taaVaFeImlfMAHObjqc2AuX312/ozxzS9f2A6g0B
5NIE/Gz063fR5tu6s/YqwyoFBTaE/BD3HXv1QCt+5Ir+R5bvzxjS9QUjwHwxuwbTIvSHvzBtYwc9
MyZanOZJwV3vMAlpnMZfeWAATTKxfu9GEkX3rc3W8KxUEjZ7qSl81LshHkYcd6jmdbLMcLlhuUAZ
DxKgo4rBtrOdAcrKBe6kyM8NevUp0T9IS8IcKk5k/AtLAhigi4M73q8rZgsJL0/EdjMvmuaxPsAt
p5su5yQJoy8eQyQvm8xhmm8b+Jd92F6tHBwTr1MaggQZd/0DdWL+mXk7v4R5izHOLBo//wfCS6bI
udsWA3FwPTAJpmoaNE+wFVd9yKFk62N29Tx3/KB6iISkyRHAQOJqTTPx8YcA8ocK/MeX/n/y5n8E
2AnD/fYX8ubvahKz+bO6+cfv/EPdpL9FMDDyBBQdS/I4xPP9d3o9DX+LQiQWUjxICRi7BK/0D4Q9
RtgyhrKPyQj6I4THf6qbEfsNiDFFkgGSKCVXHP4fCu7fa9lfIey/lHCWozeC4Id3iBeJwBb+ubZl
1K6+F1kMbVObYuq6rBjaJSz+5TP5H1TQDAkrXGMExzkHb0B+qd/NaoHwiLY5rQOcS3QPeVZkrhFf
ZgOWZUpgU4x+4aoSHk/3X7/29fuS/3pKXV8cyciM5PjYUnzYf77ELhlHF/IsRzHMIYWkSm+VdRSv
GxP+PFAmvrb5JHOUzD6sMPH0v7vAzHMNwS2swFWCT4BViQkzG8twCZbLykX3oLMBxAmG57g0u5K1
blt/t+q0eZ6gE1b/HxeRRriAOMeQ+2+nAIEYEE7G56fFO1a7SPjDFEDE6tNt/7SExIJd4xAfgmm3
JSXQBLd8zapYtDveH8jkx2QGsyN0lhXEQt7JYegebMbHs8stKCQL1GfCNHTYZ2hmRTDBd/7ra/i1
jl+/hyyFMop+Adwl+wUn1VG4rnu65ac+hC+oiMeMDzDomIrh51+/0q9H1B+vhDMb0v3VNfgVyYai
qidJ8UoW4MRpN5CwTJItF2XC5YnE7fQfqOtfHqLo+nrohbLoqqhfs7p/vsMY1VBlgxGv1/bqCdVB
F1Dq/hNt/f/4/K6MMiLaWQhq7leUP1coF5BCspNiW3/M8KnJMO9PXGevf/3xsV/bLVxPDEfl6p+g
LvxbURhaRCk33IMn5ul49qlmdZfjntn3K/A1gV4qKGhXAFGGP+8WUQg5JryKBto8d+vsb6Y4Xp7U
nkBvTWysC0l7YgtLQ39qR9lc0GPvxx735ifbpvC4Qw+dDXzY5hUwFbyIkxGracb6k2aJft8S35/+
+iJhB/1aFxArpCgNKQPVmEOk+/O31rAGwIhX7rQNIcUQIrYzwD59DmBrHATXrEhgurtRBVXMRwUE
IR1OmLbWg6XSHLhU6l7yfusLM4fVkszknUIbvo/zPfqSQuN+j5ekBjXDXmg+LWjQoSCXCs7MKyM8
P3Qe2XJjO1gU4HcqJPH3I28PdLDtF5QzfkpMHD+0K4tPtgfrhNMF4JVsWB22SX+Ct7mXIu6nGpod
PepQZK8KwNh5CEB0zXTpTLG0zfcOB085aQ63RHr7IEe6AfT1aQSWHdC6bZK4lpZFZRLJtcSELMbS
0FacuBL8zei5HJd5LGbQfQ8xaOkfO/TtAkOqqVtuwmPcRBjphqRjpecygVHjo6e4CwnGHz29p23H
f0raCVdwku8ArlWHKWETJCzE3LnPKfjZKp2YOsV5Pp6HfXC3fsmTh2TkWWWyfs6LcOq3hxUd/7d5
ADpGFl2DyB2AwvLfAx5kd8E8BhWQXCioqbpMU4J3ndCl5iw/ww6a70UjIThBwjRFq1RQBOl8JHK4
vX6elQBmUIY58CctNl3QKfwAGbMVERyCM/zx6TZq5P4pGDnoZjoRfw/7BNbPbjtWE5wvJZDS8MhE
nkHmjMKvUCz044DPaT4bsublkurwlUeHuZO4I+zIi3UJw69wMMQBAm5QhdJlUyHYrD7Nu4b6zd2G
r8YNhXaiPW37eui68Ik101qjttmzGQXUsQBKJHhR9gO8BrCthMqnXY13fRN3GEYsr2w7rrDVuSqA
Oa1wLclFMvg8pI1AXSOJ8TIP7V3TJl86t5MTFmIQKJ1+rweVvO+Gf2XTPFfgh4YyGBK4iXGTHULY
HLcpNLfLDCSgENa78g8EeR2WoDCWQPXKgw4lat1KOs1DGQ3C3QRZmx+5dnO5B1nzgaTMjjfjmkPH
eFR2sCdFochicXPZLa1wDPFD32bJDP6sh5nXJuyotA5uwGWJWxMIUioX71+HTSPv0us0g9AQZwzm
4iAfvCD4hqimy82+0+jczW480bAnp1TgcUmCXRAOmYF5vtYAnaE6pR1mbdM1pSPD/F3ZqIW8RNcf
Sar3z6FV2wWujD0D+jSFbWV0qyCgHhfDoUA1xJ5X+DwPwc5lsY47qKeCDKmm57nPU79UdEkmyEXt
VLjAu0+RJfMhJKwDEdvKOhoh9YGvbIo8hKdJMa7c9ldeeEbCoIgF/nOYVy6rPgEXkUsCTVCs+zFI
MnDKmvBDA3HjpzVqE/cE4zjYFTQF3u4EziPjlUSIoOphrx6BrQFGg0eNxMbGalyxuqRA+WsYCBxO
L9lvvCH63edb9MDwoN7vPVnWijcmgXMrhf2dDmqr8pH40z4M6nuXuvYAbi5963oz385xSl8Dgv5i
FLJ74HxDd2LR8gGgJUXSIstXNeCIFmgFBM0MSfjzCB3z8zCEvOLEb9XfGOdY7seRU1hv0QIup83X
NzAx43npwRz7oCOncYhQexQucpFov5JRNBefR3hfeyjvw843F4g/OLk2WEQloo28GsQsa7jxuHLe
dw85mbYqXkNWL8azOooh5vpUNhroq8fvsHzU70Dz4nJV4JQ2vubQmKzBJQUJbWHuph5eAh/iOsy7
+AHTGuiiGSy8NDC8yJCMZZ6uzQW9SlzKBsIt+kh1sWAXChp2+0/0wPattwp1XbDlMiBoD5EpjtiR
kmk5NnMQQ0cXwfOOF+gqJFLQXsBWwdtGjuTL1sRXNyXpzDNCC/gTb9dnRdhSqbSjn5GOu9GwqI+p
XcRRD8xviICQ8CZ25IiQ2FpStYb3sAqig+wWByIJtowdh+4gwqarxby+0iZg5WYMYlh8i+u0J4+q
mXMLzLu1RzCie3fExw/6RkXZ0t0qPS0Wd3NsCuPmdS/MpCDjhkw1t3kzxRKVddeICGQs6u7dxtzk
/6YY/d/A+p8G1ihhaIf/+4H1k/na/Wla/dsv/H1aBUbzG0HYC8tKrj0gmr9/TquURr+RhGBipASD
HMHc+c9plWFaRU4WEcB/jqlhihA22BxMKyk61ms++38xpv7B2PzLEAfoBnGAa34VKgrDMH1t+f9F
AUSKpu/Enu13+ewDz8sMMZL9MCVIBk1TBODdOXAIwHrljY4j/YPuOzBpFMvHP8g+EPRooKRA+GOF
GDT1FPTxvsePmBP0tRMZXd9kvAg3ssLSRQMB//Y5SHc3L+Wa2yyPPnWNw5gIkpANKGKbvWIsYxM8
5FNkp4tQg9IIhVEqsp+hTPd+PW3QrZw9t+lK++bcpC4YLgggLvYFTg6JXoJZpKwGWsKiGs2v8jf4
LKPwIQMcXaJvsF3RSpIU7cTapWgjmHHPaopgHW5jf99MU4dYLYJD5TYnzes8se7VGxGiSaSiAiwQ
fNuQA3jNAMwupZy64cmJ+N4gT3AGhdkeOtGsX3NKgHXoqRkQY1RI15ABaRsBpTwtc+dTNl+G1vZx
CsKRbxg+t43Y5YalfpppOcyZu+9aboOz25CPqDgP2v0FkunqSUVaPrSHJpIxS4+sdx0I6YYIs5wo
aRsK0XriFkHd52QkvbqTTosZ3wJcYjbZ/6sI/7MdDAjQ4bH87yvC6+/uq/5TSfjbb/y9JOQh9oLl
DIov4twQiv61JBAsNwoZXBU83xizr4PkP/C85LcoT/BXGIkxQLIc1eLveB6LsbUF6B7UdIK1SBCE
/jeVAQPwLwIPRW2BMwB8+UqJXsvDn2sDMUGAs02Q8wYK/t0GsE/1uH/P4FfeexosdRdQjSUBgj+n
W3antbSfEzssL1IELwtR+rLu6GyWLPV3kViD896ESXO0YugekcMKvq5pKhB5FGQ5RVmTdkUcM+RB
5jTew6co6jmbCkwgND17qjJ2jwaEiE96XNgKJYV7ER4lN1LeZVIhGV+i7/IO81BuzQT2reFDdPC+
JSkcpk2p5dOYzSZ2RQq7iV663CUIVbImN3XakUgfOkDB8mIw74ysGGDtE1I4tiMQ2SNNQy+p2Nlb
BNtx4aBWqIACFIEqPEJt3OPzCsIcLTrf+3R4bRAYXG1BUzyHVSdi8RUeTvbjCjSnlWfa6aVWnSA2
AYOMg//FebgglcFb0EfuBLuBDuN1uWI4vWkGdMBoFFLI4ohMDbb2YgCSDa3ihPlafri5N1OBNQfm
NAQuqzd0Jx8QECJQ52136nX/0o4jFHG3Dncw78VpYNvbIADBDGYbMHvl7YlvLVi8Ba7he+965D93
25/TzN2JSN1027q+63aay3XUjyGsVbQZNodB0ibfjWtgmq3bhx9iXbIlL7kLz4h1IKdkEFTI6XCB
dvUNiQFVhw1fX3y2ogX3wXSE6fEWhIBKgBdsR5126SFj8xHLIJ4hp70lIwPj3JsbjxGyyHl777sl
LafVfIhJI6Ai5hNHuKpKoTE6P2Ffxi6TGykJPSDU9ti1E3gVxt8kELYKvqKowW/9johBcoe1E83j
louk0FfvPV8xJWhkbTjc1mNkI1o4DB5sCJPKWrDRCIMherbZ7hbRNnWXGXT5OFfIORV9f5idj4s1
aLvS6yX71q/MHicb998ydH8Xp/a9lkscPCOMERWYDn9vwkY8xIF5iU3vXqADjJicpx48jexPyL4m
xdrjkArFHgfFHK8HA7vwjLrQHZRi+aFF5q2MuyA/2mQD+M+nM0wcUTWoHQWaVdBsjeu/iRC2pY1B
JLUtGlr05boSAriFns1exkhrFTGxY00DDa6PuVcKyLtA1u8tGJuz96CTJi2XIjbBe7w3pAi5Gy7d
EudlIKP+Z7jG6svq03Kgphg40kXIaC5JBF2H8NvJ8vUmSQye+BXkSxVGPvgpTDKHaNczGhcCiwPa
Sg3W7+U+ueDEOFmfkdva0pcRgbdHtE7TXCyN6u9lxpJDKPqsbtIm1SUd1+FVAy8oDaFgjgBWsMu8
tgrpndDg1XBjcV80m/m+IrwGsN/ax2HjtLQWt0Wb25FCL3f7j0WiqNZtGu2X1fTzCem/fQP8hFvL
lcjnElcueLe8EHozP+myQJ1qt0YeEreu3c99QDa6wAqDBRQlWeR2z7JYf6Bj2iwrOjCuB2onctPN
+XTcekShuyUAnsIEroxDH9uH5Ij4BaoEuvZSkDao49CuYFk9RAW5hDVA3PEI3akH3uM/O+w0fEt7
6e7HIfiKR+qd+Z4UMxKa9bSYiwmW6H4gmE8RKxhu5qD/0ehMVT2T/Rv2RwAqTGTc3zG1g32ZVh9W
nk70cZmaT8vIeIYQQ5jfSozPF5qbA1Zi2FsgXfI5CvPghUc6hYQR91XL86X0Uw76f207PMboZFjd
iNkd9nEnd0mzi9o0RletMeZ+BH1V49+ZDyIg+1Fdn1oeNdj0A8Ts0ADmrGFId8d0tI9jF/V1v2sw
gKRjRWP89SzxyGKDAXnawv0DQG98QpOYf1dMP6Uu6rZC89Cewsx8TvZhKnpCgpqF9hwhOVfxlYYh
ApTS/GxEFNVDYIKbfY07yPQrrWaCECx62R7RquzaXlHUg2y/77eMP/iA2DuECAeIIWta9bNjhdMD
Hi3Ef2oTsfbY5ZEryIZYST4MWCZA1XEPWoUabO7yFVXLh0iGXoXukmB+OxsexUWyqbho6fa8Zp4V
HChxLaKJF7g2mBIOuaZ9yc/IXQEmpA6JqSQHGgGxoCZBaMqVBkElNV+qYRIjVI6M6de8H/IqzPhe
LdGYV9os5zwAc6MC+dMt6aepT0UNGWI9EC37EpslEAiMIlFDzOkOgN3cBQHbH5b7u9E06w0FJVX4
LV7KkaXzA1ZEkVvm8MXOZB8OW28I+t44OQVxmkMwAGZh5xnITMvHAqzyXqzYvlAw0J4PkG6/eE92
zKgprTtuvjDE2pHmAeBDkQLAcpdtLyT2mNziHtBH3UdduXH+c03G/OCk/wIvHgEnn6OWYRJuEOGi
DQMgidLP8/bb1aAoyWjUY4OgX9nBs7gHZWRxuDNZJKT9EDT+CZrp98j042GM0TBYF71PasWOBK6X
tzHDP+VVpEBxOfNTrREDeTNAh0cRBQO1dY8iHoenHDmsM8mYv7Xc4GNI+Zd1atCcWzxdqFL2PUNu
vYxM+ALcasYQhXzm4DLU9aQfv7HZsHJiyEKv0ZQcEAXeyzkP5oMe/HTLKNtqs/uotOH+TXfNjmxC
khYbePZi6zivSb5kb5ow/8gRncMH6kFYQGxbIQRuXOLtW6gnH3jsubkz25y9LmmM3wVR9qLW5pwg
eVXCXEGkH8sDHmPTDB/pkLzESbIB1mnvIyb0KUTwAunxbpB1rBGGQlq0iz7l0CuwBCFRxY6gXOSb
hGHLRAqwEHDSjnzUtBd9YnNatoL9iGc3x9WO77lgmKAekHw3J+JdekpdnH3ZuCYfK3HfB9mYB0/C
YKgtloWcBmnCh3hKbE394GZUVgn8LO6gdTObd0UTx7gjyPS8ZHn8vIG+JiWqZoAWg0lWYlwdf2oV
ZlhGoQegaj4lRAB9VMlRShrjkZkTA/pE5x75CYZjHuLii0SAu0Se6Raz/PBZJzn5NrfLZdw6UIED
YiHl0oY/IBbFLzNib98pInhIxEYJMDUQEe4sN6EWzHzdsFbQUd13MmZjJcWqX/yGEbFB8byzXTAe
8zl59Ml804jUpJXFceBONPADbufEpj+aNp3Kjun0ITdx/x5LFd3RtY8rNW1jHcPuK6WQHtkQwHS1
MKF4VmGEUXPHR3HvOMswSTciLlIDHrHySGkjku70/jBn/XhsqRoOTbqZAyQIjMt4X0ejkuAIuqOZ
MAGP/TuqGX/HEbd+HjdHXvhgGkhvaX8m8YaOt1mSyzJboMx9oBte7Mk2vrUMAc0bG+xTkXtooHlw
Zdg7svFa9mN+QZLBIh3sKC9cNMsqsS2pPdHqyXhn3knm1x/grewp0yK/EQgiPERtpz6JMEYuJtVI
LVThklR8uoZA0F35NwCZE+CyONbba0tRYYEuRmte+VyGSRGNcrd1P+B5uIH9D8YpQwLg09ZkPvnc
8qD3FbaH4GTN1ijHg6icKXaVIFwR8Si5R/Cx+7DplgRoVtaXEekkWmmsRbgbZ9d/QHebD6rJpgiR
Tjee1xUM8YAcT1ZEETyUQk/b9E4a1zxZ/OjJTSivaspftgm9sZ6X9ds8geALunQ4JMa3N2pGSzrO
doHMN9nplXZbV4QkZUfw9vx2QBzysE8GUfx2GUsZ+BGJBSXjw0bn7WmMYoWgnm+mYrA9r+1A19tp
9msRsWFGvNi1j0BZm/05SwclHlzbubjKW0eWBPoPDGY0CyCnc6QtinUF9qp/oN3sM+CuHOpo9CJM
m3DEGdZdZHD9T0PeTXmxDbv1N6OLsC5CD7QevcQOk1B3qKMuGx1apyQ8mS6J3xkyoGvlt1amJ8Xx
LH4DI9ZUBFnV9ra3tgcCuyNQWLOs3aqErRbbUgJEn4sOgi3Q5gBykc7ps1sMZgG6BEcfI69gzR6A
X1TyrHBPVgjS97fAivqyQbTy56RE9J3MkJ9BDiozIO0vXzXPm/4DGt1aTlG+3Rk8j0WmkcGoEnj6
v4tMtqdkndCCU4O1Ykuv0jc/bKTuE1TnOtcjPyBH4b8SNNY3GwLnxYj5WKSSHLHab714tpgnCcTs
c+ei6XlDKuHiZb+VbIpkFXc0lHB9J6SnOUgRuCvoDhauj45buJpqEFi2s0xViPf4SaOLrI1zOZRw
OoCIpNfmfNnBsytTr2N6DuRsK4HB/dm0fX5QWP31NY5cdMIaEgkNG5UJ5kFWpL3ojn0LrF8J+Mxh
PyX4enW3fQOjao8jix5C1+U/yKwekKlHLNwglyoZ208LHRe0Umt7C0wycwXNo63GfbMcQPLG9bJz
zDe4KQn2kPVdvTVTV+cjjvHGBfyLRk9fiDydTkHfhFWw4SSZt2QGuIIl7yWSRjtsrWt4vImmAuHq
4MGEfn+WW3daHR/vHF/nMm7nUKEDD0Zk/LvudymT6K5p+h6FdmmxsSXAs6tR+FeQpzvoxtIrhMIQ
LLI4dLb9qTMkv7eu5aB7++TEkz6uGaICBdFCXHpCH7NsQkJGwydEoqD9qtN5qGYB7w6N3ZLdc9jZ
pZsIr+nYwPMb8/CjBScDqfMKnU19N8GK0x9LmHLEC7JjhLwwKYS0Pwj8p1PWE3/ep6vlj8GzL2xs
1sLNLWIKPIT6kLZJlfjxK8KbXQ2fGiuoZvdZZhgi2qza/fIDlu1nPdjr/bYSUcPG5aJA7L5OMqTl
xj5vLkOP0CKswQY2PNYWoWempAxmLH+pFfJyKzDG5VYkw4y7RafwRXhaMhX1t8gW80foD4RUa+TW
rLZwve61Qb+NjS2sWq7yj8u0PAMoHmu/Qdxth4z8vs0Y0QYz2NMUmbXaggXJApNCEZDqu+mcuaQT
1n3Bhk8v0LWqrtvlOZMJ1GCG1DcDzfzkYX8c2n75hnkNrdg+93sV+WE6z6u0vGyt3t+tgZMEvecu
RGD/Da3UK1DtpUyVSW+6JNzKxXk0jqI7N5vHyqFuDVQ12/VLTpe7jWKVGKIIb3OAkjfYCBZNgmVb
G/aNv3eOTkW4qLkCQWpLrKCIX70A0x97zm6wi+8W8Wfgiqk+gdN/gTn8E3gO+r8d3dHcyvmlE+wj
7EB4hHaOfugY+yFIq8IKu8reHCCUn1JOgT+0c5YYLLHBXoPAybUrfDI9Z7shiHK3A62MzJovlmAZ
DngeC28937fnhVKPCBF4eMhOZtsOsUaaHM3/RDHjuPjI1zB/xu5VeEQSS5USXF6TAqxWnQnwJEx1
Qri6MLDmm+9bh1GnqfBVyfQOVpt8sNhZ1BaUB6KAg9vTImF+nGtYa1TXK+nkPaNJdsYf8FfI2P9k
LXuGDY3ikfXdHwbqZY9xuNJw+95wuS5HHvC2dljVU6Qp3PR4dBffpxyPOn1TOJLKkRpYu+yqBcoZ
Owzzaw6eJgBbYsSCmp7GRxajE241Q0lInLLbaRDrCc7blzbzF4cbvhx7Sc68De6aXKPXGeOlHpb0
Iqk1hy3kaZ3yZLzIGPLfAvyzBFa/lOhMWdlEy61q7ROWUvwgU487vtnjGoGspyWScwVhJj3PEWdF
GpjuiNkFAqKfgoeNRe89jRDGagIJLz/py3YM52NHZFv3YqInN2A4U/Gqz7NpCZQLpL8Ij3/Ircmf
1gDc9dBsfQkD5gtvKZQzs4eHFGZBMZjwG9aZ0pctg7WauH1T5bCK7fdYp/YFtQ8QTRKrMoWBfFEL
xChCB2RngugOW+MC6Cx9z2pFOD8hWHCHhSwamwTCaK1YD4ANqVE6pcVAOn5ZcD7S3AOY6Hf5VWP7
zwe2D4dTxQPvv3MGe6akOw++imRSDykZg9OAA09hF0nqTsDn1W3KMSJhLc6AXat9e1FB1NYhdo99
Q5+FR6uV09d+oNmDQLD3Dr74+j3ok5+torss8i7QlwUy9JN3EQx/gHcINfVk+5S5eH1kyPX4e+Uy
IYstncQRKujUYRtKKCvv8+RARU/TKuG9qyTrsd+m97s89BLgQUSa4J72KrZljMPg1Df2dW/jT+gQ
4pelacWhXbCYEM/BXidKUwxX2dt23dSGZaPspSWjLHUH24jq5uvkrlTi1GQlTRnrqxFDenCzMTQ1
t+MMaXUBcnSDHsK4Q5soUWI9RrJeohn1Bxg7mJhj22zuKhJhF8M1BYaeZkpoMWO4QXu3IZiJ8LRQ
b0pGCzZ7AolA+jnNSYGgVX7c5dCUO+rCB7ZC5OH91sfk1eIfSKpsWf37yg0Wncm0gWgEgRoOF4CX
u3CV622KuweLfeVmjtsy97deSqkqHFhYrKTWFh3TDnyHMgMiQiHjWU6oMh8TT9IvkeoyPNrrYE4y
60SxBG5B05ohC4wYO9JFiBW4l3iVBuITAaZUYAzL8E1gKe7IdPsjxtayFgwWlvxU0NT25x1bJngZ
4kGr/eL2Hg09Bm/HcESjBZ1kZUP5c0N7XcMieNoDtPVYkAO8hicIdsl1O7bIbjy51rL3YUAHXsWI
62Bej+mjXgTFFqzFZs86VjhPUcvE4+gD+x4genQJuwW6zOTz7E7tgXnn8rrgbNr2I5NYSI3hVYdP
Os7S5zxoML4o2uQ3QdBhqeDY84vRmX1hLIQYiqWheEphqmE15IQdqkiaI7NVgZ8Y8FBuEU6sdYMq
WIQqb4d7KPwG50muwvEGYCyCYCbZYnzTE8J3RrVD5bh+9K2OYIHuEsQCZKhX4tP2gtAaL+cRPMOI
BTwfDdVo1HyCtbBQOtR9l+d9C8KvX97XJEb+KcCp24oIhxluqQrDTo8gpR6OMtiw6AfS6I1qXHq2
GzG11Am/lUhuAspIKbkVXmyfzIBwKKos1rR0wQZ8TUUNyokJniRf5H28bxnWlNG21tbLIxihqMRC
BdwlgdrMXTZO4WeotwEOsU2+EvR3twp7gg5ItoUnyJkpVJqge967wZZIRVuI9mIoW4QG71aTfw8s
pTWKU3NKuthUwe7pXW7xaIQD6+p+wVY6rJJ8nF3iztse20sCLm4rAP9VSHRT3DR5WkJvVkgg5etd
oFJ+C0rxG+xUWttmJ4ch27+2+9SV7LrNsskGyIq0maCVqf0t6EMEnBXtagn/tw5wox87K3UJoJad
uRbQbASfdwahzVdd6GiVUJJiZZRAL0u8+ujHaC8xKgCVUS7xOMj0+pilAjowzRE2nGNmx2eHRTbV
3uGwGWLkyKFnWX4bYA/pFsO+gcaK5OAuugPlGZaCCn8fc4//TxD/Ct3+sJkZOrDlb7lmSN2iWMfB
XPdR+F/snVl23Ei2ZaeSE0AsM/T49Z5O0tmIIin9YDHUoG8MrQEzeuOoidWGU/FKoiKkFfWdX6lc
mRLc4YDZtXvP2Wfe0Cl5CUqsMwF4p804xtGmNXKxKT2j2pkysw+jXeztKL2f/ZqjAmr4ddALaADR
fGPFCd7tVD3hfUpvce8fUKgcKKy6/TDbw0dDMwYxLeMZUb7YiZkKGWwRkhzssyvt9y8FCLa7sVd3
fWXm00pU2LVWeKubTZwbN6jYp3W4aLMUvmBwtcZn2/D660Wft2pY/1cJYzAaPYH93I1Oz4AeI2td
64smV0/nWex/hSy/EbIglFiw4f88tgalEyfRyw/BAd/+0rfJtW/+YTOXBjsBgtwjHYnB8TfrRSD+
sBlaB7iLsAY4NL3+d3Jt+39IhtKITALLRUMu+RR/pQcQtBQ4wkLpLT2O+shd/oWmRS4C4+80LaYP
YWCxXbhYxWlFv9W0KI18U+Utr1Bt41qk8VrAMqMMSPZhLEoMwFUMYPQqzaQxvk90CbOinuK6WbUB
vDgvGUpTboALWoNeOak7T82qtHM8opEJlXcVhCV2MFW2mIa+u9N/4+dY1DY/fHJG+rbPraVtzKz7
7Sf3WwQoYTM3l9YCJpT0mNbOmAZX0+CJ02hMKC9/fUEE7j9d0l40Rgvzh3XwJxeHkeRWbfRVxJAu
uKo6eM3rnDXY3ac2dEaxypSBqqQRQGJHFSgIUfbg2VSVPcA5J4plhQAnWQAgg8ddQTCzADE6BELY
SjFOoHODboiL5SE3QQnv7QWuk7YLV5PIIgAeMgtZrVSjAKw5ugfUEo0l99pw4ZfjXvE3cD6cl66s
UW2myudSQRwO0bbxQo4ToxNiMqM5BxvE5RdR66Jr+34X4mW7nhYuWSMtHoLRQuDcIHjeTzb+W+SZ
ADkbxi2gaVCIR9sxCZh5nwHpIrY5s6k4Mh+kpD24Sjx03qu2SdWHM74xckc+hjYTX28txwQUM4zI
pNzKVPGNPlNkggmXGrsXMvRGOWjSqZ2gxZlpDAgT/7lnnpD9eMbO9Sa3fjatvoyPXcN53YtaqCqG
6TnDPauh+WBYuamfqFC08dEyO+5c0i7IREjHurpoFtcm+9OCYgldOIKrnFNyxPAi49OZ6UA3Qs9K
DCsD6UB8GzIRcVdVU2LyszkZAV3JSge17wLfndAiD33DXw9G2RQblbh3sdvzTwvaTBxrzvxg1+66
9jkey6E+IMlYGqpnAg4taW4LSHo0lNrpoKRMc8XPOmA+lJfRTOV7PKPikEtYdA4SbJbjwkAPFMKm
TZJ3BkOygVN9HI3zneGLWDMx4eW1Ipv5Hbh72W1bard8lQeST9m4HpJmNtccMIgXgYdVEq7GqKcH
lLfdyXACTYcwpbcNjLPHkZR2zjUiYvfRGDx5Goc6v7WsLHoxKdoOZEZQOSWcjl9KtFdPtUWywk7O
PLLxKPTtMA6dv45TTAjrAhTmdDS1y8zSoU5/NFzVdnev/FNn8HhsBqoPxmv01pobJn6OtWuBLpY5
8gVlLfYn8J1MXlOeSPPTSEfcXNHUt0fmyROWSP5YYEbRI1ELi9ERyStu4OrMYyY8AwrMAkcCpcHP
k9OPAjATjvy2Gbz8Yns27HJneLk8JM7zPqurBQCEtrp9PgN7kf7wIhizxw1mMGy6+zN10DEXdlOo
W7g6Q4qz60wlxj+jDvg6IPVi1ObWg5hZuglnpCbQBqBPWtOG4BxIRwYOclNdlnFmNg/ZPBvGo9Ej
1r7qzMZobicd8EnyyWL5nSm/g/eJLYrsPhyIWNGFwWklHBAFz4PNAjFPBfey6TrupRYLxyo4E6Vq
UcBmZraidzarSnysEe1ZrwihDEmgZsYc8B67w/JSdLS1ZvJjFrTUOeQl6Q0IGb70Y/dZ535v3qQo
gRRTS5lVnzxrlKfYXXBclLRckyYGmSNeGDXpx0Y29K5XTh/B4Q/9LntqWCEkx5hwdpqbCm2/68Nm
NEL46XkE//gVZoWqMz22yuM37/C/ndJutvSTzxgl++J4pWmqlT0x40fOPpjmTcH+M6sVYqfIvQjB
yNIMqyqyCi9i08LRg0J0XmZOkfhI3dSuElT9p9ISwbMz9IyLZ/nOY+i4eAWq/v1UTcY264B2eVjb
1xbj+gsrD6jt6ZuiDUwGgiMsOTmb2Cucg9GO7nhV2VgPkqcotrHJIjd0y5QW5hSWLDLVRU078rF1
mLVZhfgIK2qx7GDCyKayWyXxqP2DzMzoz7wNvS86suAvy6a86XL3qudIOm2x/+g7t/Kij8ztyi32
JntDlJB176uw/CjtuICQgaIReljhrETnNbdBNGVrj6OItTSo8GTUUf7eTFsPZUvb7WaDwwsgb70u
m2jeDsVITytnoOrYQ7/tRy+/Y1mvP6ZBH78b7Px29IRO941q7Z2aFPN7dOx7+q0oplo3fz8Wdhvt
GmyLVwEb2CbP1HzMjQBnn2XTtVUjh6fc81j2Bqt6YNOpn0uH8ckmndtyR5e3eoqZqHJriyRY+a5D
9xr4lT7BzrdgqA7FJkLL8pW5Amfy3rYxh6HtHHPTPDk0Ze1NLJxyAttDObBpCQu4VC19ED9XE/4Y
yOYXXqzNXeSQChNW9V6gBt00fMfnlJb/yC41uBflFMphOxVef1Jo1t4Fdezu4cRnO2AULh4UY/Z3
0+S6JyPu1CUL9nQQZTldjIYMLnCMjNupbZo1cBFYp/2UHuKydR+GZJg/C5GnzNWCmcFVE+S/cWi+
8cyZnLDwtSJoRDRtWj+VRFMR2R3jPfsI0489zDujyHhsWedo3rHS2CgpLWj9hEmA0U15SX9dIv1U
Tdqeh7zFAzS1aF7emh5VVVh+upjrdAfel5FHvhbjwpO3DRj5dMOry5Bl5jdXfWN95Gt7QBFx1eBh
NuE0LmXbd7psO5yxzYxOcFSMaz4kdsLKhPGBIufX3+6N+fF8HXcRkwaUm6Z461Me4splkhZho8iW
EscTTf0B8U79wdELM/bfX8wTYkmFxLIavM31YhrWGhiPguOZU19VQAVbbMTrM0jg15f6uZLGl4y4
ncOAWPTzy//+3f1TUeDVBg6Yo+VO8lQu+D2Hztu6XUjlrVf5v3lM/+Z6i9GcSXkgXNvx35hwYQSw
buQFo72FRPa6B5YxcDB6zC3l0GtKxq+/48/PiO+gdMczAGfGdN7myFSlrYTOM/fI/GjBzIMd1xI9
/v/HVTxJ2NTiXOBk8uOdzGGzl2HSuscIQxM8cfzLnj+Nv3k0/u67cKDEq7NYRp23b5nbWSbiSL5L
oCDNuwDA1qaGT/vr7/I3v5Kz0JoslJI+x803v1KmCoW4snKOJnLCfdLEPPKvgWtnUn5Xa2CDv77k
z8sHazovM1/LtvjTm9tXJjSdRpIgABqH7rNETnOcxUJf7PMq2IKrZlb3Gozw6+v+/GJDNgmYCvNt
A/OnBzLAyyxm/AFHJrUBgjyWqc4FOz2nECx/fam/+Yo8HATYUYN7HPnfrFVePmI6rwsTkWuM8nLB
V84LV5GZLwvmcoLTy1Pz64v+3fcDHONLW6BIcs7i9e9e8EEkpRUHrjzmLhEd5eJVyYWPceNMKP/1
tZbWxJtzOXQWpLy27eEj+flNi/3GF7zOx7lp8dulsnBGBMsiv6+HuTlVKZDFVTgBAtAjdd1IrdWe
IERhwrSN1uZwUTkveUQoioxBla79mY7urZ+5df6b2/J3n5TWhxmwmoMEeJscVibOSKBMyBNO6ocF
BjAh0UEbbFdDavOopQFl/W/uzs/vLiZ93ip2R0AUTPp/XCGinH5JyBYDl9Sg1tX+kuuCSqEjrotw
HmCV4fK8p4k8KXS4H4bBgZxqLbFuRBPhlVZRDxWWKgmewCTJmPj1B/y7e8JKybOCK50EyzdvPa7m
eB583vpi9im6hZN+lJFhHVumdWBUlfhdG+enZ9NduCRQfNi+fdt+e0GVtEvRP83HwQZs3op0IVQu
IHQ2Vk7jv/52f3cxLB+WoEHDUvN2F0A1GoiIdJqjjjQ2rJIwNQEnDByXqDku/vpiP/3UfLMFM0Hk
4VKLvWUGMfKSdRuK6ejijsRAdabx8iJySvz1hd7kRDqm77JcLns3w0Z21LeFCQy1RLu1N7KBN3F7
+xqQYABTyd6HcFTby5rBdrM9U4PRRxWaE4lnNSu1pG/oisyFOMnoExgjh6V1K2cI+ZCVDue0tICu
F2EB+dL9GEGkzfvRjKbbrqyCqvjNzvbz70PYJeY+HAuEmf9UiSTl5Nde0bZHc6Hon8nDxRgn+0jg
K/n1TfvpQXcd+DUuXG8att4rmeG7NZEZs9kNGsldg5/nwjfPWQNLHg+Mz+rSLvVv+4fL7vVdwxLc
COuhyauPE9ERP/1K5VxYUjWOfXSVtr/AEx+OjIuCx3NDZPF3y41iFv++0tr8zUpnvn1ECM0yMSy6
IHnBWlMJWT+uO3Yedok9JulRSjpJxMKlzG5J5HBnbMfrUYf+n5D0MnszVC0q4HPiC6PzKEHev6DB
z8Br0Rd0Eeds6deoxlvqekZ7sI09nqOmQMq27/n3bz20ZSX/EnPXQ2Dgv6Nx6VvVnZO28yMsG7Y7
g81gP3WNrI+MixgJg9jQt86oAfmijqTvl9E4CleJgs6xQdpmZteOMMDzCJkVdyPdBnCtnbHXduLe
ViBi533loaami13OK+EpU1zRlhbluvWcPsBY0AD1zWzs1ABTsXdXk5o5QM/JcfQTubaH3Olhp8tY
BSVohMTBJYTnaKxerDktQUe8MrD7WubyMzNp8p2gXPC+BERQ0QwFQxvfDpPmz56h5urCrWhR7hdo
YnxwkT2rdanQ8THK9b4Vn0MW0nkJ0P7jrard+kNcktn0lW45krdMRg0HdyZjAfhS39D3NZ6d+NZC
u15dZZEaOgZcLT+IySS72VayqLP7ahbsF03fSbXDqUZghiDPEu/4YjyrJVmgraAFBmvVmb9Ybtnb
142SSyvqzFfWIuEv8tWdF6CxNCVrFGvwYs3UvsJNxaGyqnt6cwmZK3rnoj1f1HYTnSscBzTCofKS
pjNY+EKxY8Wh/HMerfJC6bQ33ukq4dJqwXKjFyptWjhxbrXmTTmiXrmXiQGSM+NxiW85LlbwTSdv
rNfnmDFEPa2XbXpyzdZzXYJncZcMEmeOeIJKyNuEHXlj4jEoC+V4EUMLDtlX5ZCcqianp+VDAgEo
nnOEXJlJQJcx6qFkPsjSgXXtJw4PWBn7wL+NpGFvONcB9OwXC1rk0mogpoa+mXQ9a7oMaYQQVThP
lf4adDijAKmR4nFuwTl5z4exYi0fbAiuL0kYx+G27duxPry+Vi7UF55Q3pnRs1L/pYScSCyOQ0iL
1DJODnR76c2bnU3fskG60u6V73IwIrKK+2q2Bd8BhmX/55RU47A7W4xfRzMSTjzIt6WQiGwKdr8i
jbmQ6dKJbWjPr+oliARx3QJMX7Y/z0XsdRvTuwKBjCACTpxIdLqr/IzgEKxuvKZFbTBpgPnNjbXD
wbZ2aWBGyR16XD6IBNrf7GoUDPflDGb9I6Rnyxho9DhZdu9Xge6vHZ3LBzdNSxuCQZhMX4j645FN
fWXad5OsScGKJ2pji/cP5Qr7MWMAJBQx3QKeFZtpDsJA3AHeE4V5BjUeyQIJQSj3hhpFdRjOBb15
I3fSI/RtuvVTTlNyRwdthjlsp3Z4LITQtNrokHc+DbK5H9Lxdcf/75z0N3NSvLqS3e6f56Sbl6wi
df3zl/w/7/rmB5/v61/9y+eLY5fS0/0Wsu4uR9tv01K86Fj/OYmS/MjAh0nq/5uWOn9wXsT8a1Fw
UdBTVfw1LGX66jt4PSjFXvF2/2ZYyl794xYuggWIR1NGugjjBT3jH3dRuqYEF4TKuCTTc7jj4Mzo
wG6ciyKfs63HCrMR82DeW7k7QJ6x560cpuBi6Ztj/qrGhylzi0tWvGItVecfMohUzirkvViXFZo0
zy1j2s4RvkfrQKzVAKW2wRVjl49jn90iogPrPEb+2kBqtpJuSuRNaweroMAMhFgYNSQmJvMdkCLy
xWpzcVFFxQljXUt6OC6Q1uvszdQ3+Wdh9KvJt96nILysulMr3v27KcDcn1aus1ejY5esMX1xn6Rz
f0QGDcPGiwdeIFVk+8GaEVKiKLqaRte7KCJdbNN07o52EwY7horMFrJqJtyO28lGTVG1Gu0p3NBt
rjEGaWXFq0mU02EWjdiKGjlbzUt/JRr/kOfmfS0WeXAXyOsiYzgd6mKT6gCVgw8kJouziYgeP9yh
FSNzIsCO5dMuhzWVjatkJAEpg9HOj1WAkbHh7TmGdyzS1F2DMS1Wve3VOw1AFIdBScm0dtol+Tmf
3ymnRFcyxY/BJE0a2o57oW1v+FDKCkF9q4KNmKwqPNVIXICiV3HSQFYyYinINg2t+V3ZWBkwn2Ss
fOMTgU2MHQA79EhYe8ojAF5l1TIgdCqbGaPdLbYFJ53ulVX6FF0BDrzRV5Ze4TVU475AO3hguKn3
HnOScoWE0rvRRdmBhegEzovEKEBs+XNrDStE7A7ywkbgLtWYGTB9L4GqQ8B6mvZ2djImJmbGxii0
jqiWaobnzTXncfZdXGKVT2twxT/UokCuB13O5dELy85tPlRkKt43cz0y+whaOP1pxowJ2sR4F5K9
ti8V5gb4494yj9xR7whOCcRxNN190E7mhMRV9K14Z0BR9cFjAd8pwFRERU8zXtDg0lAYCLB1hL4e
OQTUaqfasAQLkwv5hK1A341azcVqSktl7sxE4iXMDGRy6F2DcG30LeEMyTQYj3HmJACEZg9XVecW
+jqDMQeUKVCfqRWWig8T+z0dBUJsWUlUjQ23jh9DeMfFyUgnU66LehI38zC6wy7HSBGue1IySiwN
ZXnEaxcfaF4a22T2rGg9+j0OsTAGTGEZjX7KMO1k7F4E06rYNjd5VEQ3Kp7Ujauw4nYIdNZujPVk
zwcQ1zh5nG2BdID0nnw+JFOJh7dtSlLnFAY4T0kMGDbauEX5LskzTtPwgiIlRAbuEV7utB2K+Yhx
6UYaKAZWQiJW7oY5w9DiWN20kgN4sJhpz30/eOWtwqKx95S9iuXg3ARg3h7CvNaXJAOYBP4a0fzh
vM7/d0v8zZZI3MnSZvvnLfHUfxmq/1z/n//Ryafq+x3x29/8tiPSPIBhY3NgC5auBcf773bEhZOD
PoiS9VVb9L874hl8Y1nIiOmyM5JZeBnftkRL/sFWie7cYkgjTPou/2ZLdN40OUQAGVkCuEQTI9El
vQVCqtTOOdOU6RUeiWR6sdHIASuw2We2IsahCTdvbLA7Adys2sK4qMy4RosdMMI9cD4Ue8Qo0+fG
inqihwTaRX22RunS9b6QrYN5mM29mdUBVfjZSJXl42S/M2hTLSar4dVzlXsl5hCQYyxhhOEiEg5u
RGJ03t1AEoy0tjUqx3p6Z5VN2K3dcejEBwrEPJkA2BtLlQ1eoiyOiW/g1fQ9A8Fg4ZBqSWCyk+n4
yiVUs/bfxRBnqhF4BpMU2JB4ARgtp6Q9tg+tb7lyC+aGoKWnRHnd3JPsOPjs9a0oSnGZcPDu8e6p
T6i4m52n6unWIRqRTXoaUWP67mTMH+tSeMn1f9/Bsku66Tfv4FKWUsH98zu4fmngYZT/WJjyl7+9
hp7/B9Jo4bnuKySZEvNbXUo83NJPWaAvZ3kf/8tf+Bnnj6VGZC5pETVnOh7F7F8vIbAqBHcOY8tl
ULS8n/9CxOecpwbft5YCz4GYRS8LZBYLz9u+Zp+YWYmGvjpohDrjNgBkiFMM6N8+5rnduaXJKLrE
dHQXECo2cAAuk9Po6moz5LHvbxqrRzITJtaT28bTbeWa5TuO1OHHwIZRXM8WZ1dvnJ1DjSoM4zxl
8iV4vGrjZXRGaB9R1246Q6eYh1iVrCufCOlTJisKEDyW1pGedU6eIvpr1CnTNMp1RntAb+YhLb+2
xZJS7IEs3WVMAG7IHte3WRzaa6PSWJSFogHdhNPiKHcdrGWGFaOLxZ0LUqWa3GvTaMKaeXtoXfS0
8o/j7COZ0okot8SGDR9EwYfawGvovnAVSQ6aXeK3DnvkEzQGFHEfnptP27MOTYckmaxR0EMXSIzR
OSQC8c8WPGzxNeEHPzihs5CMnaXpMyfh55kYErXKALA/1bNBfynkkz0hAGmfyhG6c5ChhoIuEt+M
PcF2detXN13bDNMlm3zkbOzexEtHDQFFMQe2E66FVJUg5K7273DxTVvl1txIyLbUrsJKQr2yU+3d
kUNW0533/dswr0b8bHMj5CYMPBv9fD5WO88vcLvOHpLNor7JpApunRZT+lVKE/YAV6feDbQ8r3I3
Ufs5jseruA/MnY4H2gyJU1bvpFT+nUH+7yklznsdEHR5KCTw4iJs5ENYkSzFCMU6GnmCMLT3qhtc
k4PxbraJZ3K9VB7tdsRglme9jeLfdNrDbBQd31laOyYK6s9xLtSHBgn0Uy0mm27arGDFOhF0RWkU
/raB0+KufIRPd7qOODRMdvDOJBvzTlszVXugGwML82B9NJFhLVBYwzFhAxnjiz8TDJW1EjZHbXnR
DshKdLQ1JsYD6MJuxn5McUqEam+QGm4M43rEU7clwMYvOStZQdpdxE7G+Coa6/6ecbaTXcWWDm5r
Hz3USjau+76Uk30dt4YYo7WV24ZY+YS2zc7alc1s7SOQpkG4QmsBLG4FrwOG/0T6rP9BLbF3RodS
lKEPeQH8PuBS0XNbvVo8or6/i+iVmujKq8YAU+LWvbjIlZqSJ3zGQXdEE+GgtuXxeUZrZbzDuoIv
KgtJcymGy2To2qdYFacwsKKrvEdS8yl1jBRxvUkP0TaOUSG8cuNh5XxPNz7Z4QbC0zl38zaEwrkT
Lv+1swSsyzkaSRfHyWMEcXVNho/atjVHRbqlKBFRwyGbM8lPy3iGHl0XluuB19t4IC0t3FcNBw1E
blZRs3FK8KEpYEg3g9dpoNLA91LyGUgTSCh52dD7zcRADFSrSC+qXkBDCEr6mmQJpm14kSLJXAd+
pY90szFncXTY2l0M7qTS+9GwDep8VhqkwWsV0vDzwU5OiSlXU915p3bS77oZ05sXjXvyfJxH2TQT
x6O+p5vXVzcYP+5RTEMVaGZ+tjbg5G4rCo08xD9fu6BOiKpqU6e8FDiZvqSTdxKzGX4A2Eym1qhy
SAeDf5PSR8edupTveTvcksJE0g6SydWYxNPedudTonzIorbo1nHc5rtJZjCUGD6uZYZqK2maqt7g
aPhAsLWDGdG74TwFmwLQK36tYQ2qttmj/Gp2KZGD100Tjjdum/urpK3+DFht92Ui/W0STuGuwsG9
LkN4U5U01QF0bYJweTCOKRDCS9gzBL+jK6tIrt9ENCDXmTeVGzPocU9yzHsaUzUeRBF179O+6Xgw
RmMfNfpr37jEBMbptO2aUT4M0gw/WpljgJddQjDdFE0mUBNTXEB0HrODVdjOZYmsYIe9Z2lGRuSc
o721j35IcIw2DO+ux02/T2a2prQAYNrRY+GpcGfvNLWKIzCgFVK4fJUsZ0sVPgbK4ZV1ClqsVR+f
8CsBaK4Wn8jMIfi59vJiJ/uhwRtp+rui7YJ9NQ/1B3yF4gkwisGhDJlZNZbzCRYoUYRY3g6FVfh3
QIXK65aMzpvWjx69SBUC95/qdxERgqeGaHS96nWXyaOj0+gqyAqfRKxyQb90Se+tMxOyyUq5MBPs
kfOo0y10KVNaJ2SEWFiLWDcrTOiIRCosql7tEeXcgM1t6qjnMNYbj10t2ieeOLoSST/Wl8Jq7l2i
n+703ImThRp543fc6T7nMbDHndBmu6aHjDIO0OlqaG3jogm99IvV2sWXvkCm7MYEXq3xBI8O+6BL
vp3Hjg0pVWHjdxL5vor74T4OMv8zLpVoW8NOuVKh+dEI+q9JUkbP0D/RDU6lWLe28760HQMUQJut
TQv77SBZ5+ZJhe+jxt5rMt1Ct//ko1jZzxX9qzkEz2Yl0/NEawxpZ2VuPK95UQVayMHClhrrbNtI
s/6C1A+6a2pUG4RL6WEw6Z2szXkinM8N5W3eus02a8eMQEL3RNh5eVXMTb8tOhNkjgkusluPcTOS
iiCL+RRNXbilUP/cp/HDhNsLPwRiqtnCymgN+cGT6bwBocxQIlgW18xZnNCW8uHWNcDg2OVA/oTJ
i5llD4bpVhuLafhHTgRIoRPf+9LIhjO2/BqS/0ZKKYmDhvcBIJ/YKIfMcp0J7xhMJDbVYrH3WupD
Fc31bg7641iSRJfFdb3lmJEx7RqsQ6qnAlN0feEs06HUle+Tccqucp55qGfu0ttug72ZdvG6Fogy
h7w+Vp1+Z89xiwobjUU+wAuO0/lzR/257qy+egeCYFgn7cy9Dgtr2uQTOboOgyqM422x0z0T3cbw
P4WR+SwR134QyrFurACFUeE7d0p2PFfOp8LEQZ3MPUFscVJfglEgSVyZX7xiXFMXfAajo+JNz0da
SxLVDn4N2LO1CY1LVExAo+/GeyoW714aU8RUYyQ3kOrxBi15CNW3whVbAURv9kksTvHUgm7zah5R
6UcYwbS5aWQqT1advtfYKO/DhelJc8qhYwKv776P+woKkbHyBpdvR7qhzZZ+ZajW3RAe+NgRpLEU
m0qWN9BkiEkegwXM+hUe6UGZtMtiQ9wgD7+ZcyyShHCvGT6t0rr42OQMB+dWP4w41WrZ3XRGeU21
lqz5hyfeewzAE0g8asAed3bKa+6AqR82jpU4BMLiLbkqU3JV3UKV6xgokDl5nJgNZrK3ZlNmr4K0
/7ZffnP0Mzmp0ar456PffVx9/vKfizZ/KT//0H15/Yt/HfvkHwTK4dK3XECiZ0zoX+c+T/6BKtMW
YCpeXVh/HfvIxuFv0FdxGWTQrzG/G0fwz5GNRp1Izuu/8m29Hum+P/KhLKHJYFt8Bj4XKqYfRxGq
iXrAOEF1MLyWgMQprt4FmdkR/eYHxTYxneexGIZrBu045Pv6OY8c40KM3omwqjxbF3MMj51N4S4Y
ivI278Uji1/Enpwrpn82+WKwe5nqS959ezK8XcpoG+eud6rzATiVlsxIx+YFB8M1JKNr/An7sKvD
TddAO+xpnbMA9T51VPK1F31yKriPa+XVDNfLSiE/xq2pHZN+vZgvq0DcupLTGJFyLxUuDijfzXay
p6XRnHxtc5BiBWGcW9SoJ8+i0ks8iE5R+TXIShgVA4uAg4s96Xc2g9x+mm9twEoi4v/VpMZKx8kL
BSCripo/OV12xLf1qfLcZzW1BBOjU26K2HoKFc73BurYKGgoV204Q2fxT7KznrMhf/GYre9ENN6L
Jrte7kBXkG9jZ/nXtMZ+1hJYvrNyNherGIlXiKC04oJ5iKzx3seFu0ajEWHPDD6NYRbsl106iqbL
rDeri3mxqxhjy40RYm07ydGMe3OtM/3gxtP9WNvPsZUdI52/NCp94YBx8mKrIfXNbql/syOWHFiR
061Nz3o3Wd1OBXivDTs7zjasTt3FEGJMxFVmxY0yY6oDZEkdiD2BVzgLwONxoL/sQHptI2O5l3Hx
0kvEq2Lpg3VjNZHOwYqPXxvu4Hw7tuK2M8c9PpdLFmbad4O4rL3KWA9Z/NWit7Z1ZHKdZfqSkxnh
TlVAUjOD7RU5lI9z2IUUl26+SQLL2GQtFxoIHNzEgGuvGua41YRWxGa3ix39UHAM0FNJUyNuuk1Y
JS/lMAZbvF6f/GpGgx8x/o3BXmbKe060+JMhyk0woutwGQNPZnfA0dQclB4eOF8eCLnueFCtQ1Tw
GxmCUCWmbR0Ip/nSrSZAPCO/J4pRC1Y2TwLVFkEmyARXdSsey0h+CiwwAMSOloxd8qP0hgfV9A+2
zr8WIp3Wgj11AxvwwQplvMqSrt7lRHNQuRjxGolMApaN+y5L94QW9ploBXhWtnOqkcfuuuXv8T1X
sfZ4FC33OfGa6eDimFkZEjeEaWDKCDn2egRObxojHO6QboPb1tg/JmVzXgiA9yhvGo6KnLiLtoBD
ogfDuMniKd8qFKg3pVFPOxHnw7GIFedGI7c+dbL9OA2NeyX9rI54aqpE2ZuG0iTdEB9j0e+Zx5fQ
40AKFdzMF+ejKh8R+j+CI3XhVNltkBBcifsoDk92mX1sLMKgMp1vdexOzCOTTU1U1VaRa4JOhX4b
PDTdREe/IvHJ9dSJztFtWTHR4zD3WBmEJLe942yH3nnR5dR8KnFz8Vam8RY168oHB7qqF7hFsXCy
QASGt7ID6BKVPP7g4T7BHq5XrSpqyEJi7WpTQuhknsOnwHo18xgSdS022rT9G1t4/V6Tfb0i1v7Z
M9xTb6rxIhyar0RbX9pudvxu0/m9iZXYSnKnFxkarz6I+rOY9jsVWkLR3gNZrSBz0uHh5N8twX2n
xFHXcyjdfyevO18NnSuGYtRn0nffiDthT/WlO9F5j5beXSlhCKEdJGKIBf3X3+ut1o3vZVnAH7gY
LmZ8DD/uTiO4EysNa8KEyW8JQlbDZTlO5UjOUkvCzQV/Er+RQS6I7R93RK7ps/NbmKqX//zxmpFV
BrHP2JCwLSeGwDg8VLDU1oaFjd9w8vXyffMc503L6vbrr2st8rmfrh3QBvZQ/+MQXu7Hd79jneHB
hDJdHtoCeFFaFf4t5FWG8K24ZMSeHUSgP42tHnbZOAzHFCzTpgkA+zbx9Cl2CQ4msaqPFs25hWYu
KOCn9Fjh/PFydFm+0SWBQLF5Vqv0mv7krsDwSnjso3BijnTaPvU0vta6qoK94+CCieg8r7FMTptf
f1OKl5++KI1wk2mPFCDw3/ywJqisojLt8gBrcWdX4pYA41vOXeo3d/QsSHx7R21pLQZ3NB0/mRyw
1PqwipZnNcixvqD1mmTCUAlmBsbpIN1wyLjuoF/ckUOM4lAUmNXYQ+05+qoG1uWlVElppQBr0ZcR
yEVsuv0DDq6T1Qz72Ge5d+qEiMwoJg1Xm/o5cugGFrjBtjqZksteNEiaMv2oG7b93kzsY5f4xXak
NYxANPkaJkBEyyznV4S5s8dGCSp3XrLud3PXsnmj4ogn5xDHAF4jAulBFOvLzKPVYfbzrTcpfHkm
/zapTx8bJ5vW/5e9M9mO28i67qt8q+bQAhBoBzUBsmcme5GUJlgUJaHvAgh0T/9vUOX6LVXj8tw1
cHnZpphkJoAb556zj2swY/33N2z91P/L7xHCPUwScmH/km3Amlm3FmznAx3D7+PExJ2NGCIB2FEc
/vv3+mUZuN5fMI2vkR4PzYC21J+vAmmCcwfpUR3sfLi3uvQE7v4PbpjvV9IvP4/r4NVn24JNmEzW
z98jTVrgPbrO9hDUya5LgVIRAHtb7/Qc5meonNEpNwnda+Y16Khk61bFSZui5y7Lvnjs8WDrogZ5
RSYOOMB4yPrcnZq5vBhG/H1xRrF1yXgeCgGQhB36GAD86M5F6gD2aj56Pf/YQQ86ghLjwAfiJcBK
34fk/ZudKfHlCL8192pq+kA30+/kEfOA9PYFlA+iQjyHnpMxoEIjnGyjYUuD3jbo/X1dAW2BSvJH
kaR/c8XyXhAgw3gMMeFXG3plNv1Uz2V1MAoOCgNlHGHaKyZ4zpwXcJmkTxm3kAK8a+wuDY4iye7B
KG/6jM9ylFdbDZvoboxAx/QOpR4q0V+ozBYbslbYBQfnOlKuE8J+g7BjZhv8lBqwVYg6bjY/6eb4
tnR6kLrpwySYDv2WH1hq0z5P9KeZQSxooqTZi2Lc+814H9sO5F/J59NqVsa8Q9TW16xsU0YFeoe9
PPmNHH5sSP9ju/K/uUh4Zqz/W0sUTcP8+UM1xgBc+3GoDqNXbRhxoJaNvBxLV0HUxH/wjhjGr3XK
XCeInmA3bHojMO3/chNtLTELNnLVQZpdtTWcrt54UXaKeFL5Bu8PO2bky5kD0mBym8K39JLGxcXJ
GQAV0ShgSn4TpuXQbn0HW0xadH2Ad/4LJUtnDfW58MsuTKApQUkEtiOa7o1ShvupmK9Kd30Y8zGL
Rf4K7Z0pFYp6tuiXVtFyRptCyLi6Hei63/W8pe/Hy8WaBOsb/kNf5icH2T7MoM7umkj1QQGl7Dh5
eGbXQ1BUId2OfV4Dlx8f056DpAdgP1xajnr2Mj5KrPek+XGtieGRrPctoemTWEFRhqtghUPiXv9G
K/kn0bB+IBs17AxEuO16GXWTDTB0fHTi9QBh5xrXU6OFRcu0pEfZZWpp7HMb/mup2S8tnL4Qz157
9u3pTfb9ZmQRQhQ4vdCKzEJrYhQHV/KSJcP9KCwnFGAbwUCctCE7sZpqA0mIOuj74sSheM/aCxdW
PPDB5Opwxv5SGPbnpBurU27Y10M3bIQpZ3aR4551XApETNZXHpN90VsvrK3+6Hns/JvLm1nHtqlk
ZQUt/iVyOIsME61dHjp3fqu64b7Tee4NHLNAPmebdf56P2rXeOl2PTWrAFS55quEltWxo4cr48va
ErR8X2VbP/c33iCFuyn6GAuy6VVs2NR8KAz0NBC5iJsxqHnaGOM3+C7+pZGsSJaY5yIOcP9ccS8P
sUZdmxr3mKyfnwbBuKVLAMyOnqpwiqGCFh6TdczBkOdhgkge0vcL2T9Tj/3AHVSa/b30OJL6qrgM
St1bNn10dUHDdCpzei5H6j2TkY01fXIl1n/K6eY3koHNTrKWcjkd4K10rgceIhwy1aMAsbJO8z08
0x/P178Utj9S2CwSk78bDzavGHx/lAFdv5bf/v63m7x4Tery9Sd17ccX/eb2teieJnyDAcJYjws+
z/J/un1X2xNBSdtd9Td6ev6/rWIt9fqd2+I3S4X4gJWCNKxjUoHL1/05X5P9yz2aEjI8AeSQDF4B
KIdfQ7ZyyFfJxmhPFso0VRzFrsf9uqMA2buzkyqpjzbUMI6ROJHwHEl89B8TvJxfC6jQJGMmTTZL
FZaln0Z7VjlCPqq5La4ooEyzW0o95GekMfeTDUT5BCKuuKJcxtz4a8Sl1dO0BJcS5TuHgp5Nj0vi
nDWtVn+ivbO+DBBPsOXPxp5jxxDGS2I2u3IYpf9pSGfhHYDBwHvp29l5GcZJcRjBngLLYl39mzXe
LMEgVIUUv3vp69BryQue4K481NStxrumU7lz7m096VnRFiWLEkU6G75MSR+HGK9pm2A031HdujTX
ddfx4yYgUNyQHl2s9oce0KOctmXd6lpJQScDY4F8EpG9BYbsltE1TQCRGoOo4PcJ/30uFWvwiJvc
yNoAD0tokB3R38ax6MYFvy/PHvBKVWezSa6yOkLAVHLR5sBRlajWEj8Nck/vWyQrEm9pLWNjZ421
4OMYUAJCiVqRuDm7eVUv2dclmufOzsO+jGF4DKwh2ciY1hDvzXyK5LVb9qtYWslbclJRsPiaCMaB
moAM2OIxARm9j5mhH3I0jzQQHUi4YeWJG8Vo7xy/mV/dJsu3Y6FWRPHMknzlkA8rkZy9p9jXCK9H
movVPq9WdHn7TjEfCnX0gMa5Ksl35co5F04S39imTyFCUkwbx4ppVuhtwT6Ictxu8aM7uRLT6WeE
HZcDeAkAODY3ReZ8zOsyvhNx292OyeDeFU0+fEpKb9rEvhGdZJNMd2uf3W4e6vSpgHt8i0I1P6P1
rEWLSlEu6ZrRZjRSF40qj56SZhIHVBzthnEa7HuH8WI3uFKcI5CCe7gYLDoNV+bzU9N6kPRXcHzr
GNUDW3eW22WUxFNoZ9ibmV2kO4VIfMuxYtaDwNd35RYcfH8ceW7uxyKPnwA7iit/cUnIGo09Plq+
0c0s4WUErzyXxXdjtBxqKt0FUG1c05aemzWkILT3W2Jp7lGO9iNg202H/Vkw9Ezu2ZibmDKMFFBv
EEk13Kg4Nq+MaUKCsfCX9xmLPvLmnbxLCqd6knTF0hfnNl+oZ30mvzeEfeF5J97pcjs3wgrnrvEu
y1xMdxTuJqfKIlQU0zL9osRSljufkpe3rJb6lbZUboZtXbinsZj8nZU13wa/jQ6GrdMPRncg76Cb
IeN76kV3suJ5Ztf9jNCY4lBvvfy5xU+5GZEBDoxgcq8jv2x9l1KClBqnscbeXq5lBRma203lV/Zp
nDp/ZDLMM6A8FGbcQBlnsrRXiipMuvS2IoB2mrRmkrCScnqGaGhAcPWmIkh7rdtYGuSZelRNOEaA
9fm9QGF2iySMNR3Dfjeeat2vNmK2zSeLRBP7MPkxXeRD1mju18muQQHr/kDLrT1itw7NZskeXZlZ
V6U+R2e9t+gZwdZBJVV89Neyh5W/yqWxFkCsVRC21Os3R2Hhhv1c3wqqfb7Qo4jeYGhw8n2YNVdQ
U62PYHfw3NDHYwVj2dKrsfjxheyn+tTbGjDyIg6jnAX+kkOFDrNJnjCdgSonO/utGLGAdkN7BmA9
sjEcp00yKPECzzc9CM01ARSN43x+pyxYuUM/c98jwlLPyoKSzJO2k7WhgdrVvfouzzrSW01voE+r
yWAoTAlQFtFaP56UI9AVM+mn+3q0iGkhHIkHlvHeF/KO2ENUqogUvjM/8AjM95YWeed6ADqmVkqU
76wAuLmnXYtzqZhuY6PCmKK8hATlaOkXuBHGI2nI7tqlqnYOYiXGDVFvusO7NDkiTAEeamaDdahh
1tdd2uV8RO2aVqjpjdG5ujdGZz6CY+pC/tA4jLOoO9p541PUak1nRn+0a6/x3qxa2t9rzfqaNq15
RgHverRnbA6Fn21bli5c5Fp+GafEu/iEIs6JDj09yJa3ZF2ytzpFF9Y0fax1+YC5XwcvJRNcKmvo
E/PQLjVgWevp4rN2ljWHUDMRIW6yDvUyuS7yId5ZKo02gHQMDLe2tc9iG2Rp675lS+Xdt2Y3hglI
mMfYNdbaANmcxiwHbC8ju7jYNcqy3VXDpYaadNDAoFEUXzr93qI+845PLgXmuj/epnMtv7YTDq/A
JPvJ2GN5T7ETWSde4bwxxwb3iN1QKFvkdnlbRpqN1j8jca6lNTp1aZu509Mzzg43cKqq3vdqUjjg
pv6TKWWyKTzUaICAn/vO+JK1TR4u70U5Y4kLxFkrdCi0ZXnT1flmKqk4n8XUfTcQbbfsZ9RDptOe
PlgjEdDYy3eWB7BFsBR4SLFKXTu6C8rYFy2vIqWfIM6Esc3eK4Es6phDTSbacVRXci0Psqvxi9St
4nM7UXgUj17+tVy7h2ZI3gzt3ufEK77JPO2OpB3cUHfzHHcDfxetbUYzmuMB24V+1LOCJHFqkNXo
UwOIspa9+ZlHByDBCzw9lRZYXVTcZX0hTmaXpbumz9qjYiDZqrbwD/SwdTsXOCWlBzWgdjPB0PZe
2lRMTbvp1yYn9lI9GhvtToIV6FsPzSHktT+mKjZCNSfOYRxEi4/xslj4V6u1KUpv8DdSavTW6s2d
UpCZq/S9G5w8jNS1YIbXisw4B0niYIjLFyaMQne2uV5fc6i8c+EfYDvaLyOuJDBs40ZPqntPYwGH
6S/eVRAGV2Y6nJIU0LGVJCfcFms/FhvSUtPwLFGqXjjKPxDrgL0uyjstr25nmSbsfWhBXWoN6FUx
s5elZitP82IPH6Te9At8dSuuPUp9lLGvSGBxE3bFDRAvWPqYTR7Ji6aHBbAV9nrjWwvgcGsT0A1Y
jJRYfhubB1me8DwQ6m40Df8tLed2i0BYBXWnsV8aqjsH+YCHMZzfwVZGqPuNOk6l9A9ZFbPzSRfv
VPbzXZHan4EIfnw/IPx1lvrjs9QaNfzPboWbJP05IwLeiy/4xznK0z+s2AQ2LSAT3s0F/zxHedYH
z3C5U1KVAOLkPT7yD3u6ZXzANg74RBicSMhucJr77SzlfcDTA0+CVKXDl3P4+RP2dONXiQIWmLEy
Wl1AVii3v0q20ajFQ1LZNo5tHYOAmS35fbJSwmzLwgs2Y5T2RbbsGoa2nQGLAOZVD0OVW+dHu/Ka
TxYjwrMuKkrQJ3IXv/tN3v6Qjv+PEofbOq367u9/+3VVxaszdX78HxBZROWftT9feZLEuG/hLLXq
VzuxptuWi5oG+QmLYpsWM7okNfZdg9v5D8R5OCD86T9e0/Hr3/+2kpXYbRgWcVbdZQ0oflkcRYlZ
NJwhaLqKo5eypdBGjSr1L7kva0pNGts9m7pXoUvNjns1WX76keL79PO0VMtXV3XtsGmWWZziIu62
OT7APbREhYOurZ07N/GaOcSWbdPsUfZnoxHNziJsGWCUi6CFlrjgraErbxJz1hvWDwOXvIfFOBjJ
FW1Yh/M891SitWQxMf0NmWN+ij0wCzUmYIxQXn3lduRcyVmoezB3dBXOVrX6mgWPIlArfhKSB8xw
/Fn6syaltqXN5FEx42MrWdoVo+Y01bW0sHJrmLbx5tdiOMxaGYWUKnDSWXrGmMWl6zqIWamF9A1Q
PmdO8wtGKlwmeHSNM+TfaOPIuX/2RgiBeEoKDow6RNkh4A1wDp7I593ISL+ffCYYzTIZ4jDvtPe+
0rI7vUtTY4MKRS6o1h24ENDdNl4y+dtRCZnuBjF59LRxKd3DyoinIGpbzh6LlfSPhqqTbdW7ozqC
9itA+NNXdz+lTGWhIUY2T/j19F0JvZckIolJWoxQ2g16d+JFXFWT1LGYxykCaQ6IHfUbfvimyTTr
YMO21IhQYBQbbfsFQd3bJpAlb8l7TLsubs3VWU0VrYXFl5oBfcKgkmVyJ/vRvp0Lk7YniqG+tonJ
6hGPN74AzGhY2Y8OXvf7xZwHWh5rhdhJD9fGs3v3NXH75rCU+kIVUdODMZP1suvNnuwGNu8ZF89g
TX04wKlYPdTGVaR508n3jOgJ8rw6eGMyMg25dvLNGvXhxqCM0Q7Syi2/ge+jeMdc2HzRpUGgwzfi
lg7JYeFQ67jSydYH6kMSa5m4VnmqGKtQ+ZzxwZCAqZugdauak6mI2pghPqroJG36nH4fRnUPcGm2
N/V6/JrnQ2ngFU5K+svBRQz6hfCuROxI6fY9+NVgmTddx65ooc8TGpbIhhc4/jH8aNusXxf6IlUY
+YqDkWu0Wv9WRSrDmQv1NAlZAKKB9kpW2hbn7owgY1QzOS+3h6o/aEv6QEp4ng+EeDlZaFHFUFtX
sqS8VSVx85n2LPJquVbZFU01Nk0c8Zjrh6WNEx4FOFllArsVHUjUr10NLsSQc8FHfdLr4wx88B5R
bb0ZJvz8nBGrGzLaOLsUYQ5gyD7fTa4/25xE9oOMFiJBrd1FqDSD1T33KcbsQELu1rZT7C4HnPNk
T6kg+ATqtv40DqbfBb49gLxHKhbettPVpHHemNQXPZNKvwCRsPVr9vrQWhqck6+yK3yb0p5i2b3f
yn1+8oRuKmVuWSRwH821frieUnNBagB8THx3FMva3BUBw8B4S6B+frWVAp594oii8395jDWGz9Fs
xFQ91MYyDi8VBqgUu6RmV69q7ks+OhK+US0xZLedwSsmVVFru1H1NCdBnWxAZ5jFzVwl8Mmd1eEe
dMSL7lQamzcWhFgZpJFX3Ei7aEsiUoSQN948DGCR3J6zK7D+8gxll5P7yCvgs1s21rEyDG+4tlo5
0bgh7EhtAJy7n7WhopCTX07uh0VM7dimJtVHKUkyezJIWnekUFOrYeXOfrlhD1gHETbkY2xSaZ+P
GPc7o/8optE5Dr6f2XuDeMgdbZ6i2Ggc+4EKJB7hXYNOOEJcNdFni/5B/O16fknEEGH4wpd9xlEr
Wa2oiVxGouw3e6g4eQ3CSHZslrZIgBoUZMOezlaRgeRMqGkGOYzNuW+94ji1XmNvvUkaV0Ir+qPP
ktolaxxpjznPGXg/dBNsLEIGdWC0pWuGjt2tBXg1lCAOp6iA+2oUM3e/wcnkWo7DUSu2rR2KJmjw
UnTPfw2O/0vCEazYumT/z4Pj78AbcG76bz+J8T+++Dcx3vlAjNEhsOgIe4ViYa/5pxgPegNFl2ML
lp4fLtjfhkgiyKjxhIAdpk/sL8wv/xgiLagcgviyy5d54FKF8WeGSOCBP01KmFzB5uHtMZHjcYS8
p6t/b7GxEB3IYrjmedFtnpv7tFst/Zva1IOS9h6th1PUlOxx8ZcjMgYMt8sn6jQdIwQYcOiGRjtH
vPbt3GrlLp7bOnRho13qGDOLFOrkteDR6QB2rmpVaQ883Zqw5tRzhevDCOCLOw84AKaPGZspTKx1
pu2Npq0pFcza0OmQJvnzjJ0JeZ27+hDRF99yhfK6JyQ1OuPT5OKIUp7M9baWtNEdbWs3E8tfl99j
YNFRc2i7hkSi44FtLpyTQZtMpFjJJXH7VdkG4njWdCH+hSyUopovkYyB8fe41wadWLHDvFp02hai
CKZHfVn2dk12qYrN/fqoeeaunBHcylM6v6xtMckbxFprC6Grf2XnJnaFiyKAlCGJ6jh8/9LoAn5T
1qavPJ8KN5Xeu3FSs3MzlkOT0x2KLTQKxqYZDphfb+Ts65Tb5ssWeKgRKAou1iZakhME2TdxqtmI
c4o5si66U566l8QgHAfu+Z6qdTp8I3fvl+oA1p2AQmFWweyDgbJoeNiYkb7X0swI6bR9svthJsKy
/hBNjpNT0URfzDjupa05WwDlX8qOVudpKk9NZaRXnCwwnpnTtl7cHTUOzY6QWIWITE9parsuw4hz
8CP/1M81QlRO+3G6RNrTLFLqiXVlEy7iYC/UNO1MK/ahZpfz0awTxMysWY4djwNiLGO76ybD3pmg
rTfdpFubiuoPEgDxflK0vLfkhLe+kX1upsa6ajXvCFoNoJONOqM6OQaioBlbUOmGmaTdFGAm8qx9
pAz0yZsWVjejG8SDY+20KtW3hr4khIbK1wVIY9b2CGA1qbcxGysKjzPaPU3/GxXyGfsjHs58Jh6R
+QNn5CPhyfjOB8O7UzG2IzPGAJ3HjHQe2ihVwNRR9vaxNTPj82wthHVld0Uh5RfCNxNGTq/ZZvTW
HuyKFTqt916gFXwWUFJagnUNrCw8x1srmSfapflnuSFftI5C3dydGNPZUoe0MLd7w+MdrLG475ys
lLtIZB9ZBsSXSgdmLrwvMUdAUI0u5XONoz3C7sLWgDZobejbTe9LdnQhaG0dhgehuib15aNeTR5L
CD+/X2hQ2XTdcul6Wey8DCy3GSXObskVFUAcpbfVZMQBOq5+m4IY2OpQM7YwOJNQ2bm5SXrB1OFm
ztEgShWmsTcQfomPPTP5FWogFgVYBh/JNfJb9KjnNGFohU7sjxsbBTrQ7TUVYmf6xzmy9KDXDOT5
oWWSThqXzfZCT+iSVw+5JuZbPA76yeg7Mlm+42CQGbU82TqNRzlEX2KuKap8K2bEWl4qLWUa1kHf
0Vi3o/fXuXON0ftLOnA8yiqe4EMLkER5g7ZxF36fzdLZBzcpsNoK/TvZPCizyGonGHxrtKh/0L30
qKrBOXkUHHCWsNeQWbsdmT+3CSySYBkLZ2Mx9Qdm67+pvrhPZ0LNhiI5AFRLh1dKylL7VlrLvCsk
JsvePacj/z1doHsUZTq3raraubEmw1J2zWaOBuZRwIyBYaWvbR1zBPKWh642aQ5YOzkKjHIBfJU+
xNk2b82UpJisWj5SsSMvs+nuVGm++i2HKS/NRDiUnf0QmXROkzTYqllj8UD2c7LabwOl3fQQztG1
LTOx1wvDODH00dZQmMM2X/GDdJXSS+iX3iER+k1dmJ8dpzuzWMiOnT09eSMBIDd1+pAmBueoIOo+
+v7wTMx03DSN+81JiDkP0Zo5i4tH1g5XrtXL68YzT2ktSwwKdXFhNRxUurwtkqjaRCLxQk6R3yUT
NS54zJ32ouq9haq9iRDutu3YF+eZWW7PTgndj+XHoeCUx87iM0ls/5F8xKEuKuNqcTK1G8y53fVe
QU2Yx3esluWRg1p627HMzQweQpNGcjwfOfPDFix2Els1Gqb90OQA05y+Tck+dsdYtsTqB4Ha1ysK
Umh/3SRl63wq8ulljJQ6uLP7tVYm24y4SHbK7PG6VOxAYiKmIaWkPq0Fwy3ZC0K5pFd44eOlAegT
9jYu1jK6r7MFezcC69Sm2P4dqzgaifas/Ib9mDZ9FWkD4K5Q6zp0AROXpmRBoohQ8TSlJw4xFNtp
3OVGTyPiJr0SO58pSI0Kexe7o9ghqlDEbjUsyN3seRxS+7ho3uPcd1dd3lKyrMXfhda4p6Iqop3m
FhygGzJ1oDi9rWGV+slr0HA55ZH24q66k7QUbkZvXkT1hTrzqv8IZT7q4IN4GrxIgr9aajVsoFuv
Hp96ulhdLsUW5BOLbz59pXdD2sLnWOwmZr5eZHVW2p0gblYj01PSABTwo1BjJahUnGeJwxALc83d
G/fgQrgtJ70BhUlYpetAZPrBZ5LindaU/WA3UXL7jnKqfpCd/hqx/7cRG4fKfxuxV5DP6/+dvsnu
2/zzeP3+hb8lycQH5mDHJa61Ol3Ydf5zvHbtD9i3BO5c3WVKNvk3v03XsHrQX2G3gvxwf8b4eB98
/jhd59/g5ddJDvwJiRY00E/TNRVk6/COEgmxGA3G+NWSaLZ0HAlWjAd/wKBAIYjot3Ncy/yK/ij7
atLBOjzEnAFZ+KaJOg6IrXdYBYZyn2dUnoaSBGoZJLlPR1SkRBApSdaomdggxpGVss7o9D24EHo8
/DYLl0kbr+PcSMTG4NJ+nMzKfnGq4bUwZlqLi/JxaBEv8BEud530H+smpmyrapBga6dAyrANZD6J
bHxRo4WM4mWecd85NWoWBZsvfm5kWJy11LyvqjE/wdvot2w/09ChjTgAWof6ZrvTdUnB9AZ4lnEf
Laa2LSnn+d6ZEv4G7gPcYgPm9iPdPqVkW5k3r2KgVmkZO2rFrS4L3n9R79x26SZfeP/RFrWOryaT
JtmbysXbI4r7BFJLdVzyzApdofjCzh47c2NWIFRZO/ql/zxk6D/UV3rgHMp+uTjNANjC9JdDqSPQ
9GMnj4Om+O6GN7LFybQZ/3PPDJ7WQgUJ1R82CThYMMHYieUgM49Jx2xi7ZNSwn5AqiupBFbCOEuv
8/X9aBvF05wXrocFRhkvsnxXaiadP60gnH7jNYX2fUlGP5xEi606mZKvGjMkMSXP27+/Pvax8sgn
e4Uo8NejWbDdC6oSW5LruBWJdKmqPaCNIYTjtux4imvbjubmLX1mCu5Kn5rn2DOY6gLV5/l45kaY
JHQVGflycJjdxC6xqYbai0XUNWLgopH+wVe+WPVxkBYiDQ3aatcj6LzQUepRc9vMnr7no7IcFDu1
F05grOdgxGHDWbfXXWenW8u17QcKt4onSWfYQ9LI+aVtku7sQUp8zJbB2yVYOR2wMa3Aw6TiK9KB
yXOG6YMV92xfaQ1vNiJOTotUTzHwUPNDZovN1m3B17unjcIKiJH3VG76MEwmTgqfFhSivUdKag/l
UHwfHQHhNpJliZQi6MMAmIhFY+dneg9Ap6j5szBBgvCByYP91hI80anSkQym2z7Ou/uo9OdLuoz0
xNLPtgELEF1KB62UKr/RWxUkYyeLRDwVysv3+H9oq86dhO6ZqU9Lbw8fr3tAz3yx+0KdS1t/pv5z
pgh+aDF8ZGrRaAaiO6iMI9atneE4u9RbEJ5cnuXoTtUpjjyLMi72KDfLUtS3JKHLu04TDjXfc3lr
p5ZxUjEkMNgT8ZbHl3VYXKffcgxeTonV5iih5ijCsbDFxwmMZ2CXs4fCLh0uVBbR7IpzLgyTfggw
xZjiqn6grQ0fG8yvKFtYmXTavm1Ed1FAW26A6udXFeie296Oze2Ab2/l7aJiUpJZEEX3NN86F1B2
KV2fdPdlWLT0EuH/f5tllmFypClu5q1fGj/fVISDxyAzOOzBHwSZHOp8zeuC4d/baJkEIhnXZfvA
1rfJtuNAH6pKBpGS6a6WjxPx/e2Stcn1IBp5WvSmpvzMnvdm67LKEpT2UiQcN4AfKxrwmLwwCm9M
VilbWu5s4ATcKDhJs87YDI4zX42kqu4SKqyefX5+AZB3mbJjU9Zut3GWGFtLlCWhNjsrypcFPinF
lS8c6K3ChJ24NcMGA0IoCzN5dNxYX8KpkMAbZJld4frmOIgvEcduZiInCAe9QfrDRFN3XIXjXBI9
xa3Eedo81lHrXtezQhbMC27+ykyQf8eJYZzQRd/gY1jkLaTs/ORWRJuIBCx3pjNwV+oINX16v7MQ
54i++1NJNgsn4Yb+QgOA5XoVNQhVD9PCPUoyP20cOsB1DPE1ir4784RhQVbtIVnKY1Nh++FyGM17
w16/UZ/IiS1MxyshrLxcRn0ckFxGza+ucaTO153M63lT1wsVeapaLtKDaPXXwPQ/DUwmrUT/dWD6
9kW+dvnPxuAfX/SbFml/gN1GVgUMFYrkezPq77VI2kJ0AIb/GKN+G5ZWxzALVs8he0TxyJql/E2K
1P/McGR66wr4d0taHX8+uihZe+YzamlWmuLvpcdCKA23WjKcIaf4Q3JZcmmazOnCwj1fnekvtOam
PFJfk3xLlAYZHN/G+Gh70jl2JEwfitJbo+S8/AvoCufGlJ1znqBoW0FPQj80OxgRYJmktgNIr16s
riwp3HTbbMMyRrG189Jrk/tamNsyJjHDwX3b0I8S2rMtrvu4tHFr6u1Ox2N6m+d6dduPo7r3KwdF
nsbO/EnO43haa7hUMFEP9qK3Ix2WeqKBnieafQ8HrrxHBHxCfETQ8gyYs4Yb3zqtvdzrRiHv11K6
HfdX54bw9rQlPgYlpfG5f9CMGQ6OMSH5WAxXad4WjyqlXNl1y/YAkCiKA2vBg9+2TXcL0DF5BiKs
iEnXWbMR8WDu/MQ1Hly7Te7tycm2g44Zl2A2gGHJZX322u5jWaSAv0nUuIxiA60FOhXZjxVZJoBp
05d8mlhg4IrqDro2pGdUWM5OFSbFz3Sn8ixreQ8/FnlWXnvjkOw0eqdPsgSuGSSzoA5z8NyVie7R
WRNp6S1LsOygFfHNmGfZzs2mfLMkdhZ2tBcd9LEez6zf1LnSjPQ6MQhYBz31jA9zDyAoh9kf9k5u
3nhy6g6z2VYXt9XHs9WBPIYbIV4BRdanzDf6B4cF1RRSF5JvK8JaEA8S0zuyZlKXxWh1MCUuBsao
qO60XhcP/Wz1n6gxKr7PZqc/mgNygZNP1Q36h3YtUpd6O71/4XfF7r+dKv+27bzyhSU2KRoPExG2
NH0LcoYiD53bLM706Ws7dt2Ngc/onE39RPJ9SFsWWTNeWV/z/TchiKOGrTQAS7OVp5ZzKpJ8awGs
vkPOw9/p+C0nhqhcglKvhx0V70vg+dYrCSbvqlo7xYhDNdeWxHanKh1cgLnQytnF024yNH/aDmCB
z80Cab/Aln7QB6f4hukou8WzReYmp3I7x9PNPtiONFL/gmN/FHdU0bejgxWUIKm6gozjYsbBdpVi
EA6AFWabFQv/khql/sy6bjo78Pi2idWpCwgJjMN10w53ciXftu8QXO2dhwsK5tG3cvtm3bfJlZqL
Lb26TXVIuubK1M3tFa+r3lG7xkrdRWrnkYuzE4zSO5aXUBCI3nSl9YqV2wuVlRPBO8zXewf7Ru+Q
X0dG5RO3keZ2XhnAFR4Ewu6lDXwQQrCbrLBgNcANdleCMHnh9qZcqcIygS/srKTh4h06zLU9PXfv
KGK4TfOD4+QAink0aswfUIttJyrhMOL7D8p3rPGgtfaw4wCi0+bJUzFkqbpCkOmnf3INuJFYM2q4
ilbbRtxJ0obC9LL+CtEIN65yYCuLZcUsp+/IZbCt2lM8dNASsncoc7HymcU7qpn+DLDN0zvCuWEd
cgdyzniW74hnjPkS3nPxg/7M6ucdBk02a2VDy6GJS5/l+LxyoyddAZGOfhClY7ck6tMLYFWHeu0q
q05Lg/C+hL2XlVOzsQYzHx9kNsV4VeM8Sv4fe2e2HLeRbt1X+V8AigQSSCBva64ii2RxEqkbBElJ
mOcZT/8vyPZpWX2Ou33vG4ciLKpIViHzG/ZeG96Om4rBecrwfVbuliWnkeyMrmvjr5Nblmay93iL
ai4uFm7/iNr+g6gNPA2emr9YTX5L34a3+k8ryd++5o+RicPWEbA/1y9gBOgw/9pIMjJxyc5CuPND
0/bTyETqTyjdcLNoSfu+jFP+pwqQHuECSOGwFTm/bST/TlWAQ+nPVcEyMlHs+YkEx85JkuEvLs4k
7sPYnHV1mAAlvrQxqdsItiT9yshzsh7dOmt3ZTXdwTibhzU3/FoIVyNxFuUuZoCyaAdm88WPuixc
5Xmi1hEGmG9jqwxMeIim2CrglQvau5ywsFXdpV+WC3wjUa7vcpYj+0kKsr1HrVBp2YDIfFJhH+J2
yK9JFJtv0tih+fQwMB9c5q/2mhDw+oQWiSCVglkwg08IjyFiejK6anCkjGxUJgmCGp14j0BjyRmp
VXl04ZweC6Nu73MdEC/aRF9itzJeojQzHoMqZ8vHTbMHHgovLqBBLr2mvJ1H4gmzsbn0KJB41vgh
fX5SM7QutgVgElcJQR0Ok+Y4yNu9CJLv8GWZCAsNqSeHRLnFoT+zUQWfUs28ethbFyXHxU3cntsC
FVFnWRc4h4/wts6mz0URjvnDUM3m9TgwTU7x16ygKCz/ya6xQV/bXvniZyizZ7MdT8kUfEFTf1QV
ME5yri4AA75wLMbscouHkajX1yTNxaaUYQiNsex2naDLB4MHkkw/jtLfYtlgAOCr5VuoVsrhn9bV
KPfu7IpbmRjGru2TgoRcnT7TLNnP5ijzPVdouYawJnfKpNfNW2xQIYRZPIx3OOzngw+gsyXh+K2w
zfqxRLe1CiMfb4AsUwbfVnmH1+jge7O3QrRV3U59WL/YifeomqjYFyPeU9wywbXyE5d8a22SKqO4
P1LvCdcWgj5bDk+B7UNEzYoG61bQZBdL+92HIRgGctsIeWnhg9xkQNvMDfaX0VsVYTVvCfB7kIBo
thLtfbixCnnfpK3ekaSGFUSGpCzw5FA+9BFwN6NnNTNWel+zqiHJqDRNdMQToxwO+1Xr9aq4scyx
uwoCo8Vnjm33ySWq6oqFu0Ap1fabZmqjdQY2NNo4/C4L6pjar1cSturVMIHXOxaxcFb4XdvpO5vu
2dh7dVH43yfcMefUqoGcBLmdbFM3kvXKxAtSZrH58M9B/980fHjm/1K8vImY0hFuR/zL/1ujA83e
oz/1fr99/R+HvmJOzlHvwU+TFpPRn+bk7icm6uhABDztP2uZOdrRgpGoiOKExD0Ybj+f+pAPJE5O
Av9c2rK/NSj/oQb+qRXk0GdQjmsVuAXofbn85D+3guj8mFlPozgkY7HOgu+EF96OE1haKNr5kB+y
SJwa4W95kF7MhJNNNpufbsn/Ra+sfxUsL9+CVAoKLT8zReMvkuGCiM/S8wKBW3MSN779MunyusEN
kiNrWaQLghZko4GjwZ71zyWT8z3mRtZl1itFEUOgTc4C7CyYpAIi3rUa/oVL3uTCobGdHrMdiO0+
YAZUftgj/oGC2SxEZCP5EjfWdvnjZNuMmqenZi72EZBpRCeTg6ehQB65Clg4VqIniHsWSEtXRt1I
uRFJh3Mlf548Ohw+EwfwLiuYbiu07lcBaeMrkmYudgvU21swtp5x5oFGdNHKZtsk17bRXTh5OqIy
AuAVur0o/WpKpskB07iG74BHmqU4JiHlrrNKr0TIKK5IyZzJ1mii79l/YgfEJ5PgNezb8gv3ldhH
aXcXNC5wovx9BlTACGxdQbTbKwxoqwHn/0rm+Uc22oJVByLgSQwfuR1sAtU11+AtAd2hnS5Vw4sx
4E7kbZDFwfqfw+W/OVx4wpYj4P8uIx+/5fm3pvn2pzry96/6/UzxzE88+u7iIv9576YFUyYHTRnH
DDoD/vs/izepPinPZMZk/7Zcc346T+xPBE3R44PtcrwlcOrvVJG2+2sV6XEykSZFFSkVaRq/+szd
qZYG4eX50WByYZb7HpR33G99YxjYbGQAswl6cq3hurWmaZ01WBvNZikvwOMeqsyO4Dz4fJ4pic2b
prLVI6TZZKuA32+CQDXOeqglGTNqfCH3p8IGJh35poPcPFqlSNedduCzh4EN9sb92uVle+xlE+xR
ZwcbZkHV2sQ0hMoHs/LUCwGnH3MWluix2Tkhmtk095jgx1PxYmP7fcvrJjt2jGV3IlK7rsFGIFrA
a30cBbdm7XuHfIpQSCBXZY/R2Ix0MKEUL6HZVXsL7fSp6dOFus1J/u57bhmuxgwo5SpD63bmyGuf
krj1mJ7N4r4bamuTp+4Fr5Q+ixgdlZcFwZc0bDBjgiNm09D1uKgguvmxqPc1iUaHIbJRNMnpUpQF
JmEWCztlkChFJJx5m7v6FOTJxinG5M6AS42PmY0aIERvi8eiWHVJhagaN8p2qGyxFkwsrnU8Nseu
mY2Db8ww75PQOEHbKTEkV/M6NEALN7EozpUK3XBbUc0jJ4ZGZUYwcdE7utcBpfsewUJGtSsd/tVm
vpS91ZzdyIAN3FmPaszGjynp1LYZ8F74btJcZgIkVzTH6U51BV65cpzu7Sh23zs4tGU+fRFZ1KBS
BJ/c9agAuSb9596Lih0DCfXVi1QywSKy4nPg4I5L6c3DNa1DtvUydCQR2RCHRtX1rlLUXpPAb0wq
ubWkcKXkONT63avz4Tv9ud7Ni/QK5nqWb3lu7Is9DQ3ylbh8wq8WP3lAiN4Meg/wXbMjzqzw+ivP
WFQWmeBNjnRY0juQgcAC0NuEsPtPvlD5rTT74pwO5lOIT7ldgXOrDl5XJBeCa40T27r+1sKgdmVX
EQ6VMrXjeh2ZRuYeOoNIml2NHLFfaQKwMFZ243CCx72Lc6vXEMKX7aJdemsL2vGCkLeyw9R5wNJn
7XDL2B35oanFwkICWrA2cUUcZAOiZzVac3aHDP2gnYpowi6vzrWy3oq0cv3rSqZjeIVZ9LOKavc+
w8GIRcI0jk3U2b61T5GWJe6q10OuP2aKfKit/jQTOjU2d01Hq/IBGw5UtJ2DOvTa7skpR8kmpQsB
XCOMerT9BlhL3ZnbIM31aShcCy+F36TTpgxVeV+ORka8IZFYAWpKQsGerHSwk3HjsLFrKQCUW7gn
eApeY2wyh9Ut6V2K33vWs6T1VQxjDjupL1jSIENaCwqGm2pyM/ezcIB519vGmcxLTiSb/zX24Uc6
OHVXnHAkS9kGnDZo03xyHZALKDpBONW2mazHPiXpQ7Q6fncNfzIOXt5jaXCKdDBWhdd1yabvasRf
C9LZPg8Mf56zqXTeElxqfFIEXgCkQq3oV3k1jHeYbuyvpEa0yR7GaE9IyYRBZIOEgZoGk7RParyT
8JJ4MGsFr1OYjzKYi4xYiBSnuxjKaM/Zxyu2iY+nmqEvWqgsQFAG7Ubnxa3rTVah1lNXhbK9In3I
EeyNetRR7ugGhBzl6nbs1bhzbAJBhEjpHWuH3/Famf70mNKqXZF/19QkrNUV/vNMD1AzpTrn2q6O
SaR57kfH3zgYi1vAcNLdd6YV7nO39/ZFWCd3uZVezwEg4lVtOgVjZye88hGdIeZv7RB3kOfyUPX4
sDdd3pnsw5V18tx67xjMGHhWmYObgYq2dVBIY0fAkHggAzfeKqtB3CkHx1gpI88hynbFvde7gHJU
1b9iLbAgqUt9BVOEpTfj300y2sG+reG9r+a5QyiaNfP0UU3VO3dUfQO3hbWv62P+xsThrSxRiYdg
Nv3dCEnjCeF2c7HxtHM55OkxDdzmtmg9g6C1SZz6XPgfs6Wcu8k3N40LLJej0z9k/FMviWtGmybT
3muP4b5Ytb5VHmKnGq9otOezzchnFVQM6cthisGyS6j8NPU3NgNmIN02BFwxx2sGhixZ417a2xgY
+x0kwXiLamXfIC55mt2iPU5sKPdLcujeIQSKMbiJtG9u6GMHAv9uXZZW8aYeLe8qkhzxpMvjfEGO
vQIjNj6M2nZWlskGNUDIcFdOAbpAYMtbO9bBHqWHB18FmPAKeEXI0TjbL1JWNXeho8u33rPaM5mB
5rceKvDOaWe5TUzfRAlRyc/GyOuhJQk2pdkEuziCGF/nbXqTiKF67ngOz13d1neOY+prfNs5tT7R
XOg2oj2Bi/1NUjgzkpJUHdK5/1J5dnQ94VH+7JOzceP7puYfaRSVALoI9KNooYtMiptmDLN2HfHk
3zmxO+5RJtVvsBmReqsEmfXcXoBq0inYmaeOGfz8CxIDsMBkQL4PuNRW5ZgJhJaFOLJH/gxES0GG
h8ZA/JW7eFbkFtkKGkdhGi8jA7KtzU787ESRwILSsL7m9q82oyGZ68JNhmtmtk8Ed7UewumgIYja
Hbcar/iq6UdFJCNqpzVZEHj6Ub9D58uQPQEIS5QZLMvwwZulx0ONKmhTwHF8Y7lGTWGDy1+5IuYk
qOtEI6Lsme25DxItTcCVF2RRED42aiqjyz/1/X9T31PcLD32/13fnyP4QaSI/0la99sX/VHe40HR
wKN+hML+NC/QDIldEE6giOgg/tgSCzBRJiISC0e09ef5sGKBTMEPWBJF8d+t7Gkk/jwfBreIVcUW
IKk86cLF/KVPr8lnrTrKihPlDhLqNA0UMD/7x6FaKptYKujTNwa41vuonPKbedAGu9hMmOtcd/HW
XM7puE3maVtbY3Ib/jjIOajjleZwH4nyOrXLec/5yNEPtIVDuvA1V4KfDEDAl3uiJwfqWvy4PAqu
kXK5T1x2Z/tM6HDvU/Pv4Zdz8QSZ4W8W8NN+jsL6mCw3VNeQ2DrPTWisJW67Gv4Tt5k7FsOXJFMT
OAqalfWygtnHhtXCzSsQ96L5Ze0FUAOZ9HuSzMWbm6QeS3Pp/yCltlv+AraV5dJM/FHdDv7IdsdU
OhXr0OeMQBFoH9ixGx8L6eW7i7L/ViJsR3GS1d+C0fLJTMIucxeFZbdvJaEodmMPJ4oqyktoN1O2
xon6jZIbLYnDM02+pcQcNwXqJhB5cNWUs/GRqwDItlkWZH5jBzlOUfXSo3a/jwdLgaf0+qewbNsH
rVvOttSY63eYB8FLbSQY/DoHTIRSQUxyUK4BM3o5PtIEaa8loprgKJ24APRMsk0g53dryx4+48O3
+CXn6Tu77Pag56iFbBhFH7Po0utI1LdY5ZxTUrclgWfzfFX6ab/OHXeBYXjoBWsVLRlNU4fvt7CC
5EVHmokLv6WOfy0zGrwnMr2aTNdf10Wm+EFHjdjQ9LtrM3IMbkwR7sfKTx+LHDVb0kZhsh7yksSj
CXrwNlNObG4o3AR6GQJd2Obz2TtWNdvoztYz/otCsJUgRc3fheim2E9MolkPTQ7JZJY4Khw9Dt8Z
1rIwpmrNOYFTktfLOGR9qli42tSR1wGe4o1D5NLKqr3sXLZGfG0ZEvFnkg02xaA9uSTmIPt89l1q
Agr4wH4HS4J1KikdtXdTGORFKbLDXM5U5b3LSKYgBfhmzhx9oZ4OSWdFRYQFeB1OPe5w54ZFaf+R
uzI5ihpGzxAbRrjpm27a23k4XtHkqoZw8zZ/whzjvxiZCoyTX1kVxXbumqzJRYPSUgzdfY8Z1N/2
U2K+tjr183WQV93FpBH4wliOHUA5mG90mQCj+qmd7pvBTb2DLbF5sk8mtyGyJly2mRztlU9+VbTq
fFM+y16EV/AH7PdOVYLUWbLPg7Vbz+mBgZ7H2kW458Rh8n1EY6AfZ+bhBkEjXNnQRtI+3ZQ0qTsv
zLM30uv1E1yXd8LJltVULc/oLKdvDlrHis+EWeRbn5n9Sxx0jblO67h1ebPy+pWyGs7lhLfp6PmQ
7DODjfSqRcZ8HVpjuynb+oJTBn0jO+l2Wwsyj7C42lsvLWfM+Vy1qDubDRL8aGPjaUcx21anpDDd
kyPYNswyZLRXe3a8L6B+UTLLyV0bgBb2fWpHrNgNZ19Ego6FSZ9vI9esxauFPX472xymvSVQN+ic
pcAet3p6DCZZ3SS236UrXcgFHxkxovTdLCaTNwZoQHYNJKQZ7ByohTH31p4xlF96d8LsZhtec6iE
hnjviKm5tUGbfRSOi+YXs3B/N1UTWVkJfMtVYcS6XmnAFTvDC6svapiGb1UaDq9wD8yzbCIfEuaA
whXuAIR56Aeyug0n7ZPrY5VL/NJAhK9lIOY0RfmAhLMEkKoHmoSaJUeaEI2Wuye7nNoNu/r0okkH
Q5/LAg4LU7AtTLvajyJ7JGiq22Magy4gbTINm5pekxntBNevJfimQjT8dZYMP7e9qaoNGuFsKwpW
aMwrPVSSiHr67spOK5W3a7umFfo8G7STh4kAwUS8eKSVg+/CG2m27QsS3ia+9UcGItaiATLjwd8h
zqvvVZaKe2TsAcIjjWpo0Q+hPX0mQTy/r5h43Xdm4+OljmL/eVi0R8CDkCHlyINP4aJNgm+BTKlZ
FEteVOZ3ohuzO/YA2OkWZVMbJTbh2Hi/ikX3FP+QQJncdusxmyIQ/Sikqh9iKbnopmKN/KVTibEz
f8iqmkVhNfwQW5mL7qpaFFjz2FrMl3NkWfWi0LIXrRbK2+Ex+CHgChctl4QwSE5C0GX71qiK60lg
IdJFWT7MfMaPiEnFRxlV83GYameP+aPD4VzNXxLiGQuIt8Z8CMx02sX2ZC0Va7etWr8j4d3hPOoi
c76y2tk9ksjILmGI76q0qwmPtuStj0HS5pBN/PthZvWqYpRjYxEUTCZsl2etK+4CbCT75ff5WBej
yQxqrg8cFy6205qghwQPz9ayBueS6jn86rd2dIhQ3bNIrsaS1xHtdJpmd7pQeQM7nrQ+9mbXPBPA
lN31CCkPPE9slvOuYNdWupTDzUCsFmTiSWzATYTDGr1tdRkkY6YVYku9XjjkACoicYir1L7tksw/
s3wcjw0XI+Axa7jJtfchCsIIzUZaBbZyp3qJujT8IpD2HpvCKPe5DA02AD1HDR+/JQkDpauzlqzP
d1EfJ3e+pgQpMVxCrTXVKx4a79aacp68cDk0B51aEYymwYFMglSveMgn/RJZecCJHXpheVU11UI3
ghsZsp0c9CuziuSBtqmp7hTr7eYgXV0ZqxkVjbNmsVCJa0u1EfeYNnNR4Rcj+WrNxc9vnvX+9FBX
wWbE5THtWIC6u1KzhAjzXPmwbYcLm/QivsKICGSzW3ibTikdssR+YDgnKxHOth7mOmCTrJDJKGDk
49i3e6B8kehOfGQtwMsuPn6jeSPX8JWyl7RxCBIfcT9az7rt3EdmWOUJ9/FjlbvTNpNVdmTtj3Co
6zO8zuO9ShGg+913Owrf4la9ut3QvcuioYLA84cz3+leXQ08V7leeleZLJrtzLjmzbFwjLK8zZO2
+i5neAK4LKoEo0ElvQjtd5Qe6mJqL9IZEBB3nR3S89U6CB49RY5BNlvzJZypd2CNDE5m/MbR+Udj
8x80NnRP4j92TzRQDAJ+baCWr/ujgfI+mXiIUDoy+iewWPG/fpfbalYn6HCR0fyrhZL88XdhrRSf
8NJCi0GputiRnL8Fivq3xSb7WZYHGJ7wH5EgwLfx8261E60Xtn0YHNGSzGeR1dNexhjrePpJ7d2I
IKw/xq6vPkr2CP8hV0B5vzLgNdWLRs+zbHVZxzi/vDp8+grMYZMcM0huZzdI5p1hNeBb5qz0Nk4b
ikNbOdS3ltkyOjQr0j0xslv5NWE10xPPFbDwImisYIUhF/GhNiEHrhPfGqGR2snGnYzydS6xBFkc
lhFRQ36EkH0LZwAjgInjRyPHP/BdpuTPhLiNbsBm9d/c2AOzUkWMretQgmZZpof3lUHBVMf+uMcM
NN7NJPPsUKlMe7e3MWk5C7xK5WN+zbeJI8enxn+TOp93bMsxNSzZXlM3sTHFTm3k5SGdCJ2sH0yf
2K+TN4aYDibcNO7XPpABMz3tGtaz6P0g2magu1EKseRwXkOhJ0Iu9aDb8KpoZUIPivu5HO4qC47t
yg28ISCV0wi9XZEwvr0fAqF2IoUkbkNSZ8FFy9LjMTVCIZ0jFxh/MzBD7b6MdVLme8pgtQqMJHJW
zGJwKvhm4wYb87cRjvn7RCdTPo09IN3gPZun4JbCrtgWYibAr2EoDP8xqLwX5v8tRgtzGBHAVgxa
1QxLENx/Ifr6A2pEf+N6Me1MIgJ5SJU0CVm2cH76fv9SU4uBd9oToinOVL8pckGYZT3rgj5V1RUk
3l1lV+VdFWIfd9rSxfXdgboxqP4uDJLGJzqX5EWEU7JyUyhW0iGokOrG+WbkY3zvNe0IPHCswAaA
1gXuEx1bJA+vsYPTdAgBL0RunR+ZS7cnSMcHyzRTSGpxcunHFl2nawTuOh+qvWEO6tQUOT3C9Ojm
dU/OqNbNO9BL/z5LQnczShkdk0BREg5tduWKlCV7aWfrcI7Sp6JXOU5cMyS/uNAfKkDRvUJyE9/1
hqreAqoDwkRQjt7gQ4YVCATKOOWh4qsmkQumgeW0H6pqfpZW+hgbpfVKp1wGNMHJR2QpE5U5D5U9
SHvnpz4EnASgjarG7FjL4ZvvN97bDDN4q0tm/oRWBAAq5gZuZUSNEw74qsrhqrdD5zZlkr+TPSDF
lQr84lAzzT8W2lRnv3DN19HqyG+j0vRX1gDKJk7SY25PtO8QJh+brghumX8Xh0Rm8mpA2XEDdRbH
XVA6l7IMzRukt/FLlYfxK+9ouh/HTl6x508PXZ6XN8lspx9l0HLNw+JwT1Et5zsESf01XGu2KVFJ
Ze6Xnns/xS3BkoYhOVbkGJ09Fr8XPcP5ZRPIYw+Ng9IaHnd0Yi4hbzsPdUGPHO7zCAcPitk0iDMM
5+jchkn12CXd8BBFqjzJJCCiY4z0Kz1z/Fz3qr1qnUIDd+rc+CSYjls7MwtxYpFEfSxnAJTtLIKN
iJlF11XvfHf6utqjqpk+j7GVAIg2uOkxNLSOf05FgVe9C3E0amcksSxAyFxeTTRK8LFQ+iV2x9qY
ZbVM8vQgghE1mwOw0jSbfl9D/dpZIQzUeVTVe+k73ZWohmhHTAxWzNweLnHhVDdh4mFlrzt58adh
eumKiJg+3+wv/EL827Eou89UquYa6zfgpIYchyIb48PAtm9f2jFBYBkrwacyqsEhuCZPiwGMQ7tJ
+VUaqt3PHjpEUomF3I6KjrvK6vYO3F1uUf5BNIvRdJMY5FjfZytkDCeU3/FRJlNNW+ZjOSb9OfSz
u7JvNQGKVvBieTz/s6Or3YiHq2ckE4mzihJx1m2ib4wisy7T2HdcFM2kr4vCTPc6HW/TqiuZ/fOg
njomGpvZ1lm2JodjPEa48k9lEbO39xQRKZ3Mzx1wcO1Kjhr68iuMY/HJqmzzQU2ZgwGiNfx1Uyki
pOJhBBFneCwScJfGh2ZqqvdEuYim4+TEXaK3PuvNLzFK/GPaOOm+Yu70aNZxcx+4LfCwdkIQ2lXL
4H9Kqqcm7/TN6LBa6ZvSeCvZEHCjmcN9Gi1MGZ4e9zofhukrDjYC75KAWL08d4aTEWT93m/M/qbH
vEnCGOt1L6qqZwB2zR1+OH8z2f28l9EYXrjZyldF0PS71+bu9yki3Gel2gbbgQ6+DskYb+1lsUiy
5G5gQXg1jY2zIeuoXRsF3ychu41x9MwkRjXapP1bmXlmuu7xE6ZrhXv+BKu+evaBVGwLtyyOnpNF
/trBtfk9t00aTN1Xn70gV2prF0H2LoPA20OZ8M+d6XtXvQeqNoVWeAy1d9BdYqWryeJ+Y+vG3qW1
hb6Nvaw5JyaW1s5rCgL3jPbst4baxPgHbobUBYfY591nXEYKRzRGaHKTDcSUDVrhC+Ma73o29PQN
223aMeeKuK41v+OrdGiNxxDc32sVFRw9iVHgfm6MGL7L0JbMWGbf37Ywp28XY/VNJBA3gPGYUKpC
TcPG4nhMR4ofn4kBV7eljWqdmXSb0M28t0QQmCEi+WZ3TXE2GCg8eEHQrEwxyusBmD7H4GQx/QDO
HPjEbPIGnqpUmnvEIEy18mij48o6dwymYZhhva7DvLgrAks+uV7bb0eirnYVCYR7g41yuYizth4z
hU0KQnhjFLI8TrNoLq4T2B/okGE34UGZN93Q6wcTs8curxqLkMLafHSwNdrrzCjtu8SvyNW1+lFf
0iB39wP01PUg5LUHjYO3PYODXQnz3NoKLGFrgXSIjApnVmShH5gGffDbyj24Rlyum7SZUGRPzV05
p+UdLJDqEIeWdRilw/rMiYz1MNC47H2zdj9TC1iIfnWM84OFwHcvM7rXrPCcnZ+UL06VulvmQxd8
ww0SukK01B0DsyWLIw/qfBuHp6GsjaPCm4hPHqyjz6VNJGlU1iBjGB4NJ6tjS19wvU0YMfho2s0u
ixMHRAz0FzPisma2Yce7wQNKt5HVTP0xcgjfyKCrNk1VP4MYyW4JHgVI4c/C3nPf5bveZrmetnjG
DSiWB6tIvVsMXiO3ghu9UqCpZm3EHgXI5B+6MvbXAWtRa+WatZkcnRSm8pJffzcUZR+u4XXGEP4F
OK28b6Yt5qXhHqFIuBpmORyVmPLbNqkWDKRU+OfJCPxK4UvAlZ1Y+4TgqDM8BIrpkUqVZtISw0Mv
0uBJJEX6ZFvUgKyKZ4KfIaTcwnjSV3OiqFYCxz8Kt2QaGSD3ET+W6v3K6/1j1PX1vMGkFp/iVmtS
JXoz6igxmbVmlRU032QWuw3CgKSdMEKtJLnmfu+wxWi9+uSkYQX9uJFn266nG70su3USBWtycMZT
mBNDEVD4v8zKu4pRWbFPB8dlRTd55Jj8lPYpY0X9JXLxQgNrTFHCKOTobqZeTKQjRyJ0oXwP8A6q
ziBGVc5veHneI9e4eARVrHTYKwboZrhqqoi9a4vtR0gDpRLRhSMtwlWUmtk2jYMn3ha56ybPxsqu
u41MKW6MNLrFGi7PjWO/mg0wGcYH+J1x5m6SxGMUn6X8Yhh1YO2fkFhKuDkFg75TEFZyl3fY3YN8
OnlRz7TStp7RdhMTjGonI8w0r3cm2tr1bIwzGP1Obma6fYb0GeM+IAkzeonXybDGPckKIF60t9cg
wW9HxXahVHlyzvn4vRmNuyXLyH/M2kYdShQgJwcP2znE2seIc7BxDNdcc00YHaPS9XZT087rEirl
erIRkZRFG9zkRsrNzo7nFi1Luom9dBvNbUafUNbtb3SHn/aN/4vg9t/bUvwkUv5QDyp2eUvj+FO2
Y+jbU4q7PTrGWUNbZ7D0OoF14JR2WJc92CKnI6WWyrmycVb89YvTW/9sPV0MsBbLSjaVHqJfU//y
4rA9azXNZXQ0x6Im5a7Or8soDW8ZGSf3f/1Si4v1T9JmAqQIBZWLGBHO36J5/PnnjCrSSFn081Il
fsUtz8iUkh0RFN/++nX+XUPNC9nIJBg4IF9U6pfFKM7rya4TNzh2pT/tQvYGR4Xba5vmUXtX1UyR
r3sdiog3PXsr3YCOepghoxrQkmmu/ZDv7se39M/86D/Oj3gPfnr3/i3E6Rwt6tqi/ZNgn6328lV/
TI/0p4ViDS7DRn2/JJ7/a3rkfsKPjTXKU/Tuvw2W/tjD608SOS6kSQcBEeJUPgR/uLXlJ6T8uLvx
FXi/ebz/BtoG/+8yufnpgy1QRnnLvn+ZLpmkSf2i2ZfcY1lr5+IqFwYGlm5t2jisRpIzDlFrjqg0
UZAVsP/7st6hMTEl5LVWfhvHFDdzxjO4Ktl+nNH527pYVUBnPo8QFO1nU6cy2QyN+R54VvCU0XEB
ilPO5962W2oQrFvLVt8HexIzXy1Cwz0HXMw2dulRl2TmhMmhZpR+hb+YrnNkWF+38t0YbJ/08qai
SrSV1V73sbbzJ5mQtHjdzEtB1qVq4Ba0ofZ8jeeJWCSrGde+gpGgKZzmqWHbRaz2RqJVxfkou9ch
doZwxLOaGedERs68qurMLXcJ7+0DCEA4c9LKi2RbElbyhM0B4nY45PO6juJeHW3lNF/duqgelN1Z
x8Ztw701EnhV6WnL+AzaneAMgR1mWXu8Oo9TIpM7xWoyPvBX5Jl9op9t2lFGhzaXyAlqJo/b1jTe
qF8w8Aqup2PduMYyV5fbSlsaiokX9hiv3cph82c096ZInTM8Q1pRZt4mmRG6IracKKTnmayKh3K5
X+p2wkJd+y3R4nFTOukV6xQWvi7RQSRi1SGuZ8td0x+BfqzLflV1Y35SuiCFq8ReDk5+YI+vGp8K
Y5qGq7ZrA7IygpI80UjN98yZ7Ejs/SCrD4kJCqDFX7+ChHaY4mHON6gGqZJsv4p3HngjjBGZ9VLO
csqAphvzo07dFO9/MGDasxmzpc/Eznf5U8BY1BVYLGxrNLbw34DV7K0uZsV+DAMHYHYWp05kvlEc
1QHvXGpie0o13CJ7bVWlfTM7RNiMdAJbyg8TJsF874W+2urQhvGYFEO8jlig0cCh3Q4B0+Ar/P/s
ncly5EiWZX+lfgAtUMWgQC8NNpPGmXSnbyCkuxPzpJjx9XXAiE6J8MiOqFz0rjclEpVOgxkMpqrv
vXvP7YD35iCv6ZU5ctzlSzgEeuKIVBrqKcPQTLF5ojt4cWYP0+KIRiqpwB8vDSqIDPliEZ6pQPal
m7XPjNTvJzIHUEHyDiMGbQhU5ldhjsteqSTch8P8CBayRVSAQWNxm/S6KQzzVDt2RuRkI8++AVMQ
NTwtKQPqSmFDfbP7vOLMWyVXRj4vJ7PhpyndXD77s/xWdhyGGhGpTRp3RmBDBNqDcO+6Mxs7BL+E
WJNK52f6sNFV4xIvucA332m6VBUx6q2Nsc/m4MJApdkSW8M0vzFoA9QClkoUxz/BhX5Vk0B5E5Im
TkuSAxt7mEfgCIhGgnaiNS8ANF8yQ5xOl8cuMSikKiCog3Sg5ehU3PHu06vUmQ2NvrWrT8Ky+p8o
U2ZA87SFIKuOxwaEdaZwUJbR0mFsbk7l6DwiKH7IvOQaIeXB55RBv2J5SuhrVGbrn1U0PhC7fiqZ
ShLKOu+ilLsfAYP0Bvu5bZqDN0+XVBrkJTn9REZiTsBniIQTMteLazGVGcsCClaR/8xtU29kOVK9
5nGPhLe8YFYXjJSB8TSdwyKYeBe7ZjSOy3ramFim8VZK+97s43JXTKt10B9Gnq26FSXfh3uQLaNb
AxXA0dP5d/o4YGql6Z9dlstzry3OqqA/CY/tkKl7VrzlVyHuOZfeD2m7Mzw+1FKVNxNqgbd8Xc2y
PlQcYdPWuKpraT8ksnHPVY3mli9M76Gr+q+qib+aRourU04fcVeII2JTUp4SOplYLufAMeC99nNi
7XDG+veoA+pNtLj+KUvVQ+jq+5Gu9J5lwrsC9TuqAI5i94V1hZR5TBrDpra69AaZyxA0XYZ9lS9q
bwIBuAF1HT9Y0+QzsjUfFm10WzstXtuIE3Tq97fzVFDYMnSDCKUQD7UPrYsgwYgRbvVmuk+tzOLt
VfZbbCc3mRWzOzQhRZ7wD0naPcECdfeSPOnHMYOsaDQ6YLicPlPQPjvECyJVGt7axf/qRvIke7oO
tegJCMyhJMRy3LejXifKyDhTksXTxsZ/GTUHCsrvJTyRnUOr9Wh28qnGZLBS9AkUKtCWXDnoX2Bd
WA89jrO8jV+o5ZeNzGGnVoihWGl3ruHj2RzbAHt2kK1raW14d15rHVqAIA8TX10BviQil8ddvG9Z
GImvOT7vrbYgJkYGhYtUw0XNw25omHiih907Q7NqqFNv0wyM22k7VnGQzbl3yKd+OcVVd+zq9Dwk
YUb6BedGGpgAfAdgKlWWB0voq4030mijYOnt72SaAdnoKsO7oftg38cFeqNF6eaS95T78zhUuzp1
4vd6cu1glP31lMCMLMf8WdjDsQyriz8sbKyp7++k7h6Hub1pElV8B8p4RHP6NUXwthv4PO6UVVmA
UT25GuaV4l+IvR2Hngwix1lor9n5sKHErbf9EosrJ3GiPflz86btI+sVVW79YJkiKzdYr5H+esx7
6Vda5V1kDIwEKo3XtmNfqxOsh3OFLlkIQdekr/trCY4zSCQqaR9c6Sa0yKc0xnV7HhFKuTCMPbpT
ppIvBr3FWzOqh2lLqWNHQPWXtH8AMOedfNwT52mwnm2yW94NPRgRLvOyz/aOGi14K7kYwbEwARuO
7LPQtjr/O3KhOxGrJOjssXtonfIOFIYRNJlxX8xxf5tNyZcWadS+n1waZov7xWvt/GlKsrM0wOsJ
Ph5ovLz5xvJqH0f0gG/pIvRudEJ9siYDEQgYqIObg6jyoLtBT7H5sO3wysi53ZUm5sFoGLMXfNN4
D4bW+3B7J9r2DmBRJ7byt8pT86MaDQbuvfdqZcQEF16hXhRWd+RvrhlIBd25jEpzM6H6OvgKwpVl
EW6MSpgfEV9YigPZypCeUK9DctG7SGPEKtIftc7eZ9NQDz5BE1+sdoDH3JNZZmbOdh7YshFWiSLw
Ek3m1lJre1ObOr9ql6U6pgzPOSOU0UXI/IgrIYPLoYjF6n20+QUINZbbuL83mLyvHLXmi7H4x4ru
7dPQRvZeoAiEcbdkyTWm8h9Eun1ndaYNh+l22+uwfwaifeUCuUPKoGdYxUayC2uXDSLx3W0nLeRy
4JFLGqypvCmZEwWVdBoQsu1CmG47Xxc2LbSRUI+tipvveVQQt0Usg7ir60E8skC2WMN7C/ek2xG5
grYuavd2YWdsXq1RvjZYyK4idyYnjbPgi4lBbYYOmHs0oO3ZeixiS7yXueO+w1/FlbN0ELep+jaG
yDkw9Nxz6bNYLihvOQAPZwWlDhGCuS0tCWfVsYllJLyzD88r567g5BHENDYicmNCUYzxlcZuumfk
FD2S7NlpWoW5HxTl8KL9hWCU8Qch2y5EObVsi66edn0YuaewrCSWIYcOClZQvrWzk9q055Oh3uZV
hSbd7r8N3WriWGrkTTVMaCevyOJY/TFGVh1jmyboHOJiqulSH60O/lOs0+FcmuMu1NZNGqfWc0Jb
8EAqEP6CuKiuUhIogkz5j/MS7/Oh0Q8aAu7BFO/oMjgwkfe1S4vwWURAf/NGbkPDtpCZ1fW2dQi6
H1LaFe5c7lSTH8mkKIICJhG2HCkCssbIESdsxssR1dEoBiDpuWjJGnpqSxZ/Y6x77XLA35set7jw
6+epKqudIhds4yTF1YgedZsKr9hSqoBb6Awblbyq2RPzihhH+8EfC/vAQOt7XvbPVT07t4a73HcF
dYpEB7WfxtIOdI2m0EbZatWOvhh6Gvaku8oX2MdkUuRF8Tx1LaB0ibdrmg0bTwbqT6vKgzQGLLGR
aVVdZ8XyTGd+2tMiB0aOrJ+Wo9iKSS1McXnKp5zoRNNmUDh54bMS+XWDy4jsIZKm+6b84PDbMtVu
dwI+Ma49xG+TPdxOmAn3C772Z22nyTa3+4g5b+nTy+SwI9eo09lI80sGymYzjxmZn+ghb1wvfDdb
HdFFnNxDzCzjHuGrsfdbEgnmXHHqEbV/CzTwppzm/kaaiMCqZrWaaBxltjnfyNQ/G2glggWuaaCG
YcB9qcZr9OY/KuqNXBiv0lveoho9rGjBN0KM4GZk+zFfTqGXDbvFMA55/AGTrMdH2prXok3rY5Pp
uyZZo4dilse48QLGQua+rilvB3AJB6sbDrKisQm56MoTFhtoap7NDAuPiq2NlSxvk+q/h330XmHk
24Jjuu+7i6pCZsdLt6Gcir4ZhhyYs+YndFOE1VnqGkfGV4/ZoPb96pCxOW5k5NU4T5D/GaUprm27
vk9HTmcGfsmg65eW6Bi87jdZWAEIX4w7ZLGDt8mKaWFLSEM+LjtBszGNOt7PnteeNE/wt1mj3svQ
ulkhiSyxJfFfjXa+QjScgointKh2JD4VN2xZNF+nyso54FVagV7U5f1I2tFxMKYmMFM3o6lpRHRQ
pTbjoMqIJpOk4oI9GxyKnLp5HnsP5jqcyROn6uzkq7g82H5p7+t5ia5Gs3f3uuyfiKqJ8Bj6t77X
p3dlYogPJ2n7qyVO3HNtefoo8zk7g2aZ985o6ye7ZADpaflGDZ9estKmwI9MKJsRouK2iq5JtCUw
DPHORQAN2TXLNB2sCgJ+OlAtIYkGPgIrb6uZPoS42A9DadnbaMJ+WjSIWCA34CXqYaWXUM8ju/do
oKbIBuM8vHVF5x5VPr97Re9vCqneVJRzxzjUXkqA9ABm55OjBxSU43AjCmxJVRtjvc/8bzAMki2a
TGubFpDtjJphis25kvRaXp5Q2oDwpABTMsc9qv69LRl7EmQYVNOU7uPKzE+cG0+qIJwRtCQ8MXpI
oOjzma/eKfFAJoc0rm8ppryHPjXsA6UwHRdrSl+HjNSxDcz97MJWvXr4qRZu5ta/Ip+MHFkYvFsZ
KgcnLxSygfKjErK5UnNrIiHIk2Ob2SLQGnxM1rXmFXOMDjGF9dEs/WX2SVJdawu5JDeC1X03LVFx
RyrS1YLsZ5P6mdyJPB8DlJaIa6qk22aNZ1yNdnqXyEIysSgukateKg+AD+frBiHFqn4lWqIUJone
9DuA6FLLkHSxJwOLl/J6AKtJ93Op6nu36i7zSg3WqzkjsnZ0GaizpEXYuFEgfsTeSaYS7RqrDcx4
YlV2zPAYV7neLVntrNiU88gvNeiRXmzMvmONdITecgB8H1TKSMI5eXZzN3UVQ2loWwyVULfU3Usd
DuXe7qcdpRZPskCB1A3tuOHXYN4sopcHhgG0URY2XbuzTroW6B6Yz6YIwAcXrkIjShKq4qX80tgG
bZNxHNH/5OKJtfNBzhG5vRGgZiJ2qby8MYhAt2w7oleXhZRbOgJbESaohgGHbNAXv4Nq9e/TiPBv
TrOHZmwA2U/W8uwJ+04tfredaiG3Vmvuu9ZRqBw1IckclI2tm+MvoMBJn8il/umJ5qZd5FXmuW+I
4fZ1/taJ4oC/7EMPjEsISJjRDWEgxIK4bdIyECmUjKUZPtDCZ0EOGyNuDLzd9holXBtBJqEV5xBQ
CR7A+bctS3oBsUAsw6r1La3SOx2zQAdtr1282qatbot+kGfyWN16M0W53IwDRfnQzJp/xE5eDxke
X7NuUIxNpSagQqG/dK/qQlyhwA9c8vw4iGV5v6eLE53ZshzSwYRq2KHnpr82KpK17VbmPmQ3W5+S
vAnvPFY1Jjmt0A4pBXETk3XMibx7Mmy3YPSIQRgPNeM9HZAfRavNpUaYWT5knyBs9kVD+ij3yCGG
WKOdnk2ipDz7vc0mlXXXeApbOhab/yf9+sPP6uat+Nl+wtq+c7hgnYu739ht//rP9l8st7X7/af/
2H062O77n3p++Nn2OX/6ffrf0c9q/Zf/0//xv37+T3xwwpceaIj/uw/uuk/a5K38UyP+9z/6P414
j6xPF5yETWcdONofZZxrgBNNcEd5cGNWrM6/DHEW2FT6MzB3PBL/aKliY/u9ES95Qd9GD8hojwXb
8v+jBCfrl/kSladlS+SdDiGl0LXX4Ko/zZdmPaLrWRmIZcielKaGeDDhSV3Ie6v3VZN63cZBNPfe
Gip8UrGvT3NRhvwikvDcas4SKleorRlHHmB7D4EcBDWZR1X85NX8VAiKB+zN1N0PRJxOt6I0+p+p
lrDASKp4seGIkRAFAj6KkaVXph2vkGA1bCFT6UBEJjL4rkC0T2vUfcRKPd384Rv7N5PEdYL2h0EE
d8CmWw/WlpGHQmz7y4QtxSJDPF1dnyYtpjs3hAIezb0fyK5bPxfv+++v98vw8PN6vmVaNkMZ7L6/
OhCppc2JCXB9Gg1trWvKe0SIXkDgXfIPV/rF67heSVmSOYtgYoOO+JdPtvSuwCbo5qeRWoeEVwQS
INLBcFlh8jjI3D7McRo+/McfjymiIvuAh8mDivTnByo1ZTsWZZufgMcjqTTWxIGWQZCz7ScHIP1/
fjXHFjBhYP4hgP9lahn53khgZUpUCQxJBtq6WPaTq8V42+f+099f63Mk9cuTQjgvF1EWlHjINX/+
aBM5e3FBXuepiacc5lsM2mHbNMV6HBRQRmfo/D34h+sRL/lxyfFA7ZKWFu3fv4+/PkAOME+lbJO6
QrGo/Plt5Cht56Kng95wVoq3E6qyLSrL8Ml3EWb+w8X++gw5JnhGKeHqeDZG3D9fTDcM0zrafKda
LMt95emWnZ9fcB3XWXya24T2lir9zPuH6/67D7l6ftGEur5yzV/WpSxKEedw7KXTTn8RALv/NFr9
mrCQIN/7j27oOs6HaemDSOXrRXT/y7VsbLFiiOnVJ5g1qJlnBXvL1PNVNI/W899fa32tPzxDn9fC
XM2t9JRpf/Kw/7jepgUcSW3wDC3zMhJFiRnunCfkV2z//jpgOP96HYt4QCb56+Mq//y99W7earea
klNoAk4kWYr25wbJkdyEAwT3OEmKDuZ0h0x84VAd7swiii9//x5+eXbWzyrAMsH3hIWEXuKXZ4f8
VRg/Tsd7oAkGHYGO8VotRpeQkdu5ijwH5Lw1/8N6viLFf/3opKXwweFfsIf+mmw94OiullAlpxhU
5xfOlsUZ6cN8U2OOOmirLuleGBVzoXEmxgyZJzkYpxFZ/g9BV0V/rwe/OGchg+jINIpziHnwHC6p
8Rtc4LezyN1v3/kfI67/3ftE3MvRgLBrEHZ/QZUSHTUuyjCOJpSX9xkKpQ6GJkfeFTJGdo8lUjhF
uoGhELAREXoxB4n4wyrD8NRnlX3ld0iHp8SzblahmNq7Q1yl2wqV/nD4+2/yr0+th9aFyT9yAc91
f32rJtr2isCkBIyEib4zi7wpI+St7XZ/f51ffvU8MZ7JGrPaTFazya97Y2Kg+QlBS5w+Uwn8ZLUy
l/Ax1kmx8/j31/p1Of+8mGJWwe7o4BHwfnk8Z691WhRzLOck6iDvDYetmdd9kPNT2QMygUc5jfOV
6Cf1Sg1HXGDldP9wY8VvFpY/rwgINUyacw6HAt7OL7tKrms6Mo0Mjxi/9HxSuWQx7fwJHWbU18s9
mR3mu0OSMoDTngkfIG1AdgkobVq5helctdEQnn2soHdECsqePmFKlESTY3MIJP23C+Atmq5JIx+W
3Ao/hqnPX5ARLZcl1+jEUNW5jwpKy1kWnnM1aJMFty3IbfiUUtG0xGQjPHEdo1nst2adGE+wqpf7
GVIqoTSk+N4W1CtveTib7wsh4ZfWoMmy8YGGfBBf49TnsmiAkJdDHR6XVqCeTMHa0FlUej0jkOFu
wg6SzNb8UHxn0G89j2jhGmaQ6CKCdgrtj5wu7kjnd7JismrS+BJZ/LJth6VF6CF572MW76qNnI+I
KZIMyoJj48r19SLCePyoR7Lq2ofRNjkMlWpqf3iKJOQybdQrKaPae6hEyvPGrz/K9lnlc/kaXei9
J1vWTjzm6nWxQ2c7ZX50Uevftk7F2wCWS5cnGam5VZIbT1id5wv7TP7SNPN4+3l7Q3ckW6WMzfva
wolyJvIyj08hACDE2GYR06f0C5yozC/qnfpcrXoxE9iHiz4A+298Y2rGE1mZE0kceU7SJ7xh7t3s
eAlhIKYZPzGQt7+Q1ZwbZEea5Z2VSbBLqc3rIMYl5rSrI7oGKnnXJpArolz0HB38xV+D1vCgPaaR
ZT0Df9JyY0jubWHJ5J1JAk4FzdwTro+RI0ZoabaESbHcM6UgcbzL9HRnDs10myAhj7fKFsm33O1Y
mtaYEEFzN99Z63NYYM4/02Ubo2CGm0EuziQ4wNCkWvblQKADwkwMV9E40wIJKb3mTdcOy33hGObK
aOKc08eYWIKUD4AGCFEHSnsesJ3ZxvVbvDo26LPx9DpIV+50GE/VsY+pGFynMp6QPXLDzMieL5GB
7hI99s5fDKSmCGdvkdES1JcqRtIjQXiQmdE3GpW+jzCVnsxVAjmuYshklUXCaMJtZJXLuccIhS0V
eUvUqR2jzOwN63Z2mVeRZbjKLYtFHbJVgNmU+MLwW1uv4NTRTaLTNFfBprFKN81VxClXOadYhZ3+
KvGkk43ak7uKlRQFaLJKQVOBB2kVh459XJ39VTAaGz34hVVE2qxy0nwVlsarxHRexaZylZ126E+1
QkYLK+dWI61dswSn7bDKVdlwrL3TJM9uiJR3bhG15qhbzR6Pbb0KXhFqmQEti3gT44yBYUpvFjDc
QxvP734t3+pVOpsahbWdXbskRx5hLeqZrw1KHdS1oJGDefLY1fpafivQ5EL5WRUYJDSsct0M3e4w
hFdIQ6KvXS0XcgBmxL15wQJsr2ekQs43bmJZl25pm3uREFNrrBLhZXGvM9XMaGLs31XELCJoihsz
q4+zqFIGPuEawD2vAmSBJVBsQlwe172T84aqHM75Zpjl8uwstsXUI8cI3g3Sv+qEaG45KNnoHlzW
i0yZ+TPKlOi5X1XRNKs4P1Rt7UV0gJb5kqnF2oUFHmM767wfaZHoE5ON6RQ3Ppn3Iafoi47MB88Z
xwdFBNPOWvp+t+4/Do3uVb2d1E1xR0bBEih+abQKDZujgMzoCdJUPEYZk7gyK1GEu5/icLuk927D
XsHO56tjnVL69Dx/dPlQlmNisg9I9pGb61oWt63ZvZCo2GDRS+BvfQrUo7zyyKH9FK5DmysIz0LN
TkCHs5r92z2SnOhLh1P6ykL+3q06+HTEEMqsc/S/WenUgmb4FM2j0cOd5Ov4bH2K6uWqr1+Gggcz
5exAiZAb9/ms1a6Y9ddy1eabRTe89nbpfXQYYYC2lEI+ycJRX6ZPab+5qvznHhsgE3fOY+XUHOtl
wf5iNO49nm2yg6uqDozVNUAF7R9xfWMlQFWhf9Y4gXb1mM7nprMuavUe+J82BFpj17bjlxxh8Cj0
Kset8GlcCOHgUPyvdgYRa/FkJGSiCiaQZ75U/3FyesgocYgZojQG+/v06ZDoDLoGRFIzaWHEh4p3
t0L61mli5BzG1Wfhro6LEezFcza30AG61tow7kxPJLnKC3cw2VqgUJohFIdhdXIQhnRxaR8ERIjJ
u6jJnaPTKOt6HaFvdL2Qpuo0Ylt4Y3XIV6tIvmDL6zs+EgtNwwRi9ZR4n/6SbLWaxNipUAyPa2h0
G0b4ECbrpjexp5irUQVKc4UU5dO/Mn96WZAV5gcQ7erVycj35aNFxAw7XrUNQ8ZG8+qK6SjHrxHn
9Pfdp2nG+jTQkK3Fno7QRAdlNTg3VOz1ISuUogAQ1ZkQwY5fV1dfxrTI72rX6W49OuxHq2ljZoN4
eRgg6dO42nuG1ehTrZaftC+9gx0NxXuGO9TdkW7TfLEjp9m7q2HI//QO1auNyOgxFNVprl9UW38r
eOmdbioUdj7Zb3nQhsvwZmJMG1kEMChFzFgQ06+2pSYuHeRAS38FHjAJSMDZ8Y0nu6yQ38mnqrcJ
qugMiA7U4zKK5ota3VGw3IYzQV8EA/jsgbAIl8O8WqlsL+vuhDm07ylZ3meoC+waLAJAFIlztlWT
Oc+d2Zeq/e7a1Iob02bo9xEbc4PzFD4GP+yupEzqjA/opOVlQiJxk4xO/2xE4fBu68R7jXofHEyJ
K5XUOBPpO9veXBAWTuRzUR4NWsJnZrM+6W7u8GXuSMQx8fduDW8VO6RNWm2SMYM06BbRzSxnte3y
hq6GbMKV/ThZvKtuOtplal4gv+f4g0b2jAriLXzZvnddTpdVzAQzbaajwC13RkpT99vOJoObbWuJ
Hj2AT3MwObI/ASBiGxF0h+Dy534aIJY0nmD/mPgGKr43NoWDZdbduSZs6XtNbUSFEefb0ii4C6Bj
voVyfZTpKJmXWNUEkSuppyMq5/BldqT1Zsja+JBuP16H3hw9OSWTAVHxspM9+c+CpLoNwiv9Lazt
hOOkCZGuTZ45GOPXQlxCTmbz4FovUbTgmCUTkDos5KEqXkwHwQnylQc1TNkmVahvTYwQ9oJSRZfd
HNiZWWwmDidbpdBAiBItp0eNzQTPrgJ/St4zkt1Qb1Anb/qYIIXZjY6oSeW+d8efAAX9A7U8ckkt
/X0mCD2C5XVGo+cEAsvMpnD6vRf5UQDnk/zokMfZTCeB45N5yCLeSFlxN3HVewfyhrNNUcwoPLpk
emxcYBrYbaNLWg4fhNdYSDcYSLkIgs/YOcwdoIkJi+ycH32T9oCcBig5te4PNUjPd1AePr4Um12H
gxCCz8pmUpg0+2Ls2muzmyAZkkqVuZBaLQ5cAUU1gpVxuh1dk9mKPblHRzdxYBZMiFtEVUQe4hPj
KHg3CYZ7XY4w2uvan502kHgxDjkIl4D3ovFhNhnFXs+1iwCY3sESmad0bO97y3hLCFzHdEBaFY5I
dJLnwmhex2KBbhKeu8p9rnV4YcmlYQTV64oo8Q84sS9AEx6ULA81p+mAaN4330zGA9FhZEt0/jtk
hzZAwwup3RDOc5WTcWxW8n0itPpMdg6LfCxPuau7rS/NfdrXV1Osxk0fud+LAfmFLOhqbxx4uLto
7PHHWsv3CXOnm/Zy3xCQPgazP0dfzLqNGNESw3e2NVLnmSzupEqsgyDYsUm+TkBnYZLE107zbHpD
/9R4jb+L2+RRWVF8VCNRVriE+6+G1N6OoTeTcWqY677XxlFPxLsbHvBOh+Spr25rl/DgG9fbtjEq
wwSQ+m0/pms5ofx4OlSj4AidaNAJi3CX625wDL2Pi+nBka7/w3SBJJyNOqehs8n8lhhPuXo5rzo8
loSmNvEw3ZHnsL6ebLL0babpPNK4EGEHjqfjiVZjBtyGrqadrrnkuYACFMVkXnIeOqKCV8YNYm4F
SxR9E5Iin6ap246UnGt0re5l+OqRFvTRhoj3oJu2jBgcwsJRxXoUUlvpVZRFEY99v61YXugzrTON
uSLQsCcNGnI3Ge9IhZwrvFDTTcMe9+I14XwxbEJCZULwbDc3rnmTGk4y7Dp/puzoFcvSuOYVlmKt
TkQyDT/TRY63qTuLazSAyx6BT3aOszF8hdVHkzsiNudBtE63c5nCr+LVwUSNMboOFvFhLXmJUZkR
c9XtlwaXHiIfw0W4JCx94mzPSxtuaeziigJ968wQuz/9gObodt/cHClxojn+QRWr75jckxk+lKdy
jeFd2PJPMiMCN2mt8GzFDk2BliLf6xU9gnVS83m9obaJBajw/4UukSfUCcPBVHbx9fOf+IjZHkwX
B1WlUv+gEEQepUXCblt01GCTlnQJPGu8RU+PWZRik1nPUrqPfsbNTHRMeHncNfvPRnGdT4xRJoSq
fUbfOMd4T0hMEvsHw+ctFshvzu7SQZMgdfsLQ3k+QJLyiqwjy31L4+WOkEzxtehNvnXoV7xnHNUn
SL7TXTZx3l3gUxyXrF8ucA/mLphMPpdd0Auv0VTfNENcVwHpXg2oqJravu9zpbdDFo7ZJlnoitC8
ZDFArLEJTe1vK3twwP+GZlHw/JuLcQ3XtX6j+ZcczCylo+gtV77WrSSvxCf/hL2jI0EHevG+y8aR
ANOmM28cMTrokxcmZItD8wr9yfnzuTMIvdsPKd+AtXT5S65zCDzY7iiTJmKR2Rrq8MMg65WmCGXW
fd6v9yRHzQxIf7nnu5puKjVw22hSBraol4ssRXkgpPP3zEw1h+PtAuAYHjJsElLcFyy3Jq/tD+sL
5qn7iPHTwHpAJmdNvOe2U1AfplKZXwuTP0HRok+f0aA4+7hbwgUSHqA2mi8DL7SbF+0722Y0zK+x
cOwU2hOk3qTluY8NjtdC0WfdfjaehCHDj0XYNJVSniZr4ZIpWbdvtBJLCzGpHJ47uWKyxBieBzCT
byFYAkjDMT8dI+YnbFs9s8mxC89hLaq3TLXwIhr8QJsZJL05bHQeigeKAz5hKV3aX2EUodT2YKsc
yEeT19Qt+kvnr7e3gHCCkgeODUId+TBmHSTm9Qcr2yz+UcCUeUM3yqWnvh3OeUeESEfLlRBVD8IT
BJMgMunIdQ1/5+sku2Lxfe+dFnEmHuBN3dXfUbn6gc8w79AO8HDMjm+nI5T+SzPxCwx7IBdtUfqH
bo2+jip3vli0wC91MYSvekTojaxsEVd5JKHeW26IBdbinXdUPs62ZDnEf+rQ/GAsCv9mfQpGZIvX
Tu3QUnAg4AWZ11ETjtjiz65azHcsufUbo0ijCpjF8puuNGDriuqU2CTWR9/mTkUwFZ9W5/qHCms+
MNmWPIN6jVVSTh2ek0gWyNKteTkaqvew0ii80p4bDz+RJoIBo8CYvrZVMn2bBo8pVMuBXNNKraNd
zLGCnbFOG3RuQ3kTj13/lJij96OGivORVJN/HpwY/UI0sjPZCZCI2VEzuIGSJ2Dwm/A1dcHCbVZ5
crhVFQ3ubV4n1fxb+/n/Ow7/yXGIiVX8oXv+F8dh8KY565RvpAXl/3VT6e7nn8i/v/3574oHYuCw
D7oKRZ+jJGBw5jO/g6s8+38xj8aNaGLmQyRu0ev+3XpIuAcDRoGhlkmD5M/4q98VD4gh+KfkuTGg
ZxhJn/w/CfdQnxPoPzXcBaN+Zv1oMSjuLIXC448jOJVNgEZyckTpg8WwAAg8U9sFIPaIh0QTetkN
tVnhfFMx+mL0T/aJNAofFd4CJTaQI5qePbHgRbarnCpqyCOtBHr7egCezfZntT+KxPGuWcXsE2uo
uKmc3D519rrNEOvQvKIjtk5DIiBaj2lOUzXL+fUWCDGvfRbB17L16tea+lzvMNskNU4g6m0i2myS
PAZxQzI9noOqjFyqiUp69UHmKgb/nxnrn1gh9JKMoNA7xBX+S28JLjzW6yaAqWx6iJBLvxSJmB40
CrVTmBX8tq16Uvo2koxbAFXpykMyptofnPYE3pYCGL+ISwNAOGI8+nIzqzQ1Yo/tx+dj1Biv4GjI
SB9NYYknyGbOm5LTdFdVRn+0hth6XkaPcACr0sfWMisOeEUrbiK5NpXxE4cvqZvz0qDy6naj/BSP
HTm27Y9UJ9yB0gbyQGlcv1phw7I/WZp/Zk+iuiLJwXmbI/6OczhvgN2XdzuiXL8zrUg+pWFMM7W3
gJ9vXH/iU9sZ1/Qyq37NU5PP7ucOaRT9aFo3ro2AuiQQ5IaUuPQahoFASZkgxA+T4WRVPrw9XCUr
IWK9n2gl02hTTAVkEZ5r/j+/faE5uXmI95LQf5H9+g0PM6cZvtK2/erO1Txdj9isBbMElJZbIClZ
cm8Uko9QMfCDyTjE/F+vzXPQ8HnPfQGLy3skboPe+DjbhhMoQ0Ug5LsCKGSNEsD8ojnqW/u8WIiT
H8blIw577oQ5lP7LnI8PtE+d/QwRiqYvU82XRbbpvRrwhENTaQx8WoV8Km0eQBTI61Nb8KCTLdCH
ezhkvNJC6Eq0UTFJvLwTHqLOtKY7Dvv8t+oGngapW75Z3/pv9s4kO24kW9N7eeNCHDSGbvAm3tOd
vShK4gSHEkX0MAAGQ7etWkJtrD5QkREipZRO5DgnmZGNBAdguGb3v3/T+c4WrokDZ9HS4qLw/Q5B
TKxYfIbNgT3qbT49f6i7J0a5S0ZDV1vsDA0fIc6UvGBZIx+GEB8r1CAZsSnHChpnus5DqKfbniXq
rSw+y3OJq6M4oGJ1zoysJ4uPoT2/O511SuwtXtaodVDdAIGVrJjI0uppHBev6wonmhhmAetkCsf6
k15eUeBAkaTbrj8FluIv6xoz3YeuHW6xZUgJ2+nDbc3B69MyNL9/WcKp4fN8cyVPcvnYs2WRRl4/
3kJY4JEMdjxdjzgwXWO4KE+42VdIJTwR3hP8woPrZO0467oIWDAa845TgZ8kK2D5JDS73B42Pw8P
iQ4v26RwpFbafEIa1R4at2Z+4sHzuRM01PdGZpKBUauM1opuF5iGaB2UdXLCodcOUkjnLqmLQ1py
O2YqIJJCannJYOZ7ME0WmOHwkUNf4flErbDuervjrk2sMlcMbp0zP5Hh+SCL8HwGmapXXTrxN0gk
fuhQcDqCtO6rxLnGtQ3/Z0LGJuppPIfLaNU/0BOZ2MxlIX3taGycITFa4O+c+3VGMqV3s5p0QnoD
2gk8qEt+EMOC8ba05ZDcTmqsL7D2Drcp6Sx7Z+JbZhYnzoIqN1DbWgV/DwRJcYbPKifNjpJhmpF1
17m15gkiWb2tX06KNlDPp9yMmkNII7rnDG/f+Q5r3iNLJMKoOWvndyoMXXEYNSXSmbnhMWeMQ2+K
M+umgMZ1F5kQYI+x9NE9O1VZJEeSjaFAm3O618LO5zWq5vZQpJF4VKlNaQZdZE1FgWCBT7Q+zbpV
hfto4o0Kdb2yrLtGT9YdctQBv6AWURlnVsl6sVQXbmXFKh0QThGa4jXWZYqj2l1ZWvyerKwXG9Vw
WTloKOR0JHGHv96OI/UU5zLdp4nL6sYs6s5Z1h6qEis7IbFtD9ryMfV9WfPCFvwhs+Oe0VAs619D
0rnUaR/ek19BnAN2r1yiH6ymu+nxZhzxKlLUt1aR+lAkzrIew0kF67oJwnuM1XiR30papqy03NT+
wFKid2818XwKN9cG+7B2W1uGdS08vq6iyEEH9cDjJbFn9/LFgR2J+6HqRgzuGrdNdi+VVcrE8jAa
Cpp7i9SP6n4Ams0/uINDnSjEUqWsfkj3Iuncx7AYCEHWTXljJdpe4y71hLt4eNbW9bIZNOayOWOk
iCEShi+Xw+xSyIhV5gsOZFBbqzHB+y/B0TaZDpQfpxw2VgwXGbAW9Y219uQcnmC+0Q/afjTGPJI0
LG7mjMRsMy38YI0QB/y9zNtD1bklr6gy+WpyPVJr+SYhD1Ni5MoYbBLNHabyT7Iq72VstccwGrUJ
phIMxDl5TnsH9w5DvWUjonss7tIprlEz6uCa1GuSDqO2d7CRQzzeWFZ36ZqOPMGljVHux8n71G9c
LLOq6KHp7K1hy+ZcwU9Yt50PsIkbH4hWaZXGcOi66UwlwFygAW0ZXeOBDp4Zdh/wVd/VtWp2BuOR
61r0q6xEoQvP0vxA9BXJRIS14v94hqF5SVXN+MKF521mx9T2pjYx3aZbm9Elqw4TBq8R2bqWJD0x
eANKTJf8J0PkDu2o3UONpjFlJjWg7mK0CY46TIC5VQ0Zf/LQ7YBdGmkLpqzxskckyATPEfNVMHb+
UWUh21zK/AinZWRe5WC9F0t+lQFp9SpdMq38Jd2qgJeA8WYgt3GQEX5l1qO9Ir1An5A+EfrtxICn
ynDHx0LI7P3kl+9Fhn6Lnl+JmyZHaW10agjWgg55F/RO/6wm0rgYdTM2HxjmzSyybYPwFMLg1CIq
zUIi1Zt+M42ke5XBEvQlBMFA2lHZRdAmGe0hQpUnstWq3awHgO4iNbdxOrwPF0OJHOvJvR8NDz3R
Yu6SMYYv0nSbuFO1sZCd7Zzcz1ZIutobhVMrx5/K25IJM34Bj7wzcIHACkupiyBNwLtmuk/p63In
UXPto7D3z+swBcls1F0TavQp7UtUmiobySw2okQx1l/jX1FvY84NR+gpFqA1EKQbSnWWk+91Lh18
MXho1bZfMtrQlkq47E2wNZBDMh30DBT5ZX4tGqaEnDqNObeu2ASwuBYIGwDvvLMCLeJNjNrKqZzq
YBuq3RMnzpl1Qpg/xmjYMYnFoymdjE+KAPcNBJjwYs7cG50CmeHCad4C8QZkDRfde3u0jfPpJb7O
eImyQ9Xjfe5eAu4i256P3Vg1yIs6+TFbzI1wMSTMg/Vt53f2kpXnD45xaeI3sGbn9fF1EzswNhzF
ZV6eDabvPxp5+ZE5JRF8FgrVdd+2akeuMxF9kz+YDBfI7TOXBD83IMuP4h9vZty8sK5IurO+cp9q
8q+2Ni6oa6smD5BqZZ1NWes8Ri1ag00k1fiRE/GW03XLSTAlV3BaEga7JWswaqgoVP623KbSSldG
avsHU43OHsH4tFFMcHhpaITPE2341qp2NAp4CknQ8uw617xFpVuQYuYWLXEIPgqm7DaNiANm1lOK
4uDPqic8Oh/jXZLZzWYOrBqFY49uMU6imRSM2In2nZcw4IH+7x0CjDHvjVwRBzV5ke2hC7WSDeoV
OpCk2fpeK4mc4btInW64R2VZnM34ygKykEhNAMS8xeuS/5j56c6zC/P9EI8BS9wpJYnMqbsc/Cik
JQbmmNjE53FTXiZ9pz4sBgensg0uvLxC/s5p4F3JBP8jYnivBQ4Mo+6YQ9NB+uzV2jwrc8w3jkZj
zTbGCE4W7pzQ0c2wzSyDkxOaPie6irpw4DQLa3w1uoS1foqagqIeZdlQT5TvyQwZjFvt7Oz9DN9i
dw3XGrlMrAwT7kvsmhoOCPhis1tcRDw0x4ETA5JHbnlqzJb/PsclF3Nlt+wCVo8dtlsXR/1t0iac
tqpBcRDxerAxAMi6mI6mNY+3EwI4iFlhQc7qwLEce9/6N0xZZ+mNX/fO9PMMyGGVWp75A33V7826
LRnnHGovZsOM4ekt9ojD0PojRdpR1bsadZcAemcX3YyOVPmxF3Z/q0UPbJX0Q3hvmhOHd3xm2aat
jlO1kXKmi8XMaSKNFUeACDbOql1azyo0i3YDp4zmLffbEbEX8MTTtzNyWg7jrZ6XpqSa6vEWkhz6
uT6bx+tlW3lMK1yrKgbkmKIj1+ZA9h0I8jMK58Kiff04XHyxXR+zJNMEiH/Dsu3DODUcIyjwH+gB
3cIJ4BD/FphaaBAJIVxXNcmL3qiaR5TW023T0XST60krSxj4bVk1v/tFP3tBaAsADeH+W+wnr8EN
A47WrNkA0QEuiKdneOMt5L3wXoFVIDA2lj5usG31JMhfPat7DsoVgT7F3mIEiFuQqpdmghP6rx/V
wmJ8/aQwVBCI2m3MOQBg3rAcNdSJtO7S7BBJxHqbUkpn/DCLWauPYprnBil6yDlWVm6BYA8LjfR3
TMsf3xWOWBYEDzQ3Dr/iDct7SDxLznYXH9wxhLYTVSpONzq0IvvSwtwupk2J6n3qpEnMuDGaqy3p
wdFlXHXWXWBq61LIJbPyHz8W4gfIoaLh88QP7uqVoyOZZCKG7EvTAN1hjLdjiv0NZ/mogAxgc2bW
INPJEv5cf/r11X+kIPM8nAA+CTIjYrfEGwpsBdMda9KZZzIVNNEkKkwY4aomKDNeSDKRQYhzZODc
5aQHnllL41YJ7H1xeW5q+0p4U5/PBLh1zCS7BXupm7jKGNO5dL+Vwxb96x9s/0ApX6jkWHCi9gBC
RAf1enknltEQn+kbe+Zb1EBbzlUCpXBpdaqRckHhD8+xg+mNd5U9A56MZUIdmDB2JwTQozzFDi7h
a3c2kKkXgn+kOvGvI5raGHcmWkrHrpdvBCHteK4HHacHSQALtAofi5RtjNj/ME8lV3ftHPCGtNae
D4uG4OnlZv+LRv8GjSZGfeHs/3vV3YdUfZGVSqvvQeg//9S/ZHfeH4Hp2S7KFVwTF7e7v0Do0P4D
oPl7Sd5fILTw/zCpDWLBoYXtw7P9C4QWNv53zsLShpHDDIdf+C/d4Z8bBZLFf8v9fy1REAHIgQ/d
26ZOCwDxt8os2zKTXLuJdwpj4FAMaJh0QhphXU1sUl2rXCSHfz2gn+xUP7vgosFAtuSayA3fFD8C
AOyaoCP35BDJuXnpiucQuMsrguYQTwCxv77eayL/txvkM+V5cd4KUGG8/k7DDKw85EM++TLxHrOQ
C2BaYN0pt/9dYX+9s7xcilfNu3aR8aCpeXNrbTIksc4tcYICy6fuZyDA3Uwf79mxdbkMzu79PLMu
26Uo/eO7ZCW5rAaOIiRuLE/9y+MtIdzqf//H+j9Dk/c4yrTipOyMIUFQcyQy3GoJ7I0pGL++mMVE
5rst9OVGWYHIS13KH56nb250JH2o9MdUnAbpcSG/bkGRhsxk1+47HyizcmhbjxiAUc/wWujZWi0J
2IoNjLE2F6z017/ox5fsQdlADUJUO/Oet3t6ZoEvF7iVnfBx4nbDElDOJBNi/x9ey7L4aDBCtVg4
bxZUnDlmkWBRenKghVxqYeB62MFQ0Zn9u11xeY5/H1WW5wwziemU6zI7Qp67HCS+e6tpB5nVk1qc
SJt6VjbnUW2jJPjnz44iBN+Ii1Gl3rxMExKA39EW4KAMcJwFMBVWgYdE3ZoXNPTXF3sjdfl2S8u5
y+ZYyCN8K5NEB2X1s2E5Jxwgc3KzGX/DdDQAEgtSIZA/5O4jmzkfaRrSSCRg4IhKnLPf/IwfVzBC
O8qeuXyqAk3h6ycb2ZYdRdCNT2PQ2WQkVBbwX8TUq4aPuTahSpfbPLdpDqYZHHTz8vHClAFTDVV7
+PWv+dnqFYJUGbJ/OcWbb1ZUXoQeI7yajxfw5NY0gdcGUrXARNtw+88vtcjRQEjZWuy3K2qsgxYX
k8Y5pbAgbzHR55M1ipFSH3i8iV9f7HWpp3wL/O2RhiLW5HI/LF9Ye+SdNzURidMCLxpGW3+qHGYS
L/O3vlrA2V9f0XpdgpdLcqT2TbZgVjP+sW/qII2VsEFCwqMZtcCt8Hc5RLYMe5gMjbepYh65dVy6
siTIaH2WFq/EyOLk43Q0bILUaw5EfbaHlwrSiZw5zTTbnLCixKCLTC35u4fkvmyxf3/lLrJZDK3g
L3mh6TgeW+PrtQjHJsMiEzWCKsxyZ87JvJOpZ5Byo3JN9EyJOBChTdbCv5dZPXlbi7/spm0Nxk9T
ViyzpJKmZh25cfc0O2X3NDIZIBMzmfmulrFmsjFxmMRL7mUgacWheMTJYbwll4YxacYfa5d5jj8t
EwW1jGKHZTrc9b48YTHvHNEu4pazRKdeE5BstFuPkdF9NxPAvUYp1VgHmGacVRXDX6RRIZ0nI5+U
RNdYp463L6qGa0AGP3mINa5B3UxzJTjwJivUQ9alQi9IDOsyzpqk3817I5pDDzf8BS3usFHdTK3F
ATsvku4pz4rmk1/D5TiWVjrdoggbrw27I2eD/KQ4fbAmBHsYazjekkEWAFZiN8Xa63LvMU+XcYjI
bCa1mE88Katedui+dx/LKbe/1IwWYTD6zW3rYRvuDlDZ/TQGVqb+4uhDzAk7jDUxvjAc/C7Ekgwt
opwM3JGpzss4E51Muo8cxu8vwwhD2kx+XsCBELOZWwXj8t7uscv9NqwuPaAIa2zVU17Gtr3yHEYs
cMIsyEPAtve6XlAK7NCdszCqeMplxmhmXuaUQuMC/G1Hrdipd7XyCghJJbZhh1iMwL2T77OyBaNW
XDkqAv2OyXIwAXEdIfXTo5iZzfBKTt64LUyD6bFbFRaGhaRWbnLHZHjuLdOmKctqKOOwAfEYNCMf
S6KlXhq936i9EshF98CZ/BhMnfNy23bsix6OxgUrOKahKYHmLhOjpOWGKgyYFEm0bqReQSBc4WPH
dNCqHNZynxlgBEzE1D7oIPjAsGJebQXsRV0HZWI3FezLq65yGQrVTox4EDlJDDu5dB972biPXqKB
uFXV4u7mTlZLpzXbh3kemAPasSceqr6v7oI5nS6KhkjURo3IcTKjsAISFMz2mBayP4vJyOBvKUaY
xNUskRvC+bxjDJ6SJeIx6Fv5bjZdoh41T6VIZM2IN4Tz6CqCJ12c+adqnu5yzL62WmK3dswJgeFk
5OV4vJiquulqFeDME+nyKzPk7jkQszxzicW6DD0Xesc0Et+11jmVaT1jcrYdgLx4CMZUf/SA+dRO
uZOHAMS3Ngpk+VwqE0td5LPwgENNtKqVSTydpJaXYdaD4AJAJQ+xYxDNIBE/oAzDxa6aohN6CB8b
WDV4n2rk2Izm6/nBiwcJLZGQDywOxfyA4WK+dV17XpPewmsMIheOVz5UD3jd+N2m6mGdQ41EZMZh
FLR2ZG63advS2GLl2696Di+7MkAZQ2FiCi7N6FbnyB+qvKnPsjZRkK309DUCy9tCOjBuplCWH9O8
hyUwYflbVyk4fYPnl5+3j34n+D4Q5m4iu0zWum+tXYn2ImsD41KMiUn5dyIw/hyTIGvj+YUju3Xe
kJeDLxcODrFc3nw9nHPSDeCWWhO8trQfViKKuJAoQvQTOk7OAlkrRmYqWWINjK1dSv2+zr2mXveV
2mFxTERIYn7BDVx+BEHHiym0xp0yMPjDg88k66Arb9iVmDLMlPdzTzSI7mKTN4p7fXYO95lQ007X
14XqWNQIJvzucYoY4Rt2xiehFhhji4OtnZ2+8TxsZwRooNp2T3FrUpAY+Vl336bjZseMtPU1AE6A
04W5zdMEjVgnF7ZKyRgeeR/2sZ8iC2niC93Cn4r20KmQ/TjQboRDrC3gELQFH4CJA7pCNthRgqjG
HMxqSbUd6aOgXHOE8/qZ4Xwt+PR14jYHMRJvCvUlhzgEgY+f5vfgfXlRFSRxNjHnuYSwBsuRhIxA
5VF1+cAsLaifp7oXK9X7XbTFsQJ9SyaGr+iLGsQGueF+CL2IKWkSqgNjZWZI1RiT4FFgwvxZ9d1j
VmMX7oo0jtfRRPn4iGe1Nt4heJTOgSTP4LJvM1KlijTfJsNAkAtWg5jCVfX7OYxLnyQlMbzv3ba8
JYzsGd/aj6MtrKu8s7sDddUvSMhp9Vbo2n5CghA/zWk6vIu1z5vji8+2TY94diViJMmEkqVoyZpC
+UfPTRW+oENRl2vlUcehKqmYkSb0kpNo5HTRqM659eYxJX21zDXGYLyFbM1hh8l1hW/sdkQBdjG2
rbia07m4aiyhb8s0YGwvLfVF9EaxlYg3PsvQ60+dVxMi6EZ26q1UgENnDly/GjTaNNQMBeWC+A0m
9YE4Ymf7OaqN4d3QxTn51Nq8wCXJfcgHL4/XbYEcSmQkza2ayYkvQ2K5cC12HdRhQ4jOo4/Vo50O
9akEmd6SdYJuyTONaCUwZGz3FiVvZ3CYZThm2TZZxCSkj7ukqJw7sOmaSHhnflenSXRuTho+awLd
LSTq4xNuS43emkqJ9Dim4+gy+zYRucCmDfJLbzSHeh8mWh3oco3zzJ/le3QDNu5hDF+Qfhq+mR80
i+dyYId/xvFBXei67vcjG+GpylRJFDYUN7Ui8845SyhuuAZF+PYh4IJ4Evd+fxPb/YDVNkFJyNAp
eZ/ysSPFaCpcPH9tyqhjTphDYspdwdgrcRRdF1D7Lzp/mnF9DBsrIPLax32O6vtVIgiKdmQszTuy
7sSZEA3BjoU3H5T201tVWs17bU3qPigmse3HOV/P2YjBIW5cK2EmCZP/OfM3To0B9pokxuQJ6SL7
ULeQYxl6oYwSPKrrfqZPqQqIOWsXm8sr2/TH99B0jQs37ZyYQGhUu4HhtD4upJW7a5TvDigmUhzn
NGv3OSqS8UMNAekLjrr+E4x/L92ZtcdIQRUWktxMwl5fRYEjnxmJNemmTeZJH/yufnaTMb5WWemw
y+EfeHSGEQ6QlFWzScaUpG0BX2idsztfGcWQbW2y1NCwxJzZ4xkeDbRF6ScrV4suOOWaeD9D+P3H
BK6aXvvxnF2ZfuSbpOZVxVUFBQsdJPKlm4Txx5o9W1nkUtUD1s/3YwKMLb51sP/FQn+DhdIqC0Y8
f0F9PzBzLx6VevzCJ/e169T3eOiff/JPPNQL/8DLDJYvHQ8YEjjgX3io7/zh0mZwhAjANhd44G88
dIFKQUHBd1xMnV+8Kf4k5QrrJUWERpPsHWYqAKxv8M9f4aGve3GXvxqO0XIEQDAAJ/etW03oTJ6R
10Z9CNLiOZExCpEAj940oCn/7un8BAj92ZWY1YFC+DRLNOOv276iEpWY8Xhla5qh3Jr1Q13JETfK
RP+mK/7ZlbgGWl3h29j9LP/7dzBSTAwgzjoI0bsh1zD/zSvVlxlMl/n+H99SgNEN+UBcDmvwN1BS
T9xEKNsZxbvKn/Mif4b49Jzx7//JZVwGLz5v/Id3xDSfc6w71ofIgEkVBgTrLuZia3zD/4NHx1pl
uuODkwfWW1w1rs1SyIQ76pG3n49YESACt4PzltnSr29qQSa+RwFYeIy+7BBquQMx/S2m6ve4RzDN
rw8cTfKVp6fbKR7vLWO6f5mM/vpib2CSZZWjAcc+B5cXjxHA8mO+WxEoCiXfpsT7vVFIKNiqDxki
tJU00kdcSpgwidZZ4ave/fOlGHjgMpDeAeW9t58X7AoN6ZY84ZrMwncaXhhSZiOHL8o//foeX4On
L1/yC++fqgCkxlf9+h5nnZHeIMv6YGhADgwApm1mw7r49VV+8m29usoCNH73JAOksr0BOfZghKOL
Cme8Jy++OlaEy/wnjw4dw7/u5029wDg6kX3FlZJCTxtvzB5nuAmMDn/3eb3BaHlyoQkO7OFC5nlw
A95itDHsLoRhKj90Hli+ayi5Ql2Ld40jPhJkYBwMp8YAnBzEnYsCCxfW7jdx2+4P0ggeXMAyZXGC
H9r2W2s5GZVuUMq6PNQ9Acs1bGIcZuqOJGtRTtswMkmQDen4GnK7D2aL735WcAJ1cN4+wgZFEj5I
SKLBGGuOyNXwxU9SUu4XbvZiGQhNKn+eEHucxbPVX9Q+BhJ4GixwGdmasIj5v0xEum7NfLAhVznu
gXa2vAGOsT/kvk2jHuHT2hNdsxnIZTpES3cnJ/RUQ8YnlfujF6+hEBvlCsOIAJ9WTnxdBzNP0wlt
Owxx3nVGJo5mOA9fmoiNBj9lfrtncZWM9gvjih5wzQ8SuZ1EYX7OSNRGUsnvMWwAvDLipnNMDHYy
jGv0ErOEMSVcb43sIiJYFt9B4hrBkvZe1Na7xozGbdaAqIDDGuvS5O7mktqJYUm39juybiOf+pbE
KUQRMJQ11kTWrkO4CO4TWs4RL33w73YGsTcRjgfLlCVAAILxpml/iJPePY2xlT3EgSzuvYHxS6NQ
NjReaX+IuPeFZg/AV5dCz/ymHsgn8YlgWDvORLnhZA7GY4i2uIe76J5QupU3UEe6h4hHc0qypr7y
dPZsQnZd68yzP2DW+TyqIXrXeUAnw1KdEwWMPRW2zHctgQos3zAskusshX3CYZpTt8XdwpFJ930M
VMZJJE3od3WFsgx+xIqOP72MsZFAWhtXzx5Cwkv8W3iIunCrjW0MpAq8fHkFeQrH2YyCc9xjKrps
HgJJyAhgBWpwrOZjMKZFiBH7af4QEqxM8zVgXuEmDOsxG5czbXvrFfu0ss36wtJ9HW68JOK0S0tG
eIjV05FjtwT85plVi0NvOn8IjMq9G6u8fIZcIzFdj7Ee7ijeTMjovpHu3tNpQK7G+SJbQ3NHVtwK
t8+BXZJe7vQI6NeOtbMKQ4ygV1005ji/4DIG4TcGx8TTHACuafnsBMJTaAnssvNEaGPHd69XbjHU
yX1XGXG/10GVPYaDjW99xXfk+ZLQzjTEt+NlljG0Yf9xbud8D++9K3aD0drYAtdA8Ns5g3EINRl1
OuKV3Po8h7V6slEmYDizKFKKwVXvQQPqT3GGcPMFpCih6IPeaMM5gv8TLoAfBJOqnDfhJnH+0CAb
Oo4RkdeEGNhrqJbPxGGE+Axjb8UPQe4dl9PGIP542CSll1zGOTorHRfhPjN4Q9ph99UOhZXgQXSN
gNvvsr7FzCaBE/u1qkNyjHMyEBbwbD5HU/KxVlO/h/+30K40C4HpRnUcMHZQUdqsGqMzAcyId27j
r53GQj5R4zvcgQ6d7LEKm9JjWXk2GRKYC7Ab+zeJ5qPECHvcmlbRX/QdU6A45zsXQYcWofbzD7Ac
55MZjjucVop1PI9As+WQk/mSpwu/uStY1FRF5hxLflQFq/LK4Vy7awy++lzDvexxQFtB7p22c0t1
w0Sh31vL1l8L7tsus0fY9MFVQCrcY8Ec98bpF/1YDLMvE5FzHDUrCk5v9LDIrtZmgRd9X3H7rpr5
jEpcAq66Sg9flNGijo8X0+tE5MGN5bUN7Wzx6LoUygUeXEPP9MlgQOdp4wS2iXwMqlauo4ObSObt
uTVoKtnLYQ+nkQa3mVJvMtRJ69LWcuMNXLqV0BdSFZCuYVnDl8StzmgQq1UcKpMVbNrbNi2unLqT
u2RwAl5CWV+pZjnag0OdCqYAVPIGacuqtEhV9Xk6aKaYZXjawjuVqot12acuD6yv5kC16pc14sKN
JHugSy8zFwpqj4stNY7DDMOuzr3MYnenMHMBNm/ttUuSFiIpSWgdgQ3voYGHV7MfVXim0Kmz4eJ6
zxvGkN1Eq0FofAWsFkdM5qoK20dd3ihN7TFiqsdApl6V9xi+9qHUOwefplVc9emlE9nm59DS3ak3
aNRzqckCVQX4ldljiS/DfRnGxkXXplcOZp8fjSxTJE4lZFITW5iazvAhyKdgE0woNcRsuYeZWcq2
Spryqjba6LrIyc5qS/ixybOMo3iNucd7vuf7tjcxEgkklgFxiXuM6dRXYsJOnG0Rx0JPfDZciQuY
z6b3opUx0gRjuorK21ZUHJNobsS4Fjr5mVdafyuynlCkFfIOdrR/GLZ4o79m32YGgehPH0rbFe2+
SsKVbSX1sALEzLBMKQqKWUafSZ41xjPMa2ITudzQmFiI1D4wPJIWBhF9A0W4qJ2U7J4YvTyY2dAQ
QFXa71Vpl8ehcbAH9TuzJoBGN0enUHqjrXKyiw3cZul7p2mw0f+z+RQt9a+EOnvb2ANuYqj0E2Mv
0r5MjrAYnR45QBn1wVH0CL9XkacRhK5pB1pNVHfY+nD0gUFJZMnLr7XrIXNMY/9sDPzawsskbBWn
G9BcMGvq+hT4Of5AXdt115Xnw/LMhA7xlg/ibNvVSUt2vKOtHsTRUg8BjOyO8ITi3ZA5IypHy4Oe
yvleLPKuiYSZIss3aW1+FoHGwCsjb2NyiI90jWRnA71sKBz9jetmxmI2Z+DV5ZdLHI897flObWcl
MzzydBF0B7vR3XZsosc8cfOtP9g5GA/OC9JvMFBAZH+p2aPBsgCuNwQZagPauTNf8rnGX+LCt/Qq
txSx6j6eDWhSjbMUEDvY+XFJfUNURdGPOZ3QsAkG5QLJ5Kbmhg8wu0Gbg8n9neeo88MhfzkQY1vt
ekzngS7etEv1woMMMDQ7JGUpjrpX5bN0loCMoRsUfjuYnzE8Y0SbrZIMkUu/DOGsnACK2uJYlbbl
IxtXdQzsJthMNq0OUlpA+2LS7olZIVzGNmvPc49xdIfpCgMxHbmHOOIbdEY6pa1AX/POEaZ4hMcF
9zPkX/aBYfk3U2RRbqNpLO7NNM0eXmogMgNUwsOcM1/9db/zQtt91adi9Q4UY8I/g7tK1OvrhocQ
qlhoZRYHzFaovfbQX3SxxggkaDkzdRyzLydnyaqzZ85YedgugwTcTjqnJDnMCn/XN7/lYdKsQIKD
YUxU7II9vMEclvhf6gG/B+7aPXDhqc3ZX0BIH6tC30YTW/6vn8APjTqLAUIfV4JoFYZvnWEZdbpl
PNQFQ2IOpFWkUa5UzE+qKpEnAqrk77gqP1t9po8xLFb7juMEbxrZquWwJ5ADUlzxulhRMeUmVTiY
bjIWFgbC4TbHdfIKethw/bIFDxL3nD0xZNYuQYpIJDfSPjk3oN+KM86vn8cPfXboEA5guzwWjN1/
oNJ0Ew7BNUpQcuSmdO8asTxhlvi7b/AHxIKrAFRAG4LeBdP9zSeoiW+PvEqmB09wcvVIkoDR7oG9
2yGHfC+XTL0zTu74UvQff32D9vKAXy95zgeMrQM8wAkpeNuLYh4t+rYYkoNQQxwdEM+E50YUhQ+l
5lyKs5M7XYUGImRcae/zcGpwt3IHbHx6l3x4WSXpUuzajmkQ+ZXbuKs5ywl0Ghx+w3NmtOqpiRaL
IiNSdI0vv/6/ePXv8Go6XWrTv8err9qv8f/7v6+Yu/a3P/MnUk2d/wNmN/HQpF4gY1hIYn/aR1i2
+MOFRhUErsCumf/X30i19wdyQdLygBEgIhGu9Ddz1/qDNQy3HpI7AedwYP8JUu3YbyrRAsizI8Er
XlYnGvQ3hSFXes45GqfXWR4iECKAxSSmrY1z7yrEWU7cCOg9ai8Lescd6xVDC0JjUm+dR70cMCXC
TYOePMemTXVpzggywQOqGD+4sNZzc+1xSFox28pxtSSC7hpXPvMJoHoAC/dVlQbr1koCgtq0JRnH
ygS/6H4vQwHbI2myY8ng8NmJqYurECb/Z8NGZjN6QXz0c9EwE4phxXd+cUvhivY4F80bJyzMK9TN
sl/DlNB61dgMRFdzUbcuAgBhvPdN43Mwegmhw8gAK4DGS7xfcMyf5wxhtEjP/N7VDwOywq0wUeTj
i+clt60f5MlGyXG67jWRn5vaHsp269Tc8SrQcxdgP1fUm5A526mJ8l3cp3y8+MB8TvE0e696L8ku
XSZNG/Zu/yptTU4fUzomCHw95IrsfGx6UTiG5OOZXTq9892uqza8ieljNHHiM8yQ7nmiO33nCycK
V0pOxDfSSPZnqRclp3kY0dKlqeXuPfI0z+LK6bchocnV2rQyskF9oG/UrKlTf5jaEZFp3GRqHYAd
Hw1VMTo13ADb8DKaadzywdfkbwqWRDanREj5JNXNm8xVqn2JN/rUaYzGrrkTmzhLmolxA1QyblJE
YVuoJGi7CSB/9ttCcKRP84NKhd4NsQNFqEk5B8vEv2lmgcAYO6B4Y0+dvMm9sj1OEqdfs2ysG6ri
sK16HAQjgXcbPnOu9zTUIYIsxjuXvm0R3JRMskzyVQzEAKBXGfW5wCpoujArzhX10c7FENSc9zAj
CQjfK3GSLXtA5GuRN4k8m4lOwrjSQXlcrRI4fMjpyLs+HyJondhD4FgSEKNgCbLN6JdT54bpO+8K
4M9/V0IqgYVkELeOCRZkphXiJHMzJZANVi2zyBJe1+iTa2HHSh4zGbX/n73z6I4bWdP0X5nTe9QB
ELCLWQzS0oqUSMpscChRgveBgPn18wSpui2mblNd+7spHhZTCSAQ5jOvCS+9NkGkqfOXlgDVL/yo
DJbKuFQugEI49XNzTeqcXapaphdeXE+PAFQ8lJGHadwtBH7L2ZwsqYujnF33kVF6ZooxOEUryMMO
kpgSPA4x/5oYktpm5e/rJMtusnmxcKpESiyPmj6uWNlxAG9WtAsuYn3ejNOmjekWXK7oVnaUqgDI
NClvc9tSqLQ2Zm30KzinOkxuvBq2/KaHUOpfzWs1XZeDax56OMbbNBEJaoaWY6hN7qPIVRp+dm00
Tan2CpwWzVkCJJhTZTB9soE2HAAydMm5Yw7v11nm6y0M3W/GGtasKfDL8yYAKOVey0YM6152KQCj
ZFyaT3OMyU4UQLFF8Cmwm4MTtz0SYqZD2VmbfMsjO9HywekQoT4DjA7kJStLGzihSXBz9lzNFU3b
/5gM594dveBSZJQfPqjCVu1xKlKrweV9mbdBa1jgtZHKXuPcvkWwWGdgTphXuzxhN3NHs46KpcsP
6yyCc5xtl2IbABmdL2drAh4KnXDdcqXiEATxsCutJKYWy7tq6OWv+dZeHXGL1Lyp9mJEKtQLc/ui
8XCBFAF4tp2RaX0MHIWsu3Z1si2CAjbvuXCS/Gvf+fljbkrjXvSl+jyYs+p3yJw7rDVnVlsjR9G5
sjxDnvVJAhYKkuyw89Ih6S/4gAMXFkm5EhKQhyx05AVwtM4d6OF2tVlwWkLqLgczBwQDI5yNTSWA
qqjXJyAbVKuO+EOLZgdEaUow+nKJaa6auh1JROu4vLMQrH5AweUjJCxP4gioZTrC2rSPXjD5t0Bb
rG0iIWBLO+3OADKh41mvcPlLw6U40MzwIut4cK5RDByBH/V+ZV1NVGuuAA5gMh10jfjUyfkTsiSw
6wEaALO1sriEDqVMOUSjyufxqsLF7HpdrOF9hTdav0HHcE5urVnFSMTnDpbvy7ESvgSSRyUlTuJz
mPBTcI3+7c/4/z8B1Z8CKrxbSL7+54DqevyuHv/P8RHxmjTrv7+CALz825+BlW/+RRINX4VevQ6P
fgZVvv2Xq3W6QEyC4X5hSv3U5HLcvwSJN7V6Er2fyIC/2//2X57uzZIawX+F3/OPNLl+S2Z8sNjC
o/Wks1xgnK+zW0wH5wRfyvVY1FgsipVDwPaSh1+G5X/T+dcXCeltaQQEP046edR9jTYMA4wTChtj
CZ9TOfWVv2kL5082JsShr1MXLgXRKvBdPJpMMvbXz9PQJOowU1iPSL+yeoG+Xdg2lpb0fnEDTjJ5
rLDKPcyr60RYkze7t5/0t+EMiH/pJ/o4gAHnOO0zA6FDVtWzgdrV051d+R+xiNi+fYmTIFi3siFc
weACPU8aeoqeBwW/jCjrdFps6w5k2sMQWs1mhJEQmWvHLP3XhP43bw6o7OmAYg0J687VHNkAr5yT
8gdVQsebw2E4QhrvzpOisigNhpjzFC7mPKVy7p3nEqLzUk4UWMmS9oWUGVFboeQ4AMhCLTpByzil
AXI2Tj7lSQj8IUafz2XL4bmEaXcW5cyKwmafh/YZMkTiq51Ph0QN8kftaDR0L037Ad9SlOeXcKy2
uL+L67Qbw61IC6Cn5jI/LHncX2YgeZMIVk7PEQS15c5D4eFjtvjE5VUvbgHcuu9ckGTvPR1TK4ew
f0xkcj2q2oqSChysrn5GdHG7PdHzelag4jzmBoddVf1wiOCbzPnmrcGt7AmYJieozltz/pLQOuIS
ubczQFVGlcjXbdGuIO063ZSqra075NN3IJ0cHXn6Dm6Dsc2AkOwcGw+SCbHa6xkP9Q2uQvG5zUnk
G1Z8nqcZiT+6jlGm1HdBi45+GPr1i5Xn12vYJXcStdHNGBQbQu4EMY8EN+UpxgktK+Ndbs7pVT24
wFWJUuNgmS7cBKXZ3dQbKGgn05KEZxJTUjQAgObedT7M9BRKzQbhKoRIzDw3L+rWiq19DSLTu3dq
3/iYFqp/h/oO3xPMs33XWIW6gAIxHk3hDlFG/l/BxXDTi7jq+iuSMhcblq5AvjpkilRdftM1yJvm
KOzt0M+x9+D5zAeo3pQMVTdji5rZ4+cxMzsr2Zio/hqrn9xlOCSCu9R2EshNbdPOo0g6ZVZ4tlKt
v4zjtL9t17q/qfrhMg4X8RnDBXnnjKI4YkhqXVmz8I5VzVzA1jPbj7KeD3UlPqdF7+Kmm+FmnfsC
9XU0hG5NysYHuv/9FbFpc6P7SPYw4mIyNy3qIW1p7vsJ4kjjuQl9QOLkyEKY4tCHzniBawPomTUl
5fAH8lHRoK8rUf0IreRLPmLixj/7OCsiySrusGadbvGVucdYPokMWAEHBwv2CzRqUcxNITqrMZlu
jXiyDrbIzKNlUpNbsLg+g6fVXSzAy0s8VtzmXYU1jc2Mtj26Jzgk3yLctzwi8Ix/DYvmUiW5cSET
z6bYGqIaReiCW02F2FURd/62MzuuhpQrWHLEW4mp7Tnexyj+nM9GgB50IWuifjr4WN9NFzPV842v
g3EP3Qv6oGbM2q+MCNxUArZ8nDeVW4SR8MrpfLVT63KGuLqPdde1wSceg+SsBq6ePmIE8TG01oWK
kTTfE/6bR1uJLz7v1QjK5APSHA6yLow0htvn0gEgqeKij1bHkNt4UsW2C6wUscj8yhg6nLO7GBH7
bn3KkmAIotQEoBzEiTrDiWTcWYZ5Oy/jXs5NAjQabzuMh7QiOV+bxF5331uGX4FFn4xtS3d4P9qN
eAQWC+4hbb3dMO9peYs7121DZKqLHjloXw03o9GKR/bt4AyRDHEwrbTczCq1d2mKw3DkOu16HZeF
tFFtb5f7xgrKSzak9cyaQ2Dytvu5b6YBXEZgwOWJm03ZxvZ2MNPLJKgPKQdAVClTyShJYPmXlVVf
48RzVir7HsgM1YnYwko66JE3D4ztuhrxFrZOcJXExfd4RuBr7YYdHkrO42g67dd8FOpd6+DjS6Ob
tceW4OEnlM+XoWeVZ2AZ+qMIsmLbTOv0ifhWRERDXNkMc9RssBuqaYzUc/4jhFHy0aLndAc4xLkV
a+5tRRlaG2xJc3DH6OkekAxHnxv1bdaJNz8hG268K7oa0hpJf9H7+YNLK/MInwkz+64vxw2gfWeT
A8HbQZgukdz3kXoWKNWSB67YXw2BccQT3tt0nf/NtwRBvRZw2Haxm+O0HPh35TBbh9rNIOnYzrLx
1ZIdybHtneWF6XHMoLg184jbh3Tdd15m0fYwkuRL4O6o4C+HckkZfpXO9xY719amQLZnkMo7ESQW
HVEL3QZDFjZpm7fzaMl8lEvhIMZLs93rvfXjgOAymIYJIaO2769Hq5X7osqZeYufH52CbjGuc8bW
BV1co9QTxV1f7PGVHM5o601nKhfsGS/dN1yYdS/O1n2556P+P2H+H8J8y3SoI/4rKPoN5vv/yseh
ePw1uH/5F38XTW3wvYDUvFCbPTqQw/+O7ymj/gUhVGNqXWCOVEj/VTP1rb+A9mp4KuBUDb0lyPsZ
3rv8yQUkHND5gGuNQfA/qpnq8Oy/S/n6diwbZK8Fb53nBEr3Oh6mVLZUiLg731NzbfMfCJTGwtxO
AFg6uZUyt5eHXIfF+2ERyGUNw+K63+a4bOtLC9kadMxag9Mp0p7tDUrwANHiNArKguXQm9TLFrA2
rbeiK4WAigI8I1SHFLYAs7eKbZaPg/3OgpIHfD4x4V3cp7T6+l2ZE3AFW4eFTkqwjtDBDwJZmA5k
Tpa7IQLWkz5scCfLhzbbYGwQw1L45UX+m+j2BPhHFZsGEyIQGBF61Jbp5rwenWZAmEYiFP+9HSYV
llGV+Cnbe+8IUVyFCW5Fxma2MHX50Xl9ttwBNw65NTsF1tJHtYUW1v3bt3TSe+GWSGCQNXJcgFgC
UciTW/IhJ1bN0CdPFgFTcdVC7ynOV2eEBXZIDVy7MGHws9TKI9qtAa3jfG4pyOUmvhqPzTwsYGn8
kbD2HIl2Do3dGifruF3LmVexkzBY14e092Jj3nlr0XnXK6pvfKwKnQFMhZnAzQj/UcfMoSug5yAZ
HrJVIb2Ck6QsTgEqG6AAAZIYi/fBrTOjeV8hNbXevD16r7M/fSGBMRgGpC49YACVJw0C9OK7cIUw
9oRMEwj0XVvG2t/QNlnhswCI8W5CjAmmxkJGYEhkdxNfvS8y94/oZrL6X9edvhNiLEEbndQebrZO
FH+ByXIMIUU2594TiLbeu3bbJZcyAvsDBuI8GbzV9f4wyHpi/LLSuSKbCS1a+nVAZtmSXl/RznCs
azPXfpqthML1d9TzqdCfxe3IXEigifLY5UKL4U8Ue+v3ZwUMSY6obafZ5U7p/HlD6D8pu3oaSset
/GMGafe+tCWLmS4BkJn23RyuODtcNhm9CXPnqrRYH3ISGlqbmPrFM9FEju3WbZ57kCI2z85Zl4VK
+mA5jpPjgNd+e6a8TtSZKdDSyWCoR1gm5Ad9BPz6fgwrMXw4PeJbCVi6Wbbd0hrgu1SAtuI/axjr
azHxkWzzTHgenBQnNRaKnEMf5sXwbTbDMaAg7ZeBQrATpKf8p5PAxSeWjhsSJSiQ/aZug6B6ACnZ
rL/Vi+wZ3N4Ii/yHshbD/dQgCtqIbVypBljd28P5rGLzavbRDkfV3UONBaGx3xAjsUErjpaV8XV1
DQvGLBrwGewpPwCogvcU1V8wWSyTwn9c0pL0adv1fU8qXxmzre7wtJyw1IKiv8qvKC5q9T9AgssF
Yq0OqLm375Y3fbJYuEF4NfrFh1BrAH6/fv0ueAZaAX3zlfYJdfYoDxa53gze3PN+1gUCtzqEQzt4
1waO7cyPocauhBa8tyxsliF17OUb77LKf3gDTuz6+HMKaC3KQqD0x8sGTHWf3cWdsSj6ROMbVuxG
VX7BS1eQa3k7dS89juEaiRDeSIqEMVs0gmgpF7QBuAAHTIGAf0YdlBAi6uY1Zixwkxds8kgde12+
t50OyWKcgFBKv2k9J6++e9NoZRagyHhYb5jQofsJnCIrDiRzzj1aLc6AFNHr0fqEBArmzLvRm8v1
YZXCV3eq7zz1fsj5PxPNpJw1EaUpbY1ma6fzxKXhusH13OSiNdhU4oDvABBFmSBNAJHXXu1Gw4Q6
ZRd5VLb5SOZBufAOrgJ3dysnv+IwW7o5ZwseepofMBUwUlRY/00hH0f4TF/NSPCfuhZIj3efMQdB
az2Gdp9dlU4dLIfJGub6Iu0oh52P80g/azMHsV7LGfr+y0WgsFzCdBSwIj+6ANI0ImlBJ4HJNk7d
FsXx5wO4uUx5VCr5oZdvEao0GFDXrJl+A3B6NsyyogtbgUSLPX6gRrZU+WZoC3QFfn5H13aIRIgs
drN0w5SjXB+JdHUZg5FGHZee25SNeKF946Fs9zyqDmRyRk73MPnANMm0AJgG2LfECTHUVxSGT9S2
tBgGpVG7+HBnkT429HRpQsmpJYqmZtLkuB9W79E2bnx/nwtdmYxajCVZU0jQh8yaxO5L3pmYTb6Q
MqAV+3uZAO+E2op97fKtq+hHUNsDbKeBnuz3VvwhKKFM5NsV45FywraoVnS0aY7r2C3XlZR8u3hE
izxEHrbefNWJWNXJDm1U/d59W7EL7PpVKB6mQYKGO+nhLPBbEsDKVBglKYdvaWihshTGHChBzpuX
WO1Evd1Ibmnh6fmfExB4fjhhipzxBuQaS3BBP4eZQt0aDT3lBVrXMocmrOO2WJlFdj1QrXU/ZaPD
LxvYbj63lTs07EgvVcUIIm08Mpxr4Os5h/WpjxqfnOHt7imS6SmqQ2t11wao4t7BcC1ZwH5OWeaa
0HElygCSzTpf+mXVm0daEIjB7un1knZC/aW0zi3ehIucMz+QsRDqDoi8zSjA/QROfVSzCYX0SqH0
wBcCYkDrZLMSi+lZLbIM17O2CDU6dQ5Kd0Z13LwL0eEL1Ra9Pl/vTGmZ5rgOmcaeYkvSir0s8M8w
t8xthC0ShX3OjbssGiVOMQRRxF1YTcgMcPShaoVPL4j5nhqJBj1ssOMU2bvGSjMIw8Tq+g0jFbDA
EsF/ZFBgFIHEZQgl9AB8Byq5w2BMF0U80LOApjbwbjonyBr3sR4sRGlwg86XpPmAzkzs1NfN0IRa
Thsl/KncsRGz3eyg6ubYMCbt2IRhNBK3zypCslamx1jko66wBQXbrPdtndCbSPVmu/DMYY6eD/jv
PkUoPLnUzoiWfy2pWuvJkwFFZSbKaelQbV4ow4EUH+eBORSLrCuSiwYgBn/rbDX2NN1cwVY5dDWj
tK0K3kcdzaZhjd01chE2W26OAjdvqdaF83TXLNXEd4WdqXdBxBFCZq6ZtbFUe1O2E58khen4m+xj
vS8VJsiD21DmOiJMoV+wPbWY9TF+MjXYHRSjyFqwbDkwoRTtSjB2vP1ugSOyJMz0oBxWbjydjZFL
OxaiBu2e7ZLjSC2tzylfQeFm5QVOqQ9ZKceO6TjTvWxgryCBzf6wBKnhvJtRhKVqyRaF4n7byZpH
ChpEk6KVBibXN42pWL4Bbycb+ZmHsOvrwZmaToCvLnp2VRD7aY4489mYr3AvIzpeCSWYqY4BpYxx
9wH0MA+fNRz+C+VeVGbavZ9PBqMEGMJnYefjSjgND3XUI/hzWlfZpP+2OPTS7Q2QeR04e42GL2zA
HHBoWQazUuyE34f9FBH1Jtjk+kaSsXIdJDuot06p5bfXNi7O+XZA61QaaOVYi/fFqKey/2BWc3kX
QlXMmUM9QjDnXt0qKjCNGttv9LE746LHY865irlTyqF1m3VfMvZcLLv8uimfnLxc+/dVAxbkccJ6
Gx8wvEHNaDJKCTpQuFNbwx+rQxcvamAZA7CSiVb/NXq+8dxEmMlX1qUoOVZ3cSCBLnS8o55Nfg66
FZAtzuDOvEnmQukgde3x6YZXDu0njJBMW+Tn0LZG54OHcZaTbPLOKWYDNX17iZuoDXn+mHkaJ/JM
ppxk5cbHp2xdt2FWriZQKQi5zQVWwDHMFFlcTSZFrb0K/URsXQK09S7JbVhZme9pUfdloVkuHGlb
m8Vih8NBOJFDuEX2x89RsfdtkDp0XI6+LeS2a8xpvYhpoZsHa8JJh0rybKFuAhBqzTZpLFzjpi2a
yrkfIeHkzcEEod12uxDH9flulrOQlHOh37x3DGdYIeIwqyNMSLz+fvWR+2uiUnp+3x6C2YUaEpnK
bzHLnteyOMSZxJFkbejQUMwGNYknp9+vGp1lVXlQP6V226h5W3iYEH4Pc1eMcK1w0PIjWwyuNA8y
rjtX++iZbukd4soovGsgdEZRHJTXEtam39OghnVmAZkvqBFvLVcuK6VAIYWRXPc2D5NjxvMcfZsY
rHvW+ylBhneIpibTB2pbiap176fFbVtni/9qH+PCYmJkUxyRXHWJxmJzYsH0lMSZ/8Ba8CY69ALg
BMdKyEbC4u7o4HDWcoCzHFLH0ztcBf+crSQzQE3He1ARU1LqB2un4GLtEoOQ1AVgw9HjplXOKYPK
EMS6w4JrjIyReml09EeLRWcOfo5CHqUYR1Wwh8auyrxPYJToRB2s1vAL+gGGpNbQjp3LNukOA5F9
UBiM0sGxXaJgSAM6ig6XqWUvy2mOsunBc4lhiYlqAOyvrNpbxTF07JKQCJqYYE8BtGPyoMQlAfUm
1616vSFWpc0ZPeGQSmgCX0AyQG3t65MT3PDMnfZJ6nPt0V/9BpCMg0JzuWmArPFlJsgm1tLgNj33
TwtS75MFrT0+YufYQTbbOm4Hq38M+1DHq2Gs2G1sGE3eV8RU6gY5dPxoKd3nimMRjKuOperW1yFL
Gko9RmBhPWn9GI1hKcItuu9qpNKN7JNpRRBuZsY2NHuX4WcPx3F11zyXe7yh0qfUzxMMJUnGkd6H
rlh4ITaMdWSJ2GAgUdXIw+awZBVJRzniDz2xzeT6DsbBwK7h+PdIrB1LKBpbsRKR+nXKNzaV1B20
wqqXoIwIiPRUzBAQJGep5tj9VPYWtaeX18iBaVkPpH+jvIM4PfPEArQj72hEwMbqr+ukUFN6s6KK
GYefVQEwhTo6WuXVBAXR9dTdikoqTwUAThef+n5UWXrWmrUOKkyJSSPkBhtkl4wCr2OyVNTrrHmT
TSgsya1T2EQpiR3raF6BTOqhwWJrpIKbFQ+ZJrv0UMngfpbV0etACMTcuwjnA4KtcnD0EqHpqAte
NaTQYRcrWo2POXBxwsPO0hNMxGPW2YfO9tHb2SYvp2uqVMKhOTYTgepGiJYoEBsQHW9KT8/HGBoE
kbXJCOQ/4tWv+YX/rz9NVNKvN/hh+RyXVsp92Zs09XVoWHhjooN50eq7fVkehXR5L+U4NbxURPyE
rC7FLFTyRQVTkqGuagG+Y1V3zIVyky3EBKhF946eu2Vth/UVDhuJktukHAJrPOcLKkFQOzUL73Y0
sIVHZWjteQSzVZmuwVg6tA5VQ8qX+GHWP8L9y2DCIMXXSjaXZXLEpTNZsgBA5trMs8q0dRKI+hAZ
G2pJ+oUMTkh4SeLJe5aLuy4XYrLJnzwfYXZQ+LboikeVWjODEr9EPkNiKmKNAb9SnjabgbVD8XrJ
iPE1DQkM5iQxyb7qpBP8lpCz9LvFMIz5m1Bjt96YhsIZVaQIL0I4TvtkMI4oeYrxzlsBjRkbY8IK
4MZIQ510+16go7B+tnSS74e9DuQTtJLUXYw9O29NQ8II1+cALB8kFuXWxCih26wPjLrecVerI+c9
61DMmQadPzCdPJfLU9rD4pyvbdmTvWOLL5FMd/CJmfp0p6yUVKWAZ/btZenVCmC8dm2qwrqKlg59
WdwfFFAHJkY96bIYYlqLnpK+GUz1O9OZccZgQFadcaMgIBnIyfL1EidbTtorD3FPjRibcrws0noe
b2GOrcMZilhWeQwGm5yCg81wiA/Q0lJsnWiqNXxN6Mhes0G7Wkeidm2zi6MA95w1An5DTOsM015g
qFcE/KO3GSjI2eUuTJTOAl8SC3xW9U03cH6x6mSVLZrTE2Dzde6oIGeikySZzP4prWteaWaN+tbH
euYk3M00RqXcGXPtFFd+S3GED64LMwp9Rr1hSV6jkW7mYsgyDLSNbFjpDKSiLh4FrTu+cHnZOUL0
/hlDjJn0rHy7avRvakYYJCKqTEPHd39TbAflCmobL6Ovcyx1nqnQ+kvdLQwY8C7RMPY87x8ueVql
pEyFLoAL5geFv+A3jXqgs3VgSk9+db1Jd29epkYZGLpW+fbT/X4p3wqIcfF6tymen7J87BRYp6I6
8RXFKr0/NahaKIJCNmv2rrev9dzE+LVaaFGm9i0Er8F90wg/7bsMpjWUU1mIr7Oo8Mm7GNPKZia6
0klZhinMJs5COKNsGmPtuANFFFV2QblBEY68myqE7myEpLx673nZmX/2PvB/1ylC7btYol76Xjfx
29u3/9tQCardBLY4UJGO26b++y+1/RkoMjh5332UmTVzHxxQOi3kcCWFevtSv805Qb07pBVEJwhx
9NPSMWFUZtcEUI9hGohxOcZLkE8P1urrJeLFyfTHKXfaQrF4MT6sJhRVKVb/xm7qu4G2Nr2Cx9ZJ
9R4lZxbbDXQkfUDYiKZDVw6J9wkmFn7/Xtq+2b9jt6vcs7ef/XSY6Zq6AKt1V5XlZp3OSO05hmVJ
Ir5QkyB1XNKUKlVQAzX8E8fvdJRtF7AljVgQgz4dpNOeW0FgiH9Fbn0Z68YvrmRb6tQ8y8nUjgA3
dNT49qO9BtXRoMHGhbIzTV6XDh/lo9czSObBymay9F/6mj5RuutFrLc5NkX4w5u478rZAmUBZj7c
+AVE/592u/+jCv4zS/DXFUioJWwQhMgvBz6Pbr++A7LEFAq4X3/pUhMawY5e1lrsqHqkIZjw57BF
9akOjRGu0vv3z6K44Upd8qpAfXAuTC+DU+Vo0lGvco2FVdyg5k+2sJYIDUL8LKYmwGtdSCOYIsAV
kt3an1x9WIL6auBUprHJwgevRw9dE21HikfW1M8AJqAG1zn4MkRs5VlGazkAlV4YOrYaFGqMywaB
BZ8sZkC+lXcGMY/Yxh+EPuLbtgcmjs3Zc4F+ILRn10TkWgdNeSCfIz7b0sFynFc5O4mJNgPjD6O4
pzJpqxl5w4u0LijLvv3+f5twcPrAAmsUL5TS36b2SGaRGua6fG5SCNf9MWmlToHCVeoI4GfJ+u1L
6ibTqxfOVgt5UzvvggXwT5Gp9JwWidrC9DlMwCqL3ZhBtLkCSGsXOGoNJnegFUBHkqgZgUBeBGrL
+m7evo3TJwdr7JjsnAiX8Z/glMJVe1098S7Tz0VD+fMc6z1Z3dtozvSX9iD/YIVwuoMILWIlqBR5
mEqgKn8yyRH8SbK0HYYvqmvz9cHNfT0t0PXVkdXbz3Vij6K/PfBRsTJR4+dcEOZJRymZZrMsazBY
2BCawTamfCmTPeL5GZlulk+cDihprRU/fAo2zMsZ0agHkjW3D6KWsi4lGFIe3b9vJ+wXqSOsmIrf
mVlChoItLqsC0ehUl7VmQ5cBAuk1LEIVeLpMXFR0R+4UUvM8nFG4nEVJgmIz24qq9H5NQlDM3ZkB
rnIp96jRJs7V24NwMt6MQci+YrJOnWehspMxcN1EhshHzPdjleuTOW5oVRTYcuFI9fD2pbRf9a/z
Wb9TNi8PwIXHsQgv8PUGNjVgHqE4xXcBemX6WqNL6bRQnQ71R7Z6tqCX3nsJSIdRqGes6tv9z996
NeoKgTGZDK7r+LqeSS7YstPZ1RBTUTCKfDTWy4Gl6tHBaqtiOixiJGHaFXVMepwh+0Fa8rPxR7dI
N5GMMrdZO2tgrvxNNZV+4aubcxXjuRPvv5Qm0MfUNV7DTfWbzC2iFjiGiErz3tGq0IXlny00ViRz
N6fnwbkXx1Q5YP5aFRogfzhvg9evz/ex+/VtEwcUjdM3XfPk9XU8gQrMNv5WKuF/ynsEp/c27dGj
VwStQ40/hcfkzOHFglZgjFhOXKNHUZQPKslMFdXBWNM0hWYTGkug/Rxldx+Tvw6I7oKfQ2BG2ccM
R0jQt+Y3raCLDnlvoB1EL8d7p9y4uUhhaV1xIqUr2XoKotMYcvFxpY+szmOgtm7UlnDGtlQNEVFb
DUlyUOKZvBnC/sbhVCr2TmmIK3/p1Va2S7ejJ14+pEATzmFS0SXIW0k5rykmWnjSKr+AA3AvljkB
YD6unWltQfv6dzbn82ObNpYbxVgvUsJIcMW287q+m3wxPmRCwKgLTMOpEddx28+YcQ9PpdH2H1Dw
GAiL4vEIkSff0yZY2k1Nv2jezFOI4u2IrtQ5uqk7iaMsBZs0zz+OmH1QNcc1eithC92tOaR3wk8D
1V/DcDamZ946cjG/QjocviCt7Nynoztu0tmrLgp/yHaIA2V/8DP4bUIQfml0GpEK/aDfwvTRHcKm
ABz/1NU1+RxOBqiRV8ICD/aH1fwavMLUI5+ybfrxsI85p07hGLNdFbYCrvIE+YypJGx2UTh/qN1v
57T039coiWg3A6ONzNIN261QbVYeVOZ6eKxI0FBg2Lx3vdeH57XR+fccQ8hmU26TD1XFmW7Lumoj
W1rOLQYg9Y9qFMFlTdXyVtmL/THMSd8giYCp3mDT9k6g6J9GwH89ihoFLSqgn1p2LVye8iaRVNjH
HmUl13w0Zyk2K3nVPwoRnkfkefQJ0zT//xTKhKxU4XduglWub843CFfVxc4rG4mMZW9692+P/+vN
9OVi8KoBw8H8hg90clDGK4h+ypz1EzY/Ffis2byzamrbUVUVV8qB4beZk6a6pT3rF3+IhU9AeFxc
hwGEQUwALFLs05AAkPUwO8GyPjmjnmVpJtIDNJLyOK/zY22F5WeB1uB2RPeijDoMYo5OvQBYf3sI
XL27/XeAxG34Gqyp8SCon3OMnxwoVhEja0fB+CkZaRxQTuuLaA5cP4T/XK5yq5xqPvqVxIozM9qK
bk9THRvqVleq9UBjl35ivFutxDmKdaFw1mu9hIx6+qYvjKtsqf3LRSwHrNnEHTXQ8l2DjCIRK42x
ZbPKmbZL3gzxxm9D/z1hI8plWlNr8XJEjnzMyFGad49Z0rTvKleWctvEw/h1KdPxHieS4taoAw4I
b7amvbDlBBUaXeu7qQwRaEs7kweAjBlGCrO4kv51l9MI4Uz84LhGcJmli6Oh28hQ0XTAyPftwf1t
eTO2OBCS7ntks7/ppMJXor2GjPFTlznutdGJ/KHNxIKLbVeb19ZELvGHK1qvga/Pr5PYgBQHkQ4g
eKd2dZZplz2SdPl3tPpRrUMsGfLFuBgXFCrzPY0IyU7vJv1TK8zyIUtmeZlloXlrqFDs337632e4
7xCJgukFkqUtGE8OVmHTayvmqfgeoNyJ7PoU5l/BESz0per6O1G7/7QOY3zm1cbXRUGIAZ+o4Kv9
4Tb+zZBo+0U8B8FGOmSfr0MmsDhDNaCf9j2uvGXcPhuTeCvs3csMFD9GLAruT1+P+Dqn8a7F+Poz
mnAQi6HRW3d/uJl/MyVQm6R6yeQEGHeKCV2rcVLNXOTfE9/0PnQeTFcb7aOtT+nwgiNmvB7LTp63
Tl2dlbOwrmSNsWjkl3KGTpMGQF7rSV1mxih+gM3u3CjosuLD23f5TKZ7vSmQJLD52gHvzbNOYZz9
VKHZlvCSkpnWEBWXJv6C4G+qth0km6gz7YLaVNVoWUGXKu82Tz2X8cLfkgpXGGJNbsCD7hvP/5TJ
UumiPc2P2hjSq8LLhmMnxHztjSkuAa6fOBH8K3uKBpw4MDdv0X2LeitoNkG1uu3BYELv80IaV1Az
FB+YfOPy+TUuGFZA4XGzdp9MxF2bxsqKy4oGPbmAwBMtKruyBgw0oX+naFc/uIqiAlHk8AGFqvos
rUrRR70P0Ik9hEbfxqNeeyPCrKZZDsRzphdNR1B6cPbg8fvt1dRCC4yarPVARMNmt86AFU39Ac6U
/RFeXPZprCf5w8FIkyKdyuM/lSxPzI/0GvdAcMKwgAyJVM1phUhV8VKFnTN+p+rdJfecbu6A/hnG
L+NgqmvbUwU9pWH1kHfr3eZHupo+2hqxDc1H+M3w4IZlcmn6U3Fv985Ih4RTYI8yVcliSHJ/43S0
e1+W4X94FndL+/3//tfjUwVbC6H7PvsmX7EmOFrfpFOfNdNrmsXLP/jJswjNv4DFs3nqXYOqwk8O
dej95RGcPu+rZC9YJP+LZOE8q6tT63DY7ghfdQ3sbw61+ReFVZR+KUEAj9L/6h9IqBOgvoodXC1T
BX/AI34JTaLYZ+/mXyrCkPCkqv0sODdB0V0YMBa2U2EX72eylCdIfMjlxdLx0Y3VICZwFsW1oO7z
GbgzOVDsD8YNSHTYcmm7qBtHyPihWG3s/TrsDb6lmPcmZ6zlLt7E/5+9M1mOG9my7a+UvTnS0DeD
mgSA6BhBMkiKIjWBSZQEwNE7ev/6WqHMui8lZUl2a1yDq2tpmSKIzuHnnL3Xrkew/yhB0+1oJEGc
LKX3vDrDfBlla/UbuaKrP+K0LT9P0+qcpm70n7MFhABMGelXDGUME0Bms1ThYM2HLAAgMzlTGYvM
6pB/oFGBFlhZ7mf87OWXWvcIBirVrQiW6T2SbvuhSLRRRSM4za+Dpao7avxzUY4ZX606F68YTLqP
Ni679zjLq9DEufFVY2wKRSG9yiHl4qFTnXBSLSuloXDS5aw8aWCclfb61as07dLUYp4oh6v0dtJM
Pox267mblJlmjmbCsk9mJgqkJkKxo0G/l31UbVrvSxdUhUN24KtBeMcSWn7l78h6sPjmVm75uBpZ
dkfVdIDLiOcvn8l9T1XgHxG2Tzu9gREbqapyH6ssBV1JwG3pbVbsXyx+hjkigwWwksLwa4LP61Xw
DJVQenqYldN44wYSFmdSdMcxKUQsesO9puQ2blh21MxS0QkBC+IiPQhaQA1rE+TbZPLGh8mrrkmg
WbMvNL3/lGlIgMIgr8omtJXbPnblPBwJnNOuRkwuzrcMCO0aB2F8S4bwryER+be8CD4i00s5EiLh
jjZ5Esa3bAmyKsiZSJjvHmmEkz7BUF7E5TWSokaSGObfciosl3h7+1t6BUX4cBywYLOhvMZb+ORc
9N8SL/Rv6RfaNQhjTovS3lgzUiJiTtTwVkusyfsk8ctnTJ/iMFl1F6tgFYRd1+70sWXjTTlFYd5c
UziCb4EcaJmtrdEQHY/xx0A4NfSpeO70Ilmmi4Iq01B8UecPO8+Y8od59bL7ygxWo/zM3TVnzAKV
REWzWew60/qTrhCH5Lds8CsSpPsuiCr0ExvDHqbX2Zndg8+39V3qc4yEoSvCrUcblW88o8LGrmAY
U71PagM5HUhuolAEeGnmgcd1sIttj6+V19uSIVHoqC/4vHi1ITcEHTYxPdQq7IarzoYpFsUjUBDK
A77gqQX+uDBuTERC50bHqb809oNuB/ty1p2TopMSrrrU4wU1xN5dOq77uCzsACd7TaLalzyBdt3p
txBFVzfq+9EKLQqMbS7UcETYjChZrN4BO+98GsGuQnatil3njCNldKU6Uui68WiKsXpYDYIYgMC6
QJdEPTxoQX9RGS9mwWyfltY7Q2MZKP3iM9GJdiRcul9NLvonDZL9La4sL+zrjo7Y4hiP0i5YtfwK
A2eABmCDYHaBvsfmRcwpRBPTRuw+FveWXT8HgK7RDvNia+QTiSF9cN0a41FjiDChwxAKukjYv/rS
30vlVox76W1oopmfaLiS6DetwcFrbBWbpQsM0hTmg9uOfcTyVEAMl84BKkQVuyDeFxCV/Xh2ggJ+
6IKXFXmjeg8cyn7xKkdEmL3LDYrs7OiNg/dEf2K8aWe3XFiketYUuoeslbmTaG+6wuvNm5+qO73g
7c3rVNwriJdfirT19w1N2j3KG3GaDcrUOO3T5SqoG0OklKABepB4sKS62wq9y86TFSEv0vxIg5xd
Spojckgq8qyDbogrrNPFxuKiXOYyQwmorJo9Z1pytU0EsDL0tSB4y+E+cc2tCdhyjjwOCR2e7tzJ
+jtBg//zpDtaDMRM7YCP6rHut+wMbW/cyt6vXrrG9++zIW0x/nP7X4TvbE1n1G6dYqnvECiBFUBC
+cSOvQTQag+vHjXto9ct9aXryGpfjU7flq09nic1+Aeh2xjwsZUTleabJYtulo+PuW01Rz/rrY9W
zyNtWd18WsyuPgNy7veL5hh3fe8U0NC6kbdqXh9To8KtXmlGfjtMwXDS0VudeqdM9noG4wYJLQ5k
FMXbpEzvyDEU+5ywjXvSjzx/U0y+F6as+ZElBgIFE0TPR71ss21FTvhtbpbJu6xWc7ZBZ9d/WL9t
SZU25SeTUfK+N0nP2ihj+VQNIyFEGIufrMkyoUsxMtiUZT5AIev6d106myeVJfMJweR1U+3qguet
yx4ciL2PZjqZ1HSijda5g6zgrkP2vu1a9tG40u4zWBjgiq6rPV/05WNWdJiIM9sD+oPSKZ5nyA+6
aSsoVONwJCLvMoxrL+5SaRnD8KJ3blCY1IazUegvq0Y0+r5ZPJm/p62S1APoRXfkS1TovrhTTTaZ
4OLGKmYU0UWrNS1VDKRCffaHyY2TglxDKXPpbdDTE5Up5Uzxn63jbtarJ8hs3S4v5hRUeJ4cuJVl
NNZ1eQG+NZCY6B3HVGujDlvkn/2g/9sf/3Z/TMrP38rTn4zIh/ozDNcftsjf/s5fW2Tf/uO6p6XZ
cbUN/32X7Pukq4NiZGbCyPFPCNF/k4aMPzwn8HRkufRgr9vkf+2SLe8Pj39x/WsBg0qmlf/WLtn+
fuqNisVgFsdPu4J06fn9mEE8mmCUFJr1Q2KpJbK6EiS6SHglYHyYLLFqMsHM9yt5i0jV5rBITePk
ogY5gyVC/mwY9EATPZ8+e6NR3alkqT8EcPMaoOekoCLB0dhUNsmwrWpVf6gcsi+ALJl3Mp9BeUG1
t86Is30VsiggO+oDBL256z96sigfJID3O336WDUSG0SfFc/DpMtXjPu4mtVU1ooOXLt87EvCr+GC
aSsJvxaCxGgJagu3D1bHIm7drmAHV7CdsWQFMXk1Jdpr1EkHhm8LybXMWM8pUERrS1tM2ZEjCfmN
y8ZHWS6tQBiY0YS168iMzDZLlmQnSwBkibGu5B6ghdK1Qlbb5q3t2/a1GXQFX3rVw9Eq+xvo7/Ob
X031K5RycOiTn643SKG6y9qK9KOZsTjmwmwIZhgh21Rt6I7AEJec3DjlLM29g9cgADuxdJJU1dnb
lUte3PoWjgUbaPX2+vavfXPwvHlMNx3xSlM9yo1rY8gyc+/e6Aif3wireuM7jgdtqdjyOUZ7QPU3
PFrr3FM79gge59XaIxozSuYbRX10BrJKBdnTNz5z/+SgeqM7TjhXmMqnToBBwem8k69XJquWtpbP
KKbHxxGo7EaMBvGDI5FzL7lXJC+D1i6Hdna6uK4D7TQrUJCoFVzUaasdzkuiTio1xvfYodoudCAC
QU6U3U3m+9NXuuDo7VMGtAUdHDu7m+y6jNsuwDpQz0GH9NbwpnOpLRImgzsWHztAhnz1l87Zpehw
Yd6Iuf8gBHjscE5AJuOdt9L72icwYk/vKX/I2sJ6b6ZVfgmUw9EYVspHozWREHWZfWOYCIo3GbRJ
cmeGlEDmpo1MMNn7eTUQ4dCqCd1KLK9anUo29FXwZZazJ7euXtFBMqzZz2MUmsFDIFzFZGxAv/oC
FMu9z2x8gJvJZ8PAfk0VbzbyR6w2gEzjVFdVFDhwGDuQIk/cx+LdbPTZvbeI/twbK3slaU5BbDRz
d8KNb0eau6ZVxOPaPGHm0vlO4QWKtI5/DyDVPneTPTZYnKr2VgDcyRG8V7zlLwsGTxvsP55Im8uz
QEhrj8GU6/xfQ4XFBBeq6Crch6tNSC9PeAcWHANmj76c5AbSNJOJIJIHwhyt9ZiRL7LvZvfe8IG6
t7anQsvK0w1bwuBxKXl7YLWM5StE2HVjlOi4I2+0gz4sWrMJa3TnjyNVYbtZc4OPKHq+MKtz/dZu
q+U0OG62szsGj33Tky+AqYo0ngnokUVkreR9eUj6ha4uaKby3ZLMVnVyx0EX9x7CqTKIwL2M+qOt
evCrNN4xR96aRqft51E+2wjYLlrhB0W0SKpxS05HDA3uuUG7wvatMKMSG+YOf+B6YedmYq8pu03j
Oyl1TF9eZmnJB1IFl9AuBHsjcLKx13Ij6QJvqoQRmNFltxVR02M14HsagHSKY4sE40AfoUMan2C0
yM1XcKwO5al2FAJyEJ6NDarVnh+jzSGxtvZzhhjqkPSyCQ0uy9YL/P4u1+1XcnfTaFZEESHD085U
5Akcd1ZrKGXva2OgvZEm3OSVaGhgRoprmAz6Dbo2NkjMZvWt3mfvFov2QSmaZ9+jjKn89g3bbBkv
ufmAPymIkqF8Ti15585C3A9d/WITELtBYOzlq76t9OZxuoqWq4Wsm1lfq40+F1Nk1mjaqaTYpnuZ
cSXPUqeMU9952PTcc5cb/VFa/c0gEoyrgT/tGLvYkYFan8QOhG2RFxTZUaaenXN6rXrNlr4/BzRb
t2zCNiaP0Y3L3T7pKVhGXRvrB4jEze6a0bmzV8XTtDbqFiePSHh+2GVhY20v3boGD5aSAHoZW5aX
QlvmO/oHnz3opcciT40bRWMz1ogFIp/EWYzrMtsxwfB5/J4Q3KURY1s81ItjxqROVlHqputtiUF4
s04GvpiCyCDNsftbM8gvjtSIqbaKLJRojG8rWVShrMrqcSqT5MLekbjNUQpIsPoaWdwmKB9zVJio
AMsl+Zj1encxW2++N5dgucllT3ZrHtSPCNWvXST32HtVHTLsZuXX9Pf4HGGnafyRiSUJoTXgHC68
t3mZ+gdKGC9U47JurVUF23H2SizUSX2r5hi+83iaB9sqN3Ls7VvWGKJOh9wz8TdX3YNTQhrtENjf
0L21QvJeyURd+uzNLkveraDpcZwX4wMPYXmLfaiku5Q49LRcL85d1Udoku49u7cjgoXloVKWdV/C
Uoi0cW3vnNn44EzSjTtDKx6r61bbGTxa2ThTtz2xDnA62RbQ6Z+gDRm4LrcUEtCYQA3sDJKqb7TJ
DfBLzOu+9vPl4A58IrEmugeStl0j+rb5+7998u/2yeSkMUD7n4E95495/eW7zvOff+OvXbLr/hFY
rsMk0kTiiuKADe9fzWSwPMyjkMEgN0UNfW0z//cu2fvjKvBCgx0wC0L+a/1rl0ybWacxDU1AN1Ce
MED/d3bJHOJvU2j2yOBfEJjT++G5+3ngtIL3sIZVU/smidcgdtYztdzfrsb9n9Or/6jH6r7JUZX8
5//7+RB0bh1EHVdiOzEfnP/f5cvJPJYayl1FxKO1KRSIOMbVvssl/dc1/18c5fpb/K0lTnNqWQiT
Uns0pr32oVm+DM5vlAO/O5HriPFvh/BybPxwJMGKqounX9Y86tSnX5/F91PKq/CeCTJiSWa3AfL4
H0UBUBHMetJ8zPm2j5lIC9Iwb5tLVXU7J7Or3a+P9tMJfTsaMJUrSwXH+g93xltwjeDgx8PUpM5V
jeps8opQvzJtyz9Xj/9RAPxPh2Iyzmf6qrK2f6zF9N5tFxMnzH7O/PRpEeDpU0weZ33gi/nrs/qp
7OOsmNBRkoIA4og/3CajcDA9WhyqZrZ8Ksqh2Lvy6ptC37Hp0qXa0UpZ/91ng4Oa1JuMuml+UHR+
/2w4eWKYpMf1+7XgKpo2f7jStwnV4o9fn98Pw59vz4hJQcs4Ek0vyK3vD1VYWqvaViNyc80gzZaJ
JmBM++JQmPpC80h29+1qLATCq+w8lnTif33861Px/2fUfz6j5hUWhhLyujT98NRg8m8hG6b93seq
C1uPE3S7+d2vD/K9QujPg6AdAASrX5fIH+lCC5ysdQhAAQ5DZ+y8GdwIMX9WcluautqrlQb1RGhZ
jGZLbn996H96fmgYQJwAh3/NO/7++mKPgWhkWqA2MKLHmCxoxgltZZqm6WyGrZSd65oNSfzrwyJ1
+/nth9pMfMVVm2Lj9PjhyvbI+USK/37vaLV8I/xKn+Ncn03066w6DikzD5RfCZ3GMTlavT5ul97i
Fgh4g9je5l2OTfHZzJRlhLnqRSQH72I61eRE2bTMp0ACIAWwr0cWXoetAWz+MdfNEVxBNYonHGML
s3dP3PQutGS/aT+wM6be8gGys5ncj4DB6RzDfCS00YWH62Xnsm2hmHYjpvKcKCJXjuKQ6aV3o/vK
fdUq5hWbzFmzs95p7k2ZloiPdK2PM81he55WIw/qMpSRGovxNAaVeocjsyQMMDNpS3Zvrll5xySv
rNjXuinqPVVh7u1P+DOHd0u92pcZ7fNOG70ybiwpDnZFU7scDXvbF6yh3tIaZ18vANFb9kIM4zI9
WN7ADyn84eQp9AkNbPwVc0BvnKE18CkULLtpM2aXREzzG9ba9TIppLjoMZhGeJPgeLn6Mtdu8pK1
7GSjKijVO3d2HYvaxPgi5YLg2unt4avW2QtqNoEwMDBzP9su7mBfQK/zg64XGJbeuVkdc9hUw7U9
AikhqoA5nBguWphCbBpHCf1PZn89JQUFsxeOpdDIvrO/DL1mb+Z1GD8LtbyzlfklYJ76umB+Du1R
y1+GgrmYvjLeglbBi1TP9hc1NBI48typvehYMUTZchOcRA3EO/HzqoXfQyxecawCp3/Gy+2FAB+8
m8ofs3NbzUlsOdLYjf18HRyY4pCSoxEFspXbmdJ615gmWa18cNIwSNYEO8WqQwEtySVxVtvck53E
AUx1RWiKYTdXPmgcR0zwVtX4ONAED5UMeh4MqpcL/IYGEWZSHEGwUThozRhPFPJ3fsDl3HSWkUSV
bM2ImHQoHGidxAFNdLVtS9AK2NRzIwlHUBgP9piklxXt8KOokaYje8+dO7M0xC7D+LkzbJl8Spje
MuI1teTWnIMmCYvM88aNDbxoQ+/QvlszaUZrurohM3H7uLayO3WaZzwYlZoObtC69wnir13fZta9
Z1TpabadZ5DE6kKCCRGEizPp+xGOsHno5EB9OC5MMXA9Jp/Q+lFVtHMzbCxt1HbNmvlfbVH4X7X0
6jmhPruRnhF8AtZjxOnY2fSEoKxTuA0B6vfgej0SpkZI+ZfPJfggqEHTUsaY7eD30lPZVzReTyUp
B086lUKMv4si0WI+svO9Wu6c2Z5ffDOZPtSkqF6IGNH3E+MMN7LHBbe2l08Q1GzDfzMKRrYdTvnb
0Vrmj9Ky6nM9psHdYijrqQxgkm56WKkk1RnOzYyY8t6aCkWag/RJi5U1XC5nvkgIMfeLyIZbnJTu
yVi89cwQ1bkpWqveGZ0zhbQA3cd2tfxoUKui8aL5U0hkDwfomJJfw2WT4SLR2tQbmjSFt6mJXY5y
ZsbEacw6iiAXNHRWNtljJyfx2VFuvzcmFqFCI+SDR8OJFrrINBvbHg89FtEIBmQfsaG041G3u5ty
BvK7yZqOJA2kwekmBalV8dJkbiQCLwlNr1ZHftv0yTQadVzJuriBhwSv1iGkNBTEgVDvViI4IHt2
tg1z3siz4WBfNc+onJaGWUmq7WRWkJVYuxgyQh+cN40PfYjpSciDJvWS0+j8dZswgos9ktFkbOpl
AJV44Dos2GHx0/rLPVCn7hMjoYFlbCouJYOsXSZ0HMesAh/QHaq4mTxvT1k6ffH0Wm3NlEBgszbq
HYyIkmwKTbRwShvj0+DV/bopgzz52gdjCRCd5gHiqOL47T83a9dBv2DLA5r2ysR74M13sxLLXQ/j
LJ78olljnuFvrVwAnMTDys23Q+YKHj+sB+id42oGPXrvQf9UFEP/3luGPppARDDqlpYW56gNznWb
itDsU/PBrpfkVdhZ8zzlVbUbAowAjqOSmGwLsji06xy004NQX8bi6DbjR8INhgN+GmJq0lE4kZ8U
+vXzDsl7ldNtMOhcvjpjjimNID+7xTKdDW1IA5wPzbJvAB2Y5Foa1kHSsUk3uk8iEIqLpWByS9kd
kUGq9kPd8gvri6v2QV64j8bS6y9DP6lLbvfcupY45dCB68R+Bk/xRrUjh2XolRwXhYHBAFEQkuKo
PbW5O+PtWLj1vqWMU+NZ8jCWVvY5MPivi1KgGZGuc5OgZNilbt9HZpei0OvYb+4oROUB33jxjPw/
2NV15z4GnavFDg3K0Cc0aZcWAbiK68cOmn+/0YS33M+up8Wg4YKwCXqgywkjREuu9kej6sq4bnnA
GYsAB+WJDj2dKIXK1usvgm/4wez1/glqh3rmQUrvXYDGd4MYg8daVFOINj7Y5bKtdz6SjZeBWhTP
TG4mp3LGkBj2FbHeJpSG+2Eo1EVp+vRlqhPtXQW0Aq3yIIzI19y/7lMxLMnXVeeXXWxr3sKUNm6d
vNSeAE6zyFjFeiTqZ4w1Z8lfgZX5lwDiylbTR+c9nlb7/SQ1+71w2vWWL5W7zbpMi9Y81yIND+re
SxKyU1JNPjRZVccgzaqY+cpy++2qDw7yyoacpDvz2kqsa1x0shc3joQQ3zUZ/d2RHnjDg7hd6G/d
eB2R5DXIlEO1DhBCaXaHi9RtXmJYBccRgNBd4hvpwaiytQi/PcvKN9Ql0Gx4ULQabhTNnVvywJK4
QvRNJ4je/MZx6uJO70R1cNfFfQmSZAIdo9voUnM+hrqyuf2qU2eIe+p8HZMA3g+sCrJ9kbEEGsZD
puWfZLEutywK68Fsk/oOVI2KoGjRSFr7dn3Wl8ZxNkyyRawYDW89owhOJRIb5h+euKPFp21HyyyO
9lgBWJnVcm+QzxuTh77cdV7Pp9vLarQ0XaMRQK7AEUamIYlogFEQxHybpgO5zXiREtw553koayOs
YRw9jc1SbwlcRbKeo8S9Qc4/3HWpmkKJNTjETqrO62y0xy5xrwp0sEyMh2rtCfclWhlmUuyYbRRq
JfT5EMwsr+bgtGKj+hxBhj911qYje203EC75rEMqiKtWsa0OcuMTVrX1bFddjz5p1j/RqjVH5EJk
IEIEQu5G/hhIAcc8wh9QF0KdvKM722vsD6ukUW5OmFfWqYVcGLjE0pJEzkpX95a66O7CO69ZAD/C
hH94srUOgniQZNNpJK8+JJDZvhcWo0fmR12y7xld7HLdUgfhJ+5uJhL+ekZ3XrbApwqc7NYgfKwP
x7x6NJdCxg3cp1jh99xR2w9yYzmr+WGFuSL4NnSP6AywNRS5dpMm0/0I429DvzELZ6F98bvB2xp2
/WKNzNJKsSYnTqOISh3S0MZJe7n1fTnHTZmauyTJ8WCxL7mhNy5HVGe6F7NDzI6tcmjTZuu92eZN
WPRu9QYx7g3u8d1i9tbWXGYCGSyjY8xPq9VT+dPcZCqUvpaS8smUYCAZy9BRGKcJ5R2Q0ReiN2Q4
iGtEQN53CdlRV2GjBUFI9wftUDstM02v5Xzr1gHXNGIwYsWuzwAFzm2dpSF01zp287LJNyA4xh1x
dtmHdJycfQGxQm3WcZliCDnNY2u7JrCMVEekUZnZTSbc9r6ui/aF+HawQOZavfa4697ayXMfPQNU
VlT6LVkj06qOZh4UOwYt4x4gjrNETdrZ97YPF0SkrnxsEefEUzV6a7gsxDyDsnZjRBVILWWW7Ugy
EVtMhXTj4N0dU2GskDOH7lMgVXVjoGHbK8JGAwkNLbXmdgtvoyhu+voT23vjdaEcPxsB86BQmk5z
mTpBw9gkLOE+UTj4BhzeO6Fl/XbwsX6ZFWmDm4IYBfKNJXcxgsPzyc7sbgY3odY72xjEpXYI9R7z
Vb5iBUJVvQDVul39YHgtysw7EglYv09WjxgGolOtZ/36hXQN7E965mf7BQDHTZb79jnD3/u+HghD
R4YzH9GmTjezthZvgy2AfBMm1mwa2Ij38LSqz1WP0nFyDftj34vG5BVpvaNRmPZJDlTgLgRYjIlT
bVPr9ja5bzBK3lm1R/x64hhEWExTdtto65di8vwXs/HqWA+UT6ZfqWBFlSIUUwVQ0MmggsmsysbN
yFwkclfJSiZKsRftRJIzFgpuL1/b40pVETWZpTazAYikbxVWnepJK3MmjBgDU1b5DT1bP6qDlaLY
aN9LS1iwvkq6F7rtdWPksDMmwdGtnpqiak6DKs2DlAlbqTitIKZZDNZaf9T2FjEQ1Z5yydW+rEPJ
tHBGcGaMrv88aIyFqTv9HVUMCDotT96Vljac+CiW92wVxcfFsJp3oiu6l3ZsF2/Xas5qwIzFsrCb
muuQgsGiSTE11BfbwhCDxD5fPhTSRRIx4ns8Tub4BdzDDGHQvyZo+DUuiUa91S3DiBUJceRqxa1q
prLZ9ES17wb8Y8jPRANHuUX5FHTtcEsjML0VbIauGWKEqpH32Z1l6iZhL5HT8f5/vhIAsSgiwtqM
mMOBIg3qyGhlvC90mgx2WmbPCyMgPlyeERt1lVz6Fm4IbbAPtujnD/a6PCrEHvbWI+kxgrFnAJdR
rOzgYiHgjuUjAUrzAAmpkw+OXvZVmLj91s1GfasmIiMdnvi95jf2Du6sdzIL5sybQo4eNoWA2lSY
6SdnJWSmZiVk/KKlWz9dvCdKHb4naVB9SPAxRG0avCc8Yr7RW8Pc8VNMBmbd8Gjn9mcQzPJuoqn1
KVUJRt1i9hGQWKs4B4Gad5P0uGJI5XakXi9EFhKTyZXw3ntTZj/lxNtvxUgmhimDbDPX7KnWzA22
jubsBisz76lBnlmQi7ulVe4RHk6/GebBBUheJx+boFBhKWefNqElbuGVK/xiBLVsTOht+6V3gGBO
c/1Qqz5lh6vRb65A95G5eElyzb33Oj2NXOGat0Y2WV8NDCphI+Y2Bt2UHhM0vXe1s2Sn0imcR/tK
+03DVSHbfhW4OcCx97uK5TaeWquNsJ7plyQZXcSoZGk2QwFQbLLKx4EVl+Fp3cZBMBGVWI5PWOMA
zWHYOVqAQHY4VT9kQe3tBfGS4cxG8MhCqhFMF0wntnLecbaRcPdpV7D/beqv4yCmPCqH9pPVifa1
94eRLNa0y4pPV3ywfmO0Y3IDZkdEdEtmHrbefBpNDYechkApuM1LmYLvrbsOwY1sWmfb1bSRQz+T
wW29yvKpBqm0qZw12GV5n0YtLawn1+y/LMswwkxmqyI7Sx51Nb95DlWDU5IayKaKIqmbVkSAhThU
eWBcBdx7zTTFkfffQTXqPlcpe2MbU/ueXWEZ0e54601yQZmaJmjR+b6u87wfF/ejRwmyCHVypH5h
D+XSOaNNpI2+8UZ8+3xjN44Vu51FI6VAhJ0mxn4KtORr5lrOvaNr5qVfgq/dYmvPKa/eO5x1RFlB
tOnyTSCXJEIJf9UCOcASg2WMzbwjQWdImS8zGPoNReHnLijGUCRlaMNohboGo6+/j1msPnAbQkTl
3utEeTSq6R3aVbVPXarbwKOR/+u+6z9NJiyGLTqOwatkzPz+cKnEg00cJYfrB+epM7sdFcASd9Dd
fjNuMb63fP7V1CZjmxh5h4nLj4b3QKm/mtq44Oa3/luTHgbmZ0S1RNqgX0Ko5eo711f6xyy5VpTk
bv4vuvfXbDzgETh9QRl8f7qFZw1qTnUydrB/XRxUP+c2pU/6719UbuG1h60z+PwRuGQviY3rnBnM
t3EIXiz6kZDZkMWL9jf375/GETZqQ3w6tObgvP9wQstYT2s5M1maO4Jq5uaD6zcffn06vzvGD9Od
3BlMl7dV7g1zQBwod+A9L78+xD8+HDx/BjeHxwMd5PfnEQTCn6U5wAznA3ZOR908mk1Nt3ya85cM
CF3c1dNV80SvtbVS/eDDOvjNbfv51QMkgqIThiXQFB7U738HG4avRdw97hADfcPQDFfoW9GdSk10
h6IN6ujXJ/3zdeV4KEQDFlPT8H589zr2Vv7aWt2+Asx2Y7vrBd2M95v15OcX3GKGjj6F/g7eXOOH
FzxIjQHpS9ntUVWPYd82edi008kTNDR/fTr/cCROAo+2ffUJ4vP6/vIF0OLUuvrNnqUN76PW3yCi
fGqleP71cf7hNhmeDROMe8XK9U34+rdBtAsbxAqk1xC3p8ey/AiXOBRFHeZd8hsqgPnzsNH67lA/
LBcUqi7uXQ41TgHdu9pON6g0/xTMjXE31erdiglih+Q3kVFnQ+jTZZe8Et2gxYMyh1gwAtqZPbU0
UYh0wSpbAfn0RXscLLS52EfVGaQlXb2uhmed0jJmczXEBHqI4ehN5XI7NyNtLFiAJd52T2xmQmx/
c6L292bl69rMKJPmvs4LACnux6kfng7NIqWAa9pnw/uguvrEJ/9hdd38Y6VG9OflNamnTF4lkMKt
h5iTwZV7cF28MA7jGaNri9Ac31UJuyNyxMO6qR7g3pKITHVZNUUXw6ai6ZBjD0uksEz8tA06+Am3
j0YeXLjYjb1nwDVHw+CbIccREXW8dypstAxk0CdonposCtI5VF66IPVryoCrZULtCFSvf/IAYP/m
o/UPzxp4HeMaWISfAjLE98806R0dY9iV6yJwO02A9g7c9WUPs0o0G2TF8/7XD/fPk194EPj3HTtA
9oLH8vsDdo09TXNbEdXtEzVI04UcBISeJ9dqhx0pgMMpo//yZOdB+hv8yD+8voy1ddc10eL8LL6Q
hHBo2ejWRLSt68uE4u5DR9P3yTFc8eXfPkmmvKxGFDz878cZOsMRNp3rCM9mkrRGpytplHYwYlZR
ywP849wPe6ZsK4haOne/Pvg/nOcVfesyEEMiwbD5+yvsodWj9qzrfZ80+a6b66d0SZn3ilX+5nvy
85FAXPA+eSiMsApczbJ/38pRCPYpdqtyb/4Xe2eyHDeSbdt/eXOkAY5+8AYvED17UiJFTWCkSMHR
O/rm698CM6tKCvGKpjuuSVpaNkIEwuE4fs7ea3vewzQVw1p48CzqzDT/eJlSbiCYQhiFDAM6zc9X
Uk1ZdhH4FYaL3bCeHbovZnI1DLaz5fT58qc30NJBJlPfWAajpNPXVhQTV2ZhcN8zWzf3pJKDBB8m
GrtNZqbNB/fw1weQi1HaUBrYTLVOX18VA2LpdDnfTLM+SVN7IF/0JRnNT9HgfFCDLM/yz8oOLoU+
BwYBEBj9lF+G/RJsiMY01lTZxqRh4pc2EuKsJ2ai6I/0Kj6qRt+/ok8p6i8CuCXM7scFouGz9crl
ipXRH1NfPZWT8cmsF8iBdDJE6eL8z386Cm8k7lQdXPFkRdoN5442dNO91nXHKev3lpXiZdU/uMyv
hQ0BkUtCFggCqo9TZRVYqzGO+aP32Im1T5pbWAdF4sLm91/m162SqxhYStiZMfCdMntGDZJCkpAf
WYM7XnHcC4jO+O4WDkmkLVM1nCfYKz7YJcWvb0quysbh2sRCs1uePGrYB1sf/Uu6920sKQvwhXed
SucLYla1zUyOBTwJsgCwXVpIgN3ZV/S+dXfXjlV0IDIt2+Kq/UTIUHXrd2m6jpSiOFjKgqoU9hna
GOezLwZnH7WN/cGnf/eHWez5TASAkpz+MMwlgbhaPLq0qIpNMvnJURtpdvz+h3lv37PRVS6YCOH+
UnLmVsVrJCqzfUHowKos+72eGp88t/2oannngQXtSW3LPrRELv78+NhuZhaKNNO9wErONDuUh9HR
x+3vv817O5BDCUCMEIdy7t3PV5kTXRBLpKUoCBrSq11eU6PdtZumyZ77xPrzKpozIzJRXhlLSvzp
CdVrYzgakkd0SsOX5d7VsXOT1+HD77/Vew8PoBV4t9xBvtjJvRsbvPUzSXL7LLa963Qy6LOH9gsd
13JbR7b3bchUckDF0nzwqnpvz0MRa1FXIxn85dBD/0THAdmn4BLFVVtoT3MSbRWEomS+Y7v+4Grv
LXiOPYLFzsnyF7Vgxnd0HdWkexWpdJfDCL0ZRKKtf38zTwjLS/nMGZybKXgdkXR3euD3OzESmFMR
ANAN+n0s9XKLaR9RSmIuEJrGHciZBizTlW1/VU1FemmThreTHsIuyNsO0yVsrEYVdpts8BjKdl3y
0enWePfOw4FenkwIjqeFTx02uk1eLm+b0aJX2FZPRuuXAdKS5hC73gMQARW4uLTPs8KM79Ohbw6h
X34lIC0AjAAdaMitA10kf+VMmlr5sFo/OKy+86wx2KIEdV0T6NbpCzFz+QwEUZf7oZhf1GyASVIo
qsKMIfb09Psf7Z3bAWyIB9teFKu/UNiEMem65bWU9qHxotNwWOcA5poJm6+L/wyjsdN+UGG889Dh
eTAcKhreWL/om/s6m8Y6Kvl6CYxRSKOBYHRPM7OeV6aYqs9VPUCmN4p+/+ff1QADvnSkKBBPd0oL
w3xcExy356x2WQGFQJ6b3SBLhoGSRvcTDqc/r9u44NIGIIzUZyv7edfkWRnaxqrKvaZHVYCTjtEk
sS03Q+Xn+9zhIP37b/jOO4frUUMtpleKxZPKJg9rSxItXe4JeEfCbdXDWq/Kam0ii/vfXGrJsvWA
6yK6O3khKOxJbV5wRDP8sri2s2peEZnhnMWdYXywfb23Rk0eqMWHsEiexc93sUcXU8x0BvZN3n3q
ZPlq2xXxGvx+cVTdQABt//hwxAaG6ULYhkBHfvoAGgSxlaKZi/0sZoQ+7nBbd/Va0Qf44ELvbMxo
i3XbhDduYeNYfs8fmjhqJlhFDzkCZpH9EI3jzpurTx8sCZM/46Sg/+kaJ2vC16DWWGAO96h6jZUV
x+rY2I19KzonxBlM6nsc6WQPDrVaN04SfS6H2kUxwMCm8+qU5l+HJIowRyDbuPk12NKbwZuyfWy2
NSnBlrwRPuCbYurDx5BslR3AN2ZTqUdsTh+FB2l7qLXJVbq2jRrBHtAQ43b2cxQXhdGkRHE1ALz6
KsQDjH7sKsl0qsMyBgmUxvWVHF25M+pmOmQ2Oq3elGTWaXW/91L/U1ymTcAdTrck8zD4l6iF9iiU
8hXJ8WoTdoQltHM6nJeWGQdDTAD672/ve2uTt7hrsE6Ihjk9BjoV2Q+Tw9pEK/hUje2TJ9WVZWpb
My83pAyV/4vHjpqbYm/h9mGk+HnF2HIqcPZOxb6t5NJzusQjdhja4oPi9deWHyEh2Cdo/NEjcPyT
y1hjKs0aj/keJemNUjHhWoP3rUo/M4m6YCoddLb4GtXFB0emU6jVUkJwXbq03FEO16cFma/yKsdG
TU+knOYvEjbNyqst7Qa1u55tGJxzxqnsPNy0aV+tocsZTLgKNvJK9Acbqa9NvNvB1Dtta7RWEYSo
w1hwaofxgzGWnzzbRs9BfUQPlLpztPZbAz9+787riOhJkVpN4JGguUrbxEpXLYinTcLnWbeZekX4
bVxDucIbOw7VFkcX/xxIXiCbNtm4mivuK9P+6Kd4b093oGEA4aPNYBrLT/XDHgERz86LFEKQ3j5N
eIdW06DvUqPtP1hZ7+1FP1zntDDqVQ/8yR+KvWdnOtGOThfkUm5+/7i8V9o4hFMzV2De5rzhoH/4
MnpF8lll1cWeoZMXQFRdcRh/KFOJsLaZPjCdvXuxhflA4Yu77fQQ4dRsRgVpk4hwnJyT6LzrLbVF
Boagso0/uH3vbQQObX/eFlj2fil+s2mCX4+UYl8n9Y1oSEwywumhzOrXNsa8JZ0P7uRJAvZbtc3p
gSP/0iYVv/BN50Zl3F/qNEJzJVYPYRy9uR4Ogl78ujQ1ubdU1Qaj8s3bWA/lfopQNkcY+C68yEu3
fmlNn118AWi0w8j6KEbmvWXL72zSRqJ/C+X352UL8qDRUkmZM1Tq1fSje+K/7jKTYfLvV9S713E9
ToocfxffzM/XaXptkgpRzp6TqKKb0z4Vkzasy67+4EX6XtlKcwr3mr78xT15Ds3BR8aNAGvfIhyX
DTq3obipS/uYeMZVVlafCF/7oFHx3gL+4ZKnBWsyWxlCHT3fa8O4i7ry1bcyFK7OsS77D84c5nvr
lxMpQzLKR87CJ0fhdvCABoxuzjYjpq+tVN+H2IdDlhkeYM8kCjSlxUHOjryJq0VwrBmLPKtG+eP3
zYNFU+UhrLxm3wlky1hbMBvItr6DdVeuvQIwBWgAbzu6g3fv2eyaWKQbVBNaM65ncvX2cym+64NA
015661HpX5Oyu8STqDYtJV/s9cMqn8x4A5ZA3CmUl7zshf3BanrvLviLU5cWB+v2dACbZaqBUKeo
/NR8mIkdWbW69WAr+4yeKShCsu5+v3zf+4kXewaOQZdm6+ltV4kRTRXF0D6ufAhaqqvVFridtzaj
MMO/vwhTf3/Fd74i7/XFbexjxPnldOk7kwejy8z2JPZaG1lPzkUhqdAmSNAPSW3Me3RIz7+/5pte
46QIRXtDboLgEeVoe7K6IugpTGazfO/ksx/IoXPuLGn0QWGSVCHLLLtXIicNwUKy9aZT9iT0hbyb
202LlminDQAXP7j1J7jmtx0UVQJdn2XXhqApft46otEmFrDniSbZCz2bGVlbVGnmtgnrZue7jrli
pSCfspfgsVqCcmhS5NfWP676/9EXa76zhy2+cOQYoEYZtJ18EB1phJO3cY5vOTEZjSzi5tjM5hsE
loV9xs/lHtoESSI+i2YVZTSRCatijhrXsr8ezEHfTlOof5EWhbdoZ/0LZXGxkwNLCtsEDMHRt3fo
cl8nFJls2f2G/Gu5QTBorWutaPfSqdwlEs1de9GZKFPzLjWL8YrHFicKTIn5QXqdf8x091HvpvSD
g/l7358JGB50d5nQnzaOaLclWdOafP8sHe8k/tz96IzxQ2xocvv7lfjepVBfojXAjc5rY6mCfihA
GDpVVb68lvwSvJ8i24fKY1TpkWCv6OH313r73U5X/dL9NTm98ho8Pf4TokWuIujavSJnwlu1DIxx
fMyWsQsJgF0XbmacGaUeXrejGC6F0KIb0Wp+AIxC7VSh139X9f/FN3yAb/h7Sf2bJPAL5Swos7J+
eil/BDj8/f/8w2+giPlLX5C+YMSWQ57HPOQffoOh+7AYsGDTrV6WFcCyfwMcQDvgd6e1TM+JSk2w
GP+BAZsAITCoLxosck846/h/AnB4Eyb8sNAoSJbCBOETXV5m5qcLTc+l0kOSSc68NqwSfwuGwZu6
L3XvW0V9TPTc5WiU8h6SyQ6JmxPb51B78gG9sc+LqYXCMlkqOlp+6KXmRaHhynbAibYy0hMiQrI6
phuQJrhudoshM47P7WjoYURi2U1IHQkrQO4WoQA9llKccR2eXnlOCBDjIQxWnqutpAfWB1qJV+TH
ZWjWBak5LHHuFbYV/VEUNfZGjFS1mu6Q7iKSIkk8GtwbT2KX8K/iuN0MrW+BPYfBquWB3RWQxrOO
mMZp5U5amJIAXTKt//s98d+n5oOnxmBE+sOG98tT8/+yp+ennH7za9HG7XR4+b//5+//5T9owEWR
B+CPliSzDp3a55+HBjagRcuEhc+8YMGe/OehMe2/kIMRcUFtQqHggjb590Oj/yUEEwyfgQvKSQ6Q
f/TQsNP/8MwAXGFEsXwKwIWITE6bfImhhNWYlrb3ybpJINShL+18q/ng2HD6wlkuA14FBAXvt18B
hLPR1FM/9xpFhmWQqJxDO+p07yqHXPVR2sJpMcm1aG7ztuFwTTFhL63AH15u/BYJxbgZ7nEs+le6
U/cXbFvm0aL7dq2c/MPEC3DEv9xFZhQc50kxQTcL2+XnS5KOalcGzpU91hDE5GFVtudlTczwihCC
0g48gifuQY+YYqsjziDbPcNTtHPKQRQ7smY6eoS9hcNgLOKdoj/Pi3nEFzn5tf5cjHF9XvkYB6sw
8nfDXMdMryYRFGAYj1Nt5DdZSoxsptXtZ6N1CoBu1M9amMeX4dTGl1aU0Lsxo0Lu8L/nhzhqpk3V
NvmN0KyZ6HXiiCVpQ/euii4obGDYuVkRdCrT6f2a6QVNW8cLJFUZZ/ou/z6bc3k1m0PyWehxsir0
MNuCYi0CI0aP35XFsNfLEEjWXImd1+MUqKtp2BiUGATGg/1yjba8rBWeipYs0ic9izQQ4sw75lob
9hVlcrQi7op61NNE+Q16Lmi3GRKiX864U/Rq8LDpeBYEM1E/xqnmD3DcZO02YA6mgSzBR8TH9tSc
y0IlW5eMnQIkIOs80GWJ0Uc38+K5q131mKCze0hATt36ke6jpdcb/yXxGvxxBspCzmZiKpEUMIva
1qgZFsurKZ9TmXl2ECN+udKz3gNXYEXludsN3RlipuGeVB2QdWFcr4XIWHvJDE7QihP7KjbxG46x
DoUlmW5l5TubxtDrx9wt+22J0XXr9Y4Gjbl08pc6z+VOFvLbVDMUjFBcApr0sMAYM57gTcPNkUWY
XVRZPj8w6dduzCKeQXGHi/ZgNFKSTXpdW6dxEsKqKLU7i9feIUSXvcfnQFj3RFqFnkTdS9SQdpsa
C1Nxjman2Ght7B+5BQ0xkc63qgWqaAzEjWfERI1u9qLjdl+RfUyMfAuhII0++42GiipU2U5TGPBn
LR8DPNL0zBFHQ0CABIkx7SzRagsLZIumn4ja5ImwgJD/2P1KCri5lqUzYQNzqtsQpAIU0ubaHofB
WPHyt1jaPD0jYd0XZmqJTWL0r2Pualu71tqLVBQz6AAMhfyy9rPCD3YFLU2sU5yzt5XdaqSBebdV
5XOAtucvWlebl2KWYiOmubnU3HneDL4z3IGv7ILI8PvtlFs3xZA/AFwpiVBDrNZbK+T+xEoXTgyo
LOw78sLAUQK2WE0eLEl8lUm/TqM8tTeO4JwQTFnlzOfewMjvQIZaNOWBjCpdh4mjRURcN4OFUWwU
cCQibgSjqm4iY/OTVSeo/LKVkYwc/D+5QI03mJRdGHTAF9KAl30MO7DSnZXfegWO9X523C+jZkXe
1p1SYQP0Gxp9jSd48rYNQdqVtYpIn98CUJ+j2z61+S9NFffRpVPVHC7LvC6G68jRIs/E8VU1EiSd
1mMVbMLBfhQKan2y0rEkk75Lb1zcJ92gYQbhbOW+uOTBATlpZasdkYVGXX1HOGIBswludPqo2Sq9
8/s83tX6EjxU5q6973XOuG44aXUQmiJE59c55tEe+1JfDUi+MSURI76zW9M8DuCiISOM9l7kGuTH
kaPEtOYwbXwSsoT52lTLP3ZDJ7ybJpwFjig4cmDmV1srNc1DCVR18VgVBCB1GVKkRi+OMeFwm5Zj
dhHklGE87B6JkJVlNRWIE9fYGk5DlHsdFxtb+W2AhAc8DB23nF+ArKkRzxz4ea24Q3kaAjcotE6t
0W7mN6NpqdeF/XvOB4mjLaa98kxNwF3WHXhx8menoTx4kAuuMjt2ntAE8fnMrDe2IWi/G21Iif1K
CaEpAsKI+Xe21ubfhVfDYdXb8TpLIY2uvTkv76JcEuLVUHsbbB6k3PPc/gOv+m8V+FEVyNGV6ux/
Pjwd6AEUUK1+qgP//p/+VQgCsqMHjHqR5OGlEOLP+6cQ9I2/bE5PuA3+oT1TP/wLfyf4Vw5ndfSV
iwhoUbj/cHpiQuR5Dg2lN7b0nxSCVKInRQziLKoYJIFkiHIaW0rOH+um2IlJJzIaeRypZeLVoMqF
Szo5Z6pyNVi4o2HBPkn8O5VWFZ6IENRXoPcezt6oactqTyUShsCSMuc4z64Vbujb4mdvdX286Uwr
t3ZGwgnlJvWT+qEqOEwGPf6NBBNlRgRjL5oeDEKOBScL7Q4Yao53H5hL55zD03XpsQ41/UhjbrGQ
J6W/mRHO1Jue7VEG5lCGx4bM0H5lwUd69hmwfvMybJCt50ebaNY5JklFwj3RIdQGayMaLHHuk4i7
bsgouRgsdo68726bTGhbl7RRnP9Zr1Oskd91p5Jkuhml3l7igyODLtHGYuOOpSaDxBuBnBW2Hnkr
J1G3ma36HX88CZhzOe1Rp/pHsVAqDentAKviQ5ZlXG7twnbAeLyBLd8gl6MdVltrIV9mFCQrnF/Z
nSFGh7x162vUL6TMcvLXxULP7BaOZs+BdS0NcS0Xxqa90Da1ibfsSPrytelq2aVZDLe2PjQBFSdG
Fhyw8puz0DutheNJfZOeGXmerWOyL2772sSF3qFGuWg6KKAIAwGCtgsbFP5WRaTKZajq/HsCbRPj
JuSGxkaeHVEj3DI+/WYDjFgbIZQhZ2GQOguNVNrzg29pBroISKW0EY/9wi51F4ppgpn11lzIpqaC
cRovtFOVyudk4Z/apYN8ORrPMt2e1vby2nEWXmrtKO2GALP8LltoqkWagVpdCKsLWTQI/fSmJkT8
UhshZMc8sZ/Thc1qNWK8nBZeq6J62Bgknq7xOEdrvQ+jTzNH83yVeZXogqQoff7YJKk3ulLGmSkr
/TjpHRGj4F6izspu3L7I5BqSuH/rLlRZjxCb1fyGmlXRPF9a0KODRPUa3PKx3M1vdFrBinYXYi3j
VetsQhWqatMCPSaai3I050ecr3ZM1dVKykVpgFPGqrMyTbi4VUoEbrewcrWKvBvTb466dC5AylYA
dRe2LojiBN36iF36Db3bsAbX48Lj7SjPAmdu7zUt25Ind+st4N7QPbN6f+SFWXyZhi65ZtJ9pfEm
Nhbor59Zt0bFrLmAB9woFzAwhODpDRUsmq+5S07XEgw+BXkszmxryIJi+aWmF/BMisge4MOwlx8s
wHQB4SEhIlMQxQOtJdQIYIvJrnhkM2yuxII01ha4cQYu8DBVjXVvvaGPEwpPpDxUrfhDGCoe3QWU
HEJM7hd0cufm9S5zK3FImuMMXbldMMtVC76giC+LBcBsQWKm1MzX+Zjkm2FQ8TYd/gY2N7d4xrIb
/KXRoV/AzjRozAMww/EmX7DPxQKAVgsKmvhA58KCDj0tmGggMGG6Bs493AwWlDBj0rAST/blgDa9
4AErG2vQYb1oJHqvK6MWyfX0RqYeShv8r/dcViVloTP7nxJzoioR4C2kF4fXaO/iK6JEngpLWQe7
yqvVHBtPDl3TdiVrvf3aQPjbLV2uda0ycUYIRb7VEd6v4SUBnM+tbJNNEt872y7t3KUtVNZlGbjF
9HXufEJZQ/Zn6lUCF6dx+ooNEVZ3HuvVXVWPd4Xu4NynMXVVQjEir9LHa38d2SHxcmiEmx2tApcD
HNSuVTMn5UGlfQiEogBSR6yQf9sm7ndV6kMQwbfcDtLLqN0IjqpWmtOStO0glAoDK6YrFgVlZyfd
CrwPGoVZzltPtPl2khV+ScAVQzZ29zID9GbtIRu0R1xIsuPdolXfUoJpppW0ko7YHjkI5yqtvRIo
WTl6+7TzcP+OVu3cjLyw78jq4RFJB5beoW57+0tjxPVRzvmEL3w27eeW1R8HRldFMjC00IUi5yj3
tso0T6xDDmbHUujesZpCbdv6SRHR5WsPU2xGVzJbDPWEErlYlzR3J8nnGgJM7PJReVazIYMn3xtx
JJ8W4wtUcK9OEsJSWus8MmsCtVxE/85qHgig7JXH82H2PQyycdZuFFv79yK10CTR6Bgu2r5prieC
XCBjg7khU4yaFhqjDXOMo/LcPehL+ldV6/Ej7+SoAPjeXcBZya/C3va/64w15rXMQvOWYPD+QYOJ
eZkTMUb4YvaaL6lj9lsAWSzNCv7DkksWLQlldtkf8iWzrKF+mEioWaLM/JC7SJy79O4hfdgQ+prs
RUsY4WBDF4IEahUPN2FlOfe8R/yNektNmyZBkJa7kIyM1CB4sY7JWEuBcFlsRlF476dFfz0uHnuG
nFK7jt9C2oS55LW9JbdlCtYJiC8C3QQ19MHHxP5itVWKvay4y5psEGgAivCQGmm+NlLJw6rKtrqa
qyXCrRkgca1EE4f5Bs6WfqGgwD/awzS8hh44MAYl/bbQEh/sQOTDvBqrSTvWRtJfFzb7zcpsau2b
pU/NFTn2UbgytWXU64K+27vaoL6iACsQdMxhd1BGaw7rJE6qCa92njxUXmwBYinN9jaxQvB22mhW
l06rsgPPXJzsOqETDTRZI7nxaAawndT6Y+i3obWBiZ+Oa0Bt9o5TS3wb+khhKyyVMJa6IllVnpUQ
kU743AplTx6YqSDzFlnvkemzs3aUpa+nfglsQoiKjUXNwYiiaFPpAA+cBG+iLQufBING3Rhd064b
DA94Xcmp4DBVtuvRTdShcdGsrHLyeR/TOmkB70ddYwTd2JRfYGioYtNiba5Wisb1q0MBdQHMnMBo
4TxbkfQ/wz/Kn8qoKbcmuW0ZPn2XoC+wOqUWDD46tsSGj4j+WHcv/Nlyv/Z2jT2BZL4oEJENqmEy
J/OZpEt51oaGee+3UsJPys3RIp64h0pRinIfedDOwSt3qbdPTDndemlY9cEopPHU+z3ZQjByvkYW
qDzbb2kMJaPQH2FVAX5GA9ixlvSmw8/vGi8+Lvhkg+8z0o5emYRfYr8tPjMKhJphFnI865pu2vWJ
pkl6V5wXc9dMD0mUXutzF3+pCvcSLx2oFPpiPX7OgfEjGsHWv7FaX7/sAN+toWa48ZpobXHlZNSG
ILDcXUWbRq2Q+lnPvjsLZ2WVKrovrMmdVkk+WNrKQIMIx7+J9R1ZmrAeWkH3QszhgTliv5stu13P
yswIO9G7c2aIG6er81eZiCV3rnPcV/KNa7nqm0ICZmnrz5Hths+OVYZbzt4mui8LK2WgagKnJECl
Q0SZRYxKaNNAi+sooZWQWsmL0v2+WNXLX5QmM7YWc7gow0o+ZGQkfoptXe702NY4H4Tdea1Gn9Za
6ixpXDkoLp0aMR8iZDuoILZFXXV7LwatuipElH5pPJeUN3KfQLpJ3Oek46JzgUkwz2epBvRqYJx8
zjfMzgWqzm/hHBNCAzh1n6uq30a+WRyqLDLB4M8PahqHLjCEUT9FZuVeMwXVXg09/u+E8Z/pxken
ZJQAdOP/51Py/ml4in86Iv/9f/xrwGhbf4E4xi2Gyw91p4ME4F8DRkf/S9AowWf4JhIx/3NEFuIv
gUIT3TASfms5Cv/7iGx4fyHOpn/IpI4ZBxbxPzki25zQfxiWLGB4j7kiH4u2JO8CbxkD/DBZ0B3Y
tqRmiruGACCKlzmHB9kbHOVhuub+ubKi+kZCSvmm3FR8kjLVboVfTTvSFCYVZDEt46yBTLWiYz4Q
4mJAudPUhmYXSJY3WhuNNxGtlobbdVIzkV9pyqZtJcd021lCbJSR+OdCY5IB/mVYx0k6QZmd0ts5
AWHoRySaSWIEX4tZm3lurMG60mh5XY1FFuMibNrhyY/U9OSyMcbrSHLb6EX2zBrqtIaxmekVaFpN
PXcEfT610TAR9DYZuFWT6XGq5zrwCV90cdPN7WtfR0RxKPpoERb9m0g6N0arIVkus0Z8pjKZ0/UP
y+X678HUjwT9NzXKf+ZVbz+Bs4ySsNEuUOplBP3jT5CjtE60sHHu5tr0D7bZIU0RY00DlIEJyCQB
uG0Vi9y/Ll0lzgukVDGVp8cQJk51tkUJ5hjrbHnw567HkQ42TnRW+UJqs/ZQVHZzK5ecaDtOkovO
bg25ehPhZFno7SLJXKVrzPLK8+rPbQa/y1bDuRsNgv6j2LmS0UHlVM+//9JvnZefvjSth2UBUyWi
kEey8/OXVijVolBXJMaXefhoLL8+zhHjCw6P8VpzUUh0CVjMPBnajcVLViAoa+dtAzX1YuxG/Vml
BrfBt4fxKioAVw6lad+FE39XEd38ihzVOIs0MVxh+jbOzahCpe6F95E1ip0fx9l9SuJ34KQMhOIC
Y73Uas62vemsSeNsN7Oes6bNVu/P9Nl8KRyyRGph7NsutPcEtTbtygrNNW6edDPaULx15cutHT9m
CtehZZXDt1iCFGQ2NHxTwDgPLnXmvm4h8oZSAr7tu20bD+MtD2V66fYaDxPO8H1qvuiUTiifw9pp
1mky22eMy/MgDnFXr2MAeeR6o5wim1QEEIO8tVsU4+0ICLRaoqmSi5x693zyMvEwQS199bKKOq8Y
6gYjFoTv/TjTAC5k0+z9UcVnWdvqF6EE1esVRn9hpxVfTkAJxJsv52Q/1TLxg9mKxK0Wt6BfW4Mb
Kmj9xjPyssFenk0tnW/yfkAvKBs6VVEanVsLkFTH/PCBovFkz6KbB44fFzOSacxe+DhOpqEEI5Lz
1rvarSSv7OYNqqkZDfDaEXld7XbobPxl7dQQzQaBT7ZpG8pQUsLkS6LK8VLRdTlWrV49uJWl1gTB
UHp66svoW+kad2f+mUQzH6hgjUM6IXl2l/Hbn5chIDu9jeYNOZzjZspLcTvqNfRHlw4DGUUaXEkJ
P5Xtatr2RAksG2qZHmtbtcaGWQ0ZrnpHozEZe8CcELFv3pYt1aUfvGFw68o2zg1Vht/LzNO/eCCM
H0hxax4Kba4u4yamZZQreHZrkMzxc6GTy1rWaCY6smHpsnedsyMqKHU3qSe9Kw+T0LT5/aP7plz8
z6O73H6T9w4eBYxsi9bqpKk6VEbDiKcOb0WtHA0/l2usprrS7hLieS84WpABx5RF+5RMMSWOjVBZ
XYw1peXO02NeL6DauTMiA2jiQRF4SnsHFoJfDSoKFPzQR6Kb+TI69O5DFaP4//MvwCCdj4VJkO7f
6TS9mNOm5qzm3mb0kDbk04+XFaewbeWEWb1qCvaZsBrYL8QC8n0jByNuUU96qNtnxuCE33n20BAy
RX0ysQ6cO8OYHqUAN7atMi/8RA8nD1eyiGAt//6zv72PT26+5SJuMKB1+OIXJcBAPHE9W4N9S7MB
kf1Ae/g7qzn09nXDAAVc6HyRjM14ldHR27W5xzcQRUFSMROxY7lAigeQH1huhvrwhiNundzf+bR+
ACVWXXGFKSs+dwXffwB8L1YtR8zvPa8JfqLYemZm1h30eQbTnVYQYTtrSGEe9y4Rxok9M/Kr2Ya6
LnzgcEJ2had5R2Z0YhN6rrPNGhM7bCbHx9ohA7Ee+vAQM/jDWe5yzGyFGF+NN5yryC2tDxoljM1s
Kn9rlumzkdf7RhIEvTJTpQ6ZhTGpcHnUqQnG67dHL/S16KVmlNdvmOPy8Yo0PM5jLW4z0UzdOsey
Gviiki+6auZtosvwkZXXv1oZviW6EdwaznDHLi7mC0ufuX1Q58QtThmd+MU8/aSrxTtmcZqB45Z8
M8u8PNBpGQ8pNI+grkUf0CkT53Ic6F+7EG4Sg37mBwuBIvGnyo3HENccNYPhsWcv5eBJ2cBenXcN
ZplbmRnw4CadB2z1tjcTq1ztJk4rgQtKPCYLU0ZbSjH15KAhvWHaUJLQlzcHqVUuDRRAbFWM7Y6M
Rj1Ogx5hQL6KomJLF2J5XCGAPONNyT6z/bfPgsnuaxe7lrbGvJ6760Z6kEYKyrEL2lr2Bloi6AAS
tGm0Z2aGkCIzQiaf/pxzDoq0cT3Nyj2MVv55HErD5FNiSw00Ee8WkPUNet5pWDcd/enK5rXC+pLr
mibjHiRjA30VBLebxUvJufyugP7bh2ZM97aW9tN6FPG88c3pwVBEFZslM18+j8xXTLCLHcpoFmsi
GitgmuV+Q6+Wr8kxS49I4ZGG+NmkrRxzrnZzxfj1QtC78wPVpfKe90B832hEMcL2HkyPHGtaIA0G
BnCyaeVEe2g++hjkJrvBqiHj4oV0MoPe1LAUOPVYHpmxFjutyZ11TYA7oZ4So307ylzn66ZseVnZ
cKOYCfH3UN95bU+S42/gAVK31hkNsk8R3IQDKGjeOrORmM+kxMSkLxuOSs9otC/ljz/dRHhTwDUw
kX/G/MO+2laosCd2dj3QCqDjkT2kx4mF4C2govJMs4iMD9AUmV8AgTIBYTww3ySFH+Kcd5Pxtqa2
3DMQJj2zaeb5u3BS7+B1s7bJuhwEqOeEBkKSmuQ1GD+QyBsnloFTh+5qqDVWYVxRZa7GqF63vp0S
dKZCpvjmnH138WEybMvgp1O2hisGxEWQ/X/2zqW5cSPb1n/lxhlfOPBKIBFx7hkQIClSEiVRUqmk
CUJVUuH9fiSAX38+yHZ3VXW3fRx3cgY9cdhhSSRBIHPn3mt9S2XFyXWL+JaMEOWzGXhcGViBdx8r
6r/Hv392sGUT+UMV4OHtNf5BOEsI3fobvx9sDUSwxDRiYLPRjHKM/fvB1nA5viIpw/jKwYYj5e+T
XxS1rFs6YAZWLXxbVP2/TX5tA90sglqOtet6xoH5rxxr5TpD/u5cy+iZv6DztjjgsnT+gyU8M8Jm
oPfjnEh5gEMWllNzWbq0a7eaNGaBGGtiMbfK46R7Tn6/JLXwvjBNfo+rRdzbbmYJ36isB8Ac01Pm
askl8+WpJ45C4t6oS2dtGS/EOwSatcz9WcvNiK5PBKfwUS8h9W/KMcmt4hIWf7cnzTNNT64Ze80G
kKHcJV1cHopwZvFLB1pssxEFJQ6EAMWl2MUJ2/829Ya7DHEGXWldQdO36vqqG8x+PztjczS9Vr0R
TfhiF718I4BUf85V5e71Oqlf2iLTfVsUEMys7pXgHB7NScaQ3V2TTuMyx9OFXlf2ji9KOzHaCafA
dcddrEvqL7/1qLFbYAkDgM4Vpwzt1ExUeqPFsfk0ztOVPQB7NZKp9jtwEOe5K6sz+NUyGHv9CdmH
9zjR+OSIPlnMWLynaZLOdtTBoltjccd5t7mwh9Y8IQbjpCetFXmK9rgYK3UQTpxce1r+6vWNoIKG
GStqJ7tsigxFYKWNX7rMDQ9zKKwdmA9a/XlCAYFb630tXBuWnhbAmJm8D4PZbj2VTJ+FgalrEyUp
McO1jEilzeWLaQ7kzLsp4RqyeiqS4qnReOmyqRfo1mp8DntNbCm0q62dJa4vaua9G1eV9GJzcpeM
jZV4xb27TLazCfW4Pqx35GMzds5OGiHKFnri2YVrDpjjYtftefejG5Qagi980ZYzB3VO+w7FmRGd
bRr8t/PcLTehinU/xhh/FSN/w8atT4JXsaqthwdnj6SBcrnQrOReMaS4EkU9X8WzY12TYpZCPg7V
rWqbdld23fS1X62EG05TvT9kWv3NA/MysObjVSjcVF21S5hcTKLsrvoQPvpmclT0Fpu55hP+JC5i
oy8RDQy1C07Xi5mN9a5+UuWsw1jwFrI1S1Mv/caB8BzJbvhkTYiUAMDP5i6zsgYQuk4r2IxiuMix
KXxSWbQUmZTpXY4FU8xNX+Nh90eOMTtPTVdJw5tyGwcz+zJ3jwziy2IzZmb8rRqWCsZ07l24UL+u
WqG9OYvQ2UXjNN1APHY2FlpLkyQCjstWbdU7N9W9p2TEm84k+pIMhOS2QCu/w5WvfxkdI9+ZieF8
zei9UiQWIxvWGMPhbxErtkavPuOltOgWhW4AcyrcDX1FelSZqfmygt7a+1KG1VE6GTOBgqJzOw/m
cusKu9oupDz7jjPhJJ4s89CZGdm6usCtk6vhk4jhtydJGdP6DtkMXS8i8bO2ZmJkPGJaJUFHG4dk
F51zEuHCbIHMTttxRn8xpvupD+dtouTyOE7Ai9HmG7tYwCaPPfj/bW+H17Es21vHaRAvyPaBTpBz
9qzhoi2t5UYNTDSryT0iSUmwUefmdGCApC6kcqrbtMCrZzAQnmDsy/k+6/L6uuhGGkJMDl4S3Wjo
82XhZlC4UuVMuNGhxAF0P6WN6UMY9q2p1q+RMG71slJ3kd20V3Napz6Lp37qGO/ASC4ZGhSJxaLQ
eKhAlX5YGuPNgOl2qkFCHExUBIeiG5xNYsD0hhwNPpwved+aYRyESQ14q55JqDWt/n7x4vkd2n3t
o7mccbwhcXTnpqAFCNSas7LJJDQR2d4lvzdIQhZy3Vz6yyQepkfUn/auqcFaO8hUr/UJrDWoDXXw
olgFIe6KZ6vSsdkywvW1CShja5OqGaSdcJ7ZBJcLogppuqeNtplUbGEns4dvaahVJ1sk1ZnoI8Ov
IRdQ4+iv0VJEhMLm0GyrcURK3KESrCnWnzlW9Fck6Z5X3N0x9pzSt9q2vjTzqL9dwDPvFAkGt7qR
eDcdWsn1mBUuWzsCWVvYgE9Na5IBuWhjMLix/Q5MYET2PH0dkAyRNe1isAgzRW6vI7SrWCOlEea1
emJ6kfi2US9nRyov6K3KeR5kzLNhORC9hcwPdBInzISDxoIVqY0Sif2S5SMefrdJTgZQzP2iV8ar
IjM8mPrlEdUrsUlqNi/ECNGUNONQ3CeJMTHYX+SBg+V50Y0D1QPngtYynG2mz3zBpSm8gByqO1Vn
0ZM2kTWRDgVKLaeMb/GSES5KpIb6pEdOc/QYeBwjuAxolLLQu2Dd1Oj16Fedq1nnZRluBxKRNw3Y
icthFZcK7j26EmZxhI244ZHg2OIZJTrsKD54UjtnyBj9SbWVRKSyYo3LSF4kkzPsItnn284aiFiR
4VWagVuqnG6gEmdAWS56EoC1RONAj3k3FJyHon4gk2PKm+0kw4J6u2X5VqF6jRO93muk/l4uY+d+
Ndw8/9J2tXYSXXvXWYW4XySGm9nuTkBBmyulLJc5v7bg83Ohsgp3fOwINDgKp3hNF7Jn4tSleZEl
1X5cLXwDGjL0UlrUHUnhGbZ2EtnnLiqr24XzVCDZuUYG3XdGVJvPmiqJDmRXpnlkhOOTQVTORb6M
4qqok5S8C+KsrLSh/tZvMsf+NGnKRi5e5NukJJ/SJSrrwZNRvR962dzUksT3qautnd6E7zKLWAKh
ue9lByYOvUV+0VX5chXbcPRrkUWfR7C6G7cbq6Be8iZAP7d8E03+QDhP6ZtZ6t4jOBe73sh6n/c3
o5qxrkdW1W0dGy9hx9CwqOz4hrYeOjv6b9gLr+bQsB9z8mKODbGAWxumCAFFsbdLpix8aYd52tsY
EF4mrXTIdRhIGx+hTLgKiAhj/xdlsK54emHssEJtsjWkLx/iV21AtNXOlr5xEWQcPfLfoW3ml1N/
SU6UTeBCVYwnO68iP5Z65TOIyB9TzSnvKaqyy7KRq/DX4ECUqIwg3qrqDdyoUX3KMagWjlXvJe1E
JBNko5ST0Ej1spHDxGYEz7hk2THTgTj0FIH0qFLnthH1dIjt3NhNEozNnKbCJ+LtpTNYa0l+FfUe
kflyUysXKIZojWO1tOVOSDW9DjKUOVKphSKFEBciI/KI4AlnbuxAEDX2tczi+sWZR59cje61iLww
4I18IxOu2aVEOkHWKjVywTpd+kWaaRe0BDPHd5usYBZqZ+V1PZkZY3vb2aqxoBmBhPst7AnYs4kc
YktzWuxpnj6dsyy9oe71+2Tlw5jOstOxUW4XFRpHYsQQ1thUmzGjhIvQ0vRvmObEpkfIuBl6VQVY
y6ItNo12Q+nRbrs8uxMu2icIFPN0GcIF85uSIEOdr/qlMrroglN9uHXLocZzO3f0Z5EGEjqkdUGj
8oHBuxu6n0nCbDHcDS65uYt+59ZsSHBsovRkqN74OtVufrNMqEj00cx9K8zMXVguRBzdyylE2BaE
o4yrr8lQjKTVFGVOdgBi8iyzj6GQSXbZT9KrHtQ8ctWq/m3ScLt5JZXyJm0dY0GrmRsuTmpoWozS
k8wN5jgqA60PSSIh5HZ6rx2aDAqWIwlunfjM71QvWqTC3RpSdCCdEVGNMcop0DuZHIdRNtdNzU9X
nVM9Wzx5xGm1O15Ru848D4l+NJv7xBV1tYnqqaSPphvXRIfIg2MaC08wh7mTOzgPSxzXyBOE82bn
dYfTwV3qy1B4aisWrz23BflLqVO0R62oiztdxXHgWBW5GxUO8Qs7RzrFajAHVH1mQEIRyXaqW3tO
yRrnm9tbNxfmpV529rHVmYQxcMc0SNsQ4epc0NHReD09q6vHKRntJ7IzBb2vpC5cjPUaAe96nvk6
V+5Mo4YxWd7Pz0qEN1EquaxI06d7BPJRMKYRgl/UoPo10n4ySXvC1gBZo1fpgPwPmzCq6aKzC4NG
nJoBYR7Ns01XY3WcijR9iGTeP/eUnpyZuvE0l0t0X4ilw/DCxQ4LbJkaJJpoI8wiPmnhCNuqKski
coZaP8xp19yHYaH3QVLxowORTwea0+WZdLqWKAuj+dTGLVOxWjafyyoiatLVr2yTnhfQVh1lpLlO
bUsP+cIwkkfmFfX9GE9dGYRhXbrXmDUxe8TNq7u0EK4BQUQEVMX64kuls+0nxFwqLkiI4iyf86dU
r9NHmapwzwzGIOhjMEzs5mP/SGKKehs12nVo5qLLrojqgHdU7kBF8xDS34cT5vRixhjVUusQz4nY
LBbqy0LVR8Wv4XAnkWS+bVyZxaTo5Mm5jTwqsWahZTymg7klUtLYmkBFD4rgoUNMrsiViMfkQAiI
e8oFJwd3criZdO1LLqvlMUbzAnACwReD0plFQxfZ/JSxVJjc+Ur3l9RdbrS5WgKUf+G+N8f8XK51
krVwX9FKJ9QHcdYxNLPEr6l8mcN41UWZhgZQbgO7G5eRQtYQ7ZVYw7WSUhfrChZt0QUpgl26JC2a
zxWcjeKGvI/OQrHocBhrkEbrm7GiPerDu+1WFJftLG8EpOvqlrCn9MKJK6z+ZILPT3051dPDorSU
/VXrOfD2t4PeMb7YDiTnIFL04DapSy5JK+WO3KnY8a3OqIZs838Le+xiu9emE+Lifai5UNTyYvr0
x7MH40etAMcHqLdA6XFC01yBK7i6FL/TCtTNpFKyt9Up0joRkKESbwwShdypOGhSBmH0YhYWyiHz
aGVip9ntTsTGVrpkdA3MzKp+y0fdk4EVZASd/fGb+8mu+Ot7Y56DKdV1SBz4yf5fGGODZw+zPQLX
k1tTK+Jc/DOWyj97EQOem4tpAYDpzxdAYJPm0DuqU2LqTOQ5AqM/Lt3q1wHVv1uSf9KSBJVh/mFL
8va9JI40H1/L5PV7yc1vv/hbZ9K1f4FrRmYNpwec7/zb3zqTUv9FrJhIiFuI9wXtoL/3JpHc4DpB
jmCC4oKj8nfJjeX94hoM+1ArMHF2SJL5K73JX+Gz383wSL6xbQuLNOhoBnn/wMrKC6tbilqfLwRe
hTkYjCoxsM8q62SGEx4Qujgss0WRtMVO9U7joe9sGXLJitzJpSHAy2diDU6CQX1O+jfyHm3TAX4P
Wo/Yuj68UY4zX9JU1AM7GSZjsxSSbhVitA57If6KxcnNGhU6m+XWhdDKvD8ODXPbpvGy1wyz+tR2
c3uc04YEQuCwMNAWDnUmPaeNnbt4vNhx0i3LV3MfZe0Ew6zxGhkYNHsg3locXTODHW1TwQRhf6m9
LEAiHQZDXF4kZAK+a4YRfVWM164nfuezmKt0CDzNs6/iIsdwZridPmww93TE/aFP2laaErecNPLL
0fLSG/bL/hq9gbY3wnQhbTEkFxD87AS9Kcx2nIhScoS5KATxUXZraCno2RXYAzzmDpsxF9ajbLnM
huZma6JgrB9LJxq2pevYFzQ6oi0yJw9/q20cFRyf216zHLJ8F+qZJadLAkPxJg4ldf9I7tIR6B65
15JhDUdsd0crTu99hMXXaC4jfTu7DrFpbVYvqY+t5gnyYH81VPZnpAT9vQGcSJKfGnq0BbQ0qjfF
ILN92ZK4N+VUlulgyX1BRi7egyUMr+0qSwKOIpkP63+5FmLszq6DYQIdfiiOlkYycsfRY2sXxtkd
bzlwlwGezGZvR/qtPQxkN3aVaZ0MrRueDYqfxxbN6Q0WTeFjHdpqxGn5olhbU3Ff7GHG5Ecvb8Mr
r07LO6H39jVm1adE2UTFV3oWzM4w78omwqU4iGaL3RdCGFm9tAV6mg9peg6HRr8ZtM4NwslWh8ip
9llqyW1BDKcfD3oVhEtFy8Ybq/Ai9UKxQ4mRffOU+mow1t1VNvROnJi5ceYmZww1Tc2hW4xis+Se
taVxroKMWKTAKcVdxd3m41m7hMISI1NvnIBgxM9LweEJGpa2i+EXbATIpAvVxcKPBrTPxmAkx3yM
tc/AjqIDc+rmLGiDXs+28I6u7JqAeMV52xrT6ANhjU/WiJOm5LZVNE4pnus5pi9WxslqB4FbUTuo
ubDPTWekyxzbosSuor1jF3NkPMoQ6+au8wxloYs1Fht/Y6riKJZn5Uz4x/xZwxl9b5qZUPeig3dk
Y43NYuOTAdQjpdhJk0un1d27XsZh/DTZS0H2LpkM1o4TGkO33EkILjXG5AQ3xHzyCE7Tyf40WpLL
Qou5u21QmCF8scr0oCqTsj6vlpRPk2JUK/dtxeH5fgR3r+77LBkQ8EYR9oBTZulj+kyec7uUAcPM
0sWfITrTB/fsLcHYmRMrGwly0XOBX4AIm9gggy3TqoLbU1UzRod5MahGmSLw8SXU+CjI01LKbVNY
fRZdzLSun1fnff/VzTzktc9cI28YIYP01THpS4uivwyzHrtA6YRolPVKaDji9KEPH8pscGZfRwyG
IY1TZ8iDZUy/amH+0k59nXxtGct+6/9z/bWvVT23+B/6//rPH/7roSL0sfjDH/mXf+iHv9v918cf
id6rldvxw39sP3Add8N7O5/fO8JzP97Dbz/5P/2f/0NZrIls77sK7R8YIvv3qo1+3KUBcqy/89su
zVbMxmFgzES6wJZqUW3+DhERvzg4Nk3dXVk9P0FE/jYxtPRfLAFyjOQRyfYszb+yKeNN+XFgiI/V
Y/tHcEvoqE1BsdZ+3xW3HnFc9PJlfmHJ6FllaCl6EtK3sFo/g3u6xw1zUaLd+iwLA3eZMnaDi1dw
Go/97MrtojXmwVLFfOgIecWdrQROjizft7NeBy6Znn4/eu23ORwdpPOuDCrZ6VdalNcv2Gj1s2ay
eiwaUX9Wrha/lkmyC7Vy2g7olMg5lLdqSYJM9sVlqRLFX8NuYamG3CFyBYNZ2cQQ9q3fjMXN3IHP
q3uONmk+HVpCh+5EF4qgcpXrG5iDHtYYW1w7EwzfhEceL+Odwjm07/roicUJyZBS+d4t8vi61xPj
MrV4TzoG91t84+1WaE5zKy2X1mL+aZjmzYAudjM3jrgo3PEVtzbHZWtUQWvX05cEzcBlpgBRWh6H
5xpywF50inAru3X3jJI6ulY5VGvLeuvJPtnZA08rIx6Msu7wao4zeKF+PEK0KNDBN1hQFpgiC4Mp
BmKwhWO3PBPnvOvzebdU2k24Ah8GrZkuastjKXMr44wVIf+MWap+EmO6KzyFDKYvzhkBPlcJ8Z14
raSbZT4Tu+sWB6/amlA+aBw12WfmTsldZsX2weowHjIQhBJRMyG9bywNtizk20s7mxdCFAvREmzh
NFdhXCentsrV59AzuzdKNO/TVFgkDNPcJ4e2cuVVPHrwLjjpHpohl3euUjTACZmh8WOSXNxbsn52
kxTiaEpS1qcyAxkncsABqzLuxBkUdy8T4CrbRXrdMjQzZVDD4uDieeYAtGBo6GOYdUmDK6SmWirI
AI22DA3umtJtNkmeKVwXbLonvUcEsupDdibdwhfXHDWHvGBSlYWZhJ9SM6/uGdMW26lIqnsjq4yT
5UzVpa0Qb6PxTF/qetUa4RNfhaHZYuxWP/G2B6lxOws2oIE1vSQCzJ62HULG/YKW7cLqFVMJwYgu
aHH8vDa6hQoLN+eXdnCtg2ZZA/ayjuC8qK34mXicbrmAmj9Oc7LQpNWNB0iajPF7/iSTViReehnN
tyY5Pp/EENIPF93Ih2/maD6jBec9FtXadHSG6rKrhEOPkq7/tpY5f9BAjdNsP7gIMwHCzDKK+jnm
+dsnONrdzTShtw2nBCktdRFwQwNnJj3T7i0BlLU3GIu/i6mdbsOhqomE5Z2lYVrL3UhpgU4IVd9d
tDCmSESLU9oKY3lnT9yD9spAyDEpHktRDg9dajOhc1YwebJ+cBh685nCqn/ktM0PUiKbBzGyiASS
xhrhx924p3WQvnzcaanoeTXCa8m/NWZiVz54EEiVqhvFFBffSZQC6Fma/JPtKfNJlVpSwYuw3btW
RPahysLpbKDOCtq2R2UcDa4N644vdQA0QVeP2LONGZJQjbm9f+vdGH+qXjk34KLmy4ajxHkdjJxV
oxXbmDsy29DaCl9QHiKAEFAd2Lgh/Wij5BVdEiMYycbaPaHo6NmdtLpvosbbV3nvbT++rUJBg0ho
1pKclYVw4cEkgy9NuXKza4srA5NtuAFEybSPiUOyGejU+ojvuOsX/pFI+Yw7bPbNhkFZly4nLEKn
sZlvKUgfxoY+zyiqlzJBDgWIyPfktdkPN7qKbmPKe2Tc8UWRtt+E8i49q8JBzvGrNN3zROQ5w5M9
B4NPEQrrQOiTvHKctXEUim3WEdBdz5UvzVUhwT6GksKqhr3B3PlMmu4jEfDGyRlZwzNDEsTr1pxJ
iBTyk2I+JZMXqCkNyPI6WqUb3uJFmG6MiTG/rCLkHKRpxHunytKN9EZ7O9cZ7ra6aS9QnNR+L7Mm
DrTWeMPKzIjdfCdlEgwIUI3LdBm6bWkWOGFN8ZVh90UpxR3bJIyfcbBuOAGFzzg3Pnea/DoPNKqW
sit2mNx6nIxMFrXCmpmBLnTezFX0WDtOdQ8TwfbHOF3emDL5cGjIIl4IJK97zLjpUB89N9tbaR/7
gk7xvkochhfNEG5SNWdXmWM8OjOtO9cjkXKaiwNScIu0jCYLdBBB2wk150b3hiOedHBQVfXc6PTr
p7LSr+ZMd1Fa98kewIMeCLShulE0vobrGFPzN9qDqDil+56YbnJhq0Z/cR0Nc3+WPfRGl77Os2Zt
edYRXFiN9PWhxBnWef0Kz2NWOi4L6wGBJ6TjLRZnB5pE/lIFphfeN0X3Fs84ufRSzieoTcQnW9GY
AFbpTX1mQNgO22U0y6vKcE5ILbM7bivc+IjmbtEP2VtlDmXlFwNdwYww+sDutJFetlm/d8LMtkth
HtCb0+Ss69chp2sOkdcLYAV91kPYoHrFbo+sVew1Z/iq2/pzE6MxmZvwURkody0rGzfCUhmzFKFd
t7Z4DOlD+g6P4SZNyugzZpgODIwV9IYurzD1RVuKBJRFBBufXZEYj9ncrDUETDS/s52ZiBXwOSAu
8CWQMJ0+pi69SLuzi/cudNP3vm05Mra05MuoC4Nq1MYde7raoSk9qohoGPw2+skN0+oOmRnEjbih
srKQXqi6lad6rNVLqc/5izINC1epjT6RCosuc0I3l6eIlbxPBtePSyyfYVasyS1TGl2NU58Zx84M
jQl70OKcOMkPhHo3hc4jEX3qnUm7cYxWAio0p4YvsQJd1UZgerN0uHJFa3PHlFDPKkZszPUWxTZI
OuOpout0tFdMfQisfht2DQ7fJunPKluSdLuAHig3+C+1Ux9JcaBSyPaGXjXbZMpDJI2iWsG80zf8
LOaNUUT9o2oThR/UbZ6cpq82OWthAFkZaJeLfJgItcTX3eWQFVRhxThqR71iASOCvLmoQrFaGXuy
7hn17GgiSd5WjvTXzr+4Hdrzrg0VU1tNv27Dst3lVtXukbXCM1MZiqu6vZ6qdGdr2h6HluPncnlO
W4Kwg7Qk1wcUPiYwbM2bhMntrrBpaFS4HfZLhQcnief1dMg2MEDWFXk33i4ZNV5Gx5uda5Q3M0q3
+ybtkJVYmfZs9d4Jg3f3rlZmZePM/c6rnWg35OAVNKuBftYmSQD1kUccxcYGMtmZHbS6KV1iBWtv
mJnoKfHJqqf9BOg/wAp+j+zJPQEggecsJYbh0tg7Kun83GiZ6lbRezPNewtT7YZZU74dCYrYTkRW
HIll7Pwh7cKDasIr8kbOTBJE4IYyPcyLw+AwlbHXrwf+zNgiCT57DP0L49Id0A2M27RGd13vs0Kl
0R2E+CbgEV5hV3zgFX0FfBAOVoQCVwfQ+QHIcj9oWUgCIGcJSpXMTz+IWvMK15o+OFviV+gW+zYE
ruKDxtV9kLniTK6YLueD2cVu+DQhcdGwqe6YxQL2sgd1H66wL2NeuhN0vGqXjsK+7mGCNQt07aV2
zkw2ND9dwWE47cwg90R607hgxboVMJauqDGjM/prteLHEjhkpGaaWyVAk0k0awGDAftoT5x+NlAd
br0VZqZcpzlHlCpbtAZWMMM8Q7UUbppiSF/VCkRLPthoZYiRXgPkEqW6jnWgQ/M1JpMfrli1egWs
Tb2d7CH8PngrfE1AYVssCm2wgm/YEWDgNEV7cozMzyv7a4ycPwhXnNv8QXajrUnRH81t/0W3Vf/m
ZiJFOgEOzpSdfWGtiLgW0I8+DuiIG2oZCHJjnx2WD64c7N75yk5aKAUrdi5v9fy6i4uvHECZ/ldm
A59O9Vix5hLKCrqtr00Bxq7XmuLNHVe2nQr7fjeUybhrDdB3lC/O1kSRc+5Db/Gpgc7WisrDvwY1
z1gBeswYmsBdoXqkXKtPzgraa2qrvFo+6HvN3Oc3Wdm4wl9WPF/ZdEAEmP5Pu8KI2Qp0b2X5cTSs
qANyT77JSGfhGCNhnJMVAdi3wACXFQu4fBACxw9aoPNBDkQBVj6UFP1bmiryEkN8tetYGGkWLTgy
QozPikNWlSzZCU+8eiZn2QicBi84MLAYr0jK2G9j8uI3DZr+m7SSMQdfzOQPUDnbiCSPqgHrU2Gg
SvoFHWAC+iwLrA4xadt047e4KwBDE9hw0WL9uUCN8Q7XBirbjERitLorRo4F56xWnp1CH29putRn
K6W7lClCiZYU8YeIKrmlk0W/zZPhkTf2yMEvDFykijstLeQBpnb0W/LpX2r7/P80dH7oDNEpOb2y
J/7cG/pf2PWxmKsgtP7XZuinmbNiGX0/m/ntd37r+hB/BlSZCGBHX4d1WJz/1vUh34r/xcTGWqPs
LJcGzO+yccixDEssSQyETWdobRWhNOjj//cfto5sHBfFakpbw8YZ6Pze9PrNeku/jMtNE+yfWHHX
IeF3g5mPISJqdvJdTKZ83gfO/bseUDgoRIJYv05DATsyxxrz5bur8U9e4GdV+jpB/f4FfpqgthMZ
2fXEC8jUAZEDych7ZUqZQM4v3v74pQRX8scPg7d2nXBZ2ISEzeT2x4bWzEoO4N42rlORzyvsufgN
/uxJM2vES5dOkfwaV6HsdVTjZqct4LTFnJRH3dKbqHjDciPdaOVDxcg791RI+n6W5fCeSF0mxdXQ
UqXal7pDpELeeWnYPshUny8dW6vCh7npdyn6sSMZOsZt2lQp8Nc0bDi8mXAQNtKiWN+YLJ4kVSmG
Oj0zMHRC2X3zq/zcscvRhbhaEWuwSeiuA8MYTNgldfI4T/lwmaPxd/1lnHO1K35V27u9SAMxOctJ
oglRL1oFSDLTIlpasjdbailhWzc20tHlMu09jpyKjoBdbi1gLfjW/f5XFrb7Acb++Eb+vWr82VgX
+SYj2H+9apyG9/H1/zxTO36/cDCGXX/t96Gu8QsjSmynUANX0uC6PPzWLnYZz+IbAZPAxHe1ldDa
/X7lQLGA7h7vinTW5ebvKweyXMa8BEpL4lz5gz+tFH+0cqzd4e9WDrgJJCy5pDgJXcB+/zkGwxid
ZtT1qDpAREFIkpURWz2nwNNH5Md3F+efLCLrIvHza4F90LkWRErwlP/4YI+djhdYGuXBtZRx4vY3
TowHvU8zV+CqaRZv+8ev95PsY/1ssHPpTMGiwGz9c1hNC6zMraXO6xUGvUml15hb02kxTv1kW4ey
Dx1ri6TGeFBOYj788Yv/tGKuLw4Dw4GSwLcnjZ85AbBPqU1RRB2Wtu/fiMag85ajabuajQXTe7h4
n0JT/7OP/E8uMVY3KOJw57jX1tvm+2FAz5LVKukWh7Ywptssj/u3EbU6DceE3l6kz3/5BR2Dm5SX
4+7VcUD9tDGkujaxArceHsKwunRljVkvXptf0tJgCI/O8x9f1n9MS3WRzDkSOTWCBtQS61b43VYH
hUxfonAaL4ZqIiiKyMDOvFmWRh8ZxdllgfIrMU4yJ9sa6q5xbkZRfirrGite7GRwiyK3c8/9jIdm
046CqVxdxx0gW2/6PJvyT+4C8WEq/+GmdwWeZ559xkIeD/tP77fEFRGlRT+gmSDO5UEjISi87CLY
HruIaICgaCJDHdEczDmT4V5AZKcNfNaYWV+YgAWdY9JJ61DMtQCU06H9IoKce6kLzeqyWKTBIRJb
/XGkt15sy3Y0TgXGFiC4maDwHcwOFK/WJqsE1FzkrhaTcdJaV2u3g6sDwNVmOqYU0Ldh4tEcxatR
iS9ytOo5cNoFxR+9ODO9bBla3nI6prtO8lHmXaT6qD2ldPXDc9OaLbdcmDZw7txu1mgi0kIz8DVB
8YNrhzg7na5hGI323VTO6gqCHK5Jh2y8DSkNSBE+FoJ2LnhOp7GDpKH66dbLGnodU9jUz0NqciRo
detADHPf+NM41s/QpsZbHcpu4XvNwvI16amHUKQVr7KlVV61uQF/YwzrZyvup7PWaMaD6OmEJ0si
XrHzmeWhnL3p2al6cJMOQ2VQ3SFT78Fu+aR1xny8IAmm8b2SaYKZZlkbDFKJ13zgOsqFtj4Rp8bD
4PGlLbLxPlHii1dHc6YzbHdv21gKu9d/s3deW3Yb2Zb9ItSAN68Hx6c3TJoXjKTIhLeBCJivvzNS
6moyyU623u9DaaiqJOLABXbsvdZcS5uPYRzNBkMruvrz/d/PalakpE5kTj7JK5wK4ltV6OE3AIbu
s70o0tHEpKo1NkipzGhBJnl9Knv2buPGJ8pDAvmys4+ZmqKnsGM93Y6lDOZdvbg8J6rx3edWMIvJ
0o6Xv4eKE8F7eGKniJ3MbXKejLnsjNhNGYgMJuhX2nQt3nOJZWSr/FdpoS26z4xJ6jpO23LtGQgM
3KQos5yTzAoox1Onz3Vyo2oTpu1wfL3+7jx6sSND2kZlEGzxKGSCoRScrdd/ZkwSAM9Ud6wba3Y0
ONe7LBjVdkqjaC/ZZIPl1q+HP2JRIkmtSJILSyizi5WYJDo8NMj3DpwWeAYjJbaEXo9a83rsfdF5
cMhKe36AcsiGDmrtnKh9RYW3QYbNvwB/xzJPkzUGaqZtbjTZWYgxNw54h4tpy7ZwSe5xYQPRyFoP
6QAOkjG5tMFEfGangZx0MaCYTTSR89tpAdbyUXD5s4NoGnUQdtZMm9UsW+DVCsqeWeYbw6Ot7Kbi
sWN0sptBB2ySJlr2kVPFfdbPp8np3X0XolDwACjSYpiOCVDIizFt50e/lsjyuyTnthsL7hwE6yLI
rE/CtPtth4cOWfls3Rh+Rksv60UKElh5X0a3jFyeLzE5cRrl8wXwEXVEj5VSwZs24wCzpeIkHeFb
L1g2/ToPztDAsTKZOKg3UncXLJjr3PDZEC171xTrSbeO36I8Y6ApDJwqWx7u6AzDDc9YhKIzQgQV
JE9OI8ZmaxnuB0JbGBwN/XODI/uaNFXPPfYTQgz+QYeHbjC1qXwpPZrRFv+FkYac7/nM8SzbCXvj
o28kfKV12sIixg49xRg9gSXEqRKkYQ0bWan5fp2z5AkKpYURy+o+I5CfKxx40/Pc0jwtPJ8Fs7XL
x8IwC3LFVl6saPEcrDCM4PIAJHnYRWZGKGfSbPmMto9gAnb0R1EgcRrp3nKQo529asWcR9qh9aXG
IA4FOXNleIKMSAxDbHVi3kOUHMozokHn65oqzyettjxXCLguJ6NLbwdRZKeUhlGQZf1TNQ7PSz3r
1T+3nkQdIaaRXCfYbKzzXoe0J2o7+4s02OfFUBJhJUZT8IAFFml9rjCeOtLALIaZLua9hCabtEO4
p1PW3MySCPT96tpPdRZ223YWtDpVjT/MXWxonEblempTO0lzjVzY/VpZDv98xxdr+OBlkZ18jcIJ
vmTfd0m7XwEm0DhNS+nGpSiNSxyskktX0wldRy/9hKSgPbItCW+CzDGZsjDVCKwOC9NiJ+JzO4fU
It3ohZfOlBto7RS3tY+iYZdXkAJ2mELS4XoIydZdnCKEHLxET0PdFvXWwOHyzayY2nqJx/JW+isP
TS95UkSKgzCdDf0oSaI16MjrMa8dsZb2vs2aXkT8Ocrm1/hjFl2KiVsTV1XEOki7j98UhATp5Z3L
/5CVDY/g7KTRpV91eb1NkTE9V4MajkuG9TNWXiqIYwMijqgMv2kRkoQO/tNm0XKCkGATh8P7Hm3k
wys8CS5TfnCS1X1eF4I74tclMMhkMqBPhDi00ZCK7HacmpBBcze5l5OU5gEvwao2OKjEtwaoMkET
DoM6vqy99xxUfB8FXMJpW5NVjomGLnG2rUbSzM75whbl8PfPshrAjYc+K6gkiDjg8xVAdLjoq4FZ
2yLn21FR+xJNEO0sTCDL2cbIwgBJkrYwX1k+oMEYP0n7ebL7LruxGU9xs2qMBDEJBxyyGfIluHf7
rhL09/W0A3pzlvaIE6fQVEEQp9iMz7IUuLHy3lseMBh6n/3MYmFdBoNuZzfMuNoqmtp8Mqz0cQpg
dbNuVv6luzohUziENA84qM1zJzPjZRyYsWZyQhTJb6bKyY0gerLxv4FzgHgk4x7vwqMz9HyeUlSe
5X4I3HLll+T6ijJKZaTtLXzWJdhhPpgDS9VDou9ogfPqeZU1T1wluI2GpZE48BzNgdkcdrd8R9pI
Yj6BSgIPxnWitHzwndyQD/i7tPgt/1sKV5VhhDAOJzwcGD6N/ZLvlzI3ENAVIdVyyjAAaR2j1RmD
LSTi/FV5l1R1vh0nzPqTFubVrxo9HPjmmVgYhHv1SBSfFvPxn347a4FfVazdFbe/v0dImZ1KLQSc
jSg/GyPiQCT2fHq0YDDV0sFFiwhJgfM4D8SFiM8hFqE3dBeRxCjY7tKQJd0ZUrm3zNSC+IFQcdCS
xVaLF8nAsO6bV0UjZQgWfzXkICSpSODxlC/0JDw8JAghkczQvBh7LHK8gVPMqvACUfLFqJabSOso
ea4pDCTaymjszBuvBs6pEF76YqmPs9ZiUhsnD5gYl32hlZqIeqfd7Lo3DHTcq5nB4x13m++y1njy
5asP7qvu08AyHiIFTaPqSpKfDBo2W25MrRXtmDJ+HrR+tFVgtGMHUSkbtf5QaZ2pr24dZKdUfs3O
1kpU71WTCvUbjh7G74Lw5yaYXKBFRrF+93qfG+JKXuE9mWpThlTYrMhyXgzVofxJmMguUukVJAMy
CBJFshqORXshe9s4+c7Sd1eirHhI64zVJsdYxlBP6ZhNaJ0MKhYY2XmsKLu372+j9K7jp10JjBg2
HB6NBYsWxNttPxPdIuKL1x0777XoVzPD60EXvu8f55ddcBiG5D/hMmHb77Jx+3m3FiUZbtJ27I5V
o5FUkpDtx14MTN/c2WppuOmty+ty+P5xf9n6c1yyUj1iuRjcs1P8+bhsySunaGea80XlP48Gip1a
zNW8x/jC+tXWzXLv+xlrca90lfv+0d9K8jh4iEwaTghcENOz3pw1YzG6J5bfgphDUbJZw8F+DPWq
C0ed1X5M8QaiLR/YlujK23ZDFvfXn/C/Pbs/9Owsy9Scyv93z24PZz3/9pML459/5//qO/kjuGtw
4tBT0rv5b8MuDP7jO7ZP6wEuLe183cv7p2HnMAPQotDI4QeYhHfwxP3TsLPd/5AtDtAlpJn3at/4
Nw27t0925JOnCLuGBYW/NbUR5Mf+RzrN+NC7ViL1l+kIqT+iImEXGGm0SSQ2iAAa9ChgwLZR9sd1
40270KOBoX0pXB/WD9+237Tw+p4Rv1rn8TBJW+2ChVXWyu1quwR5ffzhtvymW/jbQ0W6BYrrhEv3
5lCDUyjLqr3x4FqU/ZVtQV8HTrUj1KX/w2r4u0NxKYlZRrPru29XqdViF7y4LpiTec4P5D/0W5p2
ZTzOgTy9f1ZvlobXC0ivFSEL8cwOIs2fb9+sRsS1HhcwyhOw/ot9h1fCf5lR16ZNUmCodQydP4kC
30Q38v7B36z6/xycfq9+ii0K1J8PjkQwSZxuHA9GC/hFR7XsGgtay/tH+fVqekzIbMJw6Gw7wPF+
PoogrUqoPpGHIXL9gWeTfSAwxT7Q2oOauvH9w735xHBSnk0vWbuf8GP6bxtsHgu4A+xFHtLFJ5yh
HL4Hjv3CN6XeWFV94aNi/Htt/f+dtr0e0cYHA/zVci3z7cczycpiQrwoDwVYFJL/ooqbFbW7989L
X6YfPtF/H4W+NcHuaMphMP98GV2ZWE3Zl/LgIDKlhDEucS/eLACWaHOx5X3/aL+7ivYPR3tz02ik
p33qVRKuByIJTZlIFTVdBzBi00aYXYey/Pr+IV9Bf2/PkFmA7zHgwNj2dilbMsDj08RrZ2U+RV3r
Vk+pSf6C364h7d203MoeD9ASxn2FUNUfyX7oPOcokdQekEOonZztaTNMQffXPDvGCX4JlrNk7CES
L0iSspRwg379w8Jk/foaeY6J/N/yEfDbvzxxoUjZU468RrTtXJRjOhhsQxAa0kIDyEIurD7uwnba
Oly9nV3N7hdzDWirWWF3HZB0EaddGt1YWLr/8C54v/1prM/6DWey89ZNWkQVPW6vGtGkZLROMm8L
P2KO+9Afd6JPBbZzp4hNUpDICalW5MdNMVyKpEbgUM8jnRdKXEpmLTtuIBRZHTiABjswg8/lIpX2
cA3mwDitJRLbXo3jdsJ1T+AabUXJjv4JdWsSR07exwPDyj1yKKJOnCHc0a4/j+XAxNSoZExgFYkO
FUnrbvlBTiHIEHdxNouzslVzJFASY7xpoe0fe1x3G4RhhBRSF1+a2WJ+NAbUtkVTGnHiLS/l4tyP
4VgS7ZCWx5GNwA1/crN//2n99QVhREdhwFtPPfnLZGUWqSe9Sd90gR8e5mHMMBm+zPwo16TbSVlb
//qV5IgeizWjuUCvNz8vANEwqzBay/EwJMnJEu6uwnkYNe7l4KCyLSP/0/tn+Ou6jUOa1QafqZ6t
2G/m7gLRdcO9GZGhVh3zbW11ayfwBfaw/OGD++tjGuJ7QUiB4xlJ3NvyPCXSpJhUy1cwVN4FQTLW
qZ1k8IcL+NujUIRTpjgMON8Ow2oCqOtx4gIa/mDSwgoi40i2THj7/nWzKAjfrNScDdschlIBwpBX
QcMPIym29CsUy0gcZvY0W0AdsMzmGkk0cDlg2yKgpODBhyuenofw42CnhxYu25+WJec3P4MSBkeR
hXzCct/cv75v3TVXAaDRuQp2dNWqfTIV4x5VGVhMx13dk9XM0FjM9nvVTsF9ORbTIfVMdVWvq3P2
ShCW718a7YL+5dLAdtNheoQj/zIeTJFoGgn950OTyuZkDt4uMqGsrc3YXyeiY/YRyO5zBVYzrnpj
uZEdTFA/N20mBk0LILz6XuFZvC5hgazr9EUWhh2jW+0elkYCkx9zsO/Qrs7NUl0b5vin4uL3J4Dx
GtuzgxZFRx38WG4n1hDVSzhxUQkvSdGl7eXkph8yVrG464NimzCQhHLmj3yxhvq8ZOtzmAePDOqi
E+CGJCbcRe0ys43u2jVoH0NSflcvac4OKs095OhlO5WFwbdirPZD3nd/+CRY+rb//JVFJfDDGbxZ
Rqax4ge3izgs+HPPzJ2b8+jRqacLvh01HNjBbwhWyTzhx9DgYoBf7z8Fzm+fggiHOg00G3u7flF/
eEHChbVk8aQ4oEkljQzPkPeVsuo2cAW5WJH5ra3U/JFWRfaXGOJRqjQusHRiikWGr1Kxt01CPwdU
VpsptyacArbsNKvIPMweMU50ba3vKGgtlsrgAaXfzjMLgmCN6CMTleFoKQ/LmmdVRxTTz4EyH/yF
A6WuJeNugkDzh2v+a+kWsu/HjkeF4Jvsln4+Xw81SJkULAh9UX1skkNArNnWWBktwOh0/lAn/mbZ
poPjsfN0g1e6+c8HgxrkNwOLzqFLm5coD0lCslRBf+Xf6imoSDktgjtsJrLYB98W9iReyy5Au31Y
hvSxJJOR8a/20zBuZE6xlACGTR9qduKT1PD+I/Sbr6+PlMNnCMOH6ZfUhTEFypIUpjhgXoRuGd7O
QX9Pu/SlCsavbHn9P3ygXmvPN28NrmRmqJbNhtt/u6ZHyhBznvPIsg1v7qVD3bMQm7A0iNAdtX43
E2yzeYX4f+koblzw5EqACEbz/odT/+3DhJKFLwtQZ/PtZzmXmP8yxfvLQGrcml1A/hCe6Q3GpzT2
suLl/Sv9m48mEkdH57Ow9/4FFeJHBWnJcuYmL8N8SDsCJFegen/YI/72+lp0MniSuLyaTPHTklAI
CDV4wcWBPfIQh2rOtqohrcFPQuM0CYe3U7lyayx9tZsSsJh0A6rdrIyLdaXF/v45v82Mf32yqUc4
XSrnkPH6z7+GDOnEdpgVHxbLzb52gcZoTkM63jAU9Woa8S1+NrJPMdIZi54qIZsCYIE4sURf0AdZ
GcNwm65U5tBwt8dRWrGXMs58/3f+5lXXIhvX9HX355cXEKDsOnYhLASsjcMdalB/3y5BclEMIw2v
//bEbv9+0H/Mdvm1TRH6zF5t2hQuULK3K9iEYw/3U8ntgYu7I3Ig3YthvVoU5rS0toy4EzXRI8Fo
b9qS7L/3j/6b86RzqrNlcFLruIOfb0dmEItJgGp/8OdkIGtnVTvyn8mFJub23x8qYqUmxAYtLlKt
N/2YnIgKXGdBfxjXpH5xiXG7W5sMJJvhm3+6fb9ZxLh9tEUoEeHdvu1UwENPi1Zy+3LHTPEANN1D
nRIwwNcNbi++CEB8cFX/9bUksdin1YIqkWHQm2uZpmaDXNTDXGNbKq6Jb9/AfbK3g4ks9f1DwaHh
xrxZNak0TITNURA6ryLpnz70pdvKdLW4ce6AwMlfFpzdeeZO6xbvUVPF/iDsrU9NjuoBn7WxZ+co
5x1gC6e+Y7jOo5Q79BhPCTidJ7tTDBiZnYcSfidICFQNffbcTjjBSvhoYp9mlU4abyyYxQ2nBJYa
mEi4jZSH0x2JgbNcvEaW58sQrLuWCVpBUlpmPfoAb61t5ZJAuy+smmBfJ+oy+1OElLomjo1mSbrp
2MFkF9jinGQ75OWQfRBVay0nYHmRd4B2Xbs7w+yscw1QzzjAwlfi2qsbGV65o1ySO5L3qmbPfzdQ
+k4DioSNdIlW3DalctOrMCDLcCs9BzcTA6/qQRmRn5yHxmiPKAgaKLEp2irUNvkTAkIHxyCg+eJE
ylHaxaFssVAzUlzSHSjlZrgsFNtJdFURxNeDEAT5bWflLTMmtiUxL+DoJCZ9h7ojULUmZlCbMEL7
ORAJ/ZIAAQeODbcdHjqPieqhHUWx3E5JoB6a3CVbCNVLFNybhHGkO7moVJ4oYud9HwJi3YMcJTga
vMdKbo0oIiAw2ptbJbr9Zxp2VG564YUfiqzHOFLVRB4LN1PWpujANdehvKPPu5fa6Z5ozzuhn+b9
2PjTJqmLGYkQNhmnj24kZnksJftZu+cTbPTKzdIdyr78YLslpA7ttk+lOjvaf2934rkoceR7Em++
1C79Gru+C2hmp7SDX2gvvy9w9ZOwSQaNdvpTMa8bwJXQ4jQHIBhRurgS12oDJGDtfe+oNDcAKzcO
8OoJES/YGL+/9aJ62FmaNkDs3hpLTSCAOJpdOZpKwG4BjwgqslkTCzzQBblmGJBflJwSAnziuSgl
RYUIMLS53lZo/kEJCKHXRIR8XTTPsbwp6S7NmppQzrO9RWYEqHUk7bbIEmC5QVlfTE6GLATyApCf
+9rI5p01wY4GwLYCZoHUkLwyGzS9IdEch0YTHZoMtgMTcczz5ji8+Jr8ALyg24aaBhG0LTYkTYgI
MF6eHDOHDK35ETQpzrY171EiWPvSWz7VmjWBVu6IYP0hl8snb06aHcw+GnUy+VS/ulpSPI8nJYNm
r7TpZfWMR2jFZIZrQwwW5HBnapNMpe0yrjbOZNpCg8tJ3fbaViPkzFcZp82oLTeVNt8suHCEtuOE
2phDuHR9bOpQvbgC287yt4Wn/NvQI//x91BpartPq60/5asLyObh+Yh8ElNn8OoYInbE2hbaRtRp
Q1GvrUXEn8IPLq2TCXZyZ2gDEtTL8IK/aWHmcrkTz/YWcYmkJJ3EZ1JiAkGqMYHZU7ldhT18hka4
NwsG7RvD5jcfAsNu/5phf3ZHp6xs0l7CIVCbpbWgLRgk9habMgiRslWL8gwNATax+LY9DqSBK7UZ
y6bargByH4mumW/tqrAfk7op8xO4VbAXUd4D/7TB7yEXIuKkpxmX5cL86psJ9ST93Q6cFrRhEpqG
v0YRpj4wwLSNi8nLnct5JuTNVWXyEtHcx3/fIBTD+6bM7bqE8wfmTPXL0JGMQxKLsL40czBs2aJ5
N2iQus/Ei6MUA5t5GKmXHsPFLT4rwZ+zGNAzUF72Z+gXVZzPiHZt1xEf6cIxBikEWcTwQngSMifq
P2Vp2P/VE8W9L2ej/xT0dn4shmSsTg7G2T3wBfHRa/uF/WE7gapIvHrcylXwchAjD8Gd8JFt6hN1
X1DunaSGCge0kFFSjNEA9d1SNVGVqEY3Y56qpz6ZiMwKsRCHmwg6aY4kxSXwqmY0eOqarNLPoDGd
06jIHsiChuMVDNLeY73ujCcyXDnFoCuj7CK1V36qXyo0SLOcrlJywG7yEH1ja3brVYsF9NLN0KR3
TpcfXDP3H9RoE0pEedefgaVmN8Ukui+07rA1ItC9SZEK+Lumrdf9KgkknFpiaQ4B9KebqupUEHeQ
2m94iXpeKu4uTfj+XNaRizAr674OKh3u3HWwHkXO9X6NLlyXZjmEGRcV3+NyYfBo3nXe0H1FbdgM
ceOvxJiXfYGGijrs6M01f6yBgsga3P78Goa4KtF9HYng/QTL096tQdD/1Vop7IQVjjXJ6E2dnFO6
EQcZjcBFJuHduGtvoAKGT38z557Wk/p1vXwDxuaGM19gqMIaGAND+dLis9xtJ1RbsZGFPQnZTYY4
LyS0SZC6blqPHREZN7nXJh86P0vRYMn2i5/65XaUhAltbGNNLO3PFd886di7dAx7wsTNZJsaUl0M
NScPSWD+QJI062JKwoBDgsO2M430RhLyAysq9Kj/G9QON67TV6ehTLQ+KKKJA/plSs5ZTeziJlER
RIZ0qjDirl0rNyvvOW2sRnxcFprWYaDEtyB1vThJFjjloO95ymUGFLUrbJDjdaae3HbEJzS1/MjK
M8v7cBy6Z6fI/AcjAoEB4XPKbha/bqyNcJvhU9WTaxVC934yu7m8z/XttockvPQKC5W2qzhQScIb
HTvkHhQZ2Y0ruGqIhpZbE9Ur+WAQwI3ZJaGLpj1JaXUB5MXMQI3jwb/P27W8p5CeP0QmE5l1Uq5x
RpUpMqgK2fISdLT5QNFk8M7otwjS+3BJwdI2WhyfbrHW6EANP7l3MzYYm06KfjnhDvcBeyDku4VG
NLD0+i5PGmtWdlOVRWvFNezaW8MpaOLimeJemyLMFAKaNmziSIwvbWiwY0M8VKBgmtAYtYX15KZa
xDwJ67sPoxVJLZb5O1aL9aW1i26IfbvByTwUnvxukwdEnr2Cr2B0HZfF50suDuZUWuQZUvI+rgRL
3EejyWoW+Or73IX93ZiQ8IGUp7se1YJIGo/YnYVP/ybxwYQS74fOXGv3WccQOC6h9pwY6fixJz/B
vBvIq2aNb8vaO7ULCeNU1MEVe+JkTx4bJFq0BAF909GRDISd8MsK2e46gaV3UFWFitcH297z2bx0
BrcE0B2k+a3vim7fNa74MHQqARObvSAg5n8iJLUD7Nw5X70o9fZuh/i1cxe0Wc7cxJ5y/ANYdYiH
TCS2wNF4D1/RLVaNb4QiZNo0boEAHuJ3XBntwxi5Vwo9OrNIEPLQsYftJKPiuqf/Y8oM6FHdDRy2
9GGR1NZ1FtSsG87KeN3MDWjnRnfTLF7y4ONjOEUzvl8W3RqQTcOwscd0cvLy8ayWpULdJ9WVmU7D
ZZMGzTnNmmVDqU8JiBYb+Xn6HHkZ3I2ANMmyVc43VbkEg5nWga8Tf3FEv2t8q4sxal8gZXc/Um8T
imbO7ddo0nOmdtxndJZPfdIGTMsyClJFsP3HcJ7Se/LJpn2AlshvIb1Hk4GhISfUK5zWZ/p/9eey
DkAoBS0XyUYmzELPDicms8fNQPGW4lQapkNUugGJvna7vZCSwZcluy0V6nRLjKYJWqQQD7I3iAKB
73wvBQeRXhLcSjMCRcI+ZsNO332O8sh/8sFnHvM8eJoLsz7QLiXw2qSU29T50hLvNWVXOTkucWvZ
p8RZra/Iz6Y93g0TjrC1bsMcw/ukeBlFl43EVtEqTJfFv6C4cD8WrndovLnd8zqxALeo3DcpME+i
raPoRZXS/jgjsL6O6mhFtVC7j102F9g0InfvsXZd1ImoniwvCO4W3NB7Dz9Hvw+oC9GyDukO6FL3
fWXURPp3OubXfcFjkDdVikqetAyWNWCEhNehBp27YogZIJBYBM1HgqKMYTgXz8VCbmE6Ncex7Kti
47nGZbsU891q2h/R8dd7XsU9EV0FhZqHvhMc13XtesmHqmwpM0iWx5QA2xnsf34fkv21LWsnvBB4
SCFyZrvMAw5T4vO8qTuvRXo/RbBIm2o9LUurroih4LNDRGHJC+c3QF3m4qYi37zd9Ei/eO9IpC82
FXl06E/bSV1FyVh8qrECHjyLBjytNUTJ/drRaJC5gdMl0cmnNLPZ1QUqx9c0FOWZBCDzHif/eSiC
+ZiokdxyUV5V3OUL0Uwww90WWSEDHlJSxXhJ35egAVEcLdSfnyJmpuxznoe2kXGdeWvcd74CydVk
4Uap0fo04xM5tXbw1Vr97wlJdV+oWKsvlSAZsBDC+IAC2dg7CqTKGMj6bvGpWKplsBh6R6OW00IL
oxyaj8rGx3o2nHZytyowRXAMSmxRLBp+e2NMWuPcLEF7Q1MFjiMBxjiEZFWxCLWWV3ypa9icdh/W
d2AfEQ7nCwtokYFDILzY/Nqgl//WJ+baxbbBH9ijAjh7A7SlxbXD6dNAxcN9y9nk1Lij+EoYvnOq
OqTYK0mxn/la0rlbMQNp4AT/V5tozXNTsjMtNboq1d6bugRmL6SgiSAWWb+UOGSgZK9j8sUUhfW1
zAa+9K1L3qzo5+QLwThswt0kh6jUrYn4ZnidUSPPVlGwW0uveah6EmtJ1INHtQ/SUbV7F/REtgVu
zuOR2ZICp20AlGW+LD1qzDb5QhQ3/07UzWi6ScstNbPb5DFqnGUst0rwK3eFh1xq26DSCjauPXPQ
AnWtuMhXb2TfaDbKgsMCaz0l2Bc78WY1wrk9uSAvSNpxo8U4GIsuAUYmpLg8ZpxBRWaS3uAPNUUr
VHXukrHyqYurWSZf1KAAkaQyR3GdpF79YkvJUWXv4DmaXCf68vfF9JSRyg2B4lYer8JEmRbgdmwR
P8NMxb6exg7+HNivr00BAtCaBw/9GDG1eUG7B2UBoRpNSSZiZ9EFguWEW20PCgR+xTC2D96EooJb
yLw1npKe8ysDj37I0JllAdpdlepQLwg/riI1qhfl05ndSNvrsivfsLLHclH2oZFN87G2ouCuBNeU
xB0e0ccp68RynGnDJzeu5KSPtjJ5PKjK+dV5k3Dz/GVuDOZ/rVfF3BMdcggDBJuc43IVlYH7kkUC
aF7O7iXf8GOjy0Uo8T0vRFEdIgk9gsKXkOQDliB7jiu019S73M712ND/OwOAMaCutCMVHflvHdkP
/kATZWC2UrC4AF/jVXfZcPMR5vsFd8kEUdaEElmVvc5rdZMpB/qfLiGroLHJfUMb+IGISHvXV615
ZiY9HKdaOnd1Gs7Q/sr8aV2z6cNku+rvtvr/alD/oEH1mLf+0Dn9BTEaP1f5Szu8YYH//W/9H9yE
5f4HHy8TZ0SWcEI9/sB/XOMWelLXREKIJou+Lgq0/4pQXRveBIIqAF5IOLQq7r8iVMf+DyZv4gYh
HFBHMt35NyLUt5IHkz4yElgfHTUtVNd2dQf/h4kuGqa209ab62Zyoh1BoTzHxO0EJR2oSd3BlVnO
ZEU35c40S4ImWld9QFak4ymipv/4w9X7zbDCetNY17/GNSF80FQ30adq9/2Pv8ZtwMdFmVTXdt9Y
1ym9QBY1om0ybKIEnxE648rPgcK7sRnqEI19X2gPY7KKwCWxLGi+ReNIcQZgUG7tqrI+0JGiclx8
L/luLeB39+//4lcd1g+N8tdfjBhYz1K9ABbcG62GmwcZ93YZr53ZS1GK8OZ+UHjJnf0YLC1bGdx8
7CeBOhFR4i+0t0rTOdRqYL3FoDt+IypDWOylOtZ7IlPVZqwzXEtk55RUWG2R3ZYyOtciysQWoXz0
JLL+ogTkNe9YY/wrZGGqPrx/Vr/ehsDFcsmNIFXlV/FZgO8Xe1slrnHWR09tymx14xKA17FRZXM3
zUP00CVW9e90SwxuGBKFENVtnkX+on/WD8+iZ84pg8QUA1uItd8qM3ndMN1nEp49vX+Cehj0413T
R8LDjSCZ6RgTjjfPGfuqZe2HrL0OEec+9xOdogPD6MXelF22M4GhrrFjLiF9M8eb6j89NG+UHJwo
DwqzI+TfpHeic/75RJHZ5OTowDwlq8h7rgvpPZeo3auDt9Zi5w9ty56GW3+Yqp40wb5sg+8jATun
KVrcy9l3BjN2pqIF30U24Qdn6GyHdKJl+d5hWNlCZ6jJiiQ5cDh6jr/KP4yH3k5Z9e8P9LKhyTou
76oeOv5wo0yQ4o3nJcaVJZP6OR9GbKqWUY6NSwTK0qTnKcvLr/giu8t57bO935J2FTO2Cl5GCGEE
NzGIjJl/qO/54ATfGBVkwfn9W+x6v9xkmH08RCjTWFt5O/WM64df6Q9hbg7Z6FwVLp7HKNwyPlvR
U85OtKcZKeNh7s07GKsQMbMsC+LBavD8Dt2hcjs7Lqu+vu8qr543QTWlH6eCYhrTKlpar+8+UP3A
Ye2bJJZtwTwgHx088EkhmuupQ98L5dbZpakVYdpfE/1VV1l99PyxureL9JZoPKDhlQz6a0Zhj6NN
mia2JUZVVs6AD26xXJklTmFxWWVe+DkxpXvO/NC6JGCFcOPJzNwaWs6Sk3yC3X4zLeG6tSbP2K7F
/Fcn+vFBmgbpMOBRgz2cQHlyE9t+7DNrKg9JYFgE+GQltlDHHNQmb3rji6yDett1wj6VbdOdLJRn
33LVMQ3qnLp8ACsww8XqXdRvyUDXl+twsNAi3/RTPe/caej3ljVbalehr0tjNdHnpVuTJbsaIcBW
dhF5BUZqkjHbjkc+NfZE/QWIKByD6tNcm9mFPUTdg+eMHvUVG/m98Gt0WH5LqpY5F+telWG6N0hs
eLZFNb2IlJlTvNojvvEmtVW6n7Fl8XJM025JlQz3Q0tYY0UL5Ag7gtKcgSaCIlWrgLZ0URhxkLD/
ClqPOZA7wkh0iJiuD4NPQDmjIvNuorql/QOPDW2VC1IIYjCKoBlP8yUaXXaJd3Lqx7pmOFExu/uG
psO2189iMmbCozfRwFLe/mUvdTE67BJHKTvzeizHupzP9MbWg4owpZ9q2IPdptCYY5P0wFOxgB6O
JfeA4WFvUrCvWc1EFIwd38MRcDIZB+WUmvFQjRS7WY9rpT2WS4B/DTpRNF7SXnB4oqYEVdEU0xkz
9r6RFcmN4tXxyaCF8sED55RgVbHSD9Gm6vl4Jcgzcp/tOvpSb8O8EZVqi7QYJ38kyfaaqgBChUio
CvZek9ZEOSFVXqHRlq7eoGpXmBJLKvC1GjXwujQPX2j9BLm5NVsb5a0byvDaI0sTYJoTjIFHJMVM
FNxyFEhahmzXpfSZoFsqOAXRIJr/Ye/MluNG0qT7KvMCKENgx+UAuSczuUskb2AUJWFfAoH96eeA
VfVPLfZ3Td/3RUvWViKZTCADEZ+7HydwWTjlfNCVKpvQNmagE+5kz+DNU0n+mMtqfNWaEpHHNJ28
3PA/XeMor9Ne23ecE+Ae+OXRbH1aFPOkcx6WvjPNXabVhjgndIEx13QTI+mgTA1N9cjD2Dxl8WLk
u77hFSBvFKuIILBjhaBKm/FSenQtoBtVTbuJhOhPLVyVYhNHZtzjeBy4nOlnTqxiBr78KHKCQBuP
F1BuzLlk0CX01DrEqQsEwMhzadLBlSKi9REnPW1sG/8uw/hphbiwsyUom2zRzuQPrR1u7pjAaeK7
zVbgVKyhqIsR8dS3EsDg/LtAMGCquH1ic1UZcbYG3ZRqb23FhFILUj5HxlWgtaK4eQx/zScYVkZ/
xf7KLLHyZXex+4pHUqzcnC/wEVvNHY3ConqF+A1oAXmGGJ4a7SU9iy7unizOKu+IhByhPMHNC4sQ
N8BWOQsh3RIiO0FcU+aK4q9om4pUvhbjyM4ioyjlUdnO+K1pE/MwuCNanpfj9eE8FPF97KLOpt0n
EWWZGtO6/6SriE7jX4yOBpG5EzOEAWYXGULaZBjjsXJjcDKfceJKl+vNmWUc2twC+eqOcQkQD12O
7B2TseKF1YpF98wTzP8Cfoi7u2SVbDee8Dlud8qPjLus7fP8wfCQg46TlQH66BCr2Hyi+97he4Vc
WI8lP7quF7LJlHt3C8dDd/3lW2AuI+sTr6thhspUnt8C2Yq3KsmBcYR+PvDRodo0T8kRuevkidni
+6+gDmF0VXIrhTW3TPMbLKjHZGyn/oIk3KzlzL2cdnTY0FA3D5LRCP9fSYL6ggVk8sW6T+6qEkyR
6Z88qjS8wEvsnPtijp33sTJ5GVObzQ9mN+nqTAYfTEzdVHn26PG0AIahi6v0Y/mKq82hY9xKUuME
isHvz1FSx8MGT4bEDOzOa9c2b2uou3L+yIvcvpt6pdcHqc9D/hVBKFYHaorLn/Pir2tIKpmicA7w
zG1qzCum2Sn9rxqmPFwWTSwDF0zydm7HBMmiU2e/zNcuQnDPMcsenvtgSAzAApk2xNvCqPiYLFpk
+kerqoWklxsp7AQyl8/GuK7YTFxAV+2mAScSD5lRngVCnxMS/ekGnrTmQLdmS8cwJVv+kzazTT8t
FKCL753CZBCUAAWHYzoafKsJCOYSWmPsUNTCZaEjAC8//H9GcpdpdovHbEAu9lx1sErcG4dldLg4
uS7Usm8YYNaXypmsG60jILZNkNSGczyPTRJiiCmTJ3YicBLA1TQBS6eiBzRRgOr8kWI/ngKzfKQw
U6QvoiZaPwQLO7D5uelMzeebYQTZJq6WxyctasZvSaxrFMa4ysmPKT6q+0lp0bJvAbSk23TpuUlT
o8vMuykvFvtaOrh0Vkap7lwskVhTCMRhVFuGK1y10YM4gySBEhB4ShVbMZlTuxkoV273oHO4+3Nr
immLjFBy4asqR34d7Vk8ZZ+TN550K7smLtVd5VeCBdZofHjijPzoSuhfEXFGTwR5PrjPsBjwbIxU
FFkXKyq84UFCxEaEibmjt3QNcDU5OFAIn1LZUt+4bZOYd8YEcuC4Vlnxe2HoiS95q62EBWwzBryW
su8uEOx5/a2f44hL1j5AApkUIkqLzz3Uexd6T5S4l89d6X8mKf8wSRE4QzkF/T/n4t9GKecfVdd/
5PMf+Xu/fdHvcV7xC240AS/MRYwxGFT8Xtbi/8J2kjCPsZrVGKvijPs9zOv/su4/ha6TWOcsu3au
/BbmNZ1fOIb7K2oTdze5duffmqP8xW3LsIIUmbFi/HiIE937yxzAdKgyonorPg0igi1v4qm7Hxl9
7syxYsNDZOU06N8ybZyOjbQsKs9ruEcDJIZD65bD3pSY7XT6Z/V/sMRidf7zYZeXxi9ngxYlp0PK
8a9R30nZs53jCD+6nLPqW9/P9VtvcUhvZHRi54HoKTYQlmZt0xYBPDb9QGsG6nEnv4++e1Ul7hVZ
Fdlum9kt3a9Lo8XXGWhQF1qJEq8lnh68KcXQYGEApomygHqk35aYxJS2sZxO8w7gvpeNRU1Zl2wE
tqwcK5vl5u1zgv3sUDP6zsbQtwv54CE6zRvLVWYZaHnFE6vtxbY25mzL3OFJehgQeoqsPfOO6XH/
DFIHQEkryyHwC2RNihcy+a2cSx2eNvogtrKWNuI0qcFGsa1gDo1JOClO1IwXmE0QotnZUxtwjxlt
w4Z6ZKuBtyuKNTaXS3uScSb2fW+qj1RP2lsf6+XGydQZ4/OpoYL7ya1SvBM+mG9X9R19v6imkzZo
jH2YMgTAaZyrtMwZ1TPZaVg08IpRufegWf6rbmYKBziF65sFyt+LQWuqG+gk1C7A17T7pc/9KXST
mcU3Haab2F0esSsVty14vIC9aIUuMToi3nm5Zn1rFd3H2B9VMKH/4lzD4OU86F7ePAxpRaVf5JV3
9rC4q/sd+ediVoUyn7O4TYJJaOkK4Ntac2TsOHeMT7Ou02yVmNVxchp7T6VntWvcDpe0aJ0+VCaG
uYV6ucNkEp1zF18LzEXHx6Y3qBRLB0VJxs4977o8e07e0opX6KeYjsOTz1DylAi9wEBb6cVLQwPC
U+3W2U85CojTea81jzydlqtZGdMND2b3e+wmzg481QoU4bdvDYQ0jFTt1mBz4LATGyzaCUeGkw1z
nPec2z4wjXYKO+60YFHx+KC7lGcy1RjO9qj6bWGl/t6SSbGl3rwKjDE1+YU68wEICYZlfTHAzqQJ
tzQ1Apx8hlzN4SIt58Xmm4TaVGhB5Pn9luZh8W7EWUIVNXMYA+DJRaJIbbxpag9WYw00JmWZ86qM
eWnDCObXEfJs1m5I5s1JuHQupp2hNgxIWLZSXmDI0jWY4jDtDxiXzZsi5gASOCrSnuxJrYqRVnQo
7q04+4ibNt0UenEc3IWIWimK5CbG7oPndeTdI4TMVmXItpkakl0xGzYeSC+yPsrRGmk3Lsb2aRmb
6maVhnn7FplT6ZdFO7P2o9CAtcunC6eOFcSFFQ37wSlMigJxy9y7KCj23s1r54jd4NlPxuWbC1pg
G43KOvpUqazoXJ/BgtDqKyvh+Doks9ei2dK0EZTxUolNnra5HyIEj3MAbNN9qzCE9hsbFwkVjiT2
Bng5DRtvscD8BsXoUtA4dEl5M9erd92fh+FYI04xRWURIWVAufgtiq+DhpjGxq0qrPHeYR+uUHYS
aHFzpYpbFHsayg0PL/EIq1/btUrgWGnaxbk6LAfnMvELaCegfL5g85YP6O0d3kC6Hy5QmuWNRmUC
c1kT9k3qZfWTWxtasRF9anHS5b873KME9TijnYbFplndSJK71BjzZ84B1ZNn01Yfo1FuymYk7NTU
LL50RuYfWcwYIkittMqpJmgdjtJzob3QC7WM4SSl/2CYo5duXb2MuShY9tqdpZf+D9hlOKE4vrzG
XlKEsAQHqJCDPEy0Kiyao9Hq3NfJQTcy9rqdTKxz4lNIxbS/ZfBC9V4QCSe5p47U+ApbJ31wZ3a6
B9Wq+A4rfMNuFAGzCA03UW+06FVlYNGqYO/b1dgbIYC+J1RxonuR97t0eBnp8mYwlRAK9pCE87lL
brWp0/INhgJ+XIGgipNn9h98DYOGdB31RuKLHxH7+nJjsTbvGIYgDubGtJUjPCHWhumISBG9IBQK
/uCmY53nQ57TM7IOTysaNdeWI18vjSrMbOneiBjHTODOBlKiTrT75HMujo5DJ/tzB1H387IdNC85
l3qrJUEP0c8YhLtVifORmTrbUM9qKA6YzC+p6Jpj1rjunQ+zgJ9afhhS+dyIdm7eTlpzg3GBJccu
buLZiz4mhTcG5T3AcUBXiSi1DTzbZtsAKrvOdu3urVpr+IJlMm4rPugWATlvvGJ21kPD6I0NriwD
MwF/EFfW3rIxl/ctnp+zZUurWP0f1SupgeFjMAt1zknRbsCtTft1X/Kt0JhAcZfaJvwoN2XpoM/L
2zK+SG4U5xWmhJ7Znk2Pg2Ngm4lLA5BaXAtzOHCsDT1ZPujL1Qa+mZZe/+JkXVdtpSPzb1ZHWHs7
++s4M7ZivNmZ0mamDUXH5NRL3PG9Ul7BiSdPYSj2lM68YjPLv7CF43Il75qVDbcajs6HWXce8ymy
91lW0nlgYujm3K4S86LSESQEuQjjNsrxlrLFqt/mOup2HfL1pu50rhd9T5hmcJdVb6YtS75nOnw3
YC9sKbnhCONy+Lh4UokbxXLGp0jNOB8gKKG5EFSld9KjRz0gMZ6/Ixq8Kk1QpgTT2AoRgJtT5tFr
javH09Yx9xQlIcUh9LJoNYPiMdG7K4Pg+Z78Rvo4FYPOPFeRrQtaPKu7XqmH2F+dHmiEl8Suk81U
8xG7STn92hsfFWgtoUvhrtqlRa3c2iMVZbP7MWaT/Ob5HMY4cmmUgFpqXDeYHIK3kK/8LRzizgKe
0C5HL2MEGPgEnG66Ul+soEmL3ggmbXE5SmfZcCPFAq1tZB3JwhZThx2yPWm/Ghmizz1jwdLa9zz0
7/nULpjIuAeirV8XzmnIWp4E8LMqecgl7+dmQiykut7FghbUhek9kpq2NrV0GblZNCCdvTZnoU18
s9l7tVNklzaZ8wnOhlteqdmcvrTU4jwIc3TfJKUn+9rBDBvkaa59oN5rJ692ZbWXqp3KEIA61qtE
LDwyiGnBKiwbcWfQg1mevCb1YcS7zU+/0q0UNT7Wj+RFCz2sKP0JcChTxzT1FBJ1ZweVp3b+I5Bz
Hku7+R+PdahA//JYx4f7Xf35UPf5Jb8d6nyQSuiyLseTFcdgCA4vv8vjOiK4jXWfHJ/H8W7NKP12
rFsT8f97jIM84IkVG4P6ga3j3zvGcVb8kzLIgRDlk8jTCjMxnL8iYSQqYJHFk3MujcYTIUFWgQFd
jFQJhb3Smo7PEfkvDk8YzeroWlezsMPW1rXW3ywdvCfwhlLXypMi5tNOW22ZWis6eFGP1aU3Bxuy
E/NILMQJxAN3x2yQ+uFrh5GExs/ZgEoXUmrgdPGuU0Xp3AyWVB95PN5TTuPSKGxoSGeJ4+4K6PIU
gMp40xjL/Kh5y4I61FGtFkpfMPUMQFFky94Q7RoLmShjCDPFo40JF/2Hh4KjlLzjDJg/tjLyX1Wx
mEnYohSJsG2HrDnjFmfAXc/+C83TVs2PmJ1lO3HMSvc8+yCMmDNTGHqwvNtcVs6rdN1xo/n1+JYO
VnaHi8nd1f1sw4xN+GhnOHc77AXkAoOO590+X8rimPVF8uYoW74YyjRq2iBT/6P2vY9imq94+hDX
hpxeU/6ILkPvmPjCU/2wlnJsGVn54WTqTHLob5D3fYbHM9TnmUj8SP0ZMSbXL4OaSD8Gmoh8/Cjs
4VChkN71oldQZsvoCBdj3C+ML+99tucnzc94ds8Ye9jcUyl5SIos/c79YN9n+TCYW7bp2m1SUpg9
2U57UPUkbmjfqZ6SxaVWkjjXXb1YbjhM8EtDy+uMi2UPCBQ1bNTAkYZ5W1toBEBHaVzDDXEcUrGc
YX5CTkx7q98Ko+pJMwwMuLUIDO1oLofCyiak00gub9pcNjsvLbS9REA6WomxfLDRcY+cx5vHBQD0
lRKa+qbGxQVMcQHIMPWLA4eL0afVGU4e/P53l3MYSi6abTRQHFK9dNduLFjeVXvKUOPH6oQNdCxg
OCBUZv7OaLUHTxPeSIf5SJHcstVpbtc//jMo+z+tqMyj/tWC+t9t/vcl9fNrfh+T+b84FokvZG+o
XZ6vs8L9tqKy2JIdJY+LaP9pRWKI9fugzPkFhxITNAtbBOLfCsT7fYU18SIRIV+HZVBloMb9Oyss
dJg/r7BC8N0g6zGyAyPCK/1LYJwb1kBe762jXXhe2NvacG2rjtLNKJlOTLSZk+P6hxo7jvN3u1bu
DUVcdLPBbRkfaF7Vgx546zsapH7JoSlcMQmZTw4afBw4gMI3sbLca1IM6mGm+OmJMVSxz6F3HsvY
EW91E3nbInOzE8v/tpuV/DagAx8mZHRU/AxzS6D6hs9TA8skjWLHCKMpNx5ZMzHyVkV1jlyz2DMP
CkgrVRd2cWmISAvYOIOBKQaFypOWqKUl5lU6v2P3xLiCTRJl67c1La8M/73VUEhlIdmAybiftN6/
ummuX8Sc6pfZhDtKkMaUO8MVxV7URvyy6nlXRvx3YnL6S2SQZNBR6oQToXxLi8mLLhvzJ/6LVfKf
ndATQ2WEbdl2d/4sLChxiHGgUdjhtyvs2S705vs48kPMljOTTBH7qr7On6WVIfJMLDf7ppyyA7kM
6FDWWMJEmAVam9F/rb00uiWKw1MJBO+HP4/zC/w78z7Ovflgzhk9aSY+bga51AcaRrqTkd2f9clh
NGf2E4yA2N2RCh72LlW+GxFPExajqjgM1afjxeq/a74ZpK09h+R5z0YV41/QaKNOC4yVHPA46EeX
Mm9KDBDasSAwuYllvXy1hlbupRzsn8S56kBlXXruHGvc0+vEUl8m5Z1Y3MXY+RrObAZrkbbFYN6f
G2vOvsRz6r+60im3Weo0p6hxxsdmGOUTDZzpZQF2chlxIgwcxcz0a9RZ6ibr9eLRqq1mXzKLpQ2a
ABOhqoIRRV6Y5v3CiesS43Xdza7LrFEDgvyAqiOGAHrOGi0xhxsqA/U7v+VeqePOiejIs4qPHoP9
NXKc4jBPvXl2OjrqysZJX3vPTV+gOItrFTc2eetiOUzokFdUHvNsjHZ9aOGu3cJwVk90hfKMLFVx
LLWeuFs0RoFf2R4mu8Z4rRjEXWRsoQuJojlkWQE2psypWxwtgmdFM56NZLS4Hel0Bcyz7ZO4e096
j2kq5n2xNZrIfZfm+MOWU3mEogGFfF6jMBwSdr/2iOBf/WJa+cc8mg2Jr9gyXl2veqoHc/miVDPv
F50cTU1HRhWANtROtqZWfDtS7DUZQNKGI6ncdzSt7I7TJoEpizH8Rxp5yb4a+KJ4SYtn7D4gvekF
2EKhL89ZzEUcTTM9On2B7m4V5aNrqu6bSVFtS9JSPHV1dUSUdU6MavZV5Tnh4rglY5ciy+8hMxUP
dlQcnHnsTk60VEcrL+sNsCOsyCyWmCH99Ogi4u7m1KRIT1EaGFVT9tAo3fqxEM4MzZyJ4MKxh3C0
nb+4tKw8u1VDyZ9R1iEX1NWDNskpU3VEc6e1cG0LR55lO3hZSIGC3WXlnsevfgFUS/K4uB+iaHjR
IqhtuWOK+0yPzUPF9pjCyVEf6EAe2g+TDoEgsvTNqE+kv8WINl6IXkMRNL0XjIkSR4++MNkaMSlu
q2WObxdV5wTGujWBO9uYoYbJweigMW6Lo3nbV4tidFb3ZKF8f3iOqYxldJP7DaPRWLLMKYDyftPq
57iBhkxLob4VQnvJcNevATrcUGnhg9dzpB76bYUhXUu/0impHwtd6dtaz9iwZnn9rXCShTrAxL+3
S1QLpQgo0iStdffpOjRyXWJOtHi+O2QpVnKjd6fjEurCpjT16+DRpOpF5QLd3iucLZt0/wsHYv26
WEnytfWs9KZchjdyKM6BJyJBakaiVxVb1CEMY3ajMqcKu1nzb0qqQ+465jiXTB/lFy1Ki6vKyUri
pqFCwK/jzYIncmsraX7Nkf4PDnZaugC9ekeOxvixuHF/GW2/eSdguD5caGF4SSDtPxPeGYqAck1/
R51gvGdUlbPPjpGQRZTciZWCMMKShJkkJ+b9vPUVuY8NGIZmqybDO3s43rLNVBBxM12kEzMX6Cca
wyCubL/s59js9+gS3TH3l+a56KN9Kppsm8/Rcpdz0N82w6DDbe/0JQt7DeueHU87R9bDVQyxwXw+
zt9GaeS0ijrETASP25SP+Jm+muaAQ5A0QC5b/zV3nHRTVqP+UkQtBx03TZjPGJsZ/u7dAufrowHB
eGo6T9uVsatuBRGhI0mfaOfQo3FfzKP3HI9eBKVc6o/JkOr8ODfSQuqQnR3DKHoEZkl2ZJk/9KVn
+e/bblEBOEbI6+YoNujfZkB93NmudDQBABIpGkAPXqLECFMR32dFS/V7D6sbz/4si596m40Iso8s
5rCi+e2euu/iUCd8pIOpcXPqwlU7YgmKPPnTb5v8CMECF+w0aoxsSkKAVXk34IA6dHb/arc2PSy1
kkmAdt1/yzvn1U6Tdz3qf7rF8urV00MlFsYYDNn5eZKSncqdt3Dtn5AKmhP+R/dpIFT9BSRp9YHG
OH1tI76Q7heNWz2Fv5ETT+K3oHpaKjnAuHUmuTgXtloAGwKMSjrkeXiW1tap0+RmMlYixTj13p3s
5Oy8KCf62dMo4B2KYeTCaXNiUGGNFSKMan3fz+x69mXS1Je0kVr92rCAsvfyh42Yonwn8zlm1rIW
D6gxMzZs8nI0sLk69W3qviIyyjfdhYxyF01JcXYTW7RPa1g32hdIW0vFwG1cSEvFNOR99/A9a8+2
jCZ7K5KBID59OXl9lG5qbipNp9rXr6EKOOqrApIRtFNcbPSZK9nF1teJppaDkzZuONPIdOVfTju/
cNlOFskpba2b3jdwtun0EwR5zFNGcwftwF7kuVrQehICmSeeINpjQgbwZnILpvCVmK8DdQfXlqt5
QrsKOEqP7xSvzKfWdxgjWRqt6RWsiKpft1vmQvMUaJX2nKbHPCLB4swbgPndwSuYGebSS/cKYZYj
m3VfQuGBe6/Fx8WKu2MfUUa7ppRPnR7fOKIosMyI5iaJnG4zx658602nCD0sbojHQ7rLMCFtsU5G
2zYtakhKVkPkCEgu0Z9GhTaX+dDrDUmgwij3th7pP9F82EajhKWUMuBIF98dr3K8r4pecVd99Nbq
Pn6OpMWOI8SIk5bFr0bh/7gd/mksxtL8rw9x6VJX738ai31+yW9nOHwKvwCWtunNdHGXfo6+fp+K
kSdhGuas56fP0x3Hq9/PcC7kcr7q11gIeZM/nOHEL4DAPDoyMZtTOPhvHeEglv75CKcD8+Z1rWdB
znLW3zDbcLKUmnJnvBFpU0wS/+7YlcUa0SRuhnNs8AwUOAkht9/nBpV5+leqnRyxzbG/qSejtLql
DTB9EWYq2qxtRnjZQyUb7zF1eLQ7Hb3YVfoJ9ZusamdhoijDipqlAw6KUUvCitF5ORzbnjo+yhmW
rq+65lIVM3FOSp09bFIeaqYdZdOp1spBP7Kdny+zFUVPmSmbU6U5L/QgDXt0PzcO9cnf8EBFtimp
ECIu26NfIR8/JVS9V5gH+nH1QK6GQSiQPvtKiS2paBfijw4L8cOSD/Y7n781xNWp4YJVAAcWdtJx
badb/VU+FRWcsKaBnumhLbwNBn32poCj3CvcjiEjrKine6lp2P+dZu72LPlDT7EPRI2ktIjSRe24
yxZUkcDVKr7xmuQmOjZEA3UuUfXajbN4GJ2E7qq6y7pNohQ94HEzE1FTMaIM25d2gxg2vHSQIb5E
S00wkO0bahrVSlMeRK3NL2rhNjdeoiKTNyOwRUzx+DsskQ9bh80djALR3ox1LZqNa7kj8opJNARm
gn2kxM/94pPqvTE+XdLpp2M6+XRPD9zqG81cPdUSd7Xx6bM2V8s1su1K4ck6N0g/Pdn2pz/b+/Rq
Y3y3A/Ku5UGuVu7p09VtrAbvcbV6l5+u7/nTAU6MEze4WI3hJNr198XGF5HbuDh2eZRyLiD38U5g
0Ofw15ZYzCmWeBQMOc85vvwXtqCYCPSBnRQWl47HJLa5jdG6t3AssK+vRnZCIy5QaJrXuWk+ve5x
XMgdJpaJ3XXr306rKV6u9vh+NcrTqodnvl7t80jmSC920hffdWzHxy7KjGO3Wu4d243e1s0JJ8JM
+N+gOOPOJ2sw5Pu4kyBgOLAfRywIO6MY8PT7VaQePWv40FfDP2DtZRN9pgD4BKTH2sWuH86fOYF4
jQyUDjn6fI0ReKR99vTIOBEy8yIEEiwGcfWZPlDkEGyraK/S05dvyHdglmQ8f+nTpjxEnxkGTdPJ
MzRrtGFoVoh5PVVXCbmTh+VnCsIY0ihEwPY2AnTEsxNLUumaTzmfn8ZfO1msmmAXFQ/5GrFQcHL2
A3UvXc3ZqyUWD/3AyvV7KADECz6TGjUpyZGVJRLRmYBnRpi+a24J8PpkA/TiB/7B+Sh9VYdTIjH7
0DMVVFH3keGtxmY9jqHt4bLO8DWEtWW8T+P81S5acO957E/wxQy3zTfSJL1VYJ0GGdA7dyPuSA6G
QW7TWfOf7u7/+qNY9FGz1rbzw484ras/PuI+KzP//w7Arerev9fqv56rlL/+9oW/PRodBxcgFn4b
jWbNTP7veBNI3S+2MBCD6NSlg3fNTP72ZHR5/OEFxoRH5cUfHovC+8U3DYL62AqhZbtUi/8bDbx/
oeOuP1FQDUqgi9wcs4m/Gu0KkbUVtnH7B8iGrveZjFgNa7feDOnyxbb7Jn+3tBbYXSVnhazeGZMN
052qav1bXLVWRcWgMeXuCczfTN+Ur6G1jj61lRdiSI2GNSaf7BXj06EEbDQGQxkIegJa4oc71XP/
UCTsZd9p5W6iD7Mkon2NnZSxIH4gwoJFaDV2W97iuqKhbBMXdruWAnBKKm8EQwFeclyWYj4bpVll
PzWFI6YI/7DRufs1Y/dHHuWfo4UW3bL4onymvoyhedf1v0x/XVGmfeIk3g8mGFUmD11pFRbSxoDp
54BDq0vHcGFXkf4kU50a0T9E78Sfp8/8fMJ1Kw6TEyFXihfD1uYPoTCCGB7LhpN+z0Ru0hfU1YTc
WVB9Q5PZrgUT0nYbUmOxBZjV0pamuhux7ikjFNbijOYJLH2l8qCuJf65q48vkv/2r9+jv4Ry1/Sr
D+fRMyiU536y/4rNrPQuYePS+B86kQrnzTLbQXtEtLFtLWhNnniHYeRkWIZ6abUG6aW2UG4eUGco
VNiZxC6es1Hvtcd/eF2/Xp4/BCfJXFCUQGm1oYOw/TtlU9dlVXPAV/t2odNWbQ17GmB89yB/+/qn
wgvIQl6TyhopjywjqmMptMS8LYDZ+SWKQxzWecPCfmNYNBbod2XEwlsfZsxUdn2NpjQX0xxGxqSM
VyVlKeNtC8KxwvJX9OS8Qp0+dVVuPCTXtLgxAbWbDgNulzPTjhqKQTNv8XcLOV3yOCFZtWH076TC
D3i4j+aBEzMNNxuIHk1bbcDv2H4b0qWpcRPk5ejyV1zUniEDZ+ZA92b4bdIf8893c0xKI7OZskyz
xmhxMLRSO9Tsu4trtXIUHgWfuN69mqqw+QZaZkhTx0u36Fw3HTmZ2VquOiBIAblWjP0bp3GLrAf0
giMSjpHs2EkF+jRxuWFj8Scf1ZH3l7Zt2UY7Vw6mPDJEzB1jSzEFP5IQWWYOJ300ojSG8VAq9q/s
yYuseDbrPvPNqzPD+MGt5MBuHE62GkB3hkwscwwe/jgrRpdJ3pf+8IDVxDXxc2VJRxNiqDFCHvUy
kKBQbePOl37Dbi+W6E/sFGb6g+onXZ9L3shI5NiPr0Q0xtp5Shsy7zGTOgLn/i5ppRAZ7CdPtT9n
F5+Ud7KdaTTehD3NnXe1yjFq7isfYrGxzSrICaBjdN2ZurDtEg+walXPXFsc+sbaB7JWVddDKLnd
bS+csauONzkqBXibtsjGlM2977VaSJ8yoGlLL7rxm6OX+ZxsIitqqiooic22L5WUntYjLDku7/5S
tutVk1Xjx86NR4EqCwJsuDWzgXYhuPIlbXlcoLniNAOD7PPWKFKeRW+VC71bZ2aRpT0GuVZ3aJHA
MVe7vAyyXei4uUaiBG5O7T02la8VuzKFLBwksMUe7TllmgfckCmdNZiHlOECgcC1HLuN6we3RYSa
YCMhEnW4WgCAtU8RN/XBilHIAj59yTeOUcVLrK8WLV8A82YIQSGLL+COGZV9Jun8Vud8HKuxcVa5
Yd28JwlXF+sCvtzJ2mZ12t8uWQEomDu323qzbuLXY7j6wa7o0QBpdaYMJD6Xg+oYe+Kp6hWYpKHu
/U2CI/vebRIZ5mmTfk8VOMgiaajEtKpqY0e+PHmLUe5gLkbQxBp2mgFaUQXzvXJ3I9/y6DGR+gZQ
p98TBYq+SyyA+xzbArUhfmYDdtLrxwbRk8rHWJfYps06fh6nxXsvtIpop9mXT6NnpFud08DJ0v0k
ZaqkmTcW4JEdKWXAkpkb3esaRKqAZLD/XeCeJGwvGvFAk16S7qCvaluhyu5BIZQf16Vgo1BfTqai
uhlv1uhh3qUOz3tJB8Ofjzzr+g9lWBke9b6BkhtDfJtxI9jeD6+z2d1rkdaeSh+H7sYSXXY/DWYe
2nZZn23VwQBFxajf9UwRlgaLcFaOWO9QyHxAWONhPE2AdS+6mw9Hr6y1UwpM38A9mBbfBfJdhWfQ
A9Pesdd4HRs5/uAEOYUGhoJ36K01lkQc5Sd/WRR3blKgQ2qibuHwLiMBVKenLijQRZNeZ0F8FGPB
RHDXLMwTiY6iORGSbndG0xtne928k4f/Yo8MYplgXS3Bx2fA874pXcloLp6I1WKZ+x/2zqu3biVd
0/9l7nlAshgHmJvFFZWsYGnLuiEs25uZLIZi+vXzlJa7Z0s+sNHnehqNLVhaEslixe9Njdg5/lDf
yNTpvixyHvfYlqghQYpZ4AmDpVaWcBQyFAmdo2obSNplfcB2iyquWQ13M6S9uz6FZhoVw5A8tgRk
PnezrNDCz2qOCHOQ+Sbn/gRVBC8uGHiz1mLNwXQb2j2813odcZeq5LqhaFZBNqTaK+Vo3aGKD07S
Jo5cYRd4AcHW+doH3nyVrxbnL9mgwyuGeNjEMCg4RCnKc4FBjFJpFeHXzsCDYRu0kqOGm/ftrTd5
xZ6JHlvxMFv940AA/K1sqnZHjGT3aCMOPYxqtg65HL2v2A8/TvmaP64tie8HLDAJbGir5MdCgxxS
vJnUrnHN5YEYHhcNoNMul1aRYLubwm/2Qo5LKElca0MdPXwMMYR+FSgiP2Oe2bxSyF1/KDr4doSG
jFoqF+gPPbCluR0eAEIMnGzq8crAvfhlBUE9iBIzxqgGlrghjcdhLZuZkcw8CwxW7cI7+jjz4xBe
54fCVd0jIknB/Y/2Bd64kHI90X8pZdzehnXaHa2lDB8qwpMvkz5HAwA1GdhL2xzU5HxedMqZbmsw
vM8dztrfRDEyOdjtMt440JV37KemT5YY1OXc+RMSu1nggKaC+hB7lbNNWwT3OjQiPK0GUaGILLq7
Feb2Y8C8/aVdA6xfkzQ5Mtj8a7Rwwy1LfbYvw9i9yibSkKOhIispwBxT0N+7eg+k1NwWRZDekt0o
CYaXpbnvEI98kYNyEHa663pF9Jm6zOKp2CRG1XymlgydKE2Quwu/CI5WM6Nzl6vzKRgTcUhVZ3w3
YnRw5tWC/iILKVDPFPK2vpKIt68KV4z+sDMbjICw9Pl3kHSoLGJPnKX+n4RIL6OvHjN7HNtDauvS
c5j+v+xos0JCU6XvI6OJI6rQv69D+DMyugFwtS6xhfZpa8+chu6qDaH37C3kBfAZHPi0YnYM2P4h
/DJvpg6yS4H77skRH6tdVzYLvGkq+NnW6Gqq1kscWwaBGX2/3gOWdCo96K2HuQ3buSmxrhhlg53Y
ReEGXldGls/OJXIrFY/X/32AcD1MMR5VFltE8HyMFJ5AWNagYx7p5ODiPGkmuDLGx3Hw/AsXCWCd
f14FWhb8d3F6CNUFQYuteQowq16AUtHqb9Oxd9VDSPArCgA7KcNu03H0L4sIcc78kCGmJKeZMOu7
ZrGM9TB5cBu0utU2r7AvxXHR7lrTv/ZLptNts7TrtqnX7CK3B9y7Lb+4GIxl7jGVA8siPngzVjUG
8YAndlWMMNWl7VafhsHJA+r+Xu6ViJ4VccW7JljR8CprAWxyLHCNK4KjqU9VtZxX5CJzC/uuWtYH
z1d5ccTX2212yeRO10XG0Xmbz9l8FIljBVtshlKIx4hNrFORgGVtpHL9BbXLvHz2Bnu4Mdxw9lGu
xGTs+g5+eWBvifdkSaP7PmqgEYsRIoybJrYwtUByq1CmeHNqNNFAcnyPbhNpzv1iOI3PxkwFWCFQ
bVEDH2hMAwDiG5MQ4WU7BKTUwNCtkl+E3aLlo/W3YUK715YxeopAZZxlj3kbOF+TcXzB0Sp5TFL5
kiBxyfFBmKqHafLzXRzE3cFk8TCZJLzuASolBLrFLm/gZaj9mHZ4ubVylTBsBDhnVbnVQ1dDBOg6
WICKmhDzK7WnbyQrr3u/0XpXbPCuZcG6EllgVe12ZbFxbkMY6A9Ek+CMmRGKxsYvpcNs5iSbvluN
LO5kC8N912PZC5m+bh4Q1Q74qlOpJAKvBvPcGGjpToSfg5PXbbmHP+0+1AiBdyFE9ssixgbfLmbn
0qbOGTVJb5IKxrFoa9vx+LVWvjqgC7BJZfFZhLdmOLb9TpJLCx5N6f0kO03pgCWA5WUBsdvx+lFu
QgulddRURq1OKHApUC6NYT2sMbGqMe4ZrU7xGbcdgxLt9lJ0N6zyLP6ZV2DVmbO/4Bbie1Yd3Nz9
EPZqLdMnaFbWC6gWivPCCg+NGVZ7X/r5rYGrazRWXvqMJOQR5wVOUhzc9j55L1+ayR4alAVN80WY
cXehbBFDUUDdE0RQ1B2INggdCvCtvZPNYxQ4cCRzjiUX42Rl34pU+C9FnFjPpNVMV6NVi60r2+Yk
FgqUjV8CUzOnzXKDt2x77ZGOyb61hApKJ3S+wdvgIAZVVa/as92/NlhoEv/tZRg05hVHllPt1lkT
9QDHwxZn2YaDgD/lViRK5pENkce5e13K3n7FKYaEOsqwVr3JMagLooK/i6kyfuhYwEv3VHnK9rcc
4UcMDA2W7wusqIe/JKe2NCqkEOYLC+9EGIARTOPRGApvO8jcOJKpbj96uZPurRV3TswT8VbF9TJ/
VWMgWR44eUKnjW3A0tgVV70bdJdywY5hQ+Xb7q5miGuvhY3RQ4QbPhvbbCznbwPe6t2BQck5DStv
4Xwf4Rag58rHcVfno7iYWuRqLK7zymbed8cfGAGO8b7y04E0cc5vG4PtyLAt49Zwd0Zb4dtsrqP7
BEO5/OLLcY6KXvTb0jRa80ZNZLwPnPLCfTywh9t4w5SWh4lN1QWzX030d5uiuGrnkK1nt/bIwkQ6
kUWiMM/EX70yXbnrJBSxTdtLOhF85yrNnWLcJ6MnW0wAtB3rAMCij7HA17hM2uypRR2vz3Wv6uKT
Deul33KqiAumtJAkShl1FsLJ5YBtRF47nzwl4mCDCX8mvpamD6ISjbgronnD8a2YIRemjdeEEaft
2SHrCveVHhvwdDLdZZtixhggMRpY5ZdtTShDVVwi9KGkE/WKA5i8LUfKmIQd9okK1b5Tss2ek4Rg
jWQ7MVRwDKZCJ2r0aRCFvGGfsFerTypF0PJ33/YYBuzSosiqeue2i1U8oFwHxT5IvEiHetstjmHm
tzlFRd6DYzR9pqiNq3qCmzZ3PP4PAud9k3bs83qBapzO7jPItp0+tDO99cWQHvUDbKUoMxi2Fc/y
Eiclk5OwyzzOSZhxuKK5BAyavYNf4ZsAPG/1IfQzOaUIbupgWnAaQdqbTx5LBNPx8KRSCgrB1cCG
EjpaHpqLE6mkV21xWFHZ8LZY8vImh4al6rHaknGplvpSKB4PsX5T23YfeS7q3/gBhwaZEcnQtClm
LKZSLZqfrcBqib8pnKTdvyECdmoM0KHcMrlGXrewdZchM+YClaMfAueQDX61LHKfOqMt2gwgEdxw
cnZJPTtZuZPT5GijgK5uAvjzygl2sVF6MbKgMQ7x8bacNnR2/rIK59DZXfUkA1U+GnAZho3dUJDe
OIqxs0M2V30364LMCeUiFYbS4/UheUidXfvY99jtgFU7iMIONF/i/ZOMt64JHV2gZr1qzFhEhQ25
M7eWBW8DUQ2nYQyxFKaK/JCjVvNPbe9gKipquZAgUk9FfegG046GOZCQVUaIb98lDsIayNNWlti8
kr00iHW5x4oHGlgyGeWOHSgnROJ0XUR7njNU27gK5ldsquZFbqxkaq37ABmOu52yuv7WASvDic1H
jgb1asCvgZNvpTu2E11/VDiJjN8TY9YVF3bUqO3WIk321G4xSt7j+xKEj8puMaOJTYdgBQdPiKPV
N/6XEntnCpZ+bBNQQEEx0xpBf+lvoH2Z+PeZrhqe+5X8Jl6OjCtgXytswciUZV86DsWtG0xeoCs6
Lfvw61kqZ8bIv/B3OOqUF0bSQ/9cFfIMiX5UVksb2Yvqt0GNqhYIdUghHsKUW/05Qbg8B+2xlWUL
HYqC2euaIyyWUxzeKQMHE5gskngIOd8ivJ63uCQF4S6HY/TDQBhG8TCXyZXBNNy/cLic0js/rzq9
6xJ2dmQH4110sLKzV6ZIsRwE8oh7lL/x9VwZyfcEhagERV/n4xDHisrIumZYNmfm9AgHRN1OHXqw
G0lpu4WzVzXMptpbai7c8B69hOVv4bpOJ4uiBZGrIsn+wm0fbMEteucITIyd+tS5DyS/NfvBrs1n
8nssclZnEjm6cn1wBOyqjRO4yw04i51tbdUTCrspQeM3YTaG4ynBl45pvl4hECfxBI43IVJDec9p
OJKwmew93g0C8Tqmsf02GQViaXY+MVUYeI7QlEWiCVIJPirXQkl1lcCCC7amm0gffkspP0+zP1j7
ZYAgtakKz38h5QcaT8UGHD81vePt0QrVG/bUOCl6RUwWCdHKWUosTgAGWVIuuV0rKgCb1ZPS2xXj
mi9bgTxkt7Yzv5O4bn9KiF3GslvIv6c+rXd23M/RNLjLF5/ZYryE1N3BamzH4L7HplVxOddtORBk
VIEqu7kWZWxfIq4t/NfQiPFe66w4JGYhtV/xpSrQ/sv+VlR9HlkZoTwtzhf1ru79cIkyt8cIG41P
tsDNgnq4KTvwUEi1WVAy/3aivMwte3H3gze5cA5TOd9QuSoExYCmIgsZ3fAXnJ2SBT8oq7tp4hDy
pI+7CoeC0CZZBHtlV/sX5elnzA66KWLdZFfH/nybiq4NdLt5nyZ4cyt1FyRMQVmJ53bprGQzqvKL
wDT6uSMCZZNmNbXHgWEThJj8OGHZfUmMyUzYW81GhMrTuu4UrLaeugshC8o4dTmDekvCkg87fGgu
BhctNify4oq6gH80YjN4omKMAjWBtPaKcEnsZsfs78duwXWuJ0MkyketLVlqszq58O3FBrZJcOyJ
kPS2OAywcaqwL8bZ3B7LexC0bNtR3Np2dHWHMCpX7di+WJcYXeEinU/Wcxov8zPG3dZG9srcJqtb
7KBMx38DiZlbx3WGx4Dt/sFyYusVO6PiGfLGggXXTMPZwnjuIHZfz62B6gnN+WYO1NemaoZbqVDa
gGcTWME4WG/DBMMdeoNTHVgPMGtSQS+2ge9eUkUzrqbW7v7KKXZgCsBBpW2ymgiX1GqejKB0HvIU
+SWuiDSjlLXlNpt8wjNMfFsU1f9uV0jqQd0rC1RRkaoQiHjxnznRNpW875y+cdxPA5lMzPI9ZOEW
GKsFE003zOp51YI15FI0n5xl6cMF0TseevZWNCYB0wTgpFWOfBTC2PAYZ/PkfnNrpymOuJRUgxPF
TmcOSJZHF5M/Ji98jl78qjKGUx5aGeJKRNTWyrYRVngWdYXXmfNJoRuP3Y0Hyrl3nHoKXry6HphU
WkkOAZ4dvpua7pZ9Xl1RJV28JNm1cCaa8TQXbOPz/byAjzJoPAFHarOMcBN/mC2O1/3Wo6zvJ7te
TkuBo/WaJQXAnUxiC3CDPohzxCHBvs1s70YRDBxhMjF7XffUBFM85ttpdQPOfbYnsjm/yfOmV1C7
J4xyrZ0phUIWoop1tJYNf0Vn2U54WLICrlA/2vEYa/qtpkcv+kkcLzFhZ6cwLvz2L2Ukq03EUxwU
/KxsajQel3hKc2C+zJEblB5ZCzgYjH/ANt9Dq6CGeHKaQIcAc5o65XyAVimVBYOJr+iPqkH0xlks
cyXHHuHWHZnTvZ86ikzW0YQ8GaVZDkT3hxuAX/YP7aS+AahgGP3AeQQlBBR6j61mLupFFzu778X5
BnDxRh3PTI6pBNvuBlzsTDD8Nv/v5AcaOZ1MVP8TTUbL9I8rQhsWxIjirwt3zAk1gP/+inOaGXba
CeM7tgYah0ygXIMDkro18OR1N7DPxUguHk6/R0LfN/XbdZ2QlFbbNUkWFR+vKxWuE40hgu8JJni9
x8YLt9znFINNziwTGFD2qY5T3dfTFEsP7w+P/Z5/py+v37EWk+B6asM2eP/YiTtmhjmn4rvhl34r
InciaPIrlAMGZIPZe3mTUeO3rkXRLuqh6E2TyJw+zUoa5fcN8f6VcyeuzQtHTKYtmWxXfHgBAwnP
+UK83bc4XGu3OzStrFALGDGGxdQAg05PMr+/5K8PHwAiO54LnRHfk4/p2KmfQkxbzO67403wIfaL
5a14iLndBBi1yzA18V4Qv9icYHqPMfOC78/Y4W2dEdE0/aEjWOJjD3RDE5tZTWkQEE+CD75PSbjm
EPwH4zXN8HEyjsymmjpQzU0KJUnh3rg6UVZROZcbUk4Ed4V4NVUPlfRg59YGleiHEFESh3MQ8M6+
J3+h7l9/32bvrXAd37L0fGA6Ls45FqPl49QwwQ4z23V+nQEg6QSmKkwaywRxAZqeO8EZUNo4UDJo
hqnRXzISgP7TxrJAUh3KbV4YOCjNPt4GSG6P4M5rXmviKGC75PA8AKHHxeQcfSliF4YMx2UkkFXu
kivCxr3qLPdIiJNBsbRN4aVojgyOl2z8srUcL525AG35EwHjYx+zdCP5iLsDmy5Ofun7AYaoABS4
XsUrYgcPrF+f10oFojBkso6mdmm5OcOvRn5G0bdqlm1QrIvxMEkZn/CnQ0MekcVuLjjIsP+LNzVC
zRhaK0Lx8h6Pw4RtE3aMM6uVbeSLVV+YOCLyVwvABoogv3//HxglzFRYKMIpwedM4AVGZ33/QPTM
uh3rUb6QsuCCZEsTRL9F3azYc0bo4TT/gf3E2+xJPY6fqbfpRFqxxrrnaRBeu1eT+POAdj7O4iyy
0LagJVssGkwkH3oniGDPKaGRL/h/Zh3IGVVN55oQcTI/Ra8WmiOkmLY+VewGFn+DAdjUphET/uTd
J+0aG0d2aPn61OlS9E2QeZpKNTtjVYYoP139epqekhb1dl3eupdksqxPa4l9LlYwZanpPRmtzwtq
agyMCnTtkEafgmqeeXfCZVsUc5Q0kyHYSmoT/Z6qu353BVVgqFjt2+XDgOQtuIrNjDsL5Hz0LFRR
jFqzqAbpVsVX4vdgOe/Rn1kjZ65mHa46csfQppdVB2ca+KKajwkqk+RLHdSx88SR3qKT+UECI2uE
fQOZ6/d94+MUTuv7lLfYMjgY62F88L5rsIusEwvs62W1qp7zw2ybPoe+qckb8vhUOzFR/P6KH2cj
VMaOaQPMwt9j7f54xb4z+3SqxPRFcDinM07K0dOfDYeJxdsbWzhPgJfUS8BkFObi1/6ZovH729DE
v3e7B7zBEXqwcLm2aTuAIu+ffBXAB+A71VPl1NUgoLAq1/hBsallNko56lqIufwmux3JUWTGkdi2
4MmPnB9LowCrg5ISkZ20l2UceA+zgNS9YMZmeeM9Yiczi1qXzJRLOhG18BwoVSP6ZKrrwc7Od7xv
xpTdxSnOi0GP/BEhwCeb9V4uG1F0Yh4Pv39i7abxzycOBAsU2w2emqcVsCffP3HhxWk9tb3/OKra
hO4HqGFD9xsxCJjYxcL1P6YW/mnIf9m68QVrJt17DQ4PelSoHJ7RQzx7+pt2m8GZOWaSIxJTZLsC
Ie5bbADZeq+kyDPq4qnS7ENrCSpGp2+1DKPfP5K2G3n3SOyAIMpBg3N5gyjLP0zVLXyltclr+zEY
Uoj9+0Em+gYGiOZ66L6NYxuWEveGwFwPceZKPaV0smWhMVILwqOFzoZvNbgTF18xxPGdI5ixbod2
AR24iduZT2Wp0I+IDMrr94Xhd2IvUQOIPlpYL3jcPzzah10moSEh5kK2xVDBCIX93vu3NQCw+KVq
lkfBmZTmH7qWrrWWa9Z8G8ygAAdYhqZdn3y71utjZTQWL2T2qjJZdmvlYcu8D4Whpkd2qR3NAXIm
6H3k3jOb1OQd0cWcqZR6dlNMm8fM5lhAPZEdCRfMhtjkX7BRLZoCqgxNMQw+5dbILVXOkEhxGOFf
5/bRU2GB6uXfHODbX3f4H8ZowHaB3ZVvuwEEXfOXra41rY5HWpXxeax8mPf78/bWToN5LCI4uJx3
/rD42x+WI31JR7CxN1mWdDbLh+XIzBu2kHL2P/fKoocAYQx0KNZ+2sfJpYPTXjwZDWUwGP2w39AJ
xDVbFiY9Wmnq5nK4xcOMwzT4h4NjLacQe7wHIudTlPsY+MNcs1D9fG1JO9U05VwGNWOFUaRfR1LM
+kVQ7NcH2nDJoeeR10yZ/+CCCqxPKBY0o/f3re2EH/azPLxeBJgkLMthF/TxZMN2sIcwAy5MId3D
hnpQhZBRPJlxfgPzyumWXZt2ngw2IbqhPN10aBjbC7NUBKBsJLsd47JLKsO5pl6LjRjZGnPyDbKS
eZxi5Xhbwv2a8ruTl2t3XzVe1X2dALCmT85IGiWJdqQ1uxjYsH/s1X6aXCq3XZti5bvxKrOyrlBJ
WOGWEn5oRfk8KCxLGyq3+Mghe+mgpCVzMTIYxrWblhLrKzd38j3OQ8pBgTEsjhb7WIg0DzKcUkvb
28QI8oYUWmUZ+Ws5rSsEYLqipAyxULYEg8q9PVlgCaBjZczr58lr7OxJOWUCGuEMthVhsBA2RLYl
Q4+QSBv8RQl4xJFj8rDFD2BC0RzWpnmwJiu19wmm5am5k0VTOY+LOyaFgY8pxM/POp5iuDb6oTbu
WTF89d3tPK97XP0xqRvoSY2V9nchMTOEOGTwwPGbduCFbcKiEXYa+eBpbfBqVQDp39F3NuOMUJwa
3g9CBqYJjLWceiunzFy3brDlHOCW3iGuACdv4AoaRXEAYgMdTn+kQS0GWnm2RNA516toRro0LCm8
5u6EZw6euatrDAH9kwpxhi+vCBssIOzmYzJMI9KhOMmyfQy9U7n3cQ32ctLoZhLs6SsenhNyXDXe
VPZBNoUQbByPqhW6KYq2pynpjTQ7TFnFagMcDkaDulJmyn1uDAVAdKJzYI4TTVRaYWIrya4r3Azo
W2fvU0nGEF+G8zeNDINLGMAhgjuInk3vtK+rakN7vMi9DoRR5+wZPmrS3C2Uf4CZbCGGdJ1Rr4uw
dzMeJxEui8rXOV4wksBRMCUF7RN23ZP0sek3qNXt/UIYtjwVagmD8ZMHVy4LN20Y6l213w0urnc+
icHGCnpRYty0M5aWKfuaWbtN3UtDxFi/I6prsWK4RVQDsLCDkzv1CdnWZ4qwsPUtLSOVS3tnJumS
tVucSvKOYAhc8Nz62U5Am1oqnyheHhUJHG3UcQ6mZfHVzlhBInAq/Ue4f7YsG7wk9Z7eSXueHmUT
2Lq3J7JPt5goh4IvTZ8OxkNd+XrKd8YhCfyIvM2GDkBMmu0RkdpVfE6eHzWFbknztbkuGbGW9DFX
K1OLQ2ZNRZz3Ykksi9y/rHLW7Vw7WNANW0MZHa/CqKFkOT9gi4ScOAjFYKcVTSQKoLsiGNBVBm/Q
Ua16GvJaZTXtZZCAAPdqdaz5OsAWklvJeNMScgw9iysIftS+Yh+iO5jXGfrNg3LyvTKEujigGcSO
FjLAELQT9zDWPZeNfj5P1wnRviJNSPmeC/cYm0LXiUPMFAnk4c9L3Fxpi5+9hzQqXX31c0M/HBD4
W2NgQUff+7nHDQnC0/8SvVsg4CYP/eFnUxvnj/+rkc+fo1JgF9e+DYXMj6wa1sZrgTtJ1h3w9F14
6JbIOK6V2CA/5gMH8ISwLPf8opqV4iyV0mGBS3wCQVsoyhKuNC4eXsaqoZVGuyr5iC2psXUU+0U8
hnisLHrTm1QuRGes4xOzBe54a8FGMoKY187PlNoZZ7RINrU3WUeK1fp0bp5f7bl7wNAsaR8PBIUv
LmGU/MXZW1L6aWIB77GRwNKMby54p/npI/GBkIfgcadCN++5I60o1LlLHlL/FSvrgAY5m/mIvMB5
U33r5wZFZL/yDzwJsZjeGejji/xESdaf5SHRFS0TL2WQu/HqTLKXPXLO12yEmv5qeUlN94FaUemH
70Y2u596VBr6D2LYyxdnJNmIFiG5ho9Uq6vvv1Zekk6PSpv0Zvs6QYjwkLbCwp2j6BffGi7Fua9k
Oani/uFnk8PB6Lid+czGZwVouHgus4J1frRgMJqP7NzyAE/a1hhqvHT6JObibp7CUoCpIqltlhQM
KNmc+eh+A7yFIoP1le8Vi/LyYF+wWZyXCxH25dwccYXRiY5l6JTY+sY91honiOKKz6fwNvjCptEt
b3At4r8LqgjvxTUxTjM2Laqn8maEe0FRYOpyrm6lVOyfvDrGw3sXk+tAz4Bf4un6vQDxgInepaXC
dKliia12s1GDWQHtsFTNX2D558w3aC6aojj+FN4ABqZdvldpyXn32+L02L0cZZ7SHAfxNmbaBssb
XjvEzHh9EmnQTMMjDNJ08o7Qd/Sjz2HS00QCulzBE+Gg17s7bzU1kR/1q24+a5a611Cv0l38XD8l
l3Xity1l6+cdsszmS0cH5/NtRimU8JRypa4cOjbu5Li3ZItXXQvAOD7hwdSgU4+u6qmonYssq4Xe
MCYNBQmHfUrwb+NvrOfSW8yxnKphi+qReikqCo6+iE2JXyLhh8KEewkOqsfT4EwZcqWkCAamSuHF
4HU3PVAOzcxZTzeeyoQuFdgKU+P6Ni/BCAGelpKn/DKxPcNXZ4r7rstuQpHrIiXyEKYfXHSFBzGB
MtZC8k+cw8Lfe5N0y35L6cLyHPjxHHBfnERYHMlZDHVVfzVIncfCo670slG5sW5z2BEWne/ckvkA
MetGZGaGQAW8pYr9u2JVk/HQsZmmqrBC5fFemG/pX8YkV1ogd0z9DIg0MPzZc7zUVaoS3oiuBYRV
M8kX0vbS1np15tIrbzyvlQucMRsuhvE39OB8jgGRQlG6m76k/m1EQWn53RMVyakYPptJmycJeo5F
pPP95LO3ab+HYza2yI1iBCpoOBAMVWFk2GtfPK2Osh0Sblkd4NUM5Faxp8TOEr6uopdXeWhHI9+E
mbPxJzR88/bnk5zfZUsWD83julh68Vhvmp6foqMQhiW9jt2/HrxZX+lPwB2lzRAG6++5lmnwCShu
+oOxoDpR7Ti5a2wjK2PJUE7YLcY367BYcgeRTcN93JX+yc8u+1NMRIYzPzrXw/V0ahCfMi8daL1l
d2Zwq1JMNprNhEKaF72scWifJsLN+KXEWHU5sEdRxxccW5gtkN7Qvx0T/OGGuqW+8+JNB0MMm76Q
24UsaQCmvOzzia3O8tXXdHBIGnfFecKC56v/chtYuhhtlK0uQvY4WTvOFgNg5N4baN+QlNQZyRom
9I7jRWYnehtHKgnX8MdS35Z6G3BGg6kmdUz3Ta0jbS3I3MKI0n3Sj3FIIcs17UEbd2leakHVuUGo
A+tJrwg8rcJyesvIL1Nb4Cfyh8LXhwM9tRzmB3owPAiwul/KyukAhkC92n5IMSbnrv0kmRkNOoeW
vHVHj6DyjJmNJD5x73843b0vlejLA8/BzQxd1+L6Hw62yEgaY+p9SlXnqTGnBqzbH3SnvPn9pT4U
mhhNJkIIrkXJiv96+lj/D5nlFOB+ErOV/FcfMYuZ9G1i+BznEykeuneHXqrhSZXlvGGiCh3Gyc/J
8ff38r6E4Jq4w/J/MEnPF4LuZ7+/l3gUNuXbPHnQyKn3kmEKwBQNpwA/vLVh6/yndv71gkgkKRzo
VFCKi+GHuiLx0qaF50V8fybaJQUr/sl/kxP+HNm/f0BLl+3OpZPT9//zv/QTUrs9O4KQcQII+/4J
5zJ3knoovfufM8YEL56htEBWd9397PQBChwZr92dmuCvbyuF19lPWanRrw7r0R/u6H1P5444SgX4
jOAYia8vUN37O1pC05hIg2rvy/OgmtjXMcZnBfeEQHdCqHgFANILIzMULA5sLYxU3wgkhVat0dhy
st+7qFZclnIkdgvySNnycQqTsXWTLYLzZDSd8Sx5nmZ//xAfX+NbGC3uSSAmlqUTL98/A+tuO2AB
O96kfaFnpvVtIyR7t1Z3ixEo5+o/v55r8iL1/7xfrId9zP5Qipjq5ueyh3ksfGWzYWZt0BJmyX9U
WnPxE4InQGWRiZuh+st0IJBTWITU5Sw3WmrKJlm/Db8oGRd13+p5/PcPqOeXf3RTOgTwk8MIRLnv
UNH8UM+ELDpnHeSbo18bXeFGMEh88eJ1DJg/DcFfL+WYmoSAdzQnff/jVFfFdrUogrmO563ISAIj
c81MpgZf3p7q/5sc/cHkyMcM9h/v/5dEJ6Cy+se3Ifumhn+aOZx/7aebA8YMvu4VYK3gEdqc4d9m
tb74L6q+DAYyrh0LhjZLzL/sv9+MwTlpeBjVnh1p/2VW65j/hU8t3AAsIN4Mkv4jO3DiKz52WTpr
+IYOgZyb1ITfzwGuzdYLN7Xx2ACSbW0oFLt0rcPIHYbnxSteAxMPVwmOtyMYOYyK3CN5Z14KMufI
tzeH4HMwBsUFQS3F9azKqzHQChvDw3uzExv48jjM5cS5Lpq6CiF63TuiMrdYwmF2H7ThXoYG7rKe
CiPimu9kPBKhmeKWlhNdsrNaaMWJxTWp2Y5RTgxHZGKit82L/nksw8/KzQibl40Nozp/9QxpbrEU
72G9Y/qG8VF3kmP3bAWpjFZ3FCjCXGPHPv0Jlt89UMHrSOYDvyufy4Yk9GSAz47+P/I9+85KcVmy
a56HYjmStq599qycClxHkuZk8Hh1Qul6hvK/HQ3/1HXBiVVqINWTphlJGU2Ginp3XvxtF8a88Tya
sgm6fmu2/FFwJIEjbPLII9AMZnCqsr7fEs6JyYvJPYzSwdASIQt4sN0cc1Ke9g3H763Xevy0cO6m
QA07/Zu5A9M/CyHIr7Z2C11oAok8ekf8ynqXNOVduJSk1vZckowd99J1Wm5/EvZOtdyQkF6xNdfk
kZUc1YqvPTCb+u+lbkk2FB1aqHjBJ7FY8NIJy+RbXBoW7RB+Dk0MU4lYklFvwsHVJLs90ZPBpjFH
vHnzsP+MkKm44hyEztIo1z3s7fU4BbSeIKtvO7n+KbCMz2+dJGuXYLs4pFRJn35AxiYxDQF8OzNE
92yNkV3wH9QTd2PGTSV54ZwEvvR7K4f13CBavPDDwca6R/eigc/C7L7Jegv/m6a3d/6Y5pEXezCi
yTfcqJKo1cp1b+jPf88hFFQbr4NNOWWvzPK8+5V/5bE7Yw5p1NtpCOByjw2/U9FKvSWDLUX09Rqp
dhh1fff89r6rBALviPdnxHZ+3ScpXQa2Gq++hRysvKC8MK3kbwY5vRrDOiJE6J2BT1dp9FhI2mF5
LGGCbLwAEYHFjTDycIwkX+QGWdsJS6rPC+Guu6llnIDSxhcTxZzr1Gd0hH7/7COkizz2oAw4OlPA
aHxrjFoyKCaDj8qieuWsae9ilH4XpU3hwInptGXRxxcLjrn3kHtlBFaGarBbiNIapOS0atu7rmjM
bdU5NKk5cg9J2l8GvTEf8JEGvGhjUOFhtXcFEl1gQ4E2Na+pHpEihHolI6q1Lq4Dm4EKaxml8Yhd
IcaL5c5knJjlmN2NqXvzNrxEvq5Hk0IFDFrsxBQGXvpIT1pUxet20rC4SFKzPswYNe6QKzEMCxLN
/y9757EcOZJ22VcZmz3KoMViNhEIHUGVTKoNjJlMQms4HI6nn4Ooqvkrs3uqrPe9bMEkAwE4PnHv
udfvViv5+FpUnV0GXBwh3AIV3fiaCQoJN8tdTrc2b+umC3awUQl4QUuxhU5RhDgImvX1BljucB7x
+9Se8RIrjrEAzfjGnoN5f/2aB8pNngNuowlX0mbMjOi9SR1t7yR81Fnjd6Hl1/aMUjm9EMdT1fEV
GPknkF+LKRRPj67xNJcsItZmZURHvRPV2UvxljiTs/Nl9k2LU7XSaL7PUW7mG7q2lKhjXdvHDs9p
DQPsrEjK3XouN1mFguis4WFZzxXHFxp9aOscDiTh4nexd0FSgFPQJv4xQ470gpa79gaiXDq4PSv0
S91Bstpb0n39cEpLfa/XjkXvGnMoxgaHm+Sr07w82EXCvE+swN/NBsleDUnMm8Yex7UDYmrNgDVF
90AaFY9IvS99TrDSQ+t8PZvMYDI314cWM96IKkR75N9O7oD36GHn2PeE4amdGxGj4AAh5rUjuZna
qaGhxZ2b18iaiYOuiIq3pxvh5Z8ICbk0iifgeq1dYorCvOSfxHccbO0KHps9DX2o+Q5HoO3QmyKH
uTNhlobYb4qdH7Wf7RIiUwpCxFBqreAcTEciyNItk6/vZBI5G9Rs8F1a76msSTTNteROk+LGg0W3
xObER5VOMXHoRV8YITYYMBO5rNGaTZorQvbaaDWXiSSyLNvdBL7RMyebu+ybmdVTCL02IEhCNx+d
GINi78smuxAyLY4p20l/ha8QExseQeITFvXwKqnT4Q41nkuoD4RNeOMdrqpsrXIAF2DCun4z20lj
0Fi02rGJxDs2ovqjJ0PJTvVarGJryj/91tJmCIcaGvM1D4bcYw+ot3jQpqBZdbg51k2GrbnM2BaF
Ma+ikH1+dAlkPWvbwqpkf5Ozr/ZAoNl9uWe+P2gvCuzEOhHxWJyjJLAG1qgF+SCtws1w44yuqZhz
V5H2UDHNOyae+/iXUuzfrNWXUvunUtyjLafwd11vaVN/7YmLgPEWI1Cx91IFanVOPtOcl4tV+Y+i
qy1uK546O+VO//vf+/NunZJ/+b14joHB+LpH3/FzPRUom5yvoRF7Q14PO55BK80/KqmRSNHkn3//
237p4H7/bcukxbQRDwS/dqGzZKUIvlHsC8UNslQCQR5pG7av+u+f679NwD80ARCifHr//6fo+Jcu
4PLOhPm9+vhrC/DHD/3ZAziwTgmLoeG1qfbRQf5PDxCQ0UqDyryKTJ4rue1P1mlAd0C14bNIcFCI
6OgY+loMyf/535b3m89tZqBj4FXPGMr6T6Buv96wVGjcqYSncv8wzflVVI9KKuvKJJ/3nO7OvIpG
uzrHU6y+lgY25Rg/0T9JMH55MvmFHi0Payj+cs65X5pk/JjsWmdX7acp6+7h+Y9rF1rP7i9fwr95
/n+ez5GKwUdC3LH4Jngc/yWudnB6HZldMu3V0LJkN6f2Pq+7cZ2S5sUrVxYro+9kaLeZ9tAzJv/6
978eIdO/fEw2oot2HhU7f82vHDYhlE/yqjfsyRYjRn5iZLXFTa3vEcH5sKuT7jhlU9fDkfBAKTWR
FZFb0aRUgL1uOV9qnzEeNmhfXXpJ5BE1DEAhH6bNll0p/1+AFOy4rEJbstgRcJCrFvUkEQ2+Up/U
kPmDlfk5Fn9/3jN4wkTsue2xdJ32JaLQ3kVjqaWrJjbwd8EmQdmDqo56CyXYI61sc9NJEgRMLEJ3
gyWoMd2+effLMsUAXI/qM+n5RGNVjE+F4P3fw4qgpkBi0kUpwVISoyS0Z71+Y3/UvBqAm/S1nNLg
3LfLy991o4dg9EpW031D4DuXCt5bvEw6AQbB5N2Z4AWoVbylcJ9T81HVHOBgAJNbp52rc82MHPdJ
DDWg8dLuvsaPjMHLI7UXzqrPLiCZ0XRM6T7SSxla8FGPOT7N+74couMsYOu7rVEcrtUqXJbxKdPL
8anNZvcL3465QagEmMt0irVwp/a7Yp8Ki5CmIpWV+poMUf1KfirfTNtU+t6VFIWe7KKjNVQBxGti
lSj41acUjfqqd/wImv7+2a2hpERTbB/aeDAeWWP2zxm0wjPzY5D8JXYkrI5ElKyQlWjkKVLqEbNR
gMVvomIN38bc1FDrHxo3CdjbxO46M+vuO1neKExyhPL0RSY+dwyrQPXREZDNyOPss3jfuakoDhCf
mhvlkRY+iYx0+h6PdgXjlvyMBmPVamCCBTqLkh5Wf/4QU65uXT9pbxiJL2l68fiD1fkipB/ybVno
OoeGUb9BpB+foqCeL1hY+aeshKKQON6VMfGJA6mR9IFwae1qrXN7beftgM/i2ktLHSQkW+Q5t+KI
yumHkaeYK1LTvo3h/20oJrEg4wkOSw0LWVjgT/kEVdy8ewUl0ySjLAuHSUursE4iiA561H7H1zBf
Kpmor6YsyT6oeRiKrs23ZC4PH3rmGo+kj8owienSDI1r28d8j4R1camXW7QAZfyDLWS+na+Nb4vc
HQ1prXa2wf0Pu7h5peiKjkWfv0qNOi1Ju/I29j9RnuqwCTRYEWxwS5PUKudNN2E8kX4snmKTe3Nl
anm6M/XaD9HKvKGEGn8MttfcNJnDTTmZI7xXvigXG+82au3mlvgH+zYYpHMrVGQ8VmnfvAqA1G/a
YHO3Lu1MZ0b1m1U66pSx4P4y+cqHHpP5GLkqWb8ja+lhPbOqWwXkwofXD+cnPAR93WsPmKOrgaI/
my/SV/1z02v5g6oHg+Yz5voYA/0Js/hy7Uo93Q+16SGeAmm4c5h7fm+QQPA1lQiM1orZzotB/MM5
0xXjVpdZ9s3gmrFvPvt5YOTu61hXcvieQk16TY2qzCEzWHOFQnOYtWpDZSXFBRxK5BwlUQ/2g5Ur
tWrtSX01fIWO3RVJtTIwgIYtMoIt9yGD9AHNHvAIUj627BFvRB0AjOcOo47P7wZ2eve1XjxojoDJ
15Rb0jud+7lzODu9yQKMH3+JnOimpOgNdY+HKDbn5FCa+dce/eqGOEyxEbb6lvolJsxRfOSJSTxP
FWNhtJMD+/t4VRmiOdfkb24KB3tlj/juA79wu4nTHuttG23JIjaOLO0DJhydh/LEicO4idMbrDTq
ogXNqHCLR0eEDUctb9owLVqMlE0QtQfb1Ikl1iaMoDooK4BESLXLoviMm3mgR3Aqbyd6W63JN3tQ
lZduQB8HpyyJmwuAHLl1Ex7YNiuNU6oi0obQ9B8I8CEJ0Bj1g47Olj6tBqs/WP6mlljpGsvnsayM
bJcgnMfNUeonifBrL2LjCxQD2mamJWejYim9Mbn23zEtSpc+MAB4UM58hyAnh3FvNqmHwxwnbR11
Z9GbUMxMXRxiGRgoPQIX/Bzbk1BF/XerRsAYOzHvPF7gPrwbXnMJ6XrwE932YVlprIwh7wFmCGIF
k1wjFtyf3nyHiQcW+elUgaeBEZjnr3iYaw+kk6t2OL3hr3rIO6Gh+6gJR9uiQrTae6ozf2sLx/IO
DeerHioOkWTVss1klsZzdUHR1pzkHM1ktevmwZwaRhpJwlPVb+BetKtqWeWowXCOjdtNX2dpEUGa
lcBe+movixATUn00Ond+B8TlHExVzo94VusYonewn1BMHcBDqTsAeHM4RqI9EsZir12zKLnd85HJ
FEm0aEXse6+3MWBEyqCJ62S5wDe3rQanSgugCUq28biZrezFc+N0hWdVkiquyHSChbElDJyFf1ze
F4bGuxwL/iHFO8owchzDWIuDp8KPjV2Rcse7Vp0c/BHNQUAiw6UGLgfiU2oPJUSGG/Q76ogHjqgX
pN6JvWndrvwBtuImiWbvHEwE8SEhg2+wAhjqhKWd5JcGLPehSVClQZ13u1MxR9YrVDeAD56Dfntl
SvJ9E4UShIFvpv9oiBorQtur3CnUM308zOgfCMPRuh3NvfMqC5GmhMun2dkGwfe9tCCBXozeHueY
cBRSkV+DUUeei+MhZd1U9bToU5VvSfAYv9WZAeMJhRF1QdPe44dZBqxjVW98sqFPBKAXwCaUl3nc
fmVywErWnYO2r20EBj2GT5bb6X4ia7xfZ2nt3CpApfs5qZpvZuNrPRYvRbaIRhb1tUTKMov3UGHM
+8zpiSM3I4fDuRk+CBwjOiWWZp1v9bxn0tpwCn9WBaOvRmnRQ5N7yzOQUyZ4kd5E4XX+4yVpuWbi
4tzOaao9aHXT8HFTK9kKCBd+GKPRAU2qyiS03an5BkRibjYJhKobY+btjH6KOO1r8QVjxnjMDNV/
oKDIGG6iJaBOLiNk0viSzA1lKLt14E5MiigYIQsQSR1mMNkOWFGqM3EB8x6zuwwZLnIYdxnTkLIx
IWUmTs/LHYELHX8ciKcUJd8t0jvGco7b3MTz9a8I2heLBO90FbXtcijPpfocMmqSlLlmcQja1rjj
GKw+GFjXY6jFDI9ImeOojDmIVtexpFrythLAjU9JqvPdGa3mV2u97NQOX4M6sdDg84tRhtCf1K6m
2Hpt+hiTv1rKX7Yhr94wFQcT3NRq4Ys94pJSn75q0t00R6RJZYhejVT25IM5QGtWWJaKQ07U7/0/
NBG/uNqWLsZjaUTTSDNjMcn4pVdCCmo1xAdheWg5S4hZI+CoLQlFrdXEXZFWMgwSy/scTTXuU9+K
t5phvvtZ8yyrmDwqcHMbzZExWKSyvoBpsV9HrPeXdCbaRtdL682082S6YCmpxlOXJP4B+w6rAKYK
23TiQkJCyvZxkDq3ukEUFEnF1AlFGZx5cc/basLBZidUUV0rwMMt36xpC+1hjDv3iwaD7bP0USQu
axQbAgkRXLwsXOoNifdKCG4cKPrUSjQpDCOBBzEQgyJSwXsqeQKuNdJUze19VbTLdxks5VJOIRWU
jCttPXVxmeXNxpwiAmctwyesruXdD+lyDcZtfIpnLYZ+7ZjFW2eJ3D0invPGcxvJmIuUEqmoTf0w
bRi5JfpaNBarjb1lZQJEnGMOWm+HfCDi3fBMkAvRWgQlee5cxAfSvtMwmpf/YtGqRaHeA9pdRylO
xRECnG+ecNb2Hww9p4ZTkFqq0xPiOyA78onjKqg3Ezd/Qs4TJRRKLX2lATIg4S3W93Q93Nos0551
ct6W0bCz7h2t7tZlwMoBPGG5RkXcfFOZyBERD+lOjLzV9FzOZBkMFHLgJJAQp8Wb11G3z5PRvPqy
sKBJqBQm5XLtglz66XGeufg87NoDJGrrYPDA3ufWmO6inJ3C2neG4jA4fv0OFrp+txU4rsEsTEB+
2GG21uB3d3QA/lm1cI2FpNlyi6p/RjjXPxOZbR1AMNRvw1JTV0mwZH0MpJPbc4HiTBVSQAOLyYvq
M6rFymPvgcX+vrQ68XQd/puVWb87kMt2+H/VqTHoWsKumnnyBpLKiPamkW/borkZvJTsCKK763fk
/0z74AX4/Gd78Na1M/OM9EQDGSvwq3446HP7nVwlrsoSptZTleNctud9lXAWIcVgGmJKHvUpWI6u
62rLUWxjitJsX6Ty/LMhaW8xCwTn2Gi6Y6o89g2E8jJvLNWOqC5nXfvV+ESWGW2VVOnOXzpv0AjN
TZnTl0MapzPDHfPp85TOmLvn5jV3Cd6avAYQxkCbAz7m1li2kKVM3LVh849W2lKwLH/1ZAcMD/y0
5saoi+U7sGRxMJZHdaKT5UWSS0C4afPmtJPYTl2ZuTj12PyIMaUjXZqGdNJpnJLJbu/1quObqYE4
fFzPwKaKq2jpsdUpR36EVq6T9NMWqysGWny6wlOnOSZ4ZhqZalxvQ3Oi9eX2bvX9JDR1sWM6TatX
7f21064sbh+EJgX0SDrWtqT7KFDNg8jnRYaaxj+LiNT2a1vGYoDLYLd0FAx6uPTLAGVOfbXNGxpx
mSSfHcDTCxJlzvgJ4xoWsIkZhM/aBszFlD+AoCVdj8IjoD7kVShqb7prxchQpELGv4qlXhymmU+0
qGRpnmcewTqQjD4iBFy01DqmAaHVGzT8tJEMTOQGSx7ny1Q6t2buOl940egApNyxfx6yjknMbOft
CzQtBhTOINvvMUjZTY8J/CsbBPplRMMHaNlLvW5zrNFJRcdrh0wAtb7ye6/qAPwSFQQaiCa7JUZk
Yxn8+mvf7GEFvkw5M7OqTuyDpms/ACAsZQqcd7kuSl5Sba/n299vzZSREYuZ4lDVRvSAcqs6szBn
f8c0++wPfftSG8wuyPxjliGWMQ7e1eR2tKlw17E+cLhrZv9RF0H9NsX4MHDaB2fpcc7WktC+VeK0
3Xe9WjZbeS6MzTVDsHcpi4aMZ3q5n9tuOYb7qO5PLEeYBAWpR62Rd/x4MAABTi1etMkybZRttrwF
KIzfDJ9bwp5F/yHaqH7HzBTfeoS4sZBZ7p/cpvDiJFqBMM/DaJk6XMsKP2AyFedV/lDKke4dNEvo
IqZ4vL4b2DOBZ/Tj5JY96dLvM7waNQfZXqzB5wpk4LOu5gqzqzAfr9vPoGSZ4dZUIDZtyDpxM+Ox
gQ1M4CFfJCbg4qAKtlGzxe7OMSkeyuU7SKiXXvtesrfv5pqiSBrmxgR5/aQk5UmTMxfR68J81MqK
w5Zz7KXu/eY1wZd2pG9019dRDC4H++CTQnqMyf6Ge8ogo+c0YWms9fk2RnG5betp3gvYJ6uSB3s3
kApKmhCGu7XSx/qtMDUGg9h5n6w0okQbKFgsl4Ank6Hehpc9N8/1mJ08rgYduzp1BHg/000pIhTN
cqnj+onuv7Omu45m+WvjUS1hRKBVHPuRiwkYZ5eMPEfo13hruWNDbc0ystEQCk44yt5M6P0pqF2n
PUooqe/eclRaOhelI6ridvZNIh7cdAmF1PqNhW2HcpdWlWeyYypYDZ66eIFhPFqtJ354CPJ3A3/6
qmpzHtw0oBYlb7z51pcdJUfbz0SvVzxk4NqTW9Or3sbR4aotLIADYGUelTHnGgCcpwolAveFqiSz
2bYrcGeFXgfULQhMWEbjy1vhyB+fAMRamBVHnFqCL1wBRbiAtIserv/x+mCqMuMVoxmi++5AEXxo
eKkcqnmY7iasTVs4j+muljUPdGq3xxhGEDx9nGS3duPN8HeclP28O1MJIzDcTn3+Key5Bizb0zhc
B3Re37zZJh2BXKoA0L+UwoCmxI4Gjk8sD2QuyL3w7de5i5NwXibgA43sBvUAvywHOn2EVVn/g/qN
kLWfd26/65wWDapjoEP9VRYqagtSU9YOe5sAjWTtYn6/9cDvooNBo6Dg4mGnpfge8F8Sc1vjqe4d
az9THMQRdkANLNqxt0Z1AuHfvgiBlnZMzekrR8K8/fva2vjZB7qU1kjaSbKxXJK/yRJf9iJ/EfCC
YMk9QjH6vZaimBv7yv2iGnox7BPJrSZoTJhWUIgaI01RPrAo1BllHHNqnvesWVbryyn893/UVW31
160lvBfHuzr1CaCz/2U3EgORNKEm9vuSbBtuNJSg7IFFe56lNu46GNMh3fu8Ufi1KHTAZr1kYDd3
IGPo5Owxf8gkN5VVuJwGkVN/NGnh3fuEmgHibSkMta5GDz2QqfX3f/m/6VQWwbVnstrBen/Vuf31
cnYm9swYn80+1sz2GOG8WSb3VI9t1nb3pAywibDIgh45E996tbj5ZEVfKAbnj93Lf1eV/7SqtLh7
/vK1/cuq8ubH+P6Bhvb3MKtFWW3+/iN/pjISvaizMWNFeUVX/GVRaSy36l/UicsKDw0cvB3DWyAM
f64mWXWCk6FjRZZqsqFy/5PVJHSUn08UHYD48mvMAJHilWTx80OaDCDJYBVaF2+J3VPSdg7KMrSO
yQAKEJWUbRtiVzy6YDONVW204wYVW78Bc0aAvdm3BCTqwnxxkjm/waxDEF47jcBVzaadnFB0tnqy
Rnt8GZbcwGFJEEyuYYLBCO5+1SwZg9M1blAsyYOCBva1WtII547YO96/S0hhfg0sJBFPbtMlxdBj
5kf2Qk60IaCLYecG/ImwNbIJz3Rc2xkoON6icOo8lxxlX8b7wDZmES5QuG/sHxgsFCrPP1pPa2/J
TRjLlZTldBtRPoE/ZBSPGqPBRLWCgZ57h1p1ZK/PhsD+B4eJ/xULWWMuRY66w3fbqkNMfgiy+FJN
2tHnD6xPdjSzXapbTpp702/q+8DO4gfEiuNtu+TEZV6BzS2hfV9HS4xkJsmvImCgateZXTMaByRN
KeCLvApxdkxDA43L/IpObPDmJpRs/oZ2HxlOKnaolWPL2/n4FGN8wqk+6+EEPbTCrV35043lzWVl
rAdcvwfcKTX5403c0u1ksLmqKqcvghw0PfdNgWDpYaS0W3Ug0yCKOmk0Tjd5O8Ir3ZA83WHSreOu
3DZ+A1lTWLblxmtHS7LoNjKUth0jekYy83r0SlxMMXrDuWcLnYRxq7sEhDC+IonPxNIXheg0x+XG
odSZp4yMFe1KvslLl1rqOAxCNPoNs7VssODqE0Yp55LxqCl74yWOEtOcX6d04fB/0AUMZbly4J4W
0e9zov8eeP9w4FmuuUzE/v/ajKe0i9Mqff9ft9+/px8ce+/FX0+/P37+T5mGh+ICVwK8HsNBOGDx
T/+RSeubv7mYgBEr4BLF9rKAdv48DPXf4H0ZqDeodxYHDgLvPw9D7zciZF3kDi6DHnMReP8H4XuU
JT8fhgu/B0eDjcEMdAV/5S8VS6wAmVRZnBz60hMnBgso2Sqz6U8wOuywsIea2ltYxkNvaDDGY97A
5BLALDfkHgeCRqZAJNCI4WX/gvaMHaBVBE+pPwB2XHj/xAoE9ameHDBYxM3naBoT59Azye+2IhPR
zGNkS5c22sF8aOPkDMcAWbDTgHRqI/tY+TgLV52KO0zVfvzVqPogorbtIgTe2Usg5RPRpZELI6hX
X+dhJNBGFmqbjpoesqUT91j0jONQV6TDAxCRmyHSihEdZdQ+wK9Jz/wImaydvmDCa+0+jZqsZ3JB
tdtZbX2ZpargkVv689x1IztQXT1GjbK2quuTOzPoXUBb8/LJiyon260k2B1HZQHsyhmrVSJV+SVO
cBSZy8guQ2sYenprnECAfq3z2lmBRhovvq22/lgMa1jwNRjgmjdFn9rDl5xD847jxbqPbEtHq+p2
tsGoVvCJC/R1YSCiAK7SaG/MZjRWrmqLkL8557yGQQqju2Ti6XkATa1ngoSavUHMuWcTTGGIhMUy
RvfQVLpdhCiZzbXtSHtVoee2zwN4SBA3lTusfHcGEF4O+0BWw1cb6AEC/nQ2NtpoYv7LlAXPt68c
vg9HnGm66NL11zRjPyP4LJs8Gp6iSukMJLqvKoduHii9eutkpo7MlbxVqfwkdHIEfMbghIDg4ofe
rixyib26AE9QtjdFxauZqwwhBWRK7d7GcMvugEdEoZZ442uEUfgeNETG3JVkIjU3PwYWAgSPq9nd
RG0a380y649TAPk/cy1AOMZ0BmfGMMpwqRorLbpHs/ECAbvCq+DlB1ZJUXySAxLie+x/dfvexXH/
pstWfKbZaNy7ZeOcsri1vuRoDkJIEuLs9H1Llz2WXDLZlN1FmPqbnGxxozWmtjGl/gNy1psnZd2v
S6dqD2NGhGtBy3CrCs8AwN8pQmfjRDzOpMmB9o2KjdtGhSBuTYhyr7NSBJPj1lWBoV7KtySeEVAb
MLaRGWhg8AFrdwYTI/YrjjeUG+CIo34/1jPALChaZ1TLYGYmQ0X3Y2PeScd4nfvgFZ3wqkNttuk8
YM/7AF1ssLa9pO12I0XATo9N99mJ/Mc4an7oJnvFFa90JvikXu2dYhz926QA+0+DnK4zAuOZ8nN2
8C/EK8/qk5u+TU+UifLAtLTsuZkX3Dage2le+qCfYxSzUxdT6DSvZao14qEbQNeBPttmmojuWL9j
6qLrvKjRGsN+dKet0IOdsq3kkEOebe9N4o1K+hQDN7IvVMaMERH4Bl1DxWQT3fGF9jDaeMsOMikj
Y9M2g0Q8q2loZcl5t7tSOchVTpXuoYYe+mSX+wW5Rq6pbXEskACxbD6hgzOPnIr8ZVr2omXWypPP
JtquhhLd1bJD9Zd1at5lzn1Sl/kGNwQiXYqftY/NYp21ZXvMlqVszQt/N9o99gujjC9yZGpLkvc8
P7bLRtdhFH6ZAAk/sXJJRHESeh6HoKnIJEvj2gcNYJUYFU8uvGYT8EJYd73J9JGdsrNslwtHry9G
AcMfNos2dav2uop2rmvp3B19TqquvcfFaz36y/7adZn5J45BEIhqZkRd11V3sGy95ywQK3vyJGYP
g41nN74VOfHCyXVh7mBJ2AIdYxg+jzfFHKtPAPDMW0bP27IdpH9j2yR2E7t4kG7QlZGY56vErYyQ
9bc4RKUiAWdZ5KeFeOPF4m7lUIx7ljXs+4uoZvc/XHUASMaG7+ZVHYCesT/D7Q+2I9qB2HP9PWg1
/ZQuwoKu8rNd4VGVJnO37xsfSAEv2E21yBGAgiAgoGI8MJ1CIRbkycGV9rRBS62f3IFdHW9sn5Gn
bp4FPctpWsQPYKgfIndWa6+PvZ1sgp59QJd+ilSJGha/b7Of5OyVBlRvVMTtoQ2Mcl5l7PNDfbLu
OrbDoLBMtXYWcQZ5f+kN4nxCUYpGW6tFxOEQRXdEZhhtpWhPU0k0mg5D/gPYKbCmspGbDPnWmZlc
vJoXmUg3B9/8YCgPsdN9tEGMpiSX38oSXbduKGQmgteN0bF4J2BxL9jZhOiobkamt0T8WTcw2nGN
iNG5B7Nebjutv4lV9iAWeYtMsruJ63qMJsfkaSxuYq+ct5Obo4uZaCb0FWNqd+vMfccmLYjZspJq
se4WYQ2bNbWSguv6QGBD7B7nDKjKRfV6XG9M3pzdykwnq1lhGFDMc22mf1BPKn/WMSqxl/qCOjDQ
XmRvTipMmRTMIUB4c01sQ0WoO7y3oiBoAsyA2jMX++J4nZuFxLpRyvR5YQPeMMjKqpkvrcwMaPVK
N1AUqNqAvaWLuSX2xNSSEEH6/Gw1YnouQYocvSEzToKQol2rNPR/oNQmViUqH4+6m0uO/gLj2TQm
A/F/OjkWJSemn2vuu8r8LKSey46jHghk4aZXPvizSI+wuJB3WM6GQZdEcunHH60ptB2TV+euV367
lX5rbK0OSA+ZVRyvODq4QLkC2ZvocfxEbCcRlFmJ9r3JUfoH6Lf2+EPtEauVIxAOCEOueLtBv6jt
xjp1jSiTzWB2zWKbUEhzVry59K3T825b+WiqsnXviXQ150VyVL1RxeHs96M46IkSpyLJtYPWti6F
H10v4E9oULdAPlzUUsPcptscSQ65W8FMLhiMmTCn5XntQa0YtGN6du8nXfuQBZkkEsGFc85ewNn1
aTRtO19397ORMJFt84kxs45yiRlYp4ZnMExBGPUBMeyZXzqrgi+f5Udqb93e2YFvEEBC50GoFSI0
i58nQb2vrXEfk9gxgtuA/mTBViEmz82Wna/XFuvSNf2Dndr6M+vSbB03epSsY2H57DII3By5XQZ9
nXbYFDm8543FRTrVAdgML4eCitcRUQz1FnCNfInACDDhbuQgMrXqhAMAcHAJzLEJNLmtWha3bBMS
sRmc5NI4EoCpLIezFJ5zIMq5AWNs+c59X3QC/Y1TFTsMJd0m4Es7+qJvx7CobPUxEXT5FlBzf8VV
6Z0imw3sOoXISoNJaRZi3YiDC/Y1a21Ctscc2D+rCKC+Gzv2FiFvvDYnRz90ppq7dZ9l7qvF4kay
B27AUJKNwbvEDC7QodUP5r/xmsmu8c55mmIR0YyNam33BTZcr9Z5V3rRViM64rrpNAFdlt2WYFfr
QZAovHFc4lRq9n8btijBLphQChB1PJ7Yjssb1cfyAVppB89CTjiXyHcl1jh5R5A3tWTC1PbWSOvB
XTUsPjetOQ7rsp7SlRUN7UZzE3dr4mH8YKcwnaFVzjcA7JovjcSEuuY8zz5RFfaPAONIdDX0Ig4d
AIDHWsXRET6IfkTeAlGM+/Wkt7F7b82DXEu9qQ8mwPuNttjpjUXJjcLNoPbX3Y3jRGJde0NCpGZR
VlvpNs4uIzf1MOnU4k1QyMe6K6ytpnebgXhLJisd1FL0WTfwQswTh8QY8gDysHgjmagjJx+Q0nSd
aG1DlFvmbpRtlKDaRtWuaphsVAx2dmpSahRoCC0F1FB8T1gIstglmmuTtsL9HIdafrjlRI5WUwTT
ZTTNydpK+Dy/T7T/OwX4hymAaeCw/rspwKWm8a9+nnv+/jN/zj115p7LIiDAkqBzpjGG/KPzB+iN
eQMzAbg/mnyGmv/T+QfMOnFNLE4foCfukgbwR+dv27+BIIeBgm/DcUCS/Gcmbcv4ufNnosoklHkW
rxtM4bZv/zwGbYB4IBxWLNkaCGbrglhuRI4A5tBYurnae3VuVei98Jqmq9RqLojitXWRxskH3r+5
hsNSmqwL9aSdEKm2JY9+77nfZ8b2G3aPVEHIYdUZPGxXPKez3Z5rYNAfmRVPSJ1EPomVDnp90V+P
o7VLNbf+6g2DZx56UjTH42Slnbx0jVttkiGfwLaaBS9EDOQXAFT22hDkzcKjO+sCGRXvQ6aKRlbN
RLeq7m0UZrcxzYT16jjpas1L2fgB5UUQiYEAaxtAWkEELisnWU7s9FKMtTyIQpC30onuMNZlhlMt
rab7sdV2ZiZMatQADdREYinW9HJdxvXyV6k5e56cHnunsJqQ/I5zQm/f7TNKG4PszdwgBE7URTbx
brM6Z0A/uMiQ6qLrlzFEPhsrvnmusj4L4y4l0enIGqi/Q/GauaflePvOFUEt0QdZ1D3ObjMfBrJL
NPvkdfGUL5lSq4YpCqPazidqA+WSKS+sHZFbFhwbyjD0auvOfjnioSC/erD2WToldYuUOG9G4Z1m
MQEHnRGNwhufNsgaRZbQ68QdovGDUZJaOJ6AG2Yp04DJcAM/P8Q+c4Xm/3J3Zk1ta1kU/itUv5vS
PDz0rWpsjDGYmUuSF5dihEZLsgZL8q/vTzbKRUDIYFV1ql15iS22jrbOuPfaa5ElVEGAyRIxoqyu
rkIQutWjGemJ/2T6YvZUA2cr5QspytSleKtz5hpruacTWELfSP+UALVUgGyYcF86QTDVoiJpNgEB
a3MNX+4ppISRfJyGwTVEUumx4C3To7kblJcZ5eeEozyfblkF8ahOAgcGKlGcGn6ArKcjEMBGrPAk
oLxD9JIKTtkCpSfiP9LIQ4c8Goar3JkaRq4TKZHx9lCCPXIiRE0VMjS1yBJWQjqmNDezYikJF1K+
EuWxGQBE4ByKPkRuzFG0c0BoEDdju0KqkeOkIjvh1F96vjhRouKLS5Vj3vAvqlcDPKg2OzPni5Oi
W+34ynK8rNTBCRmEiEoUIZ2FmpyciBuxuo5Y0U7ckhPWpSLOiZKsjCY3IAnBmSQ6qxKm72wNiT4S
eGswPRdQD/vSEWhTBfllfzNF2U+AK0CoR0HhWrQR2jPSzmMI9y40NyuCEeSy54KuI8NRBfMvbkrJ
bwwO5STxZeU4WAXRtBD15N7PNhegwNXrpmcT86YUUBfkiKiEONsAsz0iA5cPDTlRxwbU1ikeSISn
WKyFy1gNnE+IwWzO0pVSnsfrIJxkoQYCwNOcE99fN5SsGTWoqyR7hAI2OwHobN46ygAVHNmQzsmp
/r2RhMtI9ldDfTDXzjnoq+eJtxpMfD8rH9QVkJEjH+7fcygBpc+UKlQU4tebGFmRUJBvyDkVxwQO
5aeBbnAAz/HGOOAcclqwuMKGQqW9NycbO4CxDg7HtabcJnJZuUOJ0vyFYtTOHYS4DqqpgEu+5ssY
lIyZQWe9SQanoRFKQ1lOIOMpQIuUghZPgwoFJ4PDBmUmsM3KUBtOYG8FSAQm0qBgv/LHueqwJdeL
3DsTTWI9QEiCYYh/7jIKy+jW8Y0h1RS5uAMUyebmZECi3TgyACpMDRgmwB4RAXystMi9MkPDm5CF
iB6p8jYJz1LORZBMYA9TxwoAckEEhOnfsF8zyHY19Lb07lsRZO/ySCxracJBBVbYfHNvCL44qivV
0aEBoK4WbSpm9kKQv8ATAXOjWwxGVSkS7aoETf2sGqU5ksVkcxNXVGcrelo+BNCFHamyH8+kkFMK
9VPVAnD0+ngNsS9V6uVgyC4MyHvoZieVIsmfpGizvNyInnm5BrV5VUdqPKb4OL+S0jQ5m0OscauL
6SYYZtCPw2dNzuo4gx3JMpKCI2dVxDcAfOIccgBXHrqQYx0p8Hg/oc0pTKJ1pH+WpXwzGG3oWjDo
leAFSQxRoAz9JHx9zPxGmQ6OdGOtzaQVe2ZGpDxWHFG6d1ZmcmaUqjuNIUe9Womov+bQFOBZ061t
r07zW7iIEcBbSXMKn4Q6XB25YrYczquVRrRhLZ1u0rouhtC22cQt5GOxgmhUVhFFq/zEHwK8S883
UVxeE6g4LurAnK3Wkuod6bXnzsHUDIKZK4irEUSC/pcwWwM6ysJkpidGfQvDJOE+dsfmDdrL+WRt
5NVpXM09BSi/AhoFHNllCs/Dw9KMVw9A2tKriJoTkEJz76yoVtQ5lMbmXiRteewKsX9Sp+v6eE7s
AfBalIHw5mnjIZgoIT+Nwg0auY5e3MPbLdQQxmZk6jw1gu6E4vUVscWrVQbnM9oL83hKhbLCJj4o
6zPUIBAg9VKAOUasyPgxLz8RSVIJFbjaCapXa5eg2HwzFT1RW0jYR7RkHnlXTk4gSvMF86HeqBnB
zw0LvUGNaYOvzLyx5gUa5AZJcjfX1ynYWzWl6MOZI1Y8MsrqvFjFKSEcALe7otP/m83x84M0Kfvj
KPfy+rqw0/rGzoowz9qsUfPrFZpp+R0g89+56GNDz7iAH22330EZbBu1bfFHNkKLNhePNhXM5iEF
OiA2ZWqOmw9bZ8jhneefB82uW4MyEhAOUAI+bIjJ8r1w0vfc8PET7vz58TUfPcE/wIn3Uo+/7AXj
UAOt29R977xAnflLLxikFsFRgcYQt05oSsD/LC+wdX8NOPllJyiHoDvAipDS3H5eOUEUxUMOUEC0
OAT9kV2BIHmDW+lkoX/VC7B6wffDTnz3orcd/mVX0Cn5R27OhEVg56Vd2vsPGhCwMoIQ2ssJmnKI
/oqiC9LzQ3LMfekEsvKHEnRoTRb+fzQSFnER5c287KDT/BJKwBr3c0//ykJnTlTBb6EwSAyi+dCn
Xj69SbgBukkNQbhdF9jd8Ke6wE9c9G2RGULx9rhdXjw7e28V+t4F7bT69vfnKXULOMNPnQub1WZ3
793k2vz/L+txScWBl+Wpt8i30/6LH9tlYHuf5z9/fsC3t+7cq32q9suJZ6dWunDr7Q/1czMvrCVL
1H9C66u17ASNmIV5J/+05N//6rTzxfv/gWEkdlo7jU92Q2dvu+h1xd0o12563t9wYEWZlXWabKos
yftaHlohnHopAJ3W1pbtVTUZ3nvbjsM4tR7j1lJjWdca4tj9LX9E+7jdl727hfo2N37UO0Z2aJVW
arfNbJptIPvU/n8Py8/D6SB+OqAup1h+7brdFGUm8H2dM8brXhdjSsCqYV/a1/KJHQPm6vQUQKmN
dtG+lid43PNaO9sRKbPbaL/4fZefPlpupwOKit7g0Pdt8GkYIkztdUcksA02BXubjh69V7FyZLmM
Ht7faVx2Xx41b+z19m3w2du5SUNPrAfDtKxYBHVradsvgJv2MEjO48LL3rjZlIwe+sbM8qLO7AFC
otmZ7evnj2iu9pzzZlaWWQu3yGx0xtqWNu4meaL04RJv4cId3d2vgRzpYYTPPNYCNNs7PVtCWKyH
ATOD7bX5lySduQlVDqEn63GRvjbdS8O/n2/bs6dc2F9T69XuiaNjw5y8b//+fm3E3m0uDybWMskg
/+kMTGovzB4mwAu7PJjaaWZ3ZioJEHNPxmd25S06yxjG+1jRm5Z/jtOgfXnbIQ+suYfJ+yJOc/dg
aKUxK2V3cJJG7e0GIyt4PfYJDPWwJbl0va7HCaz3MIlfBiE7ku6pRgKZ3sMke5naSNl3XiXMez14
+sqOoiY7aL06JjyHXfYd9zdu/GgfnGZvKBx1ok7t4/z+FvC2oWx8tyMiTiv28Ep3N3jbERvzPewH
7/C+nWV2Z+aSZZgL9vfNnV11T5Uyje7B7n1uuW3rmjlFVrRGAnXfnvK3nS5Z2VpDW8ssxT2sxW2Z
Stc0OIL2i9/vfw8W607kUDLR2tq1G8WB9os9jNtZfvBu43eFOft6/MHLIODIvG7bURXqwzF1TIzJ
aZ2w9Qr8Dj9cM9+LNH3LTLyNP7UZh/f+rBtca65YhLaV/vVfAAAA//8=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_xlchart.v5.2</cx:f>
        <cx:nf>_xlchart.v5.1</cx:nf>
      </cx:strDim>
      <cx:numDim type="colorVal">
        <cx:f>_xlchart.v5.4</cx:f>
        <cx:nf>_xlchart.v5.3</cx:nf>
      </cx:numDim>
    </cx:data>
  </cx:chartData>
  <cx:chart>
    <cx:plotArea>
      <cx:plotAreaRegion>
        <cx:series layoutId="regionMap" uniqueId="{7E9AA1E8-009E-4048-BEE1-53E5E5A6EF6E}">
          <cx:tx>
            <cx:txData>
              <cx:f>_xlchart.v5.3</cx:f>
              <cx:v>Buttom Five</cx:v>
            </cx:txData>
          </cx:tx>
          <cx:dataId val="0"/>
          <cx:layoutPr>
            <cx:geography cultureLanguage="es-ES" cultureRegion="ES" attribution="Con tecnología de Bing">
              <cx:geoCache provider="{E9337A44-BEBE-4D9F-B70C-5C5E7DAFC167}">
                <cx:binary>5HtZc9xG0u1fUej5Qq59mRjPA4BuLk1RJEXJkl8QNElhRwFVKKAKv/7LpiTblD3yfBMTce/ElRyS
2GigqnI5efIk/Pf78Lf77vHOvgh9N7i/3YcfX1bzPP7thx/cffXY37lXfX1vjTOf5lf3pv/BfPpU
3z/+8GDv1noofyAIsx/uqzs7P4aX//g7PK18NBfm/m6uzXDtH228eXS+m913rv3ppRf3xg/z8fYS
nvTjy52b7x6Me/FuqOGvly8eh7me420cH398+eyrL1/88O0D/7D4iw72N/sHuJfqVxxRLhmV6OkX
ffmiM0P55XKi9SuEFRVUM/30i31d+/Kuh/v/9X097eru4cE+Ovfiy99/vP/ZWf54uXYm+2yYzBy3
/+7t03l/eG74f/z9mw/AAt988jvffGuuv7oEm+/rIa/dbOv7Gf/48sWtme+6F18N89kpz770Z5v8
q2U+B86fbu6POzhAPPj7Nv7lJp4b6ruRIV9xIokSnHz2vHoeGYq/IkpKSTH9HDn8qwE+R8bXLX39
9M/M8ucx8dudz4z448vDx5d/lRf/bwbI6zsbu7vh4T/pHvVKg38o18/dIsUriTDRvyYsJPRnsPjs
lq9b+frpv+6W3+78xi2v8/9StxzuBnfn/rNOYYpJouUXNMXPnaPVK6oATwFxP+eU/OqGLznztKGv
n/3rrvl8kJfPcQHyBdDxvxJQ88fubr2zj/9J10AhQ0oK8tX03+YNf8WEEoxi9dk138DZ1y39753z
253f5E2++y91T2aG4fF+ru/9/B/0EMOvuOSYU8o/F5RvkkeSV5IqojD5xjW/287/3jvPbv7GQdnt
/yUH/XOy8mvFzu/mu90TCfwdkfj+1a9c4ptbn3HJZxb4as2zByCKgiBgAL+Sy+NDnhWW97Ut66G+
e/Hm/r5+gJJz1/3J/Y93bv7xZSLlK0mEEJpizAllFB69Pj5dUuTVkXIoJrDGDImjtwdj5+rHlwy9
EhRhJJXUgiohycsXzvjjJSpfYa0EQlJoxIgW+lc6fmW6WJrhV9t8+fnF4PsrUw+z+/GlULDI+Pl7
x8NyBpRXYsW4lBgz2KWA6/d3N8D54ev4/5SRrd3QlNWZ66U/GDVwmg5kdAcae5Z3bDYubT3FNw4n
aezLLkV1qPMO4fW0rWzS7IrCy72dtX2rFXxH006/r9XcnVQ6KVNae20OJvBp70U/t1loK37mik3a
vW98sWU8YatIteIdT1nLRb7o2OZ87MPpVLDzQbV+SW0sbVr2qnyHB6eLdOG2yLRoPuh1fY9dV4iU
FS6+2+Zly+BIcV8vCcpn1vjrcjX4fDZDXaVhcOtuLpJuybakmG54nOoLuAWPuUVyORlNcl0XY+Py
KjTrqaWTeb2tcUiDo+inzdrl0FAUb4sx0n20rroi2okp1dvx5N3Quh3pRZ3XuOn2QvJlSKs19m/L
ivM9oWHMGgeXJZrwQeP6nWkNT0s1L68Vi3u1dHOWTMjk5WKWMnU1m9+2YyOvCoPpdcEoCqkRluG9
iR5O3Klky7UvdKrkwnZkXHAq4tTlsOc2p25mGTO6TwnEaVoE+pNv2/EU19WFZJGcYF+9KdW2zDmJ
iHW5XCqSMb6ydOjKjV3MiV2K1A1iTpXY5rTo51O9DvM75mLTpGO94V2yEJuxJtI+tW7g4A/uLzZF
TucGfawbwnMPZ9m1xfy+GCI616t9F9vIMh3R8LNdm3iOq1GmfVRVztu4K/HM864pyxvHBjrkizTd
a9X002U3VD2YuusrmY69EW9K78RVS5MiTyq5fCxsQa7jZJodL0W4iNv4OBNaxnSIm9gVU11ebWvj
zoPuUtsImlGFw0Un2iLtsChyPyTFNabzh9KZIeOzbM8qYYvysM6oW66DLs10Z8vS/YzWyX+qmwVf
i37kh6ac6NtWsCZP+OAvuHOTyOalB5OtY29fe4J+XgPzl8lIkh1Z0SMb+p/luhqX9XyYzpaG+bSr
KXoTO4ld3tuoPqqy8rdb4k3WLEW3E1PR+Wzrve9PEfO82RfCDF3WDev6c1VuBuU4+nrcuWRyIW0b
i9MNvLzjcu539eAWdL2YrctaVKGLcdKSZgHH4noZydXK8cfN6Y/I+tQiqndWon481aIedcZkNdmT
xUHEoJKIn3ihbstifETEFzFtZDfuLFPolHfLot5UHRvTQas6aypBTkvAnBt4QplK6qpLN9UHJfR6
FvDQOwhmVoXMl24lr512W3miimDLzNvxY18no7+xc5SwJbdvEl9cLX4wqZ3a8XVc6JK7RYS9R/ok
Mlqdte22TNdkI6o/9QXudaZ8bA4tRU27q904dGlAhr92nBY7SU11VvUF3k3jvKZCJkmOR6F+YraP
PJ23w4BkclrOrjppVVemhSDJnhdxSTWK635gTZ2WoWs/BE5j3jfTelC13LNh7tOxiNinyrE2bW3D
ryvTt7tRtEsq1qrP1NKyrJn66bxp6ZYb78eThbk6W3Bfvl4XvoIFmm27nTrEz/is7OuA5uT9WuaV
7w4etWXed27s0ro0ahcS2u+b8SBi+ECKIHJjHTkLW7HtOHzr0HFkXuOOTnXKWRJsOpmJoJx7TuVZ
KxYFSGWna6otvVVcVZkQo8orjqs1i+MWT4qkMDLTXdt+3BrtUxbkeuAMNykAxM9dq5q0WnwVUi61
3RMucBq25bLbyvjJV9sCV6XcV7xkXSrr0Z+Ewt2zQky5kJVu00oMODcE+bOij11mTGEv6s7/DIVF
7Ne5W06HbVohSwuTbOk8rqvI+r6e78kA1WYnmXQXrC/0finx21IKdUqTHh1qJMfMDqo56WTSp9Vm
T92oUIqhwO4GaWKGh2Q5JXZAZyhKnBW6rc7EysJOSIUOYl5RChVb7d2IyIWXWB/CIOtdIN1NIbaY
SVfKk3XUTqWFrT/5OnqTRqlY2o+AvSteulxTMp1NGvdb2pTtlKNAryw2WWICiRmHFH1djWV9WaOg
srYbkyxurc45qfF5nKdiv/rpEPp+2qEtuAdubMjKflx3TdeNFzOlZbp5Vp3ZTf+i9Nyfldw+TLr0
O9+uv/Q98zuEI955D+UG2+pMWVee+rWjeV+oywUXN7Mb6CXtyZAqv/DrldX93ibusozNjUcuuV6r
5iqAXc+LwAlkY3dZyn7bB9FqKI11yVEqFif2fHM2Z60uh5Qvfs4sC/Eda2NMVw92vZl8XYrzrZmj
fx0dKs2OQOW0KakDHdMZ0VhWKVtNRDsxqA3tqkKP29u+Rjr5sDoSYl5Lqba85o5kaGkHuaWhxV3H
dnLGOJ6OvH7LpRVNvi0bUBnXduxyabGFsOKYpqRpGpMibPvHaHDgKfLb9IYYklT52NjtJzr68FNv
UDiXc4MPfhrcyRSTdc6WXgaR4dgu50i0K0B/N4ANlmo+jT3adrgHxFRtIu5io5oc+FxzviDtaQry
Rn+jNl+f96h3OfQFOyn1uo9ElQ8T8cmJm1d+5aKa9qua8J7auRnSfgB4bScKBmpjG/YVKsv3LBZj
Lpt+Tu3YOiAdPWWntd3YkqON+3Q1Hq8pVLdtTQ0b6cGOvq92M7EjdimJXqsUKhfacwe1LVWxUk3m
pK/Tre2q8+jwUOabcos/Q1X0h65qk7NkmgQQvwL5NkWU6TeYJ2LOzLxN9b7lk94ZpTebV9SLvC0n
9NHxpsJ5aFBzrSo73TS6WV2qRawzgzU/cXUR9lYhcbrhKizp1IYFpSha6VJp4/xTB81rXjiNL/pG
9TztwPkfNlqzvXD8hM6Fn9J6m31M1bBSuL8uMmfoclrWybqkSe3KHQ1Jf8miaMojA5q6rBdEnbGa
oZ+KomqyckRFlZWeqnY/RjYsEC4zymo7zx8AvLcdBSMdjMa/MNm2kNgc9Sl4tJjSrkUxpNq21W6d
fRNT6znJ5llsY8ZE1b8ZJqdwJtrK72ZevR75Ou712s8Xq5f8TFRqjNlAFb92nfXtzvGhO2GDsDsN
TjtX3k1L3g0sPoRCVT9r4NzvSBTyULBqEFkdF3nhEFCzvChxqV/3iNOMRPlh7qn7KRZtmYqSs32X
bGVGAkdnlsTNZq5pxEc6smXNnBrtaU0l4EBH9OuuifGRJEWZzVON7wBP6/N6TfAuTkx8WJbWxay1
vSz2yVRXKp/RRtJy7u0+DjO98djQHRfrkJoo213Lan2iQ+93PCzLYZPLehldud442dq0GdaQNbwl
qWnH6i5Oa5hSYgzb49rMIh3xaHcTWeasN6FOaTFPu0RUYk8WJB/IQMLF6OrtUk3b+HZcseQZ4Hnz
yczY3eoBdR9KjLoy57HR5yaWxXktO3SOxmLaS4jXA5pKcU23ec1WNJozsiFYYONJiiUbd3GQGLg/
EjvOC58ZOVctQHM/7Fcx8pOmS4azgICLj7pbb43t6D5BdjePU/OmLm2VNk2/XDZSkgOAxJJDAkKy
yIUAYQHko62tsyqZxl3bN2IXGe5N1i5xSk3vINctaw5jDRyl69EEBGru7qtW8O1UdtW6qycvPi2z
WR9EHyqVjZ0OrxdCAt2vlpn97yX6Zx3jvRmjrcvqywzn1x//cWt6+O9psPDbh8cR0G8/vf46O/ru
t04ezVH+c99+6agC/PosaF+/qALHzvvZD3+QAf5Jo/98ovDvqQBcMZBl/rkK8NOdq6BJhrbxWfP/
+bYvzT/G4pXGlAvBlaacM1BBvzT/mDAQeQT9ovJ87fuP2h1hTINuKhjjFLbwpe9n/BVnUKGALhPJ
GIbdfT39My/CWO5P+v7nXT9TXAv1WXXAIDxgBqrE77v+zWyTT5wX1/3S9Vs21MFf285B6oV1cj//
zjB/stjxYb9JDE+LaY01KMUatA7CQcz4/WIlD6yT1cyuqySOHwdmyG2cF/2+rWcrUpBjxo8lkuxO
L409/TeWPo5tFIgoAoz6fOk6aXGYDWbXmw6wtLaJ3i1xlWEnvcC3VAVMUocsoRlIEkmdfn/54+Of
n1wSRjBSGrRWir9dntC6HHTT0euuT9o6U8kyTxma/Tae1+a4XOiVuvj+mgRi5I+LQqgwLLHAkn5j
7mEcCl+OmlxzAMpbqDH0DDSJDZAP5l/vx5mrC1ZTWNxjb91JNfv5QQCcnnQJiMrZJEx9MsqyCacu
sWWx27aN3QlF3JQVfEH4sBzbm7zeTNKlbsR9lYduoDT7/jkgN/5wDEEl5yCMYSAV6Lnr1KqoD7Ii
19gnECu+Y2eh80CDlAv4tqujOYSWu4fvrwri+B9X1ZAeQPBhYf1NwIgEySZwi68bvODbIdnqk0kO
1SfUhOk64i3ccDbiS2h0qi2Nla9Pvr/+HxMT5oyKgn6PNMTNt7myaD20wIVAWEhEuKmPCRO1D1fl
MuHL7y+F/yRQKNaQWTCmUZKrb0CgiHIeEPL4Gmp1uEnGamj3S42LLi0odQ+hZexuQeKYnajvs1Gu
kCxJI8NV01bJX7j7zw5OEQO0hGoNpOObqCUsMXoChnnt5wmShMmiMxdk7tGS1kOr/40kkQB7kJfw
W3IC0/7fYxIeG1QndCHX1s0qH2LVgWxYBnPwEplDbxt2RhdnDtNUQ5TrbsOX/aJDmcUGJ2uKm80c
ErGEm3Liody1iKiLuV30Ds8iXFXVMq3w1AayjKshrOe6Qr77XJs/T66vPuPI78XbJ232G3iRBPwH
72ZwqiFinx+i6crCq6jxdVE0aNqDpGpPn+ImzP340do+yTq1Au5FMGCvVr0r662rMxf1dDrGHkhi
3bKpO9nWrbM5LpB7UBaFm+8H2p+goKQM5oWIwWZh5vF8m0kgfhEFw9d8k2CQJzMDwRs/YlRg0Djs
X0X2UTl/lsUCwYseCmouwhwp/O2K/VySBrXRXa8jNQc+9/yu0OH4B4VewCMariwVTqRFXRR2h5am
GtJ1jfpt7dt6TOkQ5wdqFoh0BAiAEkiCmjIAzmNMPJnIQdUQKUip+sKBRHmImKqLJKnZGZFwoA2U
gMP3zQgn+PZYcBLwM4XIJQza7W+CdlOtllMdy2sDUZLpEQh93sikeTPRLs6nw1IBrW/k0oCgy5MO
2oSlL6q9rsq6STt4NspiAEGPNGTZoX6W+2Urk/m0Es7jbMBlpGlS8GLLEd10maJqTd6NSV/OOZLG
2HQtY8UzpmXlckQQZEbjVg+dbyVGUBw7kzI1wutCw1wdlOubC9Irc7k0hZxyZSzy6Ui65AOGDuEN
NrG7R63DeQc8oILWdIPeKUI//RC5ieJ8jhW8nDJD/T5HmvfQ49FmvJoQiGlZqLQoUmYcyFiyUlMK
AlMyvvdD16w5LaR8q/VUoXQCyUWklizTkva8tBu0oDraTMxE/TIlnVUZyJBze7qFbSbp5D2zZ2SK
dXJWKMwuSOmrMR2XAlp+rd/GdcE+k2wp7XWyUszShs8DzyZH2irrq3Icr2TZdzYLmlVFrppVvwcZ
F8puCzEioz/2ZSbq3dRXawkSDkitEs8gkfWG8zunGdAEUD7wJVBAAOJlhCrg6gi3Rem6Ki/okGTK
FR1LA8wY5IVqZeuhMuMKqzHbBg+i1zktURNfC2qmiyTAVGZfRtNXLSj2Afrfsq5AEtHzvRpaYdKS
VOgE1Y0FqaovLy1hdm91nZrJjB9XhLYP2Kn6nCwq5Ap4wC9xNibj9eROpCbFnmzU/Nxrxz8YmvB0
EmP1AIESHktfNHO6VeWQIw/uyapiHk5sOfK8x3LJILB6BPJVMYSg0pgk0Mub+YFNSGSB1+V4m3BV
t4dlUK6FQdDQ6f5WLoVBGgKgi0bmvexV0qZzZFKJNmVcFwT+xmQlfMygCU1wldYxiaLPVYv1+CGp
FkFhu20z2DxOsVfQux3Jz8bDjWlbsDSIguaASgVkCBCc3U1qlXTnunWMaV8W3buQOPBYLGYoCjFS
ny1SA65oA1hRR4jKtFIYiikbJniGxnL8qK0Dzwq8gVPrxiQZQlblq14hvGAUB65vF4DsmpXXHgSu
OduiYHcFX9e0BB0z7OZOARr1K78Lxabfr4S4B7dV7Ex4AcDDAIck6/Wut9Xk0gkyVIFGSuHxceKw
Oeg4zAFoXfHeg+Kbt7E3h3Zoye2E+PFLptMX87wAPgOcFaC1Mt2XOcYzfFJuAc601EB8CELwwSZb
0+4VTO7uLIFKnc4dhW/YCjeXfpgAYjSHXZVTry+0NOEGNGEo6nUCiPqEkcDh1EXBoYjKZrKnhVEO
NMujKTVMt26d8/DPp93CvKNsUjqxcGWAdpLU8zpeTU9cpO0Es2+GvrWnZbngS7+BRxYGzDCSFd8u
eNM7Qpp442toN2jXkNumIFCe5zCueTyyx0jA9riPcChISViprRb3UBsIhub4r8XG0aVlA+wTtQu/
Ux1UUX2kR2MH1RZ01ulj0/bAfkPt4s0TUdjaaYjnoenEHQnA7xvXgWsn2EwgqnlgtJNgC0npmZkS
dIkqSGlhCnTpbNeaCwgj8B057nYwExQeZ0C4LmBHqEFAwo0BvY3jdvxY+A6qeWxJYncF0cDS3dbD
bNSIaM4mZ2HnC9yzpMasMVxMiR367Ing+CNVaUGIffjc/NAj9QGxpOnzjkfWZSxppyaVo/Ds9cqj
uqh6zu4qSW13AmUHNjiS0GypSoa12Y09Ln7pEhinpMNTCuGCN2G/BHukQVB55tyu14qt7qHTDnw0
FgrIHfyoSwwFeGAcsM0cW5W26usTHDEQAyTomQBPXw4OBhVwHHOgSyJuQGUHRTmpOtjt4mt7uq5Q
cedjeIKKhi9R2UBlapmHJzcL0FWmGpBdxrVMqtO+KqAHxGKAqIXZhKI7Bb8uSMEhgGfWgs1meHPm
fVhqedu0aup284TqE0o0xEhXdfyu6lewaRh7OP8TCLQdDTcRRmwq69paX4jIKUj+kGGjOC7fr7PK
QHcGOjbj8WODjTnAMNGeAt2fYMhNwas1cSrvoJCDHVagoHqoi/dJFcNViKW4s2qGfEVd3+9IvSUi
LzlkvLUOdvIUiSw02B3WGiCAY+DoO5C8AXxYOZXuSoeCrGfKHB3UTAygiZhiOu0thlH9vAWdztCO
ut0mZiBFRMEYMSVr2b+NqOF3tGnwLUkU9AC6gTaEBYVvV2rByJREvKSA8zBSjbUeP4pyhESf8Bqu
nk4IlQg4sjtKsNbY+uSp4d3WZPy4YQopWkKLWgN0o3SFlvbWg9p9a6QGt8A0IFxtagU/PTHGp7IZ
Qahb87FL6BlVFZx946O+GIhK0saTPrfeQydztJodl6DzZsXdltvjdioBpwCVmN2NHqYm2VCV+qJr
B0irLdIil3Sje+86rFLuSoCjuoXkIkwBOlbOwiyhgpD3EOBFuKnqQtDdusjpNNa863dc+47fBLsO
NhtW1m5ZYhG/g/kHRA18W78fAoK2tfPsrJ1MYnZaq7U77xcBd3e+ItNbjMgKIVK0YOjtWFzq5gn7
AmmSE1NiAHmgIuWxJWcz9CtVDzHxZIDPWHRs3JeGAC4cgdWWEirOU+wWZYCyFmbQe4Os4y8WytD1
U3wyGOGeNCAEnCzDxNrX0isIEYW8PWUcBh1VGa36EhD92qtPo1zaJevtYk+TZtC7Lo78rhSgpTxF
hQgtJEVLCnwp2ACJPA34suFHtQGGFbXJxDDgIZ35AEgEc64kkxMBEcLypt7S+nigZO0h+mrLOxgf
rXAtAhGyOfSe+BIzOAKEHL7llTBrjrsSMksWE1QYSSjdmxGCxjcG0J7W+A2XZLuGTh2CGiWY+Gxe
AbSfEJC1c9vnppBgbHgh5Fi+5wasROUKaXMsQEMaSxrXbFxmAAVTwrsQ+ylRGuDKH3fb+BnSjE4R
1i3HGG76yCxo19CqvdchAvHjJZzbxwVmjithc5I3zAacWuBC29sFqzqczn4ZqjfYNcicDQCjlxam
WiU0jTOsAG/MQ7QjXGz2duYeSEiZtPo9Wsf6ZBjD8bwwRrpinsi3XoX+DbwTeF8lRZK1unEwj58Q
DFMA2de2bD6V1JlUkqlIqYCWOlsMhQQOUB6beoSKFOt1y2aQPDUwlCjet00EO9cjONTwdQsniW/o
Hg0KRuDlZGaY6ob+rB7H5jVlDuMMqmZ/Bp19OB3wOMSsG8fhdWGo+aRDB3xBkABgCCSzSGFAPcPg
OrgZnU9H8D9vihKESF1VwKk8M9DBdEN3lhgCKoyW4LqpK9bkbdkQcI/tR/gThqpgJMq3cAUK4Joq
utpTao/gP8GbCHl/pHRTpcJNW87A8MKUZH5aIWeOjXLbAcquVEOq6moaihRZ2B68lwRiEzHAD1ix
wk7DUzEpKsDtjdemfTTAMaG66FHvmmMNx0lTvC9UARH01BiWqBzG865rRoC8GTDNiCCLA+hp9lRW
Rl/UumRnMDTGl2Xg+j1OZvdAtqhyQVt2Bj0Y+HUQBOqnbaC4+b4EtNpETW4XWDl7wk3dtACOGgom
jGcGyInuyDfHQquL3qq6zwt4FegW3jkZP7ZdgEngDLhnJ0ihuYPgqYukPU8M34vyiMzbZqACQW9X
nRJe1Y9sEcgd+Ogh4+YEkZS3k75IPjOMCTSSBCpz3w6KnUm5IXkGDVuYTx30NzBB9vbEzM7vO0aI
gl5l5neo3fCtUhgkO64BlUDnAZPIJoGyURQEOoleQGERSxS3FSjW+TZJejbyAPmwlUc4eKLMMH77
JEoCczc99Ghftr1UOxFnsoeVq9vK+vAuVGK7qFis342+bGEKKzWgM3Q72x4KopepFD0iWWRjcmUT
YUIGdHpQO2ppOCUlT+79SPkDvOawPXbAKj+ZLjig2yu8AgK8ihzw6NAFBlJ20oG48oHBdm3ui6Kr
0mkammk3mTCdcxpgpC/hPYqyEfVP8DpA+VYAx4eXXfou5q3j6CQqHi81HYt3VSLbezNFeBIfUO2A
KQ8a3lYaEuhYO1SuOJMzsk1q9SLg/x2AscWXGcoXGenzO4G/n7H8fuTy/+mEhwoQUP75hOd/2DmT
bklxJAv/IvIIIaYtg09vHiNebDgxMgiQkAQS/Pq+eGZWZ1Z3dZ3a9y6mF+6Og8ns3u/an5zn3/2d
6w/9CXciGcKiEMQoOMorsPsPfycJfotigCfQQsIQdsvOff5h8iCJxOAFQcshQQTzhUCD/hPujH7D
/wZyPob+TCnA0f/E5Il9RCD+ooPhTeHlAyRXrjo6TJB/EoySJRIC9qd/SpJ17C0mgyRXEFOgE6zT
bWuD0o3Vl3UEe5nN4M3eyCzrnBGIZm1Tz/eBiFqY3EtwCOPKr0CFhcljs9byRkVj/yrGFXUTMut5
qsxrtVQgWNZ5+koCCYuzUABp37Tyxne6i6Jy2Hu5BcPKj7AawYTuDRhbIcuNZEI74/ZRLJAR/hGN
WPpuIuH95C52bzwQg/uZxmkad5dWM3vfiLhUg86T2nU3wLtkcoyWakRXymrTZbU3s/vZUN8vaCO8
V4+FclcixqWUCQpePCme6aGdWIG2wd37yvUFvPwEMFOf0BttlgSXRVB68p2tbzsJ2Wfm0dRkhAai
rBJrw4M/EZZVmn9jwzbe1BZ1Kkw2VoSK8c+q0yM68YoVXhyF6OoC+36dRSH0+PWZaVgHQg7ysUpR
QUFEYZQnbvE+jO7bYtbOvTVENwVvMXtmE8i2+B0mDSzxOHKYYDa1oTF1XQXht0prtKoxukL6MLUB
rB4PDNarmhL2dZYMTkUE8eKD1VAwoxTdk7PBfpW5j2uBI8l/TXmIMn+dmpGYwyTUy10VMEGPHlvB
Vr/XQYBDODYavVAAlG4ok3DBOJ40qMVodiecP3aE6Pn73HH9ZQ+FassrGaEtmuZry9cM+BkAczy+
lSMsOfA/aMCg0FbvHUtwNIS7nGEWdh226s0vrodkIjgEgdGgj4YdZHCyJqBKcWtCLKD+rm8M89Ie
bSzm7ehMivGgwbkjXY+zhQGgazPl9IapapcQ1gEnEa19HP0d2/CB4v2i0Gk33g3f0I14yd63W3+C
tg8rDFd3WCr50dsBLUFdLWgdw1UFXZG4uGdFEouI3ldLb6uDNhWpz0YuewMnMGFfB7+Wb/j9H+OA
mDBF912HSUl446KBBXq7rMKSce84ov3DQwNC47VRjiuorMOfXM9EFg3wwdx19NFmn7dmD8O6xIeo
gJk+Ju0S3V5fMYp3swzzcnC2vY97c1oorm9nIQFZxdE3Byys44JZumxHpXz2lawrRtjfpy0CfR79
AnQuGBzQV9ouZE91N0M2CKZGnNugVbqsohnNyURb/P910O/iwO5oNlUffWKmW733bX+XSb/N9alf
WTvmsEnxZkMZ4S7zaODfpwrcNIAajY5bRxbfMx+WaXsxdheZRL9/pb/LThjjib43a4rxOIIQvyqB
36drC90mSTFlZt4uwXFxbeeHqT3GgNur7KoxsYH4oMIn2f/athB3ZBd5+z3lU8jWOPeT4SjmBd1h
7A9uzhvJXe5ibmxhUrqd9BbZZ2Ihwi0dTLkAd1qQE8BWCUSBcfAz5EqB4yXARWSYrFlIvQk8EdVp
OQ9jDSlR6fg+2vueLsVwgAYnaoCCxT6EptXgmFdafhg26+oQd9S9LLiLj51NhsMGJACwWx0+za3R
3zsPScWsx6Hz3qe9e0kib8hjqnBjU2UVPgwuwG1EmIdPN3ARZJsIR73PPmD+wnREr4dLtmwnl4bx
ycK5/z4BMg9KfxRoKNH3ooOmkFzPdb37YON+fVfXVO8K8N1tNE9iwQsO9sH6ISuhhtO69ExgMwwX
fpoNiskz+p/gKPqkaXKFE+NpHwmee0hTY7bwHgxezBv6Bq0rPnhWrT9ZPASXSpn21C2J/6MP4+09
qeEAHwhK4O2kovZnMDn7OofhepbDOJRr11e5aL03tPzqvaFMF+PEjch60McYG70uo87rb303WvyZ
Gw8kGdZyrMn2Ey4KxxNge32ThDbusqWLV2CbWxV8rLzTN8bCtMhTGvvneVP8bgiBskOOVdCrnaHw
VjAq3Ib1dK8iwIRhmDas3BK1ADKGrHwZjUvue+s9+4NHXUmAdqicJ4v2ITqgmj9tO7IMPvBodoh5
u+LMO9hsd8SZ77DzuChUE+DP45WE9sfxc4BWEIDWlZSG9BXcSj4S+lbB5nq3Ta9eessem3CZnleK
MdLW2n+ufD9+GcEwZf3sTPIw7aw2eChZkrohn2tq3Q0D0r3tbPe8U95Iawh1DO0oUjwfspenRbn9
wbcn2EeQEEGMa12LDPR7E5b9DpTbHS1fq8mQJ90IAakzJmW/Q+i6C5TDsGgaWfaWjKRoqsZ+qSSS
6rl/JdnJlWpHcAGEu+ezvlwQvMgTQM+vdOTJR0tTonEUApCfd1R+IJ48Q8fHXW2D7ovD8X5j+3m+
Nztpr5LpTuptNRl0Hxnl8ViZWx1tXbGwlL6sqcduVshlT9yPzK+FOfVlvbL97sr5t1fm36iNn2vo
Q7mc1GeYU9UTZtOq4HtcAFSPu12MH+S9RksTR+oy68B7UMpEpb5mDtZ4+NkbC9V1a5GRCVf61LVm
+UhaJA1qGGaPmCDDBzfbOs74NdkAU1Pex17F70g10RGsN/GeGBIiRcxmW+JyxdnCIneRehi/tDMI
41DIt2qW5MKJejd70KLZIxeQEz58Wp87xB1uvTVkn62tkdCIObwvv9J+WXlNc6NrVj8EiZjv5lid
ktmajMcUgz3xZ1RNIR27tY1h+IRgGWkD5bqoJZ0NDj8PAs8eCECWZLCJ2CfQT1XH4qzuI0RBqGDQ
wQwvItf3AOsRTNFUsrJxUYqTIoXHWLMpykA8Is2SXpMtlMrgKalZ9AiRxbwIxWYc9OMi8HkA0PHN
HbwYURmheJhhunuLCGI0o/Lawt+jNfW4hgcQ0MMLxkUkb7o9hENHvy0AbHe6lMR52WyicMpW3TSP
g1PBAemA9ZXswZ51j/gAaEeBimpxhwq0nFqnW12YIX0KDEE8aJzhfBrK5E0wbNNzEwLvy9c9VDRf
80XNHjWa99BR20akUFV0TkyX3Aper2/kGlMKh/m9mZvPXTVUeRj6CRoKt9Rvi0ynLNbO4MTVwSXa
808OeYuMpQ0I/TnC92BUh6jUMJB0yxMQTGAv9zTVcg1WyT1jxa5xq76BezvFQ3+UliXvMsUHX6RT
L1Un4oN2U9WVOA7tKel0W0w9GPwEng9xyn9uqmiEldM1rNjWWt8IhnAFrGCwwG7nC+E8ATXEz7i7
+Aogxqg3P7qdSkyufOIVVWx2alHG0EdTlYJkvDKNO93Y75zjdkUe+51+bHcOshsX0FFzMt9Z6dOi
WpGDWuHZFnxnKPlOU8ITkcEbzjd+Z8Y+aCBCAi997EwLtY6H4nkeXB0996kX7JGyVGWLQUYJcDD7
xn1K6kMK7REPEEEvyCOfP0BIeKmX3t0itaVLWLMpmFSdVE8abcAdhXqFyrsG9ed4WEZRbEGHHoul
HzVQ1+etsp2EG9gcJj6viPyE4f00IieTpdPkFbMI50sgenPj/Gk9JgDsHv3Q6NfGDpfJTjcy2Vwx
pXR6GLTQ3yNUyyPgMHXxl7CCR5q8o1Gzhxg8/RIr9tQta98Dqoe7cugcYngX3WzWP7TptoGuZ0p2
uehH0WUDjbbnOSDym+MDRAuUvB4ewThA7Buhz4xBtd3yWXnD93Vx+tFL1+3BQziiLWvZhvO3xMhX
Oa8jjzPVzqyix8FDcTsjWXKcmiB+Fn7/SQa9a27Gfoqr22AkX41N5Z0L0ci1Ce6FM7ctKOmtW3mZ
8K6Jn1MKMuRTO+BXymaKj9WjkHo6hC3CWF6fh9J+gp0pchaopI4fayqnR5x+ZzPgBLX/hgvcB9//
JmdCAJbxDljC2QnBpPxOWvwl9cjRLFWRJuIUrvvoFLYd2sTZh9Ry/otk8Ie48ldG5+/Ixh8vlEYM
JwKiljTa//4vL5QoNPNI8YjT1TnCnAoDx4wTejV8Deyrbnd7oRYO/eiGgvu7tvMvCaH/+eo72pUC
9mQEixL+mT+U3urH4NTFSXWSvkbWJkULgOTZH3t1Es7Dq0YmRj/4u+j+f390/+982f7ZEyRUAT9S
UIjp//jstguRG6qUOGlfYj5YbA0zMeYTfM1OY4JifoQPf/VrTS3RrhA1zpgBxjruTzUD5fd/v6G/
c0j7+wnCJACQ60fgZ9k/fxd1aueV1rsMqxQU2ADyQ9g29HUDWvEjVf6/Zfn+jiHtL7in7EO675xh
6A//iWnrG+iZIdHiNA4K7nqDSUjjNP7KPQNokor5e9MTxu7rJZmDs1JRUK05crbNcNeFXY/jDtW8
jKYRLjcsFyjjHvIFF0Vh2yF2ApSVC9xJbBsr9OpDpH+QmgQpVBxmthcaeTBAJwd3vEXC7MNIeHki
XKx50Yhg6APcct/qfIyigH3ZMETyvEocpvm6gn/ZBvVu5eCYeB3iACRIv+ofqBPjLyRGx5cgrTHG
mUnj318RXjIw525rDMTefmASTNU+8pSwFWd9SKFk62Oye54r/qF6YEL60RHAQORK7Sfi4yqAXFXg
65f+//Lm/7Y044+c+jXGziKKB+Bfy5tv5mvzN2nz9x/4E10nQNHBziXAYK/BdVTQP9F1n/1GIkJT
YLksxSMOcvdPfp1iiRKwYxCV/61pxmDaIXViwolD9Ik0/E80zatk+ZfKDQ0TdMWOA+OmRPo92B/y
vxRUQEltI9ZkvUvHzdt4Dr5xXQ9DBNAKWTfwA85B1oFLKm90yPQPf13hOrfQH69GCYAESD9SgKWZ
8WwNrQ8zd13DxwHxKBJkUPvbKuFZYMmMCXkYIozDz168unHK53RJUvbWVC5F1GseaIeQjV12VbCv
vId0YMtwEapTGoyd74vkVyDjtZ1PFmXALec6nv22Olex87oLeM5peUFjTNiLN4qYllDqKCvrzqrt
BteSBQ8JvOac4GWbDFmlCAF4Wk9ZzTDbPKuBYRKzfXtfDUMDShkcVm7HqHodB9q8bkYEJ3woUUB7
8b4hdtq+JvAfp1wOTffkRHhvgGecYWrVh0ZU81fwyFDJ9FB1oEKRUIlIB3hJoPFA9tNtMR0vXb20
YQzDiFtHSwsMYrqh8TaMft6Nibtvar54Z2eBmxSce/X6ghNo3khBat7Vh4pJROGOSPs1MJwrIsx0
8kld+egBBr6Ae36OetKqO+mQwMa3gKGbDsvvR/L/V4R/VxHAI+Kx/NcV4fWn+6r/VhJ+/4k/SkIa
YINaSnGAgo6HqcD+UhJIhIUVFE0qnu90t0L+URKC6DeWRvgraPYAgLEx6B+VgYa/JXsqBs0JFtYk
KfmP3A6fXRnxv9QGH7UFjRbc4N1028vD32sDItLeMglBzhZQwafFwzSq+/V7gvHvfvO9qWw8ZCDd
IPhzbJM7reXyOVq66QVrH14movRlXiPYeEm83TExe+e1CqLquIiueQTW5n2d41iAIBWIZbGkipss
DCnwmjEO1+CJsZbTIfOAIMVnpFoTep+yjYg33SPjiaw030RwlNxIeYfoHYIGOVngqyOrny5mgJVQ
8Y4dtg1hGDTsVqnprU9GE7osRvfuX5rURWBUaZWaMm4I0wdk7am8GBCdPUWojieEZEgVgy9tASf5
F2Sc6TvDFDdxiIC+CHPDYNIcExqv4XmGYU8qZEvbuHutwF9iz4Yf4zksGhGKr2iJkx+7PxwXG9VO
T6VqBFkiWLpxS17chqayMHgL+sidoDdoRTedz1Ha3FQdhOPcmhhdBgi0bik30cHhTkR3Gmq0uW5s
EZNHasScOs8lpUUU4mNdQgYTv25OrW5fasSb8WXN3R20EHHqqH3vBDTFztguQ7i/PnFbw9qYMIR9
QjwSOO26tOc4cXeCqZvGzvMnXQ9jPvf6McCkCrBzSdFv1tF34yrMILNFnD3UOZ3SnLvgDEoG2JcB
95H63SVJ2DcAGKoMKj6/bMmsM5w4wxE95LsXQKODWmOPOm7iQ0LHI7I1z8vWvkc9hWXcmptNC5ul
vL7fminOh9l8IN0H3keMJw5WrYjboHDbgPjRKqMbKYl/ACP42NQD5D/K3yUcgQJjmkBKcPkJYiO6
Q4qnerSpiBBZwkSfzlBpNNAljuH1yBZ2jd0/0C7ADpUFVjPYOpB8dmluQQqqu8RYWuJcIedYtO1h
dFuYzV7d5Juekm/tTJfjsITtt6SZ3MWpdS3lFHrPYFuwEKSrf1ZBJR5Cz7yEpnUvI6L6RyKHFvKk
bE9AiaNsbnFIBWJFkHIM54PB9HVGXWgOStH0UAMhzMPGS49LZMFR8OGMnlgUFWpHxusZ5kDl2m8i
wBS4hBB46xpqa7pHpoWAeqVHswfmvSgLydKXvqdhk1D36sMzz4BOvnt9dd42iL2DllMWGu9TuFYk
C7jrLs0UprknWfsrmEP1Zd7ivPNN1nHAWkBep4iB1CH8dlj4fBNFBk/8DCGxCNjmIVcajUG2gGAI
M4EcRl2obkH+fx2cd6KczM/A4Gz80oMffETrNIzZhIUA9zKh0SEQbVJWcRXr3O/n7lVDrckN8bHs
AjoVvYxzrQBDBQavhhuLb1llzfcZLCA4iWV57Cz382XBbVGnS+9niXPrj0miqJY11rhcZtOOJ8CU
q4WWjFvL5cCdicsnvFueCW3NL3+aLDBeW8lD5Oa5+bV2QM0zJEImmFJkkvaeJqFGaht3C80aWIYH
f8EKhWZMh6NtQZY3kwe1jwp8Mm7P8dpFR9AsqBLO0lyQ2ivDYJlhDW6Y4+QUlPA1++NUVy3U0u2z
w/Khd+x+cPd9533FI/WJbi22KwB4LYfJXIw3sfuOUF6A0uhuRq/9UelEFS2V7TviOPBoEL1t76ha
ISUO8xYUmz/4j9NQvU095QmYkCC9lawXFz81BySMllso5PKZBan3wpmOv9IhbIuapxO2qKSAKea6
wWOMToaWlRjdYe1XchdVq8CGIKOL2hhz30PMLvH/jAfhkfWo9qeWY3XF0wDF/lDBGysx3zfHuF8e
+4a1ZbtqWCqkoVlltv0s2YC2Q1J7ssH6AX80PKFJTL8rqp9ixxqLyDlC60FiPkdrN2QtIdgQEyxn
BhCx4LMfBOBRpflVCcbKzjPezTqHDVYFzX4xEjDF6GVbkGrJ3l75qAfJet/ahD9sHlnuwGR2ELHm
uGhHR7HFqMOjBZqqNIzWWNDEXEYsKJ2065DN8NVx9bBnKQnMXTqjam0BQNuUprgTjRvPhrMwi6zC
yiLfPs8JAuAczmwp2MAzfLb0NDlgYuuUnoGxwZvxHQC0KIXSJCFNEy8w+exj0YrUWITRDaKvsPeJ
IrLddmmBFP5aTKxPC22mc+pBwlSe/OWm+G1oY1FumN8PRMs2R1AHfCVjomxG1xywEcddwCv/WPh2
12MzwI0P0TnbbDjlPY3HByRuyS32B4hyJGt3sK0h6HvD6OQhx5dNEqrVMo5QIGveZ7B+12xGmCWj
MM8ewin6sm0ES4SS2C8bbr5QpAQAR0Ev9QFVICtn10wiFnaLe0BjsQFrcsv5rznq04OT2xdIG+DF
thS1rFvDCkScX1H4TSj92JTxDT26zUlv1GMFbjJvFl/fQ7RdcLhTmUWk/hB++Avi8E9m2v7Qh2gY
Fsc+DWpG5ITr6b1P8F9tiimI4s78UjOjEDI7XjAUUUjKtnkUYd89pcDaziSh2+3CDS5DzL/MQ4Xm
fMHThSq1fEoQA8iZCV6gXo8YooC7di5BXY/a/hsdDc0HCrR8ZkN0AFmNDQapNx50tw231KfYrLVu
LF+C9ZtusLpioVGcWeABmW04L0k6Je+a0A0rm7TABd0gWGVNPLsRF0zi7S+Gdx947Lm5M3ZMXqc4
xM9CoH9Rc3WOALLlXp8iIYEsxmNoqu4j7qKXMIostM/6nlGhTwE4FsD4TSfLUIMtA3zbsLc05BaZ
kkhlK7hDtmGZD0I7MXZDQetdgZsNa9ZGS+rntaA/wtGNYbHie84oJqgHBAnMCdtX4lPswuSL5Zp8
zMR972RlHjYSYAnaguzVqZMmeAiHaCn9rXMjKquEmh82yGrRJW2yCkvAnCTD85Sk4bOFmU1yVE0P
LQaVNMe42v/SKsD6GDyoUP63mJB9n4yKjlL6IR4ZrOKCmKfTDTgKxTEPQvVFgocHmEFuMct3nzXW
xn0b6+nS2wYmSwfKJp/q4EePtRkvIyjC7z6IRgDGLILqD4HJnaUVCss0eNPNhQtX9530SV9IMeuX
zWJErFA875bG64/pGD1u0XiDdUAmLhYcB+7ke1uH2zla4h8VtsLkDdXxQ2rC9lMoFbvz5zYs1GD7
MmwDmUshN6A28CZKYQLxrAKGUXPFpbh3nCaYpCtsRIsN7J1iA/QOwt/p9WFM2v5Y+wpLr2JrDpAg
MC7jfR2NirwjxLJqwATct59QzfgnHHHz59468sI7U51IF7dnElp0vNUUXaZxgTPcerrCSo/I9u81
Be96s3jrkKVboy6ptyMBDbHY2dT26QVgyALY2vk8c2yURbTUpNyIVk9mc+YTwWaXH5Cvl1OiRXoj
wHU8sLpRbyIIgRnFGhBIEUxYjDLsTA26q+0d/tYArT4MtX2tfVRYOEFsTostlcG+102uS4ktLYbf
YH8gJOMEQMWbrZIt+lxzr90KhLFwsiYzS/EgKmeyVUVgVRhn0T040uZjiW3koVmZX3rAXn6hkTK5
60fXflRYOXZQVYL1fsPm+vM8w5LFxpo6yRjjXgIwyg6fSOWwGgz/9OQGlFc1pC/YXrKrs9P8bRxg
iGDnWneIzFbfqBEtaT8uk8nMsAyvWBzVZAGJ6RH4Ar/tQJce1sEg2VBjCYv0th4AiJLhwfqjfepZ
qMA9btWQdUvLy6Xz59th3LBninYjaG1XP8IZrNbnJO6UeHB148IirR2ZIug/2ISKZgFGdAp4JZtn
uIj6B9rNNoF7yOPJshdh6oiDDplXkcRKn7q0GdIMq+eW7aZ3DOkb3fllv0lEwrCkDHXUJT027eko
OJkmCj9RILUzlurVMj4pjmfxGyT3qiBAf+vbdllaOIor+MwSC31sESHvivCZB5I8a4wScIo9yEU6
9Z/dZDAL+JN33ELgH4tZPdhBSp4V7skCuYT2Fiptm1cgVX8NSrDvZORsgxGDjUAIT8hXzdOq/fDh
m+cDS+2dwfOITWNAWopIJ8lPkcj6FM3DvsvEIKU9tSp+3zpLyjZCdS5T3fMDsJTtK0LdCIyA38du
nf5exJIcsSlhvmx0Mk8Siv3nxrHh2QLyuGyytTkdmCzCxseqJr8ZAKNzbTJBKnQHE9dHxxc/V6oT
yC5OQ4GFmOxNo4ssjXMpiEO/g8GE3USDnlbgAcqUcx+fPTkuhcDg/mzqNj0oJKm/hsyxE1JdMqs4
KlMvZIK9YaI5tjWWvimBDQZBO0T4enVjv8HyW449ZQ+Ba9IfZFQPiCiAsjfAfCWl62ny+wmt1Fzf
wnVKXOanzJa4b6YDjNGwnFaO+QY3JTaDdS32+VTYl5T2OMYr5/EvWOImM5HGw8lrq6DwLE6S0WI9
VZZgHX4OcGvF/sOdxa/YgMV3sfdggm19lrY5zY73d47P2CZYjwEWWIKsQWSiaX5KGbG7qmpbFNqp
RgDOw7OrUfhnGHkrzKJ8U2DswGktOHTs+tQYkt4vruYwS9voxKM2LCnIiwz+gri0xH9MkgHAkdZO
ANCov+p47IpRrAaxT39K7rk3IZY6EF76fYXgap8GHzWyiZA6dw1/aJvhw5P6YwpibGRbkiMDfk0y
IZcfBPG/U9KS7bwOqsf1wy4xbOA0M/Zp1qA+eAD1Ia6jItr6r2Bhm3LBt5XR0X3GvrWbpk6KdZt+
jF3/WXfLfr/NRJSzGbnIkGIoowTwYd+m1aVrwYBy7SpYq0iBomf2Se6NyNKVCvjhDFdouhVRN+Ju
0fHRJzzOqWLtLVBt/gj9gZBiZm5OykWS5V4b9NsIwNFi2uUfl2h5hj/bl5uFuFt3CflpR4xonemW
08DMXFhvAqhhYigCUn03jTOXeEB6miBnewHFWzTNKs+JjKAGU0D02Oy1PG28qQ91O33DvIZWbB3b
tWBbN5zHWS48r7E68dNiKp1B77kLkH94Ryv1Cud7ymNl4psmCmw+uQ2NI5YSVnZDgrOZPVWMy/wl
9ac76yOZDbLjffRQ8rqFsQOgyiS3YZB8apw/ZMGkxgKG3JIj0RO+bgKIRLhxeoPVBregyeH+xPoE
7OFFRf4vrINA/7eiOxprOb40gn4Ejd9j5cHIfugQcRtSq6BA9PvdxUnwS8rB2w71mEQGmUDERDwn
5ybbIqw1Ww0BGV93fmFkUn1ZsCMM4bhlURAoVvs8+f4GIgt4AWQnY+0h1IDz0fwPPmYcFx6xXDZ9
xgrb0GQSGdVo33YZw6dWjcEqPDwDEeHqQmHd262tHUadqsBXJeM73oXyYUEEtM587omMbrzF/lO6
9WO5JL2vy5k08p76UYJdZhJ/hcjCL1rTZ9YJFI+kbS6pJPyyhjhc/cB+r7icpyP3eF06JB+zGIvW
irB3l62NOR51/13hSMp738hsprsWKEeshEj3WIEfLfszgS6v9cMjDdEJ15qiJEROLfbUifkUL9MX
7Fu9ONzwed9Kcua1d1elGr1OH05lN8UX6S/mYAMelzGP+osMIf9NcNNyUApTjs6U5hWbblW9PCHj
84NgNx7SB2tYgm97mpgcCwgz8XlkWK4Ve6Y5YnaBgLgN3gMySJ9an4FtqzxZWBB1ed0H47Ehsi5b
Mfgn12E4U+Gsz6OpCZQLwHSEhz+krdKn2YON3VUWu6vE+oXXPpQzgzW4WOjVZp0JvmE7jP9ik3CH
flar8m4W9meo4+UFtY9m2JKkcmy+nS9qghhF/A4oksfuEML3oLO0LS0V4RxLR8c75Ns0ghkBmwva
2nQGhOsPcdaRhl8mnI9+uokDb1f5VSNM+YGtTMFQcG/bvnMKeybHlj7vq4gG9RCT3jt1OPAUol2x
w4K+Tt3GHCMSUoYdVte09UV5DMviEOX+hj4Lj1Yth69t5ycPApz03Waa+bvXRr9q5a8ySxtPXybI
0E+bYyB42tiCEWuJfUtcOD9SYFLbvXKJkJmNB3GECjo0CJcFsti2NDr4ovXjIuKtKyRtERdst1Ue
Wkmx+ZBU3r3fqnDJQxwGp7ZaXtc6fEOHEL5MVS0O9YQ9D3gO1jJS2sdwlbzbPfiO3S30pSa9zHUD
28jX1dfBIVbcYcVj7seUYmMzhnTvxlI0Nbf9CGl1Mktzgx7CuEMdKZEjbRTNFzai/oAKILI71pV1
u0iEaMsO1aGnGbDac8Rwg/bOgnMFiy7Uu5JswqKUJMGiT8RtCBZsQONbZVflK+rCB0I2aXBv2/9i
70yW5Da2Lfsrz2oOmTsc7aAm0UdkZmRLJskJjBIp9H3r+KP6jvqxWoiU3iWTUrL0xrI70ZWMRAQC
cD9+zt5r2+Jp4C9wNl7dz6CIO3zjlRvQNKJBzYSr0O2N6qv+2uXpgZNUjd1+rIv4eq6qqtmwYeFT
bfqQikkjVZNmt1AQkcyuc1aZj3nquJ+sJvJ4tfukO1ReVK5qY6opWj2k1bgCEGuh0pge7b7qaD6J
tHJWHMM8fgkYQ5nZhl9sTODhpgjxTG7oqekHeI9Tula8aNu5nnRMQc/BezLZoilB82ozqOr3kfJ6
y4jgXhuU9fgNxalKHXRyVT/uQ6Qw91M4mM9JQgW+wRuSc1635V1blxJTcT14D63dsJ+ylpV32WwM
zwZKrpOKavoy+ex7N402uue0Wvzi+aj3ZgXfi8Nrq+5b20NUYwQcXxoZ+FeGEcFoyOL01LXe8Gia
imYoDBbeUoZqkDZykDQI95HALRzNhJdytNix+pGu4Eo1fpic6fB37CcQYbOrRJro6jpntPmlc7SM
XRMmmylt7+awtRiB6srcKtpQT2J2wxMawHRdZJH+PcPP+DGQLYXa7EDZodPRnCPfj0MM9XH93Ds2
cjKDXTcsLTYzHqkNh50YXWqb7CtjxDdJa/SqCSb3OIyi21atk15XCGFhkrtSXJdzOb4DldlNrLK4
3iJjtNYoCgOWk864r9K6Ott69HB9y3DbDnO1H1thrfGn8JQYzdjdeFmuPtC9BVVejtWToL67brBd
7hAKqgPtTJcujRE96CgZ1ojMB5r25YKObPObvvN/MwYpYVbnwcGJ7G5j6Fne+AOvhkrMCFgfJn/I
HHfF5EzHUdvDyTFc0Jy4XDYI5MGyUjEC3O0aBF1+f2M0bnrtOf6vjFPldgi02CWe/hzqPFqbCxwk
8BLaihJQ7qZu9HsDTuAO4Ey0rZj/bg0e9H00VO16aLR5TNuSnk2ZFtqk0TbD55zkxpHCxYFbUsuK
ufkYZxYg3C6aD7qZnJmNrO3vMDTQB5Y+2s3CNofsYcIXuNERmw3YxhKs8Tyk1zA1N6PN+IYeK0JM
XUY7mXowVsr5bKcz/16gplOTvh27gj7wkL73WxMRM4u1bRTb2IJ+TKfks1+gRPJxy27GMQo3rZGJ
TeEa5c6UqXUYrXxvhcnD7FUcFfBWrf1eYK4I51sVxUjhk/oZKVlyhxniEBjmgcKq2w+zNXwyJsYg
pjI+QAoSOzFTIeMChW+GGnk1ef3nHEf7/djX931pZnolStRvK6TqsEwz4xY1kV4HwoyONTJr6D/G
F8tw+5vSLJpVw/q/ihmD0ejxrQ8QXHsG9OiCq2o6Nln9/K+Q5Ztsr7/PY7CFiXDq78fW7782eVl0
3w2uX/7MnzY9+YvlKoVYREjT8S9UxT+0LK76xVKWi98OsZkA0MeV/tSy2GhZ0BcwC0W6h4TrP5IW
i4AOkzG4x7PmSWGjgPkHLEbG5t9qEdHR2BLnGp+Qiywz8u+n1p4c+jkuPRuTHufpPIo8QNG1Wn1z
T/4/hIieIxXfEcGO8hmOLxEX3+pmgn6oTVWGwaFPsOAjg4UDTA+p/FR0w3SXO646ZnOdNptyRqb2
9rWX3+vbr2gtF7cd5IB0sqTLzf7+4pGTZZNKPR9Vn4+nhx7MSF9Pcl1bpA9sMOXnEEmNT3eJ+QrS
/fjrZHRFQZXjqA2AMEAbeO6xSnjZWtVGferTMrptvWSpcbKAubZuIN+zJNz0rRs85BjeNv+DL+Ei
KpC2j5bpBzmjwNWi8m5myDEjfpmsct7lBm4sCkD9rlZiAMKU4qIxcj2spcDcRuHqbewy1Hw+EHt3
DuDau5IuDQdBfEo+ZILd4KXZcfIHcDrDiNQOWT9AXcxfKyMHoPD2d3gtSFx+BxobvkTXBUDMfEVi
ay3V99odfbC/GNwbMWNWYaPYL+zct6/0Wmt5uRITf9Qdi/31NVuQk0C7DDb8w6BCcdAdXqzO8epT
06n6Xthh/hN84KuX6PKEIer1rMUaykBqeQK/kYWZssVeyHDgMIRxc8+K0q6wnP0MG/gX988Ctqds
Dr0eaS6v7p/fsFzg6fEOjTnGe9QMv1fKjw9p6z29ffsWwczrN8Y2sQhjBGZd+GFRSEJ0NiPP4MGc
OZfPbmtuI59nRuuFXJSD4aEH54ClKLv0AeGEd10RZLGxEnDuUV/MV7lt1/eNdjAOOoPd0gOKBQdU
qeh7ZFVwQiyu9zHP5rshdIE1qBnDGHXZODfwVrjIVFnmVnpmfGhNp30enTk+vP0l8TW//pYIUiRL
g2uC5/J9G23Qt79aYBJpgfJ8OoyJYqoblkyWw6A90qrC+Ze2HBqhR0xZYxANkjU0cN3kgG2g3w3M
RHe0aJpzlcbMtrtCbWqnEM8Sk+PZ9rX1ycWs+cz4btvI0XyUfl6jNMcKuW4ovp5Mkfq7aCb/kGMQ
XltANFT9sd6n4U4mQ/iJ5Sw9OJ1tEzNi2gc6WggHEbcgqguod0MnPmDS12Dl43yLcE/uW1V6Tw3k
o2Ni0DcoZB11Kybgv0VsPOu8TbH9VvNwW2VyhFg3uxZQRuiLQ+DY22owKV2tql9j9WAK18mwPKRN
mb6Hzr/OaiaNHOyNWxvs3xeNUZP2Y9TRg+3U3g4sKvfEIb1l5kiD43i27u1Iiaeqb/NnN4zS3ysZ
lSiNhK+ZRjURcvexXPSORTR9cAHBbdzcbA6kuWXHRCfT9Vz7zq1DtsOm8+LCX6k8Hm9p2dW/0saD
6FC3W9ByCUy39KvB1OAG3ZOxQYmEFdBtTggn+dSOrLep6R+nwSjOZVDhnMKL11HV0x0y3AL9SHK9
3M9NCS9jrXzPWCGbadH3qI8gXsaVhdX1COghv7aCSr8zshRMnwS3f8YHjIdZD5G5FewvHHVHtTdL
38OvZ6nPWG/aO5DmLWNrFJTr2m3VU2rtiqjiiRiydNXXSn3GiksjITKNjaLpn6+Wyu4dB1FsnOk0
8tNMyYqOangYdb+LInVvBjDNWduGY5cxxNQGljrAZ+YXwCPwhxxZ3esmu4kDO0JVP6SbIcx6OjRQ
z+H19NjvORqaGJZFaNGFBSn6iLbmJgidT9GkxYHQVoFlb9bbpHGe6d4iWygKujVtsjYSx3/fEb9C
QEDDvBnz2KmAbbEqh3laX1h6fVIbq25A1uVyamGJ6se1zIuEFnU5XRle6O9prxZrbXgB7d5I82Gm
YBeZJJJE+OxJVxH1wMOFnGXDNpTu4tBzCkBKMWqk0DH3TdsaVwCGSuKBSrFumBh+hu0PuDVuXQ+x
ge2ZuOST6pZIGn4h2cr6SmtpHRnWZwepYnFwS14Xx9ClSPHL0LfrScWhARKRNLOi3xKsJ5EUvzWD
FeKTkv0Xx231BzU04wl78XCEXtYh5Kqs6wYn4L7uUhoxgRiOPbqzW0PTse8zzXB0xeyvlcci9t25
3sjayfE9hflqMubpnTWIYqeW6p5AlWqLdIRUFo2myleY8yW6++t4Ad8VoDJXdsn/TYo+rTaIietL
43DjlL3eG45HM6UV6S7ApQOavRnLs8BXAoSFomAeNOqkEmVLBQ1zE8MJ2MNfgqokeiyYA5osvnFz
cmFSbnHCpiALhL6aO9E+I3mwbk1e1LOOaZxtSFFCnygQU3yVSTNu/ExwbEuS5reIKdkOAJT7PuLk
fl3YrnwyBPUFw5PoNk1HqpOBkg8SHFkdIVDqTQAQp8b0IihmCLR4yDDkfUgSlW5SMY+bF1ifXel9
lkp1HK0awEzo9++Bu2THms7Bl9mIxCFLLNaehi9ZV5RfTlYGpxnh4wEyYnVW0RyccDGxc414ndeO
oj2YlEW1BSvBN0/j6BaF17ixe2Vu6242t5aNK3F2K/rljL74M6aftc8wpmxigQDujGnvY5YaOr6S
4cgQSoFLyAHaAXur/Mi+xXbA+KQA6lh1OLdF4mRr3+2DE7WKva4CHIjUkc1pAMKxkopOBTXw8D4e
Gtb10iSVR2fYeKltTCYMeb0PCsO+YpBnPGguEG1Aq1Je4A/mYwNE/TQG9mILdqLuAfom/4SY7aER
Zr1p3Eh+QNt41cJa2NP/LfdtYnL+p15UV/Yk9l3NoiCbXp3xvNJ7RHsHWgd/8ZAl0a5UQbQti/6J
TqmJoLKDJ5yOxIfE4q4JCn+AVxgO+6YadLTn9oORaSyvjq6bNq8Hnma66ih3SMkgqAE/ojKb4Npn
AlyxspLHgKrFtKIzGq4pn//VWRP2999h1H97YEXZv2DD//7ASlhCFIefvwsO+OMP/XFiJRrQosAD
OwGC3HUux9I/Tqy++MVCZe3jLuJEZaPS+M+J1ftFoqLGFeErh9J74UX/mR4gf+HgKxQFsiRS0OMw
+w9OrHKpy74RWpsehIHltOpgFac4fW3CqCd2vTpr6fmQJALFYghzWGb0reN9EIkCA3AZARi9TlJp
jO/iqYBZUemoalatDy/OjYfClBvggmogNCohSqlZFVYGfiM0ofKu/KDADkb0Dqahb+70XxyDX51L
TLTmluVxa9E5Ic5+/cm9FsdE0MzNFceS6UEiiljbY+Jfk6cizqOh2bDeviDngtc3izuEKWZh/lDk
/nD4NeJMVaS4hahK/euyg9e8zmgaOvvEgs4oSPgxsEE0AkjsWPs1hChrcC3GID3AOTuMZIljJF4A
IIPLXcHhsQAxOhwt2Eo5b7I8QDfk8P+UmaCE99YC10nahatJjiUAD5kGtNfqpgawZk89oJZwJL7s
hV/Ood/bwPmwP3dFxWaX1B6X8qNgCLeNG1DTjHaAyQw1CWwQh1+kXufgvfpdgJftRi9cskYqHoJR
URc21ImkseG/ZVcDyNmgDwRNQ2EdbsfYR6R9AaSLyGLIWEeh+SQlepZV7FIer9omqT9e8I2hM/Ix
JjP2pq2yTUAxw4ivx2F5jm6nC0XG17jUaLdSvTe1TSlPsx9anEnwUHuF/9w1z/hUXGPnuNqpPpiq
L6JT1zBgdsMWqophks/4QPvOfDIU8ULPtNQn45MyO+5c3C7IREjHU3lsFtcmDdUFxRI4cARXGWPd
ELVdyqczk4Hx+TTXHK8MtO7RXcDh11mVTYHJz2KUB3QlLWyKpAW+qynhhr7hj/sjKVSbOnbuI6fn
rxboIpjDXfjBjtV17YdoLIbqgIdgUQBdCDhoqLgtIOnZeia7g5Ki55KfdcB8KK/CmVHN6YKKQ9+v
GHXH2CzHhYHu1zhxNnHWGag6B8bQUTjO94YnogmJHy+vCi0Ep+DuZbdtGTZkq8yXfMrGcakE6QZn
gEHcEDxsTe4bzAj9RMHSnQ3bn5C0JIixgHH2NHKSzr6h9nLeG4Mrz+NQZXdKpeFnkynDgcwIWv0x
49zPBWah54pwvmknZx7ZaBTT3TAOnbeOEs5u6xwUpj6Zk4PI1maw9N5w6ra7f+Gf2oPLYzPQLkcP
ihikuRUdSXy7FugiqYg51f3SNQLfiVQ44Yk0fxuRcJkrWh/WiABaY4nkH3PO8NNI1MJidKRSwA1c
XnjMhGdAgVngSKA0+HkyBBQAZoKR3zaFl59vL4Zd7gwvl0tlOO/TqlwAQJSk7YcLsBevCi+CMbvc
YJTMprO/UAdtc2E3BVMLV2dIaIhdqMS0HeoDx2FIvRi1ufUgZpbx9wWpCbQB6NM0MTdncImEAA5y
U14VUWo2T+k8G8Z7o6fGve7Mxmju9OTzSTKtWH5n5kX+u9gSefoQDESsTLnBeC0YqKXmwWKBmHXO
vWy6jns5iYVj5V+IUpXIYTMjBpx2FqtKdKpwmakXhFCKh21CFO3zHjvD8lJ06DBIY7ugpS4hL3Fv
QMjwpBc5H6bM683bBOtKjcxWpuVvrhrlOXIWHBczGK7J1J3METcIm+RTIxvEViu7D+HwB16XPjes
EJK5WzDbzW3JkcjxYDMaAfz0LIR//AKzEjxOp7Z2+c072obnpJvV9Oyh+0u/2m5hmvXK0hzJOQUM
pnmbs//MJE/1SegcAzCyqDfKkvDdY2QqGiFYGudFJBmKTzT621XMYehcKOF/sIceffMsH11UsssR
q+zf6VIb25TAyI2LtX2t0JcfCcNlGIXQBzNbPBAcoaS2N5Gb2wejHZ3xurQ4scXPYWRhk8Uf5xQJ
mhsdFCwy5bFCP/O+tRGHqlx8ghW1dDo4u6a66FZxNE7eQaZm+GvWBu7XKVTwl2VT3HaZc90zQ9Vb
uibTvVO64SeEpsWWrpC1IUJYPXh1UHySVpRDyMCCBz2MkDXRuc2dH+p07TI7Iy2PTLibuAqzd2bS
ulgx2m43G0zbAHlP66IJ5+2Qj4gwMhTAtjWQOTi62T3LevUp8fvocbCyu9EVU7Jv6tba1bqeOJKV
xZ52Chaf1snejbnVhruGbu+1zwa2ydJ6PmWGT0NUWciM6pFpX+a6LHuDKp/YdKoPhY3eb5PMbbFD
llQ+R0iAubV57BNUayO3An41nWHnKxiqQ74JMV/8jhCOIXJvWfTUMCOOmWmebVRE1iYSdqHB9lAO
bFrCAq7qlsG9l9WEUYLoL49uNJm70CYVJiirvcC+uGn4jh8SNGoju9TgHAsdyGGrc7c/15isHv0q
cvZw4tMdMAqHo7sxezutHedsRF19xYKtD6Io9JGINf/IQXvc6rZp1sBFYJ32OjlERes8DfEwfxEi
SxCC+jNKy8bPftLYftVqpCTyGAfgwKOhaaofSiKdh1aHHtU6wfRjD3MvKDIeW9Y51CasNBbWPwWt
nzAJMLoJL+nbJdIP1aTF8IP/AZpaTBqve8V1mSsvWXqSUwfeF41ethbjwpO3DBj5yLfKq4Bl5idX
fdUx5mu7oBlpRjD6MeE0vuoYW8FMt2G0/VPNEfljbMWsTJwXKXLe/navesaX6zg4mKjXubvi9Xhn
iEoH6ScRdOj7lkVdNNVH3CbVR3tamLH//GIuPVVuJ51+/3WuF/LN1qBf458unPqyBCrYMn1ZX0AC
b1/qx0qacQ5ubA4DYjF8L//9m457HfpuZdA4OClHy3Ox4PdspCLrdiGVt27p/eQx/YvrLfM5pN3M
ryz70kv+5nowAlg3shwt6kIie9kDiwg4GKKolnLoJSXj7e/44zPi2VizMbnDmTHt1zkyZWHVgohf
54TgccHMgx2fJAby/8FVXMZKYLLtxUP7/Z3MYLMXQdw6p5A+EDxxxj6up8efPBp/9V04UNLiWDrt
9uu3zOmUiZuP7+KTTLlxAICtzQk+7dvf5S9+JXuhNZFcybKCFe7775ISaowbsLRPJv63fdxEPPIv
gWsXUn5XTcAG377kj8sHazovM1/LUvzTq9tXxKgkRpIgABoHzgfZe+FpFgt9sc9KfwuuGnHpSzDC
29f98cWGbOIjY+bb+uYPD6TPCEjMGNpPSIt9HGQsU50DdnpOIFi+fam/+Io8HATYUYO7HPlfrVVu
NjKrq3ITVybx0Rd85bxwFREps2AuJ7hpeWrevuhffT/AMZ60hE1z7fVIbRBxoSLfkafMIaKjWOAK
mfAgDVwI5W9f61WUlc0qCZ0F76lluYAPfnzTIq/xBK/zaW5a2pSJzO0Rh63IHqphbs5lAmRxFWjm
p9NIXTdSa7VnCFH0ri2jtThclPbnLCQURUagStfejATpzkudKvvJbfnxCV+wLsz/Wc2ZpL5ODiti
eyRQJuAJJ/VDgQGMSXSYDLarIbF41BKfsv4nd+fHd5fZJm8VuyPzeya4379VYUa/JGCLgUtqUOtO
3pLrgqy+I66LcB5glcHyvCexPNcYRz8Ogw05VS2xbkQTMWKqwx4qLFUSY1gtyZh4+wP+1T1hpeRZ
YZhHguWrt55hECnfHm99PnsU3cJOPsnQUKcWeSkY1Vr8rI3zw7PpLHIOKD5s355lvb5gHbdL0a/n
02ABNm9FshAqFxA6Gyun8be/3V9djL4Rea+Oz1LzehfA5uiLkHSa0xROcEMKwtQEnDBwXKLiuPj2
xX74qflmy3SeyMOlFnvNDEKjKas2EPrk0FSG+HGh8fIickp8+0KvciJ55RyWy2XvRh3Ljvq6MIGh
Fk9O5Y5s4E3U3r0EJBhoUNJ3ARzV9qpCid1sL9RgDD35xInEVaTHL+kbU0nmQhSn9AmMkcPSupUz
hHwXsP4lLc2n60VYQLZ0P0YQafN+NEN91xWlX+Y/2dl+/H0Iu4RGg8XexlX0uhKJC+1Vbt62J3Oh
6F/Iw/kYxftQAEJ4+6b98KA7aHW4cehAaOm9DLS/KUIQRZvdMDGtadDYHD3zkjWw5PHA+CyvrGL6
af9w2b2+abWi0mA9NHn1QefY4odfqZhzJevGtk5OPVlf4YkPJ/SN/vtLQ2QZi8lNjXj8XTlN5k9W
OvP1I0JolglhxwHJC9aaSkh9v+5YWdDF1hgnJynpJBELlyA2JpHDmZnWrEeiqX+FpJdam6Fssa1e
El/QeocxfvQFDX4BXos+p4s4p0u/pm7cpa5Hiwrb2OU5anK8V/uev//OxQxV8DchFD74BsAYGpee
Ku/tpJ3fIwFiuzPYDPa6a2R1QraChhllwnRnjxMgX+x89P1SGkfBKq4RNWzwYpnpjS0MVE1Cpvn9
SLcBXGtn7Ccrdu5KELHzvnSx/9LFLuaVcGtTXNOWFsW6de3exwnfAPVNLaZQAFOZipW6njlAz/Fp
9GK5tobM7mGny6j2CybKsQ3WomSoV35Wc1IwcX9hYPeVzOQXRNTkOyEO4H3xiaCiGQqGNrob9MQ/
u0Y9l0enpEW5X6CJ0cHBp1uvixrjGdpjFFqX4nNIAzovPmZ1YCCVU32MCjKbfqdbjkcrlWHDwR0p
pw++1DOmhwrIRHSnMFuX10SzDx2KzJYfxER63WxLmVfpQzkL9oum72S9A61CYIYgz5KR20JKqSRZ
oK2gBQZr1Z6/KqforZumJu8e5fDCV55EzB/kq9ufgcbSlKywWMGLNRPrGvwHh8qy6unNxWSuTDsH
s/RiD9N0rrDI0wiHykuazqAAGcEPiQL56zyq4lhPSW88TmXMpesFy43BpbBo4USZas3bYsRu8SBj
AyRnyuMS3XFcLOGbonCq1peYMVwo5I1venLN1nNVoGpxlgwSew55ggrI24QduWPsouwM5HiMoAUH
7KtyiM+ketPT8hBQABTPOEKuzNinyxj2UDKfZGHDuvZimwesiDzg30bcsDdc6gB69gszJXRoNRBT
Q99MOq7SVwGNEKIKZ11Ov/sdKA9AaqR4XFpwdtbzYVQ0yScLguvnOIiiYNv27VgdXl4rB7EMTyjv
zOiqxPtcQE4kFscmpEVOMooPdHvpzZudRd+ywWvR7mvP4WBEZBX31WxzvgMMy/5XHZfjsLswsV5G
MxJOPMi3pZAILQp2rySNOZfJ0oltaM+vqiWIBDfYAkxftj/XwZ10F9G7AoGMgh9OnIinZFd6KcEh
sFl4TfPKYNIA85sbawWDpXaJb4bxPQZSPogE2t/sKiT3D8UMZv0TpGdlDDR67DR98Ep/6m/sKZNP
TpIUFoPfINZfifrjkU282rTutaxIwYo0tbHi/cNqwX7MGADNf0S3gGfFYpqDkw07u/tMYZ5CjUdj
T0IQVrOhwgIcBHNOb97I7OQEfZtuvc5oSu7ooM0wh63ECk65EBOtNjrknUeDbO6HZHzZ8f/lUf2M
RyU5zXyz/S457X8A7JaU+P/9vzaf05J/9eVr9l+PffOdvvflj/4JpgIxRenp/BGy7ixH2z9ZdWJh
1XESJfmRgQ+T1P9MS+1fOC9Cq1IUXBT0VBV/DkuZvno2cAJKsRdV8D8ZlrJXf7+FC3/RES9CNwcn
t6Bn/P0uSteU4IKgNq7I9BzuOTgzOrAa+5hnc7p1WWE2Yh7MB5U5A4Ida97KQfvHpW8OraQcn3Tq
5FesePla1p13SBHy2auA92JdlJioXKeIaDuHgHrUgVirAUptA8bBKt6PfXo3mhZY5zH01gbeqJV0
EiJvWstf+TmaMtyt2PegbpiPaLvIF6vMBfsR5mdIMC3p4WALWrezNrpvsi/C6FfaU+8SlI+q6uAV
B/299qHRJaVj7+vRtgrWmD5/iJO5P+HbRfrjRgMvUJ2n+0HNOP+wwFzr0XGPeTjl2ySZu5PVBP6O
oSKzhbScCbfjdrJRU1StRksHG7rNFSSLqVbRSotCH2bRiK2o8F9VvPTXovEOWWY+VGLxs3a+vMlT
htPBlG+SyUeW76GtSaNUE9HjBTvMTWRO+PBDPNrlSPTScRWPJCClMNr5sXLUNxYyZdtwT3mSOGsw
pvmqt9xqNwEQxRJfUDKt7XZJfs7mx9ouMELo6L2vpUlD23aOk+UOHwtZ4gBva38jtCqDc4UnAyh6
GcUNgjQjkoJs00DNj0WjUjRQ8Vh6xm8ENjF2gETY47nsKY/QPRZly4DQLi1mjBaSEfwbiX6oVeFR
dPkgY0avVtMKOE497nPMbgeGm9PeZU5SrPD8ubdTXnRwDDsBKiA2cpSJ3tyqYYXr2sYP1whwSBPu
eyhlS6Dq4LOeJr2Vng3NxMzYGPk0hVRLFcPz5obzOPsuWJPSozW44i9qscxWw1TMxckNis5pPpZk
Kj40czUy+/BbOP1JyowJPOJ4H5C9ti9q3Pjwx91lHrmj3hGcEojjaLoHv9WmxpMp+lY8GlBUPVSF
aJZyuIph3tOMFzS4JrCBBNjaYroZOQRU9a5ugwI1TSbkMz746X6c6jlf6aSozZ0ZS+A3qYGvC4Om
H6yNviWcIdaD8T5K7Rjd1eyCAemcfLpJkeaiZfPrL9QKS8UHde2BjgIhtqwkdQU3qoreB/CO87OR
aFOu80qL23kYnWGX4fwP1j0pGQUe/KI4AYeJDjQvjW08uypcj16vH5sggqSojGZ6TqFMpOxeBNPW
kWVusjAPb+tI17dODTuqw1GydiJYCXs+gLgBPWFvc6QDpPdk8yHWBdCptilInashtri1hBhgYeZa
rNqSPOMkCY4UKQG+ZZfwcrvtsHiHjEs30kAxsBISd203zCkEBlt1eiUXVWXEtOehH9ziroYpsHdr
axXJwb71Ucc+BVk1XZEMYBL4a4Tzi2Hg3y3xJ1sicSdLm+3vpUPn/utQ/tfN//0/U/xb+e2O+Mef
/GNHpHkAdNXiwOYvXQuO99/siAvYFX0QJeuLtui/d0S1kFqVwvdKl52RjEVv4s9gKvkLWyVGacWQ
Rpj0Xf7Jlmi/anIInxaaxBeAJkaiS3qto68TK+NMUyTXmPpj/dnC1IXM0mKf2YoIpBBy47GBz4FP
oWxz41iaUYV5GAF5ceB8KNCOtvpLo8Ke6CGB2W66sDymwnG/kq0D7YrNvZnrAzbmC/kjzUZtPRq0
qRYqyPACCcncAhk9Sk2WMMJwcbX6tyI2Ovd+IAlGqm2FLa/Sj6pogm7tjEMnPlIgZrEGYG8sVTY8
xCI/xZ4BXMhzDRxuuU2qJYHJdjpF1w6hmpX3GIFILUdoj0xSkNRjXme0nJD22D61nnLkFi4rQUvP
ce12c0+y4+Cx17ciL8RVzMG7BzZT/4btuNm5daXvbKIR2aT1iH3Qc7Qxf6oK4cY3lwfr33fwJ+8g
zFNJBff37+D6cwPAsfjbwpQ//KfxzPsFLy8eDufFW0aJ+UddSjzc0k+hSUSDh6kW/+UP25myf1lq
ROaSiqg5E6fJf15C6MoI7mzGlsugaHk//4GIz75MDb5tLfmuDeKZXhaMZxae133NPjbTAtN3eZgQ
6oxbH/03aBO00vuI53aHW4lRdAEl494nVGzgAFzE59GZys2QRZ6HmrRHMhPE6tlpI31XOmbxyJE6
+ORbWLuqWXF2dcfZPlSowlBVUyZfoSouN25KZ4T2EXXtpjOmBNoFq5K69oiQPqeypAABCqRO9Kwz
8hQxDKNO0XqU65T2wLSZh6T4vc2XlGIXp8cuZQJwS/b4dJdGgbU2SvwGW1HTgG4CvSDQHBsWiqEi
pN7gpGCAltq5MY0mqJi3B+rY08o/jbOHZGqKRbElNmz4KHI+1AbAYPeVq0hy0KwCQFjQI5+gMVDH
EX9xprcXHdoUkGSyxvINDi82RvsQC8Q/W1w1+e8xP/jBDuzFAGYvTZ85Dr7MxJDUqxQA+3M1G/SX
Aj7ZMwKQ9rkYMcX5KWoocJjR7dgTbFe1Xnnbtc2gr9jkQ3tj9SbwF2oIxOcZdNhgLWRdCkLuKu8e
7Ize1k7FjcQQRO0qVBxMKyuZ3HtyyCq68553F2TlCIBlboTcBL5rYfjOxnLnejl4ptlFsplXt6ms
/Tu7haJ2ndCEPQCCrXYDLc/rzInr/RxF43XU++ZuigbaDLFdlI9S1t69Qf7vOSHOe+0TdHnIJZ6v
PGjkU1CSLMUIRZ2MLEYY2rvlLZifwXicLeKZHDeRJ6sdIaJkaW9hUTft9jAbecd3lmrHRKH+dZzz
+mPTl+ZzJbRFN22usdjYIaJ0aeTetgEs6qw8hE/3UxVyaNCW/2g2cXg/qZmq3Z8aA+bWoD6ZyLAW
L41hm8BsjfGzNxMMlbYSmGSl3HAHFTQ8WRPUnQOK726Gl0VxSoRqb5AabgzjegQCs1X0dgrOSspP
umNkp4yvwrHqHxhn2+l1pCb/rvLQQ61k4zjvCqmtm6g1xBiuVWYZYuUR2jbba0c2s9qHOEH8YIXW
Arr5CsAkDH9N+qz3sV5i74wOpShDH/IC+H1wmWBAVn29QI08bxfSKzUxQpeNAVfTqXpxzOpax8+A
sfzuhCbCRm3L4/MBrZXxCGsBkEcakOaSD1fx0LXPUZ2fA1+F11mPpOa3xDYS3OAmPUTLOIW5cIuN
C3voHd34eAe+AkvC3M3bAPPCTjj8304JLAJzOJIuDnrC8KPyhgyfettWHBXplqJERA2HbM4kPy3l
GXrvOFhgDrzexhNpacG+bDhoIHJTecXGKXFdJOjpnRSbg4FKA1BDwWcgTSCm5GVD7zeagRgOF5Ec
y16A7/ML+ppkCSZtcEyQZK59r5xOdLOhiXB02FpdBJ+znPajYRnU+aw0SIPXdUDDz0Otr2NTrnTV
uedWT4/dDKXFDcc9eT72e9k0muNR39PN68tbSAUPKKbB4DUzP1vrc3K3agqNLAD4VjmwOYmqahO7
uBKgN74m2j2L2Qw+4nMjU2usM9B8g3eb0EcHp7SU71k73JHCRNIOksnVGEd6bznzOa49DBmW6NZR
1GY7/f/YO5PluJE0W79KW++RhnlY9CaAmBnBURSlDYyiJDhmwAHH9PT3A3WzbkpVnbq1r9xkWpoo
xgDA/+Gc7xg50F+Wj6GRo9pKpaybCAv+J4KtHeg53i39FDBF/DGNSWYODh+5R/kldxmRgxcp4/HW
7Qp/k3b1l4Cn7b5KDX+bxnO8q0GOhVUMILk2zPaA4ydFuDxopwxq/nkuiIFW6MpqkuujhAFkmHtz
FZmBAvdDm/dxzNrxoJdJ/yFTsufCGLV9IqfvSrrEBIps3uKUMZ4Gw4w/W7mj4cpZQzDdDE0mFE5T
P2KEG/ODVdrOuUJWsINHsQ4jE3LO0d7aJz8mOGbSNO9egX/bpwtHU1bi++iZsXBVuIt3nbuWFhgy
KClcfpuuvWUbPwetwy3rlIxYayWuADbwtdUr2GChCX5pvKLcGWqQwHxMf1d2fbCvl6H5BAhH/wjJ
U6MpQ2ZWj9VyxUJBFCGMlkNplf49FNzq0pHRiT05efaSttRDI2jVLiFC8CqJRp82aupz4+RMWXIT
5KVPIlblwCrtU+WFuQmKc9O6QP7skX7U6VccsmlYV2SEMJdKMckN1DREIjVMJa/xiHKWuI1kkyia
MaU9943efeSKYyqRqrE565Z8cIl+up+WXr9aqJEjv+eTVgWXgT3u9MnsQmbIKOPwh2yGztaOMvay
b1Znl99UiUzZFQRehUCsRodz0CXfzuPExmDSwp1zUuNDLdTwIILc/wpWIdk2wD5v2tj8rAXqe5pW
yQtxFegG50oPO9v5UNmOBruuy0PTgheFnZOiem7jD4m09xOZbrGr3nwUK/ulZn61xPDErXR+mRmN
Ie2szcjz5GtbooUcLDhKYsrxeZrNN6R+mGIyrY4QLmWHwWR2EprLTDifGxt3RefKbd6NOYGE7pWw
8+qmXKTalr0J49VMhrQPRyFHzORGuVyTuY+3FOpfVSaeZvAk+CEQUy0W7B1rKA6ekS0RzjOWEsH6
cM2dFd1ltT6gdQm9nFMORm2cvpp5/qSZbh1ZbMM/0xEghU5975s0JD228T0uW5BXKYmDmvcJgrwe
tQ6Z5VOue6dgJrGp0VceldV+qpOl2S2BOo0VSXS5aJotbUbOtmuwDtk0l1C8mqOzbocy1/iQjnN+
U3DNg+l219l2F+zNrBdhoyPKHIrmVPfTo72IDhU2GotiwGYlsuVrT/0Z9paqH2HmDWHaLXzWcWnN
UTGTo+uwqIJ01pW7SbHRlZr/Fifmi4G49pPeOtatFaAwKn3nvjV6rivnrTRBfqWLIohNpM0Z7h9J
4q35zSvHkLrgK9zXVkSKlxQaJKod/IYkis4mNC5tBQGNviv2VCzeg6HNCVuNMdtB/J9u0ZLHmKHq
E6x0fKRynwr9KuYO1rjXcIkafgK5ZDIjaWTG1WqyDxMm2Yd4DaFgOOUwMQEw/6CEqsHmahtvcHl3
pBvaHOk3Wtu5EeGBzz38gbXYbI3qFvwpMcljcCZJ5DsBGofWZFwmNP0WefjtUsD0EbABWT5tsqb8
LAuWg0s3PY2gVRqjv+216kK1lob8xTP3PcSqGYY7NaACJ5Zxmzu4e4fIsVKH9RrekpsqI1fVLdsq
FFBszdmjY9bYyd6Zssp/CNL+0/r9pvUz6dQYVfzvrd+DqL9++69jV7xWX3+avvz4wT/bPuMPAuXA
ylkuyRfvuRZ/9n2e8QeqTFuHgvHDhfVn2wdShJ9gruKyyGBes3aEf64j+OvIRqNOJOf13/Jt/Wjp
/tryoSxhyGBbvAZeFyqmn1cRrUwUJNegPmheR0DiLOrHIDd7ot/8oNympvMylsNwYdEO0k01L0Xi
aEd99K6EVRV5WC4CGyuHwn0wlNVdofRnHn4JZ3LRsv2zyRcjbIatvsG9b8+at8tYbYOa8q5NMUBT
ngx2pKN8xcFwAb17wZ+wj/smjnoJnl8xOucBpHzqqPS70lV6Lfkc8W43LNerukV+DF5ockzm9fpy
rgP9zjXoxoiUe61xcWCOlNvZntdBc/q9K2Bgl1Yyb1GjXj2LSi/1QBAn1fcgr4AqDjwEHLBrqdrZ
LHLVvNzZkID1hD8lM20zifSVApCnSru8OX1+wrf1VnvuSzt3BBOjU5alsD7GLag2CSZ71Bko1128
gBP1r0ZvveRD8eqxW9/pyfigy/yyfgJ9CRbEzovvWYP9rCOwfGcVHC5WOeJKT4gVwQXzlFjjgw82
KkSjkcATCt7GOA/26ymdJPM5V2Z9XFa7ijZ2fDC6HtpOejKFMsMpn55cMT+Mjf0irPyUTMWrbLNX
GoyrJyxJ6pvdUf/mJyw5hBvMdzYz691s9bs2ABam2flpsTFCT70AaWoirjJrPihTUB0gS+phwuvA
rfIAnjsN/bmHQb1NtPWzFOWrMhCv6uscrB/rGagBT3wAY4Dyl7ux0+96c9zjcznzYGZ8N+jnxqu1
cMjFd4vZ2tYx0kueT2c6M5g4dUBSM4vtDTmUz0vcxxSXbhGlgaVFeccvGggcjASG4xvJHree0YrY
nHbCmZ5K2oBprhhqCNlHcZ2+VsMYbPF6vfn1ggY/Yf0ryGnIW+8lnfQvLFFugxFdh8saeDb7A44m
eWin4Yn+8kDIdc+Fah2Sku9I02HRsG3rYQ4vZ7eeIceOfJ8oRi3CnbgSqLbgPyAT3DSd/lwlxltg
AT8gdrRi7VKcDG94aqV6sqfie6lnc6hzpkbA7J+s2BCbPO2bXQHRgMpFEyESmRSOOJ+7UblXtLAv
ONIBMNvOtUEeu+vXn+N9bsTkcSla7kvqyfng4pjZaAZuCFPDlBHT9noETkdSi4d7pNvkQ03YP+bW
pl8IoM223jycWnLijl0JOHMaNO02F3OxbVGg3lZaM+90UQynUrT0jVphvfVG93kepHtj+HmTcNXU
aWtHktIki6BuWMx7lvE19mhIibEyi9X52FbPCP2fyc9wASvbXZASXIn7SMRXu8o/SwuGTj4V20m4
M/vINGog/GxbcBDoVJi3AfCeZHLya0A5rtdemRzdVTUbPZq551ojJLlTjrMdlPM6VbN8q3BzcVdm
YouadeOTX7FpVhpjuYKdYdrHd0aPVzqpuPzhmb8RltNsurZsQOHqoTuZBpES7HN4FVivFi5Doq71
aDJt/9bWPbWfyL7eEGv/4mnuVZnteIwH+Z1o67Pt5qe/HDq/N7ESW0nu9CpD49YnU+1dTPsXFVpK
0a5IBamJkmDCQ+ffr8F919RpL0tsuP+evO79t6FzXVk+TO199xdxJ7BkVbkzk/dknd1VBtBbtIOQ
WXig//37+lXrxvuyLGiF/DJczPgYfj6dRvicVhY3hAmDvQhinobr4zgzRvA0HWCQI/+l/0YGiV36
J33d++/0OfktTNXrv3/+nYlVBcJnbQijyBFEBgxPNfDvULPgzmlOEa7vtyhw3nQ83f7+7VqrfO7n
05j3GzAG9lD/4xBeP4+/fI9NjgeTWKTq0JXQdrO69O+ICmEJ3+lnVuz5QQ+mt7Gbhh38huGUwRGO
ZEASjRTzm3AJDgb0o5JVc26hmQtKYFgKK5w/nkeXxze6JJidNtdqnV2YT+5KDK+Exz7rjqClm+yr
YvAVTnUd7B0HF0zC5DnEMjlHf/9OKV7+6Y0yCDfZ9oBLM3+V65qwncvatKuDMDG51fodAcZ39F3t
bz7Rd0Hir5+obVirwR1Nxz+ZHLDU+sB112s1KLC+oPWajZSlEpBHjNNBFtFkXHpwjffkEKM41EvM
apyh9pJ8bweey2upkjFKgS46nRMyArDpqiccXFdLDnvh87h3mpSIzESQhjuZ00viMA0scYNtp3RO
z0qXSJry6XmSHPvKTO1Tn/rldmQ0jEA0/R6npF5UecG3CCR2j42SbJdlzbrfLX3H4Y2KQ8zOQQgS
SRIC6TeQac65x6jDVMudN7f48qBC7YDlfJZOPoeeQY3191/YetX/0+dIJBsQTXxh/+RtQJpZtzZh
RAcyht/LiYknGzZEDLCjdfj73/XLMnB9viAaXy09PjMD0lJ/vgukSf4YDMrq4OTDg92lJ/LZfvPA
fL+Tfnk/notWn20LMmHcBj//jlS00GZ1ne0hbM5dl0JRxgD2tj7paebnfS/jU25iutfMK6xjsfWq
4qRN8ccuy7747PEIg2Ea5BeZdUABxiEb8HRq5vJiGMn3xR2trYfH81BYEDTZoY8bCJXdTZG6kKib
D37P/3aZBx1hX9PwwSTdIKXvQ/z+zc6U6HIsODh7NTX9RjfT7/gR8w3u7QvsWYYKyRz6bkaBCj5/
coyGLQ3ztkHvH+oKyigYzd9Zkv7FHct3gYEM4THEhF9l6JXZ9FM9l9XBKGgUBtIjw7RXVPD0nBfy
HXCfUm4xCvCvyF0aFEWS3YNR3vYZ13KcV1sNmehujGGd9C4plEroL0RmWxFeK+SCg3uNleeGwMpB
wppZhJ5SIx0EBKyXzc+6Ob4tnb5JvfRxsqgOg5Y3LLVpnwv9eaYQ2zSxaPZWMe6DZnxIHJeoGsn1
aTc8+DoXq22g2VlUxgXzDmd5Dho5/NiQ/q/pyv/iJuHMWP8xYCqahvnzRTUmJI7041AdRr+KKHHA
bI+8HFtXm7hJfvONGMavccrcJww9wW44BB0i2v/ldGxta7bYyFXA57pqa7hdHflxdoo5qQKD74cd
M+PLmQZpMHlMoVt6SZPi4uYUgAprFKyvoAnTcmi3gYssJi26HlyT/wU2zY3G9LkIyi4U4H/B+kOH
tZrujRTBh6mYz6W3HsZcZomVvxJPRpVK7Fe26JdWAYci/i+kXN0OZN3ver7S9/ZysSeL9Q1/MJD5
yWVsH2bEpOyaWPWbAujRcfLRzK5NUFwxuh37vD5VanxKexpJH4hOuLS0es4yPkmk97j5Ua1ZwxNe
7ztM0ydrJRsbniLciuio9T+0kv8TD+sF2ahhZzCE2663UTc5JFyMT26yNhBOrnE/NRpYNaolPc4u
UwvozGv401JzXlrA8iGavfYmcKY32ffRyCIEK3B6IRWZhdZEKQ6u5CUTw8No2W5okTMABuKkDdmJ
1VS7kZioN31fnGiK96y9UGElAxcmd4c79pfCcD6LbqxOueFch26ILFPO7CLHPeu4dD9CJTtDH70W
vf3C2up357H7L25vah1nJVmygrb+yXI4WxkiWqc8dN78VnXDQ6dz7g20WWQUZdFaf7232jVaul0P
nRLaIPd8JYBTjh34oowfa0uy0Poq2wZ5EPmDtLyo6BMkyKZfsWFT86EwmKeR6cJwMyEbDYhd8gbf
Jbg0khXJknAuogAPbiqe5SHSqKup8YzJ+vl5sCi3dElikKunKpwSYiwKn8o6oTHkPBQMyUMwqQAD
M/XUDzxBpdk/SJ+WNFDFZVDqwXbAeNUFCdOpzMEDjlARxcjGGgxXifQfptf8hjOw2UnWUh7dAdpK
9zpwiNBkqicLxMpazfcEcPw4X/8zYfvdhA1+KlXw/z5hu82LV1GXrz9N13780J9qXxtkL+YbBBDG
2i4EnOX/UPuusieMko63zt+g9v4/WcWqbfqL2uJPXZP1B1IK3LCuCTmUn/v3dE3OL89oA4eehykU
RqzHRgbM6s9HghzydWRjtCebyXRk2cWuR/26gxvr3zuiEvXRAXNNG4kSCc2RREf/QaDl/FpAa8UZ
M2myWaqwLIM03rPKseSTmtviDLcvze5IoZSfGY15nxxSf04wzYszaahmFKwWl1ZP0xJcSpzvXBJl
ox6VxE3WtFr9CehhfRkgniDLn409bccQJoswm105jDL4NKSz5R+AwcB76dvZfRnGSdGMIE+BZbGu
/s0abZZFIVSFBL/76evQa+IFTXBXHmoolcmu6VTu3vSOLnpWtEXJokThzoYvUxIgaY1X4hEpzXcQ
L5fmWncdb1eAQPFC8KNI7Q89yQRy2pZ1q2slXEMKxoLxSYz3lvQer4yvRNfFatzEBZ8ngWVzqViD
xzzkRtYGaFhCA++I/jaORTcu6H05e8ArVZ3DJrnK6pgBppKLNm9cVVnVyj7TIPf0gY2zQvhLaxuR
kzX2go5jYBIQSqYVwsvZzat6yb4uMThJJw/7EqIvXMc6ZSNj2kOyN/Mpllev7NdhaSXv8EnFmyXQ
rM04kGuXkQ5wFGQc7RNq6MecmUe6sToY5sMagGUUo7Nzg2Z+9Zos346FWjN1Zpbka3DWsEZosfe0
9jWD1yPAV7XPqwENcPseuzUU6uhDOfeUyHflGsxluSK5dcyABD9RTJFrJ4Bhe8diHwRTtFuC+F6u
EV9g7YCd5wBeNiQONLdF5n7I6zK5t5K2uxvF4N0XTT58EqU/RUlgxCfZiOl+DWDfzUOdPhcE9dwx
oZo/MutZ+XRKweTzzDgajdRjRpXHz6KZrANTHO2Wcpqcsg7hxW7wpHUTg2Hdw8Vg0Wl4Mp+fm9Yn
+m1NOmtdo3pk685yu4xFMoVOhryZ2kV6U8iIbzlW1Hog4/uu3JJf1h9Hzs39WOTJM0kE1jlYPByy
RuOMT3ZgdDNLeBkTsJXL4rsx2i50P28hWSWpgUznZg0piNn7HbY07yhH54kklqhD/mxR9EzejTE3
CemNKckym1iq4VYliXk2pokRjI2+vM9Y9OE37+S9KNzqWYLYhB3qNV+gWn7EvzeEfeH7J77pcjs3
lh3OXeNflrmY7uGUilNlYypKgPO+KGspy10wTuZbVkv9rC2VlyFbt7zTWEzBzs6ab0PQxgfD0Qm0
Juyeb9DLGOP76kV3s+LjzK77I4PGFIV66+cfW/SU0cgY4EAJJvc645dt4JGil5I7PNbI28s1XS9j
5nZbBZVzGqcuGKkM8wwoDwmPt8RiUVk6a+wHTLr0rsKAdpq0ZpKwknKCcYkUZODqT8Um7bUusjXI
M/WomnCMSYLjcyE2yCtEmGg6gv1uPNV6UEXW7JjPNo4m9mHyQ7rIx6zRvK+TU5NdowcDcFBnRG4d
ms2SPXkys8+lPsc3em8TjImsgwzl5Bis6YRrYAi3xppYuGYXOlKv31yFhJuwovrOIov2SzuuKYeG
RrBbALPmTMyH/QHsDpobAmTtzVi2BEEuQXLB+6k+9Y5GelaRhHHOAn/JiTEKs0meEJ2RrYV39lsx
IgHthvaGxKWRjeE4RWJQ1gsBNOnB0jwTQNE4zjfvlAU7d8Ha9j1DWKiWLCjxPGk7WRsa2TC6X9/n
WYd7q+kN5tNqMigKU5x1RbxSm0U5Al0xRT891KONTYvBkfXIMt7/gt8ReYhKFZbCd+YHGoH5wdZi
/6YegI6plRIVuCsAbu6Jg6Yvtaa7xKgQpihf4KAcbf0CN8J4wg3ZXT0In/MmUdYYYfUGudyl4shg
CvBQMxusQ2G1X7u0y7lEnZoY4+mN0rl6MEZ3PoJj6kL+0iRMsrg7OnkTwLe0pxtKf2bXfuO/2bV0
vtea/TVtWvOGCXjXM3tG5lAE2bZl6cJNruWXcRL+JcAUcSN04r422fIm1iV7q5PMaE/Th1qXj4j7
dfBSUqBSWU2fiId2qUH4kp4uAWtnWdOEmsIKUZN1TC/FtciHZGerNI4A6RgIbh17nyUOGRut95Yt
lf/Qmt0YCpAwT4lnrDl3sjmNWU4SG2Dn4uLUTJadrhouNdSkgwYGDb526fZ72zCwqtbw1io9GO/S
uZZf2wmF18bE+0nZY/vPiRvbJ17hHJljg3rEaeBwFrlT3pWx5jDrnxlxrimrOvne0dzp6Q3KDm/j
VlW979WkUMBN/SdTShEVPtNogICf+874krVNHi7vya5jiQrEXTNf4YCyvOnqPJpKyNCzNXXfDYa2
W/Yz6jHTgU4P9ogFNPHzne0DbLFYCjymSKWuru6RvRNYLa8iJVAvySxjm71n2NpQbENNCu04qrNc
026davwidbv43E4k9Cajn38t17Dcmegpinb/s/CLbzJPuyNuBy/UvTxH3cB/xWv87szM8YDsQj/q
WYGTODXwavSpQeqPlr0FmQ88H+MFmp5K29hdXNxnfWGdzC5Ld02ftUdFQbJVLex3gsO7nQeckpS+
mmQxUyBoe08ZLqamjfo1epi9VM+MjThiixXoWw/NIeS1P6UqMUI1C/cwAmJFx3hZbPSr1RptrDfo
G0nhfWv15l4pooSq9B2pjB8GAPFmJmCEMeO8EcJFEJcvVBiF7m5zvb7SVN578A+QHe2XEVUSGLYx
0kX14Gss4BD9JbsKwuAa8gWnJCWZxxbihNpiDXRmQ1pqGpolWNSFq4IDtg7CwqzyXsuru1mmgr2P
Dhqy1oBeFTN7WXKh8zQv9vBB6qhfCASzk9onhVYZ+woHFg9hz7oF4kX4G2KTJ/yi6WEBbIW83vjW
AjjcOhh0NyxGSiS/jcNBlgvOA0vdj6YRvKXl3G4ZEFabutPYLw3Vvcv4gMOYYJrBUUaoB406TqUM
DlmVsPNJF/9U9vN9kTqfgQh+eG8Q/tNL/b6XWq2Gf9NLifRnjwh4L37g//ZRvv7Hik1g0wIy4V1c
8I8+yrf/8A2PJyUxByBO3u0jf6aiGH8gGwd8Yhl0JGuYyj90Cpb/B5oeeBK4Kl1+nObn35CnG7+O
KGCBkS7gsN5iM8Ma7ZeRbTxqySAqx0GxrSMQMLMlfxArJcyxbbRgM0LpwMqWXUPRtjNgEcC86mGo
8uj84FR+88mmRPioWxXs6AnfxV8+ybsfo+P/InXwrk6rvvuf//51VcWrM3Xe/g+ILEPlnxs9gj0k
jvHARllq16+OsKe7lpsa8PaERLFNi5m5JPTvrkHt/JvhPBwQ/vYfr+n49X/+eyUrsdswbJwDRF64
tvVLmxkLs2joIYhmTuKXsiWBVY0qDS55IGtSOBvHuzF1v2IuNbveebKD9AO88PTztFTLV0917RA1
y2ydkiLptjk6wD20RIWCrq3de0/4zRwiy3aIoiz7G6Oxmp2N2XKDUC6GFlqigreHrrwV5qw3rB8G
bnkfifFmxFcUsQ7nPPeV0Fq8mIj+hsw1PyVkDPDAoIRckLKfvQ6fKz4L9QDmrtrVs12tumaLowjU
SiBC/IAZij9b/6hJqW2J33xS1PjISkipAaPmNtVV2ki5NUTbaPNrazjMWhmHpADS6Sw9ZczijQOT
J1ZqIQF5pKWb0/yCkAqVCRpd4wbybxy5cu4/+iOEQDQlBQ2jDlF2gP7tuwffyufdSEm/nwIqGM02
KeIQ77QPgdKye71LUyNiCoUvqNZduBDQ3SJfTMF2VJZMd4M1+QSLcys9wMpIpk3ctvQeiy36J0PV
Ylv13qiOoP0KMucIWH+YUqqy0LBGNk/o9fRdCb0XJyKOSWJ3mbQbBMUmi3WuJqkjMU9SBqS5oAfJ
JIFXUZNp9sGBbalhoUAoNjrOCwN1fysgS97h95h2XdKaq7JaoDJG4ksunj4hUIEiv5P96NzNhUk8
MUnGX1thsnpE440uADEaUvaji9b9YTHnwdr0tWLYSXB05Du99yq8vjksJDOQndv0YMwkATm92ePd
QOY9o+IZ7KkPBzgVq4baOMeaP50C34ifiUpTB38UI9WQ54hv9qgPt0ZtTM4mrbzyG/g+kmLNhc0X
4Y8YOgIjaVOyHxaaWteTbrYeqI8i0TLrqvJUUVYx5XPHR0MCpm42rVfVdKZW3CYU8TH5R37T5wTS
Uqr7gEuzvanX49c8H0qikfAsDCxh8WHpF8y7kmFHWhRwGKrBNm+7jl3RopaVhmVlw4s7peTM0MrU
r4tmAXOPA0Vj5Bmt1r9VsYK0L6GeipAFIDPQXslK26LcnRnIGASvMHntiYEbtCV9xCU8zwdMvHQW
WlxR1NaVLJNIKpE0n4l7xq+Wa5VTEa3qEB2ZjLl+WNpE3L5T/6WA3cocyKpfuxpciCHngkt90uvj
DHzwgaHa+jAUvH96xOoWjzbKLoWZAxhywG+T63ubRew8ynjBEtQ6XcyUZrC7j32KMHsjIXdr2ynx
lgPKebynZOZ9AnVbfxoHM+g2gTOQ0cao2PK3na4mjX5jUl/0TCr9AkTC0a/s9aG1NCgnX2VXBA4p
s8Wye3+UB7xzQVKFMrcsEniO5lo/XKfUXBg1AD7Gvjtayxo1vSbHILzFUD+/OkoBzz7Rouj8K0+Q
xnAdzUZCNmFtLOPwUiGASpFLak71qua+5NKR8I1qiSC77QxeMa6KWtuNqifqF+okkRK+WdzOlYBP
TqqCifoAexERF4l5a0OIlZs09otb6RRtiUUKE3Lkz8MAFsnr6V1JlytvoOzSuY+8Aq7dsrGPlWH4
w9VuJZkiLOxjFQE49z5rQzViJmBGHYRFQk52VOPqI0VTzD6hIa03fqJNrGHlzkEZsQesNzEy5GNi
EkOVjwj3O6P/YE2jexyCIHP2BvaQe+UWVhFptP1ABYSPedcgxBwTV4312XayGH27nl+ENcQIvtBl
36ColaxW1IQvQyjnzRkqOq/BMoghGImdNmsNCrLhTDd2kYHkFIO4ATmMzLlv/eI4tX7jbP1JGmdL
K/pjwJLaw2sca0855wy8H8L0IhuTQb0x2tIzQ9fp1sT2GkoQzSlTwH01WjNPv8HN5JrmSquVOPaO
iSZo8NLqPv6ncPz/CiiwmHb/pdz5O/AGnJv+20/D+B8//Ocw3v0DG6OLYZHgjhWKhbzmH8N40BtM
dGlbkPT8UMH+WURiQWYajwnYpfpE/kL98qfYFSqHhX3Z48d8cKmW8e8UkcADf6qUELmCzUPbYzKO
RxHy7q7+q8SGOLwGL4Zn3iy6w7m5T7tV0h/Vpr4piZvVejhFTckeF305Q8YNxe3ySUOjRuxIahy6
odFuYl77dm61cpfMbR16sNEudYKYRVrq5Lfg0e0icM+1qrRHTrcmrOl6zqg+jA18cfcRBcD0IWMz
hYi1zrS90bT1puyyNnQ7RpP8fcbOhLzOU32IrX3WcofyuidGagkbKXFxrVKezPWxJtr4flza24nl
r8fnuLHLxji0XYMj0fXBNhfuySD+NFas5ETSflWOwXA8a7oQ/UIWSquaL7FMgPH3qNcGHVuxS71a
dNoWogiiR31Z9mTdkDOQmPv1qPnIUznDuJWnhFTb22KStwxr7S2Erv6VnZu1KzwmAowyJFYdl99f
Gt2GT8qO+orIv7lT6QMRVDU7N2M5NLkZEHM+kz/VNMMB8eutnAM9bLt82QIPNTaKgAu09w3OCYzs
UZJqDsM5RR1ZF90pT72LMDDHgXt+WJNjtn3s7YNSHcC6Y1AozGozB2CgbBIeIjPW91qaGaEj5men
H2YsLOubaHKUnMqKETCguJeO5m4BlH8puyCypqk8NZWRnuksEJ6Z07ZevB0xDs0Ok1jFENnVNqnj
eRQj7iGIg1NPkFHo52azSZdYe56ttN5YunIwF9HYW2qadqadBFCzy/lo1oJhZtYsx47jABvL2O66
yXB2JmjrqJt0O6qI/sABkOwn5dqbFp/wNjCyz83U2OdW84+g1QA6OUxnVCfHjVUke2GRQY6YpI0K
MBN51j7VnfvsTwurm9HbJINr77Qq1beGvghMQ+XrAqQxa3sGYDWutzEbq60eZNqpNYNv9qJl7I84
nLkmnhjzb9yRS8KXyX0AhnenEmRHZoIAOk8o6Xxmo3ZX6NAunGNrZsbn2V4w68ruPGn5F8w3E0JO
v9lmKZ5+p2KFvjBs22gF1wKTlBZjXQMrC83x1hbzFMK7bqPckC9a15Pr7U2U6Wypww782t7w+QZr
JO47NyvlLrayDywDkkulAzO3/C8JLSCoRo+09MbVnmB3IWtgNmhHXpGmDyU7uhC0tg7DA1Ndkwby
Sa8mnyVEkD8sJKhEXbdcul4WOz8Dy23Gwt0RUUVmLa30tprWyCFT0+9SEANbHWrGFganCJWTm5Ho
LaoOL3OPBlaqME38AfNLcuypyc9MA5EowDL4gK+RT9GPrciEoRW6SUCUEBPoje6srhAn0z/Msa1v
es1gPD+0VNKi8dhsLwa5s3n1mGvWfIfGQT8ZfYcnK3BdBDKjlout2/iEQ/Ql4pqiyrfWzLCWl0qs
toZ0MHA11u3M++vcvSL0/pIOtEdZxQk+tABJlD9okbfweTZL5xw8USC1tfTvePOgzDJWO8HgW61F
/aPup0dVDe7JJ+CAXsJZTWbtdqT+3ApYJJtlLNzIpurfmG3wpvriIZ0xNRsK5wBQLR1eKS5L7Vtp
L/OukIgse+8mHfnzHdlwTJRnoBBVtfMSTYal7JpojskmE4AZN4advrZ1QgvkL49dbZIcsGZyFAjl
NvBV+hBl27w1U5xismq5pBJXXmbT26nSfA1amik/zaxwKDvnMTZFEuI02KpZY/GA93Oy229DV4wb
b5njqyMza68XhnGi6COtoTCHbb7iB4lna6IxKP2DsPTbujA/u253w2IhO3bO9OyPGIC81O1Dkhjc
o4Ko+xQEw0dspmPUNN43V2BzHuLVc5YUT6wdzp7dE2nom6e0liUChbq4sBreVLq8K0RcRbEl/JAu
8rukokYFj7jTWVS9t5lqRzGDu2079sXNTC23Z6fE3I/lx6Ggy2Nn8RkndvCEP+JA+qNxXtw1SNGc
213vF+Ra+/zGalmeaNTSu45lbmZwCE0azvF8pOeHLfh/2Duz5biNbdv+yvkBKBJIIAG8ovpiFVls
ReoFQVIS+r7H158Byt5H0r17b/vdLw5H2GxEEYmVa845ZrqtsVWzw7TuywRgmqLYk+xjcwjqilh9
L9n2tR0FKSGvlzCr1EuajM+D33V7e7K/Fp2BmhGk4bYzWrwuORpIQMR0ZWe9S2tBfyF7QSiX9Arf
+HAuAfqsWgsXa+bfFfGMvZsF61hF2P6VmR70UPvcuSX6mDZ+lVEJ4C7tFjl0BhMXRWRBfJ9Q8ThG
Ry4xNLFrnHKDoy1NYpT9OakhSY1KaxvYg9yyVJGr0SwRyO3489BH1mHWnIepbajvqmqv1ILvUivt
Y5qn/lazUy7QJZk6UJzORjczcXRKdrjc8kh7capua1XjanKmWeZvVIbl7SOUeb+BD+Jo8CIJ/mqR
WaJAV04xPLV+T65gFVcgnxC++e3LnBvSFi7XYpuCvuUhK+LMaiRxs4I1PSUNQAEfZTfkUiVk3Gsc
hliYC05v3IMz4baE9AYUJmlmtoLI9IPPVMsPWlP8g91EneMHyin/QXb6Z8T+ayM2DpX/NGIvIJ/X
/zl+q5tv06/j9ccH/pkkk5+Yg5VNXGtxuqB1/mu8tq1P2Lck7lxhMyUb/Jc/p2tYPexfYbeC/LB/
xfg4n1w+nRD8F7z8guTA31jRggb6ZbqmgmwZ3tlEQixmB6P/bkk0KjqOJBLj3u0xKFAIItvNFBR1
ckV/lHU1CrAO9wF3QATfKOwOPcvWW6wCfbZLYp3Aek0CNfPCxKUjyu+k53c1WaNyREEMfDNCzmjE
DlwIPR5uFa/mURuug0QP5Vrn0X4Yjdx6Vnn/murTKuBTPfQVywt8hPNtU7sPRRlQtpWXrGALlbLK
sHTWfDVr43M3mKxRnNjR7xpVsM0qW/Hs0tKHxVmLjLs8H5IjvI12g/oZrVTJBwKtY/tm2eN1Ri/k
GniWfufPhrbJKOf53hg1/A3cB7jFesztB7p9Msp0SZu+yp5apXlo3BVZl9j7+EF9cNtrO3zj75/d
otbw0WTSanTTenZ2LMVdAqlZd5iT2FzZsuMDG2tojLWRg1BFdnQz93Mfs/9Z5akDzoF26rMqe8AW
hjvvM8GCph2a+tBrHV9ddwZUnFib8D+3zOBRITsvpPrDIgEHC8YbGsqB69hh0jHKQHvpOmnds6rL
MgwzUj/VTkPx4mDp6dOUpLaDBabTn+vsY1MzCj5bSjj9xilT7fscDu5qlBW26nAMv2rMkMSUHGf3
8f2hx9YHfrMXiAL/PBgp6h79ttiSbGXnJNLrLt8B2uhXcNzmLW9xbdM4U7uhz6yDu9JGxilwdKY6
r2tptzxxEIYhXUV6Mu8Vs5vchhbVUDs5L52msT9rpH/wlc9mcehrkyVNG/fdtmWh81wS5VJbEuiO
2PGrMu87NLVnbmDIczDisOEs6nXTWNHGtC3rnsKt9KmmM+w+LOvpuSrD5uRASnyI597Zhlg5FdiY
SuJh6oIr0oHh5xjTBxL3ZF1pJX/ZLHESWqRaCxN3wR8yni1Utxlf7442CtMjRt4OnnJhmIzcFF5m
NkQ7h5TUDsqh/D4oCeHWr7OMVYqkDwNgIhaNrRuLFoBOWvC5MEGC8IHJg/3WlLzRqdKpGUw3bZA0
d37mTudoHhKcq8vFrhX+OVPsSqnyG5xlg6Rv6zSUT2nnJDv8P1oBai+ke2Zso8zZwcdr7tlnPltt
2p1ocf+cO+MUr1jgYfiIu1mjGYjuoCzwkVsbXalt5Mwsnmze5eyd8mPgOyZlXOgoN/OcFheS0Nlt
o0m1HaYpu1iRqR+7ABIY7Ilgw+vL3M+2ajdcg+djSBkpm1BjkKshteTjCMbTs7LJYcNe0805IESj
FSc8GAb9EGCKMcUtRfebxccG88uPZySTRttVpWzOHdCWG6D6yVUOuufSWoGx6fHtLbxdtpheQBNZ
7Dmaa55SKLvdehiF/dzPWnT28f+/T3UcUx1JU9zEX/1cusk6Jxw8eLHOZQ/+IMjkleBjXmcM/85a
i2sgkkGRVfeovmW8GXo93HRhLyMy3fn8SKeu2MxxFV73sqyPsygLys+saWdUNlKWnDTC97jTAD/m
NOAxeWEUpjc2bza03FnACTgouEkjZ6x7paargVTVbUiF1WeXP78EyDuP8aHMCrtZqznA1uLH9BVP
akH5IuCTUlz4wp6oOkzYoV0wbDAgrOrUCB+UHYh5RSs38IY6i69wfXMdxJeIYzc2WCdIxb6hdvtx
F4ogXw1TRvQUtxL3aeNQ+JV9XUwda8Ek5fDvDFpq3WFkGCd00Zb4GOb6Aik7Odo50SYiAfOtoXpO
pYZQ08vHyUKcw//ujhnZLJyEa/oLdQCWy1NUsqi6H2fOqJr5aa00wbHaGwUbfXviDYNAlu8gWdaH
Msf2w+MwGHe6tXyhNqxHVJiG74Sw8nwexNCzchk0N7/GkTpdN3VSTOuimKnIo2P9XDsQrf4ZmP7S
wGTQSvQfB6Zvb/Vrk/xqDP7xQX/uIq1PsNvIqoChYiP50Yz68y6SthABwPCPMerPYWlxDCOwOors
EcUjS5byz1Wk+DvDkeEsEvBPIq3An89elKw98xm1NAtN8efVYyo7Dbda2J8gp7h9eJ6T2jCY06WJ
ez4/0V9oTmV2oL4m/BZ2GmRwfBvDg+XU6tCQML1PM2eJkvPtn0FXqBujbtRphKJtei0J/ZXRwIgA
y1RrW4D03bPZZBmFm3YVrxFjOlQ7J7o2ONdWCf3EJGa4uG/ogW9W1mTJ6zbILNyaotoKPKaXJBH5
pR2G7s7NFRt5GjuTp3oahuNSw9V5I/Vgz6Ia6LAUoQZ6nmj2HRy47I4l4BPLRxZajg5zVreDi6qs
+U7oaX23lNJtOV/VDeHtcUN8DEpK6XJ+0Iy56pU+svIxGa6ipEofuigeX207q/YAifzAM2c8+FVV
NheAjuFnIMIdMekiLtcy6I2tG9r6vW1V4Z01qnjTC8y4BLMBDNc81ienah6zNAL8TaLGZhTraS0Q
spwfcrJMANPGt2QcETBwRTV7ofXRiS0sd6cck+IXulN5l1X8HT6mSZxdO0MfbrU2nI91BlzTCydJ
HWbv2AsT3aGzxteiCyJYvNfS4GZI4nhrx2OynkMrXjW0F+3FUAwn5LfulGt6dB3qBKwpZh6m+6kF
EJTA7F+1KjFunHps9pNR5We7EsPJbEAew42Qr4Aii2Ps6u29QqCi8z3Rkk1OWAviQWg4B2Sm7jzr
lQBTYmNg9NP8VmuFvG8ns32hxij9PhmNeDB61gUqGfMb9h/atYxs6u1E+8zPCu2/GnP3UjVO9oyI
TYrGwUSELU1sQM5Q5CE4ZnGmj1+roWludHxGp3hsR5LvfVQhZE14ZV3Ndd+lJI66qmodsDSqPLWc
YxomGxNg9S3rPPydyq24MfjZ7GWi6LcOtnjPcc1XEkzOVb50ihGHKq/NGttdRw87OuVMK2cTjNtR
19xx04MFPpUzpP0UW/pe9Cr9hukovuDZInOTBPNNgqcbPdjyNVL/kmu/HzS661WDwgpKkLS7goxj
Y8bBdhVhEPaAFcbrBQv/HOmZ+IxcN54UPL5NaDbdGYQExuGirPrbeiHfVh8QXO2DhwsK5sE1E+tm
0dvqhZqLLT2/RAKSrrEwdRNrwet2H6hdfaHusmrnlYuzE4zSB5aXUBCI3mih9cqF2wuVlRvBB8zX
+QD7+h+QX1X72RPHSHmZFgZwjgeBsHtmAR+EEGyHCyy46+EG2wtBmLxwdZMtVOE6hC+sFtJw+gEd
5tkePzcfKGK4TdO9UgmAYl6NGvMH1GJL+RkcRnz/XvaBNe61yuq3XEAEbZ68FVeIqgsEOVlgVzrc
SKwZBVxFs6p8TpKonNdzVnyFaIQbt1OwleW8YJajD+Qy2FbtKegbaAnxB5Q5XfjM8gPVTH8G2Obx
A+FcIofcgpzTP9cfiGeM+TW85/QH/Rnp5wMGTTZrYUPXfRlkLuL4tHCjR9EBkfZ/EKUDOyPq00pg
Vfti6SrLj3PJ4n1etU6cjeXa7I1kuK/jMcCrGiR+CG/HTsVgPWbkPit7g8ipJVut69r462SXpZ7s
HP6Kal5cOLX+MbX9F1MbeBoyNf/e07b+lr4Or/UvkuSPj/lzZWKhOgL25/ULGAE6zP8pkqxMbLqz
MO58eNp+WplI9xNON9IsruT6vqxT/jUF4GrDRYCZngq0H4rk35kKSCj9OhUsKxOFzk8lOHFOmgx/
S3EmcR/G+uxW+wlQ4nMb07qNYUtyXxl5TlajXWfttqymC4yzeVjxhl8JYbtYnEW5jVmgLN6BWX/2
oy4LvTxP1CoiAPNtbJVGCA/TFKoCWbmgveSUhXl1l35ZXuBriXN9myOO7CYp6PYeXYVLywRE5tMK
ex+3Q36iUWy+TmOLy6dDgHlvs381V5SA10e8SBSpFOyCWXxCeAwx08M2qMGRsrJRmaQIarTiHQaN
pWekVuXBhnN6KLS6vcvdgHrRJvoS25X2HKWZ9hBUOSofb5od8FB4cQEX5NJpypt5pJ4wG5vbHgcS
zxp/SJ8/qR4at6YBYJJUCUUdFpvmOMjbnQiS7/Bl2QgLF1JPDolyQ0J/RlEFn1LNfPWwN26VHJc0
cXtuC1xEnWHcwjl8gLd11n1eFOGY3w/VrJ/GgW1ySr7Gg6Kw/CM7EYM+mU757Gc4s2e9HY/JFHzB
U39QFTBOeq5uAQZ84ViM0XKL+5Gq15ckzcW6lGEIjbHstp3glg8GDySZ+zBKf0NkgwWAr5ZvofKU
xad2q1Hu7NkWNzLRtG3bJwUNuW76xGXJfNJHme94hZYrCGtyq3TuunlLDCqEMEuG8ULCft77ADpb
Go5fC1OvH0p8W14Y+WQDZJmy+DbKC1mjve/Mjodpq7qZ+rB+NhPnQTVRsStGsqekZYKT8hObfmtX
p1VG8f5InUdSWxj6TDk8BqYPETUrGqJbQZPdGq7fvWuCZSBvGyFvW/gg1xnQNn1N/GV0vCKs5g0F
fvcSEM1G4r0P10Yh75q0dbc0qREFkSEtCzw5jA99BNxN65Fmxsrd1Ug1NBmVuo6PeGKVw2HvtU6v
imtDH7urINBacubEdh9tqqquENwFTqm2XzdTG60ysKHR2uJnWTDH1H7tSdiqV8MEXu9QxMLyyLu2
03eU7lnbOXVR+N8n0jHn1KiBnAS5mWxSO5K1p5MFKbNYv//noP8rFz4y8//RvLyO2NJRbkf9y/+s
8IFmb9Evd78fH//noa/Yk3PUO/DTpMFm9Kc9uf2JjTo+EMj2v3mZOdrxgtGoiOOExj0Ybj+f+pAP
JElOCv9srmV/a1H+4Qb+6SrIoc+inNQqcAvQ+3L5k/98FcTnx856GsU+GYtVFnynvPBmnMDSQtHO
h3yfReLYCH/Dg/SsJ5xssln/9Jb8//iV3d8Ny8u3IJWCQsufmaHxN8twQcVn6TiBIK05iWvffJ7c
8tSQBsmxtSzWBcEVZO0CR4M9659LNuc7wo3IZcYLQxFLoHWOAHYWbFIBEW9bF/6FTd/kwqExrZ6w
HYjtPmAHVL6bI/mBgt0sRGQt+RI3xmb518k0WTVPj81c7CIg05hOJotMQ4E90gsQHCvRU8Q9C6yl
nlY3Uq5F0pFcyZ8mhxsOvxN78C4eTDcPr/tVQNu4R9PMrdkC9XYWjK2jnXmgMV20stk0ycnUultO
no6qjAB4hdveKvdFl2yTA7ZxDd8BjzSiOCEhZa+yyvVEyCquSOmcyVZ4ou/QP4kDkpNJyBr2bfmF
95XYRWl3CRobOFH+NgMqYAW2qiDa7RQBNG8g+e/JPH/PRlMgdWACnsTwnpvBOlBdcwJvCegO73Sp
Gr4YC+5E3gRZHKz+OVz+yuHCE7YcAf9+jHz4luffmubbL3PkHx/1x5ni6J949O0lRf6z7uYKtkwW
njKOGXwG/PNfwptUn5Sjs2Myf4hr1k/nifmJoinu+GC7LGcpnPo7U6Rp/z5FOpxMtEkxRUpFm8bv
OXN7qqVGeXl+0Nhc6OWuB+Ud9xtfGwaUjQxgNkVPtjGcWmOaVllDtFFvlvECPO6+yswIzoPP7zMj
sX7dVKZ6gDSbbBTw+3UQqMZaDbWkY0aNz/T+VMTApCVf3SDXD0Yp0lXnWvDZw8AEe2N/7fKyPfSy
CXa4s4M1u6BqpRMawuVDWHnqhYDTTziLSPTYbK0Qz2yaO2zw46l4Non9vuZ1kx061rJbEalt1xAj
EC3gtT6Oghu99p19PkU4JLCromM0JisdQijFc6h31c7AO31s+nShbnOSv/mOXYbemAGl9DK8bmeO
vPYxiVuH7dks7rqhNtZ5at+SlXLPIsZH5WRB8CUNG8KY4IhRGrqeFBVENz8W9a6m0Wg/RCaOJjnd
FmVBSBhhYas0GqWohNNvcts9BnmytooxuWhwqckxo6gBQnQ2ZCwKr0sqTNWkUTZDZYqVYGNxcuOx
OXTNrO19bYZ5n4TaEdpOSSC5mlehBlq4iUVxrlRoh5uKaR47MTQqPYKJi9/RPgWM7jsMCxnTrrT4
rM18W/ZGc7YjDTZwZzyoMRvfp6RTm2Yge+HbSXM7UyDpcTlOt6oryMqV43RnRrH91sGhLfPpi8ii
Bpci+OSuxwXIa9J/6p2o2LKQUF+dSCUTLCIjPgcW6biUu3m44uqQbZwMH0lEN8S+UXW9rRSz1yTI
G9NKbiwtXCk9DrX75tT58J37ubudF+sVzPUs3/DcmLfmNDTYV+Lykbxa/OgAIXrVuHuA75otcUbC
668cbXFZZIK/5MgNS+4OdCAgADrrEHb/0Rcqv5F6X5zTQX8MySm3Hji3au90RXJLca12RK3rbwwC
aldmFZFQKVMzrleRrmX2vtOopNnW2BF7z6UAi2BlNw5HeNzbODd6F0L4oi6apbMyoB0vCHkj20+d
Ayx9di3eMmZHf2hqIFhIQAvGOq6og2xA9HijMWcXbOh716qoJuzy6lwr47VIK9s/VTIdwyvCop9V
VNt3GQlGIhK6dmiizvSNXYq1LLG93h1y931myIfa6k8zpVNjc2k6rirvsOFARZs5qEOn7R6tcpQo
KV0I4Bpj1IPpN8Ba6k7fBGnuHofCNshS+E06rctQlXflqGXUG1KJFeCmpBTs0UgHMxnXFopdywCg
7MI+wlNwGm2dWUi3tHcpfu5Zj0jrqxjGHHFSXyDSYENaCQaG62qyM/uzsIB515vGmvTbnEo2/2vs
w4+0SOp6nHA0S5kanDZo0/zmWiAXcHSCcKpNPVmNfUrTh2jd+M3W/EnbO3lPpMEq0kHzCqfrknXf
1Zi/FqSzeR5Y/jxlU2m9JqTU+E0RZAGwCrWi9/JqGC+EbsyvtEa0yQ7GaE9JyURAZI2FgZmGkLRP
a7yV8CXJYNYKXqfQH2QwFxm1EClJdzGU0Y6zj6/YJj6Zapa+eKGyAEMZtBs3L25sZzIKtZq6KpTt
Fe1DlkA36nFH2aMdUHKUq5uxV+PWMikEESLl7lhb/IxXSvenh5Sr2hX9d01Nw1pdkT/P3AFqplTn
3DWrQxK5PPej5a8tgsUtYDhp7zrdCHe53Tu7IqyTS26kpzkAROzVulWwdrbCKx/TGWb+1gxJBzk2
D1VPDnvd5Z2OHq6Mo2PXO0tjx8Czyh5cD1S0qYNCalsKhsQ9HbjxRhkN5k45WJqntDyHKNsVd05v
A8pRVf9CtMCApC7dK5giiN6sf9fJaAa7tob37s1zh1E0a+bpvZqqN95R9TXcFmRf2yf8TYjD8QxR
iftg1v3tCEnjEeN2c2uSaeflkKeHNLCbm6J1NIrWJnHsc+G/z4ayLpOvrxsbWC5Hp7/P+FTPia1H
6yZznZeewH3htb5R7mOrGq+4aM9nk5WPF1Qs6cthisGyS6j8XOqvTRbMQLpNCLhijlcsDBFZ416a
mxgY+wWSYLzBtbJrMJc8znbRHiYUyt3SHLqzKIFiDa5j7Zsb7rEDhX83NqJVvK5Hw7mKJEc87fIk
X7Bje2DExvvRNS3P0FFQA4wMl3IK8AUCW96YsRvscHo48FWACXvAK0KOxtl8lrKqeRdabvnaO0Z7
pjNQ/9ZDBd5a7Sw3ie7rOCEq+Vkb+Xp4SYJ1qTfBNo4gxtd5m14nYqieOp7Dc1e39cWydPdEbjtn
1qeaC99GtKNwsb9OCmvGUpKqfTr3XyrHjE4TGeXPPj0b176vu3ySRjEJ4IvAP4oXusikuG7GMGtX
EU/+xYrtcYczqX6FzYjVWyXYrOf2FqgmNwUzc9Qhg59/i8UALDAdkG8DKTWvHDOB0bIQB3Tkz0C0
FGR4aAzUX9lLZkVusK3gcRS69jyyINuYaOJnK4oEEZQG+Zq3f7UeNcleF24yXDO9faS4q3UwTgcN
RdT2uHHJintNPyoqGXE7reiCINOP+x06X4btCUBYovRgEcMHZ5YODzWuoHUBx/EVcY2ZwgSX79ki
5iSo68TFRNmz27PvJV6agFdekEVB+NCoqYxu/5nv/8p8z3Cz3LH//Xx/juAH0SL+i7Xuxwf9Od6T
QXGBR32Uwv60L3BZEtsgnEARcYP4UyUWYKJ0TCQGiWjj1/2wQkBm4AcsiaP47072XCR+3Q+DWySq
YgqQVI604WL+dk+v6WetOsaKI+MOFuo0DRQwP/PjUC2VSS0V9OlrDVzrXVRO+fU8uBpabCb0Ve52
8UZfzum4TeZpUxtjchN+HOQc1LHncriPVHkd2+W853zk6AfawiFd+C6vBD8ZgIAv74meHqiT+Hh5
FLxGyuV9YqOd7TLhhjufmX8Hv5wXT5Bp/noBP+3mKKwPyfKG6hoaW+e5CbWVJG1Xw3/ibWaPxfAl
ydQEjoLLymqRYHaxZrRw8wrMvXh+kb0AamCTfkuSuXi1k9RBNJf+Bym13fA/EFtZXpqJP6qbwR9R
d3TlpmIV+pwROALNPRq79r6QXr7bOPtvJMZ2HCdZ/S0YDZ/OJOIylygsu10rKUUxG3M4MlQxXkK7
mbIVSdRvjNx4SSyeafotJeG4KVDXgciDq6actfdcBUC29bKg85s4yGGKqucet/tdPBgKPKXTP4Zl
2967bsvZlmpz/QbzIHiutYSAX2eBiVAqiGkOyl3AjE5OjjTB2muIqKY4yk1sAHo63SaQ87uVYQ6f
yeEb/JDz9A0tu927c9RCNoyi91l06SkS9Q1ROeuY1G1J4dk8X5V+2q9yy15gGA5+wVpFS0fT1JH7
LYwgeXYjl40LP6WOz5ZpDdkTmV5Nuu2v6iJT/EFHF7Oh7ncnPbI03pgi3I2Vnz4UOW62pI3CZDXk
JY1HE/TgTaasWF8zuAn8MhS6oObzu3eoatToznRn8heFQJWgRc3fhvim0Ccm0ayGJodkMksSFZY7
Dt9Z1iIYM7XmnMApzetlHCKfKgRXkznyFJApXltULnlG7WTnstXik6FJzJ9JNpgMg+Zk05iD7fPJ
t5kJGOAD8w0sCdGppLTUzk5hkBelyPZzOTOV9zYrmYIW4Os5s9xb5umQdlZcRESAV+HUkw63rhFK
+/fclslB1DB6hljTwnXfdNPOzMPxikuuaig3b/NHwjH+s5apQDv6lVExbOe2jkwuGpyWYujuesKg
/qafEv2ldVM/XwV51d3qXAS+sJZDAygH/ZVbJsCofmqnu2awU2dvSmKe6Mn0NkTGRMo2k6Pp+fRX
RV7n6/JJ9iK8gj9gvnWqErTO0n0erOx6Tvcs9BxkF2GfE4vN9wGPgfswsw/XKBrhlQ1tJO3Tdckl
deuEefZKe737CNfljXKyRZqq5Rmf5fTNwutY8TuhF/nGZ2f/HAddo6/SOm5t/rLy+oWxGs7lRLbp
4PiQ7DMNRdprsTGfQmNs12Vb35KUwd+IJt1uakHnERFXc+Ok5Uw4n1ct7s5mjQU/Wptk2nHMttUx
KXT7aAnUhlmGrPZqx4x3BdQvRmY52SsN0MKuT80IiV2zdkUkuLGw6fNN7Jq1eDGIx29mk8O0NwTu
BjdHFNiRVk8PwSSr68T0u9RzC7ngIyNWlL6dxXTyxgAN6K6BhDSDnQO1MObOytGG8ktvT4TdTM1p
9pVwId5bYmpuTNBm74Vl4/klLNxfpmqiKyuBb+kVWuzWngu4Yqs5YfVFDdPwrUrD4QXugX6WTeRD
whxwuMIdgDAP/UBWN+Hk+vT6GOVSvzRQ4WtomDl1Ud5j4SwBpLoDl4QakSNNqEbL7aNZTu0arT69
dWkHw5+LAEeEKdgUulntRpE9UDTV7QiNQReQJp2GTc1dkx3tBNevpfimwjT8dZYsPze9rqo1HuFs
IwokNPaVDi5JTD19d2WmlcrblVlzFfo8a1wn9xMFgol4dmgrB99FNlJv22csvE18448sRIzFA6TH
g7/FnFffqSwVd9jYA4xHLq6hxT+E9/SJBvH8rmLjddfpjU+WOor9p2HxHgEPwoaUYw8+hos3Cb4F
NqVmcSw5UZlfRDdmF3QA4nSLs6mNEpNybLJfxeJ7ij8sUDpvu9WYTRGIfhxS1YdZSi6+qdjF/tKp
RNvqH7aqZnFYDR9mK33xXVWLA2seW4P9co4tq14cWubi1cJ5OzwEHwaucPFySQiD9CQEXbZrtao4
TYIIkVuU5f3M7/gBM6l4L6NqPgxTbe0If3QknKv5S0I9YwHxVpv3gZ5O29icjGVi7TZV63c0vFuc
R12kz1dGO9sHGhnREob4UqVdTXm0IW98ApImh2zi3w0z0quKcY6NRVCwmTBtnrWuuATESHbLz/Oh
LkadHdRc7zkubGKnNUUPCRmejWEM1m3qzuFXvzWjfYTrHiG5Gku+jmin4zTb0y2TN7DjyXUPvd41
TxQwZZceI+We5wllOe8KtLbSZhxuBmq1IBNPYg1uIhxW+G2r20GyZvIwW7qrhUMOoCIS+7hKzZsu
yfwz4uN4aHgxAh4zhuvcdd5FQRmh3kijIFZuVc9Rl4ZfBNbeQ1No5S6XoYYC0HPU8Ou3NGHgdLVW
Evl8G/VxcvFdRpCSwCXUWl29kKFxbowp58kLl0NzcFMjgtE0WJBJsOoV9/nkPkdGHnBih05YXlVN
tdCN4EaGqJOD+8KuIrnn2tRUF4W83eyl7VaaN+OisVYIC5U4GaqNeI+5ei4q8mI0X6148fOTR96f
7usqWI+kPKYtAqi9LV1EiDDPlQ/bdrhFSS/iK4KIQDa7hbdpldKiS+wDwzkZibA29TDXAUqywiaj
gJGPY9/ugPJFojvyK2sAXrbJ8WvNK72GL4y9tI1DkHiP+9F4ctvOfmCHVR5JHz9UuT1tMlllB2R/
jENdn5F1Hu9UigHd776bUfgat+rF7obuTRYNEwSZP5L5Vvdiu8Bzle2kl0pHaDYz7cRfjkFiFPE2
T9rqu5zhCZCyqBKCBpV0IrzfUbqvi6m9ldaAgbjrzJA7X+0GwYOj6DHIZmO+DWfmHVgjg5VpPzg6
/3hs/ovHhtuT+K+3Jy5QLAJ+v0AtH/fnBcr5pJMhwunI6p/CYsV/+sNu6yKd4MPFRvN/VyjJv/5h
rJXiE1laaDE4VZc4kvW3QFH/j7CJPot4QOCJ/BENAnwbP2urnWidsO3D4ICXZD6LrJ52MiZYx9NP
a+9aBGH9PnZ99V6iI/yXXgHl/M6Ad5leXPw8i6qLHGP99tXh01dgDpvkkEFyO9tBMm81owHfMmel
s7baUOzbymK+NfSW1aFe0e5JkN3IT5TVTI88V8DCi6AxAo9ALuZDV4ccuEp8Y4RGaiZre9LKl7kk
EmRwWEZUDfkRRvYNnAGCADqJHxc7/p7vMqV/JiRtdA02q/9mxw6YlSpibV2HEjTLsj28qzQGpjr2
xx1hoPEy08yzxaUy7ezeJKRlLfAqlY/5iW+TRI7PjP8q3XzeopYTali6vaZuQjElTq3l5T6dKJ2s
73Wf2q+jM4aEDibSNPbXPpABOz3X1own0ftBtMlAd+MUQuSwXkLhTpRcuoPbhldFKxPuoKSfy+FS
GXBsPTtwhoBWTi10tkXC+vZuCITaihSSuAlJHYGLK0tPxlQLhbQOvMD4PwM9dO3nsU7KfMcYrLxA
SyLLYxdDUsHXGztY6z9WOPofG51M+VzsAekGb9k8BTcMdsWmEDMFfg1LYfiPQeU8s/9vCVrow4gB
tmLRqmZYguD+C9HX71Aj+mvbibnOJCKQ+1RJnZJlg+Sn7/fPNbMYeKcdJZrizPSbYheEWdYjF/Sp
qq4g8W4rsyovVUh83GpLm9R3B+pGY/q7ZZE0PnJzSZ5FOCWenUKxkhZFhUw31jctH+M7p2lH4IFj
BTYAtC5wn+jQYnl4iS2SpkMIeCGy6/zAXro9QjreG7qeQlKLk9t+bPF12lpgr/Kh2mn6oI5NkXNH
mB7svO7pGXXd5g3opX+XJaG9HqWMDkmgGAmHNruyRYrIXprZKpyj9LHoVU4SVw/pLy7cdxXg6Paw
3MSXXlPVa8B0QJkIztFrcsiwAoFAacc8VHzUJHLBNrCcdkNVzU/SSB9irTReuCmXAZfg5D0ylI7L
nIfKHKS59VMfAk4C0EZVY3ao5fDN9xvndYYZvHFLdv6UVgQAKuYGbmXEjBMO5KrK4ao3Q+smZZO/
lT0gRU8FfrGv2eYfCldXZ7+w9ZfR6OhvY9L0PWMAZRMn6SE3J67vECYfmq4Ibth//y97Z7LlNpJl
2195P4BcaAzdGxLs6aQ7vZNcEyx3NegMgKFvvr42PDLzSR75FBWDmtUwVkgCSQBm1+49Z59yn1m5
dRpQdlygzuK4i5R9VSo2Lkhv089VEacv3FG5G8fOOjHnl/uuKNQlm4X8qqKWbR4Wh3tMamu+Q5DU
38C1ZpqSKCrzUHnu/ZS2BEtqmsWyYo3J2WPwe/VnOL9MAnntoXFQWsPjTo70JazbzkNd0COH+zTC
wYNiNg36GYZzcm7jrHrssm54SBJHHa0sIqJjTPwXzszpc9077am1Sx+4U+emR53uuLk18hgnFknU
BzUDoGxnPVrrKb3ouurtH3ZfVztUNdOnMTUzANEaOz2GhtYOz1Iv8ap3MY5G3x5JLIsQMqvTxEEJ
PhZKv0x0jI0ZVltZIfd6NKJmswFWGkbT72qoX1szhoE6j071pkK7O+nVkGyJicGKWYjhmpZ2dYkz
Dyt73VnXcBqmz12ZENMXGv2VHyS8HUvVfaJSNQKs34CTGnIcynxM9wPTvp0SKUFgOSPBJ5XU4BBc
g7dFA8bhu5n6ZmlOu5s9dIikEuvWZnQ4cVd53d6BuytMyj+IZimabhKDbPPHbMa04XQn7HiUyVTz
TeNRjVl/jsP8TvWtT4CiGX02Pd7/2far7YiHq6clk+hnJ8n0s99m/kUrc/M6jX3HRtFM/k1ZGnLn
y/FWVp2i98+LeuzoaKxn4ed5QA7HeEhw5R9VmTK39xwiUjqrOHfAwX3XYqnhXH7COJYezUoYD86U
2xggWi0MmsohQiodRhBxmscgAXdpum+mpnrLHBfRdJod2Uv8Tch480uKEv8gG1vuKvpOj0adNveR
2wIPaycEoV21NP6nrHpqis6/jDajlb5R2qtiQsCOZgz3MlmYMrw97k0xDNM3HGwE3mURsXpFYQ9H
Lcr7XdgY/aXHvEnCGON1L6mqZwB2zR1+uHA9iX7eWckYX9nZ1ItD0PSb1xbujykh3GfltA22Az/6
NmRjuhHLYJFkye3AgPA0jY29JuuoDbSSz0nIbqMdPCNLUY02sn9VuWfIoMdPKAMH9/wRVn31HAKp
2JSuKg+enSdhYOPa/FEIgwOm31efvKhwnI0oo/zNiiJvB2UiPHdG6J16D1SthFZ4iH1v73eZKVeT
yf7G1I25Syt0/zb18uacGVhaO68pCdzT2nPYas46xT9wGaQLDrEvuk+4jBwc0RihyU3WEFM2aIWv
tGu8m1nzp+/YbmVHnythu/b5jU9yaLXHGNzfS5WULD2ZVuJ+brQUvsvQKnoscxhuWpjTt4ux+pLo
iBvAeEwoVaGmYWOxPboj5fszMeDqNn2tCnKD0yZ0M+810wnM0BPrVXRNedZoKDx4UdSsDH20bgZg
+iyDk0n3AzhzFBKzyQ08VtIydohB6GoVydpPK/Pc0ZiGYYb1uo6L8q6MTOvJ9dp+MxJ1ta1IINxp
TJTVIs7aePQU1hKE8ForLXWYZr25unYkvqJDht2EB2Ved0PvPxiYPbZF1ZiEFNbGo42tUQS5psRd
Flbk6pr96F9lVLi7AXpqMOjWjQeNg9uew8GudOPcCgcsYWuCdEi0CmdWYqIfmAZ/H7aVu3e1VAWN
bCYU2VNzp2ap7mCBVPs0Ns39aNmMz+xEC4aBg8suNGr3E7WAiejXT3F+MBD44eVa95KXnr0NM/XZ
rqS7oT90xTfcIKEr9Za6Y6C3ZLLkQZ1v0/g4qFo7OHgT8cmDdQzZtIkkTVQNMobm0XA0O6b0Jdvb
hBGDR1M02zzNbBAx0F+MhM2a3oZIt4MHlG5tVTP1x8gifLGirlo3Vf0MYiS/JXgUIEU462LHflds
e8FwXbZ4xjUolnuzlN4tBq+RXcFNXijQnCbQUo8CZAr3nUrDIGIsaq5cozaygy1hKi/59XdDqfo4
gNeZQvjXwWkVfTNtMC8N9whF4tUwW8PB0afits2qBQNpOfjnyQj8RuFLwJXIzF1GcNQZHgLF9Eil
ymHS1IeHXpfRk56V8kmY1ICMimeCnyGk3MJ48k9z5lCtRHZ40F1FNzJC7qO/D9X7ldeHh6Tr63mN
SS09pq3vkyrRG0lHiUmvNa/MqPlu5anbIAzI2gkj1Moi1zzsbaYYrVcfbRlX0I8b6yxEPV38Zdjt
Z0kUkIMzHuOCGIqIwv/z7HinFJUV83RwXGZyKRLb4FuKY86I+kvi4oUG1ihRwjjI0d3c+WwgHTkQ
oQvle4B3UHUaMarW/IqX5y1xtatHUMXKj3uHBroRr5oqYe7aYvvRLQ2lEtGFI0eEUyKNfCPT6Inb
Ym27yRNY2f1ubUmKG00mt1jDrXNjixejASZD+wC/M87cdZZ5tOJzyQ9DqwNr/4TE0oKbU9LoO0Zx
ZW2LDrt7VExHL+npVgrzGW03McGodnLCTIt6a6CtDWZtnMHod9Z65rRPkz6n3QckYUYv8TJp5rgj
WQHEi+/tfJDgt6PDdEE5RXYuePxetcbdkGUUPuZt4+wVCpCjjYftHGPto8U5CBzDNdtcEyeHRLne
dmraOVBQKYNJICJRZRtdCk2yszPjuUXLItepJzfJ3OacE1Td/kF3+Gne+B8Et38+luInsax39aDD
LG85OP6U7RiHYpK425NDmjcc6zSGXkewDqzSNuOyB6EXnEippQq2bJwVv784Z+ufraeLAdZkWMmk
0kP0a/gfLg7bs3amWSUHYyxrUu7q4kYlMr6lZZzd//5Si4v1F2kzAVKEglqLGBHO36J5/Pl7JhVp
pAz6uZTCr7jhHZkk2RFR+f331/mzhpoLCWQSNByQLzrOh8EozutJ1JkbHToVTtuYucHBwe21kUXS
3lU1XeSb3o/1hJuevyo34kQ9zJBRNWjJHK7DmE/3/pH+t3/0l/0j7sFPd+9P/Mhzsqhry/YXwT5T
7eVv/at75P9joViDyxCo75fE8//XPXL/gR8ba5TncHb/o7H0rzm8/w8LOS6kSRsBEeJUHoJ/ubWt
fyDlx92Nr8D7w+P9N9A2+H+Xzs1PD7aOMspb5v1Ld8kgTeqDZt9iH8tbUeinQtcwsHSBIXBYjSRn
7JPWGFFpoiArYf/3qt6iMTEsyGut9X0cJW7mnHdwpZh+nNH5C79cVUBnPo0QFMWz4UsrWw+N8RZ5
ZvSUc+ICFOfYn3ohWmoQrFvLVD8Ee5LSXy1jzT1HbMwCu/ToKzJz4mxf00o/4S/m1DnSrK9b600b
REh6eVNRJQrHbG/61BfFk5WRtHjTzEtB1klnYBcUUHu+pfNELJLZjEHowEjwKZzmqWHaRaz22kKr
ivPR6l6G1B7iEc9qrp0zK7HnVVXnrtpm3NsHEIBw5iyzKLONIqzkCZsDxO14KOagTtLeOQjHbr65
dVk9OKIzD43bxjtzJPCq8qcN7TNodzprCOww09zh1XmcMiu7cxhNpnv+iHVmnhjm63a0kn1bWMgJ
ajqPm9bQXqlfMPDqbE+HunG1pa9ubSrf9KGYeHGP8dqtbCZ/WnNv6NI+wzPkKErP2yAzwq+ILScK
6Xkmq+JBLftL3U5YqOuwJVo8bZQtT4xTGPi6RAeRiFXHuJ5NN+B8BPqxVv2q6sbi6PglKVwKezk4
+YE5vtOEVBjTNJzaro3IyogUeaKJM9/TZxKJvgujvN5nBiiAFn/9ChLafkqHuVijGqRKEmGVbj3w
RhgjcvOzmq0pB5quzY++dCXe/2jAtCdos8lnYue74imiLerqWCyEOWob+G/AanZmlzJiP8SRDTA7
T6WdGK8UR3XEnZMGtifpwy0SgVkpcZltImxGTgIbyg8DJsF878Whs/FjAeMxK4c0SBigcYBDux0D
psFX2ALvlSCv6ZXZ5rCRc9gH9UiJVGjuY4ahmcPmge7g2Z48TIsDGqmkBH88V6ggMuSLeXjkBLIt
nKx5YqR+HckcQAXJJ4wYtCFQmV4MfZi3rpuE27CfHsBCNogKMGjMTpXeVLmmH5QtMiInK/PoazAF
UcPTktKgruQC6pvoZEnNWyYnTU7zQa94NU1Hmk/+ZH4pWoqhyojcVRq3WiAgAm1BuLftkY0dgl9C
rElZyyN92OhUOcRLzvDNNzVdqpIY9UZg7BMULgxUqjWxNUzzK402gDJgqURx/B1c6Gd3NFDehKSJ
05KkYGMP8wgcAdFI0E605AWA5ksmiNPp/NAmGgepEghqb9rQcurUuOPTp6fUnrQafWurDoZldd9R
pkyA5mkLQVYd9hUI68zFQVlEc4uxuToUg/2AoPg+85IbhJQ7nyqDfsX8mNDXKPXGP7rRcE/s+qFg
Kkko67SJUn79CBik14unpqp23jSeU1MjL8nuRjISJQGfIRJOyFzPjsVUZihyKFi5/C6FXq/MYuD0
KuMOCW9xxqxuMFIGxlO1Notg4p2FYjSOy3pc6Vim8Vaa4qp3cbHJx8U66PcDz5ZqjIL74ezMhtGt
hgpg79XyK30cMLWm7h8dlstjV1vUqqA/CY9tkal7VrzmrTCu1KXXPm02mseXmsviMqIWeJXLapZ1
oUsJmzbaSSlT3Cdm5RxLheaWG1Zvoav6L24Vf9a1BlenOf6I29zYIzYl5Smhk4nlcgpsDd5rNyXW
Bmesf0UdoFbR7PiHLHXvQ6e+DnSltywT3gnU7+AGcBTbT6wrpMxj0uhXymrTCzKXPqjaDPsqN2qr
AwG4gLqO761x9BnZ6vdzrbVrkeYvTUQFnfrd7TTmHGwZukGEchEPNfeNgyBBixFudXq6Ta3M4uOV
4jUWySWzYnaHKuSQZ/i7JG0fYYE6W5M86Ychg6yoVXXAcDl94kD7ZBMviFSpf21m/7MTmQezo+ug
jI6AQAklITaHbTPUy0QZGWdKsnhaCfyXUbXjQPm1gCeysWm17vXWfFSYDBaKPoFCOdqSk43+BdaF
dd/hOJNN/MxZfl6ZEnZqiRiKlXbjaD6ezaEJsGcH2bKWKs278xpr1wAEuR+5dTn4kohcHmf2vmRh
ZHyW+LzXtQUxMdI4uJhuf3anftNXTDzRw27tvlo01Km3qnrG7bQdyzjIJunt5NjNh7hs961Kj30S
ZqRfUDfSwATg2wNTKTMZzKHvrryBRhsHlk58JdMMyEZbat6F7oO4xjl6o9mtq7PsOO5PQ19uVGrH
b2p0RDCY3c2YwIwsBvlkiH5fhOXZ72c21tT3N2bdPvRTc6kSN/8KlHGP5vRziuBt0/N9nDErswCj
enLqp4XinxtbEYeeGUS2PdNeE7JfccRV626OjZOd2NGW/Llp1XSR9YIqV91bupEVK6zXSH895r30
K63iLtJ6RgJljde2ZV9TCdbDqUSXbBgGXZNOdTcmOM4gMVFJ++BKV6FFPqU2LNvzgFDKgWHs0Z3S
XfNZo7d4q0eqH9ccdUQEVH9Ou3sAc97Bxz1xHHvrSZDd8qbVvRbhMi+6bGu7gwVvRRoDOBYmYP2e
fRbaVut/RS50Z8RuErRiaO8bu7gDhaEFVaZd8ynubrMx+dQgjdp2o0PDbHY+eY2Qj2OSHU0NvJ7B
1wONJ6svLK9iP6AHfE1no94MdlgfrFFDBAIGaudIEFUedDfoKYIv2/QvjJybTaFjHoz6IXvGN433
oG+8H05nR+vOBixqx5Z8LT13enAHjYF7571YGTHBuZe7zy5Wd+Rvjh6YLnTnIir01Yjqa+e7EK4s
i3BjVMK8RNywFAeylSE94bwOyaXeRDVGrDz9pursbdI1994naOKT1fTwmDsyy/TMXk89WzbCKiMP
vKQmc2tWtVgpvZanZp7LfcrwnBqhiM6GKfe4EjK4HC6xWJ2PNj8HocZyG3dXjcn7wlGrPmmzvy/p
3j72TSS2BopAGHdzltxgKv9GpNtXVmfacJhu110ddk9AtE8OkDukDPUEq1hLNqFy2CAS31m3poVc
DjxyQYM1NS8Fc6KgNO0KhGwzE6bbTDe5oIU2EOqxduPqq4xy4raIZTDulOqNBxbIBmt4Z+GedFoi
V9DWRc1W5CJj82q04qXCQnaKnImcNGrBZx2D2gQdUHo0oMVkPeSxZbwV0nbe4K/iyplbiNuc+laa
ISkYOn5z02exnFHeUgD3RxdKHSIEfV1YJpxVWxDLSHhnFx4Xzl1O5RHENDYicmNCIx/iU43ddMvI
KXog2bOtaRVKP8iL/rn2Z4JRhm+EbDsQ5dx5nbdq3HRh5BzCojSxDNl0ULCCcteOdipozye9Wsuy
RJMuui99u5g4ZoW8ScGEtmVJFsfij9Gych8LmqBTiItJ0aXeWy38p7hO+2OhD5uwti5pnFpPCW3B
HalA+AvivDylJFAEmes/THO8lX1V39cQcHe68YYug4KJvK9NmodPRgT0V1bmOtSEhcxMqXVjE3Tf
p7QrnKnYuJXck0mRBzlMImw5phGQNUaOOGEznkRUR6MYgKTnoCWr6KnNWfyFse6NQ4G/1T1+4txX
T2NZlBuXXLCVneSnAT3qOjW8fM1RBdxCqwlU8q5iT5QlMY7i3h9ysWOg9VUW3VOpJvtWc+Zrm3NO
MdFBbcehEEGt0BQKlK2WsuuzVo/9lnRX8xn2MZkUMs+fxrYBlG7i7RonTeDJQP1plTJIY8ASKzMt
y5ssn5/ozI9bWuTAyJH103I01sbozkxxecpHSXSiLhgUjl745BrypsJlRPYQSdNdVfyg+G2Yajcb
Az4xrj3Eb6Pob0fMhNsZX/tTLdJkLUUXMectfHqZFDvmEnU6aak8Z6BsVtOQkfmJHvLieOGb3tQR
XcTR2cXMMq4IX7Wt35BIMEmXqsdQ/i3QwEsxTt3F1BGBldViNalxlAl9upipf9TQSgQzXNPA7fse
96U73KA3/1Zy3pCG9mJ682uk0MMaDfhGiBH8GNl2kPMh9LJ+M2vaTsY/YJJ1+Egb/cZoUrWvsvqu
SpbooZjlMa68gLGQvlWK420PLmFntf3OLGlsQi46eYbFBprqRz3DwuPG1spK5tfR7b6GXfRWYuRb
g2O6du3ZLUNmx3O74jgVfdE0s2fOKg/opgirs9wbHBmfPWaDte+Xu4zNcWVGnsJ5gvxPK3TjRgh1
TQeqMw2/ZNB2c0N0DF73SxaWAMJn7Q5ZbO+tsnyc2RLSkK/LTlCtdE3F28nzmkPNE/xlqlHvZWjd
rJBEltgy8V8NQi4QDTsn4inNyw2JT/mFLYvm61hakgKvrF3Qi3VxHUg72vfaWAV66mQ0NbWIDqpZ
63FQZkSTmaTigj3rbQ45qnoaOg/mOpzJA1V1dvDduNgJvxBbNc3RadA7Z1sX3SNRNREeQ//W97r0
rkg044edNN1pjhPnqCyv3ptyyo6gWaatPYj6URQMIL3afOUMn56zQnDAj3QomxGi4qaMbki0JTAM
8c7ZABqyqeZx3FklBPy057SEJBr4CKy8dc30IcTFvusLS6yjEftpXiFigdyAl6iDlV5APY9E59FA
TZENxjK8dYzW2btyevPyzl/lpvvqRpJfjKL2XACkBzA7Hey6R0E59Bcjx5ZUNjHW+8z/AsMgWaPJ
tNZpDtlOUwxTBHUl6bX884TSBoQnBZiSKfc49W+FydiTIMOgHMd0G5e6PFA3HtyccEbQkvDE6CGB
opcTt94u8EAmuzRWtxymvPsu1cSOozAdF2tMX/qM1LEVzP3szFa9ePg5LVymxj+RT0aOLAzetRm6
Nk5eKGQ9x4/SMKuTOzU6EgKZ7JtMGEFdg4/J2kY/McdoEVNYP6q5O08+SarL2cKck4vB6r4Z5yi/
IxXpNCP7WaV+Zm4MKYcApSXimjJp11nlaadBpHeJmZtMLPJz5LjPpQfAh/q6QkixqF+JligMnURv
+h1AdDnLkHSxJQOLf8rrAKwm7fe5VFenbM/TQg2uF3NGZG3oMnDOMi3CxrUc8SP2TjKVaNdYTaDH
I6uyrYf7uJT1Zs6UvWBTjgNvatAhvVjpXcsaaRv1mgLwrXdTRhL2wRPV3diWDKWhbTFUQt2i2mcV
9sVWdOOGoxZPsoECqe2bYcXboF9mozN3DANoo8xsuqK1DrUy0D0wn00RgPcOXIXKKEioiufiUyU0
2ibDMKD/kcYja+e9OUXk9kaAmonY5eTlDUEEumXdEr06z6Tc0hFYG2GCahhwyAp98RuoVv+aRoR/
U83uqqECZD9a85NniDt39tv1qAxzbTX6tm1sF5VjTUgyhbK2diT+Ag446SO51N89o7o0s3nKPOcV
MdxWydfWyHf4y37UPeMSAhImdEMYCLEgrqu0CIwUSsZc9T/QwmeBhI0RVxrebrFECSstyExoxRIC
KsEDOP/WRUEvIDYQy7BqfUnL9K6OWaCDpqsdvNq6cG/zrjeP5LE6ajVG0lwNPYfyvppq/hA7ueoz
PL66qlCMjUVNQIWL/tI5qdw4ocAPHPL8KMQy2W3p4kRHtiybdDDDrdihp6q70UqStUVjSh+ym6gP
iazCO49VjUlOY9Q2KQVxFZN1TEXePmrCyRk9YhDGQ814rw7Ij6LV5nBGmFg+zC5B2OwbFemj/EY2
McQ12ulJJ0rKE29NNrpZe4OnsKFjsfof6dfvvpeX1/x78w5r+0pxwToXt3+w2/79n82/WW5L9/uX
/9i8O9iu3fd6uv/edJK/+nX8v9H3cvmT/93/+X++/3d8cIZveqAh/v8+uJsuaZLX4pdG/D//0r8a
8R5Znw44CUFnHTjazzLOJcCJJrjtenBjFqzOvw1xFthU+jMwdzwS/2ipYmP7ZyPe5B/0BXpARnss
2Jb/txKcrA/zJU6eljCRd9qElELXXoKrfpkvTfWArmdhIBYhe1Kaasa9Dk/qTN6b2pZV6rUrG9Hc
W6O54aMb+/VhyouQNyIJj01NLeFKF7U148gdbO8+MHuDM5nHqfjRU7wqBMUD9mbq7gdGnI63RqF1
39PahAVGUsWzgCNGQhQI+ChGll7qIl4gwW6/hkxVB0akI4Nvc0T7tEadB6zU4+WnO/YfJonLBO2n
QQS/gKBbD9aWkYeL2PbDhC3FIkM8nVKHsTbGOyeEAh5NnR+Ybbt8Lz7376/3YXj4fj3f0i3BUAa7
70cHImdpfWQCrA6DVlvLmvIWEaIXEHiX/MWVPngdlyu5lsmcxWBig474wzebO8fAJujIw8BZh4RX
BBIg0sFwWWHy0JtS7KY4De//9tdjiuiSfcDD5EFF+vWBSnWzGfKikQfg8UgqtSVxoGEQZK+70QZI
//evZgsDJgzMPwTwH6aWke8NBFamRJXAkGSgXefzdnRqY7jtpP/4+2u9j6Q+PCmE83IR14ISD7nm
1682krMX5+R1Hqp4lDDfYtAO66rKl3LQgDI6QefvwD/cDHjJ97PEA7VJGlq0v/8cf36AbGCerit0
zhUui8qvH0OitJ3yjg56Ra0Ur0dUZWtUluGj7yDM/IuL/fkZsnXwjKYJV8cTGHF/vVhdMUxrafMd
lDHP19KrG3Z+3mAVqyw+TE1Ce8st/Mz7i+v+py+5eH7RhDq+6+gf1qUsShHnUPbSaae/CIDdfxys
bklYSJDv/a0fdBnnw7T0QaRyexHdf7iWwBZr9DG9+gSzBmfmyYW9pdfTKZoG6+n311r+rZ+eofdr
Ya7mp/RcXbzzsH9eb9McjmSt8QzN0zwQRYkZ7igT8ivWv78OGM4/X8ciHpBJ/vK4mr/et86RTe2U
Y3IIdcCJJEvR/lwhOTJXYQ/BPU6SvIU53SITnymqw42eR/H595/hw7OzfFcDLBN8T1hI6CU+PDvk
r8L4sVs+A00w6Ah0jJfTYnQOGbkdy8izQc5b01+s5wtS/ONXJy2FLw7/gj30Y7J1j6O7nEM3OcSg
Oj9RW+ZHpA/TRWGO2tWWKuheaCVzoWEixgyZJzkYhwFZ/jeDrkr9VfV+fsxCBtGRruXHEPPgMZxT
7Q+4wB+1yN0f9/zniOv/9DkR91IaEHYNwu5PqFKio4bZ1bS9DuXlbYJCWQd9JZF3hYyRnX2BFM4l
3UBzEbAREXrWexPxh1WE4aHLSnHyW6TDY+JZl0Uo5m6dPi7TdYlKv9/9/k7++an10Low+Ucu4DnO
x4+qo20vCUxKwEjo6DuzyBszQt6advP763x463liPJ01ZrGZLGaTj3tjoqH5CUFLHN5TCfxksTIX
8DGWSbH98PtrfVzO3y/mMqtgd7TxCHgfHs/Ja+wGxRzLOYk6yHvDfq1L1QWSV2ULyAQe5ThMJ6Mb
3RfOcMQFlnb7Fz+s8YeF5dcVAaGGTnPOpijg43zYVWSt6MhUZrjH+FVPB1eaLKatP6LDjDo1X8ns
0N9skpQBnHZM+ABpA7JLQGnTys11+9REfXj0sYLeESlodvQJU6IkKonNITDpv50Bb9F0TSrzfpZW
+KMfO/mMjGg+z7JGJ4aqznlwobQczdyzT32ts+A2ObkN71IqmpaYbAzPuInRLHZrXSXaI6zq+TpB
SiWUhhTf25zzyqsMJ/1tJiT83Gg0WVY+0JAfxNfY6ljkFRDyolfhfm4M1JMpWBs6i2691AhkuOuw
g0xma35ofGXQbz0NaOEqZpDoIoJmDMUPSRd3oPM7WjFZNWl8jizebGGztBh1n7x1MYt32UT2j4gp
khkUOWXjwvX1IsJ4/KhDsuqI3SB0iqHCHZtvnksScpFW7gspo7V3Xxopzxtvf5Rts9Ln8gpd6NUz
G9ZOPObuyyxCez1mfnR2l7/b2CUfA1guXZ5k4MztJlJ7xOo8ndln5HNVTcPt+88bOgPZKkWsX5WF
E+VI5KWMDyEAIMTYeh7Tp/RznKjML9TGfV+tOmMisA8XfQD2X/vC1IwnstRHkjikJOkT3jC/3WR7
CWEguh4/MpAXn8hqlhrZkXpxZ2Um2KVU8O8gxiXmtFURXQM3eat1IFdEudRTtPNnfwlaw4P2kEaW
9QT8qTZXmslvm1tm8sYkAadCzdwTro8mESM0NFvCJJ+vTClIHG+zerzT+2q8TZCQx2tXGMkX6bQs
TUtMiEFzV26s5TnMMecf6bINUTDBzSAXZzQoYGhSzduiJ9ABYSaGq2iYaIGEHL2mVdv08zW3NX1h
NFHndDEmliDlC6ABQtSB0p4HbKM3sXqNF8cGfTaeXhvpyl0dxmO572JODI5dao/IHvnB9EhM50hD
d4kee+PPGlJThLO3yGgJ6ktdRtIDQXiQmdE3amV9jTCVHvRFAjksYshkkUXCaMJtZBXzscMIhS0V
eUvUuhtGmdkr1u3sPC0iy3CRW+azu8sWAWZV4AvDb229gFNHN4lOU18Em9oi3dQXEae5yDmNRdjp
LxJPOtmoPflVsZKiAE0WKWhq4EFaxKFDF5dHfxGMxloHfmERkVaLnFQuwtJ4kZhOi9jUXGSnLfrT
2kVGCyvntkZau2QJjut+kauy4Vhbu0qenBAp79QgapWoW/UOj61aBK8ItfSAlkW8inHGwDClNwsY
7r6Jpzdfma9qkc6mWm6tJ0cU5MgjrEU987lCqYO6FjRyMI0eu1qnzC85mlwoP4sCg4SGRa6bodvt
+/CENCT63CpzJgdgQtwrcxZgsdRIuTldnMSyzu3cVFcjIaZWWyTC8+zcZG41oYkR/1QRs4igKa70
TO0no0wZ+IRLAPe0CJANLIHGKsTlcdPZkg9USjjnq34y5yd7FhZTD4kRvO1N/9QaRnVLoSTQPTis
F5mryyeUKdFTt6iiaVZRP5SN8iI6QPN0ztzZ2oQ5HmORtd63NE/qA5ON8RBXPpn3IVX0uY70e88e
hnuXCKaNNXfdZtl/bBrdi3o7UVV+R0bBHLi8abQKNUEpYGb0BGkq7qOMSVyRFSjCnXdxuCjovQvY
K9j5fHevUo4+Hc8fXT6U5ZiYxA7JPnLzWpn5baO3zyQqVlj0Evhb7wL1SJYeObTvwnVocznhWajZ
CeiwF7N/s0WSE31qcUqfLOTv7aKDTwcMocw6B/+LlY4NaIZ30TwaPdxJfh0frXdRvbno6+c+58FM
qR04IkjtKqfa3eRT/blYtPl63vYvnSi8Hy1GGKAthWE+mrntfhrfpf36ovKfOmyATNypx4qx2qt5
xv6iVc4VzzbZwWWpAm1xDXCC9ve4vrESoKqovyucQBs1pNOxaq2zu3gP/HcbAq2xG2H7BSUMHoXO
lbgV3o0LIRwcDv+LncGIa+NRS8hENZhAHrmp/sNod5BR4hAzRKH14uv47pBoNboGRFIzaWHEh4p3
s0D6lmliZO+GxWfhLI6LAezFUzY10AHaxlox7kwPJLmaZ37BZG2BQqn60Nj1i5ODMKSzQ/sgIELM
vIsqae/tyrVulhH6qlYzaap2Zaxzbyh3crGKyBlbXtfylVhoKiYQi6fEe/eXZIvVJMZOhWJ4WEKj
mzDChzBal07HnqIvRhUozSVSlHf/yvTuZUFWKHcg2t0XOyPfl68WETNse+U6DBkbTYsrpuU4foM4
p7u276YZ691AQ7YWezpCkzooyt6+cGJXuyx3XQ4ARnkkRLDl7WrVeUhzeaccu7316LDvraqJmQ3i
5WGAVB+Gxd7TL0afcrH8pF3h7UTU528Z7lBnQ7pN9UlEdrV1FsOQ/+4dUouNSOswFKlU1s9uo77k
/NObuipR2Plkv8mgCef+VceYNrAIYFCKmLEgpl9sS1Vc2MiB5u4EHjAJSMDZcMeTTZabX8mn+i/2
zis7bjTdslO5E0Cu38A+dgTC0lM0ol6wKFGC9x7T6iH0xHqDmVUlk53Z+V4vtW7VFcMgYD5zzj6V
H6OKToHoQD0uwnC+clZ3FCy34UzQF8EAHs9AWITLYV6tVKabdrdSDO3nhCzvM9QFnhrcBIAoEuds
OnVqPXaiL5z2i23SK26EydLvW2TMNc5T+Bhc2F1Bm9QZ36CTFlcTEonreLT6RyMMhs9mE7svYe+B
gylwpZIaJ5C+89ibc8LCiXzOi6PBSPjMbtYj3c0enueORByBv9c33FXskNRJuYnHFNKgnYfXs5od
v8tqphqqDlb246T5VN10NItEXEF+z/AHjTwzSoi38GX73rapLsuIDWZST0eJW+6MlKbq/c4kg5vH
1hJ+cAE+zdvJUv0JABGPEcl0CC5/5iVbxJLGA+wfgW+g5HfjoXDQourOFWFLXyp6IzqMKPMLI+co
gI75FKj1VGaiJK4ipyKI3FHNdETlHDzNltKvhqqMb8rux8vAncMHq2AzIEtedjIn71GSVLdBeNV8
CiozppwUEOna+JHCGL8W4hJyMut7Wz+F4YJjlkxA+rCAkyp/EhaCE+Qr984wpZvEQX0rMEKYC0qV
pujmrZmKfDNRnPiOgwZCFmg5XXpsNnhmufWm+HNKshvqDfrkTR8RpDDb4RE1qdr39vgVoKB3oJdH
Ltkob59KQo9geZ3R6FlbiWVmk1v93g29cAvnk/zogNNZJJPE8ck+ZJGvpKzYm6js3QN5w+kmz2cU
Hl08fahtYBrYbcOrpBi+EV6jkW6wkLIRBJ+xc4gdoIkJi+ycHT3BeEBNA5ScqukPFUjPz6A8PHwp
Jk8dCiEEn6XJpjCu9/nYtZeimyAZkkqV2pBaNQXXlqYawco43Yy2YLdiTvbRaupoK3I2xC2iKiIP
8YlRCt5OkuVelyGMdrv2a9cYSLxYhxykTcB7Xnswm4x838yVjQCY2cESilMytne9Nl5jAtcxHZBW
hSMSneQ5N+qXMV+gmwTnrrQfqya44pbLwAiq1wVR4t/gxD4BTbh3VHGoqKa3RPO+eiIeD0SHkS3R
eZ8hO7RbNLyQ2g1pPZYZGceiVJ8nQqvPZOdwk4/UKbObzveU2Cd9dTFFzrjpQ/tLPiC/UDlT7Y0F
D3cXjj3+WL18mTB32kmv9jUB6eN29ubwWVRtyIqWGL6z2SB1nsnijstYHyTBjnX8cQI6C5MkurTq
R+EO/UPt1t4uauMPjg6jozMSZYVLuP9oqMbdsfRmM04Pc9n3jXFsJuLdDRd4p0Xy1Ee7NQt48LXt
+m2EyjAGpH7Tj8naTjheNB3KUVJCxw3ohEXay2U3WEazj/Lp3lK29yZsIAlno8oY6GxSryXGU61e
zosOjyWhqXU0TLfkOayvp+o0eZ0ZOo8MLmTQgePpOKOdMQVuw1TTTNZc8kxCAQojMi+ph46o4B3j
GjG3A0sUfROSIo+hqd2OtJxrdG3Tq+DFJS3oWxsg3oNu2rJisAgLRxXr0kj5yi1pi0JO+94vub0w
Z1p3GnNJoGFPGjTkbjLekQpZF3ihpuuaZ9yTWwfzlWESEqpigme7ubbFdWJY8bDrvJm2o3e4LY1r
XmEh1+5ExtPwNVnUeJPYs7xEA7jsEfik5ygdgxdYfQy5Q2Jz7mVrdTubLfwqXh0EaozRtrCID2vL
S4zKjJirap9rXHqIfAwb4ZLUzYnanpc27MLYRSUNum/NELvf/YBitLtPdoaUOG4o/6CKVbds7skM
H4pTscbwLjzyTyolAjdudXDWkcVQoKXJd3uHGcG6qXl/v6EyiQUo8f8FNpEn9AnDQThm/vH9n3iI
2e6FjYOqdBLv4CCIPCpNwm6bd/RgU6OYErh6vEFPj1mUZpNdz1LYH7yUgxk3EeHlUVfv3wfFVTax
RpkQqvYpc+MM4z0hMXHkHQyPj5gjvznbSwdNgtTtZ5byfIE44RW5jyx3LYOXW0Iy5ce8F/zq0K/4
zDiqT5B8p9t0ot5d4FMcl7RfruAezN12EnwvM2cWXqGpvq6HqCq3pHvVoKIqevu+z5zGH9JgTDfx
wlSE4SU3A8Qam0A0nl+agwX+NxB5zvkvFuMSrmv1yvAvPog0YaLoLhde07SKvBKP/BOeHR0JOtCL
9106jgSY1p24tuRooU9e2JAtFsMr9Cfn9/POIPRuPyT8AnrpsqesySDwYLujTZqIRebRUAXfDLJe
GYrQZt1l/XpMMtTMgPSXO36r6bp0Bg4bQ8qtKavlShWyOBDS+UdmpjMH480C4BgeMmwSUtwXLLeC
1/aG9QWzxP6A8dPAekAmZ0W8p985UB+mwhEfc8GfoGhpTu/RoDj7OFrSBhK+RW00Xw280G5eGs/y
69EQHyNpmQm0J0i9cct5HxmU19Jhzuq/D56koYJvizQZKiWcTXrhLROybl8ZJRYaMakaHju1YrLk
GJwHMJOvAVgCSMMRl44RcQmbumc3OXbBOahk+Zo6LbyIGj/QZgZJL4ZNkwXynuaAb1gom/FXEIYo
tV3YKgfy0dQlfUvz3Hnr4c0hnKDkgWODUEfdj2kHiXm9YFWbRm85TJlXdKO89dS3wznriBDpGLkS
oupCeIJgsg0FE7mu5u+8Jk4vuPl+7q0WcSYe4E3VVV9QuXpbj2XeoR3g4YiOX6cjlP65nrgCgx7I
RZsX3qFbo6/D0p6vNCPwqyofgpdmROiNrGyRF1mooN5rO8ACq/nkHZ2P5RfcDvGfWgw/WIvCv1nP
ghHZ4qVVWYwULAh429Tt6AlHbPFn21nEZyy51SurSKPcsovlmi4bwNYl3SmxSdwfPZMjFcJUfFid
69+coOILk23JOdissUqOVQXnOFQ5snQ9L0fD6V2sNA5eadeOhq9IE8GA0WBMH9synj5Ng8sWqqUg
bxilVuEuoqzgyVglNTq3obiOxq5/iMXovlVQcb7F5eSdBytCvxCOPJnMGEjEbDkzuIGCM2Dw6uAl
scHCbVZ5cuA7JQNuP6vicv59/Pxfx+HfOQ4xscrvpue/OA63rw21TvFKWlD2P9dl0339gfz7+5//
oXggBg77oO2g6LMcBRic/cwf4CrX/I19NG5EgZkPkbhm1v2H9ZBwDxaMEkMtmwbFn/FXfygeEEPw
T8lzY0HPMpI5+T8J93DeN9A/DNwlq352/WgxaO60g8Lj+xWck06ARjJyRJmDRbAACDxz/AUg9oiH
pCH0shsqUeJ8cyL0xeifzBNpFB4qvAVK7FaNaHr2xILn6a60yrAmj7SU6O2rAXg2jz/dvuWx5V5y
FzNP3EPldWll5qkz18cMsQ71CzpifRpiCdF6TDKGqmnG1ZsjxLz0uAm+FK1bvVT0580Os01c4QSi
3yaizSTJY5DXJNPjOSiL0KabKJVbHVTmROD/U2P9Ex1AL0kJCr1FXOE99VryxmO1PgQwlU33IXLp
pzyW032DQu0UpDnXtq4mp7kJFesWQFVN6SIZc9o3qj2JtyUHxi+jwgAQjhiPudzMXZoescf24/E1
KoxXcDRU2ByF1PIBspn16qhpui1Loz/qIdKPy+gSDqDL5thqUVLg5a28DtU6VMZPHDwldsZLg8qr
2o3jJXjsyLFt35Im5ggUJpAHWuPqRQc1t/1JN/wzc5LlBUkO1usc8nfU4XwAnr582hHl+q3QoXpI
gohhaq+Bn29sb+Jbmynv6aa6eskSwXf3Mos0in4U+to2EVAXBIJckxKXXMIwkCgpY4T4QTycdOnB
28NVshIi1uOJVjIJN/mUQxbhvOZ/+f0HzcjNQ7wXB96T6tdfeJipZvhJ2/ajPZfzdDlis5bsElBa
+kBS0vjOyBVfoWThB5NxiPhPt80y0PBZz3EBi8tnJG6D2fg4m4a1dQwnBCHf5UAhK5QA4rmh1Nf7
LF+Ikx/G5VsU9BwJMRTe05yN94xPrf0MEYqhL1vNp0W1yZ0z4AmHplIb+LRy9VCYnIAokNezNudE
J1ugD/ZwyHilhdCVcONEJPHySTiJOqGnW4p9/rvTDZwNqmn5ZT3dOXqH1kSjWZS9eZU5TochJmw5
+QxFwR4MikvPGavujVXumtHQVZInQ81FCJmSH7issA8jiA9b3CAJsSnnAhlnvE09pKe7gVPU3kgu
y8sSqqN5xMWqT0YykMXH0p7PHS99TOwtLGvcOrhuGIHlnDGB7Nu3aVpZ1wUkmhBlAefJ7E3VS7/+
RK5GIkm3Xb24suXFulrEB89S3g4sQ0zYzuDtKgqvl3Vp/vR+CseGw/FN2/KiXC/2ZD1JA3uY7hEs
cEhGFc63EwSmW4CL5QU0+wKrhG16TwS/cOC6stJ6W2UuJ0wPvOMigyfJGbBeEj1PuQNqfg4eFh1+
bMGNI5Zx/YI1qjnWVsX+xEbn82DSUD8ZiSADo2oTWiu6XcY0ROvgrCtnCL3KjRGdW6QujnHO1xGx
iZAUUct7BjPXgxCcYIbmIke+wvEJGlM+DKrjWwtQmRsWt/rkRKV3OZaZd7kwmao2XTzzCiUWP3wo
kI4QrTttpG+htsF/JmRs5n4aLt66WnWO9EQCzFzi0ddOhq/HyGgYf6d8Xz2RKb1f2rmPSG/AOwGD
OucDsSyY7nNVjtH93E7VFWhvbxeTznLQM9cyuzjz5BapgdtWZrwOAknzBGeVSrPjliFEIB86q+o5
glhW76v3SlEx6nlJRVAfPRrRAzW8enA057xNlkgAqDlplg+t51nmceq5ReqFLzylrHHoTSGz+hky
rodAIIA9h6WD71kXeRadSTZGAi2W+NCbKl22uJqbYxYH5msbK27NTBc5pwLX5ASfaX3qbdNm1quA
jYp0vZDyoe5n+YAddYQX1GAqo2YtOV9k23m7suAsHTFOEZpi1/I6hqj2kOeSz5Pk1YpR9dYzBw9F
OZ9J3OHlVRi0b2Faxoc4sji7gUU96PXcw1Uikwssts2xlw5Q3/dz3lQmfyQ6vjMeivX87xHpXPfx
4D2RX0GcA7hX3mIYZd3dDbAZJ1hFLfe3piX1IYv0ej56c+tuq9r1ngCr8UP+fktLWhnnfuWMnEr0
7k1PPF8LzbUGH9bsKmnIW9Pm6sqylOlgP3J4SezZv19xzI7Mp7HoJgB3tdVE+/c7a1lG0gY05NZP
ktSP4mlkNJs+W6PmPpGZ611KDmN8MKPOevWykRDkvs7vZNSrLXSpN+ji3qmpqvVhUIv14QxIESAS
wJfrcbG4kRGrzBXslm4lN1ME+y+CaBvNR24/Oh99GaJFZliL+0Zu7XLxLlC+0Q8qJ5hCDknsZXdL
QmK2iDPH3WLEYf6ep82x6Kycn6gQXDVpP3Gv5ZpEPMwtptwYoyLRXLOVfyuL/KkMZXP2gqkXzFTc
kTgnWzcPaO8A6q0PIrrH7CGewwo3Y+/eknpN0mHQDBqMHObxWsru2hK6vEBLG+LcD6PH2KktkFlF
8Knu1M5QZX3Zok/YNp3DYBMaHxOtXObGeOy6+dRGjLmYBjR5cAsDnXmm1z3DVd9XVVvvDdYjt5U5
bJIchy46S/FM9BXJRIS1wn88ATTPuasmXOGmbfuLFr3yKwF0m25twZfcdkAY7NpMtlVJ0hOLN0aJ
8Zr/ZJipph1VA9JoGlN2UiPuLlabzFHHmWFuUSHGn218O8wujbhhptzDssckyAZPm8uNO3XOuU08
HnMx+yNIy9i88lE+mmt+lYFo9SZeM62cNd0qQ5cAeNMtd6GbEH4lqkltSC/oL7A+EfqtQ4anrWFN
r5lZJo+zkz+aCf4tev7WvKtTnNZG147u1qRD3ruDHr61M2lcrLpZm48s8xZOsl2N8RTB4NxgKk08
ItXrwZ8n0r1ydw36Mk2CgXrdJlduEyW0hxhV3shWK/ZLPzLozmKxC+Px0VuBEinoyYMTjJ8GosWs
NWMMLtJ8H1lz4UtsZ3udOskGS1dz10Jqpfwp7B2ZMNMX5pEPBhQIUFhte+XGEfOuhe6zdPp8X+Lm
OgTe4FxWXswks24faq/Hn9K8R6W1eV2yiw24RbHW38KvqHYhdcMZeYpkaM0I0vLK9pSS73VZargY
HLRiN6wZbXhLS7TstbszsEOyHbQNHPl5emvWbAmpOo0llTc8BEBcmxgbGN7Zpwwv4l2I20oXujgq
o20OxIlTs84Y86cQDzuQWBhN8Wy8tAS4+whgvKslse76mJEZFE5xz4jXJWs46x7VpIzL+T2+zniP
ssPVY3/u3gPuAqWWczcVNfairvyYrHAjKIaEeXB+q/RBrVl5zqiNawFvYMuT14HrZu6ZsUEUL9P8
NArHeTXS/CN7SiL4JA7V7dA07Z5cZyL6ZmcULBfI7RNrgp/lkuXHzT/0F2heoCui7jQU1ltF/tVO
QUHdyoo8QO5W8jQnjX4NGrwGflC200cq4h3VdUMlGJMrOK8Jg92aNRjU3FG48zf5Li5lvDFi5RxF
O+kDhvHZb9ng8KPhEb6MesORm0r3OOC5kbgNx66zxD0u3YwUMytriENwcDAl93FAHDC7ntzMjs7S
DoRHp1O4jxJV+4srKxyOA77FMAoWUjBCHRw6O2LBg/zfPrqAMZ+MtCUOarYDZeMLlZGPe4UOJKp3
jt2URM5wXcS6G59wWWanBa4sQxYSqQmAWHawLvmviRPvbZWJxzGcXE5xnZckMsfWWvhxI80BmAOx
CS/DOr+Ohq59XgEHF3njXtlpgf2dauBDzgb/I2Z4u2Ec6AXdOUWmg/XZrnpxylPgG2ejlosCjKAT
b6893dfjLpEGlROePh3cBJ03Us2iGt9MFmGtL0GdcVMPkmSsZm7fs/BYjMtm0QcngVtsbdFaY5cJ
W0OgfQkt0aMBYb5Y71eKiI3n2NUhQ/LAyi9q0fC/p1BygStbeedy9iiv2VkQ9XdRE1FtFWNLIWIP
zMYYQFbZfBZyme5nDHAIs7yMnNWRshy8b/U3Slm99sY/9s708yzIUZVKW/wiX3UGUTU565xjZYc8
MEN0eisecRwbZ+ImrdviQ4W7y2T0zlPUn3TZpufBVMN9bw6MraJh9J6EmCne4czymJYdVbURU9OF
5kI1EYctJUCAGmfTrK1n4Yms8dGU0bylTjNh9mI88fZ7jRzn43TfL2tTUszVdI9IDv/ckCzT7fpY
eY0LqFUFC3Kg6Ni1Kci+G4L8mYRzVdH+eDgsuNiWAyxJCAbxP6lsBy+MDW24GfyBgaGbNzM4hN+C
UgsPIiGE26IiedGe2voVp/V8X3c03eR60soSBn6fF/XffaI/+4HwFjA0RPsveZ78ONww0GgtPQ9A
fIDrxNM27Oke8Z731DKrwGBsrH3cqFT7ZpK/eqoGCuWCQJ/sIFkBQgtqq7WZoEL/60O1qhh/PFIA
FUxM7Qo4BwOYn1SOPdKJuOri5BiUmPX8vCz19LyYS99+NOdlqbGie9SxZWFlGPZAaMR/p7T89beC
iCUReOC50XyKn1TeY2TLclFdeLQmD9lOULRh7PeeDNS1BG4X0qYE1SHWcRSybgyWYkd6cHAdFp18
cEUvr81yzaz8x4eF+AFyqGj4bPMXunqh+6CMEjNE7EvTgNxhCndTDP6GWj7IEAMoauaeyXS0hj9X
L3/97r9KkDke2kVPgs2I2C3zJwlsgdIdNOnCMZkzmmgSFWZAuG3t5gk/SDSTQQg50tUPKemBJ7k2
boUJ3hfKc12pG9Oeh3QhwK1jJ9mts5eqDouENZ1F91toHtF//YHVL5LyVUoOghO3ByNEfFA/nt6R
NGriMx3jwH6Le6AqlyJCUri2OsXE7YIbv3cJDmYwPhRqYXgy5RH3gRmwOyGANrenUEMJ31qLgU09
M/k/uTvxnxOe2hA6Ey2lVtV6jWCknS77sQ/jY0kAC7IKB0TKLsTsf1zmnHe3VMrwhrTWgQuLhuDt
/cv+dxr9d9NokLt/OY2+IU7s//zv4ocR9O9/88cImii53zg7QMzhnONWuN5t/hhBS2X+BunQdV3I
eIjNbYwT/6Lf2b/RckDcwL3kcDUo1Ol/jKBNSZQ9YXYOFwqQRFt4/2QErdVPFgUB7MIimEFx3WsG
3j87I9K2X9Kx9+LbJPUoMjBxClAPDRntNx7qFPPOtOumPZSZQAtKYCpDcYynsU1wwVCOLDaZyDM+
S5F6tKDqO30fsUfOpmeLMz8VW5vZwTqPTlHGgbG4Rdkj3nJRjfSQTlvE7raRkQvsoZclbUEZoTkf
DqVnIhaK6uScJ4X8psOCORLhK+5nQ/Gonmw3PDupWW/KMuTK6pzs3nLH4MD2c/E1QXHk28Ql0Wja
7vtNzfwmJeO1aixuIqbx6Ajjswt8FHAZrQSsE+ea/RGum2VJGK6Y8ckZrP7TSGuyMwVTPbQ1dnTf
kF0U+W05zbdDDzbIr9SYNztd8Y03br90LhKWrPI9kuUv6iDdk4azAmJH+3OMLuKxHewoubYQ2/iM
0p2buBFE4c2ArhkS2LQ8HZIdrOne5MHYEAy0PjhW1xU+v8T8MZhLQD/CGyCPT0H4wTF14G3acgYB
g8Z3OMV2EF0s40Q9HsfSOtgweU4hAcg7D/BasRWUzHLvUAzTEce6ep6biUY1rJN26zpDfjbagm0D
AjusB3mwuFBER6eH4bNGasHWx4buQLtY/MRq2+bdIv3S9YgVbvkmCiROOuST72X4JkmlwccvKK5y
IIbfnCYzd1EYp8c2Nvv9iGDeR+jb+30ZOXf1YjKkYKUY+mruSsJB8+Y8l6iFRV7LO8PyRjDCqJAC
E/0HWhXLfhsJ2sFwVvbXjpKYv6O5zKN0E86eK/d1YVSXJuvG+UoUvXCqs0rN0a2Q37HQgPdM7wDQ
h/iM6tZM66g8LdivEb9pphfFBhjMWpLDzLskc4iYhQ3zFnykKDpBx/ioG2N91yMbwawtB+dDXhWo
hx0DZCOL9MGpCaZrhT9Hng3dRawzf3BfDt44JMHlOSmDxru0q5BFb+3MFXd/h7jnzJ0J0xks6k7m
clN53Rog3Qaigi/soBhfVb46v9N27HdzVeTzaQqJcIRKoQriGzJbRMAFM1UygDCR1XVoHOUWMKrR
HQUcx30RxvFtPM0S2g1yhGRTNkHOlU2I+rpzmSERNEnZj9sqoBa7XNC+1b4CFrMtI35NvxryYc1E
MpplkxiFF97aBRO3bUNT6lxNSz5eA44XB9CtvR+FOkQRJU1icROHrX5mODHY+zIb9gNJyhFdCQoJ
P8/c8aOK2/KAz6QOz6Zo70ECJssdXf4X0EUF15SBfWzrWslsXXelbpd9VxM4uw97QuUnAiHNjUub
ztLYVeXBDKoGGYIwmaivoMDuyJ1o/mDWCNlPyrJ5PsdZRoBjJuA0nd6n9bqsmm+jYT5ave1e6thq
lw9DqgiMHtNIlpAi58l3K0Ne6Ba5/RIk6g7RM9cjaLgk3yUhdzOLMHBokHVyWCbtnqFjkYDpYkyY
Lic5lhcOLcni807pwXWDdpfJMCAHmd+q3IfVkvgK5fcddhUx7HWP3JDsYXVR2pBktJtQhxnxOmPH
lSwfqsWM2fJkit85NcPkc1M7yWsiOuNRN9nw0hIJ0eywSphca+Y0+ETMa8bSttGdmjBk60Kj3e7s
qA2bC/6BST+NLCWjkLCRlm9slzrvbDJiUjmYXRbvYpPA/mLGgZl2q1pboC2zm3ANlq6GI4w5Xe6C
Lh9DYAFWzqKlLKre3bgFUZIS0fsTW6BnCjm7gyqyjvq9Qqij7Y7OnQ2w0g87hjidiuqT4zE3ZCXC
PDAzLAJEy4neqgha8xrVUT9s8sbJ5dXYlOUV/TigOrcu9ce6mz6y2mBC15HgDrMiDjJKqkF07aYf
Etq1HBLC9TLL9p4IH0hBaKGm8E5OQ4DNJDHBRs7HXDudw8zTNIIwODNNG91rNLRy/9+C6v8HY6Dw
f1JI/78xBtf91+H1f46vLMCiuPlpt//+t//a7Ys1qJfW3xT2Wh79UVQ56jdr3fXj2YNy5OJl/E9R
Zf2mhS0tiir6izW06j9FlfrN9rBTe3CKJbpV8Y/2+j9bFF0HQJnGCM6eynXRs/zYGQAumQgTcpZj
WoBp0QsPAWWHT98dlj9p+PmKP3Sx72/i0TBZFt/T/tlV2xExX3mei/kqVZjTHJ7KkTM4W/JW/s4K
+bOBd30rluSuY+HzFpb+qZEvc+aYGLKWI/JRrt5sVRspsDiyrCCKhXF3zMFtHabFMjfgDcvdX3/T
Xw6nS/1rrsmAuL81ts8fDyf4SNcabUXuQjFiy3CesZn5f/0W60t8PxJA7qEsy1OOJ/jd1M+m0qYx
5p7tXL0u7B8mSz+1niy3PUCDjVhqztJ/n9B/8stp9+fWkbdjQ0nZTwXv4rflRPxe9qFDRqMT5N4j
g6f6TLaRrLYE8mAtsTD4ZkBZzWCsgTeHSPg2lgZHtcGNyzSTjQ3LmRZ2GYrzED00ManpCVqdx2i3
RJ+0nciRJuW89RL8T7WsEHMQS9oQb3lilak/q2Q8hEPbEW/iMpVpOqGeYB/hXpm9PvchSOprGNie
DxZb+72Yp6c5CZrL2A7HcMNEpeERhJPowWZK/BzPDnV5TlRREJbWjdUV6b291tSDSdnfh/D4+6GQ
BKN7CL3cnspIYJegel5OKUpw0Ew87PL8m0kFX8bmF6Cfdx3JxNvRdPNzJaZPIUs53iKxd4bFa+bQ
tf20WuoDM3wEuYX0rTYZvzaRx6MjiW6qGXh37JXNzlT4GEcEr9cTHEaiYNCwKZ5EjiGDcxLFmC3Q
hgECHb5q2/AepgIPzCyThDyyOnzoUCxuezfdUnKHLARCiGxjAE0hzoJdIqboqmitLeOkjUDkP15Y
IWrV3QjOdd6G4xx6hHMl4HRjpM0PtcN0K3KJxWL5zTJDJAm88UoGcl9MTWM/moVjPEfp0NywweN1
3GlSD6VMh4usiXuM2RZRy03T5fyq5HYHed1c0ZRZWDnrFAk89NI6r5PbukQimaDS2bGDU/shzsQT
4yIXC149gVaKVf/SxwIY8lagHDYWJ3yIoazs2PfhDmNl7UfY5UAvxdI7LUYTXAZB1NxVS9Hc5k17
GYDqfsG01T2YvU6PQI3klZy0fcwLzgXQQPG+74rpUOT6JUobCyJXDBEvcTQODvaQd4JM7IOBrv+K
2rS87dkDKCKWr4gSq9hAVJnYNyPSpNK2wnBDhBV6H4bbh8Yz+wucX+kmWCJaDkKvg0CXaHQ7Ngee
DD8lPSAI/ux5Gqgk86AG7zTe4U19BE4ZkrKTGAcTjOMFOldUtxHDkqEPxzsjGOVB6Vgcpaiy4wwm
74Qqur6YS4FoQYRWeZNjb1Wc0cp2N9QG4g7xz/yKSBwPLBfN5RAmxkUX2uqgJ4/NM6ULjtechTlx
NI5fi5p3Qw7KzgkBKDW1mkBdszU8T4aLpjztCqr+EOJLEIwXU5IkRHJSjNvMzhFwioBrn1xMZVJ4
EWM8bXMr9TbazsbzoiIQNkzW9kFie08lrEkga3Hh2070ipns2ZNkxIddJ+4p/8VRDfoTpPNLpsXh
B8b7JqshjjTQvnNnliT3BGmzWUywxME4pH7tSki1S3Jl4Jm4gzSMEaZe3uLQBQseCQxzbhAOJ9yM
/U4a4g5Y4b4ji/aYGPAxMC+vrgZeNgzs+rGRhkNObDsaflU35b4nFugV+Syw2qiyd+20r6tQP1hW
5SF1T0mzK5yhve2NSr9y33ZPDNr1QciI0JMhUrsoglKG2rRaroMs7UgZo1V+LKWbXXJDWk5y8vC3
KuulKUeA4J5rbEY3KLdZFcAtE9Fl6BaHiAcAEHIxdJswZFKY5bK4xs17ygb1uMqZNiqQ4OiIgTEb
18DtaQR+kBruVRikXwMS1LdL3e7wYZuvvTCrz0mvh5vKhAW2YYjs+twSbDzJyXTp2TI72blqjgSj
pn45LuNH6lu9oRrinQXRQTOzAC4ggIdT8s1LjOxZjrV4IObcvNNLYhPo4sktaKOkpdTO2OxkERp/
FPxcJ/b0hvWAeN+6YHpK05+SAvRkRRb8X4+UKGw92RpwMJnbhJiPXebWGbYdB7m4Ru1KH7hgoW9d
4whX0kYC53xxpKaoX4fAfh1YCbQ213nI2kkeChCfu0aZM+zJOT7SY8O2s70IQ3iJBGnqcQx2lnVj
xzI9RkYYfnKtXR7G8yGbIw7/EE2PkjuXrxiQ7TlI2YN2CRJCesns1+hSRdtm7+wxz587cioR9NrR
td3Yy3OLaLuEfccytGqa615WHcDWhDOPFIGjmeLHgFxh+Dw8vxVs+zZB3aR72DTtiefjeBoSzT2j
JucKR4/MZ5X5Kmv73+uK/85N/2ZuKoXJ/P7fRdEvIt7/lb226ev3U9Pf/+JfQ1Pl/QYAi6p2BcaY
hOr8q75njPqbaQoJrMRSAEu+m5k68jcyePjn7HZ+j6n9d3lv8f+y4CS5mvreZNBp/qOZ6Vqe/ada
XD+OJFjXlIz++Z6/BP4wKptzjCDm10gsVfINkWOghT+OCnC433X4DJ+StSzet7Nm5d62s2V9mYKs
Ki4lqy+0EJXB02mzch9L3CReIMgrc7OUy6ERzMvmbWNW9sJumiXMYGzRb9TI6XXWz4v246Rv1Q0p
uRX0dFwAxvgYdT2Sriyh4HJ90isB3m+WnhSfg2a1VOPrjhPLQwQ/rg8bCAdJWxGf00YBErvvfsg/
qW5/Ypkwxcani7IamInNbPkX1FfZstzqMJt8rVpi2rJNHjoRt/fG1Dq98kIcz8Z2khhD8ZM28fxg
Mjnno6mob/g+ZK+G0+Nff6T3Gfb3P5hHA8Nq1LTcdd4Ox+nHettJ1JSXoHbfJAVTeoXnMkzPi9nX
bXyIDJz/GLmcOCK+IY0qt0fkOVUM5BKBN++1nNqZ5F6np6z9v+ydyXLdOramX6Uix8UT7EFWVNZg
d+pl2ZLlZsKQLZlg34Fg8/T1QXLGPdrKK0fO7+SckLW1SQLgwsJaf3MOzYNNY78m6YpHRDkzFXul
Vrneyz5MrHkfrkUXXq8gR/hYFftD0JE/DKOI/9B/en0q8ukKmDXICY/Wd0yv4OhQlkhE0q2irJ/s
yVrC2wC52OZTRbt6vXl/9F6f/syFPMQFEDEKnIjBe6NNU0J/XAEXP9LqdbG+wfzFaKS4Nm/47Inc
/zDR0PUkcIqgtBTQ3VToT9jx0n17/05eH3mf74Qcy7M5iiJDBJT29TSyDQFnmPPwUQ9RH14HiJwq
7EkqC2D9OeDcFSeD96/4+lxorkgw8R1Mp4lGRpPv9RXdDNWLNgvcx9lJKVw/wcChQn+WoDORg7bs
zGOXCy2G+A9nXufts8YIMdqRka4jytlH7VD0qp1i0m71OJR+UInTLE7qzyUI2M50CdIkbT/M8Qo7
7LLJ6E3Y+0DLYr3POdC08PoBeiKda+Ong/xpHiLjsn1m318WOu2xUh0n38ea5v3RerMkAw7PAWd0
pAQFa+boni1k+UVTCqS8R1K7ZUcH19LFRkfgs6Y/zMzba7HwgX2g5RUF7BRHNRaKnEOPWe/wc0Y6
HxHVXJSRBvRnZSyJ9x/rzSII0Jqi44boHCiG8Fi7EFJGBE7Lrn/Wi+oZ3N7CXe6XdhYr+NoALGy8
XVLpRv2pw+y8fUaEwEMOFGAnfJdO4uvVl1i04mhZWT/WwHLcdQuPJAPUIaJW9vDXqf4OMKVDvxAP
iyw5Pu26vu85ylcWDK87dHEmaPkymlf1A9SWQRDVobtcAPik27z7wyhFx0uWGxTB88THSEchYff6
doMU68pq7BtQhhl19k0eLWq9GcK5Z37WxU4Xjb5/O4TXFqqPrI+hhvKILlK4LATLmDr28pO5rPJf
4YCao9n+/GKdNtoB5PjrJQBT3Se6BDM0569DGgOa2upKFEy6xnuA2al7FbIN156jmRGEPE2IBlQh
uaC7zGX0MZGtmr+BMKTUtOnmNWEsUKT0CPLApbEbOrh+B+wZNjFsC8Qh/Lx6CqfRyZyNB39uvWFB
x8HXGkzPet+vsCunjYPDX00RvR6dr+DvEXjbj+Fcrver8oS+030X6k9Dzr9MNJNy3omNlLQ1GgTF
Z7gG1DVkVnBy91qLoJLgFMvDNJQJJJYfsg7rAOAmCLduE1LZ5iNZKIYqPAn0LNVHNYmKzWzp5pwQ
PCBEny50JWCnIR8yxXwc8IS5mpXCYb/2oC903yAYwtdIfFjeVyXyJ1hyOygHX0i848fzcR7pZ22R
wjfvcgZHaLmINLRthIsSZfbMLkpcgkgbdWpAmRvzgqI4/f0AAbYEPCqV/DjMd4Dd8FWl9lOz/IY5
NQGzrOjCVkbdKOR/IBqWCvVk1Lf7f31H13YW3dUsCTKsiiBWo8DiyTVgDEYadVx6biWBeKF9E4KO
eR5VvygmRs70MPnANOGGfV6X/QjIAtN4c0XPEmRtSwvpWG7aRXQ8nnEUYbk0sWLX8oqmZtHkKKhU
n8BHN0LguWMqk5sWcRreKWgsMasmdfuSOfNmmy+kDOgk4qBShcf9uYUE1vKzq+hHUNubqTyUW1wz
Iie5jUobuZDdCnmxnKA+15qONs1xk7vlppKSI8lAtshD5LEx3ug8dLXTPfhKM+/C1USBPZA+zcM0
rjFDxx2n8/kpjbzO05Cttc+3NLRQeRXGHCgBdrOpgq676d1GcUsLT88/TmNu7sWPJZDobSgEr+AS
dQUrhbo1OBwdRgYbh4oQUihbNNDsIrseqNYGX7MRCXWsRLxFcFu5T8OO46VGkv0X8OiR4VwjYdYc
8kkCRI+afcaHIplZoia11ndtBLL2ruO0zgsscsoy16SOK1kGMh+850u/GIXsVWKT85B3Xm9eaTz2
+FJa5w4zEQAJ539Qdjx9J7LCZRRkI9oBZPxsD3l1pUvf4QsBMfTc30ouZla1l2UoJ7RFvDrB6RyV
wQxzwb6LwfLEegfmR5jIJEuZw1y2rQPFlrT1YFbDwbN3rG2YQykQxPUmWPCcBsU/UFf293E1lSCe
UVtrQrS+Ak0pRdoG9LBF0sfLPjSOzBLg/DmEGqJVphfbOcBhHLQFB8YuswUtzA6NQyq5w2BNF0Uy
0LM4RSeGuen8KGuChxrrLB6mTnLsN2/jqkv8+roZmthA8mHTTOWeQEy42SsvzZFySduxiePNSN6O
VzywVyVP8dTC8wZ1kIIwG/5cp8DypQm2C88c53OxZhLHZsgG6aVRV3HEtaJqbRZPlpuQItS0dCC/
MbDjJzDxA2so8bKuSC8agBj8rnP12NN0CzxC5dDVjNKuKpiPejPbljOiqm5K+3hageJnlmpTOJf7
ZqkmvivubBMF8ZCLWbl21iZKH2zVTnySI0zH71SfmLhU2CAPPmIQZjJCiQMH4alF8IPxU9IiOmhG
kXfBcdXAgtK0K5cGVPjaLcEFCi2s9KgcVm5cztbIpX0HHlp7IFyyHemlFezyVQJ5Z9hHfmk2WaXG
juU4071sLDblfiE+LJG0/A8zqFKqloQoWDttp2oeKWr6hqoaDUyub1tTsfysIlgrV7/PIUR9MzhT
08HsOyl6oipAVHzbPetszNe1x9AMaC4lmKlOAKWMSXdr0NXLRdaw+S+UeyfBHYt8shglwBCCFzsf
V9Lp0whUKyP4e1lX2WR+t/j00vHszWjchDCzDHxhC+aATctBpp0x9kQf99gWLmWK1JawgJiqrR8h
JedsJungmuCiBJfvME3ulYWQvbOE3y2MsPpbu5rLu9h145w11HdZdx7WCNQfwkaP7U/62J110aNT
4V8l3Cnl0Brnru8ZMRfav6ib8tHPyxVcagMW5GFCvg8tAfSF7M1klaq5aL1gamtcR+oYa6YOWMYA
rGSi1X8NJjiZmw2ClJVz6ZVsq/skUkAXOkN1IMjPUbfm7MK6xzAjnQttktS1R+tvA76kdOMNGmKL
+oYDzujfhpDv/XSbd34xWzBy3CVpIJny/AnrNEnVmZLsZOVWoHWwrrs4K1cbqJS70vNHTiwZN6Eq
riabotZBxyLF9YcEbb1Lc1fiMiJCQwxBczWClqJcvF9ASjaokKHQFWMS7oocJgz6QqC1y/RUuJ7a
dQ2eRRcJLXT7xJlg41JJxq9UbQBCrdlWJl5g3bRFU/mfx6ED1XFitwBNun2MauN8N6vZU5RzVW19
QtttWO9VzareQGQM+8+r0GmNN4EKRd/i2BCkKz5+WrQI7mFrWpwkmYLVuDZ0aChmF42Hro/oV4PO
cqo8qh+l2zaYheGHt3RPcR5447gdYeGLjeuhR2KfqKTuAqPFYQdleJJUVhFeA6GziuJEhy1prXyS
ERag1DkbAPtus3MCtayUAuFEWul17/IwOYTe5+zbRqQxdD5NKVDeYTM1mdlQ28qr2uDztARt6+/Q
cOqx5GtsyLDFKbDNgGwssSdemJ6SOOsfWAv85pPeAzjBthITSHi5Ozo47LVs4LwO0g9NhKsC22SY
mbUkTnIAFTGlpXmwdoou1i61SEkDADZsPYGscnYZVQepix4XzFOVHMagMdkfLRZzchC5gxUXEAtd
lfEJnLAs/ApGiU7UidNaoqAfYClqDbAGA8JkMAxk9ijaM0onvhuQBU82uZu1jZcJ86SLnOYoQS+x
pmRiD6+GwN5rpw5X7zT23ZKUqKb7TUwBtGPzoOQlEfWmIKh6ExCrEueTAzBbn9RkWmLFALW1MDsn
wqQzd9qnUnDtUayiASTjGyXObQNkjS+zQTbxLqFFCuHshBakiZMFrT0+4hpJmWZXY1Pv9A9xH5t8
NU400cZVYx/+mKaubqBUoGlF6T7XbIuqbU0uVbfCpCz4P5oxUk0dKufXaA1LEe/gjuiRSreDQY2z
EW0yM7ax3QcMPzEc1aZ981zuCYfK7FK/dzDfaRhHeh+mYhHGSLnUGwe9XwayTf0c96Elqzh0lCMa
cxNhJjd3MA4WlK/Tf43E2vEKbUas2slIRS35xgZRbTpohVMvUbkhITJLMbPJAz4F1ZwEX8veofb0
Mo1smI5zz/FvVHcoAAEaPnigHZkjND+E01/XKexXiUVwbifxN40Pb04dHb4DPrg07EN9twrXZLEA
4Ezxqe+xaZJnrV2bpMJWCL1MIOxBdqlNFHYslop6nTNvs8nuBa6TmJCQOLtYphABQSb1wakNNVpH
Nys81Ca7DBNhcz/L6pv3wPMghHQYPpJk0gHwzStC09EUvNCu5QOJptX4kMN+JT3sHLPAPNRTO/ek
cwVUUGMtZHZXqTXKuNuxmUhUtyiHkgVCJTT5pgrNekzKPCezthmB/Feyipof+HfzabKSfr2BUy/Y
LvFxoBi6lVKY1LAIx9Qk815r7vbl9ShUwLyU49QwqT3MI1Vhi+Tp9LuOpjQzHH3Ad7zVHWuh3GYL
OQGI8943a7esXUQQYemlWu3Scoic8ZwvqDyS2qlZmNvRQloSJb615xHsVmemBuOY1DrWDUe+VMRZ
/6D7MfNoexUjMqYbzpa+d+lPjsK5MQlc1lllu+YQmLcBJzbbmc2EDH5MesnBk3lWS7AuFx5sieUC
luMy65PZ9briQUtnZlCSl8xnSG1NrjGgecTTZnNckBj8PhGjjRSTGMxpik4Z0oGdx08pZ5Z+v1iW
Nf/09NitN7alUVfyJJJr0U7LHqbQaRS23ngXItk8WvgWQSe6gc1kDt0ijEwW1s+OOeSLuDeJfNo2
rI8EiUdmzUDCSNfnCCzfNut1UJOjxEGz3jPqJuKuTseZ96wTLWQic35gOYUBl6e0h0wiX9sSk8PT
Fm6zknvkkln6dKfwn/65FBF51Murh2yvSa1Kq4qxQV66phxgkGmgDiyMejJlMSvxFrMkUfuecLT0
Z9h1DAjOxsARY0sxkJMjzCvOaTltr0L0SA1ibMrhw8l6Hj+GM4SzswiebHkaDS5nCjY2yyc/8Gal
CZ1hiRw6mauvemJVjg80M4m6EFEcy8HnUyPgt4K3FOEvYKhXJPxjiIHPRHTex6k2p8CXgwVaTeam
mxXp75ROXLjACFb47OXnvo5yFjqHJJvVP8m6ZkozZzS3PtYzO+F+pjGq1N6aa7+4Ejj6mg+uCytq
gQ7OWlNMoyVxjR0yDMxhaw8rnQHp1cWDR+uOL1xeIkcMZ4gxhNxtVuX7VaN/UzNCZAUiHA0dY/ty
VDMC5QpqGz70jzlR5pyJ1gTCADtsHsG7bAbYFEzp+5c8rqpRpoo4nvqmnIck23FNF+hsHdkqVD+C
cDLdm5elUUaWqVX+p5cSTkSOi16kS/H8WEPelcA68XVtfmR+YuJTE/qeJikkWBO73r/WEYHGBx0V
U3j1AjgpyLC/6UoNtoMsfll4P2avQmvjYpSVy0oMlC95DWVfOeyFGAUSNLAPDwaKKLrsonLbKuCc
11QhTGcj5shrYs9LZP7d+0BD0hwRahEgq3Qpwm7ip/dv/82seFS7SWxhsXMcd49NNmagyMbtPHhQ
mTNzH2xQ5ljI5soR6v1LvVlzHvXumFYQnSC46celY9KozK1JoB5iGXnjcposUT7dO6swr0iYpNMf
l9xxCwVFMkeELhAz6uMoCh0Vq/tuoK1Nr+Ch9aWJUWrmZbsZMyL7JxTQzJ6VxOT7JBMLPz+VrrD7
D0S7Kjh7/9mPh5muKeIIFGlpkwbOG8cfo1sA7TH1vlOT4Oi4SEmVKqrBM8o/TOjxKLsBYEsasSAG
BR2k4+J1QWIIBy53vo91I4or1ZbmaJ7lnNROAW6YrPH9R3sNqqNBAxWUsjNNXhyGSJrMo/98+JRh
HvvPfzj/W+WYgEfT0n/va/pEct97iQlzBMWFeU36rpwRAc3AzMdbUQSSnfH9G3g2Z/lbm9GkWuik
gMQSaI7x6O7rO+CUKEunFfX3TtrQCPb0stZiT9VDxmDCn9MW3UuTGodQ65n030VxK1Cm5FWB+mBf
mF4Gp8oDU+Kh9L/wFjeQ5zgtrGVUsyUMxdRE6DV6yoqmDeAKRbQWU2A2S1BfjW52MrF58cHr0UNH
WBv57OWnM+GxgGJGQYkOfFmRueoso7UcgUovkJJmG9KDSbusHtkIysh4oTNnYZuR2yDZbrb4tu2B
iSOV8FygH0jtiZoFNt+mhhOp54zPdUyynORVTiSxh3Ri/KM076lMunrWpshSF5Rl3x/+NwtO+ICf
EPoy6lxvl/bIyUJa9rp8a9CkJ2dNW2WOQPGqTAbwu2T9/iXNe/tqwgm18XOPBts04LFHDRp6Tsjh
DNGEqzRYZW8/4pBcXAGkdQtY+QMKwsnGL+ORQ9TsJCYptMrK3M37t3H85GCNfZvIGSKZwjt3TOGq
w66emEv5rWgof54j36Gqz24xuf2lO6g/eNocRxCP5Az8dOSHuMhFfnC0yEPHTjPZDsN33bX5eh/k
wiyLPG9NZvX+cx1RLM23RwJxNlRd6bx5UOJfv1DpNNtlWYPBQsrEjnYJ5UuVHlLKqJx0MwTgeRdo
eFf8T1CwYV3OgRffc1gLcCRpKetSguHIY/r37YSEC3WEFWHCOztLOaEgrcVbgVGNNGWt2TJlgEhh
ySnPdBSaMnFR0R2505bj8XBWEbAXpallOkWOrky85kCAhtuZBa5yKVF1xdLhD85FR+PNGMTEFZv3
FBb120ZwEKQqrsJx/jxWudmZk4ZWBZqcsN3X+/fH22je/X09mzkleEFrNWZ/xNGj9Tw1YB6hOCV3
kd88X2sMKJ0WujOp/kioJwS99N5LQDqMQj0jd4nw+8tPvcZdMuOAYDO4gS9MPZOzYEukc6shoaJg
FflorZcDr2pIB6utiulk8UYOTPsCLyEOjStBTR9+N/7oFpkmEg4ZLu/OGtkrv9NNZSZ8DdDH/Wo9
d+LFS2lCO1RA1c4KpJlJLKBT/lhoAn+zU31mCsu/W2i8kazdnJ4H+16SUOVAxNOpJkog7w9p9Hr6
hEAyTLi2C2AJnL6NW9rrJdzxBDqy2+RnqT3xNe/rwD24tEdPwyJqfWr8Eh6TP8cXSwSseNf6SX2K
ukd5r9PM1ps6GtEOHaDZxBYuQWjCqO5zwvl1uCln8HNbGWn3NENVBvSt/RNF3aHdhL2FGjW9nPCD
DpLmQsLSumJHkiundQmiE/Nk78tKH1mfY0WA7UOL9rm/o2pY3FsrNgZIYaO7tsWZ88ZnVyoOfml5
V2Lp9U61S7enJ17eS6AJ5zCp6BLkraKc1xQTLTzllN/BAQQXy5wCMB/XznZ2oH3Fncv+/NDKxgkw
fAklJYwUZT2cfeu7SXjjfeZ5MOoi2/LrnUXd7huCfsNjabX9begPA2lRMp5C5MkPtAkWRLPpF83Y
LMeZtRmNz3uJ9bhClYqCjczzLyP+UVTNUZ5DBbxv7tZ8pCTmOxYyuZblb/HB+uirxf4B6XD47oCv
/CzHYNzKOawukHfN9j507Yv3V8SbBUH65dFaJlOhH/QmTR+DIcZjqK8eOxxfW7iVLVITlef8kaD+
jEv4r92Jpcd5ynUBYsA+Zp86PlvNblW4GrjKI+QzlpLnEkXh/FVOtptlKT7V6Kh+yobEwr62DHAW
8HSblSc6C8LdXCrQUGDYwg992MfntdWJz2xD2G1TblP3VcWe7qq6Qk1VOf5HW+f1L5wAo8uaquVH
3MHcL3HO8Q2SCJjqLVIPH7wqZnqB/4YUNQpaVEA/qTf18fKYN7gR5N3YI2Id2A/2rLztyrnqP0oR
nkfkefRJ03yXJO3oZWwovYkuMHJbwp5vYjepi31YNkjohr0dfn5/ol8H05eLwasGDAfzGz7Q0UaZ
rCD6KXPWj4hkV+CzZvvOqalto4hfIF8Mw287p031kfasKP6QCx+B8Li4SQNIg1gAHnv0cUoAyHqY
/WhZH/3RrDKZeRLj77w8ndf5oXbi8ptnxfNuRBCw3HS9FWKusABYf38IAjOgr5agMGBNwLsu7nts
40cbilMkFe0DKR7TkcYB5TSc6+coEDH853JVO+1X8ylOS8j5ZFZb0e1pqlOUe+Mr3YagsUuRWh9W
J/VPvXWhcNYn8fcqo56+7QvrKltqcbl4ywnyDt4dNdDyAwqf+KKENMaW7apm2i55MyRb0cbiE2mj
bg4ThgtLmGfXnkDQECHv4DRLm/ZDFahSYYI4jD+WUo6fbSQVPqJ/zQYRzo6xm1YTVGgchO+mMpY5
HFqbB4CMGW80ghMl/esupxHCnnjrB1Z0mcnFN9BtBB9pOiAG9v7gmrE7HltUTIwEBadZ4ZpA87fz
Dnwl2mu2SB67zA+urc7L79vMW1DC6mr72pk4S/zhis5r4CurSnDMAnULHgmlEKBxry/p2G7ZV2yd
T3hb452E3gzkC9zhLyhU5gcaEViFe0HaP7YelmNZOqvLLIvtj5aOvcP7T/92hXMvMbAswFH4Er+p
HHkuvbZingpEnzmBovsT5z/AESz0per6iaxdPKKRm5whYf9j0RBiwCdq+Gp/uI1/MyRGwgXdErCR
PqfP10MCFmeohlWUT0kVovgfDnK5CVfYu5cZKP6DvWq4P309og0nk32LeN43GfUQi6HRO3d/uJl/
sySQJ6Z6yeIEGHeMCV2rcdLNXORPqbDD2y6E6eqWFiYdlA4v2GLG6xFR+PPWr6szFHOdK4XvC0Xc
Us3QaWQE5LWe9GVmjd4vsNldgBhhVty+f5fPZLrXC5dDAsEXV2kBhvoYxtlPSOyjIlY/pTOtISou
TfK96Vds7TtINkiAugW1qaqB16ECqry7XIYB44VGDhWuOEbe0IIH3Teh+JqpUpuiPc2P2hrwrguz
4bTzPHzWRpmepYFI/Q38K3faDIvjIpDY2tW46Z2o2UbVGrQnFgv6kBfKuoKaofkAZkmXz9O4zBOJ
SB5gPp1O5F1bBMyKy4oGPWcBr9LppuzKGjAQ5k57Tbv6PtAUFcgih1uk5OszWZVev+kFQCdiCI2+
bUi99saLs5pmORDPmV40HUGF2nAKj1+0V1MLLXDTZG0IIho2u3MGrGjqT+BMuV/gxWVfx3pSv3zE
eCjS6RwnoPdnx3mzbaGiCXyeVxzMNIfKowWtq2Sp4s4fn6h6d+lndrdg2FJJXDbjYOtrN9QFPaVh
DSOUA4Pml1xtgbYGJpXTiSea4T6Iy/TSxmbjs9v7+D6O7AKHPu9LXoY0F1u/o937ctf/w7O4W9qn
f/7jAZXuepcNHFJ+qr+zJuCsUmv873kW24cy+9X0dfaKa/HyV//iWjj+X2idI4b5XKCMAr7wN5ea
6uhfcIBsm/ICXAzHJ/j9S6DG/cvGzduU2fCpobjNMkFrQ8l//sODgU0w5Hj3m4L9H7nCH+05sEF5
7QydgJotpWFEO18HWPyIYAWO43xdTx5SVBPozU3j5aRMhZj0x9AKlvN8Rl9mbyP+9E3hm/G58AcE
S4a47r78bfRuXoLU/8LT86bJODxQNnxdZHy+G0ot5I7QSNh8jTjQ3zddkiQgY3LkPehqFMOLlc19
FA2SCLNWDZnA5I/fhG4Ns7aKiBkdtlsofK2D8LdQnOvHWCnEaciERwhHpfOZAl/knICdT55AFDvz
H/bJ5zTgv6Ltyx2TeFEUo25jvykO+SauI4Orrj0ysXQXguD4jM52BJZN4B1IvXB28l0mkmizmn1i
g3gj6oy6RxIcN3r1KOdhcLakZ1gkKzR1NgpCnN6IPiiQoKJ4csMx7bwaYmM5ha/1/SC7C3RbUSIG
ihAaJxZdnbw/D2+ngcqbTdimqg4i+zj3QQQmnXABGq5rhaw59s0IANLMZmm0NcrZtPPj2zZxyq/v
X/Z1oQ1sM6Qa6nxI7LEW+Y+5rb+lXIE9pz5uSfV1HaHL6xRyvK7pAGZRIu/fv9LrKPxypRjJHHKs
0IlFdLTOWuxt166XzXXU2v5D96yKl6hoQVqylXu7G9ET8+yFXSwHCFX9adG8ztvN5c3xAeoBFZCQ
6HB0eSGM9FxdZdfGH+4BWl3wUJRGmS9YK1RDUN7YLDjTyZOp7CZ30xWNeMKgcDib4sW/nGnl00Im
9S7QfqkrJEla14P9vCxPraXbnW2tldgizOrTfvdIl/60ib2dKAqHhA3yMhepLJ+Y9veJssMxqIMg
sa6cMakeQHrC/nUsKLb+hgy5Ts9xoS1+pFHcXs5rJ0Gl+TPeS44Wv3C9XBskzjG7BXWun7LeE4+a
frT4w2GUYiZ38fdXE9YFqSNMFnNAN1XV13cZYiRn91J5V7nftUkc7VQs1xMDzooPSoOZ6ufO/qhJ
ikbA4lJsexxcaDq3J6Xfutui7KpPbQmuhAxuSr9MedWcLQOlujbo2s8AjCiZcvoAZpGjeZwpL8dH
Lh/q66m1hg+oM3r7FA2BfGOtCaJyrpbVKfo45Sc3T2/SpfbmTTmK7lol3Z1yodnsQu0ykNniEht8
OPwbe4rySzq2CI/ao38u0eq8XFNAz9sJfeZqy3BkZ2ixLxVOAfQZHECmuzWff1JpVLejbQm5mSol
DsnQjWc+mrd3ncQ04SSBpI8fvCySHzSPe73J6s76PlYC3e52cM+AaLdnTheXj5jkUOVpvaq4hSQz
iw1cufS8T/pxuzAOJ5yR4w/dVM1givvu4Dizo/clEEYUqKc0wqfSJTOvaG/sxjb+gKNAau+Qilan
bDXutEUZ25SFRfl1rmx54YILuQ08FZyMcHPdwxBW60MUIjeA5g7AWY2swQHNH/sBGNv0a0jbFiMd
V9kYwKauTg+IGzW8HNO0X1I9Roce77hdqbzqtOajmzj0+4aBrjTZ+JDnQEuTSaBgHcx4I6sy2dL1
qauTHo2A1B8X++NEGYDkAQMsyvAAvg8I18bDyeyJ+TIs1rVMPo4T3gyAIjKwyf2jTCTawt/gYM+i
Msq2hPLmpwvSVZGvjmocW/taFaoq5nP89dYTHYPmPque3S9yt2xubWF5Z/niofo6MgcJcAuYWUxX
FaHhmSTshwqPxm4fFjghb0GFOMkHDsyhaE6LRUwSmWlMq8izlceKmpLGGabtyF54CC2ZJ/jd0uQG
9BAZW1vHK4bqgHleH5Nys3kle5RIwq31oka3JHbtbznmYzWCxi6i+VOJ1PF+ADVfHII6RRg6QtMY
E0cYyiibSeBsGz0s6XAzZFYFQizNol/WqBEv3uGxp04yPxqj6+BZA6j2xLMiUA0MAoGgwSa6yT3i
XaLaJ3hCd4e4R8fugGxltZzaw1C12wDIbLYVM1qWJ33WYR/LtLpfKHEgTEQ7pzBajZVtfcD0w0Ke
CFnoL3mFl8qZ18eq3BdShZ/WUXneIQcB6lzISQ4Cl0npSnWConpb37IZe+d5iuQsXXLuYN+oMl33
kTMDtAEr1U5XVbSwtC1elX6XOGCXei8Iyh1e6dgK4qtFZQgVBfIT7Cm99QnwQBxiIKrKauctQHTP
HLDkp2kmCmOwCeprhzFgslvHpAjoQPRtfJMnU+5vwXwjH19RVLcuUEzwD06L7yy3G4t271DEb85k
BrNzX8S+hI/P5zZOnOEUO3aph2jJlFnPbXGL7u2C5jeiHLCurh1k2VbMR7RveXcALd3xOmzjBRhh
3KmrYKzZktJBFPxBXNGFPiSwOOtvoIXR4uywIJ0PwxSs2YUDLePOz93gIZgTSq2Rw+I9AJURqNSF
Kwqa1QgaZ1eCqUIMb0pA08CQKSdjEZCnub4dgIv8aHvpnWoxYXAQFSgqUp9P+J6gbADEPvvhrHPr
+R9R/HXuHGXxiSkE60FRfMGxAD5fnp32s4vuGBbTsHifDTtquzOLM8+7AS7/IIebefFRW7a7ibmR
U82NNQNB94IdDK+OCKs7tLwmRGojx6iaARRO3Ju8H4vikxvVsX82Yy07XqlZmeRT4pATABmd981U
cemmWVGPpT6sVqzk0LNHUQsrn4n4xH0ZkSw/qHkKIKcMleFewD0rNK9OWwJd+lj3gle+H8kKUn5H
TKUSLD90FOUNuqqVNtNNr3m8qtB9RrbEHrv5MBulyz0qJK4JGrxMW56IADLHjsmTqSXfJ9gunUc6
y9ANkwFy5DPI/IfpWb11RgT1k6dme7hISXPzi6ati/w2Yrc4QbbQue7itPsG+TvsIAAgc3LeoKYx
XuC4k6Jq39MjIsFdvJPWZVi3tuiWn0WJv/Q8DnZz2uEvVnyZwiodTqvEqn4tmNETQ2iB4yBH99fb
Z/RyhkMbVvEXy04qNFfaFNynT5hbejxBMmjPF3FV5MEucHs3JezRBNsAdsDjAp2bdF+6Na8J4hFe
fOYj89I9VQTk5TxyWFL7yUTsfR5YjOisV71nk5m6C6cfXQB+cak0O62nbVLvLv/ex1SWLAgyzvka
q955VEONQnrlOAIlyMnlq+bKkesWf5kwPWuZlmlrFXFIgUxrdTUvorzNNTCgSCBEBFEpOF3hYmCj
BJJoPWkBsjVXdTj7l5ay/WYvu7rSFykwY8hYwVDJOzKR4dGOTYGZ0Dlo2NMDIhvxpKOOXWDpbsu0
c7KviB17EfYpZGDL5xYAN+rh0L76vQTxnZ5bSTv9kCnAw20pEGY5o2TofJwHK1lP+hGO9v7FQIcW
d+7dzEW5BtdV2JYUrltth8B8JTj+hexm2KP/z6xh25whe72KyhgXDXQaZjxddrp0o/5kBf3PraI4
KXZLstiILbZD2H2ZAmN3Ak4KqFufxfes9Wq4qTF+I8C6bZwfItTrps08fnOjccI3HmsX8TlAf2fa
TbRp/SsfxTn9qUvom7G5s6L3VGSZTQ4OCPhmniqaS9G30rtx6Wzj6DU3MQb282ylV0VvtdOONikx
g2xsVFdlmXD/PRjOwyCN8CjtcPtsgYfQQxALBQYziRQv7eb/qaT8oZJimhQc5/77UspZMz38vfTy
+w9+V1Fi+y/H6K+DWfAEp5HfFZQ4/It9nRonlU76wM8GdP+qoHh/UXLhNOlTOKYRaNBEvysovv0X
ELUYNV6Qir4wf/X//u/P+f+kT83vGsVw9PPfaxa0+o7OGdSmUWII6QRxpDRgrNfnDOSMlK5FFp3b
8BEvLLQfdlPhFp9m+r2PyCGtZ1OifLEVpaGDwVgprj0QNN8gjtNNTsRg3cDpR3dItou+8T2V3Ber
m/gXHUv3p0RKPT2jKtol26QePWsLpzY9jE4S75O5FBhiq+nj2LcervFsyck5mmXlo9ZLcKm7MbqX
M2KMqPP2UQW81XGXXd3M1VZ505mMkeLVgS73ufQ6iDSwfTDXrLzwEWXA8qm2xVmKMdl1Hs/6C+R4
/1ORWOO6GzXupQrLnw+gJa6KcpTU/+ss/4ZUR/fgo1f0BY0+zjxoYPyyAKCjR5kaYmk/Cxi/Gk2a
eaHJngfpfLWK3kGCrPeXX6KyrI9NnU8UQECAXGtsRc/+P3vnsR05kmXbL0IuaDF1OFzRBZ3OYJAx
wSJDQCszSPv63h5VnZ0Z2S+r6o17EimCJOgQhmv3nrOPa7eeu0pQh5O51lj20UzzAtNOrpgN4YRM
31Wb1LvSBfrpjHH6RvGRzKHlV/5Weo7F9KJyy9tipOmF+TOR5wP0pGwihYO4Kv/APp1g3IbKYq2q
yr1VaQKhHdx46ZHWnJq0kQ1zwFAMqjZZE08XfFvu1vFw8YWnh2k5Dg9uIPrQjIvuQPGWR7kkXRlm
eeOGZYf6QCg0JQBWiX/Vgxbk5dIE2SYeveFp9Kpuh2qOyl3T5UeqYaYiVrQqG9Jl3PbWlfe4dc/X
7kgrTg6haD2RsXUJogT3wMpPVH7JSJqDAIW6/bUcdMxNAwXOg4FTM12laplnslK94ICkMEZoX015
VMoaFBrmzjCbs44ccJewEXua4UAjZ+gPPTA7RnPpnDz6fftD8lOgpPWqy9aaD/RnSoqS3f6EKYsI
H9V/rQWQt11MVPML+Kx8P1p1F6lgyYkeqN3xvWWEyWAaiQOVhbMJNEuwA8NPuzEagjxAqBhY0Ogk
5C+dTpbbeFXweRteLigm+q1njNnTtHjpY2UGi1F+4+qaE9gFXiac29muU42UcoXNJiOxhbikcyK7
YF3hRFkZdj++Tc7k7n2mFJ8Sn2OwI15jgbvRy6Q2wM8O+MEgY3kX1wbGxCauVpSMbjjSJTssvV1s
JIQwHm9LhART4GOhUe8RW7oiVa9hd9pWVFl3x1IKskvzwKsyaGUWkljUvYXxYGK3OjW0fYlBs590
O9iVk+4cFZqUcCEKJJrxlezcueO8D/PMLG20l3hd+4I70K47/aw5zeKupRyIx2FUu8ly1R+wiGPv
zhdvDxhtOg6WytZTVxXbzhkGBAmV6h5cdv8HMx+qp8Wo7Zr8cRd8dV73T1ogryrlwSxwSSAO+mRo
LAMk1H3zoduucxcdUZPl8lkbzPIM38YLZd2hLZod40a6IquWX4HCCnBTrLAez2FMn3CVs/Nn42+D
DRiKR8uuX0iNLHFh82BrjYVZOXly3RqES2PkIV2UOszR4wDSkaW/E8qtEM6jEtHyZnpGupau9XEJ
9l5jq8gs3XFLhWo+ue1A1nSJCHSxhbOHr1mRxR0wCk6wK56coNAjHPszEUCO+gxm2371Kidfg80r
V3jb04M39N4zSo/hoZ3ccmaRkqwp6LBYKzMaXF91BTWPJz9RF73g6UUOmz+qkbWxSFp/1yB32+Fh
yo+TwcA/SmQy362JQ4gpFciidAiByYruXOEc2nr0rB8KYb4jNWTek2TYReKKdAF2W3RI8H7zGNbp
dSpTPJXKqpneJSVn28RKLEJfC4KvGQRtzrk1Zh0XoZ8xI0LHy5xUXnKkkt9G3dEiNuZqSxy7Hul+
y4zN9oaNkH712jW+/5j2SQtCkcv/mvvOxnQG7UzCT33B6gWgETPqM7PP8odkl/RGH8e+ed1cXzvS
TKLF6PRN2drDaVS9v891G5QhgL4iAi1Tsuim2XDLbKs5+Km03i2K5p1lddNxpqN/IjxI7mbNMS5S
OgVceaLFJAO9W2JUcP8qelLnfqRxQazOeJROGe/0FFowZmRYbnizN3GZXIyARNeMzLdHrRg8f0UC
oBcmrPlrK+9Nyjvs4wdCCNMNm4XqnJll/Cmt1ZSyg3bkl+XncE9pY3Y0EeXvpBl3kup5/qj6oQgV
iLZna7RMON05xCSSSgmG8jr5qUsm86jSeDpiPb2PJ109537r0ifHHYybmYwmxX/erhfaQUvoLn36
ue1aJpLwfR5TqKKAn++rPW/0+Z1cQnBsqe3Rn8AzFk2E5IS6aSt6ukN/cER/7YdF5pdEWEbfv+qd
GxQE17mTUeivdOjLetfMnsg+2w5Kmz7sG3fgTVTofn5RTUpMEpkjVYSos1sv1jhTLeuz+ub3oxvF
xVKHQmQswZAJDLK1xYSMIl2G7aRXz9M8d9uM3lLETRrvuZTleqjr8grGvF87tXcYEq1ddwCm/qGs
+b/6+F/Wx75v/m19XH/L3utfSuSf3/PPEpnE5XtNi2wEYdKfqmTf/40o8iBAfYp4+x845/+uko3f
PCdgbPRTzXYvk3+vki3vN4+/uH9bwHQL3fd/VCXbv8yUbN9A1cxPCxxCMtDV3Lv1fxjuDCZAaoX7
fx8TqLy2urJ8d/KYRwJaKqHhqRpNkjLlojBraeMUFolpHF32iycAz2xADYMZZKxn4zdvMKqLiuf6
S0ACQbNK2MJlmJk0isom7jdVreovlUNKLBsE8yKyCSh6PgrrROPKV+QlVxi4ZIA1OnP9myeK8olu
ynjRx/eqEQAlZFq89KMu3kAgwodTY1krtEzt/C7LnnkAg7eFfFAih+P1HNwb+RbQqCJq3a6ggiso
ZyxREVC1kCIHQ4QmPTLmmUxa1OqnhHgJmmM6Era1I0zfjsqGqVgorCA3wPrk1rZjUpGSQxmnR2ax
ox8BAck8kJWla4Wstg0N/rZ9a3pdnQe5EE9nlTRuAjl99auxfrP7zCnD0U+WB0xl3XVp8+TdpC2N
Q8RsVhXr7jjQSHUHYiXmzJ9ASMzNowO1IQDgOXdiBSLC25ZzVpx9C/aDXVpqc3/6F9nsPY+wHMZS
sEzrQaxcG7SNmXmPRifJPsyt6ivvcWg+c0XJ5xjtHv9kf7OWSdJIl1hHp8XaYb8zSpSiRX1wepoF
+aKGB59WZbxX0ugOIwwQ/A2JE4B6cDrv6OuVyaqlLeUL3vPhNrBTX+WDManVUIzGK33U+LXX2nnf
Tk4X1XWgHSdFqAa+Dxef32KH0xwrBijG8BmwTNsxI6sEGRSie0h9f/yBnhByQYLUvUALY6eX0a7L
qO0CIAz1FHSYmGn/nEptFtAt3aF474iE4K1PVOk2wdEMPZg2yZc8L8synOKuI1Cis5LH2qfPsbtP
a57StrA+m0mVXQPlcDTmsOJmtCZmrC61HwwTa/YqJbdjp1l9IldL067Nfux202JgZ0L0ErqkNb9p
dSIo6Kvg+yQmT2xcvUKLY5DhlEV4XYOnIHcVGuMeJ/AreHH3MbUhKq1Gn4KBek0VX22MpEBLiISJ
El1V68Ah0aIDzvrMdSw+TYZMH705lydJj/ngCZPMVqOZuiNcQ3utuUtSrbldm2ewODrvKagqa63j
74masU9MEgbaWk3VnnPQxRnogIqn/JXw29zOAZsTw8PpmWHNt4dgzHT+0bDDYsBGPsuSu0934Ipe
HqEwzLAXTIlTf1dNA1O2Uenx0zKN1nJInTTfdZP7aPh5gcDbY3Jr0Z6iJAxuc8nTE8l5KN/I1llW
Rokjfu0NdiDDojWbsMbBf6PTOrRMbwxeojgjw7TO9LPdVvOxd9x0S14lcKhGlmEBniaiNAEfbZEP
L3henmJJ5/UOuS4/zfFkVUd36PX8kYYdScJrwLmDfrOVJMgGCSOYqbNpdNpuGsSLjRXwqhV+UKxn
wW7cEuMBNIR7anABUb4V5roEaLWFtLRcqdxMQCVlt2p8J2EfI8vrJCzxVE4U3TYZ8BvanmXktVxI
5rarKkZMbHTpuaInOlRk1RJ4cxzzQ4uZZU8foQMyEIOsyMw3gm0ctqfaIc9hMEO/WOH/lfwYbQpn
QhpeUibZ+1iKJjQ4LRsv8OUl0+23YGiT9aRQjmBo1E7syONdcl+tl0H/XBs97Q2i1uh5fBMSLLTi
HMa9/oBDkAIJlTsR0TL9NFu0D8q8efE9tjGEo34FQFaSjmY+6YsI1nFfviSWuLhTnj/2Xf1qkzq2
wqrtZYu+ITb5Nt7t39XsYQLWmYXqUzGuzRo6ADspynQvNe4ZPuxTBjqyHoM099RlhmRgIx/6PAYB
FvjjFgGrvTbgHnQr9M068eRFehCJZ2d8vFa93aUapwDZ2oYibGVyGz24XO2jnhBwoWtD/US2U7OF
TA0He1HcTUujzjBRcrJ7G6osgGDttVuW4MlSgo4jAvDyWmjzdKF/8M0jB+ZQZInxoJCIRZqc/Cps
ndm4L7MdWlCf2+8Z62KyRgAPjW52zEghkFzTgV7OJai11TIaEEaKZCCI1ZZnM8iujtA6HgkiSAVu
7XMliioUVVndxjKOr9SO9soeRE6mjr6sLS4TvNRpXZj4Kcs5fk+l3l3N1ptoqgbzQyak9eQyWrph
+b93kdyD9Ko6xDbAyq/pnyFGQaHX+CPN55jBHL+pWXhfp3mUT2xhvFAN87KxGABshskrgdHF9VlN
EUlZw3HqbYs8yEHaZ9YY7Zj3mYcAIq26J6cks6UDVfCADs4KHSRxW7zT6Ve7LHm2iKGF3VcMT9yE
5RkQS0l3KXboablelLlKrnF3PXq2tNe9mYt9pSzrsfQtGDDD0l6cyfjijMKNOtroNxIKia7uPUSB
ML4YcpkFiSeUBWgm6YmHBvyqDRsJuNYILLZGK7IHbXQDyBPTsqv9bN67Pa9IIE/uXiuRaa5/Fn//
Vyf/qzpZJzvkb9rIkI8/3qs/l8k/v+V/qmQYqwiJfw83+b2ZTJlseyiv7+Icwnx/au7+WSZbzm+U
yOjmMdOj2PHuGSv/LcfTfzPR8RAQ77qug2zpP5LjUW7/UbKCSsWF/cJvQQ1v6mTX/blIzqkDbGnZ
2i7AQJNTrC0EkEC5ff7DOflfdHa/6Hd+HgbPhIcPDdf8X2pxZUixMAHTdlLZBpiWigd/0P1LxSL+
ryTcfxZNg9B17r5JC20hgFfXdn7pjnMtchmMVrxb6PNdyKQaT5SE1sFWeESY9v1LGT2dub+cRTRk
yGyxRrDr8PRf5FUgF5zO8ES8I5KYDUbcNf2xEbBLViibGweh4D2a1kf4ttGHZAQYVZb5snWbyaxp
m7F4OuNIKsYwk1jb5kBMQOIhOVwCoX/UcyaOHZy2bRcTJzApkW3RppvQ4ub6sAijupYFbIpSE/0n
o3drahtBQ5Fh0zle+uxMnBROkHvkHjxJvdpniVwiEI/VlTAwBc8JxkmKhenFa5OTPiyUc17JJJ/g
hp0ygTzbjET8MM2t4WrKofqhLNVcIGrkn0w9I24PhcCGrkQdGlk1ok6qp53exLwvFKAYfySCTsDP
i4x0bqFQ8Qb0jL45ixavM6oS610vE41u+kTas9CmXQeUl0yEOYiJLyZB/iuNJKocdQfCNSodVszR
UZEIsrF1aYq3rNCCiZImFR7TT2+ZMCi/BRjnF3lM6zbfeBh3aqpj7vOQ8DYdf5RV1R/wqdu3fEj8
zzmr71OQ6EHK61wG33JftjmCBoFEozIXmN5ans0bgfMvWYFqSD8KkoidMCOx9KKXI0F0rp0wCxym
4WFB0f2CVYfqLc7E2jRL7r0cTuHKBtp9ySzjKZ0zPYxnBuBpF7iRBKzzVnkNlLdZ7zf+iAiWnq1b
fRNVlW7TOv26CNo8ieU77Ll8akdDwaKKJCcnJZDr1MEs/4w4TbtaCCzoSsMbXcnZKLBLjLq2LgCx
6TRCtZvtZs4+Rgy7G6caAtCCBF7Pk+FbIkFoFMZ9e6ES5d4D57PgwCmQeM/dr13P/sKYYBiBzCae
qPymW/O0AqgCm6qfmZ0mnwKpZdykbbnVWh9CqVbNoZynmkGCrYdBzKbIa/uHXBO2tZp78uTgXuTv
zM1AS2reF9BCqAobd4lmmBRP8VSabMjlozMj24CW59nc2jw9lCHjybqHE+TG+H2uPHCOpLScCrNW
HyRVgFv3WuejnYviQuFgrgvV90+d00OA7P0n9ipZNDjqVRuEdTYVqRPmouRZQykYTYE73djJMdww
gnGzVPa1nqrPnhU3+DILfxrtVZ+MsGpqN+OdHaPrQ96FazgvoQWyrVopmY/rIqkKJ2L8vlAIlp2r
jj4gyXmPMRMEYZgmna6vYk1L4ObIyaa7N5uDnBJORNOtB3Jf82db5H7SE/Sez/44PXv096LAkB7l
2JKKAr0UVO6VgwxrFfR+XW+nUbne66zZib/xlsJ0qG0ngguzErPpRkLn6exVAtJqwyxBJU9j4fCV
VpuNydntxEDrvRL19Ji4GuTRFd0FmVKdaWNDuyOenDezZYCTr/Q61kB6iDkwX/Jh0pwNMyfH+0aY
JBcq7dNeO7DdTQZxw3FdV92WFmrxpjltcQvGCiqbfnczNZXn7EZgmi9evGgC1KQZL6tpcK2DM49s
CiY14tGitgu2Tm9Zh4nO6dGYZ2dnVhqboLlYsoX4xsB4Br1H+0N29//txW58A8A3fXXNGh10jU9v
YxeWtW/oLzDsQPa9LobS3rdSrw8ZjtOorwZVA42KcWAAYWgeOttG0uLB7doYroQPJbI6ctqgD2up
+6R5LGnFFcDANgv+rUPEd1NSj6lra21o1+M4VdfZstvvpEb5R36RLNkUpg3qcAkqJpp02oFawBXd
o/8JLqWTue+w2fn9rHI0EFB61RWs5F0Yj7OlDiGc8HeO1lc/kD3QktD7+bEs2HSvfVU1t6RKEW5I
ygiDxQN0Fs9t+X9V4Pd/J+aOUeHdbvv/VhOcCHz//ic5wT++459VoOv+Fliug7PPvBdc2Nx+rwKJ
ucDfhaTZoZVzh078jyfD+w2NMaB6Usyg1VOe/V4E2tZvOvIEhN26gZMbQ+p/0iv9tXwBmnQHNjEB
ZPeBuOFeJP6hU7qAy7f6RVO7Jo6WIHKWEx39P5yNf6MAhJ9CfAQm6XsCsoGR+c+HiKeh1CDhqN0Y
W6tCEbmE/dN3OaW/n/P/j6PcP+gfPggjStaGlKPAbJHal2b+3jv/mBf8SY3xR/XFX8/Vnz/Ivfr8
wyG8DCw2uWxUyerq6dclo8r5+PtP8WsBS5MdNyNVLNRltga/mmyhjJv1iMZ6N9k+cD4tSMKsba4V
y6iDBnv790f7ywf6ebTAoC5HmAKo5pcPNENhg4gNE7BB4QndxVllFWKzMmn/uXr8++eOQ933O7Ca
oBbZv3bkdem2swlZbjelfvI8o21eocQ0TnpP3+TvP9Vfmv8/D+UxmCBS477v+POnMgoHiKjFoWq8
msei7Iudi+CQogv2aZfM1ZaB2vKf3hscFIkjew/sV4Sc/HJQJ4sNU6PvuFsKzqJp8weeAJvXPH/8
/ef7RQIE7IxDUXX/NC65RNj8+fMVltaqttXErlpSkhvLWMvJbPXzfWHqqPxL0T22i0FZVqr0NJTo
Mf7++Pe74g9Wh38cn/EOWRZQiv+C9wKajSq0QFvpg74lq4oP6HbTp78/yC9+ip8HwVBBsKJ+XyJ/
JbvNaPaXPiBaq+87Y4vKHNhRQiV2Lk1d7dSCTGEcGILDQBCbvz/0/3b/MDZyTJ14adwcv5AFwM2R
EGJaoOsBO0dAyxjJ5tqCpkrTaYlaCf3LJe3j6O8PCzrir0+/ccc2e3evtw057ZfnUYLHyJOxw0ij
1eIrcVb6FGX6ZMKDYtVxYmZHNOFj5s1DfLCkPmxmaXEJcvK7wEhO26wV4sVMlYXJi1J0LXrvajrV
6KzTcZ6OgSDQj8BqfY34dtwYhDffMt2k9vOqIX+GwIj9JPfyB+mSPuo37Rf6o3TdfQKOaSnuBoJ2
0Q+QoaaB7SJf0ktPZduSCtgNQJoz0Ty4Ysj3qV56D7qv3Det8kiMTKlZT3qnuQ9lUmLmRycfpZpD
kzapBm7UuS8RohfDcaA6+gThtFzDrDQZTneUcZV3iLPKinytG9fSUxWwXHnEItZ/muvFvk6whLba
4JVRY4l8b1dIG8rBsDeYZtgTzq1x8vWCYGfLnqm05/EJFwA/pPD7o6fw+zZkTS+Y56Rxgn7OqzBn
2U2aIb3G+Th9BVW7XEcF2gZ/M5oUb8w5Xqa+T7Ubv6YtVfG6Ckr1yZ1cx6JDbXwXYgZg5Ei7/6F1
9oyjMAe0EZiZn25mt7evRBnzg+4nmGyqU7M4Zr+q+vuQbIHYUQFHPyIxs4Cs2YwPY6bgKMAkjWXG
Jl44lLl2zhP7ey81GzNOP3zL1fzJVub3AFXd2wxMOLQHLXvt2Zvsdbb+hAWkPEj1ZH9XfYP5Ip06
tcs7Voy8bLkITqz6F0w8Nq1tfo989opDFTjyBTayFwJQ9x4qf0hPbYWg3nKEsWXLcpePmPk+IZd+
HYhWbCYGLNsGRwoKNBfTRxAvyOuhMpOqV/rJwVlsc6cMlwOY6h5Jl/fbqfKJmnDQ5ReNGm49UohQ
iUByY9DDvsJDRyZGUNGBSCPax1ozRCPjnIsfcDpXnWXE6wpT2tqkbDr3sAPyPYyhatOWoMpXM713
bFOg5Z/sIU6uCyyeW16zaQMjlTkXszTybQpIFXORiD9iNHwI/UwtPptT0MRhkXresLIJA1kxQbYv
7L7M9ZIsbogy0j4sreiOneYZT0alxr0btO5jDExhK+/SYM+okuNkOy9x1alr76GpBms16ruBXE5z
3wl2eMMwo2WBIhqzfwV/HLRT068sbdC2zZL6P+y8wNCS3BludOkfBOrUD8IvjCgZOpvJIKnFtO/7
AJpUcD8fMdoh0FjztxJdNikc41xGwCvJw2SytqsYvx9LUsOfdfrFEbxERgUWKpmt79Vi60z29Oqb
8filjp30qkPS3Y2IWty1PeCqy7xsJJHINvyvRoFwr4M8fR5oBrwLy6pP9ZAEl9lQ1jOGoAVTu/S1
aO4M52ECTvJojYUiHV34j7S5anJunOkqSFx4nPO0P+MicNngecsJKZ3zULRWvTU6ZwwZBLu3drHw
1KlFMX7T/DHEsMEBOrSSpDaZcX8VeNfrFaO6wlvVdE/XGcpB4uknHYe9S9RqWjbprRNj/s1RrtwZ
I4tQoVVyy63hrGe0BIycWwmTGuTqmkw1SbMhtaNBt7uHciI0c5U2Hcn0oHaSVUJETcVDk7rrPPDi
0PRqdeC3TZ5NJPKHhez4B/JFyH904qwLcxfr2cqp8mAPRsjZ4OJz155NrqwDQwhqwNygmEm0rUiL
DDGgC+As9InHZfyl9xGTKbHXcIXxMTp/2cQIsSIvvgfFmWwgSfnsOQ8zeFn4tP78SEhK94EwqGcZ
G4triZxpm+Y6BF9WgS9ZFqioGT1vx3Bi/O7ptdqYCf0lk93yFuZ6iWdDy1ty/xrjo/dquazKIIt/
yGAoCRhmhARsoDj8/HKzdh1UrLbYw4iqTFhe3nSZsAVeJJlB0egXzRJxD/8c6BNoZySVWP08ZKbI
t165kjS8YTEDyd631z+KopefvbmX65E2F4JHYWlRhub0VLdJHpoyMZ/seo7fcjttXsasqrZ9AFjL
cRRGH2WQba/d1XCY2EJ9HoqD2wzvhIX3ex9ndbFKBjwdflzo99c7ybiLGM8Bjj44UilqNoGV6eQW
83gytD4JIIk1864BHG6u/Naw9oK53b0POFYHdLdzgX6P4cuaJp/a9fhtxEqfXbULssK9GbPUX3ts
ZdfMlly6tvKz0CEnhXoGRu9KtQOHRfoUH2ZF0w53yBg2Xqc9t5k7wUqjI8jwVxnHxrPEfiit9Ftg
8NVFmaMcFq7zENPn3iaulGuzozPF06/5WzaiYg+HuXgBpxVs67pzb0HnapHDmDr0+77eJkUA/v3+
siMdW9Li9ObHyfW0iKilIGwCSYhpjJDMEov9blRdGdUtNzjiGML2uKNDTyeavLL1+nvOO3xvSl0+
Q8FXL9xIyaNLQOilz4fght9ppEFKBzsTbb31Ee6+9uxFYdBlZnwsMSotoazqYGtCPX/s+0JdlaaP
30f6TJ8qIPCwf/rcWPua+8/rVPRz/GPBthjNtjVtyGg1zg5trmcCXFlkrAKIQGkOkebM2RvhPz6t
43HeaPrgfIYRa38ehWZ/zp12OfOmcjdpl2rrJcu0tQbTdefFcXNPMxZPTVrVERFBVYTKZj7/POu9
A66kkb5/Me8D5bqGSilk/uAIEpe7JmXKP6CEaLgRNzNTzgeP5nhUE0Gwr5aexD0kD+EsdJuHGPb3
YcBdeIl9I9kbVUq/8Oe9rHxDXQPNJl+FVsODYsR39iRRIRXdceaBKDRWjlMXF73Lq727zO5rEMcj
UQy6Decl42WoK5vLrzp1IsFKne5iGYKsA6siKbpIWQINWtFa9iGKZT6zKCx7s43rC9EPCmOgwzhx
ke3yos+N42ApRMStEAhuPKMIjiVCa1QwXn5h0KttBsssDvZQEVgwqfkR/5MWxaKdL50neXV7aY2i
ums0+r5YxYu1aQgiz2F+g4CYy3Ef/GT7xdDuTlNf1kZYkxnyPDRzvRlYcKiBak8+YP3tL12ixlCA
2g3Bs6rTMhntoYvdO9GJmBNEQrX2DM0UxTTKJCpmG59CSZpzSGwjj2bv0NpXMkOW64+ddfcc1dve
qMsXHfJ3VLWKsjrIjA/Qj8vJrjqJSn3SPxjYmwOi8QbsuC0xPUgezMxwzAM8b3UVhecd3MleIr9f
BHIJcwQGt4wtSWCBO86MccHErWppqavuzjzzmgVAP4z5j2db60jkDeJ0PA69hj6ZL33MLQRoqIi6
eCcRsGwz3VL73I/d7dRl2/snunjpTN5L4KQYKzNThkNW3cy5EFFDjkqk4Kdu2dv3YmU5i/kFZ5qf
827obqhNwYQVmfaQxOPjQGbWiqkzw49c++53uLcNu361BhRVjKniIx+jWJc6yR0rJ5Fi4/tiipoy
MbdxnME0pC55QCGBQZtYJC+iQkwPrXIY1gNPMtusCQvpVl9JYPpKjuhlNqW1MeeJgHPL6BB7MnD3
VPY8NbjbhK8lO1arLSdiDA0dYk8Ss70jtO+VKHsR4hmDVpDJLl7D+8feYpHIofu9tq+dFmUbEwZS
R1uH+BN8djYrdn0C0H1q6zQJSUusIzcr6WeDtB+2SuXpl2TAKldAgFerZZjHiMSJ5tbargl8PtGR
6lZm+pDmbvtY10X7qiVQ/nmrV28SWuXXdvTcm2cIe16Xflvsh3FRBzMLii1ym2FHwIQzr5uksx9t
H85+nrji1iLRjsZq8JZwngXeYeW6zDwEhhuRptsSUdgGSCfdOPKjDkluLCTR9d1HIFT1YOBk2KkC
wp8gXSixpnYDv74oHmT9QXlvvM1sx08GFm+M2qbTXEeYJQSNEz7+GCuImP1CPz3X8D72PihFs6qY
iBXEkjNTE1zFNbkWH3ZqdxP4drVcbKPPr7XTE+7NfPMNtB498pmQmvOCt/itKEEpFEi9PseLxySn
wzP0ot/fkK5RMWpL/XQ3A7R/SDPfPqXwcj/XveXsEGNPBxxK48OkLcXX3s4JzU0NLi5cmvhx9Nrq
WyXxu4yuYb9LmTcmj0jrHQy66EfRswN3SVQE9DnWNntdaQ8EH/T2J6v2qqiIHYNI+HFMz422fMfZ
57+ajVdHeqD8ELybInulzMMcHMOKGo+UHdr4DBcH1DFrdxGsZHmZ7/J2LBmEwBdcE7biHhZ2Fesm
tdRqMgD7y1aBvquetTJDZwZoM2GVZ3II3bYOFjbFRvtZWLlFdk5J90K3vW5g+hv02yZwq+emqJpj
r0pzL0RMKRUlFQlEFvKq1h+0nSUnrdqxXXK170tfMvebsB0Yg+u/9BriQPad/pZdDJFOWhZ/Ki2t
P/JSLB8pFfP32bCaT3lXdK/t0M7etgWtY5DBCAJsOzZ3qQryMjgrWl9fbctgTgcNfv5SCBdh7ABH
9DCaw3fw6Qym6eySSO/XUMca9bVukaQsGMnWrlac8Z+WzUpaWrnt4TFiQsgbcklb9O9B1/ZnGoHJ
OacYWuV2mZO35TvdSSRuHEqBqYLn/9s9UYuxDFJ86DsmroS4VwcENsMj5lX2HYxKXmaEQLy4PCMy
6iq+yhYOP22wL3Yupy/2Mt8Ukl9747mAx8isMghrUKzsxC+SKDmUN2g9U0+ySCeeHL2UVRi7cuOm
g75R48iUiTt+p/mNvSXH0TuaBWrDVSEGD+xXwN40N5MPZ3HkigFogwhHSzZ+MnvPbHV4nyRB9SWG
C7Zuk+AzYezTg94a5pafYiKbAo1hZ/Y3Ik3FBQTP8pGoGPBtMfnM1awlPwWBmrajwDwVYJjYdkk+
C/ornBQr9j57Y2o/Z2MjNvlAxjzECiAbmHehmrjBxtGcbW+l+MUD74UFubjMrXIP5EvIVT/1LgG/
dfzeBJi+SzH5tAmt/Ez+r4K/CBBhZZKGtJtRMIQJI+GnWsmEClej31wRheUv1TXONPfR63RoQ7lr
no10tH4YAN/CJp/aiCiU5BDj7LrUzpweS6dwbvY9PTMJF4V57y2Hjka8sdxWLLfRiHN5DcpRv8bx
4GJJaoewwUi7XUarvIE80O8yiDYKglHfkm3/DGqS4CZPdw8WYP0t5NcvaVB7uzxJeWNRCB5YSLVd
ZQXjkVLOO0w2Rj6ZdAX1b1P/GPp8zABytB9Wl7f/xd6ZLbeNZF33Vf4XQAWQmG85kxopyZLtG4Rk
2ZiBxDw8/b9AV1VLFFsMf9d90RUV1WGDADITmefsvfa3yqmbgiNAEcQvUxyneqHJxrsAERAtqJZ0
DLZKPDRCgTipIFN3r8Ok9InDzIoC2XWZS7qdGWXkuROU7nU2lMlDRkTJLDUHdx2Elb+QlLAeLFH9
7PsatcLIVqUs9HKnjt0PgqrSnZkIUCqmySGpaAesIHG0TUNXm2x8G0WIaMf8N/EOWY+pz97YABK9
YVeYLCh3/KhE2CzQznk4Evm+Dl23aXrr2eYIArDk0izVPXsoi8oZZSKlcbQfhpt0F0Zu6kur0Cmk
xFjxfE/btK7i/Qos3bw1VUXsq979VfSG8ugz9b5AqiyDBQkRRThzy95b4IecFOEm4WNu3yxFWGQL
i174zIHAdYZK/rEKCmgVYwGtUUqhIIve17f1yrVyO6T+ahdRstPS9gsOpnHjW5xuXZtC/ud111NN
EJRU0M9wJCDhEe8v55cwjRVn4HKQHh4KUaw5AfTLAr/jmXaLdoRi+l3URn2CxMKk43IMkHbH8e+i
Npik7kd1KNKTKfeKtYqmMip25PqWuracUX0OvOlE2VGP+/x2T1XvMVlYyKP0E4kZsa3XIxyXcqOD
U9ybaL+vJOScM1c59VB5hVMNG4aKOM5ZNnrPaIyUHsyhHQLbkHokSUeYIyN55v2duiGYdhyEdEpz
5Ca/f39x32TtkHR0lroiWYgu/245+fc/f2hvr3HU3QnNGhRFyxiBjoFFpFwTl7f//BInBwfjT+Pl
MDxww7y/D9eNnK4UNRm8fMCu/EYVO5FnVMvbLvwaEOq0LNDzTA6tdiF1X92CKznX2vk49QDz4+tB
F6i6nF+OGhAGmZi6krt4hDVUrnVeTyFKcXGZKFGxjaWbLT6/6Y/vjuvhEwI7aArNPp57BXsrZ5B6
sUkJOrowrGGPeto+s558HIs6PXRUytR3YN1qRxPc9bUaAXRSbPDWNfNK5uE8l+2lHVHQ/Px2TlyJ
m4B5jOLTRFp5NExc0pfGAZDbhqUNlqhSXWCleZBl9Pj5dU68Js02yNjhXbFyHexPbxrRFqx9HXVW
vhlDdVkmz+R8zqM4m4eFdwZsJj42G/V3lzpqNnJQtaDhcqmmBWpmZIY/w6vz2zbRLIs2G78MJo1p
jF9euSgMEq/UsvC+EYWuLGtYWcuIFtBaVJyl01KnCpYaI6F5TiR3tY5DCxzreEVEHFW9IiMf1qdk
zOaqBrCCj2dnt0l/3eUNZSyytRJY0XYEhyccz9zoxL886mrSyqS4rzIBNBgLR9MPZ6+ik/rNM62C
+slNJ+5y69wB5wif07HBhZgkNFES71tJ6NcKTtHkJ7G2loUj2qQ9oxUynovmC6KnbF5DzcpykG6d
czV6nC7TPC6WZL1QdAiBBHhlpAv4tCAYyxbPtxIp0HOM3NjQ4OoWde0IiHFxtOAcb1/GBlqGKHY9
lO95sHD9bj7afo/hI09cnpaAgu8iQHoBL5ad+WidGGvEVWgoOPhm8d2fuqVvxpqXtgVt2IHnEuF5
bwmu2vLW+w0ZMFE+w1zWbT4f3B87v/DVYY2j5kX2Amnj/QULoJ9tJ9N84zo18KMwJ1ccu8+lpUtw
WYjiLgPqLw9G6PpncP4npi9tbdWCQ4lm5YP4oiTUXgkaK9tw1h2+tvguvgMt0x5MzYp+/vFN0uVl
NeLAw//Uo4WW5gibTtSiG+CclEbbKbmPcjCWpigrt+D+Qmde0WVDEieo3H1+8RP3OeUbWTTEkEjQ
bH7/hG0cG5w9s2xTeTmizS578AHoTJyx8o+3ASDjmU82CiMMo8BP3g0eDoKVj+k+2QjHeQLW2C2E
Ax++THT9j4cp2w0EUwijkGGQ9vD+SrLKc9TVTUJzsekWo0X1RY9uus60Vpw+X//0ARoqEaTsbwyN
VtLxZ8sPE6CeAKM39Nb1jSIHIna7gcJulYC3O/MMP05ALsbWhq2BSVfr+PNV0CAOrCblzhTjIdCV
p2J0XqNef/A768weZJrL75UdXAp9jsWt8Xk5zgMCwhEOmUI3VpfJUqdg4uYmRrKkBXSVtTtqFed2
o6ev6LIVdScB3LEHQYG24uTTFQut3cWufM4BN+nlBA0PrARrorj881fHxhujI7sOrng0Is2Kc0ft
2fFGaZrdkLQbw0AobKlnLvNxYzPBltHIgPRm93GsrEIs3ochf/UGqIzyoNgZetOeL+LnN/NxqeQq
GsZiVmYwDscZGL0CmTyKtHhTgrqbcdybE0X/y86sfVTUdNXwH2OyPbNKio9fSq7KwmGbwKdZLY+m
GhCJ2kX/Em9cE2PyFKDAt07G41Xv0qobyYWHz062NppzAyOYPbqS2rdqr+u+8LfIXJMVbJWHcTCL
OxfM3cKXks3BtC0ocmFeoI2xvriiszZ+XZlnfv3JFzNBmugIAPk/fjH0JQlFNJi6lKiyZTS40U7p
KXZ8/mI+rrA8InSVNth1gfzx6BuWGgWfET9PNhms0Vmetxs11h4cuz63azkxYU1cbagqcQRxhn2/
6pl2omeyyFiIAArRzfaCbW+p57jTp1Ygiy2AA6XeQvV19LEaI1X0fqPEKAiqaAZHaOqMN/USGttL
Gxl/vovmzIhMlE8GiRDqsb7NqUO49AFTdIi91+nZlaG1T0vv6fN3dGryEFwAi5wnyI0dPbu+grA0
5kyeJDSd23jQqLN75isV13xV+qbzo0tktEXFUp35VJ1a8xCSGuyrkQx+OPRQP1ED3Whj4sfETZ0p
z2Pkr2T0CEnznuX6zNVODXiOPYLBzsnyg1ow4R5tS1bxRvoyXqdk7u07ESmLzx/mUWLpIYEVcxdx
Y3yOdGTOR+uq24i+Mam7bcDpqY8h2MgV6CZEKZE+hTpUdvclmoIamrxub4ohi6/NxNbXgYOwaxyk
RXcJl4tWeM0y6Ryask0TnTvdHhPfqb9wiCdXdZqZusn+5/10Kb1KBbCd8rXpDWqFdfGs1S6AaN2p
tqHtPIGSknMbVs9lkunhY9y11dZz8+8BbV3wWKRtdKmxpYrkzqxBkTOX7MMzh9UTc43GFltQ+4Am
P/4gJja/IezZbnfZ+CpHjdgRiaLKS2hiD8+fv7QTA5HwDia2OSlWP6QaCW1QVcOp2dp72qtKwWGR
EthUDcBeME1NuBmrPrPDODHpcL5qFjsavlgftthtiQ+m9HNuLyKzj+S+uaB1TzGzHGe6GIovRYkV
jJZsu/nze9WI1Z0qUmwQj1dKA2xSWDpVvuGsdl2ABkOem+yRJUPCi/3HAZ/7n+/buOBUBhAap9/j
NBnmSldXRpFvFNWHj6q1tCYzvd53hZtuUjxjZ6534pvD9dhDTegTNotHMzD1SkipOY+2b30k3EbZ
LdQCP5GOLO7/cilXdXWHNAlEd0cfBIlJvU4zjmiam2e3ZlKMMyLorYuw0bQzy9epMaozoSYfwiR5
PvqStuhispHKwKZKm4cmyH+aZkFcPe8v9Iu908Ai+nygnHqMOqYLYWoCyfrxBNR6Cu6iGjPsjyNC
H7u7K5tyIakDnLnQiYUZbbFKvgaVZ2wc0w95c7CWI8kGqscRMPHNJ7/v185YPJy5F/3j/uDdNY7G
hKvALjSIDdug6tXwIIZyV5mVeScay4MPA+A19NVuZnalXFRW5H/Ju9JGMUDDpnFwmXVagyQqC2n3
GDCdFLJaAbIOySbU63IHjyzYCxf8YTa03jdPqtmaACV6U7EzYGv1vW1gOqi11R5osVYi2AMdp92N
boriItOqeJWnFYE4beFBgkE/dhMlKrvDPAQMGYflTdDbwVorq2GbmOi0Wj1Ir1qlbDdO7D6EOXhn
nnC8SqkVQdJBLbRBoZTO8m6US68hfLwe4+4yN/Rw3oVRs/r88Z4am3zFcVBjoaBPcTQ2cciB3rIY
m2gFn4u+fnYCeWPoykpP86VHquf/Ydqx52azR/keZfzR9cxgyOC7DNmmLoKp5nQNKWDb1dmZzevH
kp9BrVToFP6oEVju0WWMPg507H3ACdV4L2VYIhxyfhTxFzpRV3Sl540pvvtldubIdIw2nb7OXJcq
LU+Uw/XxhsyVaZEC06Emkg/j1wBC4cwpDWWP2l1NljTOOeMUUKyXddwWC9KaNDpcGQt5IdqtidTX
jDplq6uNstJqI5t7qMMYcHKN8YM2lhu9mFrLQb1HDxTbo79waw0qU2uPC1/z7uHJQwsfTfCEdWTE
sxrQ5zLi9yzqRP5E+K3dwjqFkNJ3YOJNjf9O6NQ8qOpoaSu2eCx089yrOLUYWTDRSEehzKBr06t6
s0aQMGWmWQwnUq2fB3whs6FT17FWt2dG1qm16M11jjdGrWxBgLpdtnHMRJ1n1Bsg6wfLz6fLqa2N
pU+RVLjzNWvCf729GbUQMi+MMtvQdHLIc8hmHMaf8jhAWFsNZ0xnJy820QbY+OJuOz5EWCWLUQaQ
GxGOlXISJfjAkCtkYAgq6/DM4zu1EFiU/flaYNn7sPlNhoE8aKQUmzIqscnbMDu84SlPyp91iHkr
sM48yQ/QgWmq2JySOMDipfqQFzhWMuH5sk+LCJ3F6iG0nTOW3VZQi1/kuhJsDFnU8166+l2oesFm
8FE2+yQlXTm+E69Iaxm+2PgC0Gh7vjGeeR6nhi3vWaeMRP2W1Mz3bxrwVaXEAducrpA/ddd/DER7
D47/3HM/eR3b4aTI8Xfyzby/TtVixJWIcjacRCXVnPo5G5RukTflmQ/pqW0rxamJyTH9wz6ah3rn
IuNGgLWpEY6T3rB0umxf5uYucrSbJC8e0sQ9U6g4NYDfXPJ4wxqNRoJQR003Stev/Sb/6RoJCldr
V+btmTPHIevoqO4HY8miScb2kbPw0bmo7hzQUb2dssyI4XsdyF9d6EKjTTSHoLzInyuEYM1TVuRl
WEyCY0Wb5Fklyh+3rZ4MiipPXuFUm0YgW8bagtkgqMt7iMf5wsnAkwGIcla93TmPjsmqCSinQjWh
VP1ijKfSZi5+qZ1A0547i16q36O8ucaTKJc1W74QB/wsHXSc++kg7iXKSz72wjwzak/NYndy6lLi
YNweN2CTRFZwiiU7Pzlux3rUZrVqPJnSvKBmCpB66M5c8NQrnuwZOAZtiq3Hj11Gmj8UbIY2YeHC
UZUN6A4Qxw68Do9QhmoSpn6+BJ+4Rb7rk9vYxYjzAfniWoMDqVVPNrHrG8ugHKyrLGCHNpCs+hSV
2rhBh/Ty+TUPeo2j0YX2hhzyQ3zTh3qhD0OPzmySbkjXcecBHv97I9DaeaaT/B7kSfIoRUq6uIFk
66BTdgKwAHjy62WNlmitdGC3zzz64yi6abOBKoGqz7Rqw1EX75cOvzdHCdmNpWMENQLP1VihStNX
RBlUa9gy+oyRgnzKTJauXwYAvaoY+bXxN1vpv/pi9RNr2OQLR44BQIZG29EPUZFGWGkdpviWgazM
DuLmUE/GPQLLzLzgddnbOkKSiM+imvkJRWRNgag1m7LYbju9U1cDqTlfA4ONt6hH9Svb4mwddAwp
bBOQpMEzrNHl/hxQZLJkt0vDioIlgkFjUSpZvQmswl72QWMvHP9C5LF+H+tZf8O0xYkCWWx8ChxS
4RLV/gYhJj5zMD91/3TA8KDbU4f+uHBEuS1KqikxyU7i/j7An7vprT58CjUlWH0+Ek9dCvUlWgPc
6Hw2jjYgNJ2KIp0+S24O5FkWzmTp6WW8c4PEf/r8Wof3djzqp+ovMCKqjPi53w+wTLGSpiMKciPJ
bXdmNQ1jHB8gkNaezNtFZifahZar3m3di+5aCMXfi1px5yDJ5Fpmavl7V/8/iNcZiNfvIfUvSWDx
XD//v9/ch+vnlDxOYsvy8vk1fwtw+P1n/uY3sIn5S52CHYDJToe8KUDvn1BN1YXFgAWbavU0rMDW
/huqCdoBvzulZWpO7NQEg/EfihdACLzwkwbLNCGAqe6fABwOwoQ3A40NybQxQfhElZee+fFAU9NA
qp5CWJNDtlvkrsAwOEPztWxdIyt3kZraHI1ivkNBtEbiBgPoEnZj2qE3dvkw1bD4BkP6O6K4nFi/
yhRc2RZQ+ZoYl0jOHOAnVAPiCNfNejJkhuGl6XctpHAsu5HXbDwyWFzji2q2WEpxxjV4eoNLrUUU
iQ20c2xlFjjAHWHWOVm6m5pmBNPoXRLi2MC2on4TWYm9ESNVKYd7pLuIpJaO4Xf23gmwS7g3YVgv
u9olk2UGiV9J58RFkdybNOWI7YMISS8mkCCnW//7O/G/WXNm1jCep7Tg/z5ttqz+GTyDt9Pm7z/0
D/0OhAm7f/rWpst+A1bAv/PG1f4izJQuAYXKw7RhSv0DiRb8XxarNJ31qf0zaZvezBtqA45jsZU4
sKX/ZN5QqWQFfjNx0NoRoOLSDHYNdD8Hzt7b82hoheQ8a1Ww6wG4hbNO5hOXdLAuZGET5EaWqoHr
NXLvZVwUqOE8IA9ztXXwdPhVnRebUks9D5t8Yu3G0Ta8JTv2Ea6Zqvb7RjdSY61FjM197EblU5Gx
jMxblHsR8vmEmMNWVKRA4X4uYDiYDTDUFNcWNt7GuoSna7O77kp2otpYYx6Kcnc50jIply1MqIDU
wdzbVZUn25mBM/7FpbT2w0kQwNeOS5jrqDJBSFCqK6JD6PkvNL8zxKUr6mBRkVFy1RngktK2uasS
oazsSgMkTUNchVBHEvq9jKJh3wdqfY0COr1LI6XPlnafK8E8cnrwFpmp+s7MiuRdYsp2zV9fEJ+R
Dxt0Ce5OTJRKLXDWgFVxoAR5mBPfZ5I99xtseYBc9qZXrIyJfJlAYZuh+U3uNdFbSzcwvvvtRMrM
B3eRTfTMZuJotixVi0ATt8HE2DQn2qYygBbrpZLc6raSXOtZh8S/q+Zg9pAw4n0IflgTvdOYOJ5A
3eILLU2TRUj2xV1b6viPGvoQV1UDBZSWMEDQemKDQl4oiFS59mSZ/oqgbSLZx7NXmQhzfMBodxTO
fphYBReah7+cpMMCKyv/CMzxyTUUjYo4pFI2kLt2YpfaE8U0wsZwp09kU13COA0n2qmMg5do4p+a
uYVwxe8vEtUcFubE2rImXmppSWVPFHx6n0w01SwmKhcyH6mMPBGyxOJ9mUT1tdJDyCbSr/oST2xW
oxL99TDxWmUPuVUz+aW4W/yF2nr+w8iinM4SpyAiLMpyl782isqlKqV2oQeFuhvU5hXydHfjN0ay
t9uM5DRI4u6dPVFlHUJsZuMBNSv9cbwm0a+e45ZR4Jb3+Xo80GkFI9qeiLUU1oyLAT2ALHXSBBn2
V3mvj9/wPJghqLk6gJEXaOCUEWnOdB0ubhHH3bqZWLlKQd6N7lY7NbCuQMoWAHUnti6I4gjFUo9R
5oDerRiDi37i8TYw6ebWWD8qSrIKqvHOmcC9nn1htMRaVhB9h66Jbqlx3iicM7QJ+usmxp1WUGXM
4AFX0gYMDCF4OKCCRfU9tUk8j0MBRzgNxYVpdMk8m97U8IoxnwxrDfgw7OUnAyTJnPAQD3kBiOKO
TQV1aLDFZFd8YzGsbsSENFYmuHECKIYEsMp4NA7o4whLDU0c2BooAykn7ewJlOxBTG4ndHJjp+U6
sQuxjardCF25njDLRY1xLQuvswnAbEBihq+XLtI+Ijitk+Eq7n4Dm6s71MLJHmeBv20nsDOfZn0L
xqbfpxP2OZsA0HJCQY+IGq8M6NDDhInG/uvFC+Dc3b4z4EMQa42JZDCvO1RJJDbO8sroVFy+igGA
utBKEd0OBzJ1l5PsVjoveZHDwrNG9yHSB1BsAmNj4ITeLV3X8IYokefMkMbWLNJiNobas8V+uZ4F
pVp/r2C7rKf9zaKUibgghCJdkXTMkFZ9gPOpkSyTIcDxxLLLRn7aEOTEGc/tbPg+Nm44g2/izYH0
1Zfh0A/fEaDD6k5Dtbgvyv4+U4kX9NmS3OT418n7dnFZ3fqmp2EeIaNzDR/VhloJr2FWjVG+lXHr
YT/MwJMQK+Te1ZH9S+ZqN/chG626wEmwEhEcVcwUq3ZwjtEi8+ZGyH7In+eNGTUzjN1Up8dgXDmi
TldDUKCUx7LYJX3zGCQgPowNnrZ6h/40aPi2KMWPmGCagRzEqCG2J+iEdROXTg6OIu+dTdw4+D56
o7T2PR/se7J6mCJxx9DblnVrfq20sNwFY0qeIPnr5kvN6A/nWlP4wVxTPBt+iCXtuyJRHEGwqFru
cqE6u2LwlFXtRpnP/q7eDqHu3wTJZKUilMhGtKrYawJ92dZhXwq+SceoiMQ00o0W+sHzJHmECu6U
UURYSm1c+npJoJaN3MuajV3jbVvpMD/0toU+0Y/KXrK0/8pig24UdNfuqm6r6nYgyAUyNgZnMsUA
+cHhMaFNzIx+bJ7UKf2rKNXwG99kPwP43lzhsE1vvNZ0f6kcaMdFkHj6ndLG7ZMCDek6JWLM1sjT
SafUMfMQQBYGeoHzb8ol86eEMjNvt+mUWYblhfiy4RBl5no8RRJ5A+cRj6cJm6VKXpWIwzsGJCGq
GXy+bu8VhvXId8RdykNq2jAIgrTsycOuxVqAtSokYy0Gv2CwGPneoxtn7W0/uasobwXKbXgIaRP6
lNd2SG5LJC5X4A4EugnQOFsX+9KrURcxwuLsPqlIUaX6m3nbWCOGlhBzJqvM6+JmLKYIt6qDwTAT
VeilSwgL6pWEAv/N7Ibup+cAguCI3K4yJXIxnPkutIO+GJRdqUXtbWay3sz0qlR+GOpQ3ZAG6nsz
XZmKfDbQk42tdPI7vb+MUv7oNVup1Xq3iMKoGHDppNFT4SCAmzm5Xt9FhgfYROn14tqqZbJlzoXR
uhEq0UCD0RczfrmL4LBUv3lu7RlLmPhxvwDRQTJzYoR3nosIokBMj7u+yaJZ4RjRmuU5cmb0dNK5
Hgv7ckDQsaPuaC0saaiLoZ0Cm5AgIGCU47ynl7QsVKxuVoQq3QyIVp1pldxrTVUvKqRuuBzIqYAg
mdeL3o7ktrLpVszSJCu/xWVUA973m0qbN32Vf8U9KbNljamlIAK3GH9abKCugJnLBWypF8MP3C84
39Pn3K/ylU5uW4JDyyboC0N1rsw7lw5mZELGQXmi2lfuaNjfW7NEmEYynz8XvolJb9AH/cXuyuCi
9jT90a2DAOd8qvfGDJIJfsRc5BvfgXYOWK+JnU2kB8OdE3tFO+9FoD23bku2EO7o774BJMV0a2i4
US/Ub1AKQP7R/W0YS2rV4OSytVcX/1O0RPHvKzsnj7yvoVtnXygC4ZfUs6C/aKpmWLeRogSLsQSS
mdp6vI38+FYdm/BrkdnXqKgxyeJQbFHydxSe6A7X7t6oXfW6AXmywC9phwvTleLGStgbAj+w1wXn
UjmjyWu8uPYorJmRS/8xMwZ7mEVpZ5AxTPcZjn8VqmsXgM11VQuQrWL0tlSQ2vVomPVilHpC2Ina
XFI9WlpNmf4MIjHlzjWW/dNCAhIQFp0FWHLr8otv2t6LZeTeCuCoTsfPQEQ/lyWBUwFW+i0QMNS8
nmfikQ5LP4KfGhvRq1TdNpuR2ZrNpBIkLC16d5V7RfCUkJH4EJpqsFZDU+F84DWXpexJZddia0rj
SoEwqOwR086nYUP9m6Dhotk4IVCtWSb8+GuFfolWttcB8wjwHXlLSYcDN9o4XsQKuIOOQuIld5hc
Cvr5P7wxJIQGZNYmlUW78l092xaJr4PBH5/k0HfNXAO48Ewys31L/Uv5SQ70/2pLf5eIzp2SqQFT
1P/vp+TNc/ccvjsi//4T/5SWTOMv4HbohNF309e3KP7+U1qy1L8EdFgU5of2gP6fI7IQfwl68yhG
EG8Z01H43yOy5vyFLAdoMjUaZAmYg/7kiGxONcr/nJAnJKhDRYmfBYuZb4EzFVTftJ9VC6oZqZni
viIAiM3LmEICajWO8tC8UvdSGn65D/DI/pB2LB6CIFbuhFsMa9IUBjlPQjjZSQWTYAYmvCPERYNv
osglhF/MuAdOB7RhQuMnyjCZ19RiSZs0YfUGPUG9hhBLqUXupVDAt2P87RZhFA/wxYb4bko537g+
iWYBMYI/s1EZmTdGZ9wocH5veiLm0Y9Xdffs+nJ4tlkYw4Uf8NgAMLfQd8q4hK6UqAVQMkW+NAR9
Ptd+NxD0Nmj4FKLh21CO5dwlfNFGRz3WP9vSJ4pDAg/2MWft/cDaa7WCWCVPKvGFnckYL94Ml9vf
z/otcvTQhzh6BRbdAd4qdQqHLt37V5CisYkUr7Lux5KgaVNvaEqIvoT6DCUes7wA2TELRere5rYU
lxlNtJCdpwN5PoxVlsUAwB2miXzrjk2LFwlgiGiM/FUDnf6UFWZ1Fwx4C80wiq4as9YC4ro5FhFY
7Kz9gI5UU+n5DdiPL3UCucGU3aXtdwLosljbAbz0wipePr/pKeHg/bij9DANYHaJaKMQl76/aUmP
0vdUmd0beep906a3j2ZQ+4q2r79VbGrjTQQQKY26emnwkRW0EutxVcHLuuqbXn2RscZjcM2uv/Ez
kEVdrpv33sC/FboQPxEiaBe+Irob7D7ape4X6JMc79E3erF2wzB5jLMObFEMBT/MsFQFSsnZttWt
BWmc9XJUU8a0XqvthTrqr5lFlkgptE3deOaGoNaqJs5ZX6DjjJe9Cb9RlW6wMsNvCdHTO8PIux9h
AEwGIH73Q4Jh2trsMzdlDYvNCwKQZ22zqsOuv2NSxtd2qzCZ8ARtYv1VZeuE5sUrrWoRR6N5QaE0
nYcevppFCBplltv0zMgmFXO84s7CzrL+rgcBVUzRVNFVyn73cnAS8TTAq/rpJAX7vKwrKyS4sB03
/Qj1OguqauP2MrxI6lq9OqTOO5nWXhHkzs0J+DC4soIx2gxlELnz0fDFnRLWQL9qjQcq4F2HI43F
zpzmphKP+7Tt6BQHFZUqP/YvjQlFpSJ7O9PLPlqzqOZBR8W/glgGmS8KvkkS92bNIhiRnLfWVu4C
8sr2B5ySolVgy3oaq6Xd0GFxp7FTwrLoBA6Jqq7YhpISFrxGMu+vJVWXXVGrxZNdGHJBEAxbT0d+
7V0jXqDrT7+QaOaCkynxxkQkz64T3v1l7oEwUWt/XJLD2S+HNBd3vVrC/bGpMJBRpEAUCiBnsVwN
qxaI7LSg5vGuNGWtLc1aIcNVbSg0Rn0LkgkW4v4wbNlduvMDAK0sTO1Sk7n3K08c9asDvO6JFLfq
KSNm/jqsQkpGqYRksgDGF75kKrmseUm1vCEbFpxE01hrooJiexk7gXPjIA8dlp9P3UPP+j/r1fT4
db47qNOQME9dtmlqv3n8XaFVcO1L706U0lJQ8qI7HMpCuY+I573iaEEGHMI55SEaQrY4JhIVedWX
bC3XjhryeQHSyZMRCVZWB//Yc9xauODcopP+XEKO+kZ0Mzejwm3cFiFarz+/ATrD/Czk4VT/jiNE
sjGuSs5q9l1CDWnZR1p/XXAKWxWWl5SzKmOd8YqO9UJMCLcDM462hnxWPdW80DrL+8Xco3tMdMSz
jmjs0ur6eBcIQBOrInG8B2o4xNIHmQ9l7/PffvgeHz18wybRBeUqDf4P8Scd8cTlaHTmHcUG5FUd
5eFfjGbP2ZQV1HhAUeNV1Ff9TUJFb12nDncgsoykYmIAdvmEp+sweyK27MrtAURXW6m7din9gMgp
muwGOW54aQvuvwN5KmY1R8xfLZ8JXlFovBAU0GzVcQTQGBewwBqji6HdtTYRxpE5znpRsgw1jffE
4QRqsaM4O4IJxNKjQb5KKh0jRBL030qLDMSya71tCG8TT5HNMbMWov+pHUBeIjUgRFVSaMtRl+5K
z+MXLS03VUAQ9EyPpdwmBpLUzGaqsyfobw9Tz3MV/7X0lKBdWjH/sclibzf2pbhLRDU0ixSzwtwV
RfCqympcRWrgfWPktT+NBMUq1QgeDWe4XRNm45Whjjw+eCPiDo2kSvxiGj+oclING5xmIHhEP/Q8
zbdUWvptjI9zXpainVMpE5dB31G/tvE2Rxr1zDMDgU3iuy8o0xC9NHsGzWHNnraDR9sG1uq0qZBJ
3gWJBglkUJlgs8PaTKxysR44rcxtIJIhWZiBv2IrJp8t1AN7ug05CX1ptQ2UwqaAAoKjCBFck9Go
hvG8JQ0lnfl+tqIKMU1XvJ8vqBKTLyz/9YsgzuJnE9qGssC2lNqLKnDwmGZsx64oa5lLODmYxkjQ
ptCe6AnpMYnm5Sr25ZRzkK/0i2GU9rY30i99l2s6vxJDwlwR4XpCGO5RcgzdomqoTxcmnxXGV7Ao
KTJugPFUcLeAL9pJOG05p/cK4rV+qvp4YypxOyx6EY5LVx+eNElUsZ47+ozfE6QzYjuyNZoYBmsE
SWhON8v+QacyXZBjFu8QQZGH4yaDMrP0sViPBZkTV4LanTuXTRw88h0IHyuFKEaojp3ukGNNCaRC
ugZILC4sf4OPW+3nqc5qMKugG7+STqZRm+qmDU7Z5zuCJbK1UqXWoiTAnVDPAItV3Qepyu3GLHlJ
XvGg6Anx7/A++WwPAcffuQNC01gkFMgefBxzWyCAfHVGLdJf4IOHpC9rlowvKLRP2x932PuoEjHq
+YX6guyTdbUu0N8MrOzqXMnATfpmF+8GBoIzWdTzC8UgMn6ObV7/CgKKDgjtgXEfZa6HZ8qO+ruS
veWGFAzSM6tqHH8JK3a2TjMqy6RJgT85lqchpi9JXsPdDYOyssJgbpWePetKhVEYFuwyZ71fLmrX
jAk6kx7RJfqY/LJR4NNsSyBnsm31ZqRiZPOki9Nr206DW+jQ3ZyPgcuTgRKzP6yo/2v/njnY6pw5
UMf894PtU1j9yLMqzN4ebv/+U//0fy3OtmwCkPtOahucov8ebl3xlzPpDaE04x6xD4fof/q/NpEY
E5gGjw7KVlvnZ/zd/zUEDWX8+RxIMSfTLTH+5HDL1d+eMSY5hw3tQWArwRD0QXckNDWIGzOwLlw/
Z+udapNFIStByw/QsuqyMp/fPKATR7lTF7Q5SaPxMtkeaUfqo5i7lnR/DmpCh9pmF65Ht+lvLdpw
G5/K/7md8IkbxCnL88I8gzb8SNQ5JbISkGsbF0Q9Ws+RywV0zMIPlUk6/Oe3dlQnmJ4lr3ra8JkW
5YxjYVUZdAFIAc24iNPOfA7tCIJ9PZJIYwlfu67H0X2040i7Lj2zv/v80u81XZMxiI6KBQaFs6LG
ijk99Xf7TZZ1labXRSUiY0v7TsN3bGaQU8E9pmcsO0eqwcPVGIGoumiBcwg9lrD3nPPJxwiNiy4n
7Xlmy1JtZ10EqXHe1nbkk4IeyWCX9n3FIolAr/pqaDm90z4JyR8TmXvGNPHx9i223Ggq4W+hlziO
1Yi0gMo6IagwzAxu1yVDaK0q/5+9M1mOG8my6A812jAPW8TICM4USZEbGCWKgGN0wAHH8PV9oKqy
SknZKcvqbW+yaiEJCAyO5+/de27Bf/6zY1kWL421yhSRn/94qdPcMctsnt2zo0brenAN9R4QUH1P
GKd8+eu7ur4L/y5k1+vsr3l6rrcKY0PzZ6eL6GVnwG12zzrJPhQEjN1A6tNv7uafXTsWIfRQHIxV
6qcX0sS6HPR2CV8XRO45D3WG2olh+8ZaCj5Jf/2LfsI7/eMnwTWxAG9QmNPa+PHqMX619GJYzjm3
BbMaR3NMKzHYdpedki9hW3hvrj/zkopousdf71ywlXX+oQL8X+Wmf/IE+4jZTOAOvKo00H46jQS+
RJJQ/J6nsLdPDh5oAxFWFF5KQ/GE4k2En1nYNJhIyKYP9v3l9aQSB1aQ7vjXF+XP7oCLLRnVGnf6
F8U1yYX+VBWSl1cn0z1knhG24dCcXdlFu79/KN+nn2lhxweAbf94+Qnm7ZouaJ2z8Li8UZTyyhol
CPy1fPodIuHHpd4jRR18FuZ/bH0c7pfHV2Z9U7atNE4JwQdktxudfKHglS8Lcee3up5ZHf7651k/
LsHrITF+0kn2EUdxg38mrYBfcEHpBdHJTMiIBD9llLHq1HTvj8Z0L1TCfXU8tmRZmNufiIGMdtXU
N+fAYPi8DYXfHpeWz9/3FaSHQYoAaqFaph9lLNZWwGb9jcEB9eQPb7nHh3/NBeVBjGjXrE3mH+8J
oPocV6HjnlRpMtlfp+LNOh9PcQYOcWNWOAI3pGV2TNGbHAsmMhbPv+s6g+4TYYWcY1Il3MjES/v3
xan698kGYYove+G9sluDldfsCApkSjhSUltMeN/aLJzY3JOyYub8tQ5+He03/t5WocO5wBzfvvQ6
aM5h6jqnLucCxnMBbRHsi9HtoN1FT/2SgWrOoqS1gCJ4/NMqyDDcVlHmF6A2BUlX6SBI6y3rlmNg
sj6jDppv25aWZ+xq14Z5KqR1rbKGJ0S6lnyZm6BfDkayRP5phHB6Jk696rakfNYZyPesfy9QbrwE
srblqbLEfE+7mH4osmHUOLJIxas1R9yyYHH8FW0PYuippcB/Qd3hv6Ff4Wl3c9t7m4nke1eWXL/Q
WntvFXmBX4Ff20fdBu19R1wCSRDgXAORovRh/dVePEYeXxhrtqxPhtPykk5heIk6xNgwjuSKJiJ5
Qs0tDonjqHd6oOHWaGzrExAwrk80JsG9UunyZGtPvcsIxUJc+WP0ZE2dei/YRqN6cXpEbopR5wYg
Y/Q0yJk/ZSQzUpWk5l+pcvAwS891cweT6eP3r1zNl3ovlV+CA66yLj/SxiVXY2bwDtEz8905rup5
CU7ZWph8R92nLdMLM7ene9IJfNzSpmH46MlK65rMEJ6aAtf0W+AXXM05z2W/0U041xttJoF/kut6
aeigVQfl6rY82JPNyTheQMpM1/Nd9JuM968h7jHdVUtoXWdI9rmVXtWHEL7DdtwGs8v3pi8SNK1W
7fAsM1WNnkgR5J+FU4oPxnCmW2mtTZoe+fi0n7Ef0HKp8ddt0BEuV0tQLvDgReW96ab13iDaRjY9
qi4qiYm0MOA4C3Er8B6DrZ367mutdf0pXMR8VbYMpFs1Qa3PyYwO95ZA+gEdW18Q0cNhFMFRGyAE
zbA1VeJ/ApAmxhhaB/qdAJnkNQJS81wRwiDjqohoUXoweifPcDdzvcyfisj0dkOTSXkqTKTvNc8k
kmFT1Xe9VODxkA5X3xqv6z9Cd2kuPDsYrukZEHU/T3kybYaClWmdMyFlMlETxj0zpc9+WXQKGd7s
f1071VvV1/Vlo8gp3+N3CcaYlHixtfKmhnM8NNcRIWPjBrAtrG9iTohr6OXV7Gf+oa3n5GzNfdAe
QjX6L1JU/X6u5fLqs+k9od9MoUOP7vJal22xg6FAr9jS3MYwIZUEhVr9mktAq9taZ/TizS5gRDCb
isihVtnbrquMXUsNGGuKlz26ZTDvGdK8GtX//VAoqOVFKy/yDhr37A3ztyRtRnKRhHE3R031WRTa
3WBh7GNZC6zTLRKvoOiAvbq8H2IxtoldZZtBd9a+kg3/UGhcEzZksvwTWdrERecgq/OBxDQ9/biI
KSRqwiBMiedV0zrIIfvwSDN09ra10CNDCxDCMUquBOFrml2EjVQbFKTM+pvZ2NlVMzzKwm8lGfFq
P3jFjFfU/FoGCCKiUqDgjKxprwxmH0PJeURJX93xVUIGvrC8X/pwxWOZmtzRILVzYi2i+tbsUV1h
AeGhNjD5YXRNeuvasHNeCRqYHhlfEqnjGWwxBbbtwA7fsNr27ylJoqB01wTQ2Vx4ZMmSi55o8U8p
HPrJM3eE6kw1GMvW1HEVgOGDNmE0L4lF749EI2PzfezSq4jvcTgQa0GUDCGdTVeu/5o14ZksRM8S
xGpMYcZ04NaY2EeBwaGE8/VifdJyjQrFat4e3Qkj3BH0uHyRkscW6Y9uEGaUdfliN6CPCOgYxhgy
t93wzmdKVq8ekiL5MUuSZZUOmPaXQa92de6O34hvbdMNzRDvOfIT1FxZpI7EBqQoBaZUDDHBRdkX
pfu3nJHpznNFmm6IW2rVZ1iGg/FAvkrjHEM7C691l4uNX0Kez6CkHnPDX/YzXevHJUqrAL2OOz4i
Pqnu/VR+2OXyebJd66bo7f7IuhqUqI+6YecO0n5P8QW8L0KMD+kQcOd443M4kAXqITcNxiXWmSgQ
9peKTARPkJ46AdJBTuWzjm+KQaUjOOPJPIPGmK+YJjn3/jIJI+6qYrBin7uQbyh2oiej1kiOJ6sv
GRB07g3d6/KmtdzhvhJhuyFwQ311tUHsF8K2LzDVyRPz5WKTymOjCVYhrv8iQ/ExonVBjdaWLBdR
4m3zKnRP86i/JNIYH8Y+LRABDeZVJ1LvtRj9It10ZcagKK8RrbWYw64jdxZX3eQ5J/KmIz/OdKre
bDHKMwKYCL2SN5yhnhgIbwnX7g4WS97eoJhFlEq3PiHHKwmmfQZX5pNPe/qoawfaD6FPl+ZML60H
mBNHOh1fCLxoh52plCtOE3oxEsQb06CFloyMAv0JhdEhygZ1ZJdrXObB0jwi6LCjjVEMVR3btBmL
48DDcz3yhf+wdKuuBolAe+JDeK5zhfiZaWSiUK2yvchY3A6Fi75tI6ksDEDggb5LbQ2pss4TNDmK
Je+FiDYn7ubSu0TPzTLqmDNpuGt+Bki/qhuSTYkW6aoPZsydc9Ra4S4sA5cF0Rq/NbbP8CMy2jX9
KXUvXJeOP2BRwmeGQNyrymofUZaqp7Cc3Z1mir6B0yXiIiDDwTWzjFDbJQ+2qDIDpIvJQn++6vkO
9easN0QUi3LrcqluNdkeh7pcGDd4TSJuAH5Oj2Y3Glee6JG3C6d19qHhdEREIYratyrwyGohsQGH
C8/uR8Lw4VniEP86eknwPvrYZQDw+ES/QWf2oKw2ZdDFCdFSHxjjWrHtSEkYjkEvP7xsSm9VDkQP
HSvZWHR6M/IMYIdvyfxGFecGXUcaBvxtoyRPxTb9pIflSc2eLjMAaOLJgcDT5eyRCg0mFhw30J8z
f26GTZAu+Y0ZwKSOE1mXN3VUEoxS25Nxl5E2tuGbvUpH4SesQtIp+y4r/b7F+P9e6G96oSslkyHy
/94LvXpT6u0rr9y3vld/7If+82/+sx/qR/+N6dZfOyi4TXB90W/4p9gncFbTi0MJEdLbXNsDf/TD
MGrAQ8hfA8YEzuDf/VALHRCtElCGjv/dZPZ3+qE/7sVXgNdK6aQEsPj/nN1PG2SGIuQ5SEMiRis/
CNTGdxvSbhchm/I/XJ0/aYT+2ZFshB0oPNgssRn/cdtX1lCEl8niSDZuGQJIXmXdTPGYIHj++0fi
GOC+gDD9ql9KezZTnSzksR8xRySDeaN0ha2iXZ7+9oHQSsE6Xx2s5i88Bo2ZM2q6RR5nVXwUZfHB
ZO0j53//k8N4K/yBO/7LPQIqTB3LyPyI7jraRWHbMkoCilxM4j+4dDyrEQh++uThLzSpVJqVSyYP
HyoSeC4ncygwJtnhZVfnv/lRP3cBePBCH6EGUBAHKt7PPdVAM4buo1EeKU2K2B/m+zmdnhBJPEmt
w+1fX8Gf2iTrUx7S6/epcjHoMEn48dkzLK/h3WzkMWoV2hg+1cc8bJO4McSbGa5CGvLmYosS9O8/
isCykPlFAU35X6A6ftcMdpnV8ihb0TwMZELEXkRCG2B15zfv14/N0+9vMuECgEgcmv8mb/WPv3EZ
8mGGmixBnNLkqNhE71BdJA9/fSX/5C3+4Sg/T5jxsmtjKDlKNJEc2E1Puhrr03cn5//tSD+tF4z6
sgYDEg9IOcxbf8rfloZ01d+/Xj/1aLlygETQbVgmw4x1br4+PX8YJqQDQSC0tYtjDwsr9gzVxP0E
/mJ03M+tIGjEcCSRF3lm770u8jCC/Q7oiQ2SY/y79b3ePQZbq8cxon+IjuOnJ7RJKi+sGlnhG7eb
rTQ1Kr9Z9tPt4lbzLkpMHGcROz4yMr2jyeB4m5dUoE7r1ifdgqvcjA0R3lj0BkrkmtSRTGA/y6n1
YF5Y+yEoPmayFC7SBT2XDFQSd/J7uyxq2riR/JE5wy9goljYDHy0jmxnqzvaMfZzEdhs1JM8edUV
0/Sxmrxjsu7umpkAvzHnlSqCidhXxBT4y4p6Cre6peLD41XvBnZCu56gzAdyztyTiXHka5vwobF6
n3MnMepuztl+jaHSNNeCMGt2s1uaX3JS5kBIcj4GRvu3KuFHF7qX+wZp501qL82291y8hdpJErTW
Q4nRq6WXdEAmJ/etSZxH3tJRoQ9rbCqTX7dUrJ0Vm/dN0Nf2JglY37JUEBBGD4UAOvw8YFDYNmvQ
Xye3YmQGopCOvdlDNFmnLGHEQAL5qP2cZto7T6mVv6Z4QZ/8kfEL42z50vqV/Zzw22UcjDT4ZOUO
C+ekaflkgaSAdhxcVjGVOT0ew0Wio0ZiOENUAHdMxfvXhEtD/Fgrb/wh/zAt7ulADM8zSp2PSY3J
Q+/TOhnX1RnFXrO67Jpi35XEc7O8RGVG0qo/3VNMU3Vb/NpEV+KgU1plVCJijU4d6pNICYSI2fGL
6xQ1zU3up/WHT8TztUUU8sEfSiBYtjGGYfz9zSsVwbckrYaXmc8lKwQXAdoaqb1uhkMOuRQ9plWH
mgaieI3IyGPzNTZbtKd5RRoPdi227Z1fHkSNB+TKGrSMtn6WUO2yJYt2tqXZkdfN2n7zzbq7JFl9
eQ7Jn/k01UX1YQcZeokinXfEbiUxEzJ237kVPbHTAB9dNzw/Xmd6iJZcj3x5CMWaBLOJph8aYwcW
mM0t6JOp8JAkybTB/kIf08x9GnBtx2u3ins22uUruxD+R8aSXGOiylFmTxBbU30Ywjp/i1Db7qNV
F4lbF4GDiHR5+D7LGLEHfF66pTgQqdGDtDM6W+xzSQt+t+QhfOuOjfAQ+1NhfQGQrN7thXfLZY9s
bcvRU490A+QLngPv/L1JUU0NJ9sNhnOi/y9mggmZKFoFd8LL0uK1Te36NCVE3HWTsjf4VT7sMIsu
E0bfJ07E2hO8Om+NWdF7zCo/uyYCdNoNaRmRB8cdGhy+vgNBXpss7MKtR3P7IdcdIXGZnLJvtYy8
Y134Ol6bZ8ulaw2fpZr1AdYdSpQISdSO6UZNApP4UETexq1BCJ2yygP5jt/6oUNMpDDdtfaxb/SX
ATk2Jjff3g2J9M98jYO7bOCltGpOy7RKfaV7pkBpwXsOpDRBdx0Uz6EllzMRRPuK3ucmXSZas9VY
qIJEw1wgyS15qFkVmXOUct7W2LdvHOrafWvw1hdDOW+1lhiZFLJodHresRp7zMvrp1+6/G67yt+E
MlBHQih9K5nj3jmaflSTjtYnfEzOaRp4okihSF6HKAFdWs7NVoNI3Hlq4TXCzh1B9V3zfYwOxWCq
WHMytwjvLB/xm2uWb57HQrm2BzfkpAZ3i0ASZHfdvE2Ctk5iRN7hHTGQ3aU14ieNvxd7Q9S1B8Yk
wzafcxYxe2i2/sihMTx2R0Gy1YY0nvFrBoOODWJNGJ0iPg9o/q4T5Y0jifDLECZxEyp5o9q1tKcP
dS6ZArCSt9kg4spyAeNxdUQSMcvwB2v3fdUdM/HSF6H1zRxZrfT6jHg03K6LpBfXeJjSvZ6BuAUj
xQzDrt4jm9zbKzJxaZujQ/achRWxb7DGLn7zKCau0BIkNX5ddup8cEdQ5T0rd2l2HdBvv6atlq7C
pro+JctQ3amBtcdIWT3GiJe+0BXXPGqGvZN7eDhrLa6dxDa/RNbQn3GNURI3w01YqJL+FSr4PINa
VUWpcdV34sYRjv5s5Lm6maesv0ry5ZmAzfE5LOZwG87o1dzF8tB7IRars7a6kUaX3JbFS9AS2Cic
7KNJ10CjXjzyPj912kyPNlZNYrardtObDhTIWdkMAOZ0bbt8MTzsmnbAR2/lLl0YIiufiEqsT13N
imNWofVJmAh7gQyPM07itbwhMxcaFPdgz/ZvjAuf5Hm+28wgZrb4R/BXbneosyi2rUwCHVB4NfHv
lyxmOftMnFl2jq/bSs3ioh5b7JihhHJQF5hq8ca1uCVK6aDlQ/3em/TMxnZNKLYfVWVXp7F1qhPz
KFNumnBoT06phu1ggd8qt0k7gZQ+z6M9YUlE+tex/iHDSu5beyREzSxywkddoavsNOaRQwAqkdk6
PLl6aOo48Qf8MBu2A7CO4oUcmw810waNQ11U36QHkRcPKRLAMJDWZpyJ16W6oZtLz5p1fQ5Xkg4C
nb6/xf9PbmWO65pcnzDN4UVlnbtdnGE1BSpLvYaFWUAWmcqHMXcmeACWn1IhzImLSyKY9aku82Ir
pPnFDYcjzIM8Nmanil0P+pBN62XLwqHvPC83riwHq+S2Dyqyulx7PvCe2k7c5KgghzLsj3aLYG9q
k7ci84pdAOGAHg88M4S01mc4TtP1wDeaXhaN623t2oOxiUpnueZ1Tb+mZWANREYqIy6DKaK6NYwL
QRM73AeoMenK+yzf2AqHDRs2l0G5C5MOy3bWHQtAQxUTM0//Rtfj/FKMrgXxirGBu0HMwM/qGkn6
ihG6Q3HMqso9DVpVH41DQmE89qMy0YG6lFYlI1pASrnVX+t1CIeZU95Ii7JKdNUbH676FNotAkOb
rY4SkqZ9OQ/emVlhdFl3eXdZ+Iyje90yj/xuoUjXXBJnYqe0c4MqeXBc031Dx7XoOOI/h9Cwgrs5
sVhuk3mCJStE/vp9DaxrXDSbcSmYr/71LuRXoBMOHFoxSGsJ/HD+Ibn9w+YAWWPqDsosjy3FxNa3
R31FnhQMjbCjZuops69nyItZbC/UWEXUrYME4gxgW6WCWNDf7Zt/NMl836wgggsQ2NIwovfwk3yF
AUrKesD5oF17ol147gq+L3RI3+pyuE9mPvl/fQV+2ajzMCDo40gIrWg7/bQ7YtTpVekoS4bEFKQ1
6fN8rLGt1HX2XSLa/E6r8mdPH5FMq7QLOvkvzO66o9hzMeGwuLYM4Vkxm61QtZbbnAerJ6hsVyCl
vUEeNqKq4BM8krvtHzJ7tPaZVRqbhKjcN2KU6X6TWv+bJ+KXfXbkrMEBZGDwhnBdfroeoH9xzgtL
HCP22wfPSJuzdMffvYO/dCw4Co0KZEPIuyDj/rQfHMSgEx8Sz9F3qVx9chgI2/DpvdsRRb5fYCOa
cyr3rKDi/Osbbq+dgh/2ohH1AWPrcOWmO+g1ftwPz1bh6q4coYmqMU2OpdtEl0aSRK/VQF2qmtGb
byLDi1af7lOBFfoD996462ftISpuaszKLHZdzzRoCJ1d2ktqObdAbqnS6JIZrXpvoaf0F6vDLf1H
x+X/+9W/6VdbGECcP9zoX4hnF+9v2Q+4s3/+jX+ZUi3QZS64dbynkL781VvwL1OqFdBydugQ47EK
16TFf6l24aCxMJqmDQbXg7bLU/wv1a4F7QwM2vog0VNBovR3utTImn58JumwEt7DaWFOZQ3+ZVEo
rKQd8G37117mkh6X1FN7rgNQCzsjZJBNQTBhxHDYDJmRXz6gQvWiL8gZv2XN4j24QeF4G6thCudb
Ew0NQ5zp1k89O+EQ5qas/bBas9QAlxrOMvf3RmmnOLZT5qaPZt0mRky1WTrVuYjgomnNt+86sLOI
pRd7z16orL6oUKzQchkowmYr3dZwI7eg+719JhgG7vJouCvY/kOUMMfksnSkvFSD3R9mX7cnRq3j
+2KVry5ikXeXMv6lpKVzMJHrvDIkNTeuV5E756g3B20TvzfMZqpvG0rAMmfT0ZSNS+2CGAAsSzJt
g0DvMwSkRIzTxEl1R8QFpZzeE4LdU5eKMb/hu2U/63m6dAciei0xyY0ixON+VnVzT2huvdW9+Vx6
InqcgBZgr50c+CjR8zSF/k6bhNk7urrDq8pOfOjs666qcGmiQ2BXDTGu0s144fmZuIqM8i3qWw/3
G0m/nvSLc4t+5FA2hv6iiiC5mBPP2SNMBNNRCsw/MHa/raazFttARyycLb4Ng93tolFMnz0LFG+c
Cvp1rQzTTVuV4attDwg2gjzj2jTPlaieW4ND161cmLKN+iXpDW+HSY76ohDBxpOwmti/1HAUykp7
VowIs3oIlsn148TM5MX6RD62Wvn70ErYYqK6LY6BPYA0zoKg5+x1sK0NrZ2DiU103soS6z3Ls5Xe
u8A5budZLTfJmJmbjDiDy8yxQYwJc/I4itPs1q7xARwZVrfKcMTDCGDk0qvkfJnNvnNF9zwnrzoZ
b8eu7fa1UtPXfgVAxzghe6QyhvyIUCUM+DUgTFZBPl52SyKOk1eryz4h1Z4u05i+ZzZfxVJK75hZ
fQ3wa5DB2WIe3MSiD8zrsZ5NkjGipYw7ejP1pvXJ5U5DNTw504x6AQiHvS+coiW+3gTjYNP92uvM
9jaFURl53FR2dNYVBKK4lyQPbDQWxH00Tpei5aSC1ieCYJnVIxCtuoo1hdpHMyzNLgzL6Ei/yL/s
POPdXzwTB0y21uMAUmOnM0abKTDbdEc6ch/kZvQsNIkCugvOMqnFbQXhcE+WgvmFVmK5t4Xlfy3g
JmDwqjRmE43mB7MJTRSrHz9DwHZujSIJtozXkv3Q00vc1MU4nxsyd/tNGCbNKfQLeB4VhrHdPNjL
beC5zW5pQWj4/gT/fXLsC4Vy8B5kF4zVchyevMxr7oSoM7AVaOPiIErF2ZDOHHtVFFKlR/wkv4F8
h8cxUvAzRrhHnZ5hp+n8MPXJvBNjuDzqichpjZ9yn7EJ2GbRzC3p3eQqC+vu1vdbwGNh9wkXt38f
OcOxQ1BwMw7QiJopOIGTQ62Vl/Z0AfxlPIaj39zmFYRla7TUxF4wnB/YHsurSmnM3FA/XoVptXj0
iyQeRlji4Yw64YJ6OniY8tbekAu9cSZpXlWBsTPrZrxL3ba7nNFAbVg8zWsFmoVk6xrgRyUcFoU2
2qbwaS+W1nq3SOK7lgR5XNDcsy8qxd5PWCSxT7Uk9J2bfOjsJNsmQhKXJucEP53TPyxRNn9jRCg3
ixHMcIor9y6Y2wr7PlHk+FxtKEbCKw6ofuRWJCzkpr30Z5EN0yNp7e6+lYSR+6H2r8yJMHICUsaL
KM3GbQIT88VpTODoTM03xkSUZuf2s7HNlee/8BFcjm4UAczIWwMhWOYAAXaHjzwxmmvXE829agEa
SPImVoXRW7pU6a61SjKIG80eRdP/2UiMdi9YAvvLrirv15DCUxb59cbpOnm2y7S/XQjV3o9TuNya
lohuVLaG37ELWnZuStAwUzjBXplGuipCvR2CzP1GBIRGQTV9RWS1CtFQNsVJMWabzveMy8xwW/r4
3vgMeURsXDpm9344RtveafyXIcx4NxyfHHYvLC+gAEwgoAeDBStlU+kJ97UoNckLQSuuLaJMD4vZ
WG9jlbrbqV8ek4El3R5n++hpcmhjJC/egxDWxKhiCS8whd4vpnVB9YCnr2Pgt0P9xw2uqaO3gdB3
I0LVZ2Pyqk0+VIiM/ZomdanmOjbadHwyU789RcBKTilpGvAFiyQ6sm4a+LTNSxUYzv2yDLf0qteq
0izPAxds4/Hs4SimccHOMeaVQAYSWfWlv6Bii0LjvpjphUxj14QA5tbeTZ2GRzH5wz4N+3KnnKHa
mGFymReEZDW+GnDRAReqF1NsCSOFTwYfYj9U7EvTfshjeyrb3RQmFV65juV7TMa3TJjyYGjTPy9a
BV+toCy/IO03rj3V3Smn8h6W0H00Z1ddE+XaXo6jE8DoMhbozAFZul6gab5kw8nzq7d8yfuLLA8w
HheiOegVvDzAf4R1aKTqJGyCslB8ufcqrZvbpfUKxhLa00Cq7qxU2i+Ij8bLiK8yxm8r0c+WEMax
XLR3WUmRn2zh7RsnXyW05k3hu0+TMbqxGVblTtROEgepLj9FYSoPQx+2NzLsrc2kpLM32+RbWKQs
gWmWoZyMZAwrjT5bUy6XmeuOZ4ke+rMmDDkOFDtluZTtFvbl8uG15aesIh3XLvLgoUg4hd6iPcP5
zRDvnCvNqrqTmfWaKIA/VeNmN1jyYWTinQcKfcmW331EjFmf2txxdy5JMAeBLm5PBzV57YZ5OriT
6F4no/ZpgA7RrtFkgwQj0S8gu15HGj9xZFbWPh11XABOwJ+YvRkDwMVudsw4AKZ2iiKQskVanqce
7xTuMVhElb52yyalN242m8wMykc0dPUDRVVxrtuQT71nYWYUYxHmN03TWzDEU3ldghWvfEceQlAA
4M7celsjmDtkuYvgPbNTUqhrlh07H45pkguPFT/3b1tPTheZW1r7KSR8CAWytxnd8RVBV46qEGLA
YRyt5QY9FFEmXmedGKfUe7bB09sQJiHS/3ahSCmU76E/TNuavLLW3XrNMn2tac+8+ginGMCptypF
7MmJfFRD1e7zql7z0Gqju5iVGW6qvDCO2PkLfxO0BdIJyy3qK4nKHuSW6+9GXWEkNtz0Pek7m3jo
BfJm5bPjY9eMuLrIb6h7N71YU31sRIcm8GvmBIl1WgXrpApRbWbs/4+JY5gfYRB6cQ+ENB565kUA
gdMd6uYupvTodqos7jymjTSRzHk6J6S5bdrazi9MbvUrakC6sFOS7IJ6kJDSkWKcOoVyK80MtW3H
cgCahYLqc5uZHZjkIfBisZh3dBm1TfpQml9bY299nWRQ3iwTBDhT2+XGSQp7n9RLWVsP4ZQApdzS
y8yar2KoNPq0qi6j6lMwZUXhnhIvFMW5n8Ko+TTOmqvW4EkwYBRHNZVynHe+tSBEK60A/j0Thq0X
iSLYzllabw1a4H2s03n6Jn0MwmPEGVIjeJ/5O82rkY7Jfra1vEDkCRDP0uGENDsU9OXC9qqV/OlG
+c2Lw5vnFHO354jGFdLsdjuks30QgSebOJVTjQfetK4aMYUX+KMW3mA2c9fB4H9aMoaVbef57y72
iiRegkWeEy8adx6d2vuuooWX+1V3MipZ3Zljlm19hzZ33GTjcHRLsIesBgxZ2sbeNi4ljD2q1S8u
iqPfle4uKD37bNbKPXUmwlpBiCpKwWwCOjtXuLENjmcWsnmchHaflVV4+NaFRKSqLMOOYXQWG5Mr
d88sA8RN2c8vSPVu0jzkspoMfh+mMUq3mpZIsoHkal7NMrU3ea/UlvhxWHPKC/0hTlLJjIevMIGW
UzsA1cT4Hiuak6epyvNPaVj2Lz2lJ3smpa+RtKcPlbeofbhe7KQCpm2QH8SYFQ32NT1iEsmaegIs
MEjzYs5V+5AkldlvRcMfHZbIuwAsUd/3KbC9tLXapy7rINrIsP1cN+lTgjH+0rXxqxO1a0I1tVfi
Uh2BHhu0eQ6iSj7obFL1NkEAGFyB2HbvGE68BUtHLjnxHeiCjczEzzSafPYF3Urk+mUCLbKcy+fc
lPljmI/JAX6KlcIjsWxCAnT/WHTD+K5xpm3gXaZnVaVyyxnVewK+eQlhc5Du5vfeHLP1oNbBIAEo
MvPGLwtVHxW/QS5B10yYW4KwyLZIE8V9l0ZUYgwZWmwNg71TtGx3NlGwF2MBZDFblvzSy7S4qBDM
XJdoiFHN+zxMpvGlDJvlMaO1TEwIsEYgRzOLhona/LlgqbB58kcThWiw3Bhzs2yhdiaH3tblfb3W
SQ6T5RgMRh9bgBVPiV0gbaXyhaESNUc0rRZR6hZjEi4jhazldZeeQ3EtatNbV7B0RyNrRImpRF61
nxvSUaobq8iVA23UZzPWgjU2Y6TdWYjw21cI5GiJLO/GXJvjrUXo2tHPGgIaavJpnvt6ktOnhdkY
31dmY/TubgdTgR7ZDUNgAxiNSNsaz1ySLgz3Tdpm/sZRVsNM/78qV6vM7Y3pGjDwITECsu/Kanr6
Q/vnTwR5P5vHMGpAjPAIMKIqo7vzsypKttOIiMQar1ND/Q97Z7YcN5Jt2V9p63ekYXIMZvf2QyBm
jgpSlKgXmCRSmGc4HMDX90JIVUVRKqryvcwqy3IQiQDC4cM5e68t1ppP8dwwB76R4qB53jqMPpmF
BfVvMQyKLUKFrYiNjeeGV7WEd1P1G25158/pOkMZ8faHe1UE/v7ZHBM7qOMiijFflbkLBMylHhKR
UNfttVuzVwz3yZ8ScH53EYMUPsx6YDPc1w9ApP3IoXdQ14mpr5a/HNjBpVttz/fy35LkH0qS2KXN
N0uSt89lCcZj+FwmuOq/xzMcnv73//74wR+VSdf+C+EcOlVODzQF+Lt/ViY9/S+xFKnJSUPXh4AW
kdg/apPg8jBF4quja0MfQfwLl2f5f7mL4AvSGLQoZ9Ee/r//+clL273655estu+GxZ/q5fD4rEXb
CxiYZtlrKWNeWN1c1Pq0F3DGJ/qlVWKsUY1Y1yaaJRSbZso0WxT0xbaqdxqat10LoMarDH07N61C
9oQVzQ+wRdDci9Evaqsui+S69b/WQx/eKMeZLigq6gje5Wis5sKjWgVIstukBmz02cnNGoI0i+XG
JVcXVlccGmgA0hhroWFWD203tccpbeJrwIM6yXUzhzqTmhO+HzfetKw46Ybpq7mLMhowe07x9O4M
ij3kFFscXTODFW1VobJkfan9bF3IMVzLuNwn7pw8a4YRfVWgca5GfuajmKpUrn3Nty/jIl/UWW6n
yxWmiS6HuhuZm0pT4paTRn4xWH56w3rZXw2q03YGjfkg1EObRno/IGlTYbblRJQOnPfYPI5LhU2D
g0bNrkAn4cMMWQ25sN57LY/Z0NyMS5ixfixpm2xK3AR7Ch3RBkQhZpXENo6K9KXbXrOcLUIq9jNz
TpWE5MubOIROQZIVRw2UljXIe0ArHLHdLaU4vQ9ar7iClxrpm8l1VAxMsJ7TACT+B/Ii+0tZ2R/B
gPV3BpFS3s5rQxx5ppZGeOWkl+3KVloPY87OMpWWtyvqCEz3MIfhlY3oac1RJAuKCsiQEEN3ch1g
5yjTQnG0NKV/6zh6bOzCOLnDLQfuct0pu9nZkX5rS5lUQVeZ1rWhdfLRYPPzvoUXezN0nCHA/m+0
RSoiiqU0FWPzJOknP/p5G176dVq+E3pvX2W2+SFRtrPOKj1bT0hyt2UThXc0bZuNo4lir3R2x1DP
KT6k6SmUjX4jtc5dh6OtDpFT7bLU8jaFrVQQSxSL4VxRsvGHKtynOHC20imyb75SXw2QTNvKJnN1
BXXQODHI8dKOY3PoZqNYzblvbSicKwyZpr12SvGuYrQFGJ0vcNHFi9rGWWtx95Geq1jNo6ttYzRg
K0HQ1V51MRpNCbfYkEZyzIdY+0iKXHSAMdWcBGXQq8kW/tH1umadavG0aY1xCIjOja+tAQp+ybBV
FE7ZPNeIIleSjtYalDtpI3hCxIboC6z6qufYFiV2Fe0cNJqR8d4L8zHZdr6hLJi2xmw7yHZgZMTe
STkj2Q/BpPmevDPNTKg7gURF2CvRZLHxYBDFkrLZSZMLp9Xdd70Xh/GH0Z6LfiUNVuktJzSkdbmT
TFwf4QtpL+YHH3OavspTox0CeIIws+BOaAJonVWmB1WZbOvzak65m5SQiXLXVhye74YksdVdnyUS
o08Uaal1nVmAER6zrG/ncg2IqHRhqwskZYR0+/N66MyRmU1iNnvEgwyHHXQ/oo9MqwqGp6omIOX0
ntmN0kXg9j01udE6T0vP2zSF1WfRfqJ0/YgURPVf3cwHjfvIM/LlQJ5LXx2TvrTY9Jdh1oP6Lp0Q
vrBeCY00C1324X2ZSWeCVGCZhElw6gx5sYxx8/dX6qvkawtS6Vv/P8sC/7WqJwxgcX9eEf71T/dV
wf/e/CP/9hf99HtZan5sJJaO3U//gIwx6ad38rmdTs8dDrB/rErLn/xP/+N/iLRdnBkvdmi/dA93
z1Ub/bxKG99/5scqzVLMwoF1wAU7xpJq0Qv80T/0xF8OvhdsV0vC0sL3/OcqvUhPfnQMLf0ves6E
FSz8QEN45t9ZlJEK/NwwJIPGZ/n3Mdiww2NDsez9Xug2fLMqqeV7+d7yokeVwUHru6zaoJ3/SEjX
HST7fQl38aNXGCRDoByQLjkf43DsJ9fbzFpjHixVTIcu9+dVSR0bCnuW79pJr9eu1pRBP/jttykc
HLDXLnIfr9MvtSivP+kgOE6ayewxa71cW7mag9pLkm2olYv00j2lQ+LdqjlZZ15fXJSop/htoNIt
1TSbTjPN9aTs9qj3bdAMxQ2iMrGqe442aT4e2s6d3wkcsiiMlIszX8l7JDUkIZHUcYgTXnlySN4p
qP87UAIfmJzA/SmV79wij696PTEuUovPpOu0TwynazdCc5pbOBOUFvMHOSJsgmm7mhpH7At3+Fwx
A6H/G9S6tevxSwLv6yLDIb2yfA7Pdd44O9EpnTI6XmhaSR1VqxyBkGU99elobW3J20qLh5AbV342
h4lQqH44pn6GPzpBmJrOJVQkGlM0xEiEjt3yVDTdts+nLaK4mxDow0ZqzbivLZ+pDNHtya/N/GM/
iPqDGNJt4SsQdn1xygR0giT3WnISUIxluH/yqxbXvNqY3rAUjprsI32n5F1mxfbB6ggNoSGISKSm
Q3rXWBqJwJCcLuwMdMBKK8RZmdhchnGdXLdVrj6Gvtk9sUXzH4BYZCWtBanWTuUiix78YtNx0j00
KMPeuYuxpcwt9Bq5OYh9b3n1o5uk5MSm7pA/lBlBfwLHKdQeCAScQVEV0QFGyh3hfKdpZnrrOqFM
uk58Uxqrs1C2M2sEhN2ieJ8rnZKoNktUt2Dcm1WSZwhmDBbdawTr6MJppm9NqoWfXHOAdHAWCgsT
YkNq5tUdbdpiMxYYU4xsMTo7I3gHpHuX8FnTT3WNm2lFxtMCdc2QFS1ZQBtkjuMtkrPkWjKnlysJ
dWHTASHdzXAo91av6EoIWnTrtvGgbuhW/jCRxPKlla510CxLEg3R9TzVtuLPxMN4ywNEdD1OqL6R
GuCtppl0HHt+JZ1W8Ix6GU23JhiOByFD6uECqTVZAFM0nRDi8xmLaik6OhBkukoA4rCo+m9qL+cX
GpD0mg1kjnIzDSjpxr6oH2Pev12C08pdjSP+gHBM4IawLyKS0iBVhZpp95Q0KM4M2uLPYmzH21BW
9c35k6VhWnvbga0FjD+cHO8iqCBgEFqcCFYYe+++EzK0vviWEzByLEUp7zus3UHlLHHyyXLjqMMw
PEnRv+e0zR9ki2weBLSJbo3JdNroVJ92lA7ST+eRloqeq82RjxzdmFCXJZS7yErzqxtFFxdmfJTK
QMxN/mD7yvygSg0RXV/Y7rtWID2tMkA7BmRF9Mc9hOBIujZOE75UKTGQaMXMt2aGqt4STNU/nVVt
pV45N0C4pgvEOuZpaYycVKMVm5gRibPfF+EnqKEIIESB4qcMR37RgJ67dacyoyUba3dnDdbspNVd
EzX+rsoBfZy/rUIV1V1CsdYLuiws+8DoB0JnU97eCeHbpUFATrgiPpRuHx2HZCWp1OK7oL88z/xf
4nmPXmtPgdnQKOvS+Rq8//XQTLdsSO8xn1SrQVSfygSUYcG+wfeuzF7e6Cq6jdneg2CO90XafhPK
v/CtClcAx6/SdE9jZ21pnuw4GDxE0JHXQh+9S8dZCkehQHimoUifqsAzF4UE6xhKCquSO4O+88mm
2NYZEM+cgTk8Q14OhqHmTOKWdpAU03Uy+ms1puuOLrNVuuGtQZHnxhhp83tVhJxDeU68c6osXXn+
YG+mOiOZosbPheKkDnocBPFaa40nYohosZvPTTlUF02c1BfpLCEImAUpNqb4SrN7X3riHcskouhB
WjecgMJHqOsfUbl/nSSFqrnsii0BFT0pJHQWtcKa6IHOVN7MFmBp7Tg41izbDoY4nZ/oMgXmHJcr
MQOuqHs0/amsj76b7ay0jwNBpXgHx4fmRYNEMFVThsDTeO9MlO5cvzlk41QcdM+09opJeK17st6g
9MPH4csjeVL1Vquqx0anXj/CyricMt09tgz8HeFs+lrAddUNhNYaiUHYxr9RHoTA6rnPiekmexut
8yfX0bBJZdl9b3Tp52nSrA3vOoILq/ECXZaAgzq/XyIP6ZUO88x8YA35Pkpni7MDRaIAT5GJA6Ip
uqd4gsugl950PcL4qTdWNCR9UPYmFu1yhoswDyYMEsO5BpOavWNYkaQF8PIW/ZC9UThsqqCQVAWz
MqvXdgetpzPM+rkTKITnwjzAiqbIWdefZU7VnBxlf50aw0c9nGnSVKz2vtmInebIr7qtPzYxGpOp
Cd9jKYK/amXQjfBu0EsR2hV+l/chdcjA4TVcpUkZfQRk3wVlZ617Q/cuCeSINmwSUBa5Yji5IjHe
Z1Oz7CGANQUdCLKj6kPFkcaEKQ4OIH2fLu4ou7OL5y500+e+bTkytpTky6gL19WgDVvWdLXNOn42
KqwNrHz92g3T6h0yM9Ly4oadlYX0QtWtd10PtfpU6lP+SeEOJhHGhi3KDosqc0I1l7eImbxPpBvE
JXEtYVZ4PkaZNLocxj4zjp0ZGiN+p9m55iQvt17UFDqvRPTQO6N24xitR7ykOTZ8iZUehG1EuHKW
yktXtDYjpgxpV9Bio683K2wbI5iYiqrT0RZFuAkbUWzCriGdp0n6k8rmJIVJ1JSARPxSu+4jTxzY
KWQ7Q6+aTTLmsA+UqJY45fFbWZjmjVFE/XvVJmpfx27zwcH6gKh7KtfkYceBckH/anadBLo7H7KC
XVgxDNpRr5jAasNs9lUouqBu+zRIafXAxIKmEDZwGnDDfXE7uNFdGyq6thrMirBstwBe2h1I2iGQ
KkNxVbdXY5VubU3boRJ2gtybH9O2rRDOlkNOH7whwIFIolVC53Zb2BQ0Kkjlu7mCn5/E03I6ZBmQ
5CGLvBtu54w9XkbFm5Vr8G4mlG53TdohK7Ey7RGj3TXhTN0z2mM2IM7Ub/3aibYyJxpNsxok+m2S
rMnq5BVHsbEaPP3EClrd4LNDBoZ8lo6eEg9WPe5GNUZrYpzukD2518AmSOH2PMJ+SmPnqAQcjdHS
1a2i52acdhaBOCt6TflmSFK5GfVxPCaD0eGS68KDasLLJGpOdBLE2g299DDNDo3DFGNUvxz4MwOc
13zyafoXxoUr0Q0MGwCOmGJ2oCzT6J3lpM2aVxj964obJrVp5WsAzh+iqAHkBeQomnBXqnwaD0gC
MEYJtipZkEZFJjYTWOH16NVmCtYhG9OcEohExFw4CXGHHTyY6WuceWqwQV9hr8aMVHwYkbhoRMxs
6cXKAM25usNjOW+Mae6uoxS1SDoI+6oX88dmJhN9rp0TnQ0tSOe+P5GSYa5zX6Q3jVuLLwCepiA1
y/mL0Rn9lUK7s02M4bmlIbhRwhyuPDRraxoD9tEeOf2sSGS79RWIauU6zSliq7JBa2CtJ839hGop
XDWFTD8DTZmCBO4mlJCQECwN4EqU6jqYoQ7N15CMQVh7MUtlnSNqsgFSev69r/XjSgAfnC022tgG
nkCJk1/ZFO21YwBOq+yvMSjuNcYi/zhFkLGXsiab/mhq+y+6rfonNxMp0omyYx/f2XuL3KBDm/p3
+iBhADfsZbTFHJod5jn0uiVxebq0k5aEsbyYP+Stnl91cfGVAyjd/wrPBt3PnhiFqSQhEd3W16Yo
WPW1pnhyB4pdcAn6fivhI21bQ28f2b44GxNFzqkP/TlgD3SyklTckD0RdbRNcutIj6FZQ0LhTZOl
enCkkhdNbZWXcz54ddBMfX6TlY0rAgxj8Zey6QgAo/uPq82IWQp0PDHliqNhxT4g970nL9KZOIZI
GKdERt6HvnVhCVpF+WWOKzqEcCJtzGQlOKUABVh5X7Lp31BU8S4Is6q2HRMjxaIZmnpIaJHikIWh
Mrsmz0o9Gj18P6chx2mFdgvLZErbb4WfiSEEj/smrbyYgy9BUPeWCWcr3CB3IpITnxHr4IwOMFHU
idZWh5i0bbrhGxYz4rytPtm3YPv3qDGeyaRMVt2ERGKwuktajniNotY7OYU+3FJ0qU9WSnUpUw27
WzzYKxFV3oZKFvU23wuPfLD3HPzCtYtUcatB8DmQhB613yX9/23Q/KFBA03CRGj97xknHybOimX0
sjfz42d+VH0M3SYKG8Cpg0UEnKpLA+afqnEE5YKOjWVhbbdcCjD/aM0IQrJpy3hwvWwqQ0up6EcR
yNaRjcPzxXNj6Ugwaej8o+j1o6P5VmvmlVXj3EREze4Lw6TL5599Ti9qQKFUiASJbbiWxVPU5WDt
v7x4Gr9pob5WpS8d1JcXeOWUaEcrL+qRC3gpcCgk5NL/TJcy8YO4eHr7UoIn+dKVgVLb85YOlwXi
X9h0bn8uaE3M5LkABXiVihy+KC2FH5HdvmdmjfjUpWPkfY2r0Ot1VONmp2G3zsWUlEfd0puoeAKX
77nRku0aI+/csUPSd+DA5DO0Fy8pLmXLLtW+0KFpHXKMhWF776U4jPCpV+H91PRbILbi2PWpcZs2
FcbbKQ0bDm8mGWYrz2KzvjKZPFW3UjR1enpg6ISyu+a7/NyxS/iaaz4ERe2E6jpBdtIkd7BO3mPn
khc5Gn83mHE6qi3W+0Vt7/YiXYvRma89NCHqk1bpDkK/iJIWINuWvRQUnxsb6eh8kfY+R05FRcAu
NxZBiz75Of33BHP3HGd+/kb+O2v8Ydagn+rQgv33s8a1fB4+/59H9o4vJ44fP/aPpq7xFy1KImMW
qs0PV8mPicOlPYtvxHaYVc62Ekq7L2cOFAvo7nG7eM4y3fxr5kCWS5vXsHRPLIDZvzNzLNXhn1q6
Al4zzGtL6BjRAG3//LIZg9MMuh5Vh8EDqx1kZcRSzynwes7JE3rxcH4ziSyTxOtrEdmm8ywgbJ+r
4y8r1UOnk+PjGeXBtQBsM/yNa9qD/sPEE7hsmvlPTGRm19fXwzhJZUrHWsbk++reWoKG3drTuV4B
SGCl9JpgmnTE2d2PAELKPnSsDZIa4145iXn/9s2+mjEJk3MEAChC5vj2PON1xlej6exNUUQdZpy8
T0VeUHnL0bRdTsZMYBUU3Acc3X+65d88YmIqPMt2Fu+euwybl4+4Z8pqlecWB0yT4+0ZqjugVqfg
mFDbi6Dabd6+zV8u6BgMUi5HP0PHAfVqYUh1bWQGbn3yP0Joy16NDzZeil+epX2yaBo8vn0945fn
CifMOtsSETSglliWwhdLHRg4fY7CcdjLamwgOjhhZ97Mc6MDrjkz4ieZGNceFC6ox5lxagZRPpR1
TYwG7GIyRyO3c0/9hIdm1Q6Crhwe4+7SILX842R6fxgFUL5fD0JXkFfEu09byOdlf/V5S1wR+Pp7
iWbCiux7DWN7eNFF5PJtowrlQdFEhjqiOZhyOsO9MO55B6eTRs96bxIK7hwx/lqHYqoFIZcd2i+I
WIylLjSrizN7lxMtTvSB2nqxKdvBuC4wthQBwHU2vtLssDNrLfBSRO0zIGExGtda64J6lq6OpVOb
qJiygb4NE3gPi1ejEl+8wQIv4bQzij9qceBJW5qWt5yOqa4nONn9fQq650NKVR9ffGu2DLkQ1hM2
o27CKopLODbwNfnOkkmNODsdr3qbUt+7sZzUJenPcK0dQcN2WDDjq/NE0E4F7+k4dOOtpvrx1s8a
ah1j2NSPZwj/3OrWwRkyCKkjmItHr7CGWx3TOckAzcz0Neqpz4mqFZ+9llL5d9BpMYT1oxX340lr
NONeLOzhZE7EZ+x8ZnkoJ398dKqeqHiHpjJQ1pCut7Qh9K/rjP54Aby1CfySboKZZnC0pUcKRC55
jt5MWT9sbeNe+nxpM2yMB7b4kIo1sDRnCnljKexeQBcgI/ujRtPqDFD5PlbjNLIkZ6xEySucCt1T
ni7Nb8LT6kdzGuCzdmoA66q1UxZTggyT4pA1nN36lWPSYSeg14w/xAOYaa9mPl33mQSOVEw242Qo
Hftz1dGLiaOal39hQvtwjh44KWIns8uEkTHCxAvsiIZIq098/WcIrJRYRtaDc5YWmtD7aZPgwI+q
bG5oCLR8SX5sWAeYOFjaVb3c6+LXX4HeBTi2PH8Q1SKwpEfZKHPdNR6FuKMpRUbu+c/0YVhiHtRT
5o053mvc67vY7Ye1inx/KzlkF0G8vB5Oj0Vpj/UrBGbcDfAahk5JdHhokE8WGYsQO3q22HLVkxmX
XveN09Vi5RWZOd6RUM6BDrDbGA7bnB3eChk2P0B2pqEflNG7sBuiQoM/3nV9ou3I/UnVmmPhFJ5I
UCIAL64E0gEcJH14aRLx9shJAznppJFADBBqTm7VRNDih47HH++6shx2nRmXCiBwBnbHG0jI1jPo
R4Kysh119zWtk81I7NcqLP1p61t50ICzPCirsbe1h0JBEH5OiUHtQwLdL/qoGu+dQiLLrwH4OqY2
4c5BsA4j2PjY6WazrvHQISsfjRvNiSnpxU0XQf8ZxKfeznyb8dUpK4j8ZLwgOHDYo8eK2MHrC6ZX
r9hxtjJ6gr5MOb9I3GOZxFiZdNKPVnKpLhgl7pgVYxdc2IzueAdDun/yk5iGZqfhVFkzuP0j+ct4
xqCmdT4iKDd8sErg1WtDs9+D1KVx1DafS9KUrlPcZPa+UQgx+IMWg46UEYbUlAFOj40lcoR5eTyx
zDGWzZCz8R64Lqv03Ca7qetr9BS9/0CkOE4VN/IKsRLDMJ7mMQ5hg7K3+M6b7zKIGEOmPo8VxdNU
OEyYlZndp5qefgB3xYvlT8LCCkMLLnEti5w4X4/BJ8FuYRmt7on42lAfRYHEbURbw0KOdhT5jDlv
7mrjU0G403yYY1t6B6toZ0sFRt2NW9Lg2+yIaND6MkeDcDZtmR1zBFyXSquj27ZL40NEwciN4+Yh
79vPUzEus39iPHSFj5hG8pzIVWaeFzXSHr+qzU9S45wX5LEi59xX7h0WWKT1cK0PkDo0zGKY6QLe
S/cCuVHrAW4yy5tRmqPcEp7wUEBiXldjR6kTcgnk+MlsaPzmtgAebYXlNXJh+0tuWPz5mhWrfQ8j
yQy/+J4iGx4kQlhtZ8LOKJxGmYSk02XaJQ5WyaMrqITOvYg+Iimo9hxLvBs3tnS6LHQ1XKPGwjSZ
YfdYjXC96fAL79Ja+E6ZMfC1Nr7fbpKclK8NppCovW69bjpMVupda+ME8rqoIONoOFye9JyurQgF
01vmzAyaRjJSuggHYTRqy1CSEYFpUby0eU2fubRxTOb01Of3DCafxumhRsFasyyiF3zmQcp9fCbX
m9QqqW3+RZyVDMHRwsLv5FDT1xEyps9QYNr9FGP9DHD/d92OfqWHqAy/aQpIlFhLFhPcm64H1N7i
8o6gjLw7w63IVIX3Ec7253lKmfDPU6Aby7BFn0ha6GqCMhPf9qqEGy9rZV8qKfUdXgKIIDiouqfS
wtWyMiwadaysoPDdnPWxI1MckJFIFvY+VeIY+BgEz2MycbLZff9YRkno+q6JU3YSoaaxfLlA9S6a
HBTRMJHP1A/sfeEp+xsDE8h0NDGy0ECSU2GPV+Bk4JbjJ6keldnU8Y1Je4ovq8BIEKhh5pJlm0zu
yW7qvKO+v3Q7ilUeRw3iROXpg+sGETbjI0B43FhJI6Y7DIbi0YkNJtap1ah21u1CQ84parNkGNG9
gvo8MW/mzqU9Wx5dOIQ0dzio9WMtY+1b39JjhTWOKJLPvMR3aK7/YOJ/gyNNWqkMGrwL91a7EFei
BbOxbV2bdIhoTJYnSiuVlraYWNZl7UFgL1qmqrtw+UZTnFefZ1ksJDdoNteascRZksWuQ7UR2N2S
Te6JUF8InjayNpZKV905VqLJO/xdi/gt+S6FyzPPRxiHE54MR5bGBmT2lCUaArrUY7cMO2mR1tFa
JV0CBRjxqIvyLsyLZN0rzPpqEeYVZ40eDnz9mJ2Fe0U/UJlGzMdfzXpcBH55OtdXfP3NCSFlfMgW
IeCo+clR6xEHIrFn6VkEg9EiHZwWEWEuleA+EBciPocoht4QpFMYoGB7F3lM6VYbya2hRwZpfQgV
20WyWC3ixWiRMZZnRSPbECz+A9EFRsaOhCzN7Bs1CYGHBCEkkhmKF32DRY43UEEeLb+RBv9Ny4Fq
LDpKxjUbA4m20u9r/UYU07AeEF463VTsx0WLyd44vMPEOG3TRamJqFdtRtu+oaFjX400Ht/xbbMu
LxpPVr5iZ591nxqWcQ8paOTnVzKzuxXYmulGX7SiNV3Gx3bRj1aQcqvAQlTKQQ302KIzdYZbC9kp
O79yAw9Q/ybOmlRrIIl+hfE71ctV6SqbwFEtnZ9F46CktCWv8BYmsoqRCut5xUZbG2qUPyEd2UkO
ywwSExC+Yr1iNuzT6kI2pnZwrKmpr7osZ5AWMbNNgrGMph74xHAVjjmNiilTgO0Htt3rt49Ry6nj
p6M4pB8OHHCPyIaDavHqaExHN/VZ8cC1ivOmfxhpXv8H8WW/nH48iLQUKqAs6ajmzhE5L05rfhjj
JiWSYp+XS5ysBABz33QE3Kzs0agouC1Hl/N0+Pb9/XL057qgjAQkXBr3nBR/PiVyJM+ttIIkTFPK
+dxrKHaKbszHLcYX5q+KwJQTKEzm4mZYdrlvX/21JI+Le8ik4YTABdHFa6YNbTGqJ4ZTEQ+NomQ1
e6157y2zbuoi7F71Ed5AtOUtx5Jl501aIJP7+SP8t2b3h5qdYegWRY9/X7Pb5lWbPP3kwvjxM//S
d/Ir+NbInUNPSe3mn5V+z/3LsUwHsqhhghB/Weq36AEsolAYzxSZTfdFrqNp/yVwnC+YJyw+i33j
7xTsXo9sHyTtwq5hQuFv9TPG68UbFakRH3pdSaT+MuqDPPPZkXAK9Be0iU84i2hL9CjwKtd+/Md5
41W5UFDAWHwpPB/mD8d8zYRqGlr8wzz2OyXNYeNOzLJGAjNvcpNi/+Jr+U218LeX8pcSKK4THt3y
IF7caGuRbGMUot/ZBtv+3DTUyoKGtbE8MA5//1I8Sv+s2XXs17PUbHAKnmwbzMk4JruRBNw1Rbss
6EdXHt6+1Kup4fwAqbUiZLEYFIg0f76rcegR1woeoA+EcjVM5ju8Es63EXVtVIYphlprCaxbFPg6
upG3L/5q1v9xceq9yyg22KD+fHEkgmEIKbPfaRXgFyMd401pQGt5+yq/fnGCDpnpEh/JCcdzX12l
izyrG5pQ7lrfduBfmpwDCUJv3EV7ULBvfPtyr5YYbkqY1JIX9xN+TOIFfr4pwQRODFAvd9Hk9Gze
22fXMr+xphQrIy8uHFSM3+fWn4xRL41Qvz5GYZr4YGDUGbahv148wzhLFeJFuUvBogQl3he+LL/6
e5XV832Z1K19FjIfBN7ymF+Mf1uGBvlJmdxZiEzZwmiXuBdvJgBLlLk48v79p/jyaq++NMfWoyYS
uYTrgUhioUxEA3u6GmDEqvIxu7ZZ9uXtS55Dul9sQs53SC/AAe9H1YRA0Z/vcIozuB2K186IHTZ1
lZ0/RLoMD041e5R3o2wtGzxAkxc0OUJVp9e9Yy2svURSu0MOMWzkaKpVq9z66zha2gF+CZazsG/u
ZkBD2L0IDyOn/Q8T0znJ9tXnXhIXdMNBwG/+MuK8LuJM2fMaUbazUY5pKlsEtgJpoQZkIemMJqi9
Sq0tnt7GzEf7kz67xLEbXn1NBh61mDryb8A7/mDC/duRKX4zNOkKGdbyhtPZee0mTf2cGrfIezQp
MaWTWKzhR4xB4zn9pmuiDtu5lQa6cvBrAbRAflzCpyQ9EYEDeYlUXtjismVeZMclhCKjBgdQYgem
8TldRNJsr8EcaIc5Q2LbDH2/Vrjug6anrCg50T+gbg0D30rIL6JZuUUOlSCJaD2i0sZjn7V0TLVc
Bj2e+9WYiwvIwe+l8kCG2BOkP2vmqGZJoCRaf1P57ryHS49C34a7ObIvvtTjSf+gtRAP0xKkdSim
b9lknXqvB4PtRgvaPu5v+M3l9u3R+us0Q4uOjQFvPfvJXzorYxcJKdTypXf44ckrD2gmw5cZ7+Uc
1hspC+Nvv5JccUmRpDXnLvPNz6+H346D589Zv2vD8GB09ibHeeiX9mVrobLNfOfj23f467yNQ5rZ
Bp8pkbG0K36+HsjCgVRN2SNDzWv624vVrVLgC0zQzW9f6tdh6uF7QUiB43nJxlz++4u5LZJ4GdRQ
sQp6sOUrrTEOlZLuHx7gb6/CJpxtikWD83UzDBC+VpCMwnLntDolLNfX9rKJvNu3b8ZgQ/jyMMU8
xt1wzPHYLSIMOQsaXtwNR3qonDUZSyNnmjWgDlhmY4EkGrgcmXOdy5aCga/TADq23ofWjHYVXLY/
TUs4jn/5GGxhcBQZyCcM+9X31zSVPSeD2+3sMXc3VNXybajSfouqjEh7y57tg1GO0Fj06jmvlHvK
+lTtIqEPV8U8W0eRAc1++9EsLuhfPxMp54Q+WP6vzvsIiaYWUn/elZEsD3orNr4OZW2Ga38ddjW9
D1fWjzkpcEHeaNMN4YZT4CS6ScegrNZumT/neBavM1gg86w+yVQzA3Sr9d1UQvSu+0TsBbSrYznl
15re/2lz8fsbwHiN7ZlcY+gBP4/U0Gj9YvIUDzWeThG6tK1UdvQ+ZhYL6sZN1yENSShnTs+K1RbH
KZ4/e4l7T6POPwBuCIPRa4cN8Wf+u2p2q3vCIJ9nEZZHC5XmVtXRtFZZqrFWgNFvE7IH3/4KXod+
nEcnB5Z/3sGraUT1OR+4mrrdhD8X3LhfHntBpZ4q+LpPWiZ5/IZglfQDfowh6Bbg19sfwfrtKPBx
qFNAM7G3v3rdvYm5ZBKyg8SPFG6hSYsvbKtuXbsrIcDoT1U+jB8oVcRfuzbo5RARRGYuKaXI8Emi
25o6OXstKquVSgyFU8CU9cIq0nejSInTSyPjGQWtwVTp3qH02wg9hWGs+R/oqLR7YxBY1oSR71FM
f3YH/c6ZuFAE5D+oFQSaPzzzZbP08wbB49yPHY8dgqP/kgAlUINkIXnSuybNP5Thzh3SfK3NtBZg
dFp/2Cf+ZtqmgiM4edpk4ri/YIvzzClbJp1dTaqFn3jA/40hpb7yd/UUy0jiSv+fvfNYktzItu2v
3B9AG4RDDW/IjEgtKysnsMwS0IADDneIr38LRRqbVaQ1rd/4Tshmk5URCeF+/Jy916azwUQW++Cv
hT1ZJlqGaLePc58+lY6XMv5d/TSMG5lTzGXFOCmwonMSOP9Ep/6b3TdAyhEwhGFjovD++TUcUqAs
SWGvMXYzdMvobgq7B9ql38mT/ODIG+z+8yP7o/b8yy30maE6Lgfu4Nc1PTaWmvKcR5ZjePOgPeqe
mdjPuUGE7pnlGyErT8xCEP/PkuJGRLTpVNpDW1z+4e3524eJ2DR2FhDJ9q/bcq4x/2WG95eB1LCz
ZRhsBJ7pDcYn4jOzf8Ju/82micTR4zbjO/8rKiSIizKFeMBNnvvpmEon2S5A9f7hjPi319ehk8GT
xOVdyRQ/VQCFglCDF1wdOSP328hMGSETRbwNksg6jcrj7TRC76y5q/ZjAhaTbkC1n4x1uSy02P/h
bv/dO0Q9wq9L5RwxXv/52wwk0bses+Lj7IjsQ4YrRnPs0+GWoahf04hv8bO1mh8APn+dKiGbAmCB
OBGde92FWbmF4TZem8yj4e4Og3a2fso48z9/z7/5mqvIRtjB2v35ywsIUHYZZAQLAWtjf48aNDi0
c5hcFv1Aw+uPntjdbw/6n4+4f21TROTWcn6wWVVQY/5yQUYce7ifSm4PXFxyH+D0qX65ng3mtLR2
rK1UdXNkYu9u2lLb//2SRuc0QMCEk9oJf+2fZlaUz34TdEcycfuDBom/J4UWhH7i5//9R8Ws1CFX
k4YfSdo/3/m8cBSus7A7DktSfxfeTF5Jk4FkswL7n27f3yxi3D7aIpSI8G5/7VS4S5IWreb25Z6d
4gFo5GOdEhXK7ga3F18EID64qv/5Tv7tM8P5WgSIGRkG/XKwT1O7QS7qY65xHbOtfYwJcJ+Ib7aR
pf7nj4JDw9X6ZdWk0rDXbK8w8n6IpP9c10elaDW5W9w40SNwCuYZZ3eeiXHZ4T1qSP3oSY4mQWpA
9YDP2jpwctTTHrCFV98zXOdRykn+jk8JOJ0XVxoGjMzOIw2/EyQEqoYue4fLDvcNPpo6pFmFiEWR
Y0tqML8SWGpgItGOQHec7kgMvPmSqIv4mM99uOxbJmjFJgVE8RQAvCWKSEw+kBKnnoK9F8vMfY2R
UtffgoJmSbqRnGCyS2xxXrLr87LPnlXVOvMJWF7sH6Fd12Jv2dI51wD1rKPSpVE3ft3o6FoMek7u
A7TMzYF/tlD6jj2KhI0WcQkmsTQivY7Cxg932vdwMzHwqh6NRRbyuW+s9gIFAWE5c4q2CrVN/oKA
0MMxqEVbnMJ0TCWRzi0WakaKawq7nMmRKgzHSXRVMcTXo1Ij9JrJ+POEiW1OSDO3VGLTd6ilu5O1
vxZX+Evdd0LS6JeECDhwbIi2f5Q+E9VjO5AidEewvXlsyA0c9qhe4vDBbuso3evZpPpEETsduggQ
6wHkaIAjH4MjOeKqiIHArN7cKlnbf7YFzn/TKT96LrIO40hVt6sbLzPks0twzXWk7+nzHvTqdE9W
z3tlYaMammDcJDW509Zqk/FI1iHjCFyLOkyrez7BRm9Elu5R9uVHV5SQOla3farN2Vv9965U70WJ
I9/XePP16tKvsesLQDN7szr41erlDxSu/ljkwVGsTn8q5mUDuBJa3MoBCAeULkLjWm2ABCxd4F+Y
lRuAlRsHOPEcdgA2Juju/Lju985KGyhX7oBeCQQQR7Nrb6UScFrAI4KKbFqJBT7ognxlGGQrzSCJ
RbmdilJTVKgQQ5vwd2rlH5SAELqViJAv88pzLG9LukvTSk0op8ndITMC1Dr06A/IFyPeqKwvRy9D
FgJ5AcjPQ21l094ZYUcDYFsAs0BqSH4wG1Z6Q7JyHJqV6NBksB2YiGOet4f+e7CSH4AXyF200iDC
tsWGtBIiQoyXJ8/OIUOv/AiaFGeXUHSUCM6h9OfXemVNoJW7QLD+mOv51Z8SgitseAbEKL/WP1wt
KZ7Hk9FhczCr6WXxrSdoxclZrYYYLMjR3l5NMtVqlxGrcSZbLTS4nMxdt9pqlJ7YlXHaDKvlplrN
NzMuHLXacaLVmJOvFp2mjsx3obDtzL9ZeMrfDD36d38PleZq92lX60/5wwXk8vB8Qj6JqTP84Rhy
V/NQsdqI5Goo6lZrUbGajKLSOdlgJ/fWakCCehld8j9amLlc7sR3/VldISlJR/V5zvpQdfCeEzGW
u0W5/WdohAe7YNC+sVy+8zG03PbLBPtTXnhl5epdHfUhUWStA23BsoKh2JRhhJStInrCWiHANhbf
tsOB1HOlNkPZVLsFQO5TRlf/zq0K9ympmzI/gVsFexHnHfBPF/wecqFlM3U047Jc2R+BnVBP0t+V
4LSgDUu2vi8DWUMBMMC03Rajn3tX06SCR2HK5HtMcx//fYNQDO+bsXfLHE3PzJnq773sAxKaauW8
NVPY7zii+bdokOTnPCZFW4HNPA7US0/RLIrPRvFzZgt6BsrL7vwjEiqfEO26wlOf6MIxBilUthzg
hfAkZF7cvWZp1H3ppCgP5WR1r2Hn5hdFnwzVycM4ewC+oD75bTdzPmxHUBWJXw87vShejsq1ILjb
otylQeDjO3VRL65Q4ZAWMkqKIe6hvjumJmIa1ehmyFPz0iVjuuwjLMTRJoZOmiNJEV28rRkNEkKW
VeszaI3nNC6yR7vO4HiFvXYPWK+l9dLEgl8xlGWcXZLhyFcNSoMGadLjdZok6S0h79BUbLlct1hA
r0SGJl16knQuOw8ezeD6y4byrjsDS81ui1HJN1p32BoR6N4SzdkF+6atl8Oip/IwtpOojyH0p9uq
kibcSkjtt7xEHS8Vd5cmfHcu61ggzMrkR2/S/l4svfOkcq53XpTzcZmb+RhlXFR8j/OlxaN5L/1e
fqA2bPptEyzSILws0FBRh134U82PtVAQOb3oztJBmbUYJT+GWfavsDzd/RKG3ReCA2EnLHCsKyJu
6uSc0o046ngALjIq/1YsnYUKGD797ZT7q540qOv5KzA2EU3swFCFV2AMDOUrh21Z7kZUW1srW9OB
0Xohzou0Ju69a23nSRKRcZsTjv4sgyxFg6XbtyANyt2gM4jBrrUkzurPVV997bkktkTdee7tZJda
2lz2Nb88JIHpObIK1sWUhAGPBIedtK30Vsf4XzE/+dT/DWqHW+F11akvk1UfFNPEAf0yJuesHvgP
EhNDZEjHCiPuIlu9WXjPaWM16tM807SOQqO+hqnwt0kywykHfc9TrjOgqLJwQY7XmXkR7YBPaGz5
kpVvlw/R0Mt3r8iCRysGgQHhc8xu56BunI0STf9adct0F0H3frHlVD7k6+12e3Is/cJBpS0MH1Ra
iE5Jw3I3FBnZrVBcNURD852N6vW7DTHmaE3Cb4gkiJIH4gKBvNgZqHE8+A95u5QPFNLTc2wzkVlG
I6wzqkyVQVXI5u+hpM0HiiaDd0a/RfXwrQB1b8EV4PgkMI9MwNwKkgeRccDYSK26+YQ7PADsgZDv
DhpRz9JLFJDZsWZlt1VZtM62hl17Z3kFTVw8U9xrW0WZQUDTRs02VsP3NrI4sSEeKlAwjWiM2sJ5
EekqYh6V8y2A0YqkFsv8PavF8r11C9lvA7fBydwXvv7mRnrxuWfwFSwpuSwBO7k62mPp9BuyyZ2n
hWCJh3iwWc3CwHybZNTdDwkJH0h55M1gZkTSeMTuHXz6t0kAJnSIV535qt1nHUPg+COUlmzN4VNH
foJ931uRYo1vy9o/tXPLxUPves2ZODlIlIEsYviG6JsOnmYg7EVvC2S7mwSW3tFUFSreAGx7x7Z5
5fWiBNAdpvldIEjVk41Qz700JN8u2XcExPxfSkoJ2Fl6H35MeKGQiF+lIP/N9aZm6xsvOIJVh3jI
RGIHHI338Ae6xanxjVCEjJtGFAjgIX5vK6t9HGJxbdCjM4sEIQ8du9+NOi5uOvo/ts6AHtWy52PL
ABZJ7dxkIaFhmNEZr9u5Be3cImJr9pPHAB/DKZ7w/bLo1oBsGoaNHaaTk58PZzPPFeo+ba7tdOyv
mjRszmnWzBtKfUpAtNjIz9P32M/gboQNdJzWeF9NJc5dbjssaRF/8VS3bwJHbjFqXyJlF5+ot+3N
bE/tRzyuc6Z2OGR0lk9dQrYwemwKUlO086doGtMHu8nGQ4iWKGghvcejhaEh71oyJ5Z3+n/157IO
QSiFLRfJRSbMQs8JZ0tmj8hA8ZbqVFo2uZKJBYm+FvKgNOlwmaPljgp1vBOE+IEWKdSj7iyiQOA7
P2jFh2g/Ce+0HYMi4Ryz4aQv3uM8Dl4C8JkXeR6+TIVdH2mXZtSBlHKbOp/bTYv+8Donx2XbOu4p
8RbnA/nZeMC7YcMRdpZdlGN4Hw0vo5LZsIEBQRDpPAeXFBfiUyH8Y+NP7YHXiQWYAMBlkwLzPMZV
HH83pXY/TQisb+I6XlAt1OJJZlOBTSMWB5+167JOVPXi+GF4P+OGPvj4ObpDSF2IlrVP90CX5LeF
UZO7lSkJm13BY5ATEohKnrQMljVghBtRowadZNFvGSCQWATNR4Oi3MJwLt6LeSrP6dhcDGVXAR8Q
1lU7F9P9Yruf0PHXB17FQ+4tREYyY6MgC/VNLfzkuSrbbT4JgB4sgcUG7H/+ENk9zuzaiy4VHlKI
nNk+84HDlPg8b2vpt0jvxxgWaVMtp3luSYOE59xQo1klLxzZzjKdituq8EiZ6ZB+8d71DcfSylrt
EczQzHWcDMVrjRXw6Ds04GmtIUruFkmjQecWTpfE665mmtmc6kKT42vqi/JMApD9gJP/3BfhdJEY
4pojVV5X3OVL1Ywww0WLrJABz6YZ1XBF35egAVVcOKg/X2Nmppxz3knJ1ts685dtJwMDkqshjNKY
wXmd8ImcWjf8cJbgW9K33RsVa/VWqbpl0VLWMwpk6+AZkCpDSEzpHFCxVHPvMPSOh1VOCy2Mcmi6
MC4+1rPltaPYmdBW4UVYYoti0QjaW2tcNc7NHLa3NFXgOLpRgUNIE6yIc9fxi7e6hs3pdlF9D/YR
4XA+s4AWGTiEShF72qCXJ0nNXuTWtfiBHSqAs99DW5qFG42vPRUP9y3nkFPjjmKXsALvVEmk2Es8
yc/slnTulspBGZzSkDy1yap5bkpOpqSvi3O6em/qEpi90oomAvne9fcShwyU7GVI3mxVOB9l1rPT
t2JGeN1NyRvBOBzCRZJDVJJLor5aviQV3F1MHO6X0m8eq25iYVAZPCpSLsmFPgjQE9kOuDmPR+Zq
Cpy2AVCWBZr04zhtkzff8fkzsZzQdIeQ41Zmt81j1HjzUO6M4lvuCx+51K5BpRVuhDvxoQXqWnWZ
L/7AudFujAOHBdZ6eqB45ScvVjSRvgzygqQdEc/W0ZrXEmBgQorLYw2OLjKb9Iagrylaoapzl6yF
rW5LGCtx6L0BRJLqfI3rTX0SqrXmU3Xn4TkahRe//XYxfWOleuMxnsy3i7JRpoW4HVvEzzBTsa+n
Ww9/DuzXH00BAtCaRx/9WHOs8oJ2D8oCQjWaciovpEMXCJYTbrUDKBD4Ff3QPvojigpuIfPW7Zh0
/H5l6NMP6SWhrKDdTWmO9Yzw4zo2g/luAjqzG+36MrsOLCd7KmfjHgmmbT7VZEDel+Cakq3EI/o0
ZlLNFxNt+ORW6DWB1jU2jwdVOd86bxJuXjBPjcX8ryV/l3vCu0vvP8Mm5wmuorFwX7JIAM3LOb3k
G75sfDUro77lhSrIidbQIyh867w4Yglyp22F9pp6l9u5XDT0/84AYCyoK+1ARUf+myT7IehpovTM
VgoWF+BrvOqCAzebMPsX3CUbRFkTaWRV7jIt1W1mPOh/awlZhY1L7hvawGenICe5q1r7zEy6vxhr
7d3XaTRB+yvzl2XJxufRFea3tvr/aVD/SYOKXOtPndO/IEb/t8+XtqEj/28QOMpR/sgfrAniBgW0
CY4avANov/5QoDLW/xeiM4C5IWq3GBbFH5ZxL0SByp+KKBN//Bt+4O+WccSpDHRAhzKIdzCOR/+N
ABXlyc9dXhJmkY476FlXEAZE8F9aysw7lJrKYLxycmLgOjwX41CT1RbhsLIvW2kil3lNh9JJH0sX
67P9CYte4OzLRtbqya3FQDoz8iceyop8XAkXPDSk10WPeQBoifRPXTT5j+HsJJqD8EYe7wa73EVh
jaNFABcCvdqceo2tGpH9MuhmkNdNNbMtA+eBixNHssEoVEzn1qqNfSrgMFzPIkmeCq+TkI+DV/xs
5jgSbJdubXB1MIXkVVFjBaPs0bx/Pr2KDGRXQwdbg5uMCWKH/tCbeI9Zj5Zg1S9sY0GF/XEpjf9u
S3d9GQdlrnN7lZm72TCuLmON3STGalAdSdCAF0ToKAn0cZufAgYA4Q39F5Kf1Wznx84CDrcJ5Dwc
h76EgmhVa2R9LVgSk348FAt9bGJEGn7wWpGzBJjEYMtJms/DODsPY5DhQWyHYiAKXcFzSuXMUqPS
eQG1Xve7AsXk68AJ/wVqNQt8n3ak8WCRI6U96X1+UZHY2n1NqoIMJ4bmGBrpIQmnJPwjlR1nTae/
GtvWgQ8rwnHPNJFVjLOvf8KMHb7EVGdX7sBc/ZgXAphGpqASoQJzxM7y9GzfdwHR0YPVgOcewIsF
rb92U4uBgCFVkP7um9qQO8wQod3ZWsCEDejMkOme7abU6AjU5zjuR5wU2zp1TXqY3QEHKNuxJPxS
VeN3Tib2++I7bBA+b+OBMCagdcS4vrPwx+4BvJt/RJImH52GXMkyGKrX1oZtktjGGbeSY9oFPO3U
3rl9eEs/AtcvpPl9n5F2vV0JWjw0zuSYfZpW3YFe+LTPwj6+nfxOHruk11vdiZQwtGQKN61Xl49B
5WF48jNdfbULqz2RhuOehjqsdwF5n2+8Db3ZNIUTf6DGc2hoqsGUpHF1tPJw2Z1GiHQHtzIkd8RN
oh4jYb7YTEI4RETLjqw8+l68AfmpDaVXb+d0MvE2DSLnqg44DxHaDUmSwe8RP1CQbHy1OM7ON0w5
lEsmI6jG7skXVX/TRfbyUQ017fIunV90LuuLZEl4BS24XRTN1kL6nVzFqO3U3HQoMMhnbwu6264h
lQZ4PUB9WgDPQdpxurBiTNZxnn4aOrI9wJkk1UMppLtV9DuPBtvO0EY8hxxvOMWK0r7nNEdzkPjB
+NCy242sLMToXrJRFxyKBnlLIRYfwIpX3xqnnE9drNot/FPgvfgFIXYNXwo7FzuP49WWyCJxUXB0
gSDovk/j/MmvemS7ZRpPzIncsC93nedzH2HjcvTTwd2oyOvjY0sf79H/MZh+Im9/aVlrV453mrfN
n7e4H+iDP2bQf9kU92p4/9qq/3lucv72lz/4+9YYBP9iE/N4I9gwYjRu7D2/0VQYNhKR4cZw1sBQ
oPpjkvs7TCVk+0NH6a2qBsf997boRP+KkcnywqNWp94DEfVfMJh+UTmtn+iAeAiQ+xDk4mGT+HmU
XDlFDz679L9x9B7IZnOlkKzdtjT58uL7WpbvwuoZWjbdrMiyGNzJR5sLcsj+SJteNFjF3akMz4xr
oQGXsdV0F2MMfuC6IiqVkK22nPy1HQtsmvjeIODIuU2ZNDvfQjh4+oGcqbB6h64kky9eTal9kwYo
yrwNJHvFVxG0c+vbzLFxmu7SyifVYcMwta6vHEIn+cppXTvzpVsD1f9uEW7Hn/lTofM3uoKfR+Ar
I4SEG4wHSGi5fVikfr5GoVPnRApl0bdkbJuiu4DcWwmCt43qw4tF0Q4Yt0QaV/l3auPcTQ7/+eN/
kZ3w+WGIkI8ZAnLEgEH1L7oGmsoRy0aQfy0cQl5zQrw5rKyOb9fqigM5RfTVgTUPqUBgIwjrau44
3sAl3zpiCUbvjLy4USUs7A6P903sRx3/7h++5M96Unr0XJ0Ynw1gMJ6nv9jHGnvIKFxk/MWmjA/e
hNcbC7d36fvWpvfY8S7MGIF12dq16F06T32lQlC/BFOq7QDkO3wuRltbj//wvX67Pb/M90McCRws
kSL9VS1h213ThkA1j/0CmwREoT8ZtJoa6ZZuv6ulQe2/bRWNRCAAdQICBDABOSEOQ8m4plolEq+U
LOxXrkB5bt/VCQtve0EgVee3N/CpS2cia9mdlPtZdR0GUKJdXNHgBa304g7wYu1A1buo9+28uvIQ
3HrBXTyHadgBaQW34N2yUznddF2S3IuVvtQmyJ14w+Y+ehfdEuBU2tGZkX2zo43qx8RFW/yxjE7A
GPK3tGojt9sEcxkGb27cZ/pU/riaY1a7a8gInnTg0KNxCQS+aKm7q5tmPQ8/OrxxOrzxFBlw3cYq
3A43gFwWm/tmS/iEmJzVQDN700DMaZh0EsVHpjEAVI+vAUeVSgohCCqnR2Yc/JVXdeT6Qk3q+uQQ
dsbrTqFtlYG7x2DAR9ZQNz1ztkc3yVPO6rWifqUmr4rq2Wt1EcOfnenVylMRMIM3Z18ZJBjbOffK
ZdzE46y8bpeVuo7Nw1ggwyC0uMgGHO1bCwsGQShEIrOiuHeEykiqvbQLhE+lMOMDa59se665kIlT
YjK9QTAwtsFTLu1ApDuec9aCQ9Z3jlPQwyfd+vscup2Kzn4wje4bxmeiMm5EPSbyvolRnpEd3nAC
pgVo28FEDM3AmMdlzDVzb3fj5K6+jhU51Jptx+PuR9tZzMl4VTIFoE3ZV8WYr7EmUW/BbcwQDAq7
GkbmnHU5k74rCJdrNjXRzP1r03WRpTeQv0Ou/lL3613rGhmnwVUECIMFgRlfQM8o8QkG8Lc1rmdu
0NxwmmGW9OPRqHL2orcmRIVpY3gqcnibprcD3AC9StuQr+GWiMTG0jLxE/3PNnqUDSHhBwJdUh+e
eUpCypxDf2NInRxzYbyL3PaWE413c6H7tH0I+wDPDz3umzAfKk73wvRPCQ/1hUh9+oi8fdkHx6jq
NbVzEu1iB1FmVHkYa6Dab0cX/H4k7be25HVswLVcQZpdi/cs4+7aVk/q0CT2RZvr26WoEHzx5A77
aIZpzxMb1F+oih4Jw5CXmDpScL5q2PtKTFutaHebVsdkOY0EAcis25a5zL/mAIZ3VSZBG4im2flJ
3J2jxa0PzM4TpkKSSnNTRnODdrcJDyM/8hRZc/ZBY1QfXcJovnYxuoNycirsH3FBtjwpKY8SyxnW
/dTuFOjdNn0epyV6r6yG7hkZt09j5OZ7m9PAWYAUzQnvs7wrQQPp0A8KgUARJve2xWSBOB4v/grJ
WJAD50jnAUd0lh9Q0RAhrerhQRkxnNalYKfmSZ89BYKHjOsx2qI5gX7/mhs3nk/sdfqLckXh7Fst
UTulTO5mDjt+9C0CxgC3IrH6cx37LZ08ZyjuJ+MR6OvX7aWvBrQcCWGb73ah5NUUCvtSBc76hDJh
RUyTmvE8IZC6tsPSnKK6tc45omh3F7H6kTk9wltalgi57UCt8XmU3fiNE+S0JR18eUeF07qbOJGU
FMuieHKziva65bQ9eqplLKdzoLF9bWzIhDezE7IQQ3ncmtGD8oons5LnfiKP3ZXaJcCB4r3w/Bd/
nL9g00puhMPrY5QednXY2TjGCCIPdyRieXsRDs2NzET/eZaTOdB+0gP4WF3S22M0kqcchSwNacHo
rt14btUcGZ94G9euh/sJ49u9AktebsthSJ87QAev/UTI4aabNORdpyfWsuD7eXQRCNDhxZuyZUse
wXgXuyqjPUfY+DsjqGVjpXb90rSQm6U0zj256NFJumClNGPfs8gb8a4isneLhWwhph1C86HJsEnA
sXKI0ulVEFnY4SqnjN97C9P5LuokRw2/UN1dMAZkdrkd8tA4X8KLAZDXnSRdbA8OoH8mm4UTDqSo
YyFN8I6M7Hkk+fh56SB3HZEyILzv6vTbzAU5ZvTY9b717fkRO5XPFEF08yXkOuRTmWHcCcf5iInF
d1aGWfwcI+z7ILHce0IE0X6YBVmy5gGnAd+61yIp4KizU+y6qRsea68FOjs25spChfa22G1z9CqG
6tsGyM8NrirBXjaxItlFHlns2mVwEaKwRunZFMfS1/2zIrKc72/cMxon71AEnvpckQB+FzcZIvu5
ih9rIDiXqSrQJIUsuYioiOho4DWcey3Guwah2VOPQvILWHcWB7ebzY2Ya14eOFm3jjfoy6kPx1M+
TgB4Wx01x4Q55y5b28ar+D8+LRbIhyTJ+nvyObPniHX7c7dESHjSLL3gZQuvF8ca7tjq80NFGtdV
PkK12Q5Eie0iRA4ezztpwktqtXdlGWV3ePAlgC9Z2Qci6rrPctACapS/LFdYWPVlnpBvklp1+5R6
BKqxZtfT3gvL6MJpp3Rr5CJuI5N6IEl666uVuMDHrmYfN068BexDIw+ZiazReJS+Z8Jhb0OUJI3g
30CgWDvYV8Tc/P/AgGYT6ufcNaY7ZuCZxU8MIBvK9rnOfkb/YCuDbg9PO/4d/dNayAAukfeFXOvA
Hof+qiMusjo4U++MpwaC9a03Ces+5CAvt8FEH2SfxbJ/gAdl6n1ftXN2Wedlm5Pa0PjzcU4Sx8L4
oNTyAHq119lxLT3sXdxNLckvXLWWsdC5JK22rwiOoHIhtk0n5vrvQTANgSvMGhxKxMuBsevw4ucZ
ZAXWkR6gEAoCO2W6nlyYIQjPvjvZTfG0eHNC0Oc8dWv2Aob5zj5FiA7nY1ehl9xlRvn6MQbgAYna
Tau43/Qc/cngtQRRu7mHHJOEQVHdt7NDkPkYeDP2SZRH9hUyFCbnbt/Z4XVYsZzu2rlbdqTa5ecC
0tAWgXV5HsDrKYaDs0W6GEPgukHouwMaXJemZH7g+vXtMIgiGgiiK0g3BBULdmbfRouCTkMGSk3r
TVfZFQAg+lN1I6dluwwTmddEqyyPQaiL8gJ9pt/u09Efr8uco/OumPLpAuCgA0ItsjOmUEHRO6cy
7SVputoP5407TvNTMLjDjeXHU0gYdgIrBU4O4vt5ToMXR1r9V0NfFBoMTcRj2yaOt4fq7mp3SwmX
We12gACm0GiGWfAwW6Il97nT0ZxXdFv0wH/Qgqmd8i8sQphQ95nEWuinHbjFPWNzh0RG6U4w1q4d
ywQaMA4KoYtiTdRJjXljMpE+p+R5p7H0C4KaxvpxHMNin0RJf7TZPGwWiaB/REq+XFazW930Xq4P
JuuZyXVykagoPAjide3Xj31TBbu+x+2k6QmxvtJ7+gIhZzmELd6VjnHmtSzZV7bOpMZut7DZiLtY
Zd4jFhMUDjnmVgq/jAdmM6X5+NVpZXkvu0ZFe4X06kq1DVEiHWlUWJMxFZyCpk7XdKUpPgGx6nZu
01WHskv8x6a0nX08ZO1lmSBndstJXLr0ObdtSu53GXMs2rluQqSoDvVxmVwXd03IJryDnd+pvYQv
ckOnbRxOsh+JfUfCinShTLFDBcoQu+vUCR0F6Hb6pAJ+uf3cWs7jkoDHSFxF3AJuLLPreSkx5M1l
f8Muz+afByWSi4L6gq+QPLDroMqFbLvVjcxeijx13nCsToepdOJja8f1IZRhcWehztmaOshegU8+
A9vjJMXB7RDi2/ncji4ZEcicSe+2k/6sXY/4jqSfioiMa02wOErrbZnayUHkRBQiofduC44lZ4Mc
+0uZeeFbmaTOK66j8co4jbfzZdeePLKRXtqwcssda9okN2iEuusAygF1K6S09SEUXwTDfeQeTb3u
2pOrPlqkEGCcgpxBe1FzZDmRXbQGS/b5NOxQCLUcBMKxcLZexTpCWm5e+NcEhrsfGUpUcmMqvgMh
ZSERySU/F3EculakvNI/1SjLwx1HeMMg2mL7PiMpHD5JTm3ZtpSeZ7+x8RKnHVskI1xYQxnsBllY
F7Cx3OegENnBgTevGYKjkUG9UHxosPpsD5w8D61OXKK4Et+7UjhnLiVZhFDPUkqaq0lp+VG6w0RQ
kOgpbHNTTV8GNLKkZ+iIcxqSTE98NSOUvk1cGLNvCuOdR7Ae0KbyaaGYJzXlGwNdkxxqgqKgQnF+
21iUI8MObLXl76FPor+zF+O/DKqqPofSTMDgPLUjo6qzb/QIq2vglBcfkoEabhMMY1YdCV0Zzqx+
DQinLkOF303xGp2xKKu98YD2WVvyOND0zbXtyz3ypQa6myLcXGxXSlAhSnNITSC7uCZ/ggBHBizr
MZbJP2oBl5raa5LltVG6KW/d1iGFhFNFUrKkxRAF5LZ3dFrNR8t2i0bcBtpLog1i6tx7r7ChWMQ6
MCUvyCPBcDDZ12XWBm285bQ9CTyLS1Yr5JzQ9/x5lzFUjwhfHdjl512DuL4uCSFDVWpv0SbHjryr
DG1MTOsq1bE+9Fp2+WuaYpBIdyOvCsovOnReg1YBNW4wkISGyhKiJnP176pTyPYhZ5Z5TYBLNzvl
Y2K7VmiOEk0JVMV+FkAMyXKVDJ5ewJarHBaiJo5hAl3X8+t/AxwWElUnVdHMO6wNk//qc8TNHruJ
p/XNIuHTehwqnG6Pluskk7wEWE80w9ZnHeckzHu4hF9ThkFTcAxr0M3tqXNUnH+GUJdZ+C2Ivlws
TrZJMQZsESzHw4vOaChEVwMF5XQDjdWexVanSnflccHWy91iyyva4sNjZm1qyOmDnptLT/PrLRta
yq6r4MIqr07+H3vnsVw3krbpe5l9ViCBhFvMYo6nOxJJicXSBiFKJXhvE1c/T5Ls/ovUjBS974oK
MUQdEkAi7fe6e2dwmxRqfU3uE6kT49jqOto56cAeh7ND3B6eEQE7EUO9y90ivrETTg2biMgVqF8h
bHuSOI/p4JdaN4dETbbTpgCJ4Iaz2sfVQgzgvsGCoobY3lV1cA2SqAijwWswmjbDFIXwMXFICdWe
vAtHHRFjlA9NMBafxVoD99s1BemNGhk7e+nhhW9VJktmdK2ky/e114fo2jqbIJjNarcDlFsQhX02
9ARKQTH+iPR/OjntmF4T9+psc9sbb0gE0cS6OeVwQfQi1DCqyPdZuMz+RYt7o79xqkab7Kg5J+d0
sGx8agJCL+A/Tvn3BiaYAfIMJQG6Dhq6gZymuz4V88IGQRAl45PFtcUWxXWPaGqHcheVwfIENXbR
eAzGcyvvgjyFeTKnVfWtA1buNn02cTSoVjFxGukymezZTnT9aUzcfPoeC1TOYsuO2q62a54QpMfS
FYlDiedF+Hm0W5I7IktBkFewtE+yr/2/SORSFCz9yIZoTkExdTmh+ro/l8hQx51tuePw2K/o8Hg5
TVQC+8qwBSMbpX2lFMWtc8zJu9yoln34zdKMaoGQnft7P/eKSxHjV9qvo7vtmmA6N6Vut7YeyZ2r
3LAFQh2S42ppXoy/xGKDD3h7wsSwzbYjBbOnNZs6+kYU3o7CqnlOcrs8iY8u/tLLjmStAKfhsZ7/
FpnZFORZE5OKiRf2Fw6Xc3LrZ2Vndl0OlGJ2MN5lhw17+sQU6ZDrM6nsDm+F6GYpRfw97ggyBkVf
lxPGuORj5uuaQr1LrflzsLjjx7kjH+7cUNomhc4va2ZTv0ww73XDOxPCjY9eVs+YROBUt5udOP0T
1jTYgpsTIQNMDC127tx7FLz1YbAr6xEdlsQvY0FZ0RXrPZz7VW/wNNdncBY73dljj7nHpgCNxzp8
CidSj7uaab5al34TRzM43hwWCSpJTsPbpvK1fbCNW/0GDX3a7+LJmZh6oRdRhRmQDUMLivuWTQGi
mxtnbMbrGEFasLPcuPEPiN+bT/PiD/Kgh4qnLHOPPJ4uQSJRsgH/0Aqz4+0DhUMme2qNE24eoSnB
IidNkDcFYJAF5ZKPa0kFYINGtPH2+bRmeudYJSlCxClRoXDd/iLGPgfqpdP8IEAZo7+oX7bz4Oq/
fGaL6WoZqq7ZFe2EzAS6DcbCwiWmSxBIfumUdn3jFJF9FSRF7j+FIgJ17Uh5hi6f2E+6SPPLRTQ9
PoJ9tpUp4ipyI8ZqX/V+SKKQ20No9GeVkjE864xo7w48dD8maVAw/3ZOcZVJW7uHwZvdB5iPzXKm
cpU7FANqIsSKppRGTxHrTdnI7lxHYU/I+exqDgWhjUIEmhymtaXMYDsR6DhvWTfZ1bE/3yUYYgam
3bwPszNThnbsOsIqvXQeW0h98YZo1r8cyH+PcK0IrE5J/vMHhk0QxhNdviAdCFfEmL3VIraCncdN
N67ltqfuAll+FAQVMaiNUs7/MJis48FtQY07P7+mLuCfRGQFD1SMU59uEHtPjQ2SvCirv5s6bV/k
PVoQhL7BbHZrVnnhhqSKbmCbBKceKwBvt4aCjVMJDQ2Gqj0VdyBoKQ6Va7/r6OoKUaE77tm+yKtK
17ABs1k+JpFeHiFgyk3TjxYhZW6+L4Mi+gEkRs68q4bPAdv9o1SRfKrjKX+EvIHYSiw0nO2Ix65U
wc3SivTYTAOjLhi/1mU9fGxGLLPBsxEeMA7Wj2EsIIh0EiEG60GHlWtALF3gu1dU0cT13NrdnxnF
jl2wcFDBhLRCipPI+kEEhbrPEmhkWwSU4gLraemSPzQXueOQYUj1v9vnDfWg7okFKi9hxwdOpP1H
TrR12dx1qice78OAto5ZvsedsAXGasFEsZledFa2YA0ZtrQflNZ9qI+zTXq9vXNqC6MghExJma0X
QZTp4XOULrP7za1Iaj+RjVQOahuh5hzEDq8WNXdMXnjPfPHLUgwXWShTMgunoZUr28bA0gQs5V5n
LRejXqhibjxQzoNS1Rx88aoK16RN28AnxxzWdxPL3bHPq0qqpNqL430LZ6KeLpacbXx2WDT4KIPG
WDy6Gz0lTf23hUuI3+/wqyr8eN83pC/CTFzTOAe4a+JIAm7QB3GzPsZZvFrt7eQEBIDDBl68rnuo
gzmast28ugHnPhvf1gVH6qzuiS3rZw9V9N5qHHQJT2O+TlKT+hUbT5K5VmzJNivUj3Y6RWCciNWp
WJsnUV5shcUxgXHht39iB7raSPWiwNhPF3Xle8sV3EAOzFdEFUaFB2ceG57pN9jmW2gV1NAH0AQ6
BJgz1Kn36mJKZcFgJXH1d1k3BtCYUrfh2OO4VYd3EG7hasRbY7IWHFSSNAOi+80NAKT/Q/xrbgAq
GFJ+ZMHYYgEKvcV2U1fbvhun/vf85QZgY4b0vzKHN862uwYX+43gGLD/H1fEgQtbH4W2Ge6YCg2A
//aKS5IKG22u+O6JzuCQ8fqMA6KeHHjyqhvY5+auFQ2/MfF729TP11Xkf6NCs3CIcN5ftxl17dfC
Cb7HGnQep30L8+PHRHE0I2YEDCj9UOF8Sl9Pktq2vd889lv+nbm8eccAxJAGAxu2wdvHjt0pFdaS
ON+FX/itQ7gkhgFfoRwwIGtIu8U5pcYvb5y81eN93lsW0qc+IWfI+s2dvH3l3ImL/RkM+oCCm9Hk
vXsBA049mUam/I2oOHymj3VLxAqayKg0k4zG85S38msU+ueHDwCRFdZrxGk44XuXowT/1iLTVvdd
eTN8iIOWHlGPB7ebAaP22J8Ax3Ujrd6y+WLMfKktPXXhfkqR2s2/6QjSed8DXYRO8AmAeRyIJ+8j
ZuJwzdywGcRTknackU7MpoY6UC51AiVpnDNclwjEpXLebFCrONyVCzdwvC8bL6P2LqhE34dlUnI4
BwHv7Dt49FX/9Os2MyPvf2B75WP+w3xgKVf6sF1+stsaZ9hhVrsuTwsAJJ3AGnOLxrJAXICml87h
DNiQrWUGzTDX5kuKkus/bSwJkgq73sIKVWGm9JMNUGv3g+69+qlCVgDbJYPnAQg9aYtz9JUTuTBk
OC53+dcyc9GHsHEvO+meEOMJiqVtAi/FcGTwWGLjl5I2eKVw7iT949fNJd/3MflsBYrbTEB2EB7C
72ayBb5pExIB+ETIigfWb85rxQiiMKRNtZ1b3XJzwi8n/o2ib0nOdZCvWtzPZIlf9CEwdLzFU8vS
V2XC/i/aEHzhRdBaXUsUd14ZxmybbCdcWK1skWlZXVpraJieOWADRZDfPNBbRgkzlccxy8OMWDp4
2dBZ384Y9Myqnaqp+QJb3gXJbiwQ/XbDWYM951auvuE/sJ8wLIqCehz/Nj5PJ9i/GKx7mQfHa6G+
O78f0Or9LM4iC20LWjKRb2YieccJAhHsOSXUzZemYxSBnFHVVDeYQeHd4PSjpjlCimkrCQaL1v4G
JencEhdp2bN3F7drJE7s0LL1oTOl6HOQkr8G7K6msgiP+eia11P3lLSot5vy1l2DtmZ9WLFKBNex
isLQe1JanxdUV2HCNx0NafQhKJeFd+e4bIsijpJWPJBTT22iP1B1N+8upwoMFat9vjxBP3jAbIJ6
yfgVNdwN7jwVlWFRDY1b5l+RUcNyPoRTJyfOXPU6XHfoRzuiQssOzjTwRbmcYoJK47+IAojUA0d6
SSfzgxhG1gT7BjLXr/vG+ymc1n92WSEzCqdBcgHedg12kVUswb6+YPPec35YbMvn0DfXWY2uemxn
JopfX/H9bGRjfWLZALPw91i731+x76w+mUtn/svhcE5nnEdlpj8bDhPdz5taOE+Al9RLwGTGoY9v
/BeKxq9vwxD/3syKWP2goGThcm0LW+P3NPYVXVMLvlM+lKoqB2Jk6tEVf1NsapmNEo66koBOv04/
TujhmXGaxK1RrwWDPaFo8QnFpURkxy1xfoF3vziQugn6naU33Q1I7dJt66J9uaITUQvPgFINoo83
lhns7Hynu3pK2F1cRFk+mJE/IQT4gPGsb2Kv885ZpuOvn/j9vIYLYmCx3eCpeVoH9uTbd517Eck0
be9/nsbKgu4HqGFD95tW028xkFHqlMgZpIbKQmhqsUazZKY6Dg9mVBCOY0f30eKZb9ptCmfmlDYc
kZgi2xUI8dAWU8PWe8UNjFEXzaVhH0qyBxidvmwZRr9+pHcesvhGoXdg2WRW4w1iPfNuqiZwqlzr
rLI/B0MCsf8wNLG5gQGiuRm6z+PYhqXEvUUJCSFkOHrSTCld07LQiERCeJSLa75Vt2SafCUUxFcn
MGPTDq0GHThH7cKnUnwM+TU6Lr3+kAu/cw4NagCn32rWCx73N4/2bpfJo4UStzPJUMHxjP3e27c1
ALD4xVjrzw5nUpp/6Fq6FnkXaf1tsIIcHEAPdbs++HZl1sdS1Kh10TCVRawJXvfkEB9CR4zzZ3ap
Hc0BcubQ+/AvYzap0K3RxdRcNGZ2G5k2T6nNsYB6IjsSLpgOkcXfYKNKmgKqDE0xDD7l1i1OwRlD
IgntjL+9tI+ZCvPf+FC9G6M4SDvsrnwbo10ZYqv+bnaS86o8VIfi01T6MO8PL9tbOwmWKd/CweW8
85vF3363HJlLKoeNvcWyBE/tPUUV40C2kM3if+pHLHi+AmEMdCjWftpHZY0iqCOaBUE6KD8c2G/o
BKKKLQuTHq00d0sxfPS9nsM0+IcKmAwYkNMdEDmfotzHwCcoiYXq9bXFmIrQlEsRVIwVRpF5HXG+
mBdBsd8caEOdQc/Dd4cy/9EFFVgfUCwYRu+vuxyegW/nRB7eLAJMEhJn659PVGwHewgz4MIU0j2E
rLiVO802mq0oO8O8Up3et0nnNRhioBvKkk1Hxkp7aRWjsyDTYLcjrrq4FOqGeq3vUHaEIfENspJ1
mqNReTtE2nXxXWEc2N2VtVd2X2cArPmDmnAVQJmM647xE2b/2I+HeXap3HZtEqEhJEq5lNeoJGS4
o4Qfym22DGOHIpPK7Yqcspo6KGnxkk8MhmntZl1sFuFmKjuEthwVCoxBKyP2kSRWH8lQSiTuLzqK
KbQn0CqLrU9uw7pCAKYrNpQhNGVLMKjMO6DpjAEdS7Gsn7CDs9OHURUxaIQabLnVnE9rpLfx0CMk
Sm3k35hpxyeOyQM5sNa8XkVhhV2lnGViHzDyDhJr3+R1qT5rd4pz8TmkFLN8WuDGDjeCNBpxx4rh
j9/xNvS6z6s/xZjJNqhukv42ROiXH6MUHvhhhdBU1pswrx072frgaW3wJEuA9O+JDU9y2dFVdPt3
OA7zDMZazL3MKDNXrRvsOAe4hXeMSsDJM1xBkedHIDbQ4eTvJKicgVZepBN06oZA7IkuDUsKzTi5
8dbgWfuqUk3jX4xhlCbFNaLxHMJuNsXDPCEdiuI0PUTQO0f3LqrAXi4MuhkHB/qKRxw3WeYGbyr6
IJ1DCDbKo2qFboqi7cUc9yJJj3OKMxd15xCMRu+mJh3dx1qMAEQXdI5ZRNuZSitM7LFh1xVuBu0E
i/ehwH+NL8PLN0WaFvwbri2Ky4HbqPZpHdvQxqXA60AYjV5aEFSkM5f8vCPMZFkWSFEmsy7C3k15
nNhxWVS+LpEm6HmbkY3lxh/03MyN/zGLBLW6g587wm4u8lFja/zBgyuXhhvCrcyu2u8GN8kffJxf
xAp6UeDGvcfdkCn7hlm7Tdwr4USdXyCqa1NZfERUA7Cwh5M79zEeRS8UYYf4t5ltLJVLe2/FiU7b
nQVnoUMOPEBsrB7tGLSppfKJ4uUzYeotTtycg2lZTC5SVpAtOJX5Jdw/W5ZN24ZmT6+w5zEHgwRs
3TsgvTYt5hSk74Wbuk8GcV+VvpnyFSFAgb/FN6GmAyB3tT2sLrqSzzUvj5pAt6T52syUjFhL+oir
FYnkkIlPm3k9slGJ7f4pi8W0c6VCDAx3YhQdr0Lg9paov2GLhJw4ujRlp7WdA4kRDo7biTsK3qAa
2/FhyLAArmgvkaw13KtVyeUmyHxzyylvuoEcQ8/iCg7/1D5FYjEdzOuEefOgnHyvCKEuDmgGJR9l
iQ3amXuYqp7Lbl+fp+scp31CmpDwPRfusXefuyoKna2aQwpAm4YkPtritfdEa2+qr34mzMMBgT83
Bt6R9L3XPW6IoNn8zend/AYvrU7cvza1ePn4vxr55XNUCuz8xrehkPlbWcHaeMpTr0m7Y4oqnIdu
kf5yrdgG+bHuOYDHdbhxX15UvVKcpVI6aLjEFyBomqKszOFAeR9CYgVpJcT7BR+xG2pseHGGxLaG
m9zSZtMbly5E5y3FVqsF7nhuwbphBDGvvTxTYuPyhSauxqpNnihWm9O59fJqX7oHDM2C9vFAUPji
YirAb1w8ndBPYwm8x0ZCJR7f1DVsquQzMnDIQ/C4E8c070tHWkeNHm3PQ5rfItMOaJCzmY/IC5w3
Mbf+0qBinVf+UhdOrXzs+dwqzy4oyWLhcYxNRcvazynI3XT9QrJveuScT+kENf2JvLOK7gO1ojQP
301sdj/0qDTMLyTymy9qIrmPFqksMxzK1TX3X40eLtSfxyLGxuJQxQgR7pPWkbFzynvty+EKWw/T
V5CCh4N/fG1yOBgdt7O8sPFZAWounjVpzjo/SRiM1md2blkw7ZpWDFW6tXrSvoHoswSWAkyVhtom
LmmmcvPCR/dr4C0UGayvfC/Xo5cFh5zN4qIviYcplvpEQptR5hehKsppE/UxZUOI4iOfT+Bt8IVN
o1ucy3bkT40qwvviWrOkVNSieirOBLAaHvzcZVxdJlTsHzxc4TgFRHo1fR9+iWfq9w6IB0z0LinG
YF+ULLHlfhEEZvRAOyxVy1+w/DPmGzQXdZ6fXoU3gIFJhyFiUnDe/aZVrxzn1GQJzXF0nscM0eoF
rd5DzIzWBychbGH4DIM0mb0T9B3z6EsYk768c6DL5TxRjhObu/dWyxD5Ub+a5pNLY3oN9SrTxV/q
p/hr4Bq5kaNtnndIU5svHR2cz7cppVCxSYuVunKo7LwKN5QstFfeOIBxfMKDqUGnntyxp6L2UmRZ
JXrD6DBWSDjsizhqV37H+lJ6i6jkUzVsUT1SL0VFwdEXsWleV9sBdwzOoeCgZjwNak6RK8V5MDBV
Ol4EXnfugXJoZs56pvHG1DGlAnsMclRLWQFGCPCksU9v/prZnkXico76rkvPoZOZIiXyEKYfnKod
D2ICZSwd7Zcog4V/8ObGLfodpQvpKfjxHHC/qJgAFqhArNW8/FXgHhYd4LeZZaN0I9PmsCMkne+l
JbMBYtbZSa0UgQp4SxlhuLCOs7jv2ExTVVih8nhfmG/pX2JuCFc9Zsoyz4BIAzvFA8dLU6Uq4I2Y
WkBY1nPzxQt10sonPO694ux5baPhjNlwMcQP6MHZEgEiEarqbvqC+rfYBoX0uwcqkpiOfiLkJItj
kxrhJMvd7LO3ab+HUzq1yI0iBCpoOBAMleFW2GufP6xqtBVOJawO8GoGKWv2lL7vwtcd6eVlFtrb
iW/CzNn4Mxq+Zff6JC/vsm1ge7uw/R0jGYqeNT2voqMQhiW9jt2/Gbz4FZpPwB2lzRAGm++50hJ8
Aoqb+WDkUJ0o95zcDbaRFlHDUI7ZLUbnddCy2UNkM3Afd2X+5bXLvoqJ8OLhn17q4WY6FfG2W3QH
Wi/tzgo+jokfzwTXoZDmRes1Cu2Lua3MKI/FasqBPYo6vpBgy2yB9Ib+rSzwhzN1S3Pn+bMOJny5
kNuFLGkAprzslxNblWarb+jgkDRu85cJC56v+c0kwptitMD/39xj53VK7cq4RO69gfYNSWl8QbLI
RMzoSqkdm21cohau4U+Fua3xecCJOmcdgbj9rNZpbCPI3MGIMn3Sj1Zy3pBf96CN+yQrjKDqpUGo
A5tJLw88o8JSvRTZVWI7Be6Wvz5evTvQU8thfqAHw4MAq/uprJwMYAjUq+37pK497tqP44XRYPxE
8M1SZgQVL5jZlLbm3n99eVNH/QcKYC4PPAc3M3RdvIDf11mRkdRi7n1KVS9TY0YN2LQ/6E5x/vWl
3hXQGU0WQgiuRcmKPz1zrP9HIsZMZDikGFn9q49Y+YKLEhGyhDdiHWx6d+glBp4c04w3jC+vYpy8
To6/vpe3JQTXIg6H/03GkE+IA+LPt/cSTY5N+TaL7w1y6n1JMQVgioZT4Dv7tWbr/Lt2/vmCSCQp
HJD+Z1NcDN/VLLAJsiSeFxjuPRPt4pwV32TRM829juxfP+D7hAeekNrtiyMIsXSAsG+fcCkyFVdD
4d29zhgzvHiGkoas7rqHRfUBCpwmWrvbcYa/TkplZebzZ1mp6FfFevSbO3rb02lzjlLGQN5BjQI2
/x4W06ElZl877V3xMqhm9nWM8WWEe4IxVzClvAIAac3IDLHK5Q5akZgbgaTQjut2ajnZH1xUKy5L
ORI7UkFQ3fBxCpORPKfa4Ty5nV/wrOZlmv31Q7x/jbw4ZTm4sLiUZOVPMWasu+2At9J0xgfdzEzr
80ao6d1qvNUiGNVvLPH/X9dzTayU+Q/z83fFWR9XNJQi1nh+XfaW2BgaWDUza42WMI3/o9Kai985
PAEqi0zcDNWfpgMHOYWspjRjuTFSUzbJ5m34ecG4qPrWLBi/btC38w/1WYzW6aiMQtTNVDTf1TMh
iy5pB/nm5Feiy90tDBLf+eJ1DJjfDcGfL8Wrg4SAlz8n/Z8CR8rILvUYe/HpZSsyEW3DXLPYxNu+
QuD/NTn6jcmRT1TUP97/T34OQGXV39+G9Ns4/NPM4eXHXt0cMGYwVkWgNzZ4hDFn+Jebg/CdP6j6
MhgwMyL6ggPWv+0clP2H6T2EkSjmF8r/3AfS8SH53/9LWX+E1AXcAAuIZ4Mk+Z84Orw48v/PkslF
6KwEuYIOgZxb1ITfzqyuzdbLwzP5VAOS7WwoFPtkrcKtOwyP2sufAouklQYcb1/B+t7mmdcTBKfz
y0DiU2YNwadgCvJLQR3lZhmL6ykwChvhne22czbw5auNn2HTog11FUL0elBOae3amEpwErThoSFs
Yht6Y7j1Q/v22XEZchrSA0wj97KFVhxLrknNFmM/WXFNqyV2Pe8fpyL8NLoppmFNbcOozp6w3LR2
BeAFrPcVncnkdxfN1D1K0me3qzs5KMJcsWef/gDL7w6o4GnCwp2fbR6LOv1RxwN8dvT/W5xJb2WC
y5KN0yhmRQuStq599LAABqXA6XUWPF4VU7peoPzvJuFfdF1wwSo17KOeppnCCPPdknp3lv+wc7Fs
PExaN3XQ9Tur5ZeCI+FemMefeQSawQouyrTvd1HHpyaLe5gaJfYJQhbwYLs+ZaprDjXH753X4oA/
5ep2DsZhb34yI7B5k4YQ5Fcbi2r20/2mQR69dwe53sZ1cRvqYtoXPZcsYrzmXNVy+zMGwWPLDT1b
AFtr/JmVHNWKj69rWFc/dIUJaOt0aKEine/mXOOlExbxt6gQknYIP4WWNeydqmi2vQUH15DsDgqv
501tTTbOs2H/CSFTfs05CJ2lKNYD7O31NAe0ntPjOzy7/kUgxafnTpK2God21fa7xsd5W2o83CZy
ZyBoo3sm3MHOTcKD5d5OKTcVZ7m6cEQXHmQG67lGtHjph4ONdQ8/bQ18Fmb3Oe0l/jd1b+/9KcnI
X/FgRNt0rLEo8XZ03TP9+ccSQkG18TrAkz19Ypbn3a/8LYvcZQNEXe3mIYDLPdX8TEkr9bIJdhTR
1xuk2uG267vH5/eN6xxE9YJuxXZ+Jb+BLgNbjVffQg4evaC4tGT8g0FOr/b4bIBdNZ6YdJXajIW4
HfTnAibIxgsQEUhuhJGHn2WTp2dkbRdYUn3SK29+bhknoLTR5Uwx54a0gGYb+v2jj5Bu67EHZcDR
mQJG43NjEK4ykeLCR5u8fOKsae8jlH6XhU3hgGD2hqzdPrrUVSjvIPdiRYlvGUUQMrOcoWk4rdo2
Rn21tSvx49211sQ9xEl/FfSCIB3PBrxoMcxth9Xe50h0gQ0dtKl4lFZjTS+rjJvuXOU3gc1AhbWM
0nhKin2u4wI//PyHVUzp7ZS45+fh5WTrerIoVMCgxU5sxMDLHOnrjVXyulUS4pCaWNVxscjDQq7E
MMyDevv8bkXJ44sIV2cKXEwhdIGK0/iWCkoDyZv3x2ltPdRNFx77WOV7SlfhAXeKgmBGuvNzBzA9
nCF+m6oVLbFmGgvhjO/VGq6n59c8sN1kHNCNFlRJ+wkT6q9N6oqTm/Coq+BacPnFiVIqsxfkeHZ1
vAKZ/4jhIlGFYvRYgtFcAkRs7UpGl1Y3Vtd+irbEXdxjMGdPIk71RnD4vo5yO99zaku342qJE3mN
2KvjAXatfZLWfI9OVsEguhZoWLYroQfMveVXJMnBRq4Vehd1DJMCOwVcaK8jOU+cBR1v6w+Wg2rQ
xa/V7ruLGWiPXDqY60taWierJtBLUPTb+rFkcpt5dcLPw2M02reJEwbHVWKr3gxMJo2apq2LxdSW
AmsK70EyivymJvyCGawksvxlbrJDvNOfBy1ivAlWiPjE704+Yt5j7TpX3do605iwi2DjDkiUiKOl
M7ULzsIe6ty8htactFZ1vXhqOY9+/gMiIU2jGQHPbU1EdY7jLb8S3XFIcgd+bGoZ+p0gCgjHSJez
KXSYj7ZccSer2+IYRO2P1ufb5ZjtGfTY2oLMXCpRpAcqX98CsIc9bDb8XVr/oaxVvc9F8lHM49nH
iw5T4yC+1OmC7ako+kLukMFgM0GKKFyzRXjjDlwbrqapSELLUt4+DGRPnWztsiebJPedbLLQ3VIK
+uTGCBT7YG6yG42y6DIFnQw26AoRsaERVOPesIc3SZ0OH2HjeVG88WQR+4cOVVW21TkGF9iEdf1+
VUkjOVi04rKJxq/IiOrvfTh9U6mFY3vsLPmPoHXEisOhgGO+ZWDMJ+QB9QEN2hI2mw41xxaPYsZ8
Blq0i1mKduD50U0416s4FA6+vOccvNrHAk315Yn6/iAeNbYT22SMpwIHztAhXbcrsDRtNWqGszt5
tqbOXUXijuSY/DLxvU//2Ip9fNnB/DPeyWy13+1rgLkpDHq+Oaa+PxMXIeUtSqDjyU+1PhqX8DRn
cXGq4NPY1Q7dilGnUnr6r6/7Flt/3k8pLFRhoSA69jl3vN1Phdj1asIRxpOcnyc7xqCT5t+rWeSb
pcl//Ppq705UZvdm8Gzp2QryAPmDb6+2zkCK2DeOp0LTQcxOIMwjsQd9tV6e67+HgN8cAigjGUbO
/9/V7Yr582v/zwPA64+8ngBC9YcbYMrlUgtXChiebf6Ln5ugKmf2+XAwEPW8uqC+Grop3uTrjt/B
EA6JnelSDl6GdK7/ZMcv35ERqY05LCvQoyQ0CBLhvHd9piVbEPLm4l2VNo5NkIV8SZKInPWMGr8X
zcAcSJDXiDkgxYnoXFdaojCD19mFu3VwlLwvKHaI8rLvPadb9mJdOhWdgogiMqrFiXXEb4uVLIgE
Szn/UHZTqebzgCNwsmyg0M/oXXvhwd1BXlt61xM7vm/AF7eDSv1oK5GBIoj1/EOhwlAfwJF36Gj0
vQjWVSJgTFgC2pD1vgUSsrP1aAPZk++Dkw7BJ73ViY1POaE/FW0wth8zEeVU5KPwr75YnYSdWkt4
Xcc+u7ki9gPPy1qHjwJScc0ltLful7CwkcJgoI4FAarqvVOnwYe8rby/WvZbOxHW85cUhdtH7Kh9
FMuaebtLcC7GOmQZcMMk4A22nWiOOdjoRYa7wRevd9tHu0eRtEHQFn6rw+BbsehzgNiQuL281Bf8
Ed1Mo+cQ8JFaJ0LI5H7InHC7sFfiM07Y3uIbi+rb0pps0zme0o1qfBw7arJZWdcipP/gWNOpEmvJ
2jf2D0tSRhd2p+fjuvr6NuxtfSnCrMXbOaX6A0VWpKekyNLv9Af3NoNcgvllbYsPSVkFxI963amv
F3k9k+f2KVl9yG/kcn2sV+VvJ2o49VbBGLxROG3+KeqiV6gyEbfXKh5R5RY4mFLAuJjw67kqEKFN
u3RkBZN2NRJLM2EcJaLl4MzOiksetn9bDYD0ReDTcwjSQhxh36wXoOnrN6u0/YuEffc9vOPoPIq2
vq6x4y6PCn7fh2VcvUnKwzLBWPGYbl+/DrmtpuRGuHZDHG9qlT5WOe0UkidymTU9JvuX+PnPBWG8
hK9l4cHuxF0gpBFp4RDSz+ueE6m0vj1PE/+dUX83o4buLyfU/wPl7Kcp9flnXmfUIPwDAzY8DENA
1meL6H/PqEy2LIY4L8KoQ7PhhurfNRWmUdfgnOiHmEipq7CW/muGdf7A5plPs094Lbf8By6ZCFTe
7j3gaPI/dVVUCaAhP9G96bC2auxRXbhFgAuTS4W1q4bpuMLPvCzi1j2txLfoLRFO+jv2Zv61myuc
AgIp57u6HsEM+kZ8LfwCjT6xuOcVnOqTh/0s+7zGw9iyV/45Kab+TmdT+qnsXXzExim9KGNPfqmb
CCw687NLpv89eoT2acJ0+LSIoEuB5+cFsfPYMJ4aQqnTiIPbNuL8cs+cSSJDVVRXke8Ux9Fh74JW
9KYmjHMbFhEatqxMLuXUY5iTliDsJSkEO1vE/iVQOsZbUbF8qJugODZFYJzhY46fiMPs20WMId5u
uXUjdWrdaNDCiUQkpz3YviyOsrbjR0nyx1mSOCEXNOKRTSSNRXyL9KCoVS3eEBurbZwfjiY7Yy61
t6UiUFFkKLsBf0SpNjKjsIssA+Jih5/w0S2s5vsM9eHgdJCx2rTDnnqs88+tyjwYwEw3x6ZcshPW
ekD6asZ5xNdyO5Ci8GcdpBESz4RVqU7Xb6Ge9SOyeucWhFqfABm6s+cQyAH7GtICiuIDnifjFVYC
7VPpjAthr2zIiXecjr7MeYx4WSj3VAXcmxmbr1yN30XobNLO1VuCGa9QVl0oGDz7ES4h5JS62vVu
dFPmTXkhiIxFjUu2V1uvf6qpa49tO7k/yOVCAZ4N6RXczfkIA4epHq3NRwQPKx7QgoiNBEWe2JMU
Ml41SmcPsU7Dv/zWg9EMxQZfEm++b6a5/RRGKr1ZLc+6mXsLMHjEaOZPCJ79dTZaxb2qVXNEJ2qH
mxnCH+lYhU9oW+E4t6v205uY0IKD9n18ZkQT+HcIbCRS9oFAjbR3JuPIZ30MO/oKZTaqQdmqim8j
mMA5wuf1hAWdc+UNTXFEOIQDQ+Cnjy1krXMVN+4tatb1tBAkeLbE5FzZs2sA4Dr+ANWj/5StZo0s
++Ki/L/sndd241babZ8IPZDDuSTATIoiS/kGQ6UqIYeNsBGe/kzI9vnt6r/dp+/7psdw2yoVQWDj
C2vNpfTkloULLaa0XIaQtf7KOMM+C3r8PaqzepemOY76AnrKZjBJEMvr4ajHg8ntKJodCet4laPu
Pe6xesJVyrS1XofOO9qLn5YYiz1xyDClpiXTSITmxnEZA00EETwZZvbBwKMmuisy9VfHLR8qacxP
bVsTPaYSiFTFNtO5MUaogAwVzfzit7ojIdLSmMvY4h14WHrvMBvAcsnc9gOLZbwt5TLSm5P80eXl
5UsmXmuVUuGYRnyJg2EAWe/h/rioXb45RttBnsCAQWSe9tBV5R7Os32osP+WLMV88KAFo4A8za6o
zfObFeY7exq6gx3O5R7nLS7RuidTgsPyld472TsIGzZwSETgtB3TwXJMb3Wrmj9nuB6+kaWxP8eg
A9Payl5QwIyPDKKUa60Xlc8X6qCaiDMgbbAF7pVm3Ay5LY6iwdDue97G6tJiy+tXPePpJUIyv8ow
lC8K+Fx0nYZ2TVUkRiXlcevngyrvSlU2H0Y38Tcx1WBQR2I8kfSvZa71zEsdw33pYP3WtENznqAI
nypUB1N0mdsq2ypjt0QpTpbjN3K0F4crsoAISx+z6RZbfdUvw09PPkYzKX6rPPOwykOQ55hrk5zY
kkY9RrWoz1MZItLSlJeUmBSXJDSc3knuOStOANX3mpJkESV5hl+k7nMVDzv0dQrWNKu+5yhejmEV
e1cLEsS+bUmaW0Fr665Jp5DY55BXBZfg3YZauU1Vy71XYVR2fs1y5066leq7YTHnK6RK9poi3Xvy
eGvc0ezHz41rJqdilm8eeu4db0QSMdNW3jHkSriVhvTUpjbim0nxTkVvNvcdSULnVB0EZvwkB7hE
6B1h69FG8yC5zHpcr61WGM/ZUOg7u+NTkrdWbQhE0n/iRu3PA/7Ad9MQy8sFieJLXOTJI5phma/s
JPM2RupFW+gy0EKmaPAVLYzvtSXOFhEVkWaRGL+pPZe+JMAnIE+3Xrej7h7dxYEcjDlZZYaTDtxo
YOs9ZRnd1Go/b6fI6LclOKN95s31Y96DFmWEwjAxnO8zaZjrWmJbxUGgzhAvlJKE1Gjc2KKSd5qM
9IOnRdkblnWG0DTzzHh53SY84kc8cfWO5SKS7Ew03mtm20lQlIP6kocNjQ584H3Y6cGk29b93KfK
R83S81DjidkAw2ovGllPeyKbUA8hJ7nm0+A+RoMbbjBMqd9imUBUIVpMAUKm2Bsjdpq7ZhKEAM1w
J+ee479vupkVwWhGW7x6WjAz6ljprXK0SlUHUFI2yYgoZEFbKwSKkcPKiZaoVzahDe/+NI1YjVCI
rNIeDpxfGl53FZHId1XMI80kwskylPgNTBUndMUnWtJsTxSxvsKapZwSmGww7Yp7Kcts11n9K2Cd
aMVZywjbRVv+PevsV/B072rYfzr5/Ion7FYyTPPRJjL0NESxb0BmrBHPP+hsew517DgPzLD1J4Z5
5Qfw6vG5CflBSYAet3oykQZBzhSfoj/UohWy25I7gUIQ/agFS4GZPVrudaJXnQkxJ4lPI+s1IBNj
796LTkz2S2uHnz0jVhfHwsAXh9BLrzcK3Eg/rNQt8sp63haY7M8JasPqteYApfbyJEK5MNsI5tDF
gcyrBqN8qgcUedlRi6by0DeJ82pNlnhTHSKu78Mxzo9ObGnNw5K6GG7zOcuJ0QCqhvgaU5GV/iAm
lXwpS4SjtdZiHBSgWsEH7oWTGEGpqEyl2LFspN0+t2iTVs3IagcbDzCRyHzGwz7smHUi2S66/o7/
ctx4jH59WslD0pin3tMhh6hKZa0yoI1PCLSUHbXIYzkzUY9xSB14g6DRJMwN7mqu+VGpTXckPoi7
hm/zMHeI7uJkeF+UeYfGsxXCtpR+q5XjxLx+KbdwqPWoqI3mmCT7LCSKyEaiXoXdDvau6SOBSbYt
chxaNvNaEKcepEKJ9rOJ3wB8KjHPxE0eOhXCqJbDiQdDe4pDGxAgApW33rBzH/jLtE2ETACktN6a
NR8RFElerYfQrBn3xxkvsrCGnMjXvOvVmkinXC+2eN7VT7OH5+DXWQ1/jzwUQ/vBPsV2n1u1L532
ozcdkVmPoQBJ1fmJyBPkqf9t4sou6aZ/08TphmrQQP3rsdjdT/n+A73G/wQA/f4jvzdxuG/+oRpE
6zDa+mvMgaItS+g/5mBMyBijInDQ8XZrzjI9+6Nrs/hXFlNWgkjZyyH4+o/mYvpfjUH0htqio8DT
w2PB0/GrgzjuwF/AxTHOzhLxMg2mtZ/QmzYra2bbMMWFEAHS+IMNoklbVZqQazam7RqkBr2S3grC
eNRef7FiYpQRhhK6IiAhm2zRxGgF/ZJHY0hTvnRLRk23pNXEX8E1ngStuqqXPJvxK9qmX1Ju6L6q
13JJvpkbIlaoU5ZAnOwrHIf0lWGTLIk5TpMWcH4z2a8wVXZbmzA4TDRxOuLPiSozBTtijPcwURyb
V7Y7RDvP1OY+WAAk35lLtRB3piz7IRxFXGD0ShJ/h2K8hCGQ+xXUPD57AVmK8g4uqbOvpoYyf9Z6
pOZ4/vm3RmvV+qF3o+kejwdppxGsaiRYxTQqB5e/YHU0w5kstUoUhXHV3bq6emYa3ViMy4tYMklS
hxBZ4PMuwtUlsigdyEoAZlsKPzUrmH285cf7xu2JlUdFOHY15Af9kZ1k58zE5YZq1YldqFk0fShj
IsPZumjiIzwpiTqrwQipqsQZVLrjneHMpMlS/0hljxKyotStIxHbfgoHoiwzAAu41Mdn/PAsx24y
K7NVA54DepWVhHK8y4SEjbWmyGkwhFRRU2CSrDmLe6YOduRbSpyGl1CblI0MKaTIZ2nZjXExe+l0
p5YGJqaPU21g1Cpm2vCoIx8PAzQBcrlxnHk3jyk8b+XLZZ0VNjbcQ9f1fa3eaVORdgYMV4KPhrlY
ZYM+tNpLFMa6Pr+OycJ8/dENoiuKlQVjKw+v/z3w/r8OPJVly98deOd3lObv5Y+/HHm//dAfWiAO
LMRhKN9UE9UPPIT/N7dyvH8wlrLIB0S1hkiIo/X3A9DwUAmhOnCZdVk4RVWOrT8OQOcfLgsgDT8j
K3/kqMZ/cgD+urhCqfF1lsIcIQvE/hWug1s6bYo4m3dseQkuDqVZnqIxmh4LDVxpBFfM/9Pl+V82
dIzi/rKh4xdysCPPg0BhsO/8RSwHlxHP1WwTSTimzZWnQvqkyibbv/8tf9XpMhzj9QA2hzcNczhN
X14tf9bpdlarYrePx93UEbgJFEpcs6qRfuKYNav3IV+R4TwEpkiVWzuQi/33vx5D8z99TJxRC0OH
yQh/m1/zWPp+chM5Od2uQs4PUxbp6gaqqrrDDO9SwsbNYUxHopin0CFSoQ6NkPFVnaAEaXkHf6t4
80XgUN3p3A5sPtAyECzgzkNGJljGfwuYmkmckSszXEyMnGTphi0Lic6dpk+0JNnNSN0M1K877xCg
Ugo7tjgUNtuIEMHNNiQll6j7iKOFI3rxxPN2RHeBI/wBSVt91wwMEnRQYfed0aM1sdv63S2KBBBo
JafPeMmwl2Uun/IeHUALMxptAVbTJiSiF6yUXlL0qdUbPpL6VSPAQfWHMfFOrVhEADZZ2Z50yLGX
ba1Wey4VuS/RongmOIACYquDGUaz4CwCnjnRH6aKRS5xQPHFEnN5qtDKQ6GKoAfXTtJcK7ikgN6c
ofPJW3PxBMQz3s4x2YVqMQQGOWkHEn7FtS268DD3tNi20PL9l2pFMzr5lKqFfCLm1v7Gt0PGe4sT
sdSJxOzpRz4mfFVkEiEuSoZyeoy7sHrtVSJ90KGV6s4eEIc4QxMejK70KHzZriD8mT6Hvp4e1YYf
ge3TPtsVtPRwjEi4jjrtATtT+5ySWnRCR05nXoAlA3nIpHKFvZS3p43kg2lbTndch7k/lFJfVzSv
N2LgPfwbEW8wvWo+TNbtmKsB5qCP0nl3Aq6kt8ZP+AGpdXp0MeBt7aTP9yQ/1HeTQ4T42Kdktraw
Wsu1ajNGqwGsrTqUrERoIO2hZc9uEbKVje3G4g5pvIW5KpI/sdAtQJ0u2xS5qnJoaNUbjal8Cr1q
PoOy5I8yYsQhxSJBGfnEhEsz8MuWh10R1uVL1md6fBbbXKR1XsyAK8u4FWVcyp9algBZSnTzEpED
tEZUAooUNmhAnJtJyA2cqk8iC+t3J0c6MQ5hmgbdqCRlUMUhZGc1FB/wjeYzMfLToz6Q0A0DNWOg
I7KNkpXdDzW1tYfETIYgjlBraQrXto34HqmNuNTLLZoTafgTN1K2mb8EcALszYrU32lratz/FF/1
K+KL8JC32eugoNeIk6a4RO4nBAoVRrECMxonV6GzvLLeVJ2sBx0wzVOkc2+udCVLtrpauQGe2Tcc
0fJnZzr1XZ1a3JSjLsl944uywXluaGXqC1Mg8+J1g3Xpp1B7KJO2fu0JpnxTOpO7dZE1NXpYvRmF
NR1TjG7fRndyocinLuOucqjesbe2ZD4yhF95jZcFXx/OjXkI2qpVbkBSS2pRDC3nwZ3a57pVsttU
dRpTCwpCX+vQKaHJL3x7UJNdVzHD90eijbbWmDQfNVZIvqYCo7E/ofF80ZgCnVJ1Yjpvo2m/62w9
cvVnN/O0zH6VVTl0H0nTm6+JVhYZhGZjLiE1dLNSrlFYDP0ZLHpoHQYmPubNyKZpJcxxetTcCZ6N
3cflSgMEGQiGBRvuQwT1HXU+DTfDvg1+oru+8ugbucPQ82T3Hd6ea6XmN8Xqyeapi40bO9Z1bizO
Tmc06I+jb6EV3hWIX1gJ8BBF+hzvCz17bOFYrPs87Ne9OX1P3AIYo+x/ZLHOlL6MQBma8R4fH2nQ
Wl+fqkIO69wCs9hiwv8BN1Sso6QFwSnCTT402gHznofSsXFwoFpRENVRcgdSazorXi0nqLHhAYPj
QclqESS5AKhYe6HYoyrIGUmOACFVIi0IJgDZUuT5Z1TPHVohq3S2fWtOPmvO21Q6yZoIRO+YxlF9
BpQ/bOyYB1akhXZMppClA2yfPXN8BAGaVPcqvA30WhXddWe462oAqVcbLo9lqaXbGICOTziUehww
gO/6SPsGzRj5HKrJk1ZiTlvrXPsP4IWDjR7MA3xczHyHRE91cqfXiQNpFqJmFTanvtVJM9HVfh+R
QY7j02N3a+GiCKaw/SBvu99GVsQ7jxe4C/ee11zMkp0cJVvcFmvDSuuyFnB2j7ogzpSUScD45lqs
nkDljscSTD1ZQVn2Csu0cnwbX+4W4is5bA6Yh4CEM6gC0jRoiQ1xpTpzN2ZvGc6+5nyl8+MQidnX
1AhxiT+tzjjb6+Mwh/O6Qli918caaWMc81S1ZGVmYlUulo6p06xDbTfj4zwYKVLYAuh7W+6GPABG
Vh20xp7fCeSw9vpUzA+wK6vI11pvN+Kc3hMTMd0ThDMHMuzFgZms6dt6XnC7ZxKFapSt8YyaV6c1
ATGFk4aYqxmKJYRrIxTyKhSPVKEBV14AIiN9cWyy51loDBsznFjtwMTeiDjH+BcV11xTeJeD4t0n
iTEiSpYyiJTIe8rdSCO4mjveNqp470q8hx6DmXNFyAxRX4NyKyAz3+HjnQ6w8Jj4gnyJzbWwm+Kn
yaQpDmfn5I3s47GSwzleERxmBYUZZ+eaeM59HeNOJ33Wbo75HBqvpLsAfnYsOC4rnd37MZ7YtyH8
TtWfNRvHPDCd0h4DNVXlfsYHyUxcabaI/KzXIe+TJJizJD2ZXdR+FAaJYGetNeUcMSPVIuvVkyqY
DshHCbYTMtchoJbZhkGe/F6lGlkPOI2pC2pxhYu1CK1lWa1dWSRHZcxzoNOTkzrcfkW8BynXnDzR
ViZGwxbwIya3ZDeWbtj6aVJZl4nAst0cl/V3dBVKC+ptYsSoSJWFHSVSmhq8h3Jt3qVWW548PbQ4
nOvuB3tHJqjRoFfZRs1aGseaU/izzJHA1pMS3urMWZ6BjDLBCdU6DL50oE6cFD7KS+syJ4lyU6q6
5uMmRrzpIV27QYQ+iYiyqYgD0x7r78Ck53odk1Rxp828nfFRi8NvxResee0h1ab2B515isgZTyF1
chGCS4FPpq8pQ/HYEfKAYpSCEcKwRA+cks2yNxy7PBEbPO+A3g4BImMO4yZFFVnUOolZsdXycsfo
ivIv8vqnBEf/BQs+8lzLru+i+etv4YkXQyGTYBUKsRzKczF9dik1SYK+Od97Qmj3HIPlD4TrlQyU
CBEpy2aOyoiDaPUlT56WtVtMgNNTnKh8d5pQ3NJXi2bawjeajhgb+Py9HAIGJdO2oth6RQ0C7Hda
yl9cEa9ON+Z7nd3UaskZeYCWNn26U51sxzlkqZQCv9CSgRHKxOhHX4Euy/eZ7onfeu6P8f9EP9HJ
5FNUlX/WMjLo+qcmwsE8QtNIM2OgaPylVwIJYdRsEUAfCc4Stq3sOUSBNqqaRu6KpBwCLzacT6lP
cpe4RrRhyvbupvXzUEaspYidWSvWEAWE9FRn2ejmqwTBe05mJtyqWhhvupnF4xm0VCmPTRy7ezBe
WaCiLtwkIxeSRIR0F3mJdVE1NkINmJ/bmBfeiRf3vClHSHYmw2SQvD0xMcs3q5u9cpNRY39TyGL5
ZLijWoudwoREziaOl4VNvTHAYOt7bhzSdKmVaFIQJRMigDAWiUdJ7kPBE/BVI43lLK5lLpbv0lvK
pYxCyiuQm5lqYn8zjaxe62OI7szQXHbWgne/RqtHnIt8imYlYt9q6flbY/SZfcBE78iTCIeIi5Sg
rFBGtptrpLex6ve1gcVhZxhpT1SMpXdKawZ8ILa8sJPIhxYG+xLHnvNon/EqCcJ5+T8Wz3oYqC0q
Pj9MIBZKVk6ufoSw2f5A/DzWnILUUo0aE+NNwhOfOCq9aj1y88eseyihcGyrKwWgMYveSN3R9XBr
Y6p5Vln3LhJxy28tpWr8wsN6QExR4UMTqb9PaZ8BE+mSbS95q6nZMJNp3FHIxaUNSiTJ35yGun0e
tfrVHXIDqvSUkE21XDsvG9zkMM9cfB525dakurHXeGCvmSGTbZjhLfBdq8v3neVW78RDVu/mRCxH
p+c6gT5gsTZG5zb3dADuaRLkG/YDzZadl+0zBvr2ecSIvgfFXL11S01dxt6S+d1J6N1zjthgyoee
VJCItVGbUi2WDv4HULvXwmj6J3UxAeilXr1bJJhs4YBOx1qjawmacubJ65izPespjbwQeX3XOQkZ
0qE5Vu9ggFD9wg12+Wezc/zKmnlGlg2Btho1/iXrQfHBeoWrsuxUW6pyCKbmvCtjziIsmUxD9IFH
ffSWo+vL4mJNuDLyQhcvw+S4J22gvQUa5J0irW4OCXKAk402D91xMW3Z2Fl+5ZbyiZUmbdUwJVt3
6bxBJNd3RUZfzkaRzgxK1qfLUzozg5xr1o7s30anBojd0eaAkb9oixupGJhWaiZ/aKksBcvytx5N
j+GBm1TcGFW+fAfGkO+15VEd6WR5kWQDgXhJ/caCs9+MTZHaEPtwgCAboiNdmoZkVGmc4tEUV7Vs
+GbQKHHbLmdgXUZluPTY0zHDhoxnvhnopw0sLAy0+HS5Mx3niAD6UTLV+LoN9ZHWl9tbqLuxV6az
GdFpGu0krl+ddmlw+2A4zX1bo2MVBd1HDj0HESAvMly17qkPbcv/asswCHAZTEFHwaCHS78MUObE
nTYZIhN/iOPPhuCzM6gSzviRNR4ouJEZhBsxNVDrMbuJ2mTJTuHhUR/yKuwrZ7xnJMtQpATns4oG
Nd+PM5+InblO8zzzCFbewOgjxMhNS60CD+qVag3LhzaSgcmwBs3H+TIW1kXPbOsbLxoVbZUt2+cu
bZjEzGYmXkjVYEBhMZX9iNCHrltgsI84CeiXgYfsSc1c6nWTY41OKjx8dcjoUNWV2zplQ9Bfwp9U
6DTZgjjxtaHx67/6Zgck6HnMmJmVVWzuFVX5CQh5KVPIex38vOAlJVo12/x2ayaMjDBo5Puy0sIb
Du7yhHEOHw+q9pPbteKl0phdsPpnltEvNcpQGPFFmlS4fqR2HO6K3v6ocq96GyN4TI0qvNPgcM5W
A7v7FdP/5kMtF4dLlvXa+ktKwH6QFjHlmV7uZ9Esx3DLcuGISYJJkJc41BpZw4977HCPCfrih3iZ
Ng4iXd4CFMZvmsstYc59+6MXYfUO1Cy6OOxyMWYs909mUnhxEq2IMs2CcJk6fJUVrsdkKmKAfysG
SfcOoj1A7aw/fL0b8JsQ0+RG8QW/1NLvM7ySioV9P1LI6fAGz8W2xhXGs6A/fLmgvAJTg11RgZi0
IX5sp9pDTUYguge+SI/B3H7K1fI0G3h4LJ0Hp1i+g5h66bVtB/x7zVxRFA0apxnRl2yZKE/qjLmI
WuX6g1KUHLacYy9V69avMXy6A32j7X+NYqAdmXsXMdIhQgJM/hmDjJbTBPOY0mabCPLCRlTjvOs7
isyCB3vbIQ7aiQrwnj+psnrLdYXBIPuEJyMJKdE6ChbDFkOgM9Rb87Ln5vk6ZkeHq0HHPh0bdLzP
dFMTSgq9WOq4dqT7b9gqNTTLj6ik5x1Lf1pF2UouJoD8bcxWe5V5Bm8tW9bU1piSagVgwAhZ7k0n
xTchcs8Sh6HOGd4sR6WhclEaIqsvs6sT9WwnizZEadcG+C7KXVpVnsmGqWCJvOfseJr2YAin/+kA
5tl2/NURCWY8uIlHLYrsuP7eFg0lh2hnFNglDxmxrfFFd8o3KS2u2sIE3hOwyKMiM64BwbNUoSjh
XqhKUhPX3UTsSa5WHnULRlNMafD5EL9RThAUZwAtlKzDe77wCTjyOdMZZX7949eDyaaGV4yi9c2H
RZrQrealsi9nFlkjiLMNeU/JthoqHujEFIeIrABydSHKXRB0z3D4rQSfnj1TCSNh2oxt9tmbc0XA
XEvj8DWgc9r6zdTpCIalCphQY0FR0ud+SwPHJx72ZC8Pu941X+cmitHuMwHvaGTXuAj5ZRnhkwcy
q6p/44LXfvXe/OZ3xljsWBqr21/xEH1lkNiQim5nEqQd+zYQ3ItDDB9+WLyKE/k4YDUpvrtIHVG7
VSgRW8vYzRQHUQgWUEE+ckAyOB2J8hUvfQ9TQ6JVf+RImDd/P6DXfln7MpIHbUOiPd4KeAhgLf66
IADFnqGcMNqdkhjovdvS/jbV9GJglOKL0tOYMK2gENUkTVHWYRhSGWUcMmqe97ReLHbLKfz3f6mv
rcSf3Utw3y1HX4i9Lrudf9qNRD13MulJ7Y6NKf4r8spD/GC9OM2DIrcNWZMB3fu8ngyD2UTYM2RL
id/ago6nkzNldksHbiojtzkNQqv6USe5c3XtqCaQT1AYKk2FBr6zlN9sQv+yVflfOpUFvOLoy84e
HMvid//zvqXRwTRGKNl2kaKLQwiBa5ncUz0KHAdX0obZRBhIQiVn4ls7LVS/oaQv7Dvr993LfwX2
/0abgUVoMYL9a23GEVFG/5FNf15V/v5Df0jstX94nKBfGB8EzKwjf7csob23HKxK6Og9h83TopL4
n00lRaenqbSpCPA19U9SDZv1Jp0rKn6TbdjyU/+BwF77dXPo6jyzKD6+lBr/vNMzcOlS7YXRQWph
F/sGK9LroEUzJpKyQ0zkeAeJuIE4sH0tTHNYEfLi3WQlux0RBnJrCE1s1Y5i7d+sNAED/tKou0DT
EDwt9j8seeoCbvjz7T+2iMQyuA57R1p1dfG8TL24s42ZCheSRePaV98SzVTIcYDr2kWGh1hatj7x
mX34A/2Bdm01yxUEc01O4TzPtRLdgQNjmQW/UnstYhhLKPwkxc8sbcUNcivV1QsWAEzYTHY6xd0t
yLjAVFlvxAHkWTMbAziBWfMYTzLaVWDskFN6Vi5uDKtyJoTQoYoV6xDv4DbUbeQPpOsR7zP2qbjp
Gfm5xv2s2T0IV0T+QyPwsGKRytE8kCb8HTG0eiM4vgJcAKQgZZ5HJMXKJZ1JQwOhx/mhM6o827AI
RR1OT21eS0z+2RANm7IJn8YwUrbw6JuDiFJt26N9+SBDogHfaI2Bnbao8KoDWMr2wUHxea9547R1
2r470kNL4qgwpibOjKUJtLV9J0xjOpVRvCHUMqtXca9VN7IlX1UjxXKftFXFlDCPlyVMTZpXbw1n
JaqU69xn3kgA4oSoJ5HjKXJmlKlRfmlIRFuNs1cSdzbYWrRxM8X83rQFs+Y6BoiBDWTG+kYrfQNb
Xd9IuDB8dl7FvUXEYIx/nvXRGU5CazymUUPcAL3RZZ4FYXGhvhFePjxMqjqigTXK/WjX1hZgfrmp
nS7OfEbFvd8aqg2M1NF2oxHWbEIR6Bmk/6xHta72Jmo+XxORfeWqi6NrZ0vkfa4eIqiqKF1t9xBr
ah4FYanmL3WntQ8EvKSfYgAL4me9Un8jUGi+M0p9PBlSJRbRiW2GxZ1YY+1IAN/Jzs/JGVnrSdXZ
K667uWGkjwoV/V38nnHbrwy9Gf2OOw1paTTcVEcOdx7mq6M1tP2axs7bmry31uz9y6WnBk8F6+0W
d0WzYYWq01aCIGU7VzjhhpK9nfxZmPaLxR/iM4HFrOZ6/dqiK3vXI3TnRTpNP5GXhmdRxCapU2Oz
M+lxBp+Ow37F6jbDlQNeutcl6cBBNRgTavVuqW6xuOm4U6y2dVe6KBwgF55gIo5yYwoWyuW8snFO
PGAnUZ0VPvBu742NdvRqEiaY2NAuSmdu6Mc1sosjsi2PYzxw9VAlktQucZFTD2+I7CXXl7Gw+VFg
MbGR3g/NAyJZZr4AbLl8s8jOlkUsJ0Lu0NfpdXi62JuZbEvMUIIrzg12PZ03XJ1STaytk5HnmnXN
I0kO83dHziOu/NbcezZukMSevCKoNTJHOQmHVxkzmF/Vrk3VVURzqQVZ0mQeA+ZymADfNs5bGTpe
H9C8jUAqMErJO4N9w37UqOpXBVOKlOqni4sToUCdvqLslfsqsisLg0pO/FkauvnFgvhG1GcS6Zc2
N4er3UjM/3MZSzyfZZtf4LnUCDBcglGHCug+ZnWtpmBtZvuO0IiWIBEPvX4f5sUTTkNxS3qjYzSW
68Y5hCF4UkQHRMIxhHpJ3LR6ADCh5IHWJ2agYm842dyj3pqgwfggZ6s5D2Rl3i+k6se60MoHxldo
YKe+QM82ZGuOZw5fq82yjzTqwNSwBEbqpRiNfd8mU6681AbcU39kyXDTDeZja0eFEL+K6sZuNqZa
eD8bSpkDcWfDa0Rani8nTd60ToodcevBzAC7WUV9Fe/IY6Uj60RsHmNPphtnkM03soJheoewiq8a
mLrnijXDzSFSTNu1TRvdw/Kp6QjIlyWJwInbt2oid3hlwsAh1XJK83Vo99l7LDzkiBYinXPnFiwB
mUssMZOGm5GyOHUUseNiKrBky6/Lo05+cr57N0+Jh40A4/5mKx6/ImJNfjI5mzfpZKT7Bp7qWgyW
WHM2jPsUiOaLzKTG/3DTcc7zkBPdRuAIixSmfXOs+B4GzRLMhXBOLFu8aEVkYkz+SKuJA1yBJNzL
TvTHDojf19e2U1wi1bHrgkUx+JBSc9ZtbH+khjoEg2sCehCj8ZRoXb1P6TPvwXJq/NbiQxctC10Y
D8aFLMITDgaOHCs/RSTUInOo9p7TI5mwSAGNtIJcN7Ws13VtpneTVTlbE2cuP0Dk9KXkQTdXQ+IO
d1ZPQrOu93pQxJOOBJ//SVxVeSMZQlwb3RiPtKwm+oA6Ll9ZdMkPabCiyqjlg6aoxu1Sl3zPlaz6
4C61oCczqefoSB3prqc4jEnPlhLfg4ui2nAFPjUL8b/B2m92zHU/KZMZDEXjGZupUZIqGOdefbLT
rivZqInsO/NLFn+TVxogTcxID4O0JaQQRXRXQFeKnQFnJU6pLagYSdqwVJvXpAXKTQnH1xW/K2Yq
L4pqss5XYTyPobVNU0iUa0ZUzuyXBIGf22Swu9Vicr+EWWnidIirN2Jpu03XK0VQAeGm5SAVq+Jh
Scs3wxIFf2Yif+ga8klSgGDUO3FTnF3RaqeW44ynqCW+MZolUfXUXXq9yt0OaoXj6Nm75jmvLRjW
gBQG5LJD6tUHwOAKMbCDq5g4sMcwRvceDuVaQUR6G2K1u6vSdLqatpZ8G3MJv8RuNWQ/DROODWaS
W+QNvKyxiJ7JNIkDAth1HVuDrVkBmURt65NQabBZKsxoTcqnDFCSOx+wyMV3ogVruWpmxTs4Jpor
CkxLb9ZFWnnrSZs7c9UMDVmCKQrOFcYb+9QV6mwSZpr3+mpU5oUikqYsF7TZqlcD5wj7X7iji2gm
bZhTO5NyRRlcmNuelz6MowoArso9wHoVmdhBpkh+oVMkpdixZYO5irQlDnm1mtRfYJ/db8zTzQAS
icL2I53so4sMhfW3Z9Rbt7Lz9NxgyRp9jvbiLkX3+kRnJm4as4Q3EbrptrIj7OpsBpUPU8OP5pI9
UW5Fy2IH+1qhQufSZl4Zwon7bUIS572eRDHuiDrxLlHv1J/Q/s3Ez9VI3ddumqt+WUksBAbsagRF
Ija6o+1OemX/VmT/t637N22drjku7ca/buvOVdm9l+9/7up+/5k/NPcqmvtl0EH3pqqaZzEL+QNF
odmIUxFLEmugkbGo07f/IcH30NmjCl2IJtSx9pJ6+LsC1TT/ARUB1iu6VMuyEVj+J32dafyy5kTN
r9oaWmoeKJh3RN/8tXuqgZVSk08MEWtI7djnCtQcAyB93xJ2Nu2cKjNK9tkwtfCaGfUZ0Z/i59yY
P2AczRW8WaAWvqvGYkSEIzA64q62P2Zu/jWzVddEllRPJ2Jwmvw5mU1xqgi9+pH+X+7OraltJYvC
f4XKuyndLw/nVI1twAYMhEtI8uJyjKKrdWtJlvTr55PBGUSAk4ldU6nxG7ZptbZb3fuy9lqqW1PK
LcO6HEpIzHX4MlgQTvyBkdyZRWEqU5HZFZGG6ufrWU4P9pFXhDXyNErUcMoawBlkWxvJ5bwYwrt/
LpWUiYFxgmiXg7il+7HJv1Yl24hCODTVqlpq6MuzZIdoskT6kwLzsQ2jLCC3dax7I83w/FlUIXlc
RqU5GeRlPq2SVQAjjx/XH6tscKIEHFWJYlPjrdUTDweVhmw36WbVtMF9rQtorEo1HaNTeu4hY5pP
AsQtZBkiNwJn+LSigCPIVHOd/T7uyqxJlAtoq+ZhKw/55bGy1JYyTpSvn5LmElcgegLjrAsalliE
apCwgznurJG20wKN1oF2ZuZuHXba2cMUd5c2gdxCUpTKrLKekVYFThJNzKiRZSk+NlpcFjCiNC4W
6iTway/JgEqFaVWaZ21ZI4LScjqiq1YfAdsoAw/X2M0BxU3lVSjb1RkiDrQxFwRUhm2FU9dC5SIl
C6pT4VYV+VqIpr6KQCDVD4RvafDdDmTxvaFcv1YvlFjoK/nGXM3lY6PwzQSEjzk3P6dASTRKUjYa
H24YnhpxmWIohMy8UYMu0BTxhZg+yCj8CGE23bj+KiciCteXApq9oeT7Acuypuu7SUPagRVZPrVo
/AQeJBG3+354EgJflf20RjunRNF6PoiUsW/nXjyKssI9tSz2+pGmYu2RwmE4oX0YtjXkePTpqpby
YyjIxCJR0mipFJmsHtshhZYhvOPesLDwx+lBC3Io/oQtk0ql1UtT3eg0WPmBPNHi8qsHm1PR6Uzo
V5CBkGunu9v96uYa3a2Btjpe1frghDMqBmkr5bPI4GCRW7n+GIMDPPHWoRVccnCYw1VmdX0pihSe
KbKbrYdrRVRji3BoWlGzvEBiKeBULCLtHD679jSetxKciFIzDktvwRyhdyetfoywwIXhiTIcI6Jz
LpkmcqN1OP/q5VCbJdTZTtKAns4wC2nHk830LhDtBSg3/WO3sum3gPLIlNT4CDDvrOWIHZJhLEaW
murwiKRKjgVS6XsiN9JloofuZ0Rv27M809bnSRVGExEZVDh8w8UjqjrpGQHXVpaKBwIIcQKQy75x
tQFqv6qlnJMz/tSSdonVIBuZg7lxjpSufp762YD+crG+1zNKYsMAjaNzpA+UL0Axaf8vmzZBPjWS
1GvSR+WRHAv1+8C0yN4XWOM4bAMa54poaVApHuX+nGzzAGZ+tCoqQ7tJ1XXtEQtUyVKzGvcW4R9X
GiYUz74Vq4QqoC2Q7SJlNI2sSMFtSSEdLqmGrSUjOQ1rQjWL1lBgtKjqqEg4TCB3oVAK5sOCmLAO
jgvdJWgzSwgFZNsrbymRhaMI+9wKgPMs6+TaUhpAvHj7OurkkwGFBGtoUYghdTSgSE7C13qojdi7
siPLn9ABEz/AZmePIwm4+jBd0YZw1CQaADlJBmQSXBP8W3RadTI+rO4bAtd0NYSOSJnYpYr6TdHe
WVIgj5tad008RvjD0OBmZy8l9St8mChUeOUAD0mm26lGJ/aLbq3tsSqn7XVSw0Knmfn6PoQWHW87
SGZKlCLbXpn1EvBXdVQhYAQb33owInECpC/yxEmtKepnJW5Xl62Mu1OBSrlqYj05hmStuFLyPD2b
QyB6Y8p5G45ElofodtEvdSQgRlpYaZmPtbpMrilgJgUkiJ468iABJ3Yr3O91C6wjrmLzi6oAcR23
LC2UAtbgIWhKgogNmQ10Cdj5rXXHZGRVxkzJWnfEE6kea66s3LkZfBEWYd5pQuPuVUZ76biAjhHL
2l7j+E1e3KC5lAWjTJkD7JaaKMOfEyt4PjJjKFPLmLZ505Qj6OkdoPzqkVwjqIKfm8zqgAwewIL8
vI2T9cfIHBCZhPYsqxTdJ6TzvTk1w0E48yQ5GyOYEHyNREVRVUTpzEyt5gYlDVHDbenZ1xrYv0ll
FfU0qee+BlRRo9pGnfwypxf4fmUn2T0l+/wqxr+nEjr3z8o6w5FdW+2dTMvckSclwUmTVw3SG1BT
SQZByljjbpMRNV+pmMZRW1GeN8s79MlIO/qaoEvM1+ORoUPSl6FEeIUiIDAo05onpzCxacVoFa6b
M1QvVyHETRQerURTsWOx/qzVpo6yjGecEIpX3ijI5u2p7MvGUmF8xFnnsX/lFnAwGYFk3zetLiaS
1nLQW/TQdPgR4R/T925A4pimt8C5QT0O9BxQqzu3yFVY5IjKLMmpygMo+j9zjp+8/I5L+WjTdvWx
dPLm2hFlVIhtTaD79Apt+OIWEF3XjPrffun9gZ56Uv/J3X6l4Wszqc1k3hsjWjDn8sH564NqHYIo
M1Udvx3xO/fp7YFpHJqUsymIQGDWvXDE8eufGeet23//zh7t+P53ejNfJmVcdPZ3/STuBQ5d/1cv
1Hjj3l+M8OzeqRR1VUyYlggfeHGPz21gE1ZAn2/8sMHjBf/3Nlg8rIA1+aLI/WXx3AZPPH6/YoUX
YzyzgnVIGGMqEAA+WoGQp2cF6xCKF8hLWCOb12OP4R9kBYu2+V9bCm8boYsgLXqrtzf58nHQDwkr
DeJB69EIj53lf5ARXiupvvFAvG0F85C9gNofVcPNizj6+VKw9EMFpTcaOulp6V5/nBWAcjDnnZ4H
TaZ+TNmYCP/xJl88D6ZyCEGP8tgC+6tb4i8slB9nywgG+4fNqeI74rVz5a0vbHfVnz9/2lGnD399
wAX4kQHZfLE7ZB6v7WxOsu7vv3tLZLPrP/twewo8//enG/z50q9OavvmxHfyRb70ms3tNk/TvFis
OJn+FS2+LVaL3na32aL/M5O/PvTm+eyH/4eBURDuj9uRme48LuXfpJ/cIqHCI7L7wG/SDf74xX7P
FKNFhGRAHvs9c+hs9LvPGkRtki8eku1I3eIzjU4XZ1d7vK9qsaNJxk60WC9yZzvNbtqPB8yu094e
4AfJ9wOMU66+9c1us6tur/qq5/djW3tvdR9jdb9Pa0KeqiOX3nX+J06Su/0pw4PSSTPvOvIEi/v+
dpzO4qRYO9zOrgNPHxZebwHKmtnB63YeN4r8OPHFdqTNlIE0cfbsPHT84L9Ikcsa+ip7GDlZ9x5z
GcATvtyuE36bXXrHJ/E9DNiOQ58npS9+MjN0VHtYG7OFH/d2D7lTYtvdzu+xd+xojtlCiMXSK4WD
jPp2pt2apmai7cMk/tJDGqsfvslyB2TddfXNfBSORFL0VrYChm8PD8zMF1BwC3Igvb0J/Jy0p9ET
WNm2NtjYGxrNfQz9dpltx5Vy4XzLFy+8J7hfOmGoXX/Jt+m4dp7z+mCyWKUCToPegwndl72HDfDC
WR+cOrlwmq0RNj+lKst7Gnzm1P6yd4wpRGB7WCfdzL8kefhi3oa8feP33ZCLJC+8g9EiTzgp+w8n
1dO9XWC8CF8++yp1id3nf+n5fYuTT9/DJn4ZRngk/ahGAZK8h032Mndo0t3e+WYJQii0B0tfOXHc
FQUXL8IEBdj1HuZ97SUPzsFU/MRMZVKt397O7y/Em06U7tWFqHJK7OEnfbzAzwuxG34P/uAt1neE
cHo7l6rSkLm7bW6duq8LojLpPYx7B/f0dnbdQkQBRtnDWf/JAaIW9xKg5Gg6HMiuZ88nn8jmxfJW
deADuw99v+DciV1YrLdjbSyiI6i4feP3F/e9I4qDVydvKPsIRu59QV+x8PtzRzR5H4ZpErLa7tYI
G6t04gfbN96yymuZph+FiZ/zT9uCw2v/1k+udd9YRs4i//vfAAAA//8=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14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Aptos Narrow" panose="02110004020202020204"/>
          </a:endParaRPr>
        </a:p>
      </cx:txPr>
    </cx:title>
    <cx:plotArea>
      <cx:plotAreaRegion/>
    </cx:plotArea>
  </cx:chart>
  <cx:spPr>
    <a:noFill/>
    <a:ln>
      <a:noFill/>
    </a:ln>
  </cx:spPr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_xlchart.v5.14</cx:f>
        <cx:nf>_xlchart.v5.13</cx:nf>
      </cx:strDim>
      <cx:numDim type="colorVal">
        <cx:f>_xlchart.v5.16</cx:f>
        <cx:nf>_xlchart.v5.15</cx:nf>
      </cx:numDim>
    </cx:data>
  </cx:chartData>
  <cx:chart>
    <cx:title pos="t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ES" sz="1400" b="0" i="0" u="none" strike="noStrike" baseline="0">
            <a:solidFill>
              <a:sysClr val="window" lastClr="FFFFFF">
                <a:lumMod val="95000"/>
              </a:sysClr>
            </a:solidFill>
            <a:latin typeface="Aptos Narrow" panose="02110004020202020204"/>
          </a:endParaRPr>
        </a:p>
      </cx:txPr>
    </cx:title>
    <cx:plotArea>
      <cx:plotAreaRegion>
        <cx:series layoutId="regionMap" uniqueId="{B3C71F68-3415-B340-8144-4810B378D117}">
          <cx:tx>
            <cx:txData>
              <cx:f>_xlchart.v5.15</cx:f>
              <cx:v>Top Five</cx:v>
            </cx:txData>
          </cx:tx>
          <cx:spPr>
            <a:solidFill>
              <a:schemeClr val="tx1">
                <a:lumMod val="50000"/>
                <a:lumOff val="50000"/>
              </a:schemeClr>
            </a:solidFill>
            <a:ln>
              <a:solidFill>
                <a:sysClr val="windowText" lastClr="000000"/>
              </a:solidFill>
            </a:ln>
          </cx:spPr>
          <cx:dataId val="0"/>
          <cx:layoutPr>
            <cx:geography cultureLanguage="es-ES" cultureRegion="ES" attribution="Con tecnología de Bing">
              <cx:geoCache provider="{E9337A44-BEBE-4D9F-B70C-5C5E7DAFC167}">
                <cx:binary>1Htpc9xGsu1fUejzg1z7MjGeiAG6m6sokqJoy18QNEljK6CAQgGowq+/iabkkWRfe3xjXrx3JYfI
BhqorFxPniz//TH87dE8P7hXoTXd+LfH8P3r0vv+b999Nz6Wz+3D+KatHp0d7S/+zaNtv7O//FI9
Pn/35B6Wqiu+Iwiz7x7LB+efw+t//B3eVjzbS/v44Cvb3UzPLt4+j5Px4x/c+91brx7t1Pnt8QLe
9P3r/egfnuz46kNXwY/Xr547X/l4F/vn719/9dXXr7779oW/WfyVAfn89ATPUv2GI8oloxId/9DX
r4ztik+3E63fIKyooJrp4x/2ee2rhxae//flOkr18PTknsfx1aefv33+q7389nY12uxFMZndxP/w
/rjf775W/D/+/s0F0MA3V76wzbfq+rNbIHxbdbtq9K569Pj7169e/dNVq+0eXr36rJwXw3z1xb9q
GPaGaEqIwp8UL782DMb4jRCMa8HF0XD489ovhvkk0ueLvyfQ71vk1we/kv771//86fWfOeX/p9a5
ep4fnv6zxtFvKBeMcYpeokJ9axzxRnBOlVTq94zzItFft83n574xzdX9/1bT/PA8+lf3lSuqrvrP
Wki9EYxwqTB5sdA34aPQG4GppBrhX/PeS059CZ9fZXr3+Fg9wZ0H89fN9bsv+cZ2P/yvtd31c9eN
0cwP/2HTMfRGaSH0S+SAdSCzfVmSpHyjqFJayn8F35em+1Kuv26zr5/+xljX//zfGmh3Fjz41Z8X
qP+7ZdI8jM1/NMwFe4MZYxKRT74A8ORLX8GcvCFSKyaw/uwLn+rjUZbP1/5Cefz03Dee8c+L/0ee
8d8b7FfYt3vwD/sjXvwC2vzx3c+Y6JtHX73E2e9p69OtsyfAlFwxiNlfcej2kk+3X3T/w8NYAnr2
tvus/y8ee34Y/fevE4zFG42hygquNOWcQQJfoFpstwh7IwGSAjYi/PWrzjpffv+aAVJFhDENcPZY
mkGE0U7HW/wNZxxTTTGRjGGQ7vMGr62Jhe1+1canz6+6qb22VefH71/DEv3LtzYpmQLIpbDGDAmM
BMEMan//+HALG4Iv4/+z2nWYknESN+1s2jXrqjDdODN6kYZlGAFF/aqY31lse9k3i2mNNYBzDT5M
OPl6sYIHZmTp2U2ZxP5jxyy5i37W903lnUgFQf3HAkn2oOfanf4PlqaQf5USUoBSv166ShocvMXs
ZtUBltYu0fs5LjLs5STwHVUBk3REjtBszNekSv94+e31X+9cEkYwUlppMNy3yxNaFZ2uDb0xbdJU
mUpmP2TIT2t/XtltudAqdfnHaxLwkd8uCq7CsMQCS/qNuru+y6ei1+SGk47cdVTRM9KKdThIgBn3
vefqklUUFp/w5MaT0k/+SfRjdWISAXoYhK1OelnU4XRMXJHv13VlD0KRcchyPiN8Mfd5xDvoJhKT
jj1uy10wHaXZH+8DYuM32xBUci4Ix4gy9LXp1KLoFGRJbvCUgK9Mhp0FMzXhoMaA70wV7UVo+Pj0
x6tCRv3tqhrCQyoIDPj59aoiQbIO3OGbGs/4rkvW6mSQXfkLqsNwE/Eabjnr8RWXulzTWE7VyR+v
/9vAlBR6VSUF0uA338bKrHXXDE3ANyIR4bbaAibqKVwX84Cv/ngp/DuOQrGGyFIIFuTqmySQR+k7
hCZ8wyodbpO+7JrDXOHcpDml41NoGHuYkdiiE7Vt1ssFgiWpZbiumzL5E3P/3sYpYpAtseQAar/x
WsISqweUo5vJDxAkTObGXhLfojmtukb/D4JEQtqDuIS/khOouV8mQNzXqEroTG7c6NWui6VZM1YE
ezFJZC9aV7MzOo/2Yhgq8HJtVnzVzjoUWaxxsqS4Xu1FIuZwWww8FPsGEXXpm1nvsRfhuiznYYG3
1hBlXHVhOdclmszhTwz4O+lFErAfEDicavDYrzdRmyKfVNT4Js9rNBxW6dzp0W+Cb/uPzrVJZtQC
eS+CAlu16H1RrabKxqiH0z62TZFWDRvMybqsxu1wjsYn5VC4/WM5f09MyphiiIGwHH0jZhLINIuc
4Ru+SlDIUc24d/1HjHJ8Nxj3Z569VdCvolggYIMAXlOEOVLQHX2tmNYXpEZNHG+WntoL7lv+kOuw
/UPrIp0QDdeOilGkeZXnbo/muuzSZYn6fTU1VZ/SLvonamfwdAQZACUQBBVlkDg3nziqaISqIVJc
lfpynKW9iJiqyySp2BmRsKE1Thbg1h+VUdjBt9uCnYCdKXguYVKob5x2VY2WQxWLGwtFKNN9XN2u
lkn9bqAm+tNuLuclq+Vc+x3hiRFZNbd5edBlUdWpgXejLIZeZ6Qm8x61Xh7mtUj8aSnGCWcdLiJN
k5zn6w7RVRcpKpfkQ5+0hd8haa1LlyKWPGNaluMO4CxERj0u0x5KgOjTpjY2ZaoHTrHz5YUa2/qS
tMpezXUuh52yDk1pT0zyI46yeYdtNI+oGfHOAA4oUxLXtQf55vIpchvFuY8lMFge6vc50ryl6UDr
/npApW2zUGqRp8yOaMdlqYZ0ljLp76fO1MuO5lK+13ooUTrURSNSR+ZhTlteuDXVQkeXCU/Uz0Ni
nMq6dvTN6RpWT9Jhmpg7I0OskrMcWK1LUkxln/Zzfo6E1u/jMuMpk2wu3E2yUMzSmvuOZ8NImjJr
y6Lvr2XRGpcFzcp8p+pF3xflBGW3AR+RcYKQEzbq/dCWS7EHaKD3EvsVpLOcP4yaAUzoFGQbgICQ
iOceqsBYRXgsytGUu5x2SabG3LA04NrIS9XIZoLKjEus+mztJiT7c1qgOr4V1A6XSdAKH4po27JJ
+yqoM1ZU5dXcaP+oukbYtCAlOkFV7XaatsWVI8wdnK5SO9j+44LQ+iMeVXVOZhV2CnDAz9Fbm/Fq
GE+kJvmBrNT+1OqR/2hpwtNB9OUTOEp4Lqa89ulaFt0OTWCerMx9d+KKnu9aLOcMHKtFtEjzLgSV
xiSJqbL+iQ1IZIFXRX+XcFU1F3Onxoadd53R7Z2cc4s0OICJVu5a2aqkSX1kUokmBaoxJ/ATk4Xw
PmtYleAyrWISRbtTDdb9j0k5CwriNnXndnGIrTokaAM/Kw+3tmlA010y2wtUKABDkMHZw6AWSfej
WfqYtkVuPoRkBIvF3ENRiJFO2Sw15BVtIVdUEbwyLRWGYsq6Ad6hsew/ajeCZQVewahVbZMMIad2
i17AvQCUg+mbGVJ2xYqbSarVZ2sU7CHny5IWFQK86o2CbNQu/CHkq75fCBmfxrVkZ2ISkHgY5CHJ
Wr1vXTmM6QARqrK2pfD6OHAQDjoOewGwLr+fxKx2TWztRdM15G5AfPuSNfrS+xnyM6SzPE8N022x
w9jDlWINsKe5AuBDEIILq2xsc1AclOMIVOrUGwrfcCWur6ZugBSjOUhVDK2+1NKGW8IFFPUqgYx6
zJGA4dRlzqGIynpwp7lV49OgN1Vqx/DdOE7w61HadpqKOqUDC9cWYCdJJ17F6+GIRRojmHvXtY07
LYoZX00rWGRmgAwjWfDdjFe9J6SOt1MF7QY1NbmrcwLl2Yd+2cUNPUYCusdthE1BSMJKTTmPT5UF
Z6i332YX+zEtakCfqJn5gzJQRfUGj3oD1XbQxfCxblpAv6Ea4+0RKKzN0MXzUBvxQALg+3o0YNoB
hAlE1U+MGgm6kJSe2SFBV6iEkBY2R1ejM429BDcC25FN2s4OUHhG607HHCRCNQIQbu2g9xw3/cd8
MlDNY0MSt8+JBpQ+rm2ezlZEezaMDiSf4Zk5tXaJ4XJIXNdmR4AzbVClWWv/9NL80A36xFrX7c7w
yEzGkmaoU9mLib1deFSXZcvZQympMydQdkDAnoR6TVXSLfW+b3H+s0lKWLw7hhDOeR0Oc3AbDILK
43duuVFsGZ+MHsFGfa4A3MFHXWAowB3jkNvs1qo0ZVud4IgBGCBBzwRY+qobqTyD7dgLOifitopT
jGlSGpB2nip3uixQcf3mnrwz+AoVNVSmhk3w5noGuMpUHae3/VIk5Wlb5tADYtGB107lquhewZ9L
knNwYM8a0JnHSt+HuZJ3daMGs/cDqk4o0eAjpjT8oWwX0GnoW9j/MQk0hobbWHWgFdNU+lJETs8G
DRHWi235dvEqq7eoNx73H2ts7YUuwKoA94fTIadg1YqMamegkIMeFoCguqvy+6SM4TrEQjw45SFe
kWnbPanWROwKDhHv3AiSHD2RhRqPF0sFKYBjwOh77AwkH1YMxXitQ06WM2U3A9UDg9REbD6ctg7r
+8qvQace2tFxvwoPoIioCTAQWYr2fUQ1f6B1je9IoqAH0DW0ISwofLdQB0qmJOI5hTyvTRor3X8U
RQ+BPuAlXB93CJUIMPIoIAM566qTY8O7Lkn/ccUUQrSAFrWC1I3SBVrau2mAixbIMLr3G0pb1QJ2
OiLGY9mMKwKP6k1Cz6gqYe8r7/VlR1SS1hNpd26aoJPZtOb6OehdvWCz7twmTilgF02Vs4d+8hCv
XVnoS9N0EFZrpPlO0pUeptFglfKxgHRUNRBchCnIjuXoOE1LcPkJHDwPt2WVC7pfZjmcxoqbds/1
ZPhtcEvnsm5hzZolDvEHFrbMAt/W911A0LaaiZ01g03sXmu1mPN2FvC0mUoyvMeILOAieQOKXrfi
UtXH3BdInZzYAkOSByhSbC0589CvlC34xFEBL7loa9znmkBe2BKrKyRUnKPv5kWAshZ8706DrOLP
DsrQzdE/GZnykxqIgJO5G1jzVk4KXEShyZ0y3sznZRGd+uQQ7dKqX3o5N3PWutmdJnWn9yb2/KEQ
wKUcvUKEBoKiITm+EqyDQB46fFXzjW1oxqSymeg63KWed5CJ4tokmRwIkBCO19WaVtuGkqUF76sc
N5ljC9yLAITcDnpPfIUZbAFcDt/xUthlh00BkSXzASqMJJQebA9OM9UWsj2t8DsuyXoDnTo4NQJK
bsr8Akn7mAFZ45t2Z3MJyvZ5spVvX4OWqFwgbLYC1KWxoHHJ+tlDUrCFm/PDkCgN6WrapK0nD2FG
hwjrFn0Mt21kTqQ9tGr3OkQAfryAfU9xVuDdhPlkVzMXcOoAC63vZ6yqcOqnuSvf4bFG9qyDNHrl
0AxScOVhBRirg7cjnK/uzvMJQEiRNPoeLX110vVh26/UyzWbiHw/qdC+I5Q/lkmeZI2ux1NuBpRK
B5l9aYr6l4KONpVkyFMqoKXOZkshgAOUx7rqoSLFalkzD5SnBoQSxX1TR9Bz1YNBLV/WcJJMNT2g
TsU5LQbr03IO7VnV9/VbykaMM6ia7Rl09uG0w30XM9P33dvcUvuLDgbwgiABkiGAzDx1I/FqH8Lo
0fmwJf/zOi+AiNRlCZhqYhY6GNOZs8QSYGG0BNMNJl+S90VNwDyu7eHfQWNQEuVruAYGcEkVXdwp
dVvyH2bAOO0G6YZShdum8IDwwpBk07BAzGyNcmMgyy5UQ6jqcujyFDkQL18lkE3EAj5g+QKShmMx
yUvI2yuvbPNsAWNCddG93tdbDcdJnd/nKgcPOjaGBSq6/tyYuoeU5yGnWRFkfgF8mjuVpdWXlS7Y
2dJrfFUEru9x4scnska1E7RhZ9CDgV07QaB+uhqK29QWkK1WUZG7GVbOjnlT1w0kRw0Fcx+HDmLC
bHizz7W6bJ2q2l3eA321BNZ/bExYUush77kBQsgbcJ4qT5rzxPKDKLbMvK4WKhD0duUp4WX1zGaB
xgveTxBxPkEk5c2gL5MXhDEAR5JAZW6bTrEzKVckz6BhC/50hP4mVdPkTqwfp4NhhCjoVTx/QM2K
75TCQNlxDVkJeB5QiawTKBt5TqCTaAUUFjFHcVcCY71bB0nPeh4gHtZiSwdHyMxR+4soSEiBJWvR
oWhaqfYienKAlcu70k3hQyjFelmyWH3op6LZjRAhkJ2h21kPUBAnmUrRIpJF1ifXLhE2ZACnO7Wn
joZTUvDkceopf6r1tD4bQJW/WBNGgNuLKVLAVeQC9yO6xADKTgyQKz8yENftpjw3ZToMXT3sBxuG
c05DdVXJXu2KWlQ/tL0v3gvA+CGbWhN3zcjRSVQ8Xmna5x/KRDaPdojwJt6hagSk3Onieu0S6FgN
KhacSY9cnTo9i49HWuHTTOX6hY5+mQ082j66qig/HeX59eM/7mwL/x3Pl/zr4nYS6F+f3n4+QvSH
3zp5ttt4ZPz2S5s0v74LhPkk3TZV+erDb0Y8n2cc3wxxXk4k/Tc3/90JDxVAoPzKwPxmwvN58v31
fOf40Kf5juRvCBOcAlEMbNM2yvl1vqPoGyElk8CFcA7jFgpczqchDxxXYjALAi4HUQHDFwQc9Kch
DxVv4G1UIQn8MyFEiL8y5JEYDj59wYOBULA8lducCaSAIcg3hJGahbU2FvhUqdiZBToDlTkgU4An
iMNltdB96PKfYqc4gGFVlB/Q1BcZQ0CaVWUxXVErqlS7mR64zHG+d8AiX5ex6C+c6Myd7SLkTaBZ
z4bc3+VzHlQWp+EB0b5x1c7BmYkPo0u6e7KRon27YbkZmpUnnnf2wm4AjEWg5To0AJwJWytGewFf
IoLpey9s8twEGT401LbhWUutZX1ejWy5Kq3cu3bMVBHqC1Q3vToRc94BKmWFr9MimdjV5AnGO1La
5C5hvN+YiG7e9woSnhxck45tNbAdwIZwhV0wO9eU6ifTGEUuRj8rUIsl5BSHpbise6B9pkYMZYoI
tftcLQs/4AGxNB+bn1m7dhfFAnmKq5XtuGPNj64eO0DiOdslUnBAdXS5P/aiQPTg4oyNMDqwfdtf
5xoy6EnIoZVHYU4++tFUu2kM4UOJxnLXVNB7psM6D/IehjSzz6QI0MGsbgVgGuociN9cFwBVJaBC
8m6oKIx6Eg6IzA2KPUw9g0mFAPLiIyuAwRQa0FNY6KblBoMuoCThO91wSPPHrhmO1UEnZPqNFfDU
AMZ2FrDoSCkUYelHwEK07wC0Kj5DO65KyMUAdgeoP0sHpOdL33H81QBDtWZ5LwAWDdMR8pUtPMNp
bORl38FIjugVABgwtPl9zRSUBr7RGX5mx2arWPHuWCSVbYAQ6DzgaBgHeaisarYzuCaQBQRv/EY7
zdXJIu20ngSvoT0ooe70wUBtYV65KnVhXKGr2iiE2EIlIgWG0l+zFTYkN6WQwbH6wjcroJFEbbh9
wQNw+zAKA+22c95/NEsLkKDIZ4COPDpa71SQhu2UtIJc5bNZ8sPoc1Sc+X7eAJyFDvvY+FXNCp8/
tQN2gC7a1DV0Sjbp5nFOYe4E6zHVbYhDbJsHDgiA10oa0KBbAlw51kQmWpiDhWPrM/qt35oSaNZ7
2EQ+EXStqllcHlcUchuWQb9MzxaDwTeHmYB+6wUooMU1gJsp44XcsYXM64lzmD2gGKGFfem2EPDz
gBeA54IBB/ArVc3ZTVFPQBvQobRnFa3cuM/FBOBkIBW8v6BmIwe2iWaZG/ED83VM7tdNSmXWqTg1
kVVdBmNSEJb3ArwsIRRfaWe6JjXNCIh7FAvYuWnnYX3vl41ksmYz6QvtBG08Gq981NAeCyDio7Pw
WccKeBuloctMk42Ca+wRzrdDdSIXAxnqyDGxFuF4qIbe/LKuHDyyFsnmU5gAbQ11X7UndpoBHUrc
hikr+yZkQTZ+2XlN1tNxFcstWoCEm2sYylHwNJohO0G7aMquxSkcPu0vvZoy23MVU06SYU5HMur9
1HYFUIlulFdiwz21huYAAI4odxS4fiCaoocy78b+o2fTmB9kTcL7Gbz4pF5Ue1jhSECG5oLfTJUf
H+uEYpoaKDr3RpvwXomkzSRx4NjELQ42Awq4FIglsLu2sTRdLe/GrfcxdMd1B1gPVDavp0FzebrA
5P5x6AHL7nFnAVAC7gUETYByPSuKbQ7WbfqNoczvnZSQQabBzrBgu7xbMGd7YMNJsU88XVJoLrBO
W8f6M8A/9MQaVZaZg4pxs7UEtwaoqS6dG1NDJ9KU5ANwXfKQLC4+M9nS89z56rSeFX4yXK73qoAJ
8AFBCrwcnKie6RCWu4nzeNa3XbuPtckzWyUfAPK7+5KwcdcNjbep0aqCtjGpUxISc4lDt8C10B2Q
auO+K9D6DFOUBiJgMeOF4ous07mWkaXtmtOPsanHC7/A0CLTROKzaXXN25YTvgM61gFfHTyB2Qq0
Cpe8GK6ccO0z57pk+1W52aQBaOXzzgd1ZZbkFrcJCXsERztc1qh5xEA6QDa/WRktz2akT/wswmGd
6bwbh6Z/u0ydTZtkyq+72UE2iTLtqqSfbnHX/UgBChaZ1+NanAD1RS/7pkPkQw5jrvulNO69Wdh1
yefhNhJoI5dixLc5xvJ9J32Zmil49W6AefBpJU2/R0WJfizIEi5Yru7WgogfpjGSExu4dSd86ayG
+OhNfzq7sAX+cgrjI6AQe3I9joVNRduXfG9QiS4Xu5os5oNHN2NpLVCdEu1N7XA61tQFaBZ92e/N
gjq0K/Ny+Snv4Th7htnE6wMClrc9jQPQI1mCmdnPdLCZCsjfka5RHyui0QilkKJ3U82mtEVJfwY8
Pnj1QuufApT3i8VM05Un6KfFqeFtP67Rp8D79CKTXe4vR7HWu5lp8j7qhF1EoMtuGiz8LzML7qcI
ZNXwEDwy800lXF5ceLc2ZwXwQ1k/uB9hOJXfQG+a7xrR5ECI4HA5e0wzMwKkkcKdTyNN3jnnxX4k
tIgwrmmfjV+AdV2rep/zSG7qys8fVSXyXQEDs2voIPm7MC2FTJuubIcUhpr9lUzy5i3KB9Ltygkl
N6yxfCfZtOxBXTKdmQjn/dh2P1WTZxm3/Yd86tF5g9y9h5K4L2vwU6ATPmJSnNVLPV4mkbMfl6Wg
LcQczL5wPuJ9npTlxViw4h1Vdno7SXeqpsWnjSTQ2CM8Qda0fWCXS+kZ7FDhjJTAXO+Knkweil8C
BA+4CqrKy3ZRdutAf8hrJtPCiBYmbpYBD+abnQjG7DB0o5ALe7Yvg9BQKTTMGAs2iLQTUMIPmlEU
UkJ6eqMKJq6BZPHvrWMTFPputrCf0mfNGg6J9PNb6xqeQnf3QaABX3QuqXaYhj4rusgP2rfte2gX
5y6tAX4cSIerXQA2fdz3KCTp5AUf0jiW5XUbHD00FMU75Nx8EUeKfkgcPDiLwr6FDDSfVmGsxp1v
9Q31aD7puwkmn56w/oK263Bb8tbMWezGZT/ZrirTcrH4fGL1dFNVAu1cLs6Ur9WlbYr4AY0mFylv
p/tyKn+s8zbPOMcKAEWYiw9zr4dUjsFDxR3puejbcBpQQVKmS3WAKQ/Ywbt6EWnbIr1mCk4wuUNs
Sg6R0Pom6wMfDqyaoDqaEqa3g2zNSb8wdd9r2PjcB/c+r608jGHI6z2Uw+VU1WO1G4xuUgUzHxQc
vi1z0cEopy7Zbo3FeGFZZBRGwXG6CI7ZA0yeAj3AM+GtbEMJ9Bvkm6d6mMQvypTLvmoEX09L7c1j
L4Ef1U7ne7NBq74dXWrmOKQrw63NTFuLfZUM/b7uZjgdNanp7dJjssuj8VmEme2ukZJcNHU7X8FM
pKcfoL41b31naAkkpA7tde0rYOsabm+nNhTi1uiErhlPtEtnXwMsADL25wYTVBw0cI8QQAiwYCNw
8w6IhPfFbMJl14zjHkazOmT1qPKbEWDAWwLsFWTeSIsfZTt3drfSGjAW0x+LCdvbNV/qHqaB5WFo
pnjJR86vhq4cXKqHIdlNlk/n1Bp/EfAQTxQcsLvG3I935dKeD8tw0as17AZNhnftaMdHAdnyBA6H
uXM88xxmpOoegNpykKPbzdKxm3qOxqR8hunKoQ5tYc7Hcl3wodLrGoE7d32dWdPZOm2JWG8nivqf
Q9MCaQEpz8CMoGuB7OuAn+lovl42k0vaxziH8TrRcX2XlKur9kVf8eln5fu7fopdI1NXTSwnJ20C
ye0sD+JkKKm8tdj80FMTyovODDK/pB168Ivu3wYOQK5S4AtnzVLlYOc6NnvV1KW81QROhvxQtfCb
W1LXdPm17cfhwCuTwiQh4/3yA4wzbcaoU4W8Lkg/XEP1O/MtVNDlT84Fbo3vvw7mcThgKbcDljDZ
4XAm5eWkxRfnHxsAS7kYkT3lcWudeFUDTJwwUC1nX1AGn8iVLw9afn1k49NCGo7xK2iDKRHb/S8W
Ug7A/ABM4+lxcgR9KgxwfDcAVgMzsIex2sYLhQ2AR1dIuC/czsv/KfRvrb4d7dJw2JMhTWHm+vXq
fRKxRDHYU1f35E4si9pVcIAEoIRxpzYksKrwEvDgC+n+x1vHX58v2/auECNw+JH8FztntiU3jiTt
J2IdANxvucSW+6JMpW54tJS4gCRAAARBPP1YVC+nS/1P9cx/PXeqUqYiGEE63M0+c1CI+b9d+zbE
QSMaJU6aSswHdmthJqZ8ga85aExQEU1w8X/4taaVaFeImlfMAHObjqc2AuX312/ozxzS9f2A6g0B
5NIE/Gz063fR5tu6s/YqwyoFBTaE/BD3HXv1QCt+5Ir+R5bvzxjS9QUjwHwxuwbTIvSHvzBtYwc9
MyZanOZJwV3vMAlpnMZfeWAATTKxfu9GEkX3rc3W8KxUEjZ7qSl81LshHkYcd6jmdbLMcLlhuUAZ
DxKgo4rBtrOdAcrKBe6kyM8NevUp0T9IS8IcKk5k/AtLAhigi4M73q8rZgsJL0/EdjMvmuaxPsAt
p5su5yQJoy8eQyQvm8xhmm8b+Jd92F6tHBwTr1MaggQZd/0DdWL+mXk7v4R5izHOLBo//wfCS6bI
udsWA3FwPTAJpmoaNE+wFVd9yKFk62N29Tx3/KB6iISkyRHAQOJqTTPx8YcA8ocK/MeX/n/y5n8E
2AnD/fYX8ubvahKz+bO6+cfv/EPdpL9FMDDyBBQdS/I4xPP9d3o9DX+LQiQWUjxICRi7BK/0D4Q9
RtgyhrKPyQj6I4THf6qbEfsNiDFFkgGSKCVXHP4fCu7fa9lfIey/lHCWozeC4Id3iBeJwBb+ubZl
1K6+F1kMbVObYuq6rBjaJSz+5TP5H1TQDAkrXGMExzkHb0B+qd/NaoHwiLY5rQOcS3QPeVZkrhFf
ZgOWZUpgU4x+4aoSHk/3X7/29fuS/3pKXV8cyciM5PjYUnzYf77ELhlHF/IsRzHMIYWkSm+VdRSv
GxP+PFAmvrb5JHOUzD6sMPH0v7vAzHMNwS2swFWCT4BViQkzG8twCZbLykX3oLMBxAmG57g0u5K1
blt/t+q0eZ6gE1b/HxeRRriAOMeQ+2+nAIEYEE7G56fFO1a7SPjDFEDE6tNt/7SExIJd4xAfgmm3
JSXQBLd8zapYtDveH8jkx2QGsyN0lhXEQt7JYegebMbHs8stKCQL1GfCNHTYZ2hmRTDBd/7ra/i1
jl+/hyyFMop+Adwl+wUn1VG4rnu65ac+hC+oiMeMDzDomIrh51+/0q9H1B+vhDMb0v3VNfgVyYai
qidJ8UoW4MRpN5CwTJItF2XC5YnE7fQfqOtfHqLo+nrohbLoqqhfs7p/vsMY1VBlgxGv1/bqCdVB
F1Dq/hNt/f/4/K6MMiLaWQhq7leUP1coF5BCspNiW3/M8KnJMO9PXGevf/3xsV/bLVxPDEfl6p+g
LvxbURhaRCk33IMn5ul49qlmdZfjntn3K/A1gV4qKGhXAFGGP+8WUQg5JryKBto8d+vsb6Y4Xp7U
nkBvTWysC0l7YgtLQ39qR9lc0GPvxx735ifbpvC4Qw+dDXzY5hUwFbyIkxGracb6k2aJft8S35/+
+iJhB/1aFxArpCgNKQPVmEOk+/O31rAGwIhX7rQNIcUQIrYzwD59DmBrHATXrEhgurtRBVXMRwUE
IR1OmLbWg6XSHLhU6l7yfusLM4fVkszknUIbvo/zPfqSQuN+j5ekBjXDXmg+LWjQoSCXCs7MKyM8
P3Qe2XJjO1gU4HcqJPH3I28PdLDtF5QzfkpMHD+0K4tPtgfrhNMF4JVsWB22SX+Ct7mXIu6nGpod
PepQZK8KwNh5CEB0zXTpTLG0zfcOB085aQ63RHr7IEe6AfT1aQSWHdC6bZK4lpZFZRLJtcSELMbS
0FacuBL8zei5HJd5LGbQfQ8xaOkfO/TtAkOqqVtuwmPcRBjphqRjpecygVHjo6e4CwnGHz29p23H
f0raCVdwku8ArlWHKWETJCzE3LnPKfjZKp2YOsV5Pp6HfXC3fsmTh2TkWWWyfs6LcOq3hxUd/7d5
ADpGFl2DyB2AwvLfAx5kd8E8BhWQXCioqbpMU4J3ndCl5iw/ww6a70UjIThBwjRFq1RQBOl8JHK4
vX6elQBmUIY58CctNl3QKfwAGbMVERyCM/zx6TZq5P4pGDnoZjoRfw/7BNbPbjtWE5wvJZDS8MhE
nkHmjMKvUCz044DPaT4bsublkurwlUeHuZO4I+zIi3UJw69wMMQBAm5QhdJlUyHYrD7Nu4b6zd2G
r8YNhXaiPW37eui68Ik101qjttmzGQXUsQBKJHhR9gO8BrCthMqnXY13fRN3GEYsr2w7rrDVuSqA
Oa1wLclFMvg8pI1AXSOJ8TIP7V3TJl86t5MTFmIQKJ1+rweVvO+Gf2XTPFfgh4YyGBK4iXGTHULY
HLcpNLfLDCSgENa78g8EeR2WoDCWQPXKgw4lat1KOs1DGQ3C3QRZmx+5dnO5B1nzgaTMjjfjmkPH
eFR2sCdFochicXPZLa1wDPFD32bJDP6sh5nXJuyotA5uwGWJWxMIUioX71+HTSPv0us0g9AQZwzm
4iAfvCD4hqimy82+0+jczW480bAnp1TgcUmCXRAOmYF5vtYAnaE6pR1mbdM1pSPD/F3ZqIW8RNcf
Sar3z6FV2wWujD0D+jSFbWV0qyCgHhfDoUA1xJ5X+DwPwc5lsY47qKeCDKmm57nPU79UdEkmyEXt
VLjAu0+RJfMhJKwDEdvKOhoh9YGvbIo8hKdJMa7c9ldeeEbCoIgF/nOYVy6rPgEXkUsCTVCs+zFI
MnDKmvBDA3HjpzVqE/cE4zjYFTQF3u4EziPjlUSIoOphrx6BrQFGg0eNxMbGalyxuqRA+WsYCBxO
L9lvvCH63edb9MDwoN7vPVnWijcmgXMrhf2dDmqr8pH40z4M6nuXuvYAbi5963oz385xSl8Dgv5i
FLJ74HxDd2LR8gGgJUXSIstXNeCIFmgFBM0MSfjzCB3z8zCEvOLEb9XfGOdY7seRU1hv0QIup83X
NzAx43npwRz7oCOncYhQexQucpFov5JRNBefR3hfeyjvw843F4g/OLk2WEQloo28GsQsa7jxuHLe
dw85mbYqXkNWL8azOooh5vpUNhroq8fvsHzU70Dz4nJV4JQ2vubQmKzBJQUJbWHuph5eAh/iOsy7
+AHTGuiiGSy8NDC8yJCMZZ6uzQW9SlzKBsIt+kh1sWAXChp2+0/0wPattwp1XbDlMiBoD5EpjtiR
kmk5NnMQQ0cXwfOOF+gqJFLQXsBWwdtGjuTL1sRXNyXpzDNCC/gTb9dnRdhSqbSjn5GOu9GwqI+p
XcRRD8xviICQ8CZ25IiQ2FpStYb3sAqig+wWByIJtowdh+4gwqarxby+0iZg5WYMYlh8i+u0J4+q
mXMLzLu1RzCie3fExw/6RkXZ0t0qPS0Wd3NsCuPmdS/MpCDjhkw1t3kzxRKVddeICGQs6u7dxtzk
/6YY/d/A+p8G1ihhaIf/+4H1k/na/Wla/dsv/H1aBUbzG0HYC8tKrj0gmr9/TquURr+RhGBipASD
HMHc+c9plWFaRU4WEcB/jqlhihA22BxMKyk61ms++38xpv7B2PzLEAfoBnGAa34VKgrDMH1t+f9F
AUSKpu/Enu13+ewDz8sMMZL9MCVIBk1TBODdOXAIwHrljY4j/YPuOzBpFMvHP8g+EPRooKRA+GOF
GDT1FPTxvsePmBP0tRMZXd9kvAg3ssLSRQMB//Y5SHc3L+Wa2yyPPnWNw5gIkpANKGKbvWIsYxM8
5FNkp4tQg9IIhVEqsp+hTPd+PW3QrZw9t+lK++bcpC4YLgggLvYFTg6JXoJZpKwGWsKiGs2v8jf4
LKPwIQMcXaJvsF3RSpIU7cTapWgjmHHPaopgHW5jf99MU4dYLYJD5TYnzes8se7VGxGiSaSiAiwQ
fNuQA3jNAMwupZy64cmJ+N4gT3AGhdkeOtGsX3NKgHXoqRkQY1RI15ABaRsBpTwtc+dTNl+G1vZx
CsKRbxg+t43Y5YalfpppOcyZu+9aboOz25CPqDgP2v0FkunqSUVaPrSHJpIxS4+sdx0I6YYIs5wo
aRsK0XriFkHd52QkvbqTTosZ3wJcYjbZ/6sI/7MdDAjQ4bH87yvC6+/uq/5TSfjbb/y9JOQh9oLl
DIov4twQiv61JBAsNwoZXBU83xizr4PkP/C85LcoT/BXGIkxQLIc1eLveB6LsbUF6B7UdIK1SBCE
/jeVAQPwLwIPRW2BMwB8+UqJXsvDn2sDMUGAs02Q8wYK/t0GsE/1uH/P4FfeexosdRdQjSUBgj+n
W3antbSfEzssL1IELwtR+rLu6GyWLPV3kViD896ESXO0YugekcMKvq5pKhB5FGQ5RVmTdkUcM+RB
5jTew6co6jmbCkwgND17qjJ2jwaEiE96XNgKJYV7ER4lN1LeZVIhGV+i7/IO81BuzQT2reFDdPC+
JSkcpk2p5dOYzSZ2RQq7iV663CUIVbImN3XakUgfOkDB8mIw74ysGGDtE1I4tiMQ2SNNQy+p2Nlb
BNtx4aBWqIACFIEqPEJt3OPzCsIcLTrf+3R4bRAYXG1BUzyHVSdi8RUeTvbjCjSnlWfa6aVWnSA2
AYOMg//FebgglcFb0EfuBLuBDuN1uWI4vWkGdMBoFFLI4ohMDbb2YgCSDa3ihPlafri5N1OBNQfm
NAQuqzd0Jx8QECJQ52136nX/0o4jFHG3Dncw78VpYNvbIADBDGYbMHvl7YlvLVi8Ba7he+965D93
25/TzN2JSN1027q+63aay3XUjyGsVbQZNodB0ibfjWtgmq3bhx9iXbIlL7kLz4h1IKdkEFTI6XCB
dvUNiQFVhw1fX3y2ogX3wXSE6fEWhIBKgBdsR5126SFj8xHLIJ4hp70lIwPj3JsbjxGyyHl777sl
LafVfIhJI6Ai5hNHuKpKoTE6P2Ffxi6TGykJPSDU9ti1E3gVxt8kELYKvqKowW/9johBcoe1E83j
louk0FfvPV8xJWhkbTjc1mNkI1o4DB5sCJPKWrDRCIMherbZ7hbRNnWXGXT5OFfIORV9f5idj4s1
aLvS6yX71q/MHicb998ydH8Xp/a9lkscPCOMERWYDn9vwkY8xIF5iU3vXqADjJicpx48jexPyL4m
xdrjkArFHgfFHK8HA7vwjLrQHZRi+aFF5q2MuyA/2mQD+M+nM0wcUTWoHQWaVdBsjeu/iRC2pY1B
JLUtGlr05boSAriFns1exkhrFTGxY00DDa6PuVcKyLtA1u8tGJuz96CTJi2XIjbBe7w3pAi5Gy7d
EudlIKP+Z7jG6svq03Kgphg40kXIaC5JBF2H8NvJ8vUmSQye+BXkSxVGPvgpTDKHaNczGhcCiwPa
Sg3W7+U+ueDEOFmfkdva0pcRgbdHtE7TXCyN6u9lxpJDKPqsbtIm1SUd1+FVAy8oDaFgjgBWsMu8
tgrpndDg1XBjcV80m/m+IrwGsN/ax2HjtLQWt0Wb25FCL3f7j0WiqNZtGu2X1fTzCem/fQP8hFvL
lcjnElcueLe8EHozP+myQJ1qt0YeEreu3c99QDa6wAqDBRQlWeR2z7JYf6Bj2iwrOjCuB2onctPN
+XTcekShuyUAnsIEroxDH9uH5Ij4BaoEuvZSkDao49CuYFk9RAW5hDVA3PEI3akH3uM/O+w0fEt7
6e7HIfiKR+qd+Z4UMxKa9bSYiwmW6H4gmE8RKxhu5qD/0ehMVT2T/Rv2RwAqTGTc3zG1g32ZVh9W
nk70cZmaT8vIeIYQQ5jfSozPF5qbA1Zi2FsgXfI5CvPghUc6hYQR91XL86X0Uw76f207PMboZFjd
iNkd9nEnd0mzi9o0RletMeZ+BH1V49+ZDyIg+1Fdn1oeNdj0A8Ts0ADmrGFId8d0tI9jF/V1v2sw
gKRjRWP89SzxyGKDAXnawv0DQG98QpOYf1dMP6Uu6rZC89Cewsx8TvZhKnpCgpqF9hwhOVfxlYYh
ApTS/GxEFNVDYIKbfY07yPQrrWaCECx62R7RquzaXlHUg2y/77eMP/iA2DuECAeIIWta9bNjhdMD
Hi3Ef2oTsfbY5ZEryIZYST4MWCZA1XEPWoUabO7yFVXLh0iGXoXukmB+OxsexUWyqbho6fa8Zp4V
HChxLaKJF7g2mBIOuaZ9yc/IXQEmpA6JqSQHGgGxoCZBaMqVBkElNV+qYRIjVI6M6de8H/IqzPhe
LdGYV9os5zwAc6MC+dMt6aepT0UNGWI9EC37EpslEAiMIlFDzOkOgN3cBQHbH5b7u9E06w0FJVX4
LV7KkaXzA1ZEkVvm8MXOZB8OW28I+t44OQVxmkMwAGZh5xnITMvHAqzyXqzYvlAw0J4PkG6/eE92
zKgprTtuvjDE2pHmAeBDkQLAcpdtLyT2mNziHtBH3UdduXH+c03G/OCk/wIvHgEnn6OWYRJuEOGi
DQMgidLP8/bb1aAoyWjUY4OgX9nBs7gHZWRxuDNZJKT9EDT+CZrp98j042GM0TBYF71PasWOBK6X
tzHDP+VVpEBxOfNTrREDeTNAh0cRBQO1dY8iHoenHDmsM8mYv7Xc4GNI+Zd1atCcWzxdqFL2PUNu
vYxM+ALcasYQhXzm4DLU9aQfv7HZsHJiyEKv0ZQcEAXeyzkP5oMe/HTLKNtqs/uotOH+TXfNjmxC
khYbePZi6zivSb5kb5ow/8gRncMH6kFYQGxbIQRuXOLtW6gnH3jsubkz25y9LmmM3wVR9qLW5pwg
eVXCXEGkH8sDHmPTDB/pkLzESbIB1mnvIyb0KUTwAunxbpB1rBGGQlq0iz7l0CuwBCFRxY6gXOSb
hGHLRAqwEHDSjnzUtBd9YnNatoL9iGc3x9WO77lgmKAekHw3J+JdekpdnH3ZuCYfK3HfB9mYB0/C
YKgtloWcBmnCh3hKbE394GZUVgn8LO6gdTObd0UTx7gjyPS8ZHn8vIG+JiWqZoAWg0lWYlwdf2oV
ZlhGoQegaj4lRAB9VMlRShrjkZkTA/pE5x75CYZjHuLii0SAu0Se6Raz/PBZJzn5NrfLZdw6UIED
YiHl0oY/IBbFLzNib98pInhIxEYJMDUQEe4sN6EWzHzdsFbQUd13MmZjJcWqX/yGEbFB8byzXTAe
8zl59Ml804jUpJXFceBONPADbufEpj+aNp3Kjun0ITdx/x5LFd3RtY8rNW1jHcPuK6WQHtkQwHS1
MKF4VmGEUXPHR3HvOMswSTciLlIDHrHySGkjku70/jBn/XhsqRoOTbqZAyQIjMt4X0ejkuAIuqOZ
MAGP/TuqGX/HEbd+HjdHXvhgGkhvaX8m8YaOt1mSyzJboMx9oBte7Mk2vrUMAc0bG+xTkXtooHlw
Zdg7svFa9mN+QZLBIh3sKC9cNMsqsS2pPdHqyXhn3knm1x/grewp0yK/EQgiPERtpz6JMEYuJtVI
LVThklR8uoZA0F35NwCZE+CyONbba0tRYYEuRmte+VyGSRGNcrd1P+B5uIH9D8YpQwLg09ZkPvnc
8qD3FbaH4GTN1ijHg6icKXaVIFwR8Si5R/Cx+7DplgRoVtaXEekkWmmsRbgbZ9d/QHebD6rJpgiR
Tjee1xUM8YAcT1ZEETyUQk/b9E4a1zxZ/OjJTSivaspftgm9sZ6X9ds8geALunQ4JMa3N2pGSzrO
doHMN9nplXZbV4QkZUfw9vx2QBzysE8GUfx2GUsZ+BGJBSXjw0bn7WmMYoWgnm+mYrA9r+1A19tp
9msRsWFGvNi1j0BZm/05SwclHlzbubjKW0eWBPoPDGY0CyCnc6QtinUF9qp/oN3sM+CuHOpo9CJM
m3DEGdZdZHD9T0PeTXmxDbv1N6OLsC5CD7QevcQOk1B3qKMuGx1apyQ8mS6J3xkyoGvlt1amJ8Xx
LH4DI9ZUBFnV9ra3tgcCuyNQWLOs3aqErRbbUgJEn4sOgi3Q5gBykc7ps1sMZgG6BEcfI69gzR6A
X1TyrHBPVgjS97fAivqyQbTy56RE9J3MkJ9BDiozIO0vXzXPm/4DGt1aTlG+3Rk8j0WmkcGoEnj6
v4tMtqdkndCCU4O1Ykuv0jc/bKTuE1TnOtcjPyBH4b8SNNY3GwLnxYj5WKSSHLHab714tpgnCcTs
c+ei6XlDKuHiZb+VbIpkFXc0lHB9J6SnOUgRuCvoDhauj45buJpqEFi2s0xViPf4SaOLrI1zOZRw
OoCIpNfmfNnBsytTr2N6DuRsK4HB/dm0fX5QWP31NY5cdMIaEgkNG5UJ5kFWpL3ojn0LrF8J+Mxh
PyX4enW3fQOjao8jix5C1+U/yKwekKlHLNwglyoZ208LHRe0Umt7C0wycwXNo63GfbMcQPLG9bJz
zDe4KQn2kPVdvTVTV+cjjvHGBfyLRk9fiDydTkHfhFWw4SSZt2QGuIIl7yWSRjtsrWt4vImmAuHq
4MGEfn+WW3daHR/vHF/nMm7nUKEDD0Zk/LvudymT6K5p+h6FdmmxsSXAs6tR+FeQpzvoxtIrhMIQ
LLI4dLb9qTMkv7eu5aB7++TEkz6uGaICBdFCXHpCH7NsQkJGwydEoqD9qtN5qGYB7w6N3ZLdc9jZ
pZsIr+nYwPMb8/CjBScDqfMKnU19N8GK0x9LmHLEC7JjhLwwKYS0Pwj8p1PWE3/ep6vlj8GzL2xs
1sLNLWIKPIT6kLZJlfjxK8KbXQ2fGiuoZvdZZhgi2qza/fIDlu1nPdjr/bYSUcPG5aJA7L5OMqTl
xj5vLkOP0CKswQY2PNYWoWempAxmLH+pFfJyKzDG5VYkw4y7RafwRXhaMhX1t8gW80foD4RUa+TW
rLZwve61Qb+NjS2sWq7yj8u0PAMoHmu/Qdxth4z8vs0Y0QYz2NMUmbXaggXJApNCEZDqu+mcuaQT
1n3Bhk8v0LWqrtvlOZMJ1GCG1DcDzfzkYX8c2n75hnkNrdg+93sV+WE6z6u0vGyt3t+tgZMEvecu
RGD/Da3UK1DtpUyVSW+6JNzKxXk0jqI7N5vHyqFuDVQ12/VLTpe7jWKVGKIIb3OAkjfYCBZNgmVb
G/aNv3eOTkW4qLkCQWpLrKCIX70A0x97zm6wi+8W8Wfgiqk+gdN/gTn8E3gO+r8d3dHcyvmlE+wj
7EB4hHaOfugY+yFIq8IKu8reHCCUn1JOgT+0c5YYLLHBXoPAybUrfDI9Z7shiHK3A62MzJovlmAZ
DngeC28937fnhVKPCBF4eMhOZtsOsUaaHM3/RDHjuPjI1zB/xu5VeEQSS5USXF6TAqxWnQnwJEx1
Qri6MLDmm+9bh1GnqfBVyfQOVpt8sNhZ1BaUB6KAg9vTImF+nGtYa1TXK+nkPaNJdsYf8FfI2P9k
LXuGDY3ikfXdHwbqZY9xuNJw+95wuS5HHvC2dljVU6Qp3PR4dBffpxyPOn1TOJLKkRpYu+yqBcoZ
Owzzaw6eJgBbYsSCmp7GRxajE241Q0lInLLbaRDrCc7blzbzF4cbvhx7Sc68De6aXKPXGeOlHpb0
Iqk1hy3kaZ3yZLzIGPLfAvyzBFa/lOhMWdlEy61q7ROWUvwgU487vtnjGoGspyWScwVhJj3PEWdF
GpjuiNkFAqKfgoeNRe89jRDGagIJLz/py3YM52NHZFv3YqInN2A4U/Gqz7NpCZQLpL8Ij3/Ircmf
1gDc9dBsfQkD5gtvKZQzs4eHFGZBMZjwG9aZ0pctg7WauH1T5bCK7fdYp/YFtQ8QTRKrMoWBfFEL
xChCB2RngugOW+MC6Cx9z2pFOD8hWHCHhSwamwTCaK1YD4ANqVE6pcVAOn5ZcD7S3AOY6Hf5VWP7
zwe2D4dTxQPvv3MGe6akOw++imRSDykZg9OAA09hF0nqTsDn1W3KMSJhLc6AXat9e1FB1NYhdo99
Q5+FR6uV09d+oNmDQLD3Dr74+j3ok5+torss8i7QlwUy9JN3EQx/gHcINfVk+5S5eH1kyPX4e+Uy
IYstncQRKujUYRtKKCvv8+RARU/TKuG9qyTrsd+m97s89BLgQUSa4J72KrZljMPg1Df2dW/jT+gQ
4pelacWhXbCYEM/BXidKUwxX2dt23dSGZaPspSWjLHUH24jq5uvkrlTi1GQlTRnrqxFDenCzMTQ1
t+MMaXUBcnSDHsK4Q5soUWI9RrJeohn1Bxg7mJhj22zuKhJhF8M1BYaeZkpoMWO4QXu3IZiJ8LRQ
b0pGCzZ7AolA+jnNSYGgVX7c5dCUO+rCB7ZC5OH91sfk1eIfSKpsWf37yg0Wncm0gWgEgRoOF4CX
u3CV622KuweLfeVmjtsy97deSqkqHFhYrKTWFh3TDnyHMgMiQiHjWU6oMh8TT9IvkeoyPNrrYE4y
60SxBG5B05ohC4wYO9JFiBW4l3iVBuITAaZUYAzL8E1gKe7IdPsjxtayFgwWlvxU0NT25x1bJngZ
4kGr/eL2Hg09Bm/HcESjBZ1kZUP5c0N7XcMieNoDtPVYkAO8hicIdsl1O7bIbjy51rL3YUAHXsWI
62Bej+mjXgTFFqzFZs86VjhPUcvE4+gD+x4genQJuwW6zOTz7E7tgXnn8rrgbNr2I5NYSI3hVYdP
Os7S5zxoML4o2uQ3QdBhqeDY84vRmX1hLIQYiqWheEphqmE15IQdqkiaI7NVgZ8Y8FBuEU6sdYMq
WIQqb4d7KPwG50muwvEGYCyCYCbZYnzTE8J3RrVD5bh+9K2OYIHuEsQCZKhX4tP2gtAaL+cRPMOI
BTwfDdVo1HyCtbBQOtR9l+d9C8KvX97XJEb+KcCp24oIhxluqQrDTo8gpR6OMtiw6AfS6I1qXHq2
GzG11Am/lUhuAspIKbkVXmyfzIBwKKos1rR0wQZ8TUUNyokJniRf5H28bxnWlNG21tbLIxihqMRC
BdwlgdrMXTZO4WeotwEOsU2+EvR3twp7gg5ItoUnyJkpVJqge967wZZIRVuI9mIoW4QG71aTfw8s
pTWKU3NKuthUwe7pXW7xaIQD6+p+wVY6rJJ8nF3iztse20sCLm4rAP9VSHRT3DR5WkJvVkgg5etd
oFJ+C0rxG+xUWttmJ4ch27+2+9SV7LrNsskGyIq0maCVqf0t6EMEnBXtagn/tw5wox87K3UJoJad
uRbQbASfdwahzVdd6GiVUJJiZZRAL0u8+ujHaC8xKgCVUS7xOMj0+pilAjowzRE2nGNmx2eHRTbV
3uGwGWLkyKFnWX4bYA/pFsO+gcaK5OAuugPlGZaCCn8fc4//TxD/Ct3+sJkZOrDlb7lmSN2iWMfB
XPdR+F/snVl23Ei2ZaeSE0AsM/T49Z5O0tmIIin9YDHUoG8MrQEzeuOoidWGU/FKoiKkFfWdX6lc
mRLc4YDZtXvP2Wfe0Cl5CUqsMwF4p804xtGmNXKxKT2j2pkysw+jXeztKL2f/ZqjAmr4ddALaADR
fGPFCd7tVD3hfUpvce8fUKgcKKy6/TDbw0dDMwYxLeMZUb7YiZkKGWwRkhzssyvt9y8FCLa7sVd3
fWXm00pU2LVWeKubTZwbN6jYp3W4aLMUvmBwtcZn2/D660Wft2pY/1cJYzAaPYH93I1Oz4AeI2td
64smV0/nWex/hSy/EbIglFiw4f88tgalEyfRyw/BAd/+0rfJtW/+YTOXBjsBgtwjHYnB8TfrRSD+
sBlaB7iLsAY4NL3+d3Jt+39IhtKITALLRUMu+RR/pQcQtBQ4wkLpLT2O+shd/oWmRS4C4+80LaYP
YWCxXbhYxWlFv9W0KI18U+Utr1Bt41qk8VrAMqMMSPZhLEoMwFUMYPQqzaQxvk90CbOinuK6WbUB
vDgvGUpTboALWoNeOak7T82qtHM8opEJlXcVhCV2MFW2mIa+u9N/4+dY1DY/fHJG+rbPraVtzKz7
7Sf3WwQoYTM3l9YCJpT0mNbOmAZX0+CJ02hMKC9/fUEE7j9d0l40Rgvzh3XwJxeHkeRWbfRVxJAu
uKo6eM3rnDXY3ac2dEaxypSBqqQRQGJHFSgIUfbg2VSVPcA5J4plhQAnWQAgg8ddQTCzADE6BELY
SjFOoHODboiL5SE3QQnv7QWuk7YLV5PIIgAeMgtZrVSjAKw5ugfUEo0l99pw4ZfjXvE3cD6cl66s
UW2myudSQRwO0bbxQo4ToxNiMqM5BxvE5RdR66Jr+34X4mW7nhYuWSMtHoLRQuDcIHjeTzb+W+SZ
ADkbxi2gaVCIR9sxCZh5nwHpIrY5s6k4Mh+kpD24Sjx03qu2SdWHM74xckc+hjYTX28txwQUM4zI
pNzKVPGNPlNkggmXGrsXMvRGOWjSqZ2gxZlpDAgT/7lnnpD9eMbO9Sa3fjatvoyPXcN53YtaqCqG
6TnDPauh+WBYuamfqFC08dEyO+5c0i7IREjHurpoFtcm+9OCYgldOIKrnFNyxPAi49OZ6UA3Qs9K
DCsD6UB8GzIRcVdVU2LyszkZAV3JSge17wLfndAiD33DXw9G2RQblbh3sdvzTwvaTBxrzvxg1+66
9jkey6E+IMlYGqpnAg4taW4LSHo0lNrpoKRMc8XPOmA+lJfRTOV7PKPikEtYdA4SbJbjwkAPFMKm
TZJ3BkOygVN9HI3zneGLWDMx4eW1Ipv5Hbh72W1bard8lQeST9m4HpJmNtccMIgXgYdVEq7GqKcH
lLfdyXACTYcwpbcNjLPHkZR2zjUiYvfRGDx5Goc6v7WsLHoxKdoOZEZQOSWcjl9KtFdPtUWywk7O
PLLxKPTtMA6dv45TTAjrAhTmdDS1y8zSoU5/NFzVdnev/FNn8HhsBqoPxmv01pobJn6OtWuBLpY5
8gVlLfYn8J1MXlOeSPPTSEfcXNHUt0fmyROWSP5YYEbRI1ELi9ERyStu4OrMYyY8AwrMAkcCpcHP
k9OPAjATjvy2Gbz8Yns27HJneLk8JM7zPqurBQCEtrp9PgN7kf7wIhizxw1mMGy6+zN10DEXdlOo
W7g6Q4qz60wlxj+jDvg6IPVi1ObWg5hZuglnpCbQBqBPWtOG4BxIRwYOclNdlnFmNg/ZPBvGo9Ej
1r7qzMZobicd8EnyyWL5nSm/g/eJLYrsPhyIWNGFwWklHBAFz4PNAjFPBfey6TrupRYLxyo4E6Vq
UcBmZraidzarSnysEe1ZrwihDEmgZsYc8B67w/JSdLS1ZvJjFrTUOeQl6Q0IGb70Y/dZ535v3qQo
gRRTS5lVnzxrlKfYXXBclLRckyYGmSNeGDXpx0Y29K5XTh/B4Q/9LntqWCEkx5hwdpqbCm2/68Nm
NEL46XkE//gVZoWqMz22yuM37/C/ndJutvSTzxgl++J4pWmqlT0x40fOPpjmTcH+M6sVYqfIvQjB
yNIMqyqyCi9i08LRg0J0XmZOkfhI3dSuElT9p9ISwbMz9IyLZ/nOY+i4eAWq/v1UTcY264B2eVjb
1xbj+gsrD6jt6ZuiDUwGgiMsOTmb2Cucg9GO7nhV2VgPkqcotrHJIjd0y5QW5hSWLDLVRU078rF1
mLVZhfgIK2qx7GDCyKayWyXxqP2DzMzoz7wNvS86suAvy6a86XL3qudIOm2x/+g7t/Kij8ztyi32
JntDlJB176uw/CjtuICQgaIReljhrETnNbdBNGVrj6OItTSo8GTUUf7eTFsPZUvb7WaDwwsgb70u
m2jeDsVITytnoOrYQ7/tRy+/Y1mvP6ZBH78b7Px29IRO941q7Z2aFPN7dOx7+q0oplo3fz8Wdhvt
GmyLVwEb2CbP1HzMjQBnn2XTtVUjh6fc81j2Bqt6YNOpn0uH8ckmndtyR5e3eoqZqHJriyRY+a5D
9xr4lT7BzrdgqA7FJkLL8pW5Amfy3rYxh6HtHHPTPDk0Ze1NLJxyAttDObBpCQu4VC19ED9XE/4Y
yOYXXqzNXeSQChNW9V6gBt00fMfnlJb/yC41uBflFMphOxVef1Jo1t4Fdezu4cRnO2AULh4UY/Z3
0+S6JyPu1CUL9nQQZTldjIYMLnCMjNupbZo1cBFYp/2UHuKydR+GZJg/C5GnzNWCmcFVE+S/cWi+
8cyZnLDwtSJoRDRtWj+VRFMR2R3jPfsI0489zDujyHhsWedo3rHS2CgpLWj9hEmA0U15SX9dIv1U
Tdqeh7zFAzS1aF7emh5VVVh+upjrdAfel5FHvhbjwpO3DRj5dMOry5Bl5jdXfWN95Gt7QBFx1eBh
NuE0LmXbd7psO5yxzYxOcFSMaz4kdsLKhPGBIufX3+6N+fF8HXcRkwaUm6Z461Me4splkhZho8iW
EscTTf0B8U79wdELM/bfX8wTYkmFxLIavM31YhrWGhiPguOZU19VQAVbbMTrM0jg15f6uZLGl4y4
ncOAWPTzy//+3f1TUeDVBg6Yo+VO8lQu+D2Hztu6XUjlrVf5v3lM/+Z6i9GcSXkgXNvx35hwYQSw
buQFo72FRPa6B5YxcDB6zC3l0GtKxq+/48/PiO+gdMczAGfGdN7myFSlrYTOM/fI/GjBzIMd1xI9
/v/HVTxJ2NTiXOBk8uOdzGGzl2HSuscIQxM8cfzLnj+Nv3k0/u67cKDEq7NYRp23b5nbWSbiSL5L
oCDNuwDA1qaGT/vr7/I3v5Kz0JoslJI+x803v1KmCoW4snKOJnLCfdLEPPKvgWtnUn5Xa2CDv77k
z8sHazovM1/LtvjTm9tXJjSdRpIgABqH7rNETnOcxUJf7PMq2IKrZlb3Gozw6+v+/GJDNgmYCvNt
A/OnBzLAyyxm/AFHJrUBgjyWqc4FOz2nECx/fam/+Yo8HATYUYN7HPnfrFVePmI6rwsTkWuM8nLB
V84LV5GZLwvmcoLTy1Pz64v+3fcDHONLW6BIcs7i9e9e8EEkpRUHrjzmLhEd5eJVyYWPceNMKP/1
tZbWxJtzOXQWpLy27eEj+flNi/3GF7zOx7lp8dulsnBGBMsiv6+HuTlVKZDFVTgBAtAjdd1IrdWe
IERhwrSN1uZwUTkveUQoioxBla79mY7urZ+5df6b2/J3n5TWhxmwmoMEeJscVibOSKBMyBNO6ocF
BjAh0UEbbFdDavOopQFl/W/uzs/vLiZ93ip2R0AUTPp/XCGinH5JyBYDl9Sg1tX+kuuCSqEjrotw
HmCV4fK8p4k8KXS4H4bBgZxqLbFuRBPhlVZRDxWWKgmewCTJmPj1B/y7e8JKybOCK50EyzdvPa7m
eB583vpi9im6hZN+lJFhHVumdWBUlfhdG+enZ9NduCRQfNi+fdt+e0GVtEvRP83HwQZs3op0IVQu
IHQ2Vk7jv/52f3cxLB+WoEHDUvN2F0A1GoiIdJqjjjQ2rJIwNQEnDByXqDku/vpiP/3UfLMFM0Hk
4VKLvWUGMfKSdRuK6ejijsRAdabx8iJySvz1hd7kRDqm77JcLns3w0Z21LeFCQy1RLu1N7KBN3F7
+xqQYABTyd6HcFTby5rBdrM9U4PRRxWaE4lnNSu1pG/oisyFOMnoExgjh6V1K2cI+ZCVDue0tICu
F2EB+dL9GEGkzfvRjKbbrqyCqvjNzvbz70PYJeY+HAuEmf9UiSTl5Nde0bZHc6Hon8nDxRgn+0jg
K/n1TfvpQXcd+DUuXG8att4rmeG7NZEZs9kNGsldg5/nwjfPWQNLHg+Mz+rSLvVv+4fL7vVdwxLc
COuhyauPE9ERP/1K5VxYUjWOfXSVtr/AEx+OjIuCx3NDZPF3y41iFv++0tr8zUpnvn1ECM0yMSy6
IHnBWlMJWT+uO3Yedok9JulRSjpJxMKlzG5J5HBnbMfrUYf+n5D0MnszVC0q4HPiC6PzKEHev6DB
z8Br0Rd0Eeds6deoxlvqekZ7sI09nqOmQMq27/n3bz20ZSX/EnPXQ2Dgv6Nx6VvVnZO28yMsG7Y7
g81gP3WNrI+MixgJg9jQt86oAfmijqTvl9E4CleJgs6xQdpmZteOMMDzCJkVdyPdBnCtnbHXduLe
ViBi533loaami13OK+EpU1zRlhbluvWcPsBY0AD1zWzs1ABTsXdXk5o5QM/JcfQTubaH3Olhp8tY
BSVohMTBJYTnaKxerDktQUe8MrD7WubyMzNp8p2gXPC+BERQ0QwFQxvfDpPmz56h5urCrWhR7hdo
YnxwkT2rdanQ8THK9b4Vn0MW0nkJ0P7jrard+kNcktn0lW45krdMRg0HdyZjAfhS39D3NZ6d+NZC
u15dZZEaOgZcLT+IySS72VayqLP7ahbsF03fSbXDqUZghiDPEu/4YjyrJVmgraAFBmvVmb9Ybtnb
142SSyvqzFfWIuEv8tWdF6CxNCVrFGvwYs3UvsJNxaGyqnt6cwmZK3rnoj1f1HYTnSscBzTCofKS
pjNY+EKxY8Wh/HMerfJC6bQ33ukq4dJqwXKjFyptWjhxbrXmTTmiXrmXiQGSM+NxiW85LlbwTSdv
rNfnmDFEPa2XbXpyzdZzXYJncZcMEmeOeIJKyNuEHXlj4jEoC+V4EUMLDtlX5ZCcqianp+VDAgEo
nnOEXJlJQJcx6qFkPsjSgXXtJw4PWBn7wL+NpGFvONcB9OwXC1rk0mogpoa+mXQ9a7oMaYQQVThP
lf4adDijAKmR4nFuwTl5z4exYi0fbAiuL0kYx+G27duxPry+Vi7UF55Q3pnRs1L/pYScSCyOQ0iL
1DJODnR76c2bnU3fskG60u6V73IwIrKK+2q2Bd8BhmX/55RU47A7W4xfRzMSTjzIt6WQiGwKdr8i
jbmQ6dKJbWjPr+oliARx3QJMX7Y/z0XsdRvTuwKBjCACTpxIdLqr/IzgEKxuvKZFbTBpgPnNjbXD
wbZ2aWBGyR16XD6IBNrf7GoUDPflDGb9I6Rnyxho9DhZdu9Xge6vHZ3LBzdNSxuCQZhMX4j645FN
fWXad5OsScGKJ2pji/cP5Qr7MWMAJBQx3QKeFZtpDsJA3AHeE4V5BjUeyQIJQSj3hhpFdRjOBb15
I3fSI/RtuvVTTlNyRwdthjlsp3Z4LITQtNrokHc+DbK5H9Lxdcf/75z0N3NSvLqS3e6f56Sbl6wi
df3zl/w/7/rmB5/v61/9y+eLY5fS0/0Wsu4uR9tv01K86Fj/OYmS/MjAh0nq/5uWOn9wXsT8a1Fw
UdBTVfw1LGX66jt4PSjFXvF2/2ZYyl794xYuggWIR1NGugjjBT3jH3dRuqYEF4TKuCTTc7jj4Mzo
wG6ciyKfs63HCrMR82DeW7k7QJ6x560cpuBi6Ztj/qrGhylzi0tWvGItVecfMohUzirkvViXFZo0
zy1j2s4RvkfrQKzVAKW2wRVjl49jn90iogPrPEb+2kBqtpJuSuRNaweroMAMhFgYNSQmJvMdkCLy
xWpzcVFFxQljXUt6OC6Q1uvszdQ3+Wdh9KvJt96nILysulMr3v27KcDcn1aus1ejY5esMX1xn6Rz
f0QGDcPGiwdeIFVk+8GaEVKiKLqaRte7KCJdbNN07o52EwY7horMFrJqJtyO28lGTVG1Gu0p3NBt
rjEGaWXFq0mU02EWjdiKGjlbzUt/JRr/kOfmfS0WeXAXyOsiYzgd6mKT6gCVgw8kJouziYgeP9yh
FSNzIsCO5dMuhzWVjatkJAEpg9HOj1WAkbHh7TmGdyzS1F2DMS1Wve3VOw1AFIdBScm0dtol+Tmf
3ymnRFcyxY/BJE0a2o57oW1v+FDKCkF9q4KNmKwqPNVIXICiV3HSQFYyYinINg2t+V3ZWBkwn2Ss
fOMTgU2MHQA79EhYe8ojAF5l1TIgdCqbGaPdLbYFJ53ulVX6FF0BDrzRV5Ze4TVU475AO3hguKn3
HnOScoWE0rvRRdmBhegEzovEKEBs+XNrDStE7A7ywkbgLtWYGTB9L4GqQ8B6mvZ2djImJmbGxii0
jqiWaobnzTXncfZdXGKVT2twxT/UokCuB13O5dELy85tPlRkKt43cz0y+whaOP1pxowJ2sR4F5K9
ti8V5gb4494yj9xR7whOCcRxNN190E7mhMRV9K14Z0BR9cFjAd8pwFRERU8zXtDg0lAYCLB1hL4e
OQTUaqfasAQLkwv5hK1A341azcVqSktl7sxE4iXMDGRy6F2DcG30LeEMyTQYj3HmJACEZg9XVecW
+jqDMQeUKVCfqRWWig8T+z0dBUJsWUlUjQ23jh9DeMfFyUgnU66LehI38zC6wy7HSBGue1IySiwN
ZXnEaxcfaF4a22T2rGg9+j0OsTAGTGEZjX7KMO1k7F4E06rYNjd5VEQ3Kp7Ujauw4nYIdNZujPVk
zwcQ1zh5nG2BdID0nnw+JFOJh7dtSlLnFAY4T0kMGDbauEX5LskzTtPwgiIlRAbuEV7utB2K+Yhx
6UYaKAZWQiJW7oY5w9DiWN20kgN4sJhpz30/eOWtwqKx95S9iuXg3ARg3h7CvNaXJAOYBP4a0fzh
vM7/d0v8zZZI3MnSZvvnLfHUfxmq/1z/n//Ryafq+x3x29/8tiPSPIBhY3NgC5auBcf773bEhZOD
PoiS9VVb9L874hl8Y1nIiOmyM5JZeBnftkRL/sFWie7cYkgjTPou/2ZLdN40OUQAGVkCuEQTI9El
vQVCqtTOOdOU6RUeiWR6sdHIASuw2We2IsahCTdvbLA7Adys2sK4qMy4RosdMMI9cD4Ue8Qo0+fG
inqihwTaRX22RunS9b6QrYN5mM29mdUBVfjZSJXl42S/M2hTLSar4dVzlXsl5hCQYyxhhOEiEg5u
RGJ03t1AEoy0tjUqx3p6Z5VN2K3dcejEBwrEPJkA2BtLlQ1eoiyOiW/g1fQ9A8Fg4ZBqSWCyk+n4
yiVUs/bfxRBnqhF4BpMU2JB4ARgtp6Q9tg+tb7lyC+aGoKWnRHnd3JPsOPjs9a0oSnGZcPDu8e6p
T6i4m52n6unWIRqRTXoaUWP67mTMH+tSeMn1f9/Bsku66Tfv4FKWUsH98zu4fmngYZT/WJjyl7+9
hp7/B9Jo4bnuKySZEvNbXUo83NJPWaAvZ3kf/8tf+Bnnj6VGZC5pETVnOh7F7F8vIbAqBHcOY8tl
ULS8n/9CxOecpwbft5YCz4GYRS8LZBYLz9u+Zp+YWYmGvjpohDrjNgBkiFMM6N8+5rnduaXJKLrE
dHQXECo2cAAuk9Po6moz5LHvbxqrRzITJtaT28bTbeWa5TuO1OHHwIZRXM8WZ1dvnJ1DjSoM4zxl
8iV4vGrjZXRGaB9R1246Q6eYh1iVrCufCOlTJisKEDyW1pGedU6eIvpr1CnTNMp1RntAb+YhLb+2
xZJS7IEs3WVMAG7IHte3WRzaa6PSWJSFogHdhNPiKHcdrGWGFaOLxZ0LUqWa3GvTaMKaeXtoXfS0
8o/j7COZ0okot8SGDR9EwYfawGvovnAVSQ6aXeK3DnvkEzQGFHEfnptP27MOTYckmaxR0EMXSIzR
OSQC8c8WPGzxNeEHPzihs5CMnaXpMyfh55kYErXKALA/1bNBfynkkz0hAGmfyhG6c5ChhoIuEt+M
PcF2detXN13bDNMlm3zkbOzexEtHDQFFMQe2E66FVJUg5K7273DxTVvl1txIyLbUrsJKQr2yU+3d
kUNW0533/dswr0b8bHMj5CYMPBv9fD5WO88vcLvOHpLNor7JpApunRZT+lVKE/YAV6feDbQ8r3I3
Ufs5jseruA/MnY4H2gyJU1bvpFT+nUH+7yklznsdEHR5KCTw4iJs5ENYkSzFCMU6GnmCMLT3qhtc
k4PxbraJZ3K9VB7tdsRglme9jeLfdNrDbBQd31laOyYK6s9xLtSHBgn0Uy0mm27arGDFOhF0RWkU
/raB0+KufIRPd7qOODRMdvDOJBvzTlszVXugGwML82B9NJFhLVBYwzFhAxnjiz8TDJW1EjZHbXnR
DshKdLQ1JsYD6MJuxn5McUqEam+QGm4M43rEU7clwMYvOStZQdpdxE7G+Coa6/6ecbaTXcWWDm5r
Hz3USjau+76Uk30dt4YYo7WV24ZY+YS2zc7alc1s7SOQpkG4QmsBLG4FrwOG/0T6rP9BLbF3RodS
lKEPeQH8PuBS0XNbvVo8or6/i+iVmujKq8YAU+LWvbjIlZqSJ3zGQXdEE+GgtuXxeUZrZbzDuoIv
KgtJcymGy2To2qdYFacwsKKrvEdS8yl1jBRxvUkP0TaOUSG8cuNh5XxPNz7Z4QbC0zl38zaEwrkT
Lv+1swSsyzkaSRfHyWMEcXVNho/atjVHRbqlKBFRwyGbM8lPy3iGHl0XluuB19t4IC0t3FcNBw1E
blZRs3FK8KEpYEg3g9dpoNLA91LyGUgTSCh52dD7zcRADFSrSC+qXkBDCEr6mmQJpm14kSLJXAd+
pY90szFncXTY2l0M7qTS+9GwDep8VhqkwWsV0vDzwU5OiSlXU915p3bS77oZ05sXjXvyfJxH2TQT
x6O+p5vXVzcYP+5RTEMVaGZ+tjbg5G4rCo08xD9fu6BOiKpqU6e8FDiZvqSTdxKzGX4A2Eym1qhy
SAeDf5PSR8edupTveTvcksJE0g6SydWYxNPedudTonzIorbo1nHc5rtJZjCUGD6uZYZqK2maqt7g
aPhAsLWDGdG74TwFmwLQK36tYQ2qttmj/Gp2KZGD100Tjjdum/urpK3+DFht92Ui/W0STuGuwsG9
LkN4U5U01QF0bYJweTCOKRDCS9gzBL+jK6tIrt9ENCDXmTeVGzPocU9yzHsaUzUeRBF179O+6Xgw
RmMfNfpr37jEBMbptO2aUT4M0gw/WpljgJddQjDdFE0mUBNTXEB0HrODVdjOZYmsYIe9Z2lGRuSc
o721j35IcIw2DO+ux02/T2a2prQAYNrRY+GpcGfvNLWKIzCgFVK4fJUsZ0sVPgbK4ZV1ClqsVR+f
8CsBaK4Wn8jMIfi59vJiJ/uhwRtp+rui7YJ9NQ/1B3yF4gkwisGhDJlZNZbzCRYoUYRY3g6FVfh3
QIXK65aMzpvWjx69SBUC95/qdxERgqeGaHS96nWXyaOj0+gqyAqfRKxyQb90Se+tMxOyyUq5MBPs
kfOo0y10KVNaJ2SEWFiLWDcrTOiIRCosql7tEeXcgM1t6qjnMNYbj10t2ieeOLoSST/Wl8Jq7l2i
n+703ImThRp543fc6T7nMbDHndBmu6aHjDIO0OlqaG3jogm99IvV2sWXvkCm7MYEXq3xBI8O+6BL
vp3Hjg0pVWHjdxL5vor74T4OMv8zLpVoW8NOuVKh+dEI+q9JUkbP0D/RDU6lWLe28760HQMUQJut
TQv77SBZ5+ZJhe+jxt5rMt1Ct//ko1jZzxX9qzkEz2Yl0/NEawxpZ2VuPK95UQVayMHClhrrbNtI
s/6C1A+6a2pUG4RL6WEw6Z2szXkinM8N5W3eus02a8eMQEL3RNh5eVXMTb8tOhNkjgkusluPcTOS
iiCL+RRNXbilUP/cp/HDhNsLPwRiqtnCymgN+cGT6bwBocxQIlgW18xZnNCW8uHWNcDg2OVA/oTJ
i5llD4bpVhuLafhHTgRIoRPf+9LIhjO2/BqS/0ZKKYmDhvcBIJ/YKIfMcp0J7xhMJDbVYrH3WupD
Fc31bg7641iSRJfFdb3lmJEx7RqsQ6qnAlN0feEs06HUle+Tccqucp55qGfu0ttug72ZdvG6Fogy
h7w+Vp1+Z89xiwobjUU+wAuO0/lzR/257qy+egeCYFgn7cy9Dgtr2uQTOboOgyqM422x0z0T3cbw
P4WR+SwR134QyrFurACFUeE7d0p2PFfOp8LEQZ3MPUFscVJfglEgSVyZX7xiXFMXfAajo+JNz0da
SxLVDn4N2LO1CY1LVExAo+/GeyoW714aU8RUYyQ3kOrxBi15CNW3whVbAURv9kksTvHUgm7zah5R
6UcYwbS5aWQqT1advtfYKO/DhelJc8qhYwKv776P+woKkbHyBpdvR7qhzZZ+ZajW3RAe+NgRpLEU
m0qWN9BkiEkegwXM+hUe6UGZtMtiQ9wgD7+ZcyyShHCvGT6t0rr42OQMB+dWP4w41WrZ3XRGeU21
lqz5hyfeewzAE0g8asAed3bKa+6AqR82jpU4BMLiLbkqU3JV3UKV6xgokDl5nJgNZrK3ZlNmr4K0
/7ZffnP0Mzmp0ar456PffVx9/vKfizZ/KT//0H15/Yt/HfvkHwTK4dK3XECiZ0zoX+c+T/6BKtMW
YCpeXVh/HfvIxuFv0FdxGWTQrzG/G0fwz5GNRp1Izuu/8m29Hum+P/KhLKHJYFt8Bj4XKqYfRxGq
iXrAOEF1MLyWgMQprt4FmdkR/eYHxTYxneexGIZrBu045Pv6OY8c40KM3omwqjxbF3MMj51N4S4Y
ivI278Uji1/Enpwrpn82+WKwe5nqS959ezK8XcpoG+eud6rzATiVlsxIx+YFB8M1JKNr/An7sKvD
TddAO+xpnbMA9T51VPK1F31yKriPa+XVDNfLSiE/xq2pHZN+vZgvq0DcupLTGJFyLxUuDijfzXay
p6XRnHxtc5BiBWGcW9SoJ8+i0ks8iE5R+TXIShgVA4uAg4s96Xc2g9x+mm9twEoi4v/VpMZKx8kL
BSCripo/OV12xLf1qfLcZzW1BBOjU26K2HoKFc73BurYKGgoV204Q2fxT7KznrMhf/GYre9ENN6L
Jrte7kBXkG9jZ/nXtMZ+1hJYvrNyNherGIlXiKC04oJ5iKzx3seFu0ajEWHPDD6NYRbsl106iqbL
rDeri3mxqxhjy40RYm07ydGMe3OtM/3gxtP9WNvPsZUdI52/NCp94YBx8mKrIfXNbql/syOWHFiR
061Nz3o3Wd1OBXivDTs7zjasTt3FEGJMxFVmxY0yY6oDZEkdiD2BVzgLwONxoL/sQHptI2O5l3Hx
0kvEq2Lpg3VjNZHOwYqPXxvu4Hw7tuK2M8c9PpdLFmbad4O4rL3KWA9Z/NWit7Z1ZHKdZfqSkxnh
TlVAUjOD7RU5lI9z2IUUl26+SQLL2GQtFxoIHNzEgGuvGua41YRWxGa3ix39UHAM0FNJUyNuuk1Y
JS/lMAZbvF6f/GpGgx8x/o3BXmbKe060+JMhyk0woutwGQNPZnfA0dQclB4eOF8eCLnueFCtQ1Tw
GxmCUCWmbR0Ip/nSrSZAPCO/J4pRC1Y2TwLVFkEmyARXdSsey0h+CiwwAMSOloxd8qP0hgfV9A+2
zr8WIp3Wgj11AxvwwQplvMqSrt7lRHNQuRjxGolMApaN+y5L94QW9ploBXhWtnOqkcfuuuXv8T1X
sfZ4FC33OfGa6eDimFkZEjeEaWDKCDn2egRObxojHO6QboPb1tg/JmVzXgiA9yhvGo6KnLiLtoBD
ogfDuMniKd8qFKg3pVFPOxHnw7GIFedGI7c+dbL9OA2NeyX9rI54aqpE2ZuG0iTdEB9j0e+Zx5fQ
40AKFdzMF+ejKh8R+j+CI3XhVNltkBBcifsoDk92mX1sLMKgMp1vdexOzCOTTU1U1VaRa4JOhX4b
PDTdREe/IvHJ9dSJztFtWTHR4zD3WBmEJLe942yH3nnR5dR8KnFz8Vam8RY168oHB7qqF7hFsXCy
QASGt7ID6BKVPP7g4T7BHq5XrSpqyEJi7WpTQuhknsOnwHo18xgSdS022rT9G1t4/V6Tfb0i1v7Z
M9xTb6rxIhyar0RbX9pudvxu0/m9iZXYSnKnFxkarz6I+rOY9jsVWkLR3gNZrSBz0uHh5N8twX2n
xFHXcyjdfyevO18NnSuGYtRn0nffiDthT/WlO9F5j5beXSlhCKEdJGKIBf3X3+ut1o3vZVnAH7gY
LmZ8DD/uTiO4EysNa8KEyW8JQlbDZTlO5UjOUkvCzQV/Er+RQS6I7R93RK7ps/NbmKqX//zxmpFV
BrHP2JCwLSeGwDg8VLDU1oaFjd9w8vXyffMc503L6vbrr2st8rmfrh3QBvZQ/+MQXu7Hd79jneHB
hDJdHtoCeFFaFf4t5FWG8K24ZMSeHUSgP42tHnbZOAzHFCzTpgkA+zbx9Cl2CQ4msaqPFs25hWYu
KOCn9Fjh/PFydFm+0SWBQLF5Vqv0mv7krsDwSnjso3BijnTaPvU0vta6qoK94+CCieg8r7FMTptf
f1OKl5++KI1wk2mPFCDw3/ywJqisojLt8gBrcWdX4pYA41vOXeo3d/QsSHx7R21pLQZ3NB0/mRyw
1PqwipZnNcixvqD1mmTCUAlmBsbpIN1wyLjuoF/ckUOM4lAUmNXYQ+05+qoG1uWlVElppQBr0ZcR
yEVsuv0DDq6T1Qz72Ge5d+qEiMwoJg1Xm/o5cugGFrjBtjqZksteNEiaMv2oG7b93kzsY5f4xXak
NYxANPkaJkBEyyznV4S5s8dGCSp3XrLud3PXsnmj4ogn5xDHAF4jAulBFOvLzKPVYfbzrTcpfHkm
/zapTx8bJ5vW/5e9M9mO28i67qt8q+bQAhBoBzUBsmcme5GUJlgUJaHvAgh0T/9vUOX6LVXj8tw1
cHnZpphkJoAb556zj2swY/33N2z91P/L7xHCPUwScmH/km3Amlm3FmznAx3D7+PExJ2NGCIB2FEc
/vv3+mUZuN5fMI2vkR4PzYC21J+vAmmCcwfpUR3sfLi3uvQE7v4PbpjvV9IvP4/r4NVn24JNmEzW
z98jTVrgPbrO9hDUya5LgVIRAHtb7/Qc5meonNEpNwnda+Y16Khk61bFSZui5y7Lvnjs8WDrogZ5
RSYOOMB4yPrcnZq5vBhG/H1xRrF1yXgeCgGQhB36GAD86M5F6gD2aj56Pf/YQQ86ghLjwAfiJcBK
34fk/ZudKfHlCL8192pq+kA30+/kEfOA9PYFlA+iQjyHnpMxoEIjnGyjYUuD3jbo/X1dAW2BSvJH
kaR/c8XyXhAgw3gMMeFXG3plNv1Uz2V1MAoOCgNlHGHaKyZ4zpwXcJmkTxm3kAK8a+wuDY4iye7B
KG/6jM9ylFdbDZvoboxAx/QOpR4q0V+ozBYbslbYBQfnOlKuE8J+g7BjZhv8lBqwVYg6bjY/6eb4
tnR6kLrpwySYDv2WH1hq0z5P9KeZQSxooqTZi2Lc+814H9sO5F/J59NqVsa8Q9TW16xsU0YFeoe9
PPmNHH5sSP9ju/K/uUh4Zqz/W0sUTcP8+UM1xgBc+3GoDqNXbRhxoJaNvBxLV0HUxH/wjhjGr3XK
XCeInmA3bHojMO3/chNtLTELNnLVQZpdtTWcrt54UXaKeFL5Bu8PO2bky5kD0mBym8K39JLGxcXJ
GQAV0ShgSn4TpuXQbn0HW0xadH2Ad/4LJUtnDfW58MsuTKApQUkEtiOa7o1ShvupmK9Kd30Y8zGL
Rf4K7Z0pFYp6tuiXVtFyRptCyLi6Hei63/W8pe/Hy8WaBOsb/kNf5icH2T7MoM7umkj1QQGl7Dh5
eGbXQ1BUId2OfV4Dlx8f056DpAdgP1xajnr2Mj5KrPek+XGtieGRrPctoemTWEFRhqtghUPiXv9G
K/kn0bB+IBs17AxEuO16GXWTDTB0fHTi9QBh5xrXU6OFRcu0pEfZZWpp7HMb/mup2S8tnL4Qz157
9u3pTfb9ZmQRQhQ4vdCKzEJrYhQHV/KSJcP9KCwnFGAbwUCctCE7sZpqA0mIOuj74sSheM/aCxdW
PPDB5Opwxv5SGPbnpBurU27Y10M3bIQpZ3aR4551XApETNZXHpN90VsvrK3+6Hns/JvLm1nHtqlk
ZQUt/iVyOIsME61dHjp3fqu64b7Tee4NHLNAPmebdf56P2rXeOl2PTWrAFS55quEltWxo4cr48va
ErR8X2VbP/c33iCFuyn6GAuy6VVs2NR8KAz0NBC5iJsxqHnaGOM3+C7+pZGsSJaY5yIOcP9ccS8P
sUZdmxr3mKyfnwbBuKVLAMyOnqpwiqGCFh6TdczBkOdhgkge0vcL2T9Tj/3AHVSa/b30OJL6qrgM
St1bNn10dUHDdCpzei5H6j2TkY01fXIl1n/K6eY3koHNTrKWcjkd4K10rgceIhwy1aMAsbJO8z08
0x/P178Utj9S2CwSk78bDzavGHx/lAFdv5bf/v63m7x4Tery9Sd17ccX/eb2teieJnyDAcJYjws+
z/J/un1X2xNBSdtd9Td6ev6/rWIt9fqd2+I3S4X4gJWCNKxjUoHL1/05X5P9yz2aEjI8AeSQDF4B
KIdfQ7ZyyFfJxmhPFso0VRzFrsf9uqMA2buzkyqpjzbUMI6ROJHwHEl89B8TvJxfC6jQJGMmTTZL
FZaln0Z7VjlCPqq5La4ooEyzW0o95GekMfeTDUT5BCKuuKJcxtz4a8Sl1dO0BJcS5TuHgp5Nj0vi
nDWtVn+ivbO+DBBPsOXPxp5jxxDGS2I2u3IYpf9pSGfhHYDBwHvp29l5GcZJcRjBngLLYl39mzXe
LMEgVIUUv3vp69BryQue4K481NStxrumU7lz7m096VnRFiWLEkU6G75MSR+HGK9pm2A031HdujTX
ddfx4yYgUNyQHl2s9oce0KOctmXd6lpJQScDY4F8EpG9BYbsltE1TQCRGoOo4PcJ/30uFWvwiJvc
yNoAD0tokB3R38ax6MYFvy/PHvBKVWezSa6yOkLAVHLR5sBRlajWEj8Nck/vWyQrEm9pLWNjZ421
4OMYUAJCiVqRuDm7eVUv2dclmufOzsO+jGF4DKwh2ciY1hDvzXyK5LVb9qtYWslbclJRsPiaCMaB
moAM2OIxARm9j5mhH3I0jzQQHUi4YeWJG8Vo7xy/mV/dJsu3Y6FWRPHMknzlkA8rkZy9p9jXCK9H
movVPq9WdHn7TjEfCnX0gMa5Ksl35co5F04S39imTyFCUkwbx4ppVuhtwT6Ictxu8aM7uRLT6WeE
HZcDeAkAODY3ReZ8zOsyvhNx292OyeDeFU0+fEpKb9rEvhGdZJNMd2uf3W4e6vSpgHt8i0I1P6P1
rEWLSlEu6ZrRZjRSF40qj56SZhIHVBzthnEa7HuH8WI3uFKcI5CCe7gYLDoNV+bzU9N6kPRXcHzr
GNUDW3eW22WUxFNoZ9ibmV2kO4VIfMuxYtaDwNd35RYcfH8ceW7uxyKPnwA7iit/cUnIGo09Plq+
0c0s4WUErzyXxXdjtBxqKt0FUG1c05aemzWkILT3W2Jp7lGO9iNg202H/Vkw9Ezu2ZibmDKMFFBv
EEk13Kg4Nq+MaUKCsfCX9xmLPvLmnbxLCqd6knTF0hfnNl+oZ30mvzeEfeF5J97pcjs3wgrnrvEu
y1xMdxTuJqfKIlQU0zL9osRSljufkpe3rJb6lbZUboZtXbinsZj8nZU13wa/jQ6GrdMPRncg76Cb
IeN76kV3suJ5Ztf9jNCY4lBvvfy5xU+5GZEBDoxgcq8jv2x9l1KClBqnscbeXq5lBRma203lV/Zp
nDp/ZDLMM6A8FGbcQBlnsrRXiipMuvS2IoB2mrRmkrCScnqGaGhAcPWmIkh7rdtYGuSZelRNOEaA
9fm9QGF2iySMNR3Dfjeeat2vNmK2zSeLRBP7MPkxXeRD1mju18muQQHr/kDLrT1itw7NZskeXZlZ
V6U+R2e9t+gZwdZBJVV89Neyh5W/yqWxFkCsVRC21Os3R2Hhhv1c3wqqfb7Qo4jeYGhw8n2YNVdQ
U62PYHfw3NDHYwVj2dKrsfjxheyn+tTbGjDyIg6jnAX+kkOFDrNJnjCdgSonO/utGLGAdkN7BmA9
sjEcp00yKPECzzc9CM01ARSN43x+pyxYuUM/c98jwlLPyoKSzJO2k7WhgdrVvfouzzrSW01voE+r
yWAoTAlQFtFaP56UI9AVM+mn+3q0iGkhHIkHlvHeF/KO2ENUqogUvjM/8AjM95YWeed6ADqmVkqU
76wAuLmnXYtzqZhuY6PCmKK8hATlaOkXuBHGI2nI7tqlqnYOYiXGDVFvusO7NDkiTAEeamaDdahh
1tdd2uV8RO2aVqjpjdG5ujdGZz6CY+pC/tA4jLOoO9p541PUak1nRn+0a6/x3qxa2t9rzfqaNq15
RgHverRnbA6Fn21bli5c5Fp+GafEu/iEIs6JDj09yJa3ZF2ytzpFF9Y0fax1+YC5XwcvJRNcKmvo
E/PQLjVgWevp4rN2ljWHUDMRIW6yDvUyuS7yId5ZKo02gHQMDLe2tc9iG2Rp675lS+Xdt2Y3hglI
mMfYNdbaANmcxiwHbC8ju7jYNcqy3VXDpYaadNDAoFEUXzr93qI+845PLgXmuj/epnMtv7YTDq/A
JPvJ2GN5T7ETWSde4bwxxwb3iN1QKFvkdnlbRpqN1j8jca6lNTp1aZu509Mzzg43cKqq3vdqUjjg
pv6TKWWyKTzUaICAn/vO+JK1TR4u70U5Y4kLxFkrdCi0ZXnT1flmKqk4n8XUfTcQbbfsZ9RDptOe
PlgjEdDYy3eWB7BFsBR4SLFKXTu6C8rYFy2vIqWfIM6Esc3eK4Es6phDTSbacVRXci0Psqvxi9St
4nM7UXgUj17+tVy7h2ZI3gzt3ufEK77JPO2OpB3cUHfzHHcDfxetbUYzmuMB24V+1LOCJHFqkNXo
UwOIspa9+ZlHByDBCzw9lRZYXVTcZX0hTmaXpbumz9qjYiDZqrbwD/SwdTsXOCWlBzWgdjPB0PZe
2lRMTbvp1yYn9lI9GhvtToIV6FsPzSHktT+mKjZCNSfOYRxEi4/xslj4V6u1KUpv8DdSavTW6s2d
UpCZq/S9G5w8jNS1YIbXisw4B0niYIjLFyaMQne2uV5fc6i8c+EfYDvaLyOuJDBs40ZPqntPYwGH
6S/eVRAGV2Y6nJIU0LGVJCfcFms/FhvSUtPwLFGqXjjKPxDrgL0uyjstr25nmSbsfWhBXWoN6FUx
s5elZitP82IPH6Te9At8dSuuPUp9lLGvSGBxE3bFDRAvWPqYTR7Ji6aHBbAV9nrjWwvgcGsT0A1Y
jJRYfhubB1me8DwQ6m40Df8tLed2i0BYBXWnsV8aqjsH+YCHMZzfwVZGqPuNOk6l9A9ZFbPzSRfv
VPbzXZHan4EIfnw/IPx1lvrjs9QaNfzPboWbJP05IwLeiy/4xznK0z+s2AQ2LSAT3s0F/zxHedYH
z3C5U1KVAOLkPT7yD3u6ZXzANg74RBicSMhucJr77SzlfcDTA0+CVKXDl3P4+RP2dONXiQIWmLEy
Wl1AVii3v0q20ajFQ1LZNo5tHYOAmS35fbJSwmzLwgs2Y5T2RbbsGoa2nQGLAOZVD0OVW+dHu/Ka
TxYjwrMuKkrQJ3IXv/tN3v6Qjv+PEofbOq367u9/+3VVxaszdX78HxBZROWftT9feZLEuG/hLLXq
VzuxptuWi5oG+QmLYpsWM7okNfZdg9v5D8R5OCD86T9e0/Hr3/+2kpXYbRgWcVbdZQ0oflkcRYlZ
NJwhaLqKo5eypdBGjSr1L7kva0pNGts9m7pXoUvNjns1WX76keL79PO0VMtXV3XtsGmWWZziIu62
OT7APbREhYOurZ07N/GaOcSWbdPsUfZnoxHNziJsGWCUi6CFlrjgraErbxJz1hvWDwOXvIfFOBjJ
FW1Yh/M891SitWQxMf0NmWN+ij0wCzUmYIxQXn3lduRcyVmoezB3dBXOVrX6mgWPIlArfhKSB8xw
/Fn6syaltqXN5FEx42MrWdoVo+Y01bW0sHJrmLbx5tdiOMxaGYWUKnDSWXrGmMWl6zqIWamF9A1Q
PmdO8wtGKlwmeHSNM+TfaOPIuX/2RgiBeEoKDow6RNkh4A1wDp7I593ISL+ffCYYzTIZ4jDvtPe+
0rI7vUtTY4MKRS6o1h24ENDdNl4y+dtRCZnuBjF59LRxKd3DyoinIGpbzh6LlfSPhqqTbdW7ozqC
9itA+NNXdz+lTGWhIUY2T/j19F0JvZckIolJWoxQ2g16d+JFXFWT1LGYxykCaQ6IHfUbfvimyTTr
YMO21IhQYBQbbfsFQd3bJpAlb8l7TLsubs3VWU0VrYXFl5oBfcKgkmVyJ/vRvp0Lk7YniqG+tonJ
6hGPN74AzGhY2Y8OXvf7xZwHWh5rhdhJD9fGs3v3NXH75rCU+kIVUdODMZP1suvNnuwGNu8ZF89g
TX04wKlYPdTGVaR508n3jOgJ8rw6eGMyMg25dvLNGvXhxqCM0Q7Syi2/ge+jeMdc2HzRpUGgwzfi
lg7JYeFQ67jSydYH6kMSa5m4VnmqGKtQ+ZzxwZCAqZugdauak6mI2pghPqroJG36nH4fRnUPcGm2
N/V6/JrnQ2ngFU5K+svBRQz6hfCuROxI6fY9+NVgmTddx65ooc8TGpbIhhc4/jH8aNusXxf6IlUY
+YqDkWu0Wv9WRSrDmQv1NAlZAKKB9kpW2hbn7owgY1QzOS+3h6o/aEv6QEp4ng+EeDlZaFHFUFtX
sqS8VSVx85n2LPJquVbZFU01Nk0c8Zjrh6WNEx4FOFllArsVHUjUr10NLsSQc8FHfdLr4wx88B5R
bb0ZJvz8nBGrGzLaOLsUYQ5gyD7fTa4/25xE9oOMFiJBrd1FqDSD1T33KcbsQELu1rZT7C4HnPNk
T6kg+ATqtv40DqbfBb49gLxHKhbettPVpHHemNQXPZNKvwCRsPVr9vrQWhqck6+yK3yb0p5i2b3f
yn1+8oRuKmVuWSRwH821frieUnNBagB8THx3FMva3BUBw8B4S6B+frWVAp594oii8395jDWGz9Fs
xFQ91MYyDi8VBqgUu6RmV69q7ks+OhK+US0xZLedwSsmVVFru1H1NCdBnWxAZ5jFzVwl8Mmd1eEe
dMSL7lQamzcWhFgZpJFX3Ei7aEsiUoSQN948DGCR3J6zK7D+8gxll5P7yCvgs1s21rEyDG+4tlo5
0bgh7EhtAJy7n7WhopCTX07uh0VM7dimJtVHKUkyezJIWnekUFOrYeXOfrlhD1gHETbkY2xSaZ+P
GPc7o/8optE5Dr6f2XuDeMgdbZ6i2Ggc+4EKJB7hXYNOOEJcNdFni/5B/O16fknEEGH4wpd9xlEr
Wa2oiVxGouw3e6g4eQ3CSHZslrZIgBoUZMOezlaRgeRMqGkGOYzNuW+94ji1XmNvvUkaV0Ir+qPP
ktolaxxpjznPGXg/dBNsLEIGdWC0pWuGjt2tBXg1lCAOp6iA+2oUM3e/wcnkWo7DUSu2rR2KJmjw
UnTPfw2O/0vCEazYumT/z4Pj78AbcG76bz+J8T+++Dcx3vlAjNEhsOgIe4ViYa/5pxgPegNFl2ML
lp4fLtjfhkgiyKjxhIAdpk/sL8wv/xgiLagcgviyy5d54FKF8WeGSOCBP01KmFzB5uHtMZHjcYS8
p6t/b7GxEB3IYrjmedFtnpv7tFst/Zva1IOS9h6th1PUlOxx8ZcjMgYMt8sn6jQdIwQYcOiGRjtH
vPbt3GrlLp7bOnRho13qGDOLFOrkteDR6QB2rmpVaQ883Zqw5tRzhevDCOCLOw84AKaPGZspTKx1
pu2Npq0pFcza0OmQJvnzjJ0JeZ27+hDRF99yhfK6JyQ1OuPT5OKIUp7M9baWtNEdbWs3E8tfl99j
YNFRc2i7hkSi44FtLpyTQZtMpFjJJXH7VdkG4njWdCH+hSyUopovkYyB8fe41wadWLHDvFp02hai
CKZHfVn2dk12qYrN/fqoeeaunBHcylM6v6xtMckbxFprC6Grf2XnJnaFiyKAlCGJ6jh8/9LoAn5T
1qavPJ8KN5Xeu3FSs3MzlkOT0x2KLTQKxqYZDphfb+Ts65Tb5ssWeKgRKAou1iZakhME2TdxqtmI
c4o5si66U566l8QgHAfu+Z6qdTp8I3fvl+oA1p2AQmFWweyDgbJoeNiYkb7X0swI6bR9svthJsKy
/hBNjpNT0URfzDjupa05WwDlX8qOVudpKk9NZaRXnCwwnpnTtl7cHTUOzY6QWIWITE9parsuw4hz
8CP/1M81QlRO+3G6RNrTLFLqiXVlEy7iYC/UNO1MK/ahZpfz0awTxMysWY4djwNiLGO76ybD3pmg
rTfdpFubiuoPEgDxflK0vLfkhLe+kX1upsa6ajXvCFoNoJONOqM6OQaioBlbUOmGmaTdFGAm8qx9
pAz0yZsWVjejG8SDY+20KtW3hr4khIbK1wVIY9b2CGA1qbcxGysKjzPaPU3/GxXyGfsjHs58Jh6R
+QNn5CPhyfjOB8O7UzG2IzPGAJ3HjHQe2ihVwNRR9vaxNTPj82wthHVld0Uh5RfCNxNGTq/ZZvTW
HuyKFTqt916gFXwWUFJagnUNrCw8x1srmSfapflnuSFftI5C3dydGNPZUoe0MLd7w+MdrLG475ys
lLtIZB9ZBsSXSgdmLrwvMUdAUI0u5XONoz3C7sLWgDZobejbTe9LdnQhaG0dhgehuib15aNeTR5L
CD+/X2hQ2XTdcul6Wey8DCy3GSXObskVFUAcpbfVZMQBOq5+m4IY2OpQM7YwOJNQ2bm5SXrB1OFm
ztEgShWmsTcQfomPPTP5FWogFgVYBh/JNfJb9KjnNGFohU7sjxsbBTrQ7TUVYmf6xzmy9KDXDOT5
oWWSThqXzfZCT+iSVw+5JuZbPA76yeg7Mlm+42CQGbU82TqNRzlEX2KuKap8K2bEWl4qLWUa1kHf
0Vi3o/fXuXON0ftLOnA8yiqe4EMLkER5g7ZxF36fzdLZBzcpsNoK/TvZPCizyGonGHxrtKh/0L30
qKrBOXkUHHCWsNeQWbsdmT+3CSySYBkLZ2Mx9Qdm67+pvrhPZ0LNhiI5AFRLh1dKylL7VlrLvCsk
JsvePacj/z1doHsUZTq3raraubEmw1J2zWaOBuZRwIyBYaWvbR1zBPKWh642aQ5YOzkKjHIBfJU+
xNk2b82UpJisWj5SsSMvs+nuVGm++i2HKS/NRDiUnf0QmXROkzTYqllj8UD2c7LabwOl3fQQztG1
LTOx1wvDODH00dZQmMM2X/GDdJXSS+iX3iER+k1dmJ8dpzuzWMiOnT09eSMBIDd1+pAmBueoIOo+
+v7wTMx03DSN+81JiDkP0Zo5i4tH1g5XrtXL68YzT2ktSwwKdXFhNRxUurwtkqjaRCLxQk6R3yUT
NS54zJ32ouq9haq9iRDutu3YF+eZWW7PTgndj+XHoeCUx87iM0ls/5F8xKEuKuNqcTK1G8y53fVe
QU2Yx3esluWRg1p627HMzQweQpNGcjwfOfPDFix2Els1Gqb90OQA05y+Tck+dsdYtsTqB4Ha1ysK
Umh/3SRl63wq8ulljJQ6uLP7tVYm24y4SHbK7PG6VOxAYiKmIaWkPq0Fwy3ZC0K5pFd44eOlAegT
9jYu1jK6r7MFezcC69Sm2P4dqzgaifas/Ib9mDZ9FWkD4K5Q6zp0AROXpmRBoohQ8TSlJw4xFNtp
3OVGTyPiJr0SO58pSI0Kexe7o9ghqlDEbjUsyN3seRxS+7ho3uPcd1dd3lKyrMXfhda4p6Iqop3m
FhygGzJ1oDi9rWGV+slr0HA55ZH24q66k7QUbkZvXkT1hTrzqv8IZT7q4IN4GrxIgr9aajVsoFuv
Hp96ulhdLsUW5BOLbz59pXdD2sLnWOwmZr5eZHVW2p0gblYj01PSABTwo1BjJahUnGeJwxALc83d
G/fgQrgtJ70BhUlYpetAZPrBZ5LindaU/WA3UXL7jnKqfpCd/hqx/7cRG4fKfxuxV5DP6/+dvsnu
2/zzeP3+hb8lycQH5mDHJa61Ol3Ydf5zvHbtD9i3BO5c3WVKNvk3v03XsHrQX2G3gvxwf8b4eB98
/jhd59/g5ddJDvwJiRY00E/TNRVk6/COEgmxGA3G+NWSaLZ0HAlWjAd/wKBAIYjot3Ncy/yK/ij7
atLBOjzEnAFZ+KaJOg6IrXdYBYZyn2dUnoaSBGoZJLlPR1SkRBApSdaomdggxpGVss7o9D24EHo8
/DYLl0kbr+PcSMTG4NJ+nMzKfnGq4bUwZlqLi/JxaBEv8BEud530H+smpmyrapBga6dAyrANZD6J
bHxRo4WM4mWecd85NWoWBZsvfm5kWJy11LyvqjE/wdvot2w/09ChjTgAWof6ZrvTdUnB9AZ4lnEf
Laa2LSnn+d6ZEv4G7gPcYgPm9iPdPqVkW5k3r2KgVmkZO2rFrS4L3n9R79x26SZfeP/RFrWOryaT
JtmbysXbI4r7BFJLdVzyzApdofjCzh47c2NWIFRZO/ql/zxk6D/UV3rgHMp+uTjNANjC9JdDqSPQ
9GMnj4Om+O6GN7LFybQZ/3PPDJ7WQgUJ1R82CThYMMHYieUgM49Jx2xi7ZNSwn5AqiupBFbCOEuv
8/X9aBvF05wXrocFRhkvsnxXaiadP60gnH7jNYX2fUlGP5xEi606mZKvGjMkMSXP27+/Pvax8sgn
e4Uo8NejWbDdC6oSW5LruBWJdKmqPaCNIYTjtux4imvbjubmLX1mCu5Kn5rn2DOY6gLV5/l45kaY
JHQVGflycJjdxC6xqYbai0XUNWLgopH+wVe+WPVxkBYiDQ3aatcj6LzQUepRc9vMnr7no7IcFDu1
F05grOdgxGHDWbfXXWenW8u17QcKt4onSWfYQ9LI+aVtku7sQUp8zJbB2yVYOR2wMa3Aw6TiK9KB
yXOG6YMV92xfaQ1vNiJOTotUTzHwUPNDZovN1m3B17unjcIKiJH3VG76MEwmTgqfFhSivUdKag/l
UHwfHQHhNpJliZQi6MMAmIhFY+dneg9Ap6j5szBBgvCByYP91hI80anSkQym2z7Ou/uo9OdLuoz0
xNLPtgELEF1KB62UKr/RWxUkYyeLRDwVysv3+H9oq86dhO6ZqU9Lbw8fr3tAz3yx+0KdS1t/pv5z
pgh+aDF8ZGrRaAaiO6iMI9atneE4u9RbEJ5cnuXoTtUpjjyLMi72KDfLUtS3JKHLu04TDjXfc3lr
p5ZxUjEkMNgT8ZbHl3VYXKffcgxeTonV5iih5ijCsbDFxwmMZ2CXs4fCLh0uVBbR7IpzLgyTfggw
xZjiqn6grQ0fG8yvKFtYmXTavm1Ed1FAW26A6udXFeie296Oze2Ab2/l7aJiUpJZEEX3NN86F1B2
KV2fdPdlWLT0EuH/f5tllmFypClu5q1fGj/fVISDxyAzOOzBHwSZHOp8zeuC4d/baJkEIhnXZfvA
1rfJtuNAH6pKBpGS6a6WjxPx/e2Stcn1IBp5WvSmpvzMnvdm67LKEpT2UiQcN4AfKxrwmLwwCm9M
VilbWu5s4ATcKDhJs87YDI4zX42kqu4SKqyefX5+AZB3mbJjU9Zut3GWGFtLlCWhNjsrypcFPinF
lS8c6K3ChJ24NcMGA0IoCzN5dNxYX8KpkMAbZJld4frmOIgvEcduZiInCAe9QfrDRFN3XIXjXBI9
xa3Eedo81lHrXtezQhbMC27+ykyQf8eJYZzQRd/gY1jkLaTs/ORWRJuIBCx3pjNwV+oINX16v7MQ
54i++1NJNgsn4Yb+QgOA5XoVNQhVD9PCPUoyP20cOsB1DPE1ir4784RhQVbtIVnKY1Nh++FyGM17
w16/UZ/IiS1MxyshrLxcRn0ckFxGza+ucaTO153M63lT1wsVeapaLtKDaPXXwPQ/DUwmrUT/dWD6
9kW+dvnPxuAfX/SbFml/gN1GVgUMFYrkezPq77VI2kJ0AIb/GKN+G5ZWxzALVs8he0TxyJql/E2K
1P/McGR66wr4d0taHX8+uihZe+YzamlWmuLvpcdCKA23WjKcIaf4Q3JZcmmazOnCwj1fnekvtOam
PFJfk3xLlAYZHN/G+Gh70jl2JEwfitJbo+S8/AvoCufGlJ1znqBoW0FPQj80OxgRYJmktgNIr16s
riwp3HTbbMMyRrG189Jrk/tamNsyJjHDwX3b0I8S2rMtrvu4tHFr6u1Ox2N6m+d6dduPo7r3KwdF
nsbO/EnO43haa7hUMFEP9qK3Ix2WeqKBnieafQ8HrrxHBHxCfETQ8gyYs4Yb3zqtvdzrRiHv11K6
HfdX54bw9rQlPgYlpfG5f9CMGQ6OMSH5WAxXad4WjyqlXNl1y/YAkCiKA2vBg9+2TXcL0DF5BiKs
iEnXWbMR8WDu/MQ1Hly7Te7tycm2g44Zl2A2gGHJZX322u5jWaSAv0nUuIxiA60FOhXZjxVZJoBp
05d8mlhg4IrqDro2pGdUWM5OFSbFz3Sn8ixreQ8/FnlWXnvjkOw0eqdPsgSuGSSzoA5z8NyVie7R
WRNp6S1LsOygFfHNmGfZzs2mfLMkdhZ2tBcd9LEez6zf1LnSjPQ6MQhYBz31jA9zDyAoh9kf9k5u
3nhy6g6z2VYXt9XHs9WBPIYbIV4BRdanzDf6B4cF1RRSF5JvK8JaEA8S0zuyZlKXxWh1MCUuBsao
qO60XhcP/Wz1n6gxKr7PZqc/mgNygZNP1Q36h3YtUpd6O71/4XfF7r+dKv+27bzyhSU2KRoPExG2
NH0LcoYiD53bLM706Ws7dt2Ngc/onE39RPJ9SFsWWTNeWV/z/TchiKOGrTQAS7OVp5ZzKpJ8awGs
vkPOw9/p+C0nhqhcglKvhx0V70vg+dYrCSbvqlo7xYhDNdeWxHanKh1cgLnQytnF024yNH/aDmCB
z80Cab/Aln7QB6f4hukou8WzReYmp3I7x9PNPtiONFL/gmN/FHdU0bejgxWUIKm6gozjYsbBdpVi
EA6AFWabFQv/khql/sy6bjo78Pi2idWpCwgJjMN10w53ciXftu8QXO2dhwsK5tG3cvtm3bfJlZqL
Lb26TXVIuubK1M3tFa+r3lG7xkrdRWrnkYuzE4zSO5aXUBCI3nSl9YqV2wuVlRPBO8zXewf7Ru+Q
X0dG5RO3keZ2XhnAFR4Ewu6lDXwQQrCbrLBgNcANdleCMHnh9qZcqcIygS/srKTh4h06zLU9PXfv
KGK4TfOD4+QAink0aswfUIttJyrhMOL7D8p3rPGgtfaw4wCi0+bJUzFkqbpCkOmnf3INuJFYM2q4
ilbbRtxJ0obC9LL+CtEIN65yYCuLZcUsp+/IZbCt2lM8dNASsncoc7HymcU7qpn+DLDN0zvCuWEd
cgdyzniW74hnjPkS3nPxg/7M6ucdBk02a2VDy6GJS5/l+LxyoyddAZGOfhClY7ck6tMLYFWHeu0q
q05Lg/C+hL2XlVOzsQYzHx9kNsV4VeM8Sv4fe2e2HLeRbt1X+V8AigQSSCBva64ii2RxEqkbBElJ
mOcZT/8vyPZpWX2Ou33vG4ciLKpIViHzG/ZeG96Om4rBecrwfVbuliWnkeyMrmvjr5Nblmay93iL
ai4uFm7/iNr+g6gNPA2emr9YTX5L34a3+k8ryd++5o+RicPWEbA/1y9gBOgw/9pIMjJxyc5CuPND
0/bTyETqTyjdcLNoSfu+jFP+pwqQHuECSOGwFTm/bST/TlWAQ+nPVcEyMlHs+YkEx85JkuEvLs4k
7sPYnHV1mAAlvrQxqdsItiT9yshzsh7dOmt3ZTXdwTibhzU3/FoIVyNxFuUuZoCyaAdm88WPuixc
5Xmi1hEGmG9jqwxMeIim2CrglQvau5ywsFXdpV+WC3wjUa7vcpYj+0kKsr1HrVBp2YDIfFJhH+J2
yK9JFJtv0tih+fQwMB9c5q/2mhDw+oQWiSCVglkwg08IjyFiejK6anCkjGxUJgmCGp14j0BjyRmp
VXl04ZweC6Nu73MdEC/aRF9itzJeojQzHoMqZ8vHTbMHHgovLqBBLr2mvJ1H4gmzsbn0KJB41vgh
fX5SM7QutgVgElcJQR0Ok+Y4yNu9CJLv8GWZCAsNqSeHRLnFoT+zUQWfUs28ethbFyXHxU3cntsC
FVFnWRc4h4/wts6mz0URjvnDUM3m9TgwTU7x16ygKCz/ya6xQV/bXvniZyizZ7MdT8kUfEFTf1QV
ME5yri4AA75wLMbscouHkajX1yTNxaaUYQiNsex2naDLB4MHkkw/jtLfYtlgAOCr5VuoVsrhn9bV
KPfu7IpbmRjGru2TgoRcnT7TLNnP5ijzPVdouYawJnfKpNfNW2xQIYRZPIx3OOzngw+gsyXh+K2w
zfqxRLe1CiMfb4AsUwbfVnmH1+jge7O3QrRV3U59WL/YifeomqjYFyPeU9wywbXyE5d8a22SKqO4
P1LvCdcWgj5bDk+B7UNEzYoG61bQZBdL+92HIRgGctsIeWnhg9xkQNvMDfaX0VsVYTVvCfB7kIBo
thLtfbixCnnfpK3ekaSGFUSGpCzw5FA+9BFwN6NnNTNWel+zqiHJqDRNdMQToxwO+1Xr9aq4scyx
uwoCo8Vnjm33ySWq6oqFu0Ap1fabZmqjdQY2NNo4/C4L6pjar1cSturVMIHXOxaxcFb4XdvpO5vu
2dh7dVH43yfcMefUqoGcBLmdbFM3kvXKxAtSZrH58M9B/980fHjm/1K8vImY0hFuR/zL/1ujA83e
oz/1fr99/R+HvmJOzlHvwU+TFpPRn+bk7icm6uhABDztP2uZOdrRgpGoiOKExD0Ybj+f+pAPJE5O
Av9c2rK/NSj/oQb+qRXk0GdQjmsVuAXofbn85D+3guj8mFlPozgkY7HOgu+EF96OE1haKNr5kB+y
SJwa4W95kF7MhJNNNpufbsn/Ra+sfxUsL9+CVAoKLT8zReMvkuGCiM/S8wKBW3MSN779MunyusEN
kiNrWaQLghZko4GjwZ71zyWT8z3mRtZl1itFEUOgTc4C7CyYpAIi3rUa/oVL3uTCobGdHrMdiO0+
YAZUftgj/oGC2SxEZCP5EjfWdvnjZNuMmqenZi72EZBpRCeTg6ehQB65Clg4VqIniHsWSEtXRt1I
uRFJh3Mlf548Ohw+EwfwLiuYbiu07lcBaeMrkmYudgvU21swtp5x5oFGdNHKZtsk17bRXTh5OqIy
AuAVur0o/WpKpskB07iG74BHmqU4JiHlrrNKr0TIKK5IyZzJ1mii79l/YgfEJ5PgNezb8gv3ldhH
aXcXNC5wovx9BlTACGxdQbTbKwxoqwHn/0rm+Uc22oJVByLgSQwfuR1sAtU11+AtAd2hnS5Vw4sx
4E7kbZDFwfqfw+W/OVx4wpYj4P8uIx+/5fm3pvn2pzry96/6/UzxzE88+u7iIv9576YFUyYHTRnH
DDoD/vs/izepPinPZMZk/7Zcc346T+xPBE3R44PtcrwlcOrvVJG2+2sV6XEykSZFFSkVaRq/+szd
qZYG4eX50WByYZb7HpR33G99YxjYbGQAswl6cq3hurWmaZ01WBvNZikvwOMeqsyO4Dz4fJ4pic2b
prLVI6TZZKuA32+CQDXOeqglGTNqfCH3p8IGJh35poPcPFqlSNedduCzh4EN9sb92uVle+xlE+xR
ZwcbZkHV2sQ0hMoHs/LUCwGnH3MWluix2Tkhmtk095jgx1PxYmP7fcvrJjt2jGV3IlK7rsFGIFrA
a30cBbdm7XuHfIpQSCBXZY/R2Ix0MKEUL6HZVXsL7fSp6dOFus1J/u57bhmuxgwo5SpD63bmyGuf
krj1mJ7N4r4bamuTp+4Fr5Q+ixgdlZcFwZc0bDBjgiNm09D1uKgguvmxqPc1iUaHIbJRNMnpUpQF
JmEWCztlkChFJJx5m7v6FOTJxinG5M6AS42PmY0aIERvi8eiWHVJhagaN8p2qGyxFkwsrnU8Nseu
mY2Db8ww75PQOEHbKTEkV/M6NEALN7EozpUK3XBbUc0jJ4ZGZUYwcdE7utcBpfsewUJGtSsd/tVm
vpS91ZzdyIAN3FmPaszGjynp1LYZ8F74btJcZgIkVzTH6U51BV65cpzu7Sh23zs4tGU+fRFZ1KBS
BJ/c9agAuSb9596Lih0DCfXVi1QywSKy4nPg4I5L6c3DNa1DtvUydCQR2RCHRtX1rlLUXpPAb0wq
ubWkcKXkONT63avz4Tv9ud7Ni/QK5nqWb3lu7Is9DQ3ylbh8wq8WP3lAiN4Meg/wXbMjzqzw+ivP
WFQWmeBNjnRY0juQgcAC0NuEsPtPvlD5rTT74pwO5lOIT7ldgXOrDl5XJBeCa40T27r+1sKgdmVX
EQ6VMrXjeh2ZRuYeOoNIml2NHLFfaQKwMFZ243CCx72Lc6vXEMKX7aJdemsL2vGCkLeyw9R5wNJn
7XDL2B35oanFwkICWrA2cUUcZAOiZzVac3aHDP2gnYpowi6vzrWy3oq0cv3rSqZjeIVZ9LOKavc+
w8GIRcI0jk3U2b61T5GWJe6q10OuP2aKfKit/jQTOjU2d01Hq/IBGw5UtJ2DOvTa7skpR8kmpQsB
XCOMerT9BlhL3ZnbIM31aShcCy+F36TTpgxVeV+ORka8IZFYAWpKQsGerHSwk3HjsLFrKQCUW7gn
eApeY2wyh9Ut6V2K33vWs6T1VQxjDjupL1jSIENaCwqGm2pyM/ezcIB519vGmcxLTiSb/zX24Uc6
OHVXnHAkS9kGnDZo03xyHZALKDpBONW2mazHPiXpQ7Q6fncNfzIOXt5jaXCKdDBWhdd1yabvasRf
C9LZPg8Mf56zqXTeElxqfFIEXgCkQq3oV3k1jHeYbuyvpEa0yR7GaE9IyYRBZIOEgZoGk7RParyT
8JJ4MGsFr1OYjzKYi4xYiBSnuxjKaM/Zxyu2iY+nmqEvWqgsQFAG7Ubnxa3rTVah1lNXhbK9In3I
EeyNetRR7ugGhBzl6nbs1bhzbAJBhEjpHWuH3/Famf70mNKqXZF/19QkrNUV/vNMD1AzpTrn2q6O
SaR57kfH3zgYi1vAcNLdd6YV7nO39/ZFWCd3uZVezwEg4lVtOgVjZye88hGdIeZv7RB3kOfyUPX4
sDdd3pnsw5V18tx67xjMGHhWmYObgYq2dVBIY0fAkHggAzfeKqtB3CkHx1gpI88hynbFvde7gHJU
1b9iLbAgqUt9BVOEpTfj300y2sG+reG9r+a5QyiaNfP0UU3VO3dUfQO3hbWv62P+xsThrSxRiYdg
Nv3dCEnjCeF2c7HxtHM55OkxDdzmtmg9g6C1SZz6XPgfs6Wcu8k3N40LLJej0z9k/FMviWtGmybT
3muP4b5Ytb5VHmKnGq9otOezzchnFVQM6cthisGyS6j8NPU3NgNmIN02BFwxx2sGhixZ417a2xgY
+x0kwXiLamXfIC55mt2iPU5sKPdLcujeIQSKMbiJtG9u6GMHAv9uXZZW8aYeLe8qkhzxpMvjfEGO
vQIjNj6M2nZWlskGNUDIcFdOAbpAYMtbO9bBHqWHB18FmPAKeEXI0TjbL1JWNXeho8u33rPaM5mB
5rceKvDOaWe5TUzfRAlRyc/GyOuhJQk2pdkEuziCGF/nbXqTiKF67ngOz13d1neOY+prfNs5tT7R
XOg2oj2Bi/1NUjgzkpJUHdK5/1J5dnQ94VH+7JOzceP7puYfaRSVALoI9KNooYtMiptmDLN2HfHk
3zmxO+5RJtVvsBmReqsEmfXcXoBq0inYmaeOGfz8CxIDsMBkQL4PuNRW5ZgJhJaFOLJH/gxES0GG
h8ZA/JW7eFbkFtkKGkdhGi8jA7KtzU787ESRwILSsL7m9q82oyGZ68JNhmtmtk8Ed7UewumgIYja
Hbcar/iq6UdFJCNqpzVZEHj6Ub9D58uQPQEIS5QZLMvwwZulx0ONKmhTwHF8Y7lGTWGDy1+5IuYk
qOtEI6Lsme25DxItTcCVF2RRED42aiqjyz/1/X9T31PcLD32/13fnyP4QaSI/0la99sX/VHe40HR
wKN+hML+NC/QDIldEE6giOgg/tgSCzBRJiISC0e09ef5sGKBTMEPWBJF8d+t7Gkk/jwfBreIVcUW
IKk86cLF/KVPr8lnrTrKihPlDhLqNA0UMD/7x6FaKptYKujTNwa41vuonPKbedAGu9hMmOtcd/HW
XM7puE3maVtbY3Ib/jjIOajjleZwH4nyOrXLec/5yNEPtIVDuvA1V4KfDEDAl3uiJwfqWvy4PAqu
kXK5T1x2Z/tM6HDvU/Pv4Zdz8QSZ4W8W8NN+jsL6mCw3VNeQ2DrPTWisJW67Gv4Tt5k7FsOXJFMT
OAqalfWygtnHhtXCzSsQ96L5Ze0FUAOZ9HuSzMWbm6QeS3Pp/yCltlv+AraV5dJM/FHdDv7IdsdU
OhXr0OeMQBFoH9ixGx8L6eW7i7L/ViJsR3GS1d+C0fLJTMIucxeFZbdvJaEodmMPJ4oqyktoN1O2
xon6jZIbLYnDM02+pcQcNwXqJhB5cNWUs/GRqwDItlkWZH5jBzlOUfXSo3a/jwdLgaf0+qewbNsH
rVvOttSY63eYB8FLbSQY/DoHTIRSQUxyUK4BM3o5PtIEaa8loprgKJ24APRMsk0g53dryx4+48O3
+CXn6Tu77Pag56iFbBhFH7Po0utI1LdY5ZxTUrclgWfzfFX6ab/OHXeBYXjoBWsVLRlNU4fvt7CC
5EVHmokLv6WOfy0zGrwnMr2aTNdf10Wm+EFHjdjQ9LtrM3IMbkwR7sfKTx+LHDVb0kZhsh7yksSj
CXrwNlNObG4o3AR6GQJd2Obz2TtWNdvoztYz/otCsJUgRc3fheim2E9MolkPTQ7JZJY4Khw9Dt8Z
1rIwpmrNOYFTktfLOGR9qli42tSR1wGe4o1D5NLKqr3sXLZGfG0ZEvFnkg02xaA9uSTmIPt89l1q
Agr4wH4HS4J1KikdtXdTGORFKbLDXM5U5b3LSKYgBfhmzhx9oZ4OSWdFRYQFeB1OPe5w54ZFaf+R
uzI5ihpGzxAbRrjpm27a23k4XtHkqoZw8zZ/whzjvxiZCoyTX1kVxXbumqzJRYPSUgzdfY8Z1N/2
U2K+tjr183WQV93FpBH4wliOHUA5mG90mQCj+qmd7pvBTb2DLbF5sk8mtyGyJly2mRztlU9+VbTq
fFM+y16EV/AH7PdOVYLUWbLPg7Vbz+mBgZ7H2kW458Rh8n1EY6AfZ+bhBkEjXNnQRtI+3ZQ0qTsv
zLM30uv1E1yXd8LJltVULc/oLKdvDlrHis+EWeRbn5n9Sxx0jblO67h1ebPy+pWyGs7lhLfp6PmQ
7DODjfSqRcZ8HVpjuynb+oJTBn0jO+l2Wwsyj7C42lsvLWfM+Vy1qDubDRL8aGPjaUcx21anpDDd
kyPYNswyZLRXe3a8L6B+UTLLyV0bgBb2fWpHrNgNZ19Ego6FSZ9vI9esxauFPX472xymvSVQN+ic
pcAet3p6DCZZ3SS236UrXcgFHxkxovTdLCaTNwZoQHYNJKQZ7ByohTH31p4xlF96d8LsZhtec6iE
hnjviKm5tUGbfRSOi+YXs3B/N1UTWVkJfMtVYcS6XmnAFTvDC6svapiGb1UaDq9wD8yzbCIfEuaA
whXuAIR56Aeyug0n7ZPrY5VL/NJAhK9lIOY0RfmAhLMEkKoHmoSaJUeaEI2Wuye7nNoNu/r0okkH
Q5/LAg4LU7AtTLvajyJ7JGiq22Magy4gbTINm5pekxntBNevJfimQjT8dZYMP7e9qaoNGuFsKwpW
aMwrPVSSiHr67spOK5W3a7umFfo8G7STh4kAwUS8eKSVg+/CG2m27QsS3ia+9UcGItaiATLjwd8h
zqvvVZaKe2TsAcIjjWpo0Q+hPX0mQTy/r5h43Xdm4+OljmL/eVi0R8CDkCHlyINP4aJNgm+BTKlZ
FEteVOZ3ohuzO/YA2OkWZVMbJTbh2Hi/ikX3FP+QQJncdusxmyIQ/Sikqh9iKbnopmKN/KVTibEz
f8iqmkVhNfwQW5mL7qpaFFjz2FrMl3NkWfWi0LIXrRbK2+Ex+CHgChctl4QwSE5C0GX71qiK60lg
IdJFWT7MfMaPiEnFRxlV83GYameP+aPD4VzNXxLiGQuIt8Z8CMx02sX2ZC0Va7etWr8j4d3hPOoi
c76y2tk9ksjILmGI76q0qwmPtuStj0HS5pBN/PthZvWqYpRjYxEUTCZsl2etK+4CbCT75ff5WBej
yQxqrg8cFy6205qghwQPz9ayBueS6jn86rd2dIhQ3bNIrsaS1xHtdJpmd7pQeQM7nrQ+9mbXPBPA
lN31CCkPPE9slvOuYNdWupTDzUCsFmTiSWzATYTDGr1tdRkkY6YVYku9XjjkACoicYir1L7tksw/
s3wcjw0XI+Axa7jJtfchCsIIzUZaBbZyp3qJujT8IpD2HpvCKPe5DA02AD1HDR+/JQkDpauzlqzP
d1EfJ3e+pgQpMVxCrTXVKx4a79aacp68cDk0B51aEYymwYFMglSveMgn/RJZecCJHXpheVU11UI3
ghsZsp0c9CuziuSBtqmp7hTr7eYgXV0ZqxkVjbNmsVCJa0u1EfeYNnNR4Rcj+WrNxc9vnvX+9FBX
wWbE5THtWIC6u1KzhAjzXPmwbYcLm/QivsKICGSzW3ibTikdssR+YDgnKxHOth7mOmCTrJDJKGDk
49i3e6B8kehOfGQtwMsuPn6jeSPX8JWyl7RxCBIfcT9az7rt3EdmWOUJ9/FjlbvTNpNVdmTtj3Co
6zO8zuO9ShGg+913Owrf4la9ut3QvcuioYLA84cz3+leXQ08V7leeleZLJrtzLjmzbFwjLK8zZO2
+i5neAK4LKoEo0ElvQjtd5Qe6mJqL9IZEBB3nR3S89U6CB49RY5BNlvzJZypd2CNDE5m/MbR+Udj
8x80NnRP4j92TzRQDAJ+baCWr/ujgfI+mXiIUDoy+iewWPG/fpfbalYn6HCR0fyrhZL88XdhrRSf
8NJCi0GputiRnL8Fivq3xSb7WZYHGJ7wH5EgwLfx8261E60Xtn0YHNGSzGeR1dNexhjrePpJ7d2I
IKw/xq6vPkr2CP8hV0B5vzLgNdWLRs+zbHVZxzi/vDp8+grMYZMcM0huZzdI5p1hNeBb5qz0Nk4b
ikNbOdS3ltkyOjQr0j0xslv5NWE10xPPFbDwImisYIUhF/GhNiEHrhPfGqGR2snGnYzydS6xBFkc
lhFRQ36EkH0LZwAjgInjRyPHP/BdpuTPhLiNbsBm9d/c2AOzUkWMretQgmZZpof3lUHBVMf+uMcM
NN7NJPPsUKlMe7e3MWk5C7xK5WN+zbeJI8enxn+TOp93bMsxNSzZXlM3sTHFTm3k5SGdCJ2sH0yf
2K+TN4aYDibcNO7XPpABMz3tGtaz6P0g2magu1EKseRwXkOhJ0Iu9aDb8KpoZUIPivu5HO4qC47t
yg28ISCV0wi9XZEwvr0fAqF2IoUkbkNSZ8FFy9LjMTVCIZ0jFxh/MzBD7b6MdVLme8pgtQqMJHJW
zGJwKvhm4wYb87cRjvn7RCdTPo09IN3gPZun4JbCrtgWYibAr2EoDP8xqLwX5v8tRgtzGBHAVgxa
1QxLENx/Ifr6A2pEf+N6Me1MIgJ5SJU0CVm2cH76fv9SU4uBd9oToinOVL8pckGYZT3rgj5V1RUk
3l1lV+VdFWIfd9rSxfXdgboxqP4uDJLGJzqX5EWEU7JyUyhW0iGokOrG+WbkY3zvNe0IPHCswAaA
1gXuEx1bJA+vsYPTdAgBL0RunR+ZS7cnSMcHyzRTSGpxcunHFl2nawTuOh+qvWEO6tQUOT3C9Ojm
dU/OqNbNO9BL/z5LQnczShkdk0BREg5tduWKlCV7aWfrcI7Sp6JXOU5cMyS/uNAfKkDRvUJyE9/1
hqreAqoDwkRQjt7gQ4YVCATKOOWh4qsmkQumgeW0H6pqfpZW+hgbpfVKp1wGNMHJR2QpE5U5D5U9
SHvnpz4EnASgjarG7FjL4ZvvN97bDDN4q0tm/oRWBAAq5gZuZUSNEw74qsrhqrdD5zZlkr+TPSDF
lQr84lAzzT8W2lRnv3DN19HqyG+j0vRX1gDKJk7SY25PtO8QJh+brghumX8Xh0Rm8mpA2XEDdRbH
XVA6l7IMzRukt/FLlYfxK+9ouh/HTl6x508PXZ6XN8lspx9l0HLNw+JwT1Et5zsESf01XGu2KVFJ
Ze6Xnns/xS3BkoYhOVbkGJ09Fr8XPcP5ZRPIYw+Ng9IaHnd0Yi4hbzsPdUGPHO7zCAcPitk0iDMM
5+jchkn12CXd8BBFqjzJJCCiY4z0Kz1z/Fz3qr1qnUIDd+rc+CSYjls7MwtxYpFEfSxnAJTtLIKN
iJlF11XvfHf6utqjqpk+j7GVAIg2uOkxNLSOf05FgVe9C3E0amcksSxAyFxeTTRK8LFQ+iV2x9qY
ZbVM8vQgghE1mwOw0jSbfl9D/dpZIQzUeVTVe+k73ZWohmhHTAxWzNweLnHhVDdh4mFlrzt58adh
eumKiJg+3+wv/EL827Eou89UquYa6zfgpIYchyIb48PAtm9f2jFBYBkrwacyqsEhuCZPiwGMQ7tJ
+VUaqt3PHjpEUomF3I6KjrvK6vYO3F1uUf5BNIvRdJMY5FjfZytkDCeU3/FRJlNNW+ZjOSb9OfSz
u7JvNQGKVvBieTz/s6Or3YiHq2ckE4mzihJx1m2ib4wisy7T2HdcFM2kr4vCTPc6HW/TqiuZ/fOg
njomGpvZ1lm2JodjPEa48k9lEbO39xQRKZ3Mzx1wcO1Kjhr68iuMY/HJqmzzQU2ZgwGiNfx1Uyki
pOJhBBFneCwScJfGh2ZqqvdEuYim4+TEXaK3PuvNLzFK/GPaOOm+Yu70aNZxcx+4LfCwdkIQ2lXL
4H9Kqqcm7/TN6LBa6ZvSeCvZEHCjmcN9Gi1MGZ4e9zofhukrDjYC75KAWL08d4aTEWT93m/M/qbH
vEnCGOt1L6qqZwB2zR1+OH8z2f28l9EYXrjZyldF0PS71+bu9yki3Gel2gbbgQ6+DskYb+1lsUiy
5G5gQXg1jY2zIeuoXRsF3ychu41x9MwkRjXapP1bmXlmuu7xE6ZrhXv+BKu+evaBVGwLtyyOnpNF
/trBtfk9t00aTN1Xn70gV2prF0H2LoPA20OZ8M+d6XtXvQeqNoVWeAy1d9BdYqWryeJ+Y+vG3qW1
hb6Nvaw5JyaW1s5rCgL3jPbst4baxPgHbobUBYfY591nXEYKRzRGaHKTDcSUDVrhC+Ma73o29PQN
223aMeeKuK41v+OrdGiNxxDc32sVFRw9iVHgfm6MGL7L0JbMWGbf37Ywp28XY/VNJBA3gPGYUKpC
TcPG4nhMR4ofn4kBV7eljWqdmXSb0M28t0QQmCEi+WZ3TXE2GCg8eEHQrEwxyusBmD7H4GQx/QDO
HPjEbPIGnqpUmnvEIEy18mij48o6dwymYZhhva7DvLgrAks+uV7bb0eirnYVCYR7g41yuYizth4z
hU0KQnhjFLI8TrNoLq4T2B/okGE34UGZN93Q6wcTs8curxqLkMLafHSwNdrrzCjtu8SvyNW1+lFf
0iB39wP01PUg5LUHjYO3PYODXQnz3NoKLGFrgXSIjApnVmShH5gGffDbyj24Rlyum7SZUGRPzV05
p+UdLJDqEIeWdRilw/rMiYz1MNC47H2zdj9TC1iIfnWM84OFwHcvM7rXrPCcnZ+UL06VulvmQxd8
ww0SukK01B0DsyWLIw/qfBuHp6GsjaPCm4hPHqyjz6VNJGlU1iBjGB4NJ6tjS19wvU0YMfho2s0u
ixMHRAz0FzPisma2Yce7wQNKt5HVTP0xcgjfyKCrNk1VP4MYyW4JHgVI4c/C3nPf5bveZrmetnjG
DSiWB6tIvVsMXiO3ghu9UqCpZm3EHgXI5B+6MvbXAWtRa+WatZkcnRSm8pJffzcUZR+u4XXGEP4F
OK28b6Yt5qXhHqFIuBpmORyVmPLbNqkWDKRU+OfJCPxK4UvAlZ1Y+4TgqDM8BIrpkUqVZtISw0Mv
0uBJJEX6ZFvUgKyKZ4KfIaTcwnjSV3OiqFYCxz8Kt2QaGSD3ET+W6v3K6/1j1PX1vMGkFp/iVmtS
JXoz6igxmbVmlRU032QWuw3CgKSdMEKtJLnmfu+wxWi9+uSkYQX9uJFn266nG70su3USBWtycMZT
mBNDEVD4v8zKu4pRWbFPB8dlRTd55Jj8lPYpY0X9JXLxQgNrTFHCKOTobqZeTKQjRyJ0oXwP8A6q
ziBGVc5veHneI9e4eARVrHTYKwboZrhqqoi9a4vtR0gDpRLRhSMtwlWUmtk2jYMn3ha56ybPxsqu
u41MKW6MNLrFGi7PjWO/mg0wGcYH+J1x5m6SxGMUn6X8Yhh1YO2fkFhKuDkFg75TEFZyl3fY3YN8
OnlRz7TStp7RdhMTjGonI8w0r3cm2tr1bIwzGP1Obma6fYb0GeM+IAkzeonXybDGPckKIF60t9cg
wW9HxXahVHlyzvn4vRmNuyXLyH/M2kYdShQgJwcP2znE2seIc7BxDNdcc00YHaPS9XZT087rEirl
erIRkZRFG9zkRsrNzo7nFi1Luom9dBvNbUafUNbtb3SHn/aN/4vg9t/bUvwkUv5QDyp2eUvj+FO2
Y+jbU4q7PTrGWUNbZ7D0OoF14JR2WJc92CKnI6WWyrmycVb89YvTW/9sPV0MsBbLSjaVHqJfU//y
4rA9azXNZXQ0x6Im5a7Or8soDW8ZGSf3f/1Si4v1T9JmAqQIBZWLGBHO36J5/PnnjCrSSFn081Il
fsUtz8iUkh0RFN/++nX+XUPNC9nIJBg4IF9U6pfFKM7rya4TNzh2pT/tQvYGR4Xba5vmUXtX1UyR
r3sdiog3PXsr3YCOepghoxrQkmmu/ZDv7se39M/86D/Oj3gPfnr3/i3E6Rwt6tqi/ZNgn6328lV/
TI/0p4ViDS7DRn2/JJ7/a3rkfsKPjTXKU/Tuvw2W/tjD608SOS6kSQcBEeJUPgR/uLXlJ6T8uLvx
FXi/ebz/BtoG/+8yufnpgy1QRnnLvn+ZLpmkSf2i2ZfcY1lr5+IqFwYGlm5t2jisRpIzDlFrjqg0
UZAVsP/7st6hMTEl5LVWfhvHFDdzxjO4Ktl+nNH527pYVUBnPo8QFO1nU6cy2QyN+R54VvCU0XEB
ilPO5962W2oQrFvLVt8HexIzXy1Cwz0HXMw2dulRl2TmhMmhZpR+hb+YrnNkWF+38t0YbJ/08qai
SrSV1V73sbbzJ5mQtHjdzEtB1qVq4Ba0ofZ8jeeJWCSrGde+gpGgKZzmqWHbRaz2RqJVxfkou9ch
doZwxLOaGedERs68qurMLXcJ7+0DCEA4c9LKi2RbElbyhM0B4nY45PO6juJeHW3lNF/duqgelN1Z
x8Ztw701EnhV6WnL+AzaneAMgR1mWXu8Oo9TIpM7xWoyPvBX5Jl9op9t2lFGhzaXyAlqJo/b1jTe
qF8w8Aqup2PduMYyV5fbSlsaiokX9hiv3cph82c096ZInTM8Q1pRZt4mmRG6IracKKTnmayKh3K5
X+p2wkJd+y3R4nFTOukV6xQWvi7RQSRi1SGuZ8td0x+BfqzLflV1Y35SuiCFq8ReDk5+YI+vGp8K
Y5qGq7ZrA7IygpI80UjN98yZ7Ejs/SCrD4kJCqDFX7+ChHaY4mHON6gGqZJsv4p3HngjjBGZ9VLO
csqAphvzo07dFO9/MGDasxmzpc/Eznf5U8BY1BVYLGxrNLbw34DV7K0uZsV+DAMHYHYWp05kvlEc
1QHvXGpie0o13CJ7bVWlfTM7RNiMdAJbyg8TJsF874W+2urQhvGYFEO8jlig0cCh3Q4B0+Ar/P/s
ncly5EiWZX+lfgAtUMWgQC8NNpPGmXSnbyCkuxPzpJjx9XXAiE6J8MiOqFz0rjclEpVOgxkMpqrv
vXvP7YD35iCv6ZU5ctzlSzgEeuKIVBrqKcPQTLF5ojt4cWYP0+KIRiqpwB8vDSqIDPliEZ6pQPal
m7XPjNTvJzIHUEHyDiMGbQhU5ldhjsteqSTch8P8CBayRVSAQWNxm/S6KQzzVDt2RuRkI8++AVMQ
NTwtKQPqSmFDfbP7vOLMWyVXRj4vJ7PhpyndXD77s/xWdhyGGhGpTRp3RmBDBNqDcO+6Mxs7BL+E
WJNK52f6sNFV4xIvucA332m6VBUx6q2Nsc/m4MJApdkSW8M0vzFoA9QClkoUxz/BhX5Vk0B5E5Im
TkuSAxt7mEfgCIhGgnaiNS8ANF8yQ5xOl8cuMSikKiCog3Sg5ehU3PHu06vUmQ2NvrWrT8Ky+p8o
U2ZA87SFIKuOxwaEdaZwUJbR0mFsbk7l6DwiKH7IvOQaIeXB55RBv2J5SuhrVGbrn1U0PhC7fiqZ
ShLKOu+ilLsfAYP0Bvu5bZqDN0+XVBrkJTn9REZiTsBniIQTMteLazGVGcsCClaR/8xtU29kOVK9
5nGPhLe8YFYXjJSB8TSdwyKYeBe7ZjSOy3ramFim8VZK+97s43JXTKt10B9Gnq26FSXfh3uQLaNb
AxXA0dP5d/o4YGql6Z9dlstzry3OqqA/CY/tkKl7VrzlVyHuOZfeD2m7Mzw+1FKVNxNqgbd8Xc2y
PlQcYdPWuKpraT8ksnHPVY3mli9M76Gr+q+qib+aRourU04fcVeII2JTUp4SOplYLufAMeC99nNi
7XDG+veoA+pNtLj+KUvVQ+jq+5Gu9J5lwrsC9TuqAI5i94V1hZR5TBrDpra69AaZyxA0XYZ9lS9q
bwIBuAF1HT9Y0+QzsjUfFm10WzstXtuIE3Tq97fzVFDYMnSDCKUQD7UPrYsgwYgRbvVmuk+tzOLt
VfZbbCc3mRWzOzQhRZ7wD0naPcECdfeSPOnHMYOsaDQ6YLicPlPQPjvECyJVGt7axf/qRvIke7oO
tegJCMyhJMRy3LejXifKyDhTksXTxsZ/GTUHCsrvJTyRnUOr9Wh28qnGZLBS9AkUKtCWXDnoX2Bd
WA89jrO8jV+o5ZeNzGGnVoihWGl3ruHj2RzbAHt2kK1raW14d15rHVqAIA8TX10BviQil8ddvG9Z
GImvOT7vrbYgJkYGhYtUw0XNw25omHiih907Q7NqqFNv0wyM22k7VnGQzbl3yKd+OcVVd+zq9Dwk
YUb6BedGGpgAfAdgKlWWB0voq4030mijYOnt72SaAdnoKsO7oftg38cFeqNF6eaS95T78zhUuzp1
4vd6cu1glP31lMCMLMf8WdjDsQyriz8sbKyp7++k7h6Hub1pElV8B8p4RHP6NUXwthv4PO6UVVmA
UT25GuaV4l+IvR2Hngwix1lor9n5sKHErbf9EosrJ3GiPflz86btI+sVVW79YJkiKzdYr5H+esx7
6Vda5V1kDIwEKo3XtmNfqxOsh3OFLlkIQdekr/trCY4zSCQqaR9c6Sa0yKc0xnV7HhFKuTCMPbpT
ppIvBr3FWzOqh2lLqWNHQPWXtH8AMOedfNwT52mwnm2yW94NPRgRLvOyz/aOGi14K7kYwbEwARuO
7LPQtjr/O3KhOxGrJOjssXtonfIOFIYRNJlxX8xxf5tNyZcWadS+n1waZov7xWvt/GlKsrM0wOsJ
Ph5ovLz5xvJqH0f0gG/pIvRudEJ9siYDEQgYqIObg6jyoLtBT7H5sO3wysi53ZUm5sFoGLMXfNN4
D4bW+3B7J9r2DmBRJ7byt8pT86MaDQbuvfdqZcQEF16hXhRWd+RvrhlIBd25jEpzM6H6OvgKwpVl
EW6MSpgfEV9YigPZypCeUK9DctG7SGPEKtIftc7eZ9NQDz5BE1+sdoDH3JNZZmbOdh7YshFWiSLw
Ek3m1lJre1ObOr9ql6U6pgzPOSOU0UXI/IgrIYPLoYjF6n20+QUINZbbuL83mLyvHLXmi7H4x4ru
7dPQRvZeoAiEcbdkyTWm8h9Eun1ndaYNh+l22+uwfwaifeUCuUPKoGdYxUayC2uXDSLx3W0nLeRy
4JFLGqypvCmZEwWVdBoQsu1CmG47Xxc2LbSRUI+tipvveVQQt0Usg7ir60E8skC2WMN7C/ek2xG5
grYuavd2YWdsXq1RvjZYyK4idyYnjbPgi4lBbYYOmHs0oO3ZeixiS7yXueO+w1/FlbN0ELep+jaG
yDkw9Nxz6bNYLihvOQAPZwWlDhGCuS0tCWfVsYllJLyzD88r567g5BHENDYicmNCUYzxlcZuumfk
FD2S7NlpWoW5HxTl8KL9hWCU8Qch2y5EObVsi66edn0YuaewrCSWIYcOClZQvrWzk9q055Oh3uZV
hSbd7r8N3WriWGrkTTVMaCevyOJY/TFGVh1jmyboHOJiqulSH60O/lOs0+FcmuMu1NZNGqfWc0Jb
8EAqEP6CuKiuUhIogkz5j/MS7/Oh0Q8aAu7BFO/oMjgwkfe1S4vwWURAf/NGbkPDtpCZ1fW2dQi6
H1LaFe5c7lSTH8mkKIICJhG2HCkCssbIESdsxssR1dEoBiDpuWjJGnpqSxZ/Y6x77XLA35set7jw
6+epKqudIhds4yTF1YgedZsKr9hSqoBb6Awblbyq2RPzihhH+8EfC/vAQOt7XvbPVT07t4a73HcF
dYpEB7WfxtIOdI2m0EbZatWOvhh6Gvaku8oX2MdkUuRF8Tx1LaB0ibdrmg0bTwbqT6vKgzQGLLGR
aVVdZ8XyTGd+2tMiB0aOrJ+Wo9iKSS1McXnKp5zoRNNmUDh54bMS+XWDy4jsIZKm+6b84PDbMtVu
dwI+Ma49xG+TPdxOmAn3C772Z22nyTa3+4g5b+nTy+SwI9eo09lI80sGymYzjxmZn+ghb1wvfDdb
HdFFnNxDzCzjHuGrsfdbEgnmXHHqEbV/CzTwppzm/kaaiMCqZrWaaBxltjnfyNQ/G2glggWuaaCG
YcB9qcZr9OY/KuqNXBiv0lveoho9rGjBN0KM4GZk+zFfTqGXDbvFMA55/AGTrMdH2prXok3rY5Pp
uyZZo4dilse48QLGQua+rilvB3AJB6sbDrKisQm56MoTFhtoap7NDAuPiq2NlSxvk+q/h330XmHk
24Jjuu+7i6pCZsdLt6Gcir4ZhhyYs+YndFOE1VnqGkfGV4/ZoPb96pCxOW5k5NU4T5D/GaUprm27
vk9HTmcGfsmg65eW6Bi87jdZWAEIX4w7ZLGDt8mKaWFLSEM+LjtBszGNOt7PnteeNE/wt1mj3svQ
ulkhiSyxJfFfjXa+QjScgointKh2JD4VN2xZNF+nyso54FVagV7U5f1I2tFxMKYmMFM3o6lpRHRQ
pTbjoMqIJpOk4oI9GxyKnLp5HnsP5jqcyROn6uzkq7g82H5p7+t5ia5Gs3f3uuyfiKqJ8Bj6t77X
p3dlYogPJ2n7qyVO3HNtefoo8zk7g2aZ985o6ye7ZADpaflGDZ9estKmwI9MKJsRouK2iq5JtCUw
DPHORQAN2TXLNB2sCgJ+OlAtIYkGPgIrb6uZPoS42A9DadnbaMJ+WjSIWCA34CXqYaWXUM8ju/do
oKbIBuM8vHVF5x5VPr97Re9vCqneVJRzxzjUXkqA9ABm55OjBxSU43AjCmxJVRtjvc/8bzAMki2a
TGubFpDtjJphis25kvRaXp5Q2oDwpABTMsc9qv69LRl7EmQYVNOU7uPKzE+cG0+qIJwRtCQ8MXpI
oOjzma/eKfFAJoc0rm8ppryHPjXsA6UwHRdrSl+HjNSxDcz97MJWvXr4qRZu5ta/Ip+MHFkYvFsZ
KgcnLxSygfKjErK5UnNrIiHIk2Ob2SLQGnxM1rXmFXOMDjGF9dEs/WX2SVJdawu5JDeC1X03LVFx
RyrS1YLsZ5P6mdyJPB8DlJaIa6qk22aNZ1yNdnqXyEIysSgukateKg+AD+frBiHFqn4lWqIUJone
9DuA6FLLkHSxJwOLl/J6AKtJ93Op6nu36i7zSg3WqzkjsnZ0GaizpEXYuFEgfsTeSaYS7RqrDcx4
YlV2zPAYV7neLVntrNiU88gvNeiRXmzMvmONdITecgB8H1TKSMI5eXZzN3UVQ2loWwyVULfU3Usd
DuXe7qcdpRZPskCB1A3tuOHXYN4sopcHhgG0URY2XbuzTroW6B6Yz6YIwAcXrkIjShKq4qX80tgG
bZNxHNH/5OKJtfNBzhG5vRGgZiJ2qby8MYhAt2w7oleXhZRbOgJbESaohgGHbNAXv4Nq9e/TiPBv
TrOHZmwA2U/W8uwJ+04tfredaiG3Vmvuu9ZRqBw1IckclI2tm+MvoMBJn8il/umJ5qZd5FXmuW+I
4fZ1/taJ4oC/7EMPjEsISJjRDWEgxIK4bdIyECmUjKUZPtDCZ0EOGyNuDLzd9holXBtBJqEV5xBQ
CR7A+bctS3oBsUAsw6r1La3SOx2zQAdtr1282qatbot+kGfyWN16M0W53IwDRfnQzJp/xE5eDxke
X7NuUIxNpSagQqG/dK/qQlyhwA9c8vw4iGV5v6eLE53ZshzSwYRq2KHnpr82KpK17VbmPmQ3W5+S
vAnvPFY1Jjmt0A4pBXETk3XMibx7Mmy3YPSIQRgPNeM9HZAfRavNpUaYWT5knyBs9kVD+ij3yCGG
WKOdnk2ipDz7vc0mlXXXeApbOhab/yf9+sPP6uat+Nl+wtq+c7hgnYu739ht//rP9l8st7X7/af/
2H062O77n3p++Nn2OX/6ffrf0c9q/Zf/0//xv37+T3xwwpceaIj/uw/uuk/a5K38UyP+9z/6P414
j6xPF5yETWcdONofZZxrgBNNcEd5cGNWrM6/DHEW2FT6MzB3PBL/aKliY/u9ES95Qd9GD8hojwXb
8v+jBCfrl/kSladlS+SdDiGl0LXX4Ko/zZdmPaLrWRmIZcielKaGeDDhSV3Ie6v3VZN63cZBNPfe
Gip8UrGvT3NRhvwikvDcas4SKleorRlHHmB7D4EcBDWZR1X85NX8VAiKB+zN1N0PRJxOt6I0+p+p
lrDASKp4seGIkRAFAj6KkaVXph2vkGA1bCFT6UBEJjL4rkC0T2vUfcRKPd384Rv7N5PEdYL2h0EE
d8CmWw/WlpGHQmz7y4QtxSJDPF1dnyYtpjs3hAIezb0fyK5bPxfv+++v98vw8PN6vmVaNkMZ7L6/
OhCppc2JCXB9Gg1trWvKe0SIXkDgXfIPV/rF67heSVmSOYtgYoOO+JdPtvSuwCbo5qeRWoeEVwQS
INLBcFlh8jjI3D7McRo+/McfjymiIvuAh8mDivTnByo1ZTsWZZufgMcjqTTWxIGWQZCz7ScHIP1/
fjXHFjBhYP4hgP9lahn53khgZUpUCQxJBtq6WPaTq8V42+f+099f63Mk9cuTQjgvF1EWlHjINX/+
aBM5e3FBXuepiacc5lsM2mHbNMV6HBRQRmfo/D34h+sRL/lxyfFA7ZKWFu3fv4+/PkAOME+lbJO6
QrGo/Plt5Cht56Kng95wVoq3E6qyLSrL8Ml3EWb+w8X++gw5JnhGKeHqeDZG3D9fTDcM0zrafKda
LMt95emWnZ9fcB3XWXya24T2lir9zPuH6/67D7l6ftGEur5yzV/WpSxKEedw7KXTTn8RALv/NFr9
mrCQIN/7j27oOs6HaemDSOXrRXT/y7VsbLFiiOnVJ5g1qJlnBXvL1PNVNI/W899fa32tPzxDn9fC
XM2t9JRpf/Kw/7jepgUcSW3wDC3zMhJFiRnunCfkV2z//jpgOP96HYt4QCb56+Mq//y99W7earea
klNoAk4kWYr25wbJkdyEAwT3OEmKDuZ0h0x84VAd7swiii9//x5+eXbWzyrAMsH3hIWEXuKXZ4f8
VRg/Tsd7oAkGHYGO8VotRpeQkdu5ijwH5Lw1/8N6viLFf/3opKXwweFfsIf+mmw94OiullAlpxhU
5xfOlsUZ6cN8U2OOOmirLuleGBVzoXEmxgyZJzkYpxFZ/g9BV0V/rwe/OGchg+jINIpziHnwHC6p
8Rtc4LezyN1v3/kfI67/3ftE3MvRgLBrEHZ/QZUSHTUuyjCOJpSX9xkKpQ6GJkfeFTJGdo8lUjhF
uoGhELAREXoxB4n4wyrD8NRnlX3ld0iHp8SzblahmNq7Q1yl2wqV/nD4+2/yr0+th9aFyT9yAc91
f32rJtr2isCkBIyEib4zi7wpI+St7XZ/f51ffvU8MZ7JGrPaTFazya97Y2Kg+QlBS5w+Uwn8ZLUy
l/Ax1kmx8/j31/p1Of+8mGJWwe7o4BHwfnk8Z691WhRzLOck6iDvDYetmdd9kPNT2QMygUc5jfOV
6Cf1Sg1HXGDldP9wY8VvFpY/rwgINUyacw6HAt7OL7tKrms6Mo0Mjxi/9HxSuWQx7fwJHWbU18s9
mR3mu0OSMoDTngkfIG1AdgkobVq5helctdEQnn2soHdECsqePmFKlESTY3MIJP23C+Atmq5JIx+W
3Ao/hqnPX5ARLZcl1+jEUNW5jwpKy1kWnnM1aJMFty3IbfiUUtG0xGQjPHEdo1nst2adGE+wqpf7
GVIqoTSk+N4W1CtveTib7wsh4ZfWoMmy8YGGfBBf49TnsmiAkJdDHR6XVqCeTMHa0FlUej0jkOFu
wg6SzNb8UHxn0G89j2jhGmaQ6CKCdgrtj5wu7kjnd7JismrS+BJZ/LJth6VF6CF572MW76qNnI+I
KZIMyoJj48r19SLCePyoR7Lq2ofRNjkMlWpqf3iKJOQybdQrKaPae6hEyvPGrz/K9lnlc/kaXei9
J1vWTjzm6nWxQ2c7ZX50Uevftk7F2wCWS5cnGam5VZIbT1id5wv7TP7SNPN4+3l7Q3ckW6WMzfva
wolyJvIyj08hACDE2GYR06f0C5yozC/qnfpcrXoxE9iHiz4A+298Y2rGE1mZE0kceU7SJ7xh7t3s
eAlhIKYZPzGQt7+Q1ZwbZEea5Z2VSbBLqc3rIMYl5rSrI7oGKnnXJpArolz0HB38xV+D1vCgPaaR
ZT0Df9JyY0jubWHJ5J1JAk4FzdwTro+RI0ZoabaESbHcM6UgcbzL9HRnDs10myAhj7fKFsm33O1Y
mtaYEEFzN99Z63NYYM4/02Ubo2CGm0EuziQ4wNCkWvblQKADwkwMV9E40wIJKb3mTdcOy33hGObK
aOKc08eYWIKUD4AGCFEHSnsesJ3ZxvVbvDo26LPx9DpIV+50GE/VsY+pGFynMp6QPXLDzMieL5GB
7hI99s5fDKSmCGdvkdES1JcqRtIjQXiQmdE3GpW+jzCVnsxVAjmuYshklUXCaMJtZJXLuccIhS0V
eUvUqR2jzOwN63Z2mVeRZbjKLYtFHbJVgNmU+MLwW1uv4NTRTaLTNFfBprFKN81VxClXOadYhZ3+
KvGkk43ak7uKlRQFaLJKQVOBB2kVh459XJ39VTAaGz34hVVE2qxy0nwVlsarxHRexaZylZ126E+1
QkYLK+dWI61dswSn7bDKVdlwrL3TJM9uiJR3bhG15qhbzR6Pbb0KXhFqmQEti3gT44yBYUpvFjDc
QxvP734t3+pVOpsahbWdXbskRx5hLeqZrw1KHdS1oJGDefLY1fpafivQ5EL5WRUYJDSsct0M3e4w
hFdIQ6KvXS0XcgBmxL15wQJsr2ekQs43bmJZl25pm3uREFNrrBLhZXGvM9XMaGLs31XELCJoihsz
q4+zqFIGPuEawD2vAmSBJVBsQlwe172T84aqHM75Zpjl8uwstsXUI8cI3g3Sv+qEaG45KNnoHlzW
i0yZ+TPKlOi5X1XRNKs4P1Rt7UV0gJb5kqnF2oUFHmM767wfaZHoE5ON6RQ3Ppn3Iafoi47MB88Z
xwdFBNPOWvp+t+4/Do3uVb2d1E1xR0bBEih+abQKDZujgMzoCdJUPEYZk7gyK1GEu5/icLuk927D
XsHO56tjnVL69Dx/dPlQlmNisg9I9pGb61oWt63ZvZCo2GDRS+BvfQrUo7zyyKH9FK5DmysIz0LN
TkCHs5r92z2SnOhLh1P6ykL+3q06+HTEEMqsc/S/WenUgmb4FM2j0cOd5Ov4bH2K6uWqr1+Gggcz
5exAiZAb9/ms1a6Y9ddy1eabRTe89nbpfXQYYYC2lEI+ycJRX6ZPab+5qvznHhsgE3fOY+XUHOtl
wf5iNO49nm2yg6uqDozVNUAF7R9xfWMlQFWhf9Y4gXb1mM7nprMuavUe+J82BFpj17bjlxxh8Cj0
Kset8GlcCOHgUPyvdgYRa/FkJGSiCiaQZ75U/3FyesgocYgZojQG+/v06ZDoDLoGRFIzaWHEh4p3
t0L61mli5BzG1Wfhro6LEezFcza30AG61tow7kxPJLnKC3cw2VqgUJohFIdhdXIQhnRxaR8ERIjJ
u6jJnaPTKOt6HaFvdL2Qpuo0Ylt4Y3XIV6tIvmDL6zs+EgtNwwRi9ZR4n/6SbLWaxNipUAyPa2h0
G0b4ECbrpjexp5irUQVKc4UU5dO/Mn96WZAV5gcQ7erVycj35aNFxAw7XrUNQ8ZG8+qK6SjHrxHn
9Pfdp2nG+jTQkK3Fno7QRAdlNTg3VOz1ISuUogAQ1ZkQwY5fV1dfxrTI72rX6W49OuxHq2ljZoN4
eRgg6dO42nuG1ehTrZaftC+9gx0NxXuGO9TdkW7TfLEjp9m7q2HI//QO1auNyOgxFNVprl9UW38r
eOmdbioUdj7Zb3nQhsvwZmJMG1kEMChFzFgQ06+2pSYuHeRAS38FHjAJSMDZ8Y0nu6yQ38mnqrcJ
qugMiA7U4zKK5ota3VGw3IYzQV8EA/jsgbAIl8O8WqlsL+vuhDm07ylZ3meoC+waLAJAFIlztlWT
Oc+d2Zeq/e7a1Iob02bo9xEbc4PzFD4GP+yupEzqjA/opOVlQiJxk4xO/2xE4fBu68R7jXofHEyJ
K5XUOBPpO9veXBAWTuRzUR4NWsJnZrM+6W7u8GXuSMQx8fduDW8VO6RNWm2SMYM06BbRzSxnte3y
hq6GbMKV/ThZvKtuOtplal4gv+f4g0b2jAriLXzZvnddTpdVzAQzbaajwC13RkpT99vOJoObbWuJ
Hj2AT3MwObI/ASBiGxF0h+Dy534aIJY0nmD/mPgGKr43NoWDZdbduSZs6XtNbUSFEefb0ii4C6Bj
voVyfZTpKJmXWNUEkSuppyMq5/BldqT1Zsja+JBuP16H3hw9OSWTAVHxspM9+c+CpLoNwiv9Lazt
hOOkCZGuTZ45GOPXQlxCTmbz4FovUbTgmCUTkDos5KEqXkwHwQnylQc1TNkmVahvTYwQ9oJSRZfd
HNiZWWwmDidbpdBAiBItp0eNzQTPrgJ/St4zkt1Qb1Anb/qYIIXZjY6oSeW+d8efAAX9A7U8ckkt
/X0mCD2C5XVGo+cEAsvMpnD6vRf5UQDnk/zokMfZTCeB45N5yCLeSFlxN3HVewfyhrNNUcwoPLpk
emxcYBrYbaNLWg4fhNdYSDcYSLkIgs/YOcwdoIkJi+ycH32T9oCcBig5te4PNUjPd1AePr4Um12H
gxCCz8pmUpg0+2Ls2muzmyAZkkqVuZBaLQ5cAUU1gpVxuh1dk9mKPblHRzdxYBZMiFtEVUQe4hPj
KHg3CYZ7XY4w2uvan502kHgxDjkIl4D3ovFhNhnFXs+1iwCY3sESmad0bO97y3hLCFzHdEBaFY5I
dJLnwmhex2KBbhKeu8p9rnV4YcmlYQTV64oo8Q84sS9AEx6ULA81p+mAaN4330zGA9FhZEt0/jtk
hzZAwwup3RDOc5WTcWxW8n0itPpMdg6LfCxPuau7rS/NfdrXV1Osxk0fud+LAfmFLOhqbxx4uLto
7PHHWsv3CXOnm/Zy3xCQPgazP0dfzLqNGNESw3e2NVLnmSzupEqsgyDYsUm+TkBnYZLE107zbHpD
/9R4jb+L2+RRWVF8VCNRVriE+6+G1N6OoTeTcWqY677XxlFPxLsbHvBOh+Spr25rl/DgG9fbtjEq
wwSQ+m0/pms5ofx4OlSj4AidaNAJi3CX625wDL2Pi+nBka7/w3SBJJyNOqehs8n8lhhPuXo5rzo8
loSmNvEw3ZHnsL6ebLL0babpPNK4EGEHjqfjiVZjBtyGrqadrrnkuYACFMVkXnIeOqKCV8YNYm4F
SxR9E5Iin6ap246UnGt0re5l+OqRFvTRhoj3oJu2jBgcwsJRxXoUUlvpVZRFEY99v61YXugzrTON
uSLQsCcNGnI3Ge9IhZwrvFDTTcMe9+I14XwxbEJCZULwbDc3rnmTGk4y7Dp/puzoFcvSuOYVlmKt
TkQyDT/TRY63qTuLazSAyx6BT3aOszF8hdVHkzsiNudBtE63c5nCr+LVwUSNMboOFvFhLXmJUZkR
c9XtlwaXHiIfw0W4JCx94mzPSxtuaeziigJ968wQuz/9gObodt/cHClxojn+QRWr75jckxk+lKdy
jeFd2PJPMiMCN2mt8GzFDk2BliLf6xU9gnVS83m9obaJBajw/4UukSfUCcPBVHbx9fOf+IjZHkwX
B1WlUv+gEEQepUXCblt01GCTlnQJPGu8RU+PWZRik1nPUrqPfsbNTHRMeHncNfvPRnGdT4xRJoSq
fUbfOMd4T0hMEvsHw+ctFshvzu7SQZMgdfsLQ3k+QJLyiqwjy31L4+WOkEzxtehNvnXoV7xnHNUn
SL7TXTZx3l3gUxyXrF8ucA/mLphMPpdd0Auv0VTfNENcVwHpXg2oqJravu9zpbdDFo7ZJlnoitC8
ZDFArLEJTe1vK3twwP+GZlHw/JuLcQ3XtX6j+ZcczCylo+gtV77WrSSvxCf/hL2jI0EHevG+y8aR
ANOmM28cMTrokxcmZItD8wr9yfnzuTMIvdsPKd+AtXT5S65zCDzY7iiTJmKR2Rrq8MMg65WmCGXW
fd6v9yRHzQxIf7nnu5puKjVw22hSBraol4ssRXkgpPP3zEw1h+PtAuAYHjJsElLcFyy3Jq/tD+sL
5qn7iPHTwHpAJmdNvOe2U1AfplKZXwuTP0HRok+f0aA4+7hbwgUSHqA2mi8DL7SbF+0722Y0zK+x
cOwU2hOk3qTluY8NjtdC0WfdfjaehCHDj0XYNJVSniZr4ZIpWbdvtBJLCzGpHJ47uWKyxBieBzCT
byFYAkjDMT8dI+YnbFs9s8mxC89hLaq3TLXwIhr8QJsZJL05bHQeigeKAz5hKV3aX2EUodT2YKsc
yEeT19Qt+kvnr7e3gHCCkgeODUId+TBmHSTm9Qcr2yz+UcCUeUM3yqWnvh3OeUeESEfLlRBVD8IT
BJMgMunIdQ1/5+sku2Lxfe+dFnEmHuBN3dXfUbn6gc8w79AO8HDMjm+nI5T+SzPxCwx7IBdtUfqH
bo2+jip3vli0wC91MYSvekTojaxsEVd5JKHeW26IBdbinXdUPs62ZDnEf+rQ/GAsCv9mfQpGZIvX
Tu3QUnAg4AWZ11ETjtjiz65azHcsufUbo0ijCpjF8puuNGDriuqU2CTWR9/mTkUwFZ9W5/qHCms+
MNmWPIN6jVVSTh2ek0gWyNKteTkaqvew0ii80p4bDz+RJoIBo8CYvrZVMn2bBo8pVMuBXNNKraNd
zLGCnbFOG3RuQ3kTj13/lJij96OGivORVJN/HpwY/UI0sjPZCZCI2VEzuIGSJ2Dwm/A1dcHCbVZ5
crhVFQ3ubV4n1fxb+/n/Ow7/yXGIiVX8oXv+F8dh8KY565RvpAXl/3VT6e7nn8i/v/3574oHYuCw
D7oKRZ+jJGBw5jO/g6s8+38xj8aNaGLmQyRu0ev+3XpIuAcDRoGhlkmD5M/4q98VD4gh+KfkuTGg
ZxhJn/w/CfdQnxPoPzXcBaN+Zv1oMSjuLIXC448jOJVNgEZyckTpg8WwAAg8U9sFIPaIh0QTetkN
tVnhfFMx+mL0T/aJNAofFd4CJTaQI5qePbHgRbarnCpqyCOtBHr7egCezfZntT+KxPGuWcXsE2uo
uKmc3D519rrNEOvQvKIjtk5DIiBaj2lOUzXL+fUWCDGvfRbB17L16tea+lzvMNskNU4g6m0i2myS
PAZxQzI9noOqjFyqiUp69UHmKgb/nxnrn1gh9JKMoNA7xBX+S28JLjzW6yaAqWx6iJBLvxSJmB40
CrVTmBX8tq16Uvo2koxbAFXpykMyptofnPYE3pYCGL+ISwNAOGI8+nIzqzQ1Yo/tx+dj1Biv4GjI
SB9NYYknyGbOm5LTdFdVRn+0hth6XkaPcACr0sfWMisOeEUrbiK5NpXxE4cvqZvz0qDy6naj/BSP
HTm27Y9UJ9yB0gbyQGlcv1phw7I/WZp/Zk+iuiLJwXmbI/6OczhvgN2XdzuiXL8zrUg+pWFMM7W3
gJ9vXH/iU9sZ1/Qyq37NU5PP7ucOaRT9aFo3ro2AuiQQ5IaUuPQahoFASZkgxA+T4WRVPrw9XCUr
IWK9n2gl02hTTAVkEZ5r/j+/faE5uXmI95LQf5H9+g0PM6cZvtK2/erO1Txdj9isBbMElJZbIClZ
cm8Uko9QMfCDyTjE/F+vzXPQ8HnPfQGLy3skboPe+DjbhhMoQ0Ug5LsCKGSNEsD8ojnqW/u8WIiT
H8blIw577oQ5lP7LnI8PtE+d/QwRiqYvU82XRbbpvRrwhENTaQx8WoV8Km0eQBTI61Nb8KCTLdCH
ezhkvNJC6Eq0UTFJvLwTHqLOtKY7Dvv8t+oGngapW75Z3/pv9s4kO24kW9N7eeNCHDSGbvAm3tOd
vShK4gSHEkX0MAAGQ7etWkJtrD5QkREipZRO5DgnmZGNBAdguGb3v3/T+c4WrokDZ9HS4qLw/Q5B
TKxYfIbNgT3qbT49f6i7J0a5S0ZDV1vsDA0fIc6UvGBZIx+GEB8r1CAZsSnHChpnus5DqKfbniXq
rSw+y3OJq6M4oGJ1zoysJ4uPoT2/O511SuwtXtaodVDdAIGVrJjI0uppHBev6wonmhhmAetkCsf6
k15eUeBAkaTbrj8FluIv6xoz3YeuHW6xZUgJ2+nDbc3B69MyNL9/WcKp4fN8cyVPcvnYs2WRRl4/
3kJY4JEMdjxdjzgwXWO4KE+42VdIJTwR3hP8woPrZO0467oIWDAa845TgZ8kK2D5JDS73B42Pw8P
iQ4v26RwpFbafEIa1R4at2Z+4sHzuRM01PdGZpKBUauM1opuF5iGaB2UdXLCodcOUkjnLqmLQ1py
O2YqIJJCannJYOZ7ME0WmOHwkUNf4flErbDuervjrk2sMlcMbp0zP5Hh+SCL8HwGmapXXTrxN0gk
fuhQcDqCtO6rxLnGtQ3/Z0LGJuppPIfLaNU/0BOZ2MxlIX3taGycITFa4O+c+3VGMqV3s5p0QnoD
2gk8qEt+EMOC8ba05ZDcTmqsL7D2Drcp6Sx7Z+JbZhYnzoIqN1DbWgV/DwRJcYbPKifNjpJhmpF1
17m15gkiWb2tX06KNlDPp9yMmkNII7rnDG/f+Q5r3iNLJMKoOWvndyoMXXEYNSXSmbnhMWeMQ2+K
M+umgMZ1F5kQYI+x9NE9O1VZJEeSjaFAm3O618LO5zWq5vZQpJF4VKlNaQZdZE1FgWCBT7Q+zbpV
hfto4o0Kdb2yrLtGT9YdctQBv6AWURlnVsl6sVQXbmXFKh0QThGa4jXWZYqj2l1ZWvyerKwXG9Vw
WTloKOR0JHGHv96OI/UU5zLdp4nL6sYs6s5Z1h6qEis7IbFtD9ryMfV9WfPCFvwhs+Oe0VAs619D
0rnUaR/ek19BnAN2r1yiH6ymu+nxZhzxKlLUt1aR+lAkzrIew0kF67oJwnuM1XiR30papqy03NT+
wFKid2818XwKN9cG+7B2W1uGdS08vq6iyEEH9cDjJbFn9/LFgR2J+6HqRgzuGrdNdi+VVcrE8jAa
Cpp7i9SP6n4Ams0/uINDnSjEUqWsfkj3Iuncx7AYCEHWTXljJdpe4y71hLt4eNbW9bIZNOayOWOk
iCEShi+Xw+xSyIhV5gsOZFBbqzHB+y/B0TaZDpQfpxw2VgwXGbAW9Y219uQcnmC+0Q/afjTGPJI0
LG7mjMRsMy38YI0QB/y9zNtD1bklr6gy+WpyPVJr+SYhD1Ni5MoYbBLNHabyT7Iq72VstccwGrUJ
phIMxDl5TnsH9w5DvWUjonss7tIprlEz6uCa1GuSDqO2d7CRQzzeWFZ36ZqOPMGljVHux8n71G9c
LLOq6KHp7K1hy+ZcwU9Yt50PsIkbH4hWaZXGcOi66UwlwFygAW0ZXeOBDp4Zdh/wVd/VtWp2BuOR
61r0q6xEoQvP0vxA9BXJRIS14v94hqF5SVXN+MKF521mx9T2pjYx3aZbm9Elqw4TBq8R2bqWJD0x
eANKTJf8J0PkDu2o3UONpjFlJjWg7mK0CY46TIC5VQ0Zf/LQ7YBdGmkLpqzxskckyATPEfNVMHb+
UWUh21zK/AinZWRe5WC9F0t+lQFp9SpdMq38Jd2qgJeA8WYgt3GQEX5l1qO9Ir1An5A+EfrtxICn
ynDHx0LI7P3kl+9Fhn6Lnl+JmyZHaW10agjWgg55F/RO/6wm0rgYdTM2HxjmzSyybYPwFMLg1CIq
zUIi1Zt+M42ke5XBEvQlBMFA2lHZRdAmGe0hQpUnstWq3awHgO4iNbdxOrwPF0OJHOvJvR8NDz3R
Yu6SMYYv0nSbuFO1sZCd7Zzcz1ZIutobhVMrx5/K25IJM34Bj7wzcIHACkupiyBNwLtmuk/p63In
UXPto7D3z+swBcls1F0TavQp7UtUmiobySw2okQx1l/jX1FvY84NR+gpFqA1EKQbSnWWk+91Lh18
MXho1bZfMtrQlkq47E2wNZBDMh30DBT5ZX4tGqaEnDqNObeu2ASwuBYIGwDvvLMCLeJNjNrKqZzq
YBuq3RMnzpl1Qpg/xmjYMYnFoymdjE+KAPcNBJjwYs7cG50CmeHCad4C8QZkDRfde3u0jfPpJb7O
eImyQ9Xjfe5eAu4i256P3Vg1yIs6+TFbzI1wMSTMg/Vt53f2kpXnD45xaeI3sGbn9fF1EzswNhzF
ZV6eDabvPxp5+ZE5JRF8FgrVdd+2akeuMxF9kz+YDBfI7TOXBD83IMuP4h9vZty8sK5IurO+cp9q
8q+2Ni6oa6smD5BqZZ1NWes8Ri1ag00k1fiRE/GW03XLSTAlV3BaEga7JWswaqgoVP623KbSSldG
avsHU43OHsH4tFFMcHhpaITPE2341qp2NAp4CknQ8uw617xFpVuQYuYWLXEIPgqm7DaNiANm1lOK
4uDPqic8Oh/jXZLZzWYOrBqFY49uMU6imRSM2In2nZcw4IH+7x0CjDHvjVwRBzV5ke2hC7WSDeoV
OpCk2fpeK4mc4btInW64R2VZnM34ygKykEhNAMS8xeuS/5j56c6zC/P9EI8BS9wpJYnMqbsc/Cik
JQbmmNjE53FTXiZ9pz4sBgensg0uvLxC/s5p4F3JBP8jYnivBQ4Mo+6YQ9NB+uzV2jwrc8w3jkZj
zTbGCE4W7pzQ0c2wzSyDkxOaPie6irpw4DQLa3w1uoS1foqagqIeZdlQT5TvyQwZjFvt7Oz9DN9i
dw3XGrlMrAwT7kvsmhoOCPhis1tcRDw0x4ETA5JHbnlqzJb/PsclF3Nlt+wCVo8dtlsXR/1t0iac
tqpBcRDxerAxAMi6mI6mNY+3EwI4iFlhQc7qwLEce9/6N0xZZ+mNX/fO9PMMyGGVWp75A33V7826
LRnnHGovZsOM4ekt9ojD0PojRdpR1bsadZcAemcX3YyOVPmxF3Z/q0UPbJX0Q3hvmhOHd3xm2aat
jlO1kXKmi8XMaSKNFUeACDbOql1azyo0i3YDp4zmLffbEbEX8MTTtzNyWg7jrZ6XpqSa6vEWkhz6
uT6bx+tlW3lMK1yrKgbkmKIj1+ZA9h0I8jMK58Kiff04XHyxXR+zJNMEiH/Dsu3DODUcIyjwH+gB
3cIJ4BD/FphaaBAJIVxXNcmL3qiaR5TW023T0XST60krSxj4bVk1v/tFP3tBaAsADeH+W+wnr8EN
A47WrNkA0QEuiKdneOMt5L3wXoFVIDA2lj5usG31JMhfPat7DsoVgT7F3mIEiFuQqpdmghP6rx/V
wmJ8/aQwVBCI2m3MOQBg3rAcNdSJtO7S7BBJxHqbUkpn/DCLWauPYprnBil6yDlWVm6BYA8LjfR3
TMsf3xWOWBYEDzQ3Dr/iDct7SDxLznYXH9wxhLYTVSpONzq0IvvSwtwupk2J6n3qpEnMuDGaqy3p
wdFlXHXWXWBq61LIJbPyHz8W4gfIoaLh88QP7uqVoyOZZCKG7EvTAN1hjLdjiv0NZ/mogAxgc2bW
INPJEv5cf/r11X+kIPM8nAA+CTIjYrfEGwpsBdMda9KZZzIVNNEkKkwY4aomKDNeSDKRQYhzZODc
5aQHnllL41YJ7H1xeW5q+0p4U5/PBLh1zCS7BXupm7jKGNO5dL+Vwxb96x9s/0ApX6jkWHCi9gBC
RAf1enknltEQn+kbe+Zb1EBbzlUCpXBpdaqRckHhD8+xg+mNd5U9A56MZUIdmDB2JwTQozzFDi7h
a3c2kKkXgn+kOvGvI5raGHcmWkrHrpdvBCHteK4HHacHSQALtAofi5RtjNj/ME8lV3ftHPCGtNae
D4uG4OnlZv+LRv8GjSZGfeHs/3vV3YdUfZGVSqvvQeg//9S/ZHfeH4Hp2S7KFVwTF7e7v0Do0P4D
oPl7Sd5fILTw/zCpDWLBoYXtw7P9C4QWNv53zsLShpHDDIdf+C/d4Z8bBZLFf8v9fy1REAHIgQ/d
26ZOCwDxt8os2zKTXLuJdwpj4FAMaJh0QhphXU1sUl2rXCSHfz2gn+xUP7vgosFAtuSayA3fFD8C
AOyaoCP35BDJuXnpiucQuMsrguYQTwCxv77eayL/txvkM+V5cd4KUGG8/k7DDKw85EM++TLxHrOQ
C2BaYN0pt/9dYX+9s7xcilfNu3aR8aCpeXNrbTIksc4tcYICy6fuZyDA3Uwf79mxdbkMzu79PLMu
26Uo/eO7ZCW5rAaOIiRuLE/9y+MtIdzqf//H+j9Dk/c4yrTipOyMIUFQcyQy3GoJ7I0pGL++mMVE
5rst9OVGWYHIS13KH56nb250JH2o9MdUnAbpcSG/bkGRhsxk1+47HyizcmhbjxiAUc/wWujZWi0J
2IoNjLE2F6z017/ox5fsQdlADUJUO/Oet3t6ZoEvF7iVnfBx4nbDElDOJBNi/x9ey7L4aDBCtVg4
bxZUnDlmkWBRenKghVxqYeB62MFQ0Zn9u11xeY5/H1WW5wwziemU6zI7Qp67HCS+e6tpB5nVk1qc
SJt6VjbnUW2jJPjnz44iBN+Ii1Gl3rxMExKA39EW4KAMcJwFMBVWgYdE3ZoXNPTXF3sjdfl2S8u5
y+ZYyCN8K5NEB2X1s2E5Jxwgc3KzGX/DdDQAEgtSIZA/5O4jmzkfaRrSSCRg4IhKnLPf/IwfVzBC
O8qeuXyqAk3h6ycb2ZYdRdCNT2PQ2WQkVBbwX8TUq4aPuTahSpfbPLdpDqYZHHTz8vHClAFTDVV7
+PWv+dnqFYJUGbJ/OcWbb1ZUXoQeI7yajxfw5NY0gdcGUrXARNtw+88vtcjRQEjZWuy3K2qsgxYX
k8Y5pbAgbzHR55M1ipFSH3i8iV9f7HWpp3wL/O2RhiLW5HI/LF9Ye+SdNzURidMCLxpGW3+qHGYS
L/O3vlrA2V9f0XpdgpdLcqT2TbZgVjP+sW/qII2VsEFCwqMZtcCt8Hc5RLYMe5gMjbepYh65dVy6
siTIaH2WFq/EyOLk43Q0bILUaw5EfbaHlwrSiZw5zTTbnLCixKCLTC35u4fkvmyxf3/lLrJZDK3g
L3mh6TgeW+PrtQjHJsMiEzWCKsxyZ87JvJOpZ5Byo3JN9EyJOBChTdbCv5dZPXlbi7/spm0Nxk9T
ViyzpJKmZh25cfc0O2X3NDIZIBMzmfmulrFmsjFxmMRL7mUgacWheMTJYbwll4YxacYfa5d5jj8t
EwW1jGKHZTrc9b48YTHvHNEu4pazRKdeE5BstFuPkdF9NxPAvUYp1VgHmGacVRXDX6RRIZ0nI5+U
RNdYp463L6qGa0AGP3mINa5B3UxzJTjwJivUQ9alQi9IDOsyzpqk3817I5pDDzf8BS3usFHdTK3F
ATsvku4pz4rmk1/D5TiWVjrdoggbrw27I2eD/KQ4fbAmBHsYazjekkEWAFZiN8Xa63LvMU+XcYjI
bCa1mE88Katedui+dx/LKbe/1IwWYTD6zW3rYRvuDlDZ/TQGVqb+4uhDzAk7jDUxvjAc/C7Ekgwt
opwM3JGpzss4E51Muo8cxu8vwwhD2kx+XsCBELOZWwXj8t7uscv9NqwuPaAIa2zVU17Gtr3yHEYs
cMIsyEPAtve6XlAK7NCdszCqeMplxmhmXuaUQuMC/G1Hrdipd7XyCghJJbZhh1iMwL2T77OyBaNW
XDkqAv2OyXIwAXEdIfXTo5iZzfBKTt64LUyD6bFbFRaGhaRWbnLHZHjuLdOmKctqKOOwAfEYNCMf
S6KlXhq936i9EshF98CZ/BhMnfNy23bsix6OxgUrOKahKYHmLhOjpOWGKgyYFEm0bqReQSBc4WPH
dNCqHNZynxlgBEzE1D7oIPjAsGJebQXsRV0HZWI3FezLq65yGQrVTox4EDlJDDu5dB972biPXqKB
uFXV4u7mTlZLpzXbh3kemAPasSceqr6v7oI5nS6KhkjURo3IcTKjsAISFMz2mBayP4vJyOBvKUaY
xNUskRvC+bxjDJ6SJeIx6Fv5bjZdoh41T6VIZM2IN4Tz6CqCJ12c+adqnu5yzL62WmK3dswJgeFk
5OV4vJiquulqFeDME+nyKzPk7jkQszxzicW6DD0Xesc0Et+11jmVaT1jcrYdgLx4CMZUf/SA+dRO
uZOHAMS3Ngpk+VwqE0td5LPwgENNtKqVSTydpJaXYdaD4AJAJQ+xYxDNIBE/oAzDxa6aohN6CB8b
WDV4n2rk2Izm6/nBiwcJLZGQDywOxfyA4WK+dV17XpPewmsMIheOVz5UD3jd+N2m6mGdQ41EZMZh
FLR2ZG63advS2GLl2696Di+7MkAZQ2FiCi7N6FbnyB+qvKnPsjZRkK309DUCy9tCOjBuplCWH9O8
hyUwYflbVyk4fYPnl5+3j34n+D4Q5m4iu0zWum+tXYn2ImsD41KMiUn5dyIw/hyTIGvj+YUju3Xe
kJeDLxcODrFc3nw9nHPSDeCWWhO8trQfViKKuJAoQvQTOk7OAlkrRmYqWWINjK1dSv2+zr2mXveV
2mFxTERIYn7BDVx+BEHHiym0xp0yMPjDg88k66Arb9iVmDLMlPdzTzSI7mKTN4p7fXYO95lQ007X
14XqWNQIJvzucYoY4Rt2xiehFhhji4OtnZ2+8TxsZwRooNp2T3FrUpAY+Vl336bjZseMtPU1AE6A
04W5zdMEjVgnF7ZKyRgeeR/2sZ8iC2niC93Cn4r20KmQ/TjQboRDrC3gELQFH4CJA7pCNthRgqjG
HMxqSbUd6aOgXHOE8/qZ4Xwt+PR14jYHMRJvCvUlhzgEgY+f5vfgfXlRFSRxNjHnuYSwBsuRhIxA
5VF1+cAsLaifp7oXK9X7XbTFsQJ9SyaGr+iLGsQGueF+CL2IKWkSqgNjZWZI1RiT4FFgwvxZ9d1j
VmMX7oo0jtfRRPn4iGe1Nt4heJTOgSTP4LJvM1KlijTfJsNAkAtWg5jCVfX7OYxLnyQlMbzv3ba8
JYzsGd/aj6MtrKu8s7sDddUvSMhp9Vbo2n5CghA/zWk6vIu1z5vji8+2TY94diViJMmEkqVoyZpC
+UfPTRW+oENRl2vlUcehKqmYkSb0kpNo5HTRqM659eYxJX21zDXGYLyFbM1hh8l1hW/sdkQBdjG2
rbia07m4aiyhb8s0YGwvLfVF9EaxlYg3PsvQ60+dVxMi6EZ26q1UgENnDly/GjTaNNQMBeWC+A0m
9YE4Ymf7OaqN4d3QxTn51Nq8wCXJfcgHL4/XbYEcSmQkza2ayYkvQ2K5cC12HdRhQ4jOo4/Vo50O
9akEmd6SdYJuyTONaCUwZGz3FiVvZ3CYZThm2TZZxCSkj7ukqJw7sOmaSHhnflenSXRuTho+awLd
LSTq4xNuS43emkqJ9Dim4+gy+zYRucCmDfJLbzSHeh8mWh3oco3zzJ/le3QDNu5hDF+Qfhq+mR80
i+dyYId/xvFBXei67vcjG+GpylRJFDYUN7Ui8845SyhuuAZF+PYh4IJ4Evd+fxPb/YDVNkFJyNAp
eZ/ysSPFaCpcPH9tyqhjTphDYspdwdgrcRRdF1D7Lzp/mnF9DBsrIPLax32O6vtVIgiKdmQszTuy
7sSZEA3BjoU3H5T201tVWs17bU3qPigmse3HOV/P2YjBIW5cK2EmCZP/OfM3To0B9pokxuQJ6SL7
ULeQYxl6oYwSPKrrfqZPqQqIOWsXm8sr2/TH99B0jQs37ZyYQGhUu4HhtD4upJW7a5TvDigmUhzn
NGv3OSqS8UMNAekLjrr+E4x/L92ZtcdIQRUWktxMwl5fRYEjnxmJNemmTeZJH/yufnaTMb5WWemw
y+EfeHSGEQ6QlFWzScaUpG0BX2idsztfGcWQbW2y1NCwxJzZ4xkeDbRF6ScrV4suOOWaeD9D+P3H
BK6aXvvxnF2ZfuSbpOZVxVUFBQsdJPKlm4Txx5o9W1nkUtUD1s/3YwKMLb51sP/FQn+DhdIqC0Y8
f0F9PzBzLx6VevzCJ/e169T3eOiff/JPPNQL/8DLDJYvHQ8YEjjgX3io7/zh0mZwhAjANhd44G88
dIFKQUHBd1xMnV+8Kf4k5QrrJUWERpPsHWYqAKxv8M9f4aGve3GXvxqO0XIEQDAAJ/etW03oTJ6R
10Z9CNLiOZExCpEAj940oCn/7un8BAj92ZWY1YFC+DRLNOOv276iEpWY8Xhla5qh3Jr1Q13JETfK
RP+mK/7ZlbgGWl3h29j9LP/7dzBSTAwgzjoI0bsh1zD/zSvVlxlMl/n+H99SgNEN+UBcDmvwN1BS
T9xEKNsZxbvKn/Mif4b49Jzx7//JZVwGLz5v/Id3xDSfc6w71ofIgEkVBgTrLuZia3zD/4NHx1pl
uuODkwfWW1w1rs1SyIQ76pG3n49YESACt4PzltnSr29qQSa+RwFYeIy+7BBquQMx/S2m6ve4RzDN
rw8cTfKVp6fbKR7vLWO6f5mM/vpib2CSZZWjAcc+B5cXjxHA8mO+WxEoCiXfpsT7vVFIKNiqDxki
tJU00kdcSpgwidZZ4ave/fOlGHjgMpDeAeW9t58X7AoN6ZY84ZrMwncaXhhSZiOHL8o//foeX4On
L1/yC++fqgCkxlf9+h5nnZHeIMv6YGhADgwApm1mw7r49VV+8m29usoCNH73JAOksr0BOfZghKOL
Cme8Jy++OlaEy/wnjw4dw7/u5029wDg6kX3FlZJCTxtvzB5nuAmMDn/3eb3BaHlyoQkO7OFC5nlw
A95itDHsLoRhKj90Hli+ayi5Ql2Ld40jPhJkYBwMp8YAnBzEnYsCCxfW7jdx2+4P0ggeXMAyZXGC
H9r2W2s5GZVuUMq6PNQ9Acs1bGIcZuqOJGtRTtswMkmQDen4GnK7D2aL735WcAJ1cN4+wgZFEj5I
SKLBGGuOyNXwxU9SUu4XbvZiGQhNKn+eEHucxbPVX9Q+BhJ4GixwGdmasIj5v0xEum7NfLAhVznu
gXa2vAGOsT/kvk2jHuHT2hNdsxnIZTpES3cnJ/RUQ8YnlfujF6+hEBvlCsOIAJ9WTnxdBzNP0wlt
Owxx3nVGJo5mOA9fmoiNBj9lfrtncZWM9gvjih5wzQ8SuZ1EYX7OSNRGUsnvMWwAvDLipnNMDHYy
jGv0ErOEMSVcb43sIiJYFt9B4hrBkvZe1Na7xozGbdaAqIDDGuvS5O7mktqJYUm39juybiOf+pbE
KUQRMJQ11kTWrkO4CO4TWs4RL33w73YGsTcRjgfLlCVAAILxpml/iJPePY2xlT3EgSzuvYHxS6NQ
NjReaX+IuPeFZg/AV5dCz/ymHsgn8YlgWDvORLnhZA7GY4i2uIe76J5QupU3UEe6h4hHc0qypr7y
dPZsQnZd68yzP2DW+TyqIXrXeUAnw1KdEwWMPRW2zHctgQos3zAskusshX3CYZpTt8XdwpFJ930M
VMZJJE3od3WFsgx+xIqOP72MsZFAWhtXzx5Cwkv8W3iIunCrjW0MpAq8fHkFeQrH2YyCc9xjKrps
HgJJyAhgBWpwrOZjMKZFiBH7af4QEqxM8zVgXuEmDOsxG5czbXvrFfu0ss36wtJ9HW68JOK0S0tG
eIjV05FjtwT85plVi0NvOn8IjMq9G6u8fIZcIzFdj7Ee7ijeTMjovpHu3tNpQK7G+SJbQ3NHVtwK
t8+BXZJe7vQI6NeOtbMKQ4ygV1005ji/4DIG4TcGx8TTHACuafnsBMJTaAnssvNEaGPHd69XbjHU
yX1XGXG/10GVPYaDjW99xXfk+ZLQzjTEt+NlljG0Yf9xbud8D++9K3aD0drYAtdA8Ns5g3EINRl1
OuKV3Po8h7V6slEmYDizKFKKwVXvQQPqT3GGcPMFpCih6IPeaMM5gv8TLoAfBJOqnDfhJnH+0CAb
Oo4RkdeEGNhrqJbPxGGE+Axjb8UPQe4dl9PGIP542CSll1zGOTorHRfhPjN4Q9ph99UOhZXgQXSN
gNvvsr7FzCaBE/u1qkNyjHMyEBbwbD5HU/KxVlO/h/+30K40C4HpRnUcMHZQUdqsGqMzAcyId27j
r53GQj5R4zvcgQ6d7LEKm9JjWXk2GRKYC7Ab+zeJ5qPECHvcmlbRX/QdU6A45zsXQYcWofbzD7Ac
55MZjjucVop1PI9As+WQk/mSpwu/uStY1FRF5hxLflQFq/LK4Vy7awy++lzDvexxQFtB7p22c0t1
w0Sh31vL1l8L7tsus0fY9MFVQCrcY8Ec98bpF/1YDLMvE5FzHDUrCk5v9LDIrtZmgRd9X3H7rpr5
jEpcAq66Sg9flNGijo8X0+tE5MGN5bUN7Wzx6LoUygUeXEPP9MlgQOdp4wS2iXwMqlauo4ObSObt
uTVoKtnLYQ+nkQa3mVJvMtRJ69LWcuMNXLqV0BdSFZCuYVnDl8StzmgQq1UcKpMVbNrbNi2unLqT
u2RwAl5CWV+pZjnag0OdCqYAVPIGacuqtEhV9Xk6aKaYZXjawjuVqot12acuD6yv5kC16pc14sKN
JHugSy8zFwpqj4stNY7DDMOuzr3MYnenMHMBNm/ttUuSFiIpSWgdgQ3voYGHV7MfVXim0Kmz4eJ6
zxvGkN1Eq0FofAWsFkdM5qoK20dd3ihN7TFiqsdApl6V9xi+9qHUOwefplVc9emlE9nm59DS3ak3
aNRzqckCVQX4ldljiS/DfRnGxkXXplcOZp8fjSxTJE4lZFITW5iazvAhyKdgE0woNcRsuYeZWcq2
Spryqjba6LrIyc5qS/ixybOMo3iNucd7vuf7tjcxEgkklgFxiXuM6dRXYsJOnG0Rx0JPfDZciQuY
z6b3opUx0gRjuorK21ZUHJNobsS4Fjr5mVdafyuynlCkFfIOdrR/GLZ4o79m32YGgehPH0rbFe2+
SsKVbSX1sALEzLBMKQqKWUafSZ41xjPMa2ITudzQmFiI1D4wPJIWBhF9A0W4qJ2U7J4YvTyY2dAQ
QFXa71Vpl8ehcbAH9TuzJoBGN0enUHqjrXKyiw3cZul7p2mw0f+z+RQt9a+EOnvb2ANuYqj0E2Mv
0r5MjrAYnR45QBn1wVH0CL9XkacRhK5pB1pNVHfY+nD0gUFJZMnLr7XrIXNMY/9sDPzawsskbBWn
G9BcMGvq+hT4Of5AXdt115Xnw/LMhA7xlg/ibNvVSUt2vKOtHsTRUg8BjOyO8ITi3ZA5IypHy4Oe
yvleLPKuiYSZIss3aW1+FoHGwCsjb2NyiI90jWRnA71sKBz9jetmxmI2Z+DV5ZdLHI897flObWcl
MzzydBF0B7vR3XZsosc8cfOtP9g5GA/OC9JvMFBAZH+p2aPBsgCuNwQZagPauTNf8rnGX+LCt/Qq
txSx6j6eDWhSjbMUEDvY+XFJfUNURdGPOZ3QsAkG5QLJ5Kbmhg8wu0Gbg8n9neeo88MhfzkQY1vt
ekzngS7etEv1woMMMDQ7JGUpjrpX5bN0loCMoRsUfjuYnzE8Y0SbrZIMkUu/DOGsnACK2uJYlbbl
IxtXdQzsJthMNq0OUlpA+2LS7olZIVzGNmvPc49xdIfpCgMxHbmHOOIbdEY6pa1AX/POEaZ4hMcF
9zPkX/aBYfk3U2RRbqNpLO7NNM0eXmogMgNUwsOcM1/9db/zQtt91adi9Q4UY8I/g7tK1OvrhocQ
qlhoZRYHzFaovfbQX3SxxggkaDkzdRyzLydnyaqzZ85YedgugwTcTjqnJDnMCn/XN7/lYdKsQIKD
YUxU7II9vMEclvhf6gG/B+7aPXDhqc3ZX0BIH6tC30YTW/6vn8APjTqLAUIfV4JoFYZvnWEZdbpl
PNQFQ2IOpFWkUa5UzE+qKpEnAqrk77gqP1t9po8xLFb7juMEbxrZquWwJ5ADUlzxulhRMeUmVTiY
bjIWFgbC4TbHdfIKethw/bIFDxL3nD0xZNYuQYpIJDfSPjk3oN+KM86vn8cPfXboEA5guzwWjN1/
oNJ0Ew7BNUpQcuSmdO8asTxhlvi7b/AHxIKrAFRAG4LeBdP9zSeoiW+PvEqmB09wcvVIkoDR7oG9
2yGHfC+XTL0zTu74UvQff32D9vKAXy95zgeMrQM8wAkpeNuLYh4t+rYYkoNQQxwdEM+E50YUhQ+l
5lyKs5M7XYUGImRcae/zcGpwt3IHbHx6l3x4WSXpUuzajmkQ+ZXbuKs5ywl0Ghx+w3NmtOqpiRaL
IiNSdI0vv/6/ePXv8Go6XWrTv8err9qv8f/7v6+Yu/a3P/MnUk2d/wNmN/HQpF4gY1hIYn/aR1i2
+MOFRhUErsCumf/X30i19wdyQdLygBEgIhGu9Ddz1/qDNQy3HpI7AedwYP8JUu3YbyrRAsizI8Er
XlYnGvQ3hSFXes45GqfXWR4iECKAxSSmrY1z7yrEWU7cCOg9ai8Lescd6xVDC0JjUm+dR70cMCXC
TYOePMemTXVpzggywQOqGD+4sNZzc+1xSFox28pxtSSC7hpXPvMJoHoAC/dVlQbr1koCgtq0JRnH
ygS/6H4vQwHbI2myY8ng8NmJqYurECb/Z8NGZjN6QXz0c9EwE4phxXd+cUvhivY4F80bJyzMK9TN
sl/DlNB61dgMRFdzUbcuAgBhvPdN43Mwegmhw8gAK4DGS7xfcMyf5wxhtEjP/N7VDwOywq0wUeTj
i+clt60f5MlGyXG67jWRn5vaHsp269Tc8SrQcxdgP1fUm5A526mJ8l3cp3y8+MB8TvE0e696L8ku
XSZNG/Zu/yptTU4fUzomCHw95IrsfGx6UTiG5OOZXTq9892uqza8ieljNHHiM8yQ7nmiO33nCycK
V0pOxDfSSPZnqRclp3kY0dKlqeXuPfI0z+LK6bchocnV2rQyskF9oG/UrKlTf5jaEZFp3GRqHYAd
Hw1VMTo13ADb8DKaadzywdfkbwqWRDanREj5JNXNm8xVqn2JN/rUaYzGrrkTmzhLmolxA1QyblJE
YVuoJGi7CSB/9ttCcKRP84NKhd4NsQNFqEk5B8vEv2lmgcAYO6B4Y0+dvMm9sj1OEqdfs2ysG6ri
sK16HAQjgXcbPnOu9zTUIYIsxjuXvm0R3JRMskzyVQzEAKBXGfW5wCpoujArzhX10c7FENSc9zAj
CQjfK3GSLXtA5GuRN4k8m4lOwrjSQXlcrRI4fMjpyLs+HyJondhD4FgSEKNgCbLN6JdT54bpO+8K
4M9/V0IqgYVkELeOCRZkphXiJHMzJZANVi2zyBJe1+iTa2HHSh4zGbX/n73z6I4bWdP0X5nTe9QB
ELCLWQzS0oqUSMpscChRgveBgPn18wSpui2mblNd+7spHhZTCSAQ5jOvCS+9NkGkqfOXlgDVL/yo
DJbKuFQugEI49XNzTeqcXapaphdeXE+PAFQ8lJGHadwtBH7L2ZwsqYujnF33kVF6ZooxOEUryMMO
kpgSPA4x/5oYktpm5e/rJMtusnmxcKpESiyPmj6uWNlxAG9WtAsuYn3ejNOmjekWXK7oVnaUqgDI
NClvc9tSqLQ2Zm30KzinOkxuvBq2/KaHUOpfzWs1XZeDax56OMbbNBEJaoaWY6hN7qPIVRp+dm00
Tan2CpwWzVkCJJhTZTB9soE2HAAydMm5Yw7v11nm6y0M3W/GGtasKfDL8yYAKOVey0YM6152KQCj
ZFyaT3OMyU4UQLFF8Cmwm4MTtz0SYqZD2VmbfMsjO9HywekQoT4DjA7kJStLGzihSXBz9lzNFU3b
/5gM594dveBSZJQfPqjCVu1xKlKrweV9mbdBa1jgtZHKXuPcvkWwWGdgTphXuzxhN3NHs46KpcsP
6yyCc5xtl2IbABmdL2drAh4KnXDdcqXiEATxsCutJKYWy7tq6OWv+dZeHXGL1Lyp9mJEKtQLc/ui
8XCBFAF4tp2RaX0MHIWsu3Z1si2CAjbvuXCS/Gvf+fljbkrjXvSl+jyYs+p3yJw7rDVnVlsjR9G5
sjxDnvVJAhYKkuyw89Ih6S/4gAMXFkm5EhKQhyx05AVwtM4d6OF2tVlwWkLqLgczBwQDI5yNTSWA
qqjXJyAbVKuO+EOLZgdEaUow+nKJaa6auh1JROu4vLMQrH5AweUjJCxP4gioZTrC2rSPXjD5t0Bb
rG0iIWBLO+3OADKh41mvcPlLw6U40MzwIut4cK5RDByBH/V+ZV1NVGuuAA5gMh10jfjUyfkTsiSw
6wEaALO1sriEDqVMOUSjyufxqsLF7HpdrOF9hTdav0HHcE5urVnFSMTnDpbvy7ESvgSSRyUlTuJz
mPBTcI3+7c/4/z8B1Z8CKrxbSL7+54DqevyuHv/P8RHxmjTrv7+CALz825+BlW/+RRINX4VevQ6P
fgZVvv2Xq3W6QEyC4X5hSv3U5HLcvwSJN7V6Er2fyIC/2//2X57uzZIawX+F3/OPNLl+S2Z8sNjC
o/Wks1xgnK+zW0wH5wRfyvVY1FgsipVDwPaSh1+G5X/T+dcXCeltaQQEP046edR9jTYMA4wTChtj
CZ9TOfWVv2kL5082JsShr1MXLgXRKvBdPJpMMvbXz9PQJOowU1iPSL+yeoG+Xdg2lpb0fnEDTjJ5
rLDKPcyr60RYkze7t5/0t+EMiH/pJ/o4gAHnOO0zA6FDVtWzgdrV051d+R+xiNi+fYmTIFi3siFc
weACPU8aeoqeBwW/jCjrdFps6w5k2sMQWs1mhJEQmWvHLP3XhP43bw6o7OmAYg0J687VHNkAr5yT
8gdVQsebw2E4QhrvzpOisigNhpjzFC7mPKVy7p3nEqLzUk4UWMmS9oWUGVFboeQ4AMhCLTpByzil
AXI2Tj7lSQj8IUafz2XL4bmEaXcW5cyKwmafh/YZMkTiq51Ph0QN8kftaDR0L037Ad9SlOeXcKy2
uL+L67Qbw61IC6Cn5jI/LHncX2YgeZMIVk7PEQS15c5D4eFjtvjE5VUvbgHcuu9ckGTvPR1TK4ew
f0xkcj2q2oqSChysrn5GdHG7PdHzelag4jzmBoddVf1wiOCbzPnmrcGt7AmYJieozltz/pLQOuIS
ubczQFVGlcjXbdGuIO063ZSqra075NN3IJ0cHXn6Dm6Dsc2AkOwcGw+SCbHa6xkP9Q2uQvG5zUnk
G1Z8nqcZiT+6jlGm1HdBi45+GPr1i5Xn12vYJXcStdHNGBQbQu4EMY8EN+UpxgktK+Ndbs7pVT24
wFWJUuNgmS7cBKXZ3dQbKGgn05KEZxJTUjQAgObedT7M9BRKzQbhKoRIzDw3L+rWiq19DSLTu3dq
3/iYFqp/h/oO3xPMs33XWIW6gAIxHk3hDlFG/l/BxXDTi7jq+iuSMhcblq5AvjpkilRdftM1yJvm
KOzt0M+x9+D5zAeo3pQMVTdji5rZ4+cxMzsr2Zio/hqrn9xlOCSCu9R2EshNbdPOo0g6ZVZ4tlKt
v4zjtL9t17q/qfrhMg4X8RnDBXnnjKI4YkhqXVmz8I5VzVzA1jPbj7KeD3UlPqdF7+Kmm+FmnfsC
9XU0hG5NysYHuv/9FbFpc6P7SPYw4mIyNy3qIW1p7vsJ4kjjuQl9QOLkyEKY4tCHzniBawPomTUl
5fAH8lHRoK8rUf0IreRLPmLixj/7OCsiySrusGadbvGVucdYPokMWAEHBwv2CzRqUcxNITqrMZlu
jXiyDrbIzKNlUpNbsLg+g6fVXSzAy0s8VtzmXYU1jc2Mtj26Jzgk3yLctzwi8Ix/DYvmUiW5cSET
z6bYGqIaReiCW02F2FURd/62MzuuhpQrWHLEW4mp7Tnexyj+nM9GgB50IWuifjr4WN9NFzPV842v
g3EP3Qv6oGbM2q+MCNxUArZ8nDeVW4SR8MrpfLVT63KGuLqPdde1wSceg+SsBq6ePmIE8TG01oWK
kTTfE/6bR1uJLz7v1QjK5APSHA6yLow0htvn0gEgqeKij1bHkNt4UsW2C6wUscj8yhg6nLO7GBH7
bn3KkmAIotQEoBzEiTrDiWTcWYZ5Oy/jXs5NAjQabzuMh7QiOV+bxF5331uGX4FFn4xtS3d4P9qN
eAQWC+4hbb3dMO9peYs7121DZKqLHjloXw03o9GKR/bt4AyRDHEwrbTczCq1d2mKw3DkOu16HZeF
tFFtb5f7xgrKSzak9cyaQ2Dytvu5b6YBXEZgwOWJm03ZxvZ2MNPLJKgPKQdAVClTyShJYPmXlVVf
48RzVir7HsgM1YnYwko66JE3D4ztuhrxFrZOcJXExfd4RuBr7YYdHkrO42g67dd8FOpd6+DjS6Ob
tceW4OEnlM+XoWeVZ2AZ+qMIsmLbTOv0ifhWRERDXNkMc9RssBuqaYzUc/4jhFHy0aLndAc4xLkV
a+5tRRlaG2xJc3DH6OkekAxHnxv1bdaJNz8hG268K7oa0hpJf9H7+YNLK/MInwkz+64vxw2gfWeT
A8HbQZgukdz3kXoWKNWSB67YXw2BccQT3tt0nf/NtwRBvRZw2Haxm+O0HPh35TBbh9rNIOnYzrLx
1ZIdybHtneWF6XHMoLg184jbh3Tdd15m0fYwkuRL4O6o4C+HckkZfpXO9xY719amQLZnkMo7ESQW
HVEL3QZDFjZpm7fzaMl8lEvhIMZLs93rvfXjgOAymIYJIaO2769Hq5X7osqZeYufH52CbjGuc8bW
BV1co9QTxV1f7PGVHM5o601nKhfsGS/dN1yYdS/O1n2556P+P2H+H8J8y3SoI/4rKPoN5vv/yseh
ePw1uH/5F38XTW3wvYDUvFCbPTqQw/+O7ymj/gUhVGNqXWCOVEj/VTP1rb+A9mp4KuBUDb0lyPsZ
3rv8yQUkHND5gGuNQfA/qpnq8Oy/S/n6diwbZK8Fb53nBEr3Oh6mVLZUiLg731NzbfMfCJTGwtxO
AFg6uZUyt5eHXIfF+2ERyGUNw+K63+a4bOtLC9kadMxag9Mp0p7tDUrwANHiNArKguXQm9TLFrA2
rbeiK4WAigI8I1SHFLYAs7eKbZaPg/3OgpIHfD4x4V3cp7T6+l2ZE3AFW4eFTkqwjtDBDwJZmA5k
Tpa7IQLWkz5scCfLhzbbYGwQw1L45UX+m+j2BPhHFZsGEyIQGBF61Jbp5rwenWZAmEYiFP+9HSYV
llGV+Cnbe+8IUVyFCW5Fxma2MHX50Xl9ttwBNw65NTsF1tJHtYUW1v3bt3TSe+GWSGCQNXJcgFgC
UciTW/IhJ1bN0CdPFgFTcdVC7ynOV2eEBXZIDVy7MGHws9TKI9qtAa3jfG4pyOUmvhqPzTwsYGn8
kbD2HIl2Do3dGifruF3LmVexkzBY14e092Jj3nlr0XnXK6pvfKwKnQFMhZnAzQj/UcfMoSug5yAZ
HrJVIb2Ck6QsTgEqG6AAAZIYi/fBrTOjeV8hNbXevD16r7M/fSGBMRgGpC49YACVJw0C9OK7cIUw
9oRMEwj0XVvG2t/QNlnhswCI8W5CjAmmxkJGYEhkdxNfvS8y94/oZrL6X9edvhNiLEEbndQebrZO
FH+ByXIMIUU2594TiLbeu3bbJZcyAvsDBuI8GbzV9f4wyHpi/LLSuSKbCS1a+nVAZtmSXl/RznCs
azPXfpqthML1d9TzqdCfxe3IXEigifLY5UKL4U8Ue+v3ZwUMSY6obafZ5U7p/HlD6D8pu3oaSset
/GMGafe+tCWLmS4BkJn23RyuODtcNhm9CXPnqrRYH3ISGlqbmPrFM9FEju3WbZ57kCI2z85Zl4VK
+mA5jpPjgNd+e6a8TtSZKdDSyWCoR1gm5Ad9BPz6fgwrMXw4PeJbCVi6Wbbd0hrgu1SAtuI/axjr
azHxkWzzTHgenBQnNRaKnEMf5sXwbTbDMaAg7ZeBQrATpKf8p5PAxSeWjhsSJSiQ/aZug6B6ACnZ
rL/Vi+wZ3N4Ii/yHshbD/dQgCtqIbVypBljd28P5rGLzavbRDkfV3UONBaGx3xAjsUErjpaV8XV1
DQvGLBrwGewpPwCogvcU1V8wWSyTwn9c0pL0adv1fU8qXxmzre7wtJyw1IKiv8qvKC5q9T9AgssF
Yq0OqLm375Y3fbJYuEF4NfrFh1BrAH6/fv0ueAZaAX3zlfYJdfYoDxa53gze3PN+1gUCtzqEQzt4
1waO7cyPocauhBa8tyxsliF17OUb77LKf3gDTuz6+HMKaC3KQqD0x8sGTHWf3cWdsSj6ROMbVuxG
VX7BS1eQa3k7dS89juEaiRDeSIqEMVs0gmgpF7QBuAAHTIGAf0YdlBAi6uY1Zixwkxds8kgde12+
t50OyWKcgFBKv2k9J6++e9NoZRagyHhYb5jQofsJnCIrDiRzzj1aLc6AFNHr0fqEBArmzLvRm8v1
YZXCV3eq7zz1fsj5PxPNpJw1EaUpbY1ma6fzxKXhusH13OSiNdhU4oDvABBFmSBNAJHXXu1Gw4Q6
ZRd5VLb5SOZBufAOrgJ3dysnv+IwW7o5ZwseepofMBUwUlRY/00hH0f4TF/NSPCfuhZIj3efMQdB
az2Gdp9dlU4dLIfJGub6Iu0oh52P80g/azMHsV7LGfr+y0WgsFzCdBSwIj+6ANI0ImlBJ4HJNk7d
FsXx5wO4uUx5VCr5oZdvEao0GFDXrJl+A3B6NsyyogtbgUSLPX6gRrZU+WZoC3QFfn5H13aIRIgs
drN0w5SjXB+JdHUZg5FGHZee25SNeKF946Fs9zyqDmRyRk73MPnANMm0AJgG2LfECTHUVxSGT9S2
tBgGpVG7+HBnkT429HRpQsmpJYqmZtLkuB9W79E2bnx/nwtdmYxajCVZU0jQh8yaxO5L3pmYTb6Q
MqAV+3uZAO+E2op97fKtq+hHUNsDbKeBnuz3VvwhKKFM5NsV45FywraoVnS0aY7r2C3XlZR8u3hE
izxEHrbefNWJWNXJDm1U/d59W7EL7PpVKB6mQYKGO+nhLPBbEsDKVBglKYdvaWihshTGHChBzpuX
WO1Evd1Ibmnh6fmfExB4fjhhipzxBuQaS3BBP4eZQt0aDT3lBVrXMocmrOO2WJlFdj1QrXU/ZaPD
LxvYbj63lTs07EgvVcUIIm08Mpxr4Os5h/WpjxqfnOHt7imS6SmqQ2t11wao4t7BcC1ZwH5OWeaa
0HElygCSzTpf+mXVm0daEIjB7un1knZC/aW0zi3ehIucMz+QsRDqDoi8zSjA/QROfVSzCYX0SqH0
wBcCYkDrZLMSi+lZLbIM17O2CDU6dQ5Kd0Z13LwL0eEL1Ra9Pl/vTGmZ5rgOmcaeYkvSir0s8M8w
t8xthC0ShX3OjbssGiVOMQRRxF1YTcgMcPShaoVPL4j5nhqJBj1ssOMU2bvGSjMIw8Tq+g0jFbDA
EsF/ZFBgFIHEZQgl9AB8Byq5w2BMF0U80LOApjbwbjonyBr3sR4sRGlwg86XpPmAzkzs1NfN0IRa
Thsl/KncsRGz3eyg6ubYMCbt2IRhNBK3zypCslamx1jko66wBQXbrPdtndCbSPVmu/DMYY6eD/jv
PkUoPLnUzoiWfy2pWuvJkwFFZSbKaelQbV4ow4EUH+eBORSLrCuSiwYgBn/rbDX2NN1cwVY5dDWj
tK0K3kcdzaZhjd01chE2W26OAjdvqdaF83TXLNXEd4WdqXdBxBFCZq6ZtbFUe1O2E58khen4m+xj
vS8VJsiD21DmOiJMoV+wPbWY9TF+MjXYHRSjyFqwbDkwoRTtSjB2vP1ugSOyJMz0oBxWbjydjZFL
OxaiBu2e7ZLjSC2tzylfQeFm5QVOqQ9ZKceO6TjTvWxgryCBzf6wBKnhvJtRhKVqyRaF4n7byZpH
ChpEk6KVBibXN42pWL4Bbycb+ZmHsOvrwZmaToCvLnp2VRD7aY4489mYr3AvIzpeCSWYqY4BpYxx
9wH0MA+fNRz+C+VeVGbavZ9PBqMEGMJnYefjSjgND3XUI/hzWlfZpP+2OPTS7Q2QeR04e42GL2zA
HHBoWQazUuyE34f9FBH1Jtjk+kaSsXIdJDuot06p5bfXNi7O+XZA61QaaOVYi/fFqKey/2BWc3kX
QlXMmUM9QjDnXt0qKjCNGttv9LE746LHY865irlTyqF1m3VfMvZcLLv8uimfnLxc+/dVAxbkccJ6
Gx8wvEHNaDJKCTpQuFNbwx+rQxcvamAZA7CSiVb/NXq+8dxEmMlX1qUoOVZ3cSCBLnS8o55Nfg66
FZAtzuDOvEnmQukgde3x6YZXDu0njJBMW+Tn0LZG54OHcZaTbPLOKWYDNX17iZuoDXn+mHkaJ/JM
ppxk5cbHp2xdt2FWriZQKQi5zQVWwDHMFFlcTSZFrb0K/URsXQK09S7JbVhZme9pUfdloVkuHGlb
m8Vih8NBOJFDuEX2x89RsfdtkDp0XI6+LeS2a8xpvYhpoZsHa8JJh0rybKFuAhBqzTZpLFzjpi2a
yrkfIeHkzcEEod12uxDH9flulrOQlHOh37x3DGdYIeIwqyNMSLz+fvWR+2uiUnp+3x6C2YUaEpnK
bzHLnteyOMSZxJFkbejQUMwGNYknp9+vGp1lVXlQP6V226h5W3iYEH4Pc1eMcK1w0PIjWwyuNA8y
rjtX++iZbukd4soovGsgdEZRHJTXEtam39OghnVmAZkvqBFvLVcuK6VAIYWRXPc2D5NjxvMcfZsY
rHvW+ylBhneIpibTB2pbiap176fFbVtni/9qH+PCYmJkUxyRXHWJxmJzYsH0lMSZ/8Ba8CY69ALg
BMdKyEbC4u7o4HDWcoCzHFLH0ztcBf+crSQzQE3He1ARU1LqB2un4GLtEoOQ1AVgw9HjplXOKYPK
EMS6w4JrjIyReml09EeLRWcOfo5CHqUYR1Wwh8auyrxPYJToRB2s1vAL+gGGpNbQjp3LNukOA5F9
UBiM0sGxXaJgSAM6ig6XqWUvy2mOsunBc4lhiYlqAOyvrNpbxTF07JKQCJqYYE8BtGPyoMQlAfUm
1616vSFWpc0ZPeGQSmgCX0AyQG3t65MT3PDMnfZJ6nPt0V/9BpCMg0JzuWmArPFlJsgm1tLgNj33
TwtS75MFrT0+YufYQTbbOm4Hq38M+1DHq2Gs2G1sGE3eV8RU6gY5dPxoKd3nimMRjKuOperW1yFL
Gko9RmBhPWn9GI1hKcItuu9qpNKN7JNpRRBuZsY2NHuX4WcPx3F11zyXe7yh0qfUzxMMJUnGkd6H
rlh4ITaMdWSJ2GAgUdXIw+awZBVJRzniDz2xzeT6DsbBwK7h+PdIrB1LKBpbsRKR+nXKNzaV1B20
wqqXoIwIiPRUzBAQJGep5tj9VPYWtaeX18iBaVkPpH+jvIM4PfPEArQj72hEwMbqr+ukUFN6s6KK
GYefVQEwhTo6WuXVBAXR9dTdikoqTwUAThef+n5UWXrWmrUOKkyJSSPkBhtkl4wCr2OyVNTrrHmT
TSgsya1T2EQpiR3raF6BTOqhwWJrpIKbFQ+ZJrv0UMngfpbV0etACMTcuwjnA4KtcnD0EqHpqAte
NaTQYRcrWo2POXBxwsPO0hNMxGPW2YfO9tHb2SYvp2uqVMKhOTYTgepGiJYoEBsQHW9KT8/HGBoE
kbXJCOQ/4tWv+YX/rz9NVNKvN/hh+RyXVsp92Zs09XVoWHhjooN50eq7fVkehXR5L+U4NbxURPyE
rC7FLFTyRQVTkqGuagG+Y1V3zIVyky3EBKhF946eu2Vth/UVDhuJktukHAJrPOcLKkFQOzUL73Y0
sIVHZWjteQSzVZmuwVg6tA5VQ8qX+GHWP8L9y2DCIMXXSjaXZXLEpTNZsgBA5trMs8q0dRKI+hAZ
G2pJ+oUMTkh4SeLJe5aLuy4XYrLJnzwfYXZQ+LboikeVWjODEr9EPkNiKmKNAb9SnjabgbVD8XrJ
iPE1DQkM5iQxyb7qpBP8lpCz9LvFMIz5m1Bjt96YhsIZVaQIL0I4TvtkMI4oeYrxzlsBjRkbY8IK
4MZIQ510+16go7B+tnSS74e9DuQTtJLUXYw9O29NQ8II1+cALB8kFuXWxCih26wPjLrecVerI+c9
61DMmQadPzCdPJfLU9rD4pyvbdmTvWOLL5FMd/CJmfp0p6yUVKWAZ/btZenVCmC8dm2qwrqKlg59
WdwfFFAHJkY96bIYYlqLnpK+GUz1O9OZccZgQFadcaMgIBnIyfL1EidbTtorD3FPjRibcrws0noe
b2GOrcMZilhWeQwGm5yCg81wiA/Q0lJsnWiqNXxN6Mhes0G7Wkeidm2zi6MA95w1An5DTOsM015g
qFcE/KO3GSjI2eUuTJTOAl8SC3xW9U03cH6x6mSVLZrTE2Dzde6oIGeikySZzP4prWteaWaN+tbH
euYk3M00RqXcGXPtFFd+S3GED64LMwp9Rr1hSV6jkW7mYsgyDLSNbFjpDKSiLh4FrTu+cHnZOUL0
/hlDjJn0rHy7avRvakYYJCKqTEPHd39TbAflCmobL6Ovcyx1nqnQ+kvdLQwY8C7RMPY87x8ueVql
pEyFLoAL5geFv+A3jXqgs3VgSk9+db1Jd29epkYZGLpW+fbT/X4p3wqIcfF6tymen7J87BRYp6I6
8RXFKr0/NahaKIJCNmv2rrev9dzE+LVaaFGm9i0Er8F90wg/7bsMpjWUU1mIr7Oo8Mm7GNPKZia6
0klZhinMJs5COKNsGmPtuANFFFV2QblBEY68myqE7myEpLx673nZmX/2PvB/1ylC7btYol76Xjfx
29u3/9tQCardBLY4UJGO26b++y+1/RkoMjh5332UmTVzHxxQOi3kcCWFevtSv805Qb07pBVEJwhx
9NPSMWFUZtcEUI9hGohxOcZLkE8P1urrJeLFyfTHKXfaQrF4MT6sJhRVKVb/xm7qu4G2Nr2Cx9ZJ
9R4lZxbbDXQkfUDYiKZDVw6J9wkmFn7/Xtq+2b9jt6vcs7ef/XSY6Zq6AKt1V5XlZp3OSO05hmVJ
Ir5QkyB1XNKUKlVQAzX8E8fvdJRtF7AljVgQgz4dpNOeW0FgiH9Fbn0Z68YvrmRb6tQ8y8nUjgA3
dNT49qO9BtXRoMHGhbIzTV6XDh/lo9czSObBymay9F/6mj5RuutFrLc5NkX4w5u478rZAmUBZj7c
+AVE/592u/+jCv4zS/DXFUioJWwQhMgvBz6Pbr++A7LEFAq4X3/pUhMawY5e1lrsqHqkIZjw57BF
9akOjRGu0vv3z6K44Upd8qpAfXAuTC+DU+Vo0lGvco2FVdyg5k+2sJYIDUL8LKYmwGtdSCOYIsAV
kt3an1x9WIL6auBUprHJwgevRw9dE21HikfW1M8AJqAG1zn4MkRs5VlGazkAlV4YOrYaFGqMywaB
BZ8sZkC+lXcGMY/Yxh+EPuLbtgcmjs3Zc4F+ILRn10TkWgdNeSCfIz7b0sFynFc5O4mJNgPjD6O4
pzJpqxl5w4u0LijLvv3+f5twcPrAAmsUL5TS36b2SGaRGua6fG5SCNf9MWmlToHCVeoI4GfJ+u1L
6ibTqxfOVgt5UzvvggXwT5Gp9JwWidrC9DlMwCqL3ZhBtLkCSGsXOGoNJnegFUBHkqgZgUBeBGrL
+m7evo3TJwdr7JjsnAiX8Z/glMJVe1098S7Tz0VD+fMc6z1Z3dtozvSX9iD/YIVwuoMILWIlqBR5
mEqgKn8yyRH8SbK0HYYvqmvz9cHNfT0t0PXVkdXbz3Vij6K/PfBRsTJR4+dcEOZJRymZZrMsazBY
2BCawTamfCmTPeL5GZlulk+cDihprRU/fAo2zMsZ0agHkjW3D6KWsi4lGFIe3b9vJ+wXqSOsmIrf
mVlChoItLqsC0ehUl7VmQ5cBAuk1LEIVeLpMXFR0R+4UUvM8nFG4nEVJgmIz24qq9H5NQlDM3ZkB
rnIp96jRJs7V24NwMt6MQci+YrJOnWehspMxcN1EhshHzPdjleuTOW5oVRTYcuFI9fD2pbRf9a/z
Wb9TNi8PwIXHsQgv8PUGNjVgHqE4xXcBemX6WqNL6bRQnQ71R7Z6tqCX3nsJSIdRqGes6tv9z996
NeoKgTGZDK7r+LqeSS7YstPZ1RBTUTCKfDTWy4Gl6tHBaqtiOixiJGHaFXVMepwh+0Fa8rPxR7dI
N5GMMrdZO2tgrvxNNZV+4aubcxXjuRPvv5Qm0MfUNV7DTfWbzC2iFjiGiErz3tGq0IXlny00ViRz
N6fnwbkXx1Q5YP5aFRogfzhvg9evz/ex+/VtEwcUjdM3XfPk9XU8gQrMNv5WKuF/ynsEp/c27dGj
VwStQ40/hcfkzOHFglZgjFhOXKNHUZQPKslMFdXBWNM0hWYTGkug/Rxldx+Tvw6I7oKfQ2BG2ccM
R0jQt+Y3raCLDnlvoB1EL8d7p9y4uUhhaV1xIqUr2XoKotMYcvFxpY+szmOgtm7UlnDGtlQNEVFb
DUlyUOKZvBnC/sbhVCr2TmmIK3/p1Va2S7ejJ14+pEATzmFS0SXIW0k5rykmWnjSKr+AA3AvljkB
YD6unWltQfv6dzbn82ObNpYbxVgvUsJIcMW287q+m3wxPmRCwKgLTMOpEddx28+YcQ9PpdH2H1Dw
GAiL4vEIkSff0yZY2k1Nv2jezFOI4u2IrtQ5uqk7iaMsBZs0zz+OmH1QNcc1eithC92tOaR3wk8D
1V/DcDamZ946cjG/QjocviCt7Nynoztu0tmrLgp/yHaIA2V/8DP4bUIQfml0GpEK/aDfwvTRHcKm
ABz/1NU1+RxOBqiRV8ICD/aH1fwavMLUI5+ybfrxsI85p07hGLNdFbYCrvIE+YypJGx2UTh/qN1v
57T039coiWg3A6ONzNIN261QbVYeVOZ6eKxI0FBg2Lx3vdeH57XR+fccQ8hmU26TD1XFmW7Lumoj
W1rOLQYg9Y9qFMFlTdXyVtmL/THMSd8giYCp3mDT9k6g6J9GwH89ihoFLSqgn1p2LVye8iaRVNjH
HmUl13w0Zyk2K3nVPwoRnkfkefQJ0zT//xTKhKxU4XduglWub843CFfVxc4rG4mMZW9692+P/+vN
9OVi8KoBw8H8hg90clDGK4h+ypz1EzY/Ffis2byzamrbUVUVV8qB4beZk6a6pT3rF3+IhU9AeFxc
hwGEQUwALFLs05AAkPUwO8GyPjmjnmVpJtIDNJLyOK/zY22F5WeB1uB2RPeijDoMYo5OvQBYf3sI
XL27/XeAxG34Gqyp8SCon3OMnxwoVhEja0fB+CkZaRxQTuuLaA5cP4T/XK5yq5xqPvqVxIozM9qK
bk9THRvqVleq9UBjl35ivFutxDmKdaFw1mu9hIx6+qYvjKtsqf3LRSwHrNnEHTXQ8l2DjCIRK42x
ZbPKmbZL3gzxxm9D/z1hI8plWlNr8XJEjnzMyFGad49Z0rTvKleWctvEw/h1KdPxHieS4taoAw4I
b7amvbDlBBUaXeu7qQwRaEs7kweAjBlGCrO4kv51l9MI4Uz84LhGcJmli6Oh28hQ0XTAyPftwf1t
eTO2OBCS7ntks7/ppMJXor2GjPFTlznutdGJ/KHNxIKLbVeb19ZELvGHK1qvga/Pr5PYgBQHkQ4g
eKd2dZZplz2SdPl3tPpRrUMsGfLFuBgXFCrzPY0IyU7vJv1TK8zyIUtmeZlloXlrqFDs337632e4
7xCJgukFkqUtGE8OVmHTayvmqfgeoNyJ7PoU5l/BESz0per6O1G7/7QOY3zm1cbXRUGIAZ+o4Kv9
4Tb+zZBo+0U8B8FGOmSfr0MmsDhDNaCf9j2uvGXcPhuTeCvs3csMFD9GLAruT1+P+Dqn8a7F+Poz
mnAQi6HRW3d/uJl/MyVQm6R6yeQEGHeKCV2rcVLNXOTfE9/0PnQeTFcb7aOtT+nwgiNmvB7LTp63
Tl2dlbOwrmSNsWjkl3KGTpMGQF7rSV1mxih+gM3u3CjosuLD23f5TKZ7vSmQJLD52gHvzbNOYZz9
VKHZlvCSkpnWEBWXJv6C4G+qth0km6gz7YLaVNVoWUGXKu82Tz2X8cLfkgpXGGJNbsCD7hvP/5TJ
UumiPc2P2hjSq8LLhmMnxHztjSkuAa6fOBH8K3uKBpw4MDdv0X2LeitoNkG1uu3BYELv80IaV1Az
FB+YfOPy+TUuGFZA4XGzdp9MxF2bxsqKy4oGPbmAwBMtKruyBgw0oX+naFc/uIqiAlHk8AGFqvos
rUrRR70P0Ik9hEbfxqNeeyPCrKZZDsRzphdNR1B6cPbg8fvt1dRCC4yarPVARMNmt86AFU39Ac6U
/RFeXPZprCf5w8FIkyKdyuM/lSxPzI/0GvdAcMKwgAyJVM1phUhV8VKFnTN+p+rdJfecbu6A/hnG
L+NgqmvbUwU9pWH1kHfr3eZHupo+2hqxDc1H+M3w4IZlcmn6U3Fv985Ih4RTYI8yVcliSHJ/43S0
e1+W4X94FndL+/3//tfjUwVbC6H7PvsmX7EmOFrfpFOfNdNrmsXLP/jJswjNv4DFs3nqXYOqwk8O
dej95RGcPu+rZC9YJP+LZOE8q6tT63DY7ghfdQ3sbw61+ReFVZR+KUEAj9L/6h9IqBOgvoodXC1T
BX/AI34JTaLYZ+/mXyrCkPCkqv0sODdB0V0YMBa2U2EX72eylCdIfMjlxdLx0Y3VICZwFsW1oO7z
GbgzOVDsD8YNSHTYcmm7qBtHyPihWG3s/TrsDb6lmPcmZ6zlLt7E/5+9M1mOG9my7a+UvTnS0DeD
mgSA6BhBMkiKIjWBSZQEwNE7ev/6WqHMui8lZUl2a1yDq2tpmSKIzuHnnL3Xrkew/yhB0+1oJEGc
LKX3vDrDfBlla/UbuaKrP+K0LT9P0+qcpm70n7MFhABMGelXDGUME0Bms1ThYM2HLAAgMzlTGYvM
6pB/oFGBFlhZ7mf87OWXWvcIBirVrQiW6T2SbvuhSLRRRSM4za+Dpao7avxzUY4ZX606F68YTLqP
Ni679zjLq9DEufFVY2wKRSG9yiHl4qFTnXBSLSuloXDS5aw8aWCclfb61as07dLUYp4oh6v0dtJM
Pox267mblJlmjmbCsk9mJgqkJkKxo0G/l31UbVrvSxdUhUN24KtBeMcSWn7l78h6sPjmVm75uBpZ
dkfVdIDLiOcvn8l9T1XgHxG2Tzu9gREbqapyH6ssBV1JwG3pbVbsXyx+hjkigwWwksLwa4LP61Xw
DJVQenqYldN44wYSFmdSdMcxKUQsesO9puQ2blh21MxS0QkBC+IiPQhaQA1rE+TbZPLGh8mrrkmg
WbMvNL3/lGlIgMIgr8omtJXbPnblPBwJnNOuRkwuzrcMCO0aB2F8S4bwryER+be8CD4i00s5EiLh
jjZ5Esa3bAmyKsiZSJjvHmmEkz7BUF7E5TWSokaSGObfciosl3h7+1t6BUX4cBywYLOhvMZb+ORc
9N8SL/Rv6RfaNQhjTovS3lgzUiJiTtTwVkusyfsk8ctnTJ/iMFl1F6tgFYRd1+70sWXjTTlFYd5c
UziCb4EcaJmtrdEQHY/xx0A4NfSpeO70Ilmmi4Iq01B8UecPO8+Y8od59bL7ygxWo/zM3TVnzAKV
REWzWew60/qTrhCH5Lds8CsSpPsuiCr0ExvDHqbX2Zndg8+39V3qc4yEoSvCrUcblW88o8LGrmAY
U71PagM5HUhuolAEeGnmgcd1sIttj6+V19uSIVHoqC/4vHi1ITcEHTYxPdQq7IarzoYpFsUjUBDK
A77gqQX+uDBuTERC50bHqb809oNuB/ty1p2TopMSrrrU4wU1xN5dOq77uCzsACd7TaLalzyBdt3p
txBFVzfq+9EKLQqMbS7UcETYjChZrN4BO+98GsGuQnatil3njCNldKU6Uui68WiKsXpYDYIYgMC6
QJdEPTxoQX9RGS9mwWyfltY7Q2MZKP3iM9GJdiRcul9NLvonDZL9La4sL+zrjo7Y4hiP0i5YtfwK
A2eABmCDYHaBvsfmRcwpRBPTRuw+FveWXT8HgK7RDvNia+QTiSF9cN0a41FjiDChwxAKukjYv/rS
30vlVox76W1oopmfaLiS6DetwcFrbBWbpQsM0hTmg9uOfcTyVEAMl84BKkQVuyDeFxCV/Xh2ggJ+
6IKXFXmjeg8cyn7xKkdEmL3LDYrs7OiNg/dEf2K8aWe3XFiketYUuoeslbmTaG+6wuvNm5+qO73g
7c3rVNwriJdfirT19w1N2j3KG3GaDcrUOO3T5SqoG0OklKABepB4sKS62wq9y86TFSEv0vxIg5xd
Spojckgq8qyDbogrrNPFxuKiXOYyQwmorJo9Z1pytU0EsDL0tSB4y+E+cc2tCdhyjjwOCR2e7tzJ
+jtBg//zpDtaDMRM7YCP6rHut+wMbW/cyt6vXrrG9++zIW0x/nP7X4TvbE1n1G6dYqnvECiBFUBC
+cSOvQTQag+vHjXto9ct9aXryGpfjU7flq09nic1+Aeh2xjwsZUTleabJYtulo+PuW01Rz/rrY9W
zyNtWd18WsyuPgNy7veL5hh3fe8U0NC6kbdqXh9To8KtXmlGfjtMwXDS0VudeqdM9noG4wYJLQ5k
FMXbpEzvyDEU+5ywjXvSjzx/U0y+F6as+ZElBgIFE0TPR71ss21FTvhtbpbJu6xWc7ZBZ9d/WL9t
SZU25SeTUfK+N0nP2ihj+VQNIyFEGIufrMkyoUsxMtiUZT5AIev6d106myeVJfMJweR1U+3qguet
yx4ciL2PZjqZ1HSijda5g6zgrkP2vu1a9tG40u4zWBjgiq6rPV/05WNWdJiIM9sD+oPSKZ5nyA+6
aSsoVONwJCLvMoxrL+5SaRnD8KJ3blCY1IazUegvq0Y0+r5ZPJm/p62S1APoRXfkS1TovrhTTTaZ
4OLGKmYU0UWrNS1VDKRCffaHyY2TglxDKXPpbdDTE5Up5Uzxn63jbtarJ8hs3S4v5hRUeJ4cuJVl
NNZ1eQG+NZCY6B3HVGujDlvkn/2g/9sf/3Z/TMrP38rTn4zIh/ozDNcftsjf/s5fW2Tf/uO6p6XZ
cbUN/32X7Pukq4NiZGbCyPFPCNF/k4aMPzwn8HRkufRgr9vkf+2SLe8Pj39x/WsBg0qmlf/WLtn+
fuqNisVgFsdPu4J06fn9mEE8mmCUFJr1Q2KpJbK6EiS6SHglYHyYLLFqMsHM9yt5i0jV5rBITePk
ogY5gyVC/mwY9EATPZ8+e6NR3alkqT8EcPMaoOekoCLB0dhUNsmwrWpVf6gcsi+ALJl3Mp9BeUG1
t86Is30VsiggO+oDBL256z96sigfJID3O336WDUSG0SfFc/DpMtXjPu4mtVU1ooOXLt87EvCr+GC
aSsJvxaCxGgJagu3D1bHIm7drmAHV7CdsWQFMXk1Jdpr1EkHhm8LybXMWM8pUERrS1tM2ZEjCfmN
y8ZHWS6tQBiY0YS168iMzDZLlmQnSwBkibGu5B6ghdK1Qlbb5q3t2/a1GXQFX3rVw9Eq+xvo7/Ob
X031K5RycOiTn643SKG6y9qK9KOZsTjmwmwIZhgh21Rt6I7AEJec3DjlLM29g9cgADuxdJJU1dnb
lUte3PoWjgUbaPX2+vavfXPwvHlMNx3xSlM9yo1rY8gyc+/e6Aif3wireuM7jgdtqdjyOUZ7QPU3
PFrr3FM79gge59XaIxozSuYbRX10BrJKBdnTNz5z/+SgeqM7TjhXmMqnToBBwem8k69XJquWtpbP
KKbHxxGo7EaMBvGDI5FzL7lXJC+D1i6Hdna6uK4D7TQrUJCoFVzUaasdzkuiTio1xvfYodoudCAC
QU6U3U3m+9NXuuDo7VMGtAUdHDu7m+y6jNsuwDpQz0GH9NbwpnOpLRImgzsWHztAhnz1l87Zpehw
Yd6Iuf8gBHjscE5AJuOdt9L72icwYk/vKX/I2sJ6b6ZVfgmUw9EYVspHozWREHWZfWOYCIo3GbRJ
cmeGlEDmpo1MMNn7eTUQ4dCqCd1KLK9anUo29FXwZZazJ7euXtFBMqzZz2MUmsFDIFzFZGxAv/oC
FMu9z2x8gJvJZ8PAfk0VbzbyR6w2gEzjVFdVFDhwGDuQIk/cx+LdbPTZvbeI/twbK3slaU5BbDRz
d8KNb0eau6ZVxOPaPGHm0vlO4QWKtI5/DyDVPneTPTZYnKr2VgDcyRG8V7zlLwsGTxvsP55Im8uz
QEhrj8GU6/xfQ4XFBBeq6Crch6tNSC9PeAcWHANmj76c5AbSNJOJIJIHwhyt9ZiRL7LvZvfe8IG6
t7anQsvK0w1bwuBxKXl7YLWM5StE2HVjlOi4I2+0gz4sWrMJa3TnjyNVYbtZc4OPKHq+MKtz/dZu
q+U0OG62szsGj33Tky+AqYo0ngnokUVkreR9eUj6ha4uaKby3ZLMVnVyx0EX9x7CqTKIwL2M+qOt
evCrNN4xR96aRqft51E+2wjYLlrhB0W0SKpxS05HDA3uuUG7wvatMKMSG+YOf+B6YedmYq8pu03j
Oyl1TF9eZmnJB1IFl9AuBHsjcLKx13Ij6QJvqoQRmNFltxVR02M14HsagHSKY4sE40AfoUMan2C0
yM1XcKwO5al2FAJyEJ6NDarVnh+jzSGxtvZzhhjqkPSyCQ0uy9YL/P4u1+1XcnfTaFZEESHD085U
5Akcd1ZrKGXva2OgvZEm3OSVaGhgRoprmAz6Dbo2NkjMZvWt3mfvFov2QSmaZ9+jjKn89g3bbBkv
ufmAPymIkqF8Ti15585C3A9d/WITELtBYOzlq76t9OZxuoqWq4Wsm1lfq40+F1Nk1mjaqaTYpnuZ
cSXPUqeMU9952PTcc5cb/VFa/c0gEoyrgT/tGLvYkYFan8QOhG2RFxTZUaaenXN6rXrNlr4/BzRb
t2zCNiaP0Y3L3T7pKVhGXRvrB4jEze6a0bmzV8XTtDbqFiePSHh+2GVhY20v3boGD5aSAHoZW5aX
QlvmO/oHnz3opcciT40bRWMz1ogFIp/EWYzrMtsxwfB5/J4Q3KURY1s81ItjxqROVlHqputtiUF4
s04GvpiCyCDNsftbM8gvjtSIqbaKLJRojG8rWVShrMrqcSqT5MLekbjNUQpIsPoaWdwmKB9zVJio
AMsl+Zj1encxW2++N5dgucllT3ZrHtSPCNWvXST32HtVHTLsZuXX9Pf4HGGnafyRiSUJoTXgHC68
t3mZ+gdKGC9U47JurVUF23H2SizUSX2r5hi+83iaB9sqN3Ls7VvWGKJOh9wz8TdX3YNTQhrtENjf
0L21QvJeyURd+uzNLkveraDpcZwX4wMPYXmLfaiku5Q49LRcL85d1Udoku49u7cjgoXloVKWdV/C
Uoi0cW3vnNn44EzSjTtDKx6r61bbGTxa2ThTtz2xDnA62RbQ6Z+gDRm4LrcUEtCYQA3sDJKqb7TJ
DfBLzOu+9vPl4A58IrEmugeStl0j+rb5+7998u/2yeSkMUD7n4E95495/eW7zvOff+OvXbLr/hFY
rsMk0kTiiuKADe9fzWSwPMyjkMEgN0UNfW0z//cu2fvjKvBCgx0wC0L+a/1rl0ybWacxDU1AN1Ce
MED/d3bJHOJvU2j2yOBfEJjT++G5+3ngtIL3sIZVU/smidcgdtYztdzfrsb9n9Or/6jH6r7JUZX8
5//7+RB0bh1EHVdiOzEfnP/f5cvJPJYayl1FxKO1KRSIOMbVvssl/dc1/18c5fpb/K0lTnNqWQiT
Uns0pr32oVm+DM5vlAO/O5HriPFvh/BybPxwJMGKqounX9Y86tSnX5/F91PKq/CeCTJiSWa3AfL4
H0UBUBHMetJ8zPm2j5lIC9Iwb5tLVXU7J7Or3a+P9tMJfTsaMJUrSwXH+g93xltwjeDgx8PUpM5V
jeps8opQvzJtyz9Xj/9RAPxPh2Iyzmf6qrK2f6zF9N5tFxMnzH7O/PRpEeDpU0weZ33gi/nrs/qp
7OOsmNBRkoIA4og/3CajcDA9WhyqZrZ8Ksqh2Lvy6ptC37Hp0qXa0UpZ/91ng4Oa1JuMuml+UHR+
/2w4eWKYpMf1+7XgKpo2f7jStwnV4o9fn98Pw59vz4hJQcs4Ek0vyK3vD1VYWqvaViNyc80gzZaJ
JmBM++JQmPpC80h29+1qLATCq+w8lnTif33861Px/2fUfz6j5hUWhhLyujT98NRg8m8hG6b93seq
C1uPE3S7+d2vD/K9QujPg6AdAASrX5fIH+lCC5ysdQhAAQ5DZ+y8GdwIMX9WcluautqrlQb1RGhZ
jGZLbn996H96fmgYQJwAh3/NO/7++mKPgWhkWqA2MKLHmCxoxgltZZqm6WyGrZSd65oNSfzrwyJ1
+/nth9pMfMVVm2Lj9PjhyvbI+USK/37vaLV8I/xKn+Ncn03066w6DikzD5RfCZ3GMTlavT5ul97i
Fgh4g9je5l2OTfHZzJRlhLnqRSQH72I61eRE2bTMp0ACIAWwr0cWXoetAWz+MdfNEVxBNYonHGML
s3dP3PQutGS/aT+wM6be8gGys5ncj4DB6RzDfCS00YWH62Xnsm2hmHYjpvKcKCJXjuKQ6aV3o/vK
fdUq5hWbzFmzs95p7k2ZloiPdK2PM81he55WIw/qMpSRGovxNAaVeocjsyQMMDNpS3Zvrll5xySv
rNjXuinqPVVh7u1P+DOHd0u92pcZ7fNOG70ybiwpDnZFU7scDXvbF6yh3tIaZ18vANFb9kIM4zI9
WN7ADyn84eQp9AkNbPwVc0BvnKE18CkULLtpM2aXREzzG9ba9TIppLjoMZhGeJPgeLn6Mtdu8pK1
7GSjKijVO3d2HYvaxPgi5YLg2unt4avW2QtqNoEwMDBzP9su7mBfQK/zg64XGJbeuVkdc9hUw7U9
AikhqoA5nBguWphCbBpHCf1PZn89JQUFsxeOpdDIvrO/DL1mb+Z1GD8LtbyzlfklYJ76umB+Du1R
y1+GgrmYvjLeglbBi1TP9hc1NBI48typvehYMUTZchOcRA3EO/HzqoXfQyxecawCp3/Gy+2FAB+8
m8ofs3NbzUlsOdLYjf18HRyY4pCSoxEFspXbmdJ615gmWa18cNIwSNYEO8WqQwEtySVxVtvck53E
AUx1RWiKYTdXPmgcR0zwVtX4ONAED5UMeh4MqpcL/IYGEWZSHEGwUThozRhPFPJ3fsDl3HSWkUSV
bM2ImHQoHGidxAFNdLVtS9AK2NRzIwlHUBgP9piklxXt8KOokaYje8+dO7M0xC7D+LkzbJl8Spje
MuI1teTWnIMmCYvM88aNDbxoQ+/QvlszaUZrurohM3H7uLayO3WaZzwYlZoObtC69wnir13fZta9
Z1TpabadZ5DE6kKCCRGEizPp+xGOsHno5EB9OC5MMXA9Jp/Q+lFVtHMzbCxt1HbNmvlfbVH4X7X0
6jmhPruRnhF8AtZjxOnY2fSEoKxTuA0B6vfgej0SpkZI+ZfPJfggqEHTUsaY7eD30lPZVzReTyUp
B086lUKMv4si0WI+svO9Wu6c2Z5ffDOZPtSkqF6IGNH3E+MMN7LHBbe2l08Q1GzDfzMKRrYdTvnb
0Vrmj9Ky6nM9psHdYijrqQxgkm56WKkk1RnOzYyY8t6aCkWag/RJi5U1XC5nvkgIMfeLyIZbnJTu
yVi89cwQ1bkpWqveGZ0zhbQA3cd2tfxoUKui8aL5U0hkDwfomJJfw2WT4SLR2tQbmjSFt6mJXY5y
ZsbEacw6iiAXNHRWNtljJyfx2VFuvzcmFqFCI+SDR8OJFrrINBvbHg89FtEIBmQfsaG041G3u5ty
BvK7yZqOJA2kwekmBalV8dJkbiQCLwlNr1ZHftv0yTQadVzJuriBhwSv1iGkNBTEgVDvViI4IHt2
tg1z3siz4WBfNc+onJaGWUmq7WRWkJVYuxgyQh+cN40PfYjpSciDJvWS0+j8dZswgos9ktFkbOpl
AJV44Dos2GHx0/rLPVCn7hMjoYFlbCouJYOsXSZ0HMesAh/QHaq4mTxvT1k6ffH0Wm3NlEBgszbq
HYyIkmwKTbRwShvj0+DV/bopgzz52gdjCRCd5gHiqOL47T83a9dBv2DLA5r2ysR74M13sxLLXQ/j
LJ78olljnuFvrVwAnMTDys23Q+YKHj+sB+id42oGPXrvQf9UFEP/3luGPppARDDqlpYW56gNznWb
itDsU/PBrpfkVdhZ8zzlVbUbAowAjqOSmGwLsji06xy004NQX8bi6DbjR8INhgN+GmJq0lE4kZ8U
+vXzDsl7ldNtMOhcvjpjjimNID+7xTKdDW1IA5wPzbJvAB2Y5Foa1kHSsUk3uk8iEIqLpWByS9kd
kUGq9kPd8gvri6v2QV64j8bS6y9DP6lLbvfcupY45dCB68R+Bk/xRrUjh2XolRwXhYHBAFEQkuKo
PbW5O+PtWLj1vqWMU+NZ8jCWVvY5MPivi1KgGZGuc5OgZNilbt9HZpei0OvYb+4oROUB33jxjPw/
2NV15z4GnavFDg3K0Cc0aZcWAbiK68cOmn+/0YS33M+up8Wg4YKwCXqgywkjREuu9kej6sq4bnnA
GYsAB+WJDj2dKIXK1usvgm/4wez1/glqh3rmQUrvXYDGd4MYg8daVFOINj7Y5bKtdz6SjZeBWhTP
TG4mp3LGkBj2FbHeJpSG+2Eo1EVp+vRlqhPtXQW0Aq3yIIzI19y/7lMxLMnXVeeXXWxr3sKUNm6d
vNSeAE6zyFjFeiTqZ4w1Z8lfgZX5lwDiylbTR+c9nlb7/SQ1+71w2vWWL5W7zbpMi9Y81yIND+re
SxKyU1JNPjRZVccgzaqY+cpy++2qDw7yyoacpDvz2kqsa1x0shc3joQQ3zUZ/d2RHnjDg7hd6G/d
eB2R5DXIlEO1DhBCaXaHi9RtXmJYBccRgNBd4hvpwaiytQi/PcvKN9Ql0Gx4ULQabhTNnVvywJK4
QvRNJ4je/MZx6uJO70R1cNfFfQmSZAIdo9voUnM+hrqyuf2qU2eIe+p8HZMA3g+sCrJ9kbEEGsZD
puWfZLEutywK68Fsk/oOVI2KoGjRSFr7dn3Wl8ZxNkyyRawYDW89owhOJRIb5h+euKPFp21HyyyO
9lgBWJnVcm+QzxuTh77cdV7Pp9vLarQ0XaMRQK7AEUamIYlogFEQxHybpgO5zXiREtw553koayOs
YRw9jc1SbwlcRbKeo8S9Qc4/3HWpmkKJNTjETqrO62y0xy5xrwp0sEyMh2rtCfclWhlmUuyYbRRq
JfT5EMwsr+bgtGKj+hxBhj911qYje203EC75rEMqiKtWsa0OcuMTVrX1bFddjz5p1j/RqjVH5EJk
IEIEQu5G/hhIAcc8wh9QF0KdvKM722vsD6ukUW5OmFfWqYVcGLjE0pJEzkpX95a66O7CO69ZAD/C
hH94srUOgniQZNNpJK8+JJDZvhcWo0fmR12y7xld7HLdUgfhJ+5uJhL+ekZ3XrbApwqc7NYgfKwP
x7x6NJdCxg3cp1jh99xR2w9yYzmr+WGFuSL4NnSP6AywNRS5dpMm0/0I429DvzELZ6F98bvB2xp2
/WKNzNJKsSYnTqOISh3S0MZJe7n1fTnHTZmauyTJ8WCxL7mhNy5HVGe6F7NDzI6tcmjTZuu92eZN
WPRu9QYx7g3u8d1i9tbWXGYCGSyjY8xPq9VT+dPcZCqUvpaS8smUYCAZy9BRGKcJ5R2Q0ReiN2Q4
iGtEQN53CdlRV2GjBUFI9wftUDstM02v5Xzr1gHXNGIwYsWuzwAFzm2dpSF01zp287LJNyA4xh1x
dtmHdJycfQGxQm3WcZliCDnNY2u7JrCMVEekUZnZTSbc9r6ui/aF+HawQOZavfa4697ayXMfPQNU
VlT6LVkj06qOZh4UOwYt4x4gjrNETdrZ97YPF0SkrnxsEefEUzV6a7gsxDyDsnZjRBVILWWW7Ugy
EVtMhXTj4N0dU2GskDOH7lMgVXVjoGHbK8JGAwkNLbXmdgtvoyhu+voT23vjdaEcPxsB86BQmk5z
mTpBw9gkLOE+UTj4BhzeO6Fl/XbwsX6ZFWmDm4IYBfKNJXcxgsPzyc7sbgY3odY72xjEpXYI9R7z
Vb5iBUJVvQDVul39YHgtysw7EglYv09WjxgGolOtZ/36hXQN7E965mf7BQDHTZb79jnD3/u+HghD
R4YzH9GmTjezthZvgy2AfBMm1mwa2Ij38LSqz1WP0nFyDftj34vG5BVpvaNRmPZJDlTgLgRYjIlT
bVPr9ja5bzBK3lm1R/x64hhEWExTdtto65di8vwXs/HqWA+UT6ZfqWBFlSIUUwVQ0MmggsmsysbN
yFwkclfJSiZKsRftRJIzFgpuL1/b40pVETWZpTazAYikbxVWnepJK3MmjBgDU1b5DT1bP6qDlaLY
aN9LS1iwvkq6F7rtdWPksDMmwdGtnpqiak6DKs2DlAlbqTitIKZZDNZaf9T2FjEQ1Z5yydW+rEPJ
tHBGcGaMrv88aIyFqTv9HVUMCDotT96Vljac+CiW92wVxcfFsJp3oiu6l3ZsF2/Xas5qwIzFsrCb
muuQgsGiSTE11BfbwhCDxD5fPhTSRRIx4ns8Tub4BdzDDGHQvyZo+DUuiUa91S3DiBUJceRqxa1q
prLZ9ES17wb8Y8jPRANHuUX5FHTtcEsjML0VbIauGWKEqpH32Z1l6iZhL5HT8f5/vhIAsSgiwtqM
mMOBIg3qyGhlvC90mgx2WmbPCyMgPlyeERt1lVz6Fm4IbbAPtujnD/a6PCrEHvbWI+kxgrFnAJdR
rOzgYiHgjuUjAUrzAAmpkw+OXvZVmLj91s1GfasmIiMdnvi95jf2Du6sdzIL5sybQo4eNoWA2lSY
6SdnJWSmZiVk/KKlWz9dvCdKHb4naVB9SPAxRG0avCc8Yr7RW8Pc8VNMBmbd8Gjn9mcQzPJuoqn1
KVUJRt1i9hGQWKs4B4Gad5P0uGJI5XakXi9EFhKTyZXw3ntTZj/lxNtvxUgmhimDbDPX7KnWzA22
jubsBisz76lBnlmQi7ulVe4RHk6/GebBBUheJx+boFBhKWefNqElbuGVK/xiBLVsTOht+6V3gGBO
c/1Qqz5lh6vRb65A95G5eElyzb33Oj2NXOGat0Y2WV8NDCphI+Y2Bt2UHhM0vXe1s2Sn0imcR/tK
+03DVSHbfhW4OcCx97uK5TaeWquNsJ7plyQZXcSoZGk2QwFQbLLKx4EVl+Fp3cZBMBGVWI5PWOMA
zWHYOVqAQHY4VT9kQe3tBfGS4cxG8MhCqhFMF0wntnLecbaRcPdpV7D/beqv4yCmPCqH9pPVifa1
94eRLNa0y4pPV3ywfmO0Y3IDZkdEdEtmHrbefBpNDYechkApuM1LmYLvrbsOwY1sWmfb1bSRQz+T
wW29yvKpBqm0qZw12GV5n0YtLawn1+y/LMswwkxmqyI7Sx51Nb95DlWDU5IayKaKIqmbVkSAhThU
eWBcBdx7zTTFkfffQTXqPlcpe2MbU/ueXWEZ0e54601yQZmaJmjR+b6u87wfF/ejRwmyCHVypH5h
D+XSOaNNpI2+8UZ8+3xjN44Vu51FI6VAhJ0mxn4KtORr5lrOvaNr5qVfgq/dYmvPKa/eO5x1RFlB
tOnyTSCXJEIJf9UCOcASg2WMzbwjQWdImS8zGPoNReHnLijGUCRlaMNohboGo6+/j1msPnAbQkTl
3utEeTSq6R3aVbVPXarbwKOR/+u+6z9NJiyGLTqOwatkzPz+cKnEg00cJYfrB+epM7sdFcASd9Dd
fjNuMb63fP7V1CZjmxh5h4nLj4b3QKm/mtq44Oa3/luTHgbmZ0S1RNqgX0Ko5eo711f6xyy5VpTk
bv4vuvfXbDzgETh9QRl8f7qFZw1qTnUydrB/XRxUP+c2pU/6719UbuG1h60z+PwRuGQviY3rnBnM
t3EIXiz6kZDZkMWL9jf375/GETZqQ3w6tObgvP9wQstYT2s5M1maO4Jq5uaD6zcffn06vzvGD9Od
3BlMl7dV7g1zQBwod+A9L78+xD8+HDx/BjeHxwMd5PfnEQTCn6U5wAznA3ZOR908mk1Nt3ya85cM
CF3c1dNV80SvtbVS/eDDOvjNbfv51QMkgqIThiXQFB7U738HG4avRdw97hADfcPQDFfoW9GdSk10
h6IN6ujXJ/3zdeV4KEQDFlPT8H589zr2Vv7aWt2+Asx2Y7vrBd2M95v15OcX3GKGjj6F/g7eXOOH
FzxIjQHpS9ntUVWPYd82edi008kTNDR/fTr/cCROAo+2ffUJ4vP6/vIF0OLUuvrNnqUN76PW3yCi
fGqleP71cf7hNhmeDROMe8XK9U34+rdBtAsbxAqk1xC3p8ey/AiXOBRFHeZd8hsqgPnzsNH67lA/
LBcUqi7uXQ41TgHdu9pON6g0/xTMjXE31erdiglih+Q3kVFnQ+jTZZe8Et2gxYMyh1gwAtqZPbU0
UYh0wSpbAfn0RXscLLS52EfVGaQlXb2uhmed0jJmczXEBHqI4ehN5XI7NyNtLFiAJd52T2xmQmx/
c6L292bl69rMKJPmvs4LACnux6kfng7NIqWAa9pnw/uguvrEJ/9hdd38Y6VG9OflNamnTF4lkMKt
h5iTwZV7cF28MA7jGaNri9Ac31UJuyNyxMO6qR7g3pKITHVZNUUXw6ai6ZBjD0uksEz8tA06+Am3
j0YeXLjYjb1nwDVHw+CbIccREXW8dypstAxk0CdonposCtI5VF66IPVryoCrZULtCFSvf/IAYP/m
o/UPzxp4HeMaWISfAjLE98806R0dY9iV6yJwO02A9g7c9WUPs0o0G2TF8/7XD/fPk194EPj3HTtA
9oLH8vsDdo09TXNbEdXtEzVI04UcBISeJ9dqhx0pgMMpo//yZOdB+hv8yD+8voy1ddc10eL8LL6Q
hHBo2ejWRLSt68uE4u5DR9P3yTFc8eXfPkmmvKxGFDz878cZOsMRNp3rCM9mkrRGpytplHYwYlZR
ywP849wPe6ZsK4haOne/Pvg/nOcVfesyEEMiwbD5+yvsodWj9qzrfZ80+a6b66d0SZn3ilX+5nvy
85FAXPA+eSiMsApczbJ/38pRCPYpdqtyb/4Xe2eyHDeSbdt/eXOkAY5+8AYvED17UiJFTWCkSMHR
O/rm698CM6tKCvGKpjuuSVpaNkIEwuE4fs7ea3vewzQVw1p48CzqzDT/eJlSbiCYQhiFDAM6zc9X
Uk1ZdhH4FYaL3bCeHbovZnI1DLaz5fT58qc30NJBJlPfWAajpNPXVhQTV2ZhcN8zWzf3pJKDBB8m
GrtNZqbNB/fw1weQi1HaUBrYTLVOX18VA2LpdDnfTLM+SVN7IF/0JRnNT9HgfFCDLM/yz8oOLoU+
BwYBEBj9lF+G/RJsiMY01lTZxqRh4pc2EuKsJ2ai6I/0Kj6qRt+/ok8p6i8CuCXM7scFouGz9crl
ipXRH1NfPZWT8cmsF8iBdDJE6eL8z386Cm8k7lQdXPFkRdoN5442dNO91nXHKev3lpXiZdU/uMyv
hQ0BkUtCFggCqo9TZRVYqzGO+aP32Im1T5pbWAdF4sLm91/m162SqxhYStiZMfCdMntGDZJCkpAf
WYM7XnHcC4jO+O4WDkmkLVM1nCfYKz7YJcWvb0quysbh2sRCs1uePGrYB1sf/Uu6920sKQvwhXed
SucLYla1zUyOBTwJsgCwXVpIgN3ZV/S+dXfXjlV0IDIt2+Kq/UTIUHXrd2m6jpSiOFjKgqoU9hna
GOezLwZnH7WN/cGnf/eHWez5TASAkpz+MMwlgbhaPLq0qIpNMvnJURtpdvz+h3lv37PRVS6YCOH+
UnLmVsVrJCqzfUHowKos+72eGp88t/2oannngQXtSW3LPrRELv78+NhuZhaKNNO9wErONDuUh9HR
x+3vv817O5BDCUCMEIdy7t3PV5kTXRBLpKUoCBrSq11eU6PdtZumyZ77xPrzKpozIzJRXhlLSvzp
CdVrYzgakkd0SsOX5d7VsXOT1+HD77/Vew8PoBV4t9xBvtjJvRsbvPUzSXL7LLa963Qy6LOH9gsd
13JbR7b3bchUckDF0nzwqnpvz0MRa1FXIxn85dBD/0THAdmn4BLFVVtoT3MSbRWEomS+Y7v+4Grv
LXiOPYLFzsnyF7Vgxnd0HdWkexWpdJfDCL0ZRKKtf38zTwjLS/nMGZybKXgdkXR3euD3OzESmFMR
ANAN+n0s9XKLaR9RSmIuEJrGHciZBizTlW1/VU1FemmThreTHsIuyNsO0yVsrEYVdpts8BjKdl3y
0enWePfOw4FenkwIjqeFTx02uk1eLm+b0aJX2FZPRuuXAdKS5hC73gMQARW4uLTPs8KM79Ohbw6h
X34lIC0AjAAdaMitA10kf+VMmlr5sFo/OKy+86wx2KIEdV0T6NbpCzFz+QwEUZf7oZhf1GyASVIo
qsKMIfb09Psf7Z3bAWyIB9teFKu/UNiEMem65bWU9qHxotNwWOcA5poJm6+L/wyjsdN+UGG889Dh
eTAcKhreWL/om/s6m8Y6Kvl6CYxRSKOBYHRPM7OeV6aYqs9VPUCmN4p+/+ff1QADvnSkKBBPd0oL
w3xcExy356x2WQGFQJ6b3SBLhoGSRvcTDqc/r9u44NIGIIzUZyv7edfkWRnaxqrKvaZHVYCTjtEk
sS03Q+Xn+9zhIP37b/jOO4frUUMtpleKxZPKJg9rSxItXe4JeEfCbdXDWq/Kam0ii/vfXGrJsvWA
6yK6O3khKOxJbV5wRDP8sri2s2peEZnhnMWdYXywfb23Rk0eqMWHsEiexc93sUcXU8x0BvZN3n3q
ZPlq2xXxGvx+cVTdQABt//hwxAaG6ULYhkBHfvoAGgSxlaKZi/0sZoQ+7nBbd/Va0Qf44ELvbMxo
i3XbhDduYeNYfs8fmjhqJlhFDzkCZpH9EI3jzpurTx8sCZM/46Sg/+kaJ2vC16DWWGAO96h6jZUV
x+rY2I19KzonxBlM6nsc6WQPDrVaN04SfS6H2kUxwMCm8+qU5l+HJIowRyDbuPk12NKbwZuyfWy2
NSnBlrwRPuCbYurDx5BslR3AN2ZTqUdsTh+FB2l7qLXJVbq2jRrBHtAQ43b2cxQXhdGkRHE1ALz6
KsQDjH7sKsl0qsMyBgmUxvWVHF25M+pmOmQ2Oq3elGTWaXW/91L/U1ymTcAdTrck8zD4l6iF9iiU
8hXJ8WoTdoQltHM6nJeWGQdDTAD672/ve2uTt7hrsE6Ihjk9BjoV2Q+Tw9pEK/hUje2TJ9WVZWpb
My83pAyV/4vHjpqbYm/h9mGk+HnF2HIqcPZOxb6t5NJzusQjdhja4oPi9deWHyEh2Cdo/NEjcPyT
y1hjKs0aj/keJemNUjHhWoP3rUo/M4m6YCoddLb4GtXFB0emU6jVUkJwXbq03FEO16cFma/yKsdG
TU+knOYvEjbNyqst7Qa1u55tGJxzxqnsPNy0aV+tocsZTLgKNvJK9Acbqa9NvNvB1Dtta7RWEYSo
w1hwaofxgzGWnzzbRs9BfUQPlLpztPZbAz9+787riOhJkVpN4JGguUrbxEpXLYinTcLnWbeZekX4
bVxDucIbOw7VFkcX/xxIXiCbNtm4mivuK9P+6Kd4b093oGEA4aPNYBrLT/XDHgERz86LFEKQ3j5N
eIdW06DvUqPtP1hZ7+1FP1zntDDqVQ/8yR+KvWdnOtGOThfkUm5+/7i8V9o4hFMzV2De5rzhoH/4
MnpF8lll1cWeoZMXQFRdcRh/KFOJsLaZPjCdvXuxhflA4Yu77fQQ4dRsRgVpk4hwnJyT6LzrLbVF
Boagso0/uH3vbQQObX/eFlj2fil+s2mCX4+UYl8n9Y1oSEwywumhzOrXNsa8JZ0P7uRJAvZbtc3p
gSP/0iYVv/BN50Zl3F/qNEJzJVYPYRy9uR4Ogl78ujQ1ubdU1Qaj8s3bWA/lfopQNkcY+C68yEu3
fmlNn118AWi0w8j6KEbmvWXL72zSRqJ/C+X352UL8qDRUkmZM1Tq1fSje+K/7jKTYfLvV9S713E9
ToocfxffzM/XaXptkgpRzp6TqKKb0z4Vkzasy67+4EX6XtlKcwr3mr78xT15Ds3BR8aNAGvfIhyX
DTq3obipS/uYeMZVVlafCF/7oFHx3gL+4ZKnBWsyWxlCHT3fa8O4i7ry1bcyFK7OsS77D84c5nvr
lxMpQzLKR87CJ0fhdvCABoxuzjYjpq+tVN+H2IdDlhkeYM8kCjSlxUHOjryJq0VwrBmLPKtG+eP3
zYNFU+UhrLxm3wlky1hbMBvItr6DdVeuvQIwBWgAbzu6g3fv2eyaWKQbVBNaM65ncvX2cym+64NA
015661HpX5Oyu8STqDYtJV/s9cMqn8x4A5ZA3CmUl7zshf3BanrvLviLU5cWB+v2dACbZaqBUKeo
/NR8mIkdWbW69WAr+4yeKShCsu5+v3zf+4kXewaOQZdm6+ltV4kRTRXF0D6ufAhaqqvVFridtzaj
MMO/vwhTf3/Fd74i7/XFbexjxPnldOk7kwejy8z2JPZaG1lPzkUhqdAmSNAPSW3Me3RIz7+/5pte
46QIRXtDboLgEeVoe7K6IugpTGazfO/ksx/IoXPuLGn0QWGSVCHLLLtXIicNwUKy9aZT9iT0hbyb
202LlminDQAXP7j1J7jmtx0UVQJdn2XXhqApft46otEmFrDniSbZCz2bGVlbVGnmtgnrZue7jrli
pSCfspfgsVqCcmhS5NfWP676/9EXa76zhy2+cOQYoEYZtJ18EB1phJO3cY5vOTEZjSzi5tjM5hsE
loV9xs/lHtoESSI+i2YVZTSRCatijhrXsr8ezEHfTlOof5EWhbdoZ/0LZXGxkwNLCtsEDMHRt3fo
cl8nFJls2f2G/Gu5QTBorWutaPfSqdwlEs1de9GZKFPzLjWL8YrHFicKTIn5QXqdf8x091HvpvSD
g/l7358JGB50d5nQnzaOaLclWdOafP8sHe8k/tz96IzxQ2xocvv7lfjepVBfojXAjc5rY6mCfihA
GDpVVb68lvwSvJ8i24fKY1TpkWCv6OH313r73U5X/dL9NTm98ho8Pf4TokWuIujavSJnwlu1DIxx
fMyWsQsJgF0XbmacGaUeXrejGC6F0KIb0Wp+AIxC7VSh139X9f/FN3yAb/h7Sf2bJPAL5Swos7J+
eil/BDj8/f/8w2+giPlLX5C+YMSWQ57HPOQffoOh+7AYsGDTrV6WFcCyfwMcQDvgd6e1TM+JSk2w
GP+BAZsAITCoLxosck846/h/AnB4Eyb8sNAoSJbCBOETXV5m5qcLTc+l0kOSSc68NqwSfwuGwZu6
L3XvW0V9TPTc5WiU8h6SyQ6JmxPb51B78gG9sc+LqYXCMlkqOlp+6KXmRaHhynbAibYy0hMiQrI6
phuQJrhudoshM47P7WjoYURi2U1IHQkrQO4WoQA9llKccR2eXnlOCBDjIQxWnqutpAfWB1qJV+TH
ZWjWBak5LHHuFbYV/VEUNfZGjFS1mu6Q7iKSIkk8GtwbT2KX8K/iuN0MrW+BPYfBquWB3RWQxrOO
mMZp5U5amJIAXTKt//s98d+n5oOnxmBE+sOG98tT8/+yp+ennH7za9HG7XR4+b//5+//5T9owEWR
B+CPliSzDp3a55+HBjagRcuEhc+8YMGe/OehMe2/kIMRcUFtQqHggjb590Oj/yUEEwyfgQvKSQ6Q
f/TQsNP/8MwAXGFEsXwKwIWITE6bfImhhNWYlrb3ybpJINShL+18q/ng2HD6wlkuA14FBAXvt18B
hLPR1FM/9xpFhmWQqJxDO+p07yqHXPVR2sJpMcm1aG7ztuFwTTFhL63AH15u/BYJxbgZ7nEs+le6
U/cXbFvm0aL7dq2c/MPEC3DEv9xFZhQc50kxQTcL2+XnS5KOalcGzpU91hDE5GFVtudlTczwihCC
0g48gifuQY+YYqsjziDbPcNTtHPKQRQ7smY6eoS9hcNgLOKdoj/Pi3nEFzn5tf5cjHF9XvkYB6sw
8nfDXMdMryYRFGAYj1Nt5DdZSoxsptXtZ6N1CoBu1M9amMeX4dTGl1aU0Lsxo0Lu8L/nhzhqpk3V
NvmN0KyZ6HXiiCVpQ/euii4obGDYuVkRdCrT6f2a6QVNW8cLJFUZZ/ou/z6bc3k1m0PyWehxsir0
MNuCYi0CI0aP35XFsNfLEEjWXImd1+MUqKtp2BiUGATGg/1yjba8rBWeipYs0ic9izQQ4sw75lob
9hVlcrQi7op61NNE+Q16Lmi3GRKiX864U/Rq8LDpeBYEM1E/xqnmD3DcZO02YA6mgSzBR8TH9tSc
y0IlW5eMnQIkIOs80GWJ0Uc38+K5q131mKCze0hATt36ke6jpdcb/yXxGvxxBspCzmZiKpEUMIva
1qgZFsurKZ9TmXl2ECN+udKz3gNXYEXludsN3RlipuGeVB2QdWFcr4XIWHvJDE7QihP7KjbxG46x
DoUlmW5l5TubxtDrx9wt+22J0XXr9Y4Gjbl08pc6z+VOFvLbVDMUjFBcApr0sMAYM57gTcPNkUWY
XVRZPj8w6dduzCKeQXGHi/ZgNFKSTXpdW6dxEsKqKLU7i9feIUSXvcfnQFj3RFqFnkTdS9SQdpsa
C1Nxjman2Ght7B+5BQ0xkc63qgWqaAzEjWfERI1u9qLjdl+RfUyMfAuhII0++42GiipU2U5TGPBn
LR8DPNL0zBFHQ0CABIkx7SzRagsLZIumn4ja5ImwgJD/2P1KCri5lqUzYQNzqtsQpAIU0ubaHofB
WPHyt1jaPD0jYd0XZmqJTWL0r2Pualu71tqLVBQz6AAMhfyy9rPCD3YFLU2sU5yzt5XdaqSBebdV
5XOAtucvWlebl2KWYiOmubnU3HneDL4z3IGv7ILI8PvtlFs3xZA/AFwpiVBDrNZbK+T+xEoXTgyo
LOw78sLAUQK2WE0eLEl8lUm/TqM8tTeO4JwQTFnlzOfewMjvQIZaNOWBjCpdh4mjRURcN4OFUWwU
cCQibgSjqm4iY/OTVSeo/LKVkYwc/D+5QI03mJRdGHTAF9KAl30MO7DSnZXfegWO9X523C+jZkXe
1p1SYQP0Gxp9jSd48rYNQdqVtYpIn98CUJ+j2z61+S9NFffRpVPVHC7LvC6G68jRIs/E8VU1EiSd
1mMVbMLBfhQKan2y0rEkk75Lb1zcJ92gYQbhbOW+uOTBATlpZasdkYVGXX1HOGIBswludPqo2Sq9
8/s83tX6EjxU5q6973XOuG44aXUQmiJE59c55tEe+1JfDUi+MSURI76zW9M8DuCiISOM9l7kGuTH
kaPEtOYwbXwSsoT52lTLP3ZDJ7ybJpwFjig4cmDmV1srNc1DCVR18VgVBCB1GVKkRi+OMeFwm5Zj
dhHklGE87B6JkJVlNRWIE9fYGk5DlHsdFxtb+W2AhAc8DB23nF+ArKkRzxz4ea24Q3kaAjcotE6t
0W7mN6NpqdeF/XvOB4mjLaa98kxNwF3WHXhx8menoTx4kAuuMjt2ntAE8fnMrDe2IWi/G21Iif1K
CaEpAsKI+Xe21ubfhVfDYdXb8TpLIY2uvTkv76JcEuLVUHsbbB6k3PPc/gOv+m8V+FEVyNGV6ux/
Pjwd6AEUUK1+qgP//p/+VQgCsqMHjHqR5OGlEOLP+6cQ9I2/bE5PuA3+oT1TP/wLfyf4Vw5ndfSV
iwhoUbj/cHpiQuR5Dg2lN7b0nxSCVKInRQziLKoYJIFkiHIaW0rOH+um2IlJJzIaeRypZeLVoMqF
Szo5Z6pyNVi4o2HBPkn8O5VWFZ6IENRXoPcezt6oactqTyUShsCSMuc4z64Vbujb4mdvdX286Uwr
t3ZGwgnlJvWT+qEqOEwGPf6NBBNlRgRjL5oeDEKOBScL7Q4Yao53H5hL55zD03XpsQ41/UhjbrGQ
J6W/mRHO1Jue7VEG5lCGx4bM0H5lwUd69hmwfvMybJCt50ebaNY5JklFwj3RIdQGayMaLHHuk4i7
bsgouRgsdo68726bTGhbl7RRnP9Zr1Oskd91p5Jkuhml3l7igyODLtHGYuOOpSaDxBuBnBW2Hnkr
J1G3ma36HX88CZhzOe1Rp/pHsVAqDentAKviQ5ZlXG7twnbAeLyBLd8gl6MdVltrIV9mFCQrnF/Z
nSFGh7x162vUL6TMcvLXxULP7BaOZs+BdS0NcS0Xxqa90Da1ibfsSPrytelq2aVZDLe2PjQBFSdG
Fhyw8puz0DutheNJfZOeGXmerWOyL2772sSF3qFGuWg6KKAIAwGCtgsbFP5WRaTKZajq/HsCbRPj
JuSGxkaeHVEj3DI+/WYDjFgbIZQhZ2GQOguNVNrzg29pBroISKW0EY/9wi51F4ppgpn11lzIpqaC
cRovtFOVyudk4Z/apYN8ORrPMt2e1vby2nEWXmrtKO2GALP8LltoqkWagVpdCKsLWTQI/fSmJkT8
UhshZMc8sZ/Thc1qNWK8nBZeq6J62Bgknq7xOEdrvQ+jTzNH83yVeZXogqQoff7YJKk3ulLGmSkr
/TjpHRGj4F6izspu3L7I5BqSuH/rLlRZjxCb1fyGmlXRPF9a0KODRPUa3PKx3M1vdFrBinYXYi3j
VetsQhWqatMCPSaai3I050ecr3ZM1dVKykVpgFPGqrMyTbi4VUoEbrewcrWKvBvTb466dC5AylYA
dRe2LojiBN36iF36Db3bsAbX48Lj7SjPAmdu7zUt25Ind+st4N7QPbN6f+SFWXyZhi65ZtJ9pfEm
Nhbor59Zt0bFrLmAB9woFzAwhODpDRUsmq+5S07XEgw+BXkszmxryIJi+aWmF/BMisge4MOwlx8s
wHQB4SEhIlMQxQOtJdQIYIvJrnhkM2yuxII01ha4cQYu8DBVjXVvvaGPEwpPpDxUrfhDGCoe3QWU
HEJM7hd0cufm9S5zK3FImuMMXbldMMtVC76giC+LBcBsQWKm1MzX+Zjkm2FQ8TYd/gY2N7d4xrIb
/KXRoV/AzjRozAMww/EmX7DPxQKAVgsKmvhA58KCDj0tmGggMGG6Bs493AwWlDBj0rAST/blgDa9
4AErG2vQYb1oJHqvK6MWyfX0RqYeShv8r/dcViVloTP7nxJzoioR4C2kF4fXaO/iK6JEngpLWQe7
yqvVHBtPDl3TdiVrvf3aQPjbLV2uda0ycUYIRb7VEd6v4SUBnM+tbJNNEt872y7t3KUtVNZlGbjF
9HXufEJZQ/Zn6lUCF6dx+ooNEVZ3HuvVXVWPd4Xu4NynMXVVQjEir9LHa38d2SHxcmiEmx2tApcD
HNSuVTMn5UGlfQiEogBSR6yQf9sm7ndV6kMQwbfcDtLLqN0IjqpWmtOStO0glAoDK6YrFgVlZyfd
CrwPGoVZzltPtPl2khV+ScAVQzZ29zID9GbtIRu0R1xIsuPdolXfUoJpppW0ko7YHjkI5yqtvRIo
WTl6+7TzcP+OVu3cjLyw78jq4RFJB5beoW57+0tjxPVRzvmEL3w27eeW1R8HRldFMjC00IUi5yj3
tso0T6xDDmbHUujesZpCbdv6SRHR5WsPU2xGVzJbDPWEErlYlzR3J8nnGgJM7PJReVazIYMn3xtx
JJ8W4wtUcK9OEsJSWus8MmsCtVxE/85qHgig7JXH82H2PQyycdZuFFv79yK10CTR6Bgu2r5prieC
XCBjg7khU4yaFhqjDXOMo/LcPehL+ldV6/Ej7+SoAPjeXcBZya/C3va/64w15rXMQvOWYPD+QYOJ
eZkTMUb4YvaaL6lj9lsAWSzNCv7DkksWLQlldtkf8iWzrKF+mEioWaLM/JC7SJy79O4hfdgQ+prs
RUsY4WBDF4IEahUPN2FlOfe8R/yNektNmyZBkJa7kIyM1CB4sY7JWEuBcFlsRlF476dFfz0uHnuG
nFK7jt9C2oS55LW9JbdlCtYJiC8C3QQ19MHHxP5itVWKvay4y5psEGgAivCQGmm+NlLJw6rKtrqa
qyXCrRkgca1EE4f5Bs6WfqGgwD/awzS8hh44MAYl/bbQEh/sQOTDvBqrSTvWRtJfFzb7zcpsau2b
pU/NFTn2UbgytWXU64K+27vaoL6iACsQdMxhd1BGaw7rJE6qCa92njxUXmwBYinN9jaxQvB22mhW
l06rsgPPXJzsOqETDTRZI7nxaAawndT6Y+i3obWBiZ+Oa0Bt9o5TS3wb+khhKyyVMJa6IllVnpUQ
kU743AplTx6YqSDzFlnvkemzs3aUpa+nfglsQoiKjUXNwYiiaFPpAA+cBG+iLQufBING3Rhd064b
DA94Xcmp4DBVtuvRTdShcdGsrHLyeR/TOmkB70ddYwTd2JRfYGioYtNiba5Wisb1q0MBdQHMnMBo
4TxbkfQ/wz/Kn8qoKbcmuW0ZPn2XoC+wOqUWDD46tsSGj4j+WHcv/Nlyv/Z2jT2BZL4oEJENqmEy
J/OZpEt51oaGee+3UsJPys3RIp64h0pRinIfedDOwSt3qbdPTDndemlY9cEopPHU+z3ZQjByvkYW
qDzbb2kMJaPQH2FVAX5GA9ixlvSmw8/vGi8+Lvhkg+8z0o5emYRfYr8tPjMKhJphFnI865pu2vWJ
pkl6V5wXc9dMD0mUXutzF3+pCvcSLx2oFPpiPX7OgfEjGsHWv7FaX7/sAN+toWa48ZpobXHlZNSG
ILDcXUWbRq2Q+lnPvjsLZ2WVKrovrMmdVkk+WNrKQIMIx7+J9R1ZmrAeWkH3QszhgTliv5stu13P
yswIO9G7c2aIG6er81eZiCV3rnPcV/KNa7nqm0ICZmnrz5Hths+OVYZbzt4mui8LK2WgagKnJECl
Q0SZRYxKaNNAi+sooZWQWsmL0v2+WNXLX5QmM7YWc7gow0o+ZGQkfoptXe702NY4H4Tdea1Gn9Za
6ixpXDkoLp0aMR8iZDuoILZFXXV7LwatuipElH5pPJeUN3KfQLpJ3Oek46JzgUkwz2epBvRqYJx8
zjfMzgWqzm/hHBNCAzh1n6uq30a+WRyqLDLB4M8PahqHLjCEUT9FZuVeMwXVXg09/u+E8Z/pxken
ZJQAdOP/51Py/ml4in86Iv/9f/xrwGhbf4E4xi2Gyw91p4ME4F8DRkf/S9AowWf4JhIx/3NEFuIv
gUIT3TASfms5Cv/7iGx4fyHOpn/IpI4ZBxbxPzki25zQfxiWLGB4j7kiH4u2JO8CbxkD/DBZ0B3Y
tqRmiruGACCKlzmHB9kbHOVhuub+ubKi+kZCSvmm3FR8kjLVboVfTTvSFCYVZDEt46yBTLWiYz4Q
4mJAudPUhmYXSJY3WhuNNxGtlobbdVIzkV9pyqZtJcd021lCbJSR+OdCY5IB/mVYx0k6QZmd0ts5
AWHoRySaSWIEX4tZm3lurMG60mh5XY1FFuMibNrhyY/U9OSyMcbrSHLb6EX2zBrqtIaxmekVaFpN
PXcEfT610TAR9DYZuFWT6XGq5zrwCV90cdPN7WtfR0RxKPpoERb9m0g6N0arIVkus0Z8pjKZ0/UP
y+X678HUjwT9NzXKf+ZVbz+Bs4ySsNEuUOplBP3jT5CjtE60sHHu5tr0D7bZIU0RY00DlIEJyCQB
uG0Vi9y/Ll0lzgukVDGVp8cQJk51tkUJ5hjrbHnw567HkQ42TnRW+UJqs/ZQVHZzK5ecaDtOkovO
bg25ehPhZFno7SLJXKVrzPLK8+rPbQa/y1bDuRsNgv6j2LmS0UHlVM+//9JvnZefvjSth2UBUyWi
kEey8/OXVijVolBXJMaXefhoLL8+zhHjCw6P8VpzUUh0CVjMPBnajcVLViAoa+dtAzX1YuxG/Vml
BrfBt4fxKioAVw6lad+FE39XEd38ihzVOIs0MVxh+jbOzahCpe6F95E1ip0fx9l9SuJ34KQMhOIC
Y73Uas62vemsSeNsN7Oes6bNVu/P9Nl8KRyyRGph7NsutPcEtTbtygrNNW6edDPaULx15cutHT9m
CtehZZXDt1iCFGQ2NHxTwDgPLnXmvm4h8oZSAr7tu20bD+MtD2V66fYaDxPO8H1qvuiUTiifw9pp
1mky22eMy/MgDnFXr2MAeeR6o5wim1QEEIO8tVsU4+0ICLRaoqmSi5x693zyMvEwQS199bKKOq8Y
6gYjFoTv/TjTAC5k0+z9UcVnWdvqF6EE1esVRn9hpxVfTkAJxJsv52Q/1TLxg9mKxK0Wt6BfW4Mb
Kmj9xjPyssFenk0tnW/yfkAvKBs6VVEanVsLkFTH/PCBovFkz6KbB44fFzOSacxe+DhOpqEEI5Lz
1rvarSSv7OYNqqkZDfDaEXld7XbobPxl7dQQzQaBT7ZpG8pQUsLkS6LK8VLRdTlWrV49uJWl1gTB
UHp66svoW+kad2f+mUQzH6hgjUM6IXl2l/Hbn5chIDu9jeYNOZzjZspLcTvqNfRHlw4DGUUaXEkJ
P5Xtatr2RAksG2qZHmtbtcaGWQ0ZrnpHozEZe8CcELFv3pYt1aUfvGFw68o2zg1Vht/LzNO/eCCM
H0hxax4Kba4u4yamZZQreHZrkMzxc6GTy1rWaCY6smHpsnedsyMqKHU3qSe9Kw+T0LT5/aP7plz8
z6O73H6T9w4eBYxsi9bqpKk6VEbDiKcOb0WtHA0/l2usprrS7hLieS84WpABx5RF+5RMMSWOjVBZ
XYw1peXO02NeL6DauTMiA2jiQRF4SnsHFoJfDSoKFPzQR6Kb+TI69O5DFaP4//MvwCCdj4VJkO7f
6TS9mNOm5qzm3mb0kDbk04+XFaewbeWEWb1qCvaZsBrYL8QC8n0jByNuUU96qNtnxuCE33n20BAy
RX0ysQ6cO8OYHqUAN7atMi/8RA8nD1eyiGAt//6zv72PT26+5SJuMKB1+OIXJcBAPHE9W4N9S7MB
kf1Ae/g7qzn09nXDAAVc6HyRjM14ldHR27W5xzcQRUFSMROxY7lAigeQH1huhvrwhiNundzf+bR+
ACVWXXGFKSs+dwXffwB8L1YtR8zvPa8JfqLYemZm1h30eQbTnVYQYTtrSGEe9y4Rxok9M/Kr2Ya6
LnzgcEJ2had5R2Z0YhN6rrPNGhM7bCbHx9ohA7Ee+vAQM/jDWe5yzGyFGF+NN5yryC2tDxoljM1s
Kn9rlumzkdf7RhIEvTJTpQ6ZhTGpcHnUqQnG67dHL/S16KVmlNdvmOPy8Yo0PM5jLW4z0UzdOsey
Gviiki+6auZtosvwkZXXv1oZviW6EdwaznDHLi7mC0ufuX1Q58QtThmd+MU8/aSrxTtmcZqB45Z8
M8u8PNBpGQ8pNI+grkUf0CkT53Ic6F+7EG4Sg37mBwuBIvGnyo3HENccNYPhsWcv5eBJ2cBenXcN
ZplbmRnw4CadB2z1tjcTq1ztJk4rgQtKPCYLU0ZbSjH15KAhvWHaUJLQlzcHqVUuDRRAbFWM7Y6M
Rj1Ogx5hQL6KomJLF2J5XCGAPONNyT6z/bfPgsnuaxe7lrbGvJ6760Z6kEYKyrEL2lr2Bloi6AAS
tGm0Z2aGkCIzQiaf/pxzDoq0cT3Nyj2MVv55HErD5FNiSw00Ee8WkPUNet5pWDcd/enK5rXC+pLr
mibjHiRjA30VBLebxUvJufyugP7bh2ZM97aW9tN6FPG88c3pwVBEFZslM18+j8xXTLCLHcpoFmsi
GitgmuV+Q6+Wr8kxS49I4ZGG+NmkrRxzrnZzxfj1QtC78wPVpfKe90B832hEMcL2HkyPHGtaIA0G
BnCyaeVEe2g++hjkJrvBqiHj4oV0MoPe1LAUOPVYHpmxFjutyZ11TYA7oZ4So307ylzn66ZseVnZ
cKOYCfH3UN95bU+S42/gAVK31hkNsk8R3IQDKGjeOrORmM+kxMSkLxuOSs9otC/ljz/dRHhTwDUw
kX/G/MO+2laosCd2dj3QCqDjkT2kx4mF4C2govJMs4iMD9AUmV8AgTIBYTww3ySFH+Kcd5Pxtqa2
3DMQJj2zaeb5u3BS7+B1s7bJuhwEqOeEBkKSmuQ1GD+QyBsnloFTh+5qqDVWYVxRZa7GqF63vp0S
dKZCpvjmnH138WEybMvgp1O2hisGxEWQ/X/2zqW5cSPb1n/lxhlfOPBKIBFx7hkQIClSEiVRUqmk
CUJVUuH9fiSAX38+yHZ3VXW3fRx3cgY9cdhhSSRBIHPn3mt9S2XFyXWL+JaMEOWzGXhcGViBdx8r
6r/Hv392sGUT+UMV4OHtNf5BOEsI3fobvx9sDUSwxDRiYLPRjHKM/fvB1nA5viIpw/jKwYYj5e+T
XxS1rFs6YAZWLXxbVP2/TX5tA90sglqOtet6xoH5rxxr5TpD/u5cy+iZv6DztjjgsnT+gyU8M8Jm
oPfjnEh5gEMWllNzWbq0a7eaNGaBGGtiMbfK46R7Tn6/JLXwvjBNfo+rRdzbbmYJ36isB8Ac01Pm
askl8+WpJ45C4t6oS2dtGS/EOwSatcz9WcvNiK5PBKfwUS8h9W/KMcmt4hIWf7cnzTNNT64Ze80G
kKHcJV1cHopwZvFLB1pssxEFJQ6EAMWl2MUJ2/829Ya7DHEGXWldQdO36vqqG8x+PztjczS9Vr0R
TfhiF718I4BUf85V5e71Oqlf2iLTfVsUEMys7pXgHB7NScaQ3V2TTuMyx9OFXlf2ji9KOzHaCafA
dcddrEvqL7/1qLFbYAkDgM4Vpwzt1ExUeqPFsfk0ztOVPQB7NZKp9jtwEOe5K6sz+NUyGHv9CdmH
9zjR+OSIPlnMWLynaZLOdtTBoltjccd5t7mwh9Y8IQbjpCetFXmK9rgYK3UQTpxce1r+6vWNoIKG
GStqJ7tsigxFYKWNX7rMDQ9zKKwdmA9a/XlCAYFb630tXBuWnhbAmJm8D4PZbj2VTJ+FgalrEyUp
McO1jEilzeWLaQ7kzLsp4RqyeiqS4qnReOmyqRfo1mp8DntNbCm0q62dJa4vaua9G1eV9GJzcpeM
jZV4xb27TLazCfW4Pqx35GMzds5OGiHKFnri2YVrDpjjYtftefejG5Qagi980ZYzB3VO+w7FmRGd
bRr8t/PcLTehinU/xhh/FSN/w8atT4JXsaqthwdnj6SBcrnQrOReMaS4EkU9X8WzY12TYpZCPg7V
rWqbdld23fS1X62EG05TvT9kWv3NA/MysObjVSjcVF21S5hcTKLsrvoQPvpmclT0Fpu55hP+JC5i
oy8RDQy1C07Xi5mN9a5+UuWsw1jwFrI1S1Mv/caB8BzJbvhkTYiUAMDP5i6zsgYQuk4r2IxiuMix
KXxSWbQUmZTpXY4FU8xNX+Nh90eOMTtPTVdJw5tyGwcz+zJ3jwziy2IzZmb8rRqWCsZ07l24UL+u
WqG9OYvQ2UXjNN1APHY2FlpLkyQCjstWbdU7N9W9p2TEm84k+pIMhOS2QCu/w5WvfxkdI9+ZieF8
zei9UiQWIxvWGMPhbxErtkavPuOltOgWhW4AcyrcDX1FelSZqfmygt7a+1KG1VE6GTOBgqJzOw/m
cusKu9oupDz7jjPhJJ4s89CZGdm6usCtk6vhk4jhtydJGdP6DtkMXS8i8bO2ZmJkPGJaJUFHG4dk
F51zEuHCbIHMTttxRn8xpvupD+dtouTyOE7Ai9HmG7tYwCaPPfj/bW+H17Es21vHaRAvyPaBTpBz
9qzhoi2t5UYNTDSryT0iSUmwUefmdGCApC6kcqrbtMCrZzAQnmDsy/k+6/L6uuhGGkJMDl4S3Wjo
82XhZlC4UuVMuNGhxAF0P6WN6UMY9q2p1q+RMG71slJ3kd20V3Napz6Lp37qGO/ASC4ZGhSJxaLQ
eKhAlX5YGuPNgOl2qkFCHExUBIeiG5xNYsD0hhwNPpwved+aYRyESQ14q55JqDWt/n7x4vkd2n3t
o7mccbwhcXTnpqAFCNSas7LJJDQR2d4lvzdIQhZy3Vz6yyQepkfUn/auqcFaO8hUr/UJrDWoDXXw
olgFIe6KZ6vSsdkywvW1CShja5OqGaSdcJ7ZBJcLogppuqeNtplUbGEns4dvaahVJ1sk1ZnoI8Ov
IRdQ4+iv0VJEhMLm0GyrcURK3KESrCnWnzlW9Fck6Z5X3N0x9pzSt9q2vjTzqL9dwDPvFAkGt7qR
eDcdWsn1mBUuWzsCWVvYgE9Na5IBuWhjMLix/Q5MYET2PH0dkAyRNe1isAgzRW6vI7SrWCOlEea1
emJ6kfi2US9nRyov6K3KeR5kzLNhORC9hcwPdBInzISDxoIVqY0Sif2S5SMefrdJTgZQzP2iV8ar
IjM8mPrlEdUrsUlqNi/ECNGUNONQ3CeJMTHYX+SBg+V50Y0D1QPngtYynG2mz3zBpSm8gByqO1Vn
0ZM2kTWRDgVKLaeMb/GSES5KpIb6pEdOc/QYeBwjuAxolLLQu2Dd1Oj16Fedq1nnZRluBxKRNw3Y
icthFZcK7j26EmZxhI244ZHg2OIZJTrsKD54UjtnyBj9SbWVRKSyYo3LSF4kkzPsItnn284aiFiR
4VWagVuqnG6gEmdAWS56EoC1RONAj3k3FJyHon4gk2PKm+0kw4J6u2X5VqF6jRO93muk/l4uY+d+
Ndw8/9J2tXYSXXvXWYW4XySGm9nuTkBBmyulLJc5v7bg83Ohsgp3fOwINDgKp3hNF7Jn4tSleZEl
1X5cLXwDGjL0UlrUHUnhGbZ2EtnnLiqr24XzVCDZuUYG3XdGVJvPmiqJDmRXpnlkhOOTQVTORb6M
4qqok5S8C+KsrLSh/tZvMsf+NGnKRi5e5NukJJ/SJSrrwZNRvR962dzUksT3qautnd6E7zKLWAKh
ue9lByYOvUV+0VX5chXbcPRrkUWfR7C6G7cbq6Be8iZAP7d8E03+QDhP6ZtZ6t4jOBe73sh6n/c3
o5qxrkdW1W0dGy9hx9CwqOz4hrYeOjv6b9gLr+bQsB9z8mKODbGAWxumCAFFsbdLpix8aYd52tsY
EF4mrXTIdRhIGx+hTLgKiAhj/xdlsK54emHssEJtsjWkLx/iV21AtNXOlr5xEWQcPfLfoW3ml1N/
SU6UTeBCVYwnO68iP5Z65TOIyB9TzSnvKaqyy7KRq/DX4ECUqIwg3qrqDdyoUX3KMagWjlXvJe1E
JBNko5ST0Ej1spHDxGYEz7hk2THTgTj0FIH0qFLnthH1dIjt3NhNEozNnKbCJ+LtpTNYa0l+FfUe
kflyUysXKIZojWO1tOVOSDW9DjKUOVKphSKFEBciI/KI4AlnbuxAEDX2tczi+sWZR59cje61iLww
4I18IxOu2aVEOkHWKjVywTpd+kWaaRe0BDPHd5usYBZqZ+V1PZkZY3vb2aqxoBmBhPst7AnYs4kc
YktzWuxpnj6dsyy9oe71+2Tlw5jOstOxUW4XFRpHYsQQ1thUmzGjhIvQ0vRvmObEpkfIuBl6VQVY
y6ItNo12Q+nRbrs8uxMu2icIFPN0GcIF85uSIEOdr/qlMrroglN9uHXLocZzO3f0Z5EGEjqkdUGj
8oHBuxu6n0nCbDHcDS65uYt+59ZsSHBsovRkqN74OtVufrNMqEj00cx9K8zMXVguRBzdyylE2BaE
o4yrr8lQjKTVFGVOdgBi8iyzj6GQSXbZT9KrHtQ8ctWq/m3ScLt5JZXyJm0dY0GrmRsuTmpoWozS
k8wN5jgqA60PSSIh5HZ6rx2aDAqWIwlunfjM71QvWqTC3RpSdCCdEVGNMcop0DuZHIdRNtdNzU9X
nVM9Wzx5xGm1O15Ru848D4l+NJv7xBV1tYnqqaSPphvXRIfIg2MaC08wh7mTOzgPSxzXyBOE82bn
dYfTwV3qy1B4aisWrz23BflLqVO0R62oiztdxXHgWBW5GxUO8Qs7RzrFajAHVH1mQEIRyXaqW3tO
yRrnm9tbNxfmpV529rHVmYQxcMc0SNsQ4epc0NHReD09q6vHKRntJ7IzBb2vpC5cjPUaAe96nvk6
V+5Mo4YxWd7Pz0qEN1EquaxI06d7BPJRMKYRgl/UoPo10n4ySXvC1gBZo1fpgPwPmzCq6aKzC4NG
nJoBYR7Ns01XY3WcijR9iGTeP/eUnpyZuvE0l0t0X4ilw/DCxQ4LbJkaJJpoI8wiPmnhCNuqKski
coZaP8xp19yHYaH3QVLxowORTwea0+WZdLqWKAuj+dTGLVOxWjafyyoiatLVr2yTnhfQVh1lpLlO
bUsP+cIwkkfmFfX9GE9dGYRhXbrXmDUxe8TNq7u0EK4BQUQEVMX64kuls+0nxFwqLkiI4iyf86dU
r9NHmapwzwzGIOhjMEzs5mP/SGKKehs12nVo5qLLrojqgHdU7kBF8xDS34cT5vRixhjVUusQz4nY
LBbqy0LVR8Wv4XAnkWS+bVyZxaTo5Mm5jTwqsWahZTymg7klUtLYmkBFD4rgoUNMrsiViMfkQAiI
e8oFJwd3criZdO1LLqvlMUbzAnACwReD0plFQxfZ/JSxVJjc+Ur3l9RdbrS5WgKUf+G+N8f8XK51
krVwX9FKJ9QHcdYxNLPEr6l8mcN41UWZhgZQbgO7G5eRQtYQ7ZVYw7WSUhfrChZt0QUpgl26JC2a
zxWcjeKGvI/OQrHocBhrkEbrm7GiPerDu+1WFJftLG8EpOvqlrCn9MKJK6z+ZILPT3051dPDorSU
/VXrOfD2t4PeMb7YDiTnIFL04DapSy5JK+WO3KnY8a3OqIZs838Le+xiu9emE+Lifai5UNTyYvr0
x7MH40etAMcHqLdA6XFC01yBK7i6FL/TCtTNpFKyt9Up0joRkKESbwwShdypOGhSBmH0YhYWyiHz
aGVip9ntTsTGVrpkdA3MzKp+y0fdk4EVZASd/fGb+8mu+Ot7Y56DKdV1SBz4yf5fGGODZw+zPQLX
k1tTK+Jc/DOWyj97EQOem4tpAYDpzxdAYJPm0DuqU2LqTOQ5AqM/Lt3q1wHVv1uSf9KSBJVh/mFL
8va9JI40H1/L5PV7yc1vv/hbZ9K1f4FrRmYNpwec7/zb3zqTUv9FrJhIiFuI9wXtoL/3JpHc4DpB
jmCC4oKj8nfJjeX94hoM+1ArMHF2SJL5K73JX+Gz383wSL6xbQuLNOhoBnn/wMrKC6tbilqfLwRe
hTkYjCoxsM8q62SGEx4Qujgss0WRtMVO9U7joe9sGXLJitzJpSHAy2diDU6CQX1O+jfyHm3TAX4P
Wo/Yuj68UY4zX9JU1AM7GSZjsxSSbhVitA57If6KxcnNGhU6m+XWhdDKvD8ODXPbpvGy1wyz+tR2
c3uc04YEQuCwMNAWDnUmPaeNnbt4vNhx0i3LV3MfZe0Ew6zxGhkYNHsg3locXTODHW1TwQRhf6m9
LEAiHQZDXF4kZAK+a4YRfVWM164nfuezmKt0CDzNs6/iIsdwZridPmww93TE/aFP2laaErecNPLL
0fLSG/bL/hq9gbY3wnQhbTEkFxD87AS9Kcx2nIhScoS5KATxUXZraCno2RXYAzzmDpsxF9ajbLnM
huZma6JgrB9LJxq2pevYFzQ6oi0yJw9/q20cFRyf216zHLJ8F+qZJadLAkPxJg4ldf9I7tIR6B65
15JhDUdsd0crTu99hMXXaC4jfTu7DrFpbVYvqY+t5gnyYH81VPZnpAT9vQGcSJKfGnq0BbQ0qjfF
ILN92ZK4N+VUlulgyX1BRi7egyUMr+0qSwKOIpkP63+5FmLszq6DYQIdfiiOlkYycsfRY2sXxtkd
bzlwlwGezGZvR/qtPQxkN3aVaZ0MrRueDYqfxxbN6Q0WTeFjHdpqxGn5olhbU3Ff7GHG5Ecvb8Mr
r07LO6H39jVm1adE2UTFV3oWzM4w78omwqU4iGaL3RdCGFm9tAV6mg9peg6HRr8ZtM4NwslWh8ip
9llqyW1BDKcfD3oVhEtFy8Ybq/Ai9UKxQ4mRffOU+mow1t1VNvROnJi5ceYmZww1Tc2hW4xis+Se
taVxroKMWKTAKcVdxd3m41m7hMISI1NvnIBgxM9LweEJGpa2i+EXbATIpAvVxcKPBrTPxmAkx3yM
tc/AjqIDc+rmLGiDXs+28I6u7JqAeMV52xrT6ANhjU/WiJOm5LZVNE4pnus5pi9WxslqB4FbUTuo
ubDPTWekyxzbosSuor1jF3NkPMoQ6+au8wxloYs1Fht/Y6riKJZn5Uz4x/xZwxl9b5qZUPeig3dk
Y43NYuOTAdQjpdhJk0un1d27XsZh/DTZS0H2LpkM1o4TGkO33EkILjXG5AQ3xHzyCE7Tyf40WpLL
Qou5u21QmCF8scr0oCqTsj6vlpRPk2JUK/dtxeH5fgR3r+77LBkQ8EYR9oBTZulj+kyec7uUAcPM
0sWfITrTB/fsLcHYmRMrGwly0XOBX4AIm9gggy3TqoLbU1UzRod5MahGmSLw8SXU+CjI01LKbVNY
fRZdzLSun1fnff/VzTzktc9cI28YIYP01THpS4uivwyzHrtA6YRolPVKaDji9KEPH8pscGZfRwyG
IY1TZ8iDZUy/amH+0k59nXxtGct+6/9z/bWvVT23+B/6//rPH/7roSL0sfjDH/mXf+iHv9v918cf
id6rldvxw39sP3Add8N7O5/fO8JzP97Dbz/5P/2f/0NZrIls77sK7R8YIvv3qo1+3KUBcqy/89su
zVbMxmFgzES6wJZqUW3+DhERvzg4Nk3dXVk9P0FE/jYxtPRfLAFyjOQRyfYszb+yKeNN+XFgiI/V
Y/tHcEvoqE1BsdZ+3xW3HnFc9PJlfmHJ6FllaCl6EtK3sFo/g3u6xw1zUaLd+iwLA3eZMnaDi1dw
Go/97MrtojXmwVLFfOgIecWdrQROjizft7NeBy6Znn4/eu23ORwdpPOuDCrZ6VdalNcv2Gj1s2ay
eiwaUX9Wrha/lkmyC7Vy2g7olMg5lLdqSYJM9sVlqRLFX8NuYamG3CFyBYNZ2cQQ9q3fjMXN3IHP
q3uONmk+HVpCh+5EF4qgcpXrG5iDHtYYW1w7EwzfhEceL+Odwjm07/roicUJyZBS+d4t8vi61xPj
MrV4TzoG91t84+1WaE5zKy2X1mL+aZjmzYAudjM3jrgo3PEVtzbHZWtUQWvX05cEzcBlpgBRWh6H
5xpywF50inAru3X3jJI6ulY5VGvLeuvJPtnZA08rIx6Msu7wao4zeKF+PEK0KNDBN1hQFpgiC4Mp
BmKwhWO3PBPnvOvzebdU2k24Ah8GrZkuastjKXMr44wVIf+MWap+EmO6KzyFDKYvzhkBPlcJ8Z14
raSbZT4Tu+sWB6/amlA+aBw12WfmTsldZsX2weowHjIQhBJRMyG9bywNtizk20s7mxdCFAvREmzh
NFdhXCentsrV59AzuzdKNO/TVFgkDNPcJ4e2cuVVPHrwLjjpHpohl3euUjTACZmh8WOSXNxbsn52
kxTiaEpS1qcyAxkncsABqzLuxBkUdy8T4CrbRXrdMjQzZVDD4uDieeYAtGBo6GOYdUmDK6SmWirI
AI22DA3umtJtNkmeKVwXbLonvUcEsupDdibdwhfXHDWHvGBSlYWZhJ9SM6/uGdMW26lIqnsjq4yT
5UzVpa0Qb6PxTF/qetUa4RNfhaHZYuxWP/G2B6lxOws2oIE1vSQCzJ62HULG/YKW7cLqFVMJwYgu
aHH8vDa6hQoLN+eXdnCtg2ZZA/ayjuC8qK34mXicbrmAmj9Oc7LQpNWNB0iajPF7/iSTViReehnN
tyY5Pp/EENIPF93Ih2/maD6jBec9FtXadHSG6rKrhEOPkq7/tpY5f9BAjdNsP7gIMwHCzDKK+jnm
+dsnONrdzTShtw2nBCktdRFwQwNnJj3T7i0BlLU3GIu/i6mdbsOhqomE5Z2lYVrL3UhpgU4IVd9d
tDCmSESLU9oKY3lnT9yD9spAyDEpHktRDg9dajOhc1YwebJ+cBh685nCqn/ktM0PUiKbBzGyiASS
xhrhx924p3WQvnzcaanoeTXCa8m/NWZiVz54EEiVqhvFFBffSZQC6Fma/JPtKfNJlVpSwYuw3btW
RPahysLpbKDOCtq2R2UcDa4N644vdQA0QVeP2LONGZJQjbm9f+vdGH+qXjk34KLmy4ajxHkdjJxV
oxXbmDsy29DaCl9QHiKAEFAd2Lgh/Wij5BVdEiMYycbaPaHo6NmdtLpvosbbV3nvbT++rUJBg0ho
1pKclYVw4cEkgy9NuXKza4srA5NtuAFEybSPiUOyGejU+ojvuOsX/pFI+Yw7bPbNhkFZly4nLEKn
sZlvKUgfxoY+zyiqlzJBDgWIyPfktdkPN7qKbmPKe2Tc8UWRtt+E8i49q8JBzvGrNN3zROQ5w5M9
B4NPEQrrQOiTvHKctXEUim3WEdBdz5UvzVUhwT6GksKqhr3B3PlMmu4jEfDGyRlZwzNDEsTr1pxJ
iBTyk2I+JZMXqCkNyPI6WqUb3uJFmG6MiTG/rCLkHKRpxHunytKN9EZ7O9cZ7ra6aS9QnNR+L7Mm
DrTWeMPKzIjdfCdlEgwIUI3LdBm6bWkWOGFN8ZVh90UpxR3bJIyfcbBuOAGFzzg3Pnea/DoPNKqW
sit2mNx6nIxMFrXCmpmBLnTezFX0WDtOdQ8TwfbHOF3emDL5cGjIIl4IJK97zLjpUB89N9tbaR/7
gk7xvkochhfNEG5SNWdXmWM8OjOtO9cjkXKaiwNScIu0jCYLdBBB2wk150b3hiOedHBQVfXc6PTr
p7LSr+ZMd1Fa98kewIMeCLShulE0vobrGFPzN9qDqDil+56YbnJhq0Z/cR0Nc3+WPfRGl77Os2Zt
edYRXFiN9PWhxBnWef0Kz2NWOi4L6wGBJ6TjLRZnB5pE/lIFphfeN0X3Fs84ufRSzieoTcQnW9GY
AFbpTX1mQNgO22U0y6vKcE5ILbM7bivc+IjmbtEP2VtlDmXlFwNdwYww+sDutJFetlm/d8LMtkth
HtCb0+Ss69chp2sOkdcLYAV91kPYoHrFbo+sVew1Z/iq2/pzE6MxmZvwURkody0rGzfCUhmzFKFd
t7Z4DOlD+g6P4SZNyugzZpgODIwV9IYurzD1RVuKBJRFBBufXZEYj9ncrDUETDS/s52ZiBXwOSAu
8CWQMJ0+pi69SLuzi/cudNP3vm05Mra05MuoC4Nq1MYde7raoSk9qohoGPw2+skN0+oOmRnEjbih
srKQXqi6lad6rNVLqc/5izINC1epjT6RCosuc0I3l6eIlbxPBtePSyyfYVasyS1TGl2NU58Zx84M
jQl70OKcOMkPhHo3hc4jEX3qnUm7cYxWAio0p4YvsQJd1UZgerN0uHJFa3PHlFDPKkZszPUWxTZI
OuOpout0tFdMfQisfht2DQ7fJunPKluSdLuAHig3+C+1Ux9JcaBSyPaGXjXbZMpDJI2iWsG80zf8
LOaNUUT9o2oThR/UbZ6cpq82OWthAFkZaJeLfJgItcTX3eWQFVRhxThqR71iASOCvLmoQrFaGXuy
7hn17GgiSd5WjvTXzr+4Hdrzrg0VU1tNv27Dst3lVtXukbXCM1MZiqu6vZ6qdGdr2h6HluPncnlO
W4Kwg7Qk1wcUPiYwbM2bhMntrrBpaFS4HfZLhQcnief1dMg2MEDWFXk33i4ZNV5Gx5uda5Q3M0q3
+ybtkJVYmfZs9d4Jg3f3rlZmZePM/c6rnWg35OAVNKuBftYmSQD1kUccxcYGMtmZHbS6KV1iBWtv
mJnoKfHJqqf9BOg/wAp+j+zJPQEggecsJYbh0tg7Kun83GiZ6lbRezPNewtT7YZZU74dCYrYTkRW
HIll7Pwh7cKDasIr8kbOTBJE4IYyPcyLw+AwlbHXrwf+zNgiCT57DP0L49Id0A2M27RGd13vs0Kl
0R2E+CbgEV5hV3zgFX0FfBAOVoQCVwfQ+QHIcj9oWUgCIGcJSpXMTz+IWvMK15o+OFviV+gW+zYE
ruKDxtV9kLniTK6YLueD2cVu+DQhcdGwqe6YxQL2sgd1H66wL2NeuhN0vGqXjsK+7mGCNQt07aV2
zkw2ND9dwWE47cwg90R607hgxboVMJauqDGjM/prteLHEjhkpGaaWyVAk0k0awGDAftoT5x+NlAd
br0VZqZcpzlHlCpbtAZWMMM8Q7UUbppiSF/VCkRLPthoZYiRXgPkEqW6jnWgQ/M1JpMfrli1egWs
Tb2d7CH8PngrfE1AYVssCm2wgm/YEWDgNEV7cozMzyv7a4ycPwhXnNv8QXajrUnRH81t/0W3Vf/m
ZiJFOgEOzpSdfWGtiLgW0I8+DuiIG2oZCHJjnx2WD64c7N75yk5aKAUrdi5v9fy6i4uvHECZ/ldm
A59O9Vix5hLKCrqtr00Bxq7XmuLNHVe2nQr7fjeUybhrDdB3lC/O1kSRc+5Db/Gpgc7WisrDvwY1
z1gBeswYmsBdoXqkXKtPzgraa2qrvFo+6HvN3Oc3Wdm4wl9WPF/ZdEAEmP5Pu8KI2Qp0b2X5cTSs
qANyT77JSGfhGCNhnJMVAdi3wACXFQu4fBACxw9aoPNBDkQBVj6UFP1bmiryEkN8tetYGGkWLTgy
QozPikNWlSzZCU+8eiZn2QicBi84MLAYr0jK2G9j8uI3DZr+m7SSMQdfzOQPUDnbiCSPqgHrU2Gg
SvoFHWAC+iwLrA4xadt047e4KwBDE9hw0WL9uUCN8Q7XBirbjERitLorRo4F56xWnp1CH29putRn
K6W7lClCiZYU8YeIKrmlk0W/zZPhkTf2yMEvDFykijstLeQBpnb0W/LpX2r7/P80dH7oDNEpOb2y
J/7cG/pf2PWxmKsgtP7XZuinmbNiGX0/m/ntd37r+hB/BlSZCGBHX4d1WJz/1vUh34r/xcTGWqPs
LJcGzO+yccixDEssSQyETWdobRWhNOjj//cfto5sHBfFakpbw8YZ6Pze9PrNeku/jMtNE+yfWHHX
IeF3g5mPISJqdvJdTKZ83gfO/bseUDgoRIJYv05DATsyxxrz5bur8U9e4GdV+jpB/f4FfpqgthMZ
2fXEC8jUAZEDych7ZUqZQM4v3v74pQRX8scPg7d2nXBZ2ISEzeT2x4bWzEoO4N42rlORzyvsufgN
/uxJM2vES5dOkfwaV6HsdVTjZqct4LTFnJRH3dKbqHjDciPdaOVDxcg791RI+n6W5fCeSF0mxdXQ
UqXal7pDpELeeWnYPshUny8dW6vCh7npdyn6sSMZOsZt2lQp8Nc0bDi8mXAQNtKiWN+YLJ4kVSmG
Oj0zMHRC2X3zq/zcscvRhbhaEWuwSeiuA8MYTNgldfI4T/lwmaPxd/1lnHO1K35V27u9SAMxOctJ
oglRL1oFSDLTIlpasjdbailhWzc20tHlMu09jpyKjoBdbi1gLfjW/f5XFrb7Acb++Eb+vWr82VgX
+SYj2H+9apyG9/H1/zxTO36/cDCGXX/t96Gu8QsjSmynUANX0uC6PPzWLnYZz+IbAZPAxHe1ldDa
/X7lQLGA7h7vinTW5ebvKweyXMa8BEpL4lz5gz+tFH+0cqzd4e9WDrgJJCy5pDgJXcB+/zkGwxid
ZtT1qDpAREFIkpURWz2nwNNH5Md3F+efLCLrIvHza4F90LkWRErwlP/4YI+djhdYGuXBtZRx4vY3
TowHvU8zV+CqaRZv+8ev95PsY/1ssHPpTMGiwGz9c1hNC6zMraXO6xUGvUml15hb02kxTv1kW4ey
Dx1ri6TGeFBOYj788Yv/tGKuLw4Dw4GSwLcnjZ85AbBPqU1RRB2Wtu/fiMag85ajabuajQXTe7h4
n0JT/7OP/E8uMVY3KOJw57jX1tvm+2FAz5LVKukWh7Ywptssj/u3EbU6DceE3l6kz3/5BR2Dm5SX
4+7VcUD9tDGkujaxArceHsKwunRljVkvXptf0tJgCI/O8x9f1n9MS3WRzDkSOTWCBtQS61b43VYH
hUxfonAaL4ZqIiiKyMDOvFmWRh8ZxdllgfIrMU4yJ9sa6q5xbkZRfirrGite7GRwiyK3c8/9jIdm
046CqVxdxx0gW2/6PJvyT+4C8WEq/+GmdwWeZ559xkIeD/tP77fEFRGlRT+gmSDO5UEjISi87CLY
HruIaICgaCJDHdEczDmT4V5AZKcNfNaYWV+YgAWdY9JJ61DMtQCU06H9IoKce6kLzeqyWKTBIRJb
/XGkt15sy3Y0TgXGFiC4maDwHcwOFK/WJqsE1FzkrhaTcdJaV2u3g6sDwNVmOqYU0Ldh4tEcxatR
iS9ytOo5cNoFxR+9ODO9bBla3nI6prtO8lHmXaT6qD2ldPXDc9OaLbdcmDZw7txu1mgi0kIz8DVB
8YNrhzg7na5hGI323VTO6gqCHK5Jh2y8DSkNSBE+FoJ2LnhOp7GDpKH66dbLGnodU9jUz0NqciRo
detADHPf+NM41s/QpsZbHcpu4XvNwvI16amHUKQVr7KlVV61uQF/YwzrZyvup7PWaMaD6OmEJ0si
XrHzmeWhnL3p2al6cJMOQ2VQ3SFT78Fu+aR1xny8IAmm8b2SaYKZZlkbDFKJ13zgOsqFtj4Rp8bD
4PGlLbLxPlHii1dHc6YzbHdv21gKu9d/s3deW3Yb2Zb9ItSAN68Hx6c3TJoXjKTIhLeBCJivvzNS
6moyyU623u9DaaiqJOLABXbsvdZcS5uPYRzNBkMruvrz/d/PalakpE5kTj7JK5wK4ltV6OE3AIbu
s70o0tHEpKo1NkipzGhBJnl9Knv2buPGJ8pDAvmys4+ZmqKnsGM93Y6lDOZdvbg8J6rx3edWMIvJ
0o6Xv4eKE8F7eGKniJ3MbXKejLnsjNhNGYgMJuhX2nQt3nOJZWSr/FdpoS26z4xJ6jpO23LtGQgM
3KQos5yTzAoox1Onz3Vyo2oTpu1wfL3+7jx6sSND2kZlEGzxKGSCoRScrdd/ZkwSAM9Ud6wba3Y0
ONe7LBjVdkqjaC/ZZIPl1q+HP2JRIkmtSJILSyizi5WYJDo8NMj3DpwWeAYjJbaEXo9a83rsfdF5
cMhKe36AcsiGDmrtnKh9RYW3QYbNvwB/xzJPkzUGaqZtbjTZWYgxNw54h4tpy7ZwSe5xYQPRyFoP
6QAOkjG5tMFEfGangZx0MaCYTTSR89tpAdbyUXD5s4NoGnUQdtZMm9UsW+DVCsqeWeYbw6Ot7Kbi
sWN0sptBB2ySJlr2kVPFfdbPp8np3X0XolDwACjSYpiOCVDIizFt50e/lsjyuyTnthsL7hwE6yLI
rE/CtPtth4cOWfls3Rh+Rksv60UKElh5X0a3jFyeLzE5cRrl8wXwEXVEj5VSwZs24wCzpeIkHeFb
L1g2/ToPztDAsTKZOKg3UncXLJjr3PDZEC171xTrSbeO36I8Y6ApDJwqWx7u6AzDDc9YhKIzQgQV
JE9OI8ZmaxnuB0JbGBwN/XODI/uaNFXPPfYTQgz+QYeHbjC1qXwpPZrRFv+FkYac7/nM8SzbCXvj
o28kfKV12sIixg49xRg9gSXEqRKkYQ0bWan5fp2z5AkKpYURy+o+I5CfKxx40/Pc0jwtPJ8Fs7XL
x8IwC3LFVl6saPEcrDCM4PIAJHnYRWZGKGfSbPmMto9gAnb0R1EgcRrp3nKQo529asWcR9qh9aXG
IA4FOXNleIKMSAxDbHVi3kOUHMozokHn65oqzyettjxXCLguJ6NLbwdRZKeUhlGQZf1TNQ7PSz3r
1T+3nkQdIaaRXCfYbKzzXoe0J2o7+4s02OfFUBJhJUZT8IAFFml9rjCeOtLALIaZLua9hCabtEO4
p1PW3MySCPT96tpPdRZ223YWtDpVjT/MXWxonEblempTO0lzjVzY/VpZDv98xxdr+OBlkZ18jcIJ
vmTfd0m7XwEm0DhNS+nGpSiNSxyskktX0wldRy/9hKSgPbItCW+CzDGZsjDVCKwOC9NiJ+JzO4fU
It3ohZfOlBto7RS3tY+iYZdXkAJ2mELS4XoIydZdnCKEHLxET0PdFvXWwOHyzayY2nqJx/JW+isP
TS95UkSKgzCdDf0oSaI16MjrMa8dsZb2vs2aXkT8Ocrm1/hjFl2KiVsTV1XEOki7j98UhATp5Z3L
/5CVDY/g7KTRpV91eb1NkTE9V4MajkuG9TNWXiqIYwMijqgMv2kRkoQO/tNm0XKCkGATh8P7Hm3k
wys8CS5TfnCS1X1eF4I74tclMMhkMqBPhDi00ZCK7HacmpBBcze5l5OU5gEvwao2OKjEtwaoMkET
DoM6vqy99xxUfB8FXMJpW5NVjomGLnG2rUbSzM75whbl8PfPshrAjYc+K6gkiDjg8xVAdLjoq4FZ
2yLn21FR+xJNEO0sTCDL2cbIwgBJkrYwX1k+oMEYP0n7ebL7LruxGU9xs2qMBDEJBxyyGfIluHf7
rhL09/W0A3pzlvaIE6fQVEEQp9iMz7IUuLHy3lseMBh6n/3MYmFdBoNuZzfMuNoqmtp8Mqz0cQpg
dbNuVv6luzohUziENA84qM1zJzPjZRyYsWZyQhTJb6bKyY0gerLxv4FzgHgk4x7vwqMz9HyeUlSe
5X4I3HLll+T6ijJKZaTtLXzWJdhhPpgDS9VDou9ogfPqeZU1T1wluI2GpZE48BzNgdkcdrd8R9pI
Yj6BSgIPxnWitHzwndyQD/i7tPgt/1sKV5VhhDAOJzwcGD6N/ZLvlzI3ENAVIdVyyjAAaR2j1RmD
LSTi/FV5l1R1vh0nzPqTFubVrxo9HPjmmVgYhHv1SBSfFvPxn347a4FfVazdFbe/v0dImZ1KLQSc
jSg/GyPiQCT2fHq0YDDV0sFFiwhJgfM4D8SFiM8hFqE3dBeRxCjY7tKQJd0ZUrm3zNSC+IFQcdCS
xVaLF8nAsO6bV0UjZQgWfzXkICSpSODxlC/0JDw8JAghkczQvBh7LHK8gVPMqvACUfLFqJabSOso
ea4pDCTaymjszBuvBs6pEF76YqmPs9ZiUhsnD5gYl32hlZqIeqfd7Lo3DHTcq5nB4x13m++y1njy
5asP7qvu08AyHiIFTaPqSpKfDBo2W25MrRXtmDJ+HrR+tFVgtGMHUSkbtf5QaZ2pr24dZKdUfs3O
1kpU71WTCvUbjh7G74Lw5yaYXKBFRrF+93qfG+JKXuE9mWpThlTYrMhyXgzVofxJmMguUukVJAMy
CBJFshqORXshe9s4+c7Sd1eirHhI64zVJsdYxlBP6ZhNaJ0MKhYY2XmsKLu372+j9K7jp10JjBg2
HB6NBYsWxNttPxPdIuKL1x0777XoVzPD60EXvu8f55ddcBiG5D/hMmHb77Jx+3m3FiUZbtJ27I5V
o5FUkpDtx14MTN/c2WppuOmty+ty+P5xf9n6c1yyUj1iuRjcs1P8+bhsySunaGea80XlP48Gip1a
zNW8x/jC+tXWzXLv+xlrca90lfv+0d9K8jh4iEwaTghcENOz3pw1YzG6J5bfgphDUbJZw8F+DPWq
C0ed1X5M8QaiLR/YlujK23ZDFvfXn/C/Pbs/9Owsy9Scyv93z24PZz3/9pML459/5//qO/kjuGtw
4tBT0rv5b8MuDP7jO7ZP6wEuLe183cv7p2HnMAPQotDI4QeYhHfwxP3TsLPd/5AtDtAlpJn3at/4
Nw27t0925JOnCLuGBYW/NbUR5Mf+RzrN+NC7ViL1l+kIqT+iImEXGGm0SSQ2iAAa9ChgwLZR9sd1
40270KOBoX0pXB/WD9+237Tw+p4Rv1rn8TBJW+2ChVXWyu1quwR5ffzhtvymW/jbQ0W6BYrrhEv3
5lCDUyjLqr3x4FqU/ZVtQV8HTrUj1KX/w2r4u0NxKYlZRrPru29XqdViF7y4LpiTec4P5D/0W5p2
ZTzOgTy9f1ZvlobXC0ivFSEL8cwOIs2fb9+sRsS1HhcwyhOw/ot9h1fCf5lR16ZNUmCodQydP4kC
30Q38v7B36z6/xycfq9+ii0K1J8PjkQwSZxuHA9GC/hFR7XsGgtay/tH+fVqekzIbMJw6Gw7wPF+
PoogrUqoPpGHIXL9gWeTfSAwxT7Q2oOauvH9w735xHBSnk0vWbuf8GP6bxtsHgu4A+xFHtLFJ5yh
HL4Hjv3CN6XeWFV94aNi/Htt/f+dtr0e0cYHA/zVci3z7cczycpiQrwoDwVYFJL/ooqbFbW7989L
X6YfPtF/H4W+NcHuaMphMP98GV2ZWE3Zl/LgIDKlhDEucS/eLACWaHOx5X3/aL+7ivYPR3tz02ik
p33qVRKuByIJTZlIFTVdBzBi00aYXYey/Pr+IV9Bf2/PkFmA7zHgwNj2dilbMsDj08RrZ2U+RV3r
Vk+pSf6C364h7d203MoeD9ASxn2FUNUfyX7oPOcokdQekEOonZztaTNMQffXPDvGCX4JlrNk7CES
L0iSspRwg379w8Jk/foaeY6J/N/yEfDbvzxxoUjZU468RrTtXJRjOhhsQxAa0kIDyEIurD7uwnba
Oly9nV3N7hdzDWirWWF3HZB0EaddGt1YWLr/8C54v/1prM/6DWey89ZNWkQVPW6vGtGkZLROMm8L
P2KO+9Afd6JPBbZzp4hNUpDICalW5MdNMVyKpEbgUM8jnRdKXEpmLTtuIBRZHTiABjswg8/lIpX2
cA3mwDitJRLbXo3jdsJ1T+AabUXJjv4JdWsSR07exwPDyj1yKKJOnCHc0a4/j+XAxNSoZExgFYkO
FUnrbvlBTiHIEHdxNouzslVzJFASY7xpoe0fe1x3G4RhhBRSF1+a2WJ+NAbUtkVTGnHiLS/l4tyP
4VgS7ZCWx5GNwA1/crN//2n99QVhREdhwFtPPfnLZGUWqSe9Sd90gR8e5mHMMBm+zPwo16TbSVlb
//qV5IgeizWjuUCvNz8vANEwqzBay/EwJMnJEu6uwnkYNe7l4KCyLSP/0/tn+Ou6jUOa1QafqZ6t
2G/m7gLRdcO9GZGhVh3zbW11ayfwBfaw/OGD++tjGuJ7QUiB4xlJ3NvyPCXSpJhUy1cwVN4FQTLW
qZ1k8IcL+NujUIRTpjgMON8Ow2oCqOtx4gIa/mDSwgoi40i2THj7/nWzKAjfrNScDdschlIBwpBX
QcMPIym29CsUy0gcZvY0W0AdsMzmGkk0cDlg2yKgpODBhyuenofw42CnhxYu25+WJec3P4MSBkeR
hXzCct/cv75v3TVXAaDRuQp2dNWqfTIV4x5VGVhMx13dk9XM0FjM9nvVTsF9ORbTIfVMdVWvq3P2
ShCW718a7YL+5dLAdtNheoQj/zIeTJFoGgn950OTyuZkDt4uMqGsrc3YXyeiY/YRyO5zBVYzrnpj
uZEdTFA/N20mBk0LILz6XuFZvC5hgazr9EUWhh2jW+0elkYCkx9zsO/Qrs7NUl0b5vin4uL3J4Dx
GtuzgxZFRx38WG4n1hDVSzhxUQkvSdGl7eXkph8yVrG464NimzCQhHLmj3yxhvq8ZOtzmAePDOqi
E+CGJCbcRe0ys43u2jVoH0NSflcvac4OKs095OhlO5WFwbdirPZD3nd/+CRY+rb//JVFJfDDGbxZ
Rqax4ge3izgs+HPPzJ2b8+jRqacLvh01HNjBbwhWyTzhx9DgYoBf7z8Fzm+fggiHOg00G3u7flF/
eEHChbVk8aQ4oEkljQzPkPeVsuo2cAW5WJH5ra3U/JFWRfaXGOJRqjQusHRiikWGr1Kxt01CPwdU
VpsptyacArbsNKvIPMweMU50ba3vKGgtlsrgAaXfzjMLgmCN6CMTleFoKQ/LmmdVRxTTz4EyH/yF
A6WuJeNugkDzh2v+a+kWsu/HjkeF4Jvsln4+Xw81SJkULAh9UX1skkNArNnWWBktwOh0/lAn/mbZ
poPjsfN0g1e6+c8HgxrkNwOLzqFLm5coD0lCslRBf+Xf6imoSDktgjtsJrLYB98W9iReyy5Au31Y
hvSxJJOR8a/20zBuZE6xlACGTR9qduKT1PD+I/Sbr6+PlMNnCMOH6ZfUhTEFypIUpjhgXoRuGd7O
QX9Pu/SlCsavbHn9P3ygXmvPN28NrmRmqJbNhtt/u6ZHyhBznvPIsg1v7qVD3bMQm7A0iNAdtX43
E2yzeYX4f+koblzw5EqACEbz/odT/+3DhJKFLwtQZ/PtZzmXmP8yxfvLQGrcml1A/hCe6Q3GpzT2
suLl/Sv9m48mEkdH57Ow9/4FFeJHBWnJcuYmL8N8SDsCJFegen/YI/72+lp0MniSuLyaTPHTklAI
CDV4wcWBPfIQh2rOtqohrcFPQuM0CYe3U7lyayx9tZsSsJh0A6rdrIyLdaXF/v45v82Mf32yqUc4
XSrnkPH6z7+GDOnEdpgVHxbLzb52gcZoTkM63jAU9Woa8S1+NrJPMdIZi54qIZsCYIE4sURf0AdZ
GcNwm65U5tBwt8dRWrGXMs58/3f+5lXXIhvX9HX355cXEKDsOnYhLASsjcMdalB/3y5BclEMIw2v
//bEbv9+0H/Mdvm1TRH6zF5t2hQuULK3K9iEYw/3U8ntgYu7I3Ig3YthvVoU5rS0toy4EzXRI8Fo
b9qS7L/3j/6b86RzqrNlcFLruIOfb0dmEItJgGp/8OdkIGtnVTvyn8mFJub23x8qYqUmxAYtLlKt
N/2YnIgKXGdBfxjXpH5xiXG7W5sMJJvhm3+6fb9ZxLh9tEUoEeHdvu1UwENPi1Zy+3LHTPEANN1D
nRIwwNcNbi++CEB8cFX/9bUksdin1YIqkWHQm2uZpmaDXNTDXGNbKq6Jb9/AfbK3g4ks9f1DwaHh
xrxZNak0TITNURA6ryLpnz70pdvKdLW4ce6AwMlfFpzdeeZO6xbvUVPF/iDsrU9NjuoBn7WxZ+co
5x1gC6e+Y7jOo5Q79BhPCTidJ7tTDBiZnYcSfidICFQNffbcTjjBSvhoYp9mlU4abyyYxQ2nBJYa
mEi4jZSH0x2JgbNcvEaW58sQrLuWCVpBUlpmPfoAb61t5ZJAuy+smmBfJ+oy+1OElLomjo1mSbrp
2MFkF9jinGQ75OWQfRBVay0nYHmRd4B2Xbs7w+yscw1QzzjAwlfi2qsbGV65o1ySO5L3qmbPfzdQ
+k4DioSNdIlW3DalctOrMCDLcCs9BzcTA6/qQRmRn5yHxmiPKAgaKLEp2irUNvkTAkIHxyCg+eJE
ylHaxaFssVAzUlzSHSjlZrgsFNtJdFURxNeDEAT5bWflLTMmtiUxL+DoJCZ9h7ojULUmZlCbMEL7
ORAJ/ZIAAQeODbcdHjqPieqhHUWx3E5JoB6a3CVbCNVLFNybhHGkO7moVJ4oYud9HwJi3YMcJTga
vMdKbo0oIiAw2ptbJbr9Zxp2VG564YUfiqzHOFLVRB4LN1PWpujANdehvKPPu5fa6Z5ozzuhn+b9
2PjTJqmLGYkQNhmnj24kZnksJftZu+cTbPTKzdIdyr78YLslpA7ttk+lOjvaf2934rkoceR7Em++
1C79Gru+C2hmp7SDX2gvvy9w9ZOwSQaNdvpTMa8bwJXQ4jQHIBhRurgS12oDJGDtfe+oNDcAKzcO
8OoJES/YGL+/9aJ62FmaNkDs3hpLTSCAOJpdOZpKwG4BjwgqslkTCzzQBblmGJBflJwSAnziuSgl
RYUIMLS53lZo/kEJCKHXRIR8XTTPsbwp6S7NmppQzrO9RWYEqHUk7bbIEmC5QVlfTE6GLATyApCf
+9rI5p01wY4GwLYCZoHUkLwyGzS9IdEch0YTHZoMtgMTcczz5ji8+Jr8ALyg24aaBhG0LTYkTYgI
MF6eHDOHDK35ETQpzrY171EiWPvSWz7VmjWBVu6IYP0hl8snb06aHcw+GnUy+VS/ulpSPI8nJYNm
r7TpZfWMR2jFZIZrQwwW5HBnapNMpe0yrjbOZNpCg8tJ3fbaViPkzFcZp82oLTeVNt8suHCEtuOE
2phDuHR9bOpQvbgC287yt4Wn/NvQI//x91BpartPq60/5asLyObh+Yh8ElNn8OoYInbE2hbaRtRp
Q1GvrUXEn8IPLq2TCXZyZ2gDEtTL8IK/aWHmcrkTz/YWcYmkJJ3EZ1JiAkGqMYHZU7ldhT18hka4
NwsG7RvD5jcfAsNu/5phf3ZHp6xs0l7CIVCbpbWgLRgk9habMgiRslWL8gwNATax+LY9DqSBK7UZ
y6bargByH4mumW/tqrAfk7op8xO4VbAXUd4D/7TB7yEXIuKkpxmX5cL86psJ9ST93Q6cFrRhEpqG
v0YRpj4wwLSNi8nLnct5JuTNVWXyEtHcx3/fIBTD+6bM7bqE8wfmTPXL0JGMQxKLsL40czBs2aJ5
N2iQus/Ei6MUA5t5GKmXHsPFLT4rwZ+zGNAzUF72Z+gXVZzPiHZt1xEf6cIxBikEWcTwQngSMifq
P2Vp2P/VE8W9L2ej/xT0dn4shmSsTg7G2T3wBfHRa/uF/WE7gapIvHrcylXwchAjD8Gd8JFt6hN1
X1DunaSGCge0kFFSjNEA9d1SNVGVqEY3Y56qpz6ZiMwKsRCHmwg6aY4kxSXwqmY0eOqarNLPoDGd
06jIHsiChuMVDNLeY73ujCcyXDnFoCuj7CK1V36qXyo0SLOcrlJywG7yEH1ja3brVYsF9NLN0KR3
TpcfXDP3H9RoE0pEedefgaVmN8Ukui+07rA1ItC9SZEK+Lumrdf9KgkknFpiaQ4B9KebqupUEHeQ
2m94iXpeKu4uTfj+XNaRizAr674OKh3u3HWwHkXO9X6NLlyXZjmEGRcV3+NyYfBo3nXe0H1FbdgM
ceOvxJiXfYGGijrs6M01f6yBgsga3P78Goa4KtF9HYng/QTL096tQdD/1Vop7IQVjjXJ6E2dnFO6
EQcZjcBFJuHduGtvoAKGT38z557Wk/p1vXwDxuaGM19gqMIaGAND+dLis9xtJ1RbsZGFPQnZTYY4
LyS0SZC6blqPHREZN7nXJh86P0vRYMn2i5/65XaUhAltbGNNLO3PFd886di7dAx7wsTNZJsaUl0M
NScPSWD+QJI062JKwoBDgsO2M430RhLyAysq9Kj/G9QON67TV6ehTLQ+KKKJA/plSs5ZTeziJlER
RIZ0qjDirl0rNyvvOW2sRnxcFprWYaDEtyB1vThJFjjloO95ymUGFLUrbJDjdaae3HbEJzS1/MjK
M8v7cBy6Z6fI/AcjAoEB4XPKbha/bqyNcJvhU9WTaxVC934yu7m8z/XttockvPQKC5W2qzhQScIb
HTvkHhQZ2Y0ruGqIhpZbE9Ur+WAQwI3ZJaGLpj1JaXUB5MXMQI3jwb/P27W8p5CeP0QmE5l1Uq5x
RpUpMqgK2fISdLT5QNFk8M7otwjS+3BJwdI2WhyfbrHW6EANP7l3MzYYm06KfjnhDvcBeyDku4VG
NLD0+i5PGmtWdlOVRWvFNezaW8MpaOLimeJemyLMFAKaNmziSIwvbWiwY0M8VKBgmtAYtYX15KZa
xDwJ67sPoxVJLZb5O1aL9aW1i26IfbvByTwUnvxukwdEnr2Cr2B0HZfF50suDuZUWuQZUvI+rgRL
3EejyWoW+Or73IX93ZiQ8IGUp7se1YJIGo/YnYVP/ybxwYQS74fOXGv3WccQOC6h9pwY6fixJz/B
vBvIq2aNb8vaO7ULCeNU1MEVe+JkTx4bJFq0BAF909GRDISd8MsK2e46gaV3UFWFitcH297z2bx0
BrcE0B2k+a3vim7fNa74MHQqARObvSAg5n8iJLUD7Nw5X70o9fZuh/i1cxe0Wc7cxJ5y/ANYdYiH
TCS2wNF4D1/RLVaNb4QiZNo0boEAHuJ3XBntwxi5Vwo9OrNIEPLQsYftJKPiuqf/Y8oM6FHdDRy2
9GGR1NZ1FtSsG87KeN3MDWjnRnfTLF7y4ONjOEUzvl8W3RqQTcOwscd0cvLy8ayWpULdJ9WVmU7D
ZZMGzTnNmmVDqU8JiBYb+Xn6HHkZ3I2ANMmyVc43VbkEg5nWga8Tf3FEv2t8q4sxal8gZXc/Um8T
imbO7ddo0nOmdtxndJZPfdIGTMsyClJFsP3HcJ7Se/LJpn2AlshvIb1Hk4GhISfUK5zWZ/p/9eey
DkAoBS0XyUYmzELPDicms8fNQPGW4lQapkNUugGJvna7vZCSwZcluy0V6nRLjKYJWqQQD7I3iAKB
73wvBQeRXhLcSjMCRcI+ZsNO332O8sh/8sFnHvM8eJoLsz7QLiXw2qSU29T50hLvNWVXOTkucWvZ
p8RZra/Iz6Y93g0TjrC1bsMcw/ukeBlFl43EVtEqTJfFv6C4cD8WrndovLnd8zqxALeo3DcpME+i
raPoRZXS/jgjsL6O6mhFtVC7j102F9g0InfvsXZd1ImoniwvCO4W3NB7Dz9Hvw+oC9GyDukO6FL3
fWXURPp3OubXfcFjkDdVikqetAyWNWCEhNehBp27YogZIJBYBM1HgqKMYTgXz8VCbmE6Ncex7Kti
47nGZbsU891q2h/R8dd7XsU9EV0FhZqHvhMc13XtesmHqmwpM0iWx5QA2xnsf34fkv21LWsnvBB4
SCFyZrvMAw5T4vO8qTuvRXo/RbBIm2o9LUurroih4LNDRGHJC+c3QF3m4qYi37zd9Ei/eO9IpC82
FXl06E/bSV1FyVh8qrECHjyLBjytNUTJ/drRaJC5gdMl0cmnNLPZ1QUqx9c0FOWZBCDzHif/eSiC
+ZiokdxyUV5V3OUL0Uwww90WWSEDHlJSxXhJ35egAVEcLdSfnyJmpuxznoe2kXGdeWvcd74CydVk
4Uap0fo04xM5tXbw1Vr97wlJdV+oWKsvlSAZsBDC+IAC2dg7CqTKGMj6bvGpWKplsBh6R6OW00IL
oxyaj8rGx3o2nHZytyowRXAMSmxRLBp+e2NMWuPcLEF7Q1MFjiMBxjiEZFWxCLWWV3ypa9icdh/W
d2AfEQ7nCwtokYFDILzY/Nqgl//WJ+baxbbBH9ijAjh7A7SlxbXD6dNAxcN9y9nk1Lij+EoYvnOq
OqTYK0mxn/la0rlbMQNp4AT/V5tozXNTsjMtNboq1d6bugRmL6SgiSAWWb+UOGSgZK9j8sUUhfW1
zAa+9K1L3qzo5+QLwThswt0kh6jUrYn4ZnidUSPPVlGwW0uveah6EmtJ1INHtQ/SUbV7F/REtgVu
zuOR2ZICp20AlGW+LD1qzDb5QhQ3/07UzWi6ScstNbPb5DFqnGUst0rwK3eFh1xq26DSCjauPXPQ
AnWtuMhXb2TfaDbKgsMCaz0l2Bc78WY1wrk9uSAvSNpxo8U4GIsuAUYmpLg8ZpxBRWaS3uAPNUUr
VHXukrHyqYurWSZf1KAAkaQyR3GdpF79YkvJUWXv4DmaXCf68vfF9JSRyg2B4lYer8JEmRbgdmwR
P8NMxb6exg7+HNivr00BAtCaBw/9GDG1eUG7B2UBoRpNSSZiZ9EFguWEW20PCgR+xTC2D96EooJb
yLw1npKe8ysDj37I0JllAdpdlepQLwg/riI1qhfl05ndSNvrsivfsLLHclH2oZFN87G2ouCuBNeU
xB0e0ccp68RynGnDJzeu5KSPtjJ5PKjK+dV5k3Dz/GVuDOZ/rVfF3BMdcggDBJuc43IVlYH7kkUC
aF7O7iXf8GOjy0Uo8T0vRFEdIgk9gsKXkOQDliB7jiu019S73M712ND/OwOAMaCutCMVHflvHdkP
/kATZWC2UrC4AF/jVXfZcPMR5vsFd8kEUdaEElmVvc5rdZMpB/qfLiGroLHJfUMb+IGISHvXV615
ZiY9HKdaOnd1Gs7Q/sr8aV2z6cNku+rvtvr/alD/oEH1mLf+0Dn9BTEaP1f5Szu8YYH//W/9H9yE
5f4HHy8TZ0SWcEI9/sB/XOMWelLXREKIJou+Lgq0/4pQXRveBIIqAF5IOLQq7r8iVMf+DyZv4gYh
HFBHMt35NyLUt5IHkz4yElgfHTUtVNd2dQf/h4kuGqa209ab62Zyoh1BoTzHxO0EJR2oSd3BlVnO
ZEU35c40S4ImWld9QFak4ymipv/4w9X7zbDCetNY17/GNSF80FQ30adq9/2Pv8ZtwMdFmVTXdt9Y
1ym9QBY1om0ybKIEnxE648rPgcK7sRnqEI19X2gPY7KKwCWxLGi+ReNIcQZgUG7tqrI+0JGiclx8
L/luLeB39+//4lcd1g+N8tdfjBhYz1K9ABbcG62GmwcZ93YZr53ZS1GK8OZ+UHjJnf0YLC1bGdx8
7CeBOhFR4i+0t0rTOdRqYL3FoDt+IypDWOylOtZ7IlPVZqwzXEtk55RUWG2R3ZYyOtciysQWoXz0
JLL+ogTkNe9YY/wrZGGqPrx/Vr/ehsDFcsmNIFXlV/FZgO8Xe1slrnHWR09tymx14xKA17FRZXM3
zUP00CVW9e90SwxuGBKFENVtnkX+on/WD8+iZ84pg8QUA1uItd8qM3ndMN1nEp49vX+Cehj0413T
R8LDjSCZ6RgTjjfPGfuqZe2HrL0OEec+9xOdogPD6MXelF22M4GhrrFjLiF9M8eb6j89NG+UHJwo
DwqzI+TfpHeic/75RJHZ5OTowDwlq8h7rgvpPZeo3auDt9Zi5w9ty56GW3+Yqp40wb5sg+8jATun
KVrcy9l3BjN2pqIF30U24Qdn6GyHdKJl+d5hWNlCZ6jJiiQ5cDh6jr/KP4yH3k5Z9e8P9LKhyTou
76oeOv5wo0yQ4o3nJcaVJZP6OR9GbKqWUY6NSwTK0qTnKcvLr/giu8t57bO935J2FTO2Cl5GCGEE
NzGIjJl/qO/54ATfGBVkwfn9W+x6v9xkmH08RCjTWFt5O/WM64df6Q9hbg7Z6FwVLp7HKNwyPlvR
U85OtKcZKeNh7s07GKsQMbMsC+LBavD8Dt2hcjs7Lqu+vu8qr543QTWlH6eCYhrTKlpar+8+UP3A
Ye2bJJZtwTwgHx088EkhmuupQ98L5dbZpakVYdpfE/1VV1l99PyxureL9JZoPKDhlQz6a0Zhj6NN
mia2JUZVVs6AD26xXJklTmFxWWVe+DkxpXvO/NC6JGCFcOPJzNwaWs6Sk3yC3X4zLeG6tSbP2K7F
/Fcn+vFBmgbpMOBRgz2cQHlyE9t+7DNrKg9JYFgE+GQltlDHHNQmb3rji6yDett1wj6VbdOdLJRn
33LVMQ3qnLp8ACsww8XqXdRvyUDXl+twsNAi3/RTPe/caej3ljVbalehr0tjNdHnpVuTJbsaIcBW
dhF5BUZqkjHbjkc+NfZE/QWIKByD6tNcm9mFPUTdg+eMHvUVG/m98Gt0WH5LqpY5F+telWG6N0hs
eLZFNb2IlJlTvNojvvEmtVW6n7Fl8XJM025JlQz3Q0tYY0UL5Ag7gtKcgSaCIlWrgLZ0URhxkLD/
ClqPOZA7wkh0iJiuD4NPQDmjIvNuorql/QOPDW2VC1IIYjCKoBlP8yUaXXaJd3Lqx7pmOFExu/uG
psO2189iMmbCozfRwFLe/mUvdTE67BJHKTvzeizHupzP9MbWg4owpZ9q2IPdptCYY5P0wFOxgB6O
JfeA4WFvUrCvWc1EFIwd38MRcDIZB+WUmvFQjRS7WY9rpT2WS4B/DTpRNF7SXnB4oqYEVdEU0xkz
9r6RFcmN4tXxyaCF8sED55RgVbHSD9Gm6vl4Jcgzcp/tOvpSb8O8EZVqi7QYJ38kyfaaqgBChUio
CvZek9ZEOSFVXqHRlq7eoGpXmBJLKvC1GjXwujQPX2j9BLm5NVsb5a0byvDaI0sTYJoTjIFHJMVM
FNxyFEhahmzXpfSZoFsqOAXRIJr/Ye/MluNG0qT7KvMCKENgx+UAuSczuUskb2AUJWFfAoH96eeA
VfVPLfZ3Td/3RUvWViKZTCADEZ+7HydwWTjlfNCVKpvQNmagE+5kz+DNU0n+mMtqfNWaEpHHNJ28
3PA/XeMor9Ne23ecE+Ae+OXRbH1aFPOkcx6WvjPNXabVhjgndIEx13QTI+mgTA1N9cjD2Dxl8WLk
u77hFSBvFKuIILBjhaBKm/FSenQtoBtVTbuJhOhPLVyVYhNHZtzjeBy4nOlnTqxiBr78KHKCQBuP
F1BuzLlk0CX01DrEqQsEwMhzadLBlSKi9REnPW1sG/8uw/hphbiwsyUom2zRzuQPrR1u7pjAaeK7
zVbgVKyhqIsR8dS3EsDg/LtAMGCquH1ic1UZcbYG3ZRqb23FhFILUj5HxlWgtaK4eQx/zScYVkZ/
xf7KLLHyZXex+4pHUqzcnC/wEVvNHY3ConqF+A1oAXmGGJ4a7SU9iy7unizOKu+IhByhPMHNC4sQ
N8BWOQsh3RIiO0FcU+aK4q9om4pUvhbjyM4ioyjlUdnO+K1pE/MwuCNanpfj9eE8FPF97KLOpt0n
EWWZGtO6/6SriE7jX4yOBpG5EzOEAWYXGULaZBjjsXJjcDKfceJKl+vNmWUc2twC+eqOcQkQD12O
7B2TseKF1YpF98wTzP8Cfoi7u2SVbDee8Dlud8qPjLus7fP8wfCQg46TlQH66BCr2Hyi+97he4Vc
WI8lP7quF7LJlHt3C8dDd/3lW2AuI+sTr6thhspUnt8C2Yq3KsmBcYR+PvDRodo0T8kRuevkidni
+6+gDmF0VXIrhTW3TPMbLKjHZGyn/oIk3KzlzL2cdnTY0FA3D5LRCP9fSYL6ggVk8sW6T+6qEkyR
6Z88qjS8wEvsnPtijp33sTJ5GVObzQ9mN+nqTAYfTEzdVHn26PG0AIahi6v0Y/mKq82hY9xKUuME
isHvz1FSx8MGT4bEDOzOa9c2b2uou3L+yIvcvpt6pdcHqc9D/hVBKFYHaorLn/Pir2tIKpmicA7w
zG1qzCum2Sn9rxqmPFwWTSwDF0zydm7HBMmiU2e/zNcuQnDPMcsenvtgSAzAApk2xNvCqPiYLFpk
+kerqoWklxsp7AQyl8/GuK7YTFxAV+2mAScSD5lRngVCnxMS/ekGnrTmQLdmS8cwJVv+kzazTT8t
FKCL753CZBCUAAWHYzoafKsJCOYSWmPsUNTCZaEjAC8//H9GcpdpdovHbEAu9lx1sErcG4dldLg4
uS7Usm8YYNaXypmsG60jILZNkNSGczyPTRJiiCmTJ3YicBLA1TQBS6eiBzRRgOr8kWI/ngKzfKQw
U6QvoiZaPwQLO7D5uelMzeebYQTZJq6WxyctasZvSaxrFMa4ysmPKT6q+0lp0bJvAbSk23TpuUlT
o8vMuykvFvtaOrh0Vkap7lwskVhTCMRhVFuGK1y10YM4gySBEhB4ShVbMZlTuxkoV273oHO4+3Nr
immLjFBy4asqR34d7Vk8ZZ+TN550K7smLtVd5VeCBdZofHjijPzoSuhfEXFGTwR5PrjPsBjwbIxU
FFkXKyq84UFCxEaEibmjt3QNcDU5OFAIn1LZUt+4bZOYd8YEcuC4Vlnxe2HoiS95q62EBWwzBryW
su8uEOx5/a2f44hL1j5AApkUIkqLzz3Uexd6T5S4l89d6X8mKf8wSRE4QzkF/T/n4t9GKecfVdd/
5PMf+Xu/fdHvcV7xC240AS/MRYwxGFT8Xtbi/8J2kjCPsZrVGKvijPs9zOv/su4/ha6TWOcsu3au
/BbmNZ1fOIb7K2oTdze5duffmqP8xW3LsIIUmbFi/HiIE937yxzAdKgyonorPg0igi1v4qm7Hxl9
7syxYsNDZOU06N8ybZyOjbQsKs9ruEcDJIZD65bD3pSY7XT6Z/V/sMRidf7zYZeXxi9ngxYlp0PK
8a9R30nZs53jCD+6nLPqW9/P9VtvcUhvZHRi54HoKTYQlmZt0xYBPDb9QGsG6nEnv4++e1Ul7hVZ
Fdlum9kt3a9Lo8XXGWhQF1qJEq8lnh68KcXQYGEApomygHqk35aYxJS2sZxO8w7gvpeNRU1Zl2wE
tqwcK5vl5u1zgv3sUDP6zsbQtwv54CE6zRvLVWYZaHnFE6vtxbY25mzL3OFJehgQeoqsPfOO6XH/
DFIHQEkryyHwC2RNihcy+a2cSx2eNvogtrKWNuI0qcFGsa1gDo1JOClO1IwXmE0QotnZUxtwjxlt
w4Z6ZKuBtyuKNTaXS3uScSb2fW+qj1RP2lsf6+XGydQZ4/OpoYL7ya1SvBM+mG9X9R19v6imkzZo
jH2YMgTAaZyrtMwZ1TPZaVg08IpRufegWf6rbmYKBziF65sFyt+LQWuqG+gk1C7A17T7pc/9KXST
mcU3Haab2F0esSsVty14vIC9aIUuMToi3nm5Zn1rFd3H2B9VMKH/4lzD4OU86F7ePAxpRaVf5JV3
9rC4q/sd+ediVoUyn7O4TYJJaOkK4Ntac2TsOHeMT7Ou02yVmNVxchp7T6VntWvcDpe0aJ0+VCaG
uYV6ucNkEp1zF18LzEXHx6Y3qBRLB0VJxs4977o8e07e0opX6KeYjsOTz1DylAi9wEBb6cVLQwPC
U+3W2U85CojTea81jzydlqtZGdMND2b3e+wmzg481QoU4bdvDYQ0jFTt1mBz4LATGyzaCUeGkw1z
nPec2z4wjXYKO+60YFHx+KC7lGcy1RjO9qj6bWGl/t6SSbGl3rwKjDE1+YU68wEICYZlfTHAzqQJ
tzQ1Apx8hlzN4SIt58Xmm4TaVGhB5Pn9luZh8W7EWUIVNXMYA+DJRaJIbbxpag9WYw00JmWZ86qM
eWnDCObXEfJs1m5I5s1JuHQupp2hNgxIWLZSXmDI0jWY4jDtDxiXzZsi5gASOCrSnuxJrYqRVnQo
7q04+4ibNt0UenEc3IWIWimK5CbG7oPndeTdI4TMVmXItpkakl0xGzYeSC+yPsrRGmk3Lsb2aRmb
6maVhnn7FplT6ZdFO7P2o9CAtcunC6eOFcSFFQ37wSlMigJxy9y7KCj23s1r54jd4NlPxuWbC1pg
G43KOvpUqazoXJ/BgtDqKyvh+Doks9ei2dK0EZTxUolNnra5HyIEj3MAbNN9qzCE9hsbFwkVjiT2
Bng5DRtvscD8BsXoUtA4dEl5M9erd92fh+FYI04xRWURIWVAufgtiq+DhpjGxq0qrPHeYR+uUHYS
aHFzpYpbFHsayg0PL/EIq1/btUrgWGnaxbk6LAfnMvELaCegfL5g85YP6O0d3kC6Hy5QmuWNRmUC
c1kT9k3qZfWTWxtasRF9anHS5b873KME9TijnYbFplndSJK71BjzZ84B1ZNn01Yfo1FuymYk7NTU
LL50RuYfWcwYIkittMqpJmgdjtJzob3QC7WM4SSl/2CYo5duXb2MuShY9tqdpZf+D9hlOKE4vrzG
XlKEsAQHqJCDPEy0Kiyao9Hq3NfJQTcy9rqdTKxz4lNIxbS/ZfBC9V4QCSe5p47U+ApbJ31wZ3a6
B9Wq+A4rfMNuFAGzCA03UW+06FVlYNGqYO/b1dgbIYC+J1RxonuR97t0eBnp8mYwlRAK9pCE87lL
brWp0/INhgJ+XIGgipNn9h98DYOGdB31RuKLHxH7+nJjsTbvGIYgDubGtJUjPCHWhumISBG9IBQK
/uCmY53nQ57TM7IOTysaNdeWI18vjSrMbOneiBjHTODOBlKiTrT75HMujo5DJ/tzB1H387IdNC85
l3qrJUEP0c8YhLtVifORmTrbUM9qKA6YzC+p6Jpj1rjunQ+zgJ9afhhS+dyIdm7eTlpzg3GBJccu
buLZiz4mhTcG5T3AcUBXiSi1DTzbZtsAKrvOdu3urVpr+IJlMm4rPugWATlvvGJ21kPD6I0NriwD
MwF/EFfW3rIxl/ctnp+zZUurWP0f1SupgeFjMAt1zknRbsCtTft1X/Kt0JhAcZfaJvwoN2XpoM/L
2zK+SG4U5xWmhJ7Znk2Pg2Ngm4lLA5BaXAtzOHCsDT1ZPujL1Qa+mZZe/+JkXVdtpSPzb1ZHWHs7
++s4M7ZivNmZ0mamDUXH5NRL3PG9Ul7BiSdPYSj2lM68YjPLv7CF43Il75qVDbcajs6HWXce8ymy
91lW0nlgYujm3K4S86LSESQEuQjjNsrxlrLFqt/mOup2HfL1pu50rhd9T5hmcJdVb6YtS75nOnw3
YC9sKbnhCONy+Lh4UokbxXLGp0jNOB8gKKG5EFSld9KjRz0gMZ6/Ixq8Kk1QpgTT2AoRgJtT5tFr
javH09Yx9xQlIcUh9LJoNYPiMdG7K4Pg+Z78Rvo4FYPOPFeRrQtaPKu7XqmH2F+dHmiEl8Suk81U
8xG7STn92hsfFWgtoUvhrtqlRa3c2iMVZbP7MWaT/Ob5HMY4cmmUgFpqXDeYHIK3kK/8LRzizgKe
0C5HL2MEGPgEnG66Ul+soEmL3ggmbXE5SmfZcCPFAq1tZB3JwhZThx2yPWm/Ghmizz1jwdLa9zz0
7/nULpjIuAeirV8XzmnIWp4E8LMqecgl7+dmQiykut7FghbUhek9kpq2NrV0GblZNCCdvTZnoU18
s9l7tVNklzaZ8wnOhlteqdmcvrTU4jwIc3TfJKUn+9rBDBvkaa59oN5rJ692ZbWXqp3KEIA61qtE
LDwyiGnBKiwbcWfQg1mevCb1YcS7zU+/0q0UNT7Wj+RFCz2sKP0JcChTxzT1FBJ1ZweVp3b+I5Bz
Hku7+R+PdahA//JYx4f7Xf35UPf5Jb8d6nyQSuiyLseTFcdgCA4vv8vjOiK4jXWfHJ/H8W7NKP12
rFsT8f97jIM84IkVG4P6ga3j3zvGcVb8kzLIgRDlk8jTCjMxnL8iYSQqYJHFk3MujcYTIUFWgQFd
jFQJhb3Smo7PEfkvDk8YzeroWlezsMPW1rXW3ywdvCfwhlLXypMi5tNOW22ZWis6eFGP1aU3Bxuy
E/NILMQJxAN3x2yQ+uFrh5GExs/ZgEoXUmrgdPGuU0Xp3AyWVB95PN5TTuPSKGxoSGeJ4+4K6PIU
gMp40xjL/Kh5y4I61FGtFkpfMPUMQFFky94Q7RoLmShjCDPFo40JF/2Hh4KjlLzjDJg/tjLyX1Wx
mEnYohSJsG2HrDnjFmfAXc/+C83TVs2PmJ1lO3HMSvc8+yCMmDNTGHqwvNtcVs6rdN1xo/n1+JYO
VnaHi8nd1f1sw4xN+GhnOHc77AXkAoOO590+X8rimPVF8uYoW74YyjRq2iBT/6P2vY9imq94+hDX
hpxeU/6ILkPvmPjCU/2wlnJsGVn54WTqTHLob5D3fYbHM9TnmUj8SP0ZMSbXL4OaSD8Gmoh8/Cjs
4VChkN71oldQZsvoCBdj3C+ML+99tucnzc94ds8Ye9jcUyl5SIos/c79YN9n+TCYW7bp2m1SUpg9
2U57UPUkbmjfqZ6SxaVWkjjXXb1YbjhM8EtDy+uMi2UPCBQ1bNTAkYZ5W1toBEBHaVzDDXEcUrGc
YX5CTkx7q98Ko+pJMwwMuLUIDO1oLofCyiak00gub9pcNjsvLbS9REA6WomxfLDRcY+cx5vHBQD0
lRKa+qbGxQVMcQHIMPWLA4eL0afVGU4e/P53l3MYSi6abTRQHFK9dNduLFjeVXvKUOPH6oQNdCxg
OCBUZv7OaLUHTxPeSIf5SJHcstVpbtc//jMo+z+tqMyj/tWC+t9t/vcl9fNrfh+T+b84FokvZG+o
XZ6vs8L9tqKy2JIdJY+LaP9pRWKI9fugzPkFhxITNAtbBOLfCsT7fYU18SIRIV+HZVBloMb9Oyss
dJg/r7BC8N0g6zGyAyPCK/1LYJwb1kBe762jXXhe2NvacG2rjtLNKJlOTLSZk+P6hxo7jvN3u1bu
DUVcdLPBbRkfaF7Vgx546zsapH7JoSlcMQmZTw4afBw4gMI3sbLca1IM6mGm+OmJMVSxz6F3HsvY
EW91E3nbInOzE8v/tpuV/DagAx8mZHRU/AxzS6D6hs9TA8skjWLHCKMpNx5ZMzHyVkV1jlyz2DMP
CkgrVRd2cWmISAvYOIOBKQaFypOWqKUl5lU6v2P3xLiCTRJl67c1La8M/73VUEhlIdmAybiftN6/
ummuX8Sc6pfZhDtKkMaUO8MVxV7URvyy6nlXRvx3YnL6S2SQZNBR6oQToXxLi8mLLhvzJ/6LVfKf
ndATQ2WEbdl2d/4sLChxiHGgUdjhtyvs2S705vs48kPMljOTTBH7qr7On6WVIfJMLDf7ppyyA7kM
6FDWWMJEmAVam9F/rb00uiWKw1MJBO+HP4/zC/w78z7Ovflgzhk9aSY+bga51AcaRrqTkd2f9clh
NGf2E4yA2N2RCh72LlW+GxFPExajqjgM1afjxeq/a74ZpK09h+R5z0YV41/QaKNOC4yVHPA46EeX
Mm9KDBDasSAwuYllvXy1hlbupRzsn8S56kBlXXruHGvc0+vEUl8m5Z1Y3MXY+RrObAZrkbbFYN6f
G2vOvsRz6r+60im3Weo0p6hxxsdmGOUTDZzpZQF2chlxIgwcxcz0a9RZ6ibr9eLRqq1mXzKLpQ2a
ABOhqoIRRV6Y5v3CiesS43Xdza7LrFEDgvyAqiOGAHrOGi0xhxsqA/U7v+VeqePOiejIs4qPHoP9
NXKc4jBPvXl2OjrqysZJX3vPTV+gOItrFTc2eetiOUzokFdUHvNsjHZ9aOGu3cJwVk90hfKMLFVx
LLWeuFs0RoFf2R4mu8Z4rRjEXWRsoQuJojlkWQE2psypWxwtgmdFM56NZLS4Hel0Bcyz7ZO4e096
j2kq5n2xNZrIfZfm+MOWU3mEogGFfF6jMBwSdr/2iOBf/WJa+cc8mg2Jr9gyXl2veqoHc/miVDPv
F50cTU1HRhWANtROtqZWfDtS7DUZQNKGI6ncdzSt7I7TJoEpizH8Rxp5yb4a+KJ4SYtn7D4gvekF
2EKhL89ZzEUcTTM9On2B7m4V5aNrqu6bSVFtS9JSPHV1dUSUdU6MavZV5Tnh4rglY5ciy+8hMxUP
dlQcnHnsTk60VEcrL+sNsCOsyCyWmCH99Ogi4u7m1KRIT1EaGFVT9tAo3fqxEM4MzZyJ4MKxh3C0
nb+4tKw8u1VDyZ9R1iEX1NWDNskpU3VEc6e1cG0LR55lO3hZSIGC3WXlnsevfgFUS/K4uB+iaHjR
IqhtuWOK+0yPzUPF9pjCyVEf6EAe2g+TDoEgsvTNqE+kv8WINl6IXkMRNL0XjIkSR4++MNkaMSlu
q2WObxdV5wTGujWBO9uYoYbJweigMW6Lo3nbV4tidFb3ZKF8f3iOqYxldJP7DaPRWLLMKYDyftPq
57iBhkxLob4VQnvJcNevATrcUGnhg9dzpB76bYUhXUu/0impHwtd6dtaz9iwZnn9rXCShTrAxL+3
S1QLpQgo0iStdffpOjRyXWJOtHi+O2QpVnKjd6fjEurCpjT16+DRpOpF5QLd3iucLZt0/wsHYv26
WEnytfWs9KZchjdyKM6BJyJBakaiVxVb1CEMY3ajMqcKu1nzb0qqQ+465jiXTB/lFy1Ki6vKyUri
pqFCwK/jzYIncmsraX7Nkf4PDnZaugC9ekeOxvixuHF/GW2/eSdguD5caGF4SSDtPxPeGYqAck1/
R51gvGdUlbPPjpGQRZTciZWCMMKShJkkJ+b9vPUVuY8NGIZmqybDO3s43rLNVBBxM12kEzMX6Cca
wyCubL/s59js9+gS3TH3l+a56KN9Kppsm8/Rcpdz0N82w6DDbe/0JQt7DeueHU87R9bDVQyxwXw+
zt9GaeS0ijrETASP25SP+Jm+muaAQ5A0QC5b/zV3nHRTVqP+UkQtBx03TZjPGJsZ/u7dAufrowHB
eGo6T9uVsatuBRGhI0mfaOfQo3FfzKP3HI9eBKVc6o/JkOr8ODfSQuqQnR3DKHoEZkl2ZJk/9KVn
+e/bblEBOEbI6+YoNujfZkB93NmudDQBABIpGkAPXqLECFMR32dFS/V7D6sbz/4si596m40Iso8s
5rCi+e2euu/iUCd8pIOpcXPqwlU7YgmKPPnTb5v8CMECF+w0aoxsSkKAVXk34IA6dHb/arc2PSy1
kkmAdt1/yzvn1U6Tdz3qf7rF8urV00MlFsYYDNn5eZKSncqdt3Dtn5AKmhP+R/dpIFT9BSRp9YHG
OH1tI76Q7heNWz2Fv5ETT+K3oHpaKjnAuHUmuTgXtloAGwKMSjrkeXiW1tap0+RmMlYixTj13p3s
5Oy8KCf62dMo4B2KYeTCaXNiUGGNFSKMan3fz+x69mXS1Je0kVr92rCAsvfyh42Yonwn8zlm1rIW
D6gxMzZs8nI0sLk69W3qviIyyjfdhYxyF01JcXYTW7RPa1g32hdIW0vFwG1cSEvFNOR99/A9a8+2
jCZ7K5KBID59OXl9lG5qbipNp9rXr6EKOOqrApIRtFNcbPSZK9nF1teJppaDkzZuONPIdOVfTju/
cNlOFskpba2b3jdwtun0EwR5zFNGcwftwF7kuVrQehICmSeeINpjQgbwZnILpvCVmK8DdQfXlqt5
QrsKOEqP7xSvzKfWdxgjWRqt6RWsiKpft1vmQvMUaJX2nKbHPCLB4swbgPndwSuYGebSS/cKYZYj
m3VfQuGBe6/Fx8WKu2MfUUa7ppRPnR7fOKIosMyI5iaJnG4zx658602nCD0sbojHQ7rLMCFtsU5G
2zYtakhKVkPkCEgu0Z9GhTaX+dDrDUmgwij3th7pP9F82EajhKWUMuBIF98dr3K8r4pecVd99Nbq
Pn6OpMWOI8SIk5bFr0bh/7gd/mksxtL8rw9x6VJX738ai31+yW9nOHwKvwCWtunNdHGXfo6+fp+K
kSdhGuas56fP0x3Hq9/PcC7kcr7q11gIeZM/nOHEL4DAPDoyMZtTOPhvHeEglv75CKcD8+Z1rWdB
znLW3zDbcLKUmnJnvBFpU0wS/+7YlcUa0SRuhnNs8AwUOAkht9/nBpV5+leqnRyxzbG/qSejtLql
DTB9EWYq2qxtRnjZQyUb7zF1eLQ7Hb3YVfoJ9ZusamdhoijDipqlAw6KUUvCitF5ORzbnjo+yhmW
rq+65lIVM3FOSp09bFIeaqYdZdOp1spBP7Kdny+zFUVPmSmbU6U5L/QgDXt0PzcO9cnf8EBFtimp
ECIu26NfIR8/JVS9V5gH+nH1QK6GQSiQPvtKiS2paBfijw4L8cOSD/Y7n781xNWp4YJVAAcWdtJx
badb/VU+FRWcsKaBnumhLbwNBn32poCj3CvcjiEjrKine6lp2P+dZu72LPlDT7EPRI2ktIjSRe24
yxZUkcDVKr7xmuQmOjZEA3UuUfXajbN4GJ2E7qq6y7pNohQ94HEzE1FTMaIM25d2gxg2vHSQIb5E
S00wkO0bahrVSlMeRK3NL2rhNjdeoiKTNyOwRUzx+DsskQ9bh80djALR3ox1LZqNa7kj8opJNARm
gn2kxM/94pPqvTE+XdLpp2M6+XRPD9zqG81cPdUSd7Xx6bM2V8s1su1K4ck6N0g/Pdn2pz/b+/Rq
Y3y3A/Ku5UGuVu7p09VtrAbvcbV6l5+u7/nTAU6MEze4WI3hJNr198XGF5HbuDh2eZRyLiD38U5g
0Ofw15ZYzCmWeBQMOc85vvwXtqCYCPSBnRQWl47HJLa5jdG6t3AssK+vRnZCIy5QaJrXuWk+ve5x
XMgdJpaJ3XXr306rKV6u9vh+NcrTqodnvl7t80jmSC920hffdWzHxy7KjGO3Wu4d243e1s0JJ8JM
+N+gOOPOJ2sw5Pu4kyBgOLAfRywIO6MY8PT7VaQePWv40FfDP2DtZRN9pgD4BKTH2sWuH86fOYF4
jQyUDjn6fI0ReKR99vTIOBEy8yIEEiwGcfWZPlDkEGyraK/S05dvyHdglmQ8f+nTpjxEnxkGTdPJ
MzRrtGFoVoh5PVVXCbmTh+VnCsIY0ihEwPY2AnTEsxNLUumaTzmfn8ZfO1msmmAXFQ/5GrFQcHL2
A3UvXc3ZqyUWD/3AyvV7KADECz6TGjUpyZGVJRLRmYBnRpi+a24J8PpkA/TiB/7B+Sh9VYdTIjH7
0DMVVFH3keGtxmY9jqHt4bLO8DWEtWW8T+P81S5acO957E/wxQy3zTfSJL1VYJ0GGdA7dyPuSA6G
QW7TWfOf7u7/+qNY9FGz1rbzw484ras/PuI+KzP//w7Arerev9fqv56rlL/+9oW/PRodBxcgFn4b
jWbNTP7veBNI3S+2MBCD6NSlg3fNTP72ZHR5/OEFxoRH5cUfHovC+8U3DYL62AqhZbtUi/8bDbx/
oeOuP1FQDUqgi9wcs4m/Gu0KkbUVtnH7B8iGrveZjFgNa7feDOnyxbb7Jn+3tBbYXSVnhazeGZMN
052qav1bXLVWRcWgMeXuCczfTN+Ur6G1jj61lRdiSI2GNSaf7BXj06EEbDQGQxkIegJa4oc71XP/
UCTsZd9p5W6iD7Mkon2NnZSxIH4gwoJFaDV2W97iuqKhbBMXdruWAnBKKm8EQwFeclyWYj4bpVll
PzWFI6YI/7DRufs1Y/dHHuWfo4UW3bL4onymvoyhedf1v0x/XVGmfeIk3g8mGFUmD11pFRbSxoDp
54BDq0vHcGFXkf4kU50a0T9E78Sfp8/8fMJ1Kw6TEyFXihfD1uYPoTCCGB7LhpN+z0Ru0hfU1YTc
WVB9Q5PZrgUT0nYbUmOxBZjV0pamuhux7ikjFNbijOYJLH2l8qCuJf65q48vkv/2r9+jv4Ry1/Sr
D+fRMyiU536y/4rNrPQuYePS+B86kQrnzTLbQXtEtLFtLWhNnniHYeRkWIZ6abUG6aW2UG4eUGco
VNiZxC6es1Hvtcd/eF2/Xp4/BCfJXFCUQGm1oYOw/TtlU9dlVXPAV/t2odNWbQ17GmB89yB/+/qn
wgvIQl6TyhopjywjqmMptMS8LYDZ+SWKQxzWecPCfmNYNBbod2XEwlsfZsxUdn2NpjQX0xxGxqSM
VyVlKeNtC8KxwvJX9OS8Qp0+dVVuPCTXtLgxAbWbDgNulzPTjhqKQTNv8XcLOV3yOCFZtWH076TC
D3i4j+aBEzMNNxuIHk1bbcDv2H4b0qWpcRPk5ejyV1zUniEDZ+ZA92b4bdIf8893c0xKI7OZskyz
xmhxMLRSO9Tsu4trtXIUHgWfuN69mqqw+QZaZkhTx0u36Fw3HTmZ2VquOiBIAblWjP0bp3GLrAf0
giMSjpHs2EkF+jRxuWFj8Scf1ZH3l7Zt2UY7Vw6mPDJEzB1jSzEFP5IQWWYOJ300ojSG8VAq9q/s
yYuseDbrPvPNqzPD+MGt5MBuHE62GkB3hkwscwwe/jgrRpdJ3pf+8IDVxDXxc2VJRxNiqDFCHvUy
kKBQbePOl37Dbi+W6E/sFGb6g+onXZ9L3shI5NiPr0Q0xtp5Shsy7zGTOgLn/i5ppRAZ7CdPtT9n
F5+Ud7KdaTTehD3NnXe1yjFq7isfYrGxzSrICaBjdN2ZurDtEg+walXPXFsc+sbaB7JWVddDKLnd
bS+csauONzkqBXibtsjGlM2977VaSJ8yoGlLL7rxm6OX+ZxsIitqqiooic22L5WUntYjLDku7/5S
tutVk1Xjx86NR4EqCwJsuDWzgXYhuPIlbXlcoLniNAOD7PPWKFKeRW+VC71bZ2aRpT0GuVZ3aJHA
MVe7vAyyXei4uUaiBG5O7T02la8VuzKFLBwksMUe7TllmgfckCmdNZiHlOECgcC1HLuN6we3RYSa
YCMhEnW4WgCAtU8RN/XBilHIAj59yTeOUcVLrK8WLV8A82YIQSGLL+COGZV9Jun8Vud8HKuxcVa5
Yd28JwlXF+sCvtzJ2mZ12t8uWQEomDu323qzbuLXY7j6wa7o0QBpdaYMJD6Xg+oYe+Kp6hWYpKHu
/U2CI/vebRIZ5mmTfk8VOMgiaajEtKpqY0e+PHmLUe5gLkbQxBp2mgFaUQXzvXJ3I9/y6DGR+gZQ
p98TBYq+SyyA+xzbArUhfmYDdtLrxwbRk8rHWJfYps06fh6nxXsvtIpop9mXT6NnpFud08DJ0v0k
ZaqkmTcW4JEdKWXAkpkb3esaRKqAZLD/XeCeJGwvGvFAk16S7qCvaluhyu5BIZQf16Vgo1BfTqai
uhlv1uhh3qUOz3tJB8Ofjzzr+g9lWBke9b6BkhtDfJtxI9jeD6+z2d1rkdaeSh+H7sYSXXY/DWYe
2nZZn23VwQBFxajf9UwRlgaLcFaOWO9QyHxAWONhPE2AdS+6mw9Hr6y1UwpM38A9mBbfBfJdhWfQ
A9Pesdd4HRs5/uAEOYUGhoJ36K01lkQc5Sd/WRR3blKgQ2qibuHwLiMBVKenLijQRZNeZ0F8FGPB
RHDXLMwTiY6iORGSbndG0xtne928k4f/Yo8MYplgXS3Bx2fA874pXcloLp6I1WKZ+x/2zqu3biVd
0/9l7nlAshgHmJvFFZWsYGnLuiEs25uZLIZi+vXzlJa7Z0s+sNHnehqNLVhaEslixe9Njdg5/lDf
yNTpvixyHvfYlqghQYpZ4AmDpVaWcBQyFAmdo2obSNplfcB2iyquWQ13M6S9uz6FZhoVw5A8tgRk
PnezrNDCz2qOCHOQ+Sbn/gRVBC8uGHiz1mLNwXQb2j2813odcZeq5LqhaFZBNqTaK+Vo3aGKD07S
Jo5cYRd4AcHW+doH3nyVrxbnL9mgwyuGeNjEMCg4RCnKc4FBjFJpFeHXzsCDYRu0kqOGm/ftrTd5
xZ6JHlvxMFv940AA/K1sqnZHjGT3aCMOPYxqtg65HL2v2A8/TvmaP64tie8HLDAJbGir5MdCgxxS
vJnUrnHN5YEYHhcNoNMul1aRYLubwm/2Qo5LKElca0MdPXwMMYR+FSgiP2Oe2bxSyF1/KDr4doSG
jFoqF+gPPbCluR0eAEIMnGzq8crAvfhlBUE9iBIzxqgGlrghjcdhLZuZkcw8CwxW7cI7+jjz4xBe
54fCVd0jIknB/Y/2Bd64kHI90X8pZdzehnXaHa2lDB8qwpMvkz5HAwA1GdhL2xzU5HxedMqZbmsw
vM8dztrfRDEyOdjtMt440JV37KemT5YY1OXc+RMSu1nggKaC+hB7lbNNWwT3OjQiPK0GUaGILLq7
Feb2Y8C8/aVdA6xfkzQ5Mtj8a7Rwwy1LfbYvw9i9yibSkKOhIispwBxT0N+7eg+k1NwWRZDekt0o
CYaXpbnvEI98kYNyEHa663pF9Jm6zOKp2CRG1XymlgydKE2Quwu/CI5WM6Nzl6vzKRgTcUhVZ3w3
YnRw5tWC/iILKVDPFPK2vpKIt68KV4z+sDMbjICw9Pl3kHSoLGJPnKX+n4RIL6OvHjN7HNtDauvS
c5j+v+xos0JCU6XvI6OJI6rQv69D+DMyugFwtS6xhfZpa8+chu6qDaH37C3kBfAZHPi0YnYM2P4h
/DJvpg6yS4H77skRH6tdVzYLvGkq+NnW6Gqq1kscWwaBGX2/3gOWdCo96K2HuQ3buSmxrhhlg53Y
ReEGXldGls/OJXIrFY/X/32AcD1MMR5VFltE8HyMFJ5AWNagYx7p5ODiPGkmuDLGx3Hw/AsXCWCd
f14FWhb8d3F6CNUFQYuteQowq16AUtHqb9Oxd9VDSPArCgA7KcNu03H0L4sIcc78kCGmJKeZMOu7
ZrGM9TB5cBu0utU2r7AvxXHR7lrTv/ZLptNts7TrtqnX7CK3B9y7Lb+4GIxl7jGVA8siPngzVjUG
8YAndlWMMNWl7VafhsHJA+r+Xu6ViJ4VccW7JljR8CprAWxyLHCNK4KjqU9VtZxX5CJzC/uuWtYH
z1d5ccTX2212yeRO10XG0Xmbz9l8FIljBVtshlKIx4hNrFORgGVtpHL9BbXLvHz2Bnu4Mdxw9lGu
xGTs+g5+eWBvifdkSaP7PmqgEYsRIoybJrYwtUByq1CmeHNqNNFAcnyPbhNpzv1iOI3PxkwFWCFQ
bVEDH2hMAwDiG5MQ4WU7BKTUwNCtkl+E3aLlo/W3YUK715YxeopAZZxlj3kbOF+TcXzB0Sp5TFL5
kiBxyfFBmKqHafLzXRzE3cFk8TCZJLzuASolBLrFLm/gZaj9mHZ4ubVylTBsBDhnVbnVQ1dDBOg6
WICKmhDzK7WnbyQrr3u/0XpXbPCuZcG6EllgVe12ZbFxbkMY6A9Ek+CMmRGKxsYvpcNs5iSbvluN
LO5kC8N912PZC5m+bh4Q1Q74qlOpJAKvBvPcGGjpToSfg5PXbbmHP+0+1AiBdyFE9ssixgbfLmbn
0qbOGTVJb5IKxrFoa9vx+LVWvjqgC7BJZfFZhLdmOLb9TpJLCx5N6f0kO03pgCWA5WUBsdvx+lFu
QgulddRURq1OKHApUC6NYT2sMbGqMe4ZrU7xGbcdgxLt9lJ0N6zyLP6ZV2DVmbO/4Bbie1Yd3Nz9
EPZqLdMnaFbWC6gWivPCCg+NGVZ7X/r5rYGrazRWXvqMJOQR5wVOUhzc9j55L1+ayR4alAVN80WY
cXehbBFDUUDdE0RQ1B2INggdCvCtvZPNYxQ4cCRzjiUX42Rl34pU+C9FnFjPpNVMV6NVi60r2+Yk
FgqUjV8CUzOnzXKDt2x77ZGOyb61hApKJ3S+wdvgIAZVVa/as92/NlhoEv/tZRg05hVHllPt1lkT
9QDHwxZn2YaDgD/lViRK5pENkce5e13K3n7FKYaEOsqwVr3JMagLooK/i6kyfuhYwEv3VHnK9rcc
4UcMDA2W7wusqIe/JKe2NCqkEOYLC+9EGIARTOPRGApvO8jcOJKpbj96uZPurRV3TswT8VbF9TJ/
VWMgWR44eUKnjW3A0tgVV70bdJdywY5hQ+Xb7q5miGuvhY3RQ4QbPhvbbCznbwPe6t2BQck5DStv
4Xwf4Rag58rHcVfno7iYWuRqLK7zymbed8cfGAGO8b7y04E0cc5vG4PtyLAt49Zwd0Zb4dtsrqP7
BEO5/OLLcY6KXvTb0jRa80ZNZLwPnPLCfTywh9t4w5SWh4lN1QWzX030d5uiuGrnkK1nt/bIwkQ6
kUWiMM/EX70yXbnrJBSxTdtLOhF85yrNnWLcJ6MnW0wAtB3rAMCij7HA17hM2uypRR2vz3Wv6uKT
Deul33KqiAumtJAkShl1FsLJ5YBtRF47nzwl4mCDCX8mvpamD6ISjbgronnD8a2YIRemjdeEEaft
2SHrCveVHhvwdDLdZZtixhggMRpY5ZdtTShDVVwi9KGkE/WKA5i8LUfKmIQd9okK1b5Tss2ek4Rg
jWQ7MVRwDKZCJ2r0aRCFvGGfsFerTypF0PJ33/YYBuzSosiqeue2i1U8oFwHxT5IvEiHetstjmHm
tzlFRd6DYzR9pqiNq3qCmzZ3PP4PAud9k3bs83qBapzO7jPItp0+tDO99cWQHvUDbKUoMxi2Fc/y
Eiclk5OwyzzOSZhxuKK5BAyavYNf4ZsAPG/1IfQzOaUIbupgWnAaQdqbTx5LBNPx8KRSCgrB1cCG
EjpaHpqLE6mkV21xWFHZ8LZY8vImh4al6rHaknGplvpSKB4PsX5T23YfeS7q3/gBhwaZEcnQtClm
LKZSLZqfrcBqib8pnKTdvyECdmoM0KHcMrlGXrewdZchM+YClaMfAueQDX61LHKfOqMt2gwgEdxw
cnZJPTtZuZPT5GijgK5uAvjzygl2sVF6MbKgMQ7x8bacNnR2/rIK59DZXfUkA1U+GnAZho3dUJDe
OIqxs0M2V30364LMCeUiFYbS4/UheUidXfvY99jtgFU7iMIONF/i/ZOMt64JHV2gZr1qzFhEhQ25
M7eWBW8DUQ2nYQyxFKaK/JCjVvNPbe9gKipquZAgUk9FfegG046GOZCQVUaIb98lDsIayNNWlti8
kr00iHW5x4oHGlgyGeWOHSgnROJ0XUR7njNU27gK5ldsquZFbqxkaq37ABmOu52yuv7WASvDic1H
jgb1asCvgZNvpTu2E11/VDiJjN8TY9YVF3bUqO3WIk321G4xSt7j+xKEj8puMaOJTYdgBQdPiKPV
N/6XEntnCpZ+bBNQQEEx0xpBf+lvoH2Z+PeZrhqe+5X8Jl6OjCtgXytswciUZV86DsWtG0xeoCs6
Lfvw61kqZ8bIv/B3OOqUF0bSQ/9cFfIMiX5UVksb2Yvqt0GNqhYIdUghHsKUW/05Qbg8B+2xlWUL
HYqC2euaIyyWUxzeKQMHE5gskngIOd8ivJ63uCQF4S6HY/TDQBhG8TCXyZXBNNy/cLic0js/rzq9
6xJ2dmQH4110sLKzV6ZIsRwE8oh7lL/x9VwZyfcEhagERV/n4xDHisrIumZYNmfm9AgHRN1OHXqw
G0lpu4WzVzXMptpbai7c8B69hOVv4bpOJ4uiBZGrIsn+wm0fbMEteucITIyd+tS5DyS/NfvBrs1n
8nssclZnEjm6cn1wBOyqjRO4yw04i51tbdUTCrspQeM3YTaG4ynBl45pvl4hECfxBI43IVJDec9p
OJKwmew93g0C8Tqmsf02GQViaXY+MVUYeI7QlEWiCVIJPirXQkl1lcCCC7amm0gffkspP0+zP1j7
ZYAgtakKz38h5QcaT8UGHD81vePt0QrVG/bUOCl6RUwWCdHKWUosTgAGWVIuuV0rKgCb1ZPS2xXj
mi9bgTxkt7Yzv5O4bn9KiF3GslvIv6c+rXd23M/RNLjLF5/ZYryE1N3BamzH4L7HplVxOddtORBk
VIEqu7kWZWxfIq4t/NfQiPFe66w4JGYhtV/xpSrQ/sv+VlR9HlkZoTwtzhf1ru79cIkyt8cIG41P
tsDNgnq4KTvwUEi1WVAy/3aivMwte3H3gze5cA5TOd9QuSoExYCmIgsZ3fAXnJ2SBT8oq7tp4hDy
pI+7CoeC0CZZBHtlV/sX5elnzA66KWLdZFfH/nybiq4NdLt5nyZ4cyt1FyRMQVmJ53bprGQzqvKL
wDT6uSMCZZNmNbXHgWEThJj8OGHZfUmMyUzYW81GhMrTuu4UrLaeugshC8o4dTmDekvCkg87fGgu
BhctNify4oq6gH80YjN4omKMAjWBtPaKcEnsZsfs78duwXWuJ0MkyketLVlqszq58O3FBrZJcOyJ
kPS2OAywcaqwL8bZ3B7LexC0bNtR3Np2dHWHMCpX7di+WJcYXeEinU/Wcxov8zPG3dZG9srcJqtb
7KBMx38DiZlbx3WGx4Dt/sFyYusVO6PiGfLGggXXTMPZwnjuIHZfz62B6gnN+WYO1NemaoZbqVDa
gGcTWME4WG/DBMMdeoNTHVgPMGtSQS+2ge9eUkUzrqbW7v7KKXZgCsBBpW2ymgiX1GqejKB0HvIU
+SWuiDSjlLXlNpt8wjNMfFsU1f9uV0jqQd0rC1RRkaoQiHjxnznRNpW875y+cdxPA5lMzPI9ZOEW
GKsFE003zOp51YI15FI0n5xl6cMF0TseevZWNCYB0wTgpFWOfBTC2PAYZ/PkfnNrpymOuJRUgxPF
TmcOSJZHF5M/Ji98jl78qjKGUx5aGeJKRNTWyrYRVngWdYXXmfNJoRuP3Y0Hyrl3nHoKXry6HphU
WkkOAZ4dvpua7pZ9Xl1RJV28JNm1cCaa8TQXbOPz/byAjzJoPAFHarOMcBN/mC2O1/3Wo6zvJ7te
TkuBo/WaJQXAnUxiC3CDPohzxCHBvs1s70YRDBxhMjF7XffUBFM85ttpdQPOfbYnsjm/yfOmV1C7
J4xyrZ0phUIWoop1tJYNf0Vn2U54WLICrlA/2vEYa/qtpkcv+kkcLzFhZ6cwLvz2L2Ukq03EUxwU
/KxsajQel3hKc2C+zJEblB5ZCzgYjH/ANt9Dq6CGeHKaQIcAc5o65XyAVimVBYOJr+iPqkH0xlks
cyXHHuHWHZnTvZ86ikzW0YQ8GaVZDkT3hxuAX/YP7aS+AahgGP3AeQQlBBR6j61mLupFFzu778X5
BnDxRh3PTI6pBNvuBlzsTDD8Nv/v5AcaOZ1MVP8TTUbL9I8rQhsWxIjirwt3zAk1gP/+inOaGXba
CeM7tgYah0ygXIMDkro18OR1N7DPxUguHk6/R0LfN/XbdZ2QlFbbNUkWFR+vKxWuE40hgu8JJni9
x8YLt9znFINNziwTGFD2qY5T3dfTFEsP7w+P/Z5/py+v37EWk+B6asM2eP/YiTtmhjmn4rvhl34r
InciaPIrlAMGZIPZe3mTUeO3rkXRLuqh6E2TyJw+zUoa5fcN8f6VcyeuzQtHTKYtmWxXfHgBAwnP
+UK83bc4XGu3OzStrFALGDGGxdQAg05PMr+/5K8PHwAiO54LnRHfk4/p2KmfQkxbzO67403wIfaL
5a14iLndBBi1yzA18V4Qv9icYHqPMfOC78/Y4W2dEdE0/aEjWOJjD3RDE5tZTWkQEE+CD75PSbjm
EPwH4zXN8HEyjsymmjpQzU0KJUnh3rg6UVZROZcbUk4Ed4V4NVUPlfRg59YGleiHEFESh3MQ8M6+
J3+h7l9/32bvrXAd37L0fGA6Ls45FqPl49QwwQ4z23V+nQEg6QSmKkwaywRxAZqeO8EZUNo4UDJo
hqnRXzISgP7TxrJAUh3KbV4YOCjNPt4GSG6P4M5rXmviKGC75PA8AKHHxeQcfSliF4YMx2UkkFXu
kivCxr3qLPdIiJNBsbRN4aVojgyOl2z8srUcL525AG35EwHjYx+zdCP5iLsDmy5Ofun7AYaoABS4
XsUrYgcPrF+f10oFojBkso6mdmm5OcOvRn5G0bdqlm1QrIvxMEkZn/CnQ0MekcVuLjjIsP+LNzVC
zRhaK0Lx8h6Pw4RtE3aMM6uVbeSLVV+YOCLyVwvABoogv3//HxglzFRYKMIpwedM4AVGZ33/QPTM
uh3rUb6QsuCCZEsTRL9F3azYc0bo4TT/gf3E2+xJPY6fqbfpRFqxxrrnaRBeu1eT+POAdj7O4iyy
0LagJVssGkwkH3oniGDPKaGRL/h/Zh3IGVVN55oQcTI/Ra8WmiOkmLY+VewGFn+DAdjUphET/uTd
J+0aG0d2aPn61OlS9E2QeZpKNTtjVYYoP139epqekhb1dl3eupdksqxPa4l9LlYwZanpPRmtzwtq
agyMCnTtkEafgmqeeXfCZVsUc5Q0kyHYSmoT/Z6qu353BVVgqFjt2+XDgOQtuIrNjDsL5Hz0LFRR
jFqzqAbpVsVX4vdgOe/Rn1kjZ65mHa46csfQppdVB2ca+KKajwkqk+RLHdSx88SR3qKT+UECI2uE
fQOZ6/d94+MUTuv7lLfYMjgY62F88L5rsIusEwvs62W1qp7zw2ybPoe+qckb8vhUOzFR/P6KH2cj
VMaOaQPMwt9j7f54xb4z+3SqxPRFcDinM07K0dOfDYeJxdsbWzhPgJfUS8BkFObi1/6ZovH729DE
v3e7B7zBEXqwcLm2aTuAIu+ffBXAB+A71VPl1NUgoLAq1/hBsallNko56lqIufwmux3JUWTGkdi2
4MmPnB9LowCrg5ISkZ20l2UceA+zgNS9YMZmeeM9Yiczi1qXzJRLOhG18BwoVSP6ZKrrwc7Od7xv
xpTdxSnOi0GP/BEhwCeb9V4uG1F0Yh4Pv39i7abxzycOBAsU2w2emqcVsCffP3HhxWk9tb3/OKra
hO4HqGFD9xsxCJjYxcL1P6YW/mnIf9m68QVrJt17DQ4PelSoHJ7RQzx7+pt2m8GZOWaSIxJTZLsC
Ie5bbADZeq+kyDPq4qnS7ENrCSpGp2+1DKPfP5K2G3n3SOyAIMpBg3N5gyjLP0zVLXyltclr+zEY
Uoj9+0Em+gYGiOZ66L6NYxuWEveGwFwPceZKPaV0smWhMVILwqOFzoZvNbgTF18xxPGdI5ixbod2
AR24iduZT2Wp0I+IDMrr94Xhd2IvUQOIPlpYL3jcPzzah10moSEh5kK2xVDBCIX93vu3NQCw+KVq
lkfBmZTmH7qWrrWWa9Z8G8ygAAdYhqZdn3y71utjZTQWL2T2qjJZdmvlYcu8D4Whpkd2qR3NAXIm
6H3k3jOb1OQd0cWcqZR6dlNMm8fM5lhAPZEdCRfMhtjkX7BRLZoCqgxNMQw+5dbILVXOkEhxGOFf
5/bRU2GB6uXfHODbX3f4H8ZowHaB3ZVvuwEEXfOXra41rY5HWpXxeax8mPf78/bWToN5LCI4uJx3
/rD42x+WI31JR7CxN1mWdDbLh+XIzBu2kHL2P/fKoocAYQx0KNZ+2sfJpYPTXjwZDWUwGP2w39AJ
xDVbFiY9Wmnq5nK4xcOMwzT4h4NjLacQe7wHIudTlPsY+MNcs1D9fG1JO9U05VwGNWOFUaRfR1LM
+kVQ7NcH2nDJoeeR10yZ/+CCCqxPKBY0o/f3re2EH/azPLxeBJgkLMthF/TxZMN2sIcwAy5MId3D
hnpQhZBRPJlxfgPzyumWXZt2ngw2IbqhPN10aBjbC7NUBKBsJLsd47JLKsO5pl6LjRjZGnPyDbKS
eZxi5Xhbwv2a8ruTl2t3XzVe1X2dALCmT85IGiWJdqQ1uxjYsH/s1X6aXCq3XZti5bvxKrOyrlBJ
WOGWEn5oRfk8KCxLGyq3+Mghe+mgpCVzMTIYxrWblhLrKzd38j3OQ8pBgTEsjhb7WIg0DzKcUkvb
28QI8oYUWmUZ+Ws5rSsEYLqipAyxULYEg8q9PVlgCaBjZczr58lr7OxJOWUCGuEMthVhsBA2RLYl
Q4+QSBv8RQl4xJFj8rDFD2BC0RzWpnmwJiu19wmm5am5k0VTOY+LOyaFgY8pxM/POp5iuDb6oTbu
WTF89d3tPK97XP0xqRvoSY2V9nchMTOEOGTwwPGbduCFbcKiEXYa+eBpbfBqVQDp39F3NuOMUJwa
3g9CBqYJjLWceiunzFy3brDlHOCW3iGuACdv4AoaRXEAYgMdTn+kQS0GWnm2RNA516toRro0LCm8
5u6EZw6euatrDAH9kwpxhi+vCBssIOzmYzJMI9KhOMmyfQy9U7n3cQ32ctLoZhLs6SsenhNyXDXe
VPZBNoUQbByPqhW6KYq2pynpjTQ7TFnFagMcDkaDulJmyn1uDAVAdKJzYI4TTVRaYWIrya4r3Azo
W2fvU0nGEF+G8zeNDINLGMAhgjuInk3vtK+rakN7vMi9DoRR5+wZPmrS3C2Uf4CZbCGGdJ1Rr4uw
dzMeJxEui8rXOV4wksBRMCUF7RN23ZP0sek3qNXt/UIYtjwVagmD8ZMHVy4LN20Y6l213w0urnc+
icHGCnpRYty0M5aWKfuaWbtN3UtDxFi/I6prsWK4RVQDsLCDkzv1CdnWZ4qwsPUtLSOVS3tnJumS
tVucSvKOYAhc8Nz62U5Am1oqnyheHhUJHG3UcQ6mZfHVzlhBInAq/Ue4f7YsG7wk9Z7eSXueHmUT
2Lq3J7JPt5goh4IvTZ8OxkNd+XrKd8YhCfyIvM2GDkBMmu0RkdpVfE6eHzWFbknztbkuGbGW9DFX
K1OLQ2ZNRZz3Ykksi9y/rHLW7Vw7WNANW0MZHa/CqKFkOT9gi4ScOAjFYKcVTSQKoLsiGNBVBm/Q
Ua16GvJaZTXtZZCAAPdqdaz5OsAWklvJeNMScgw9iysIftS+Yh+iO5jXGfrNg3LyvTKEujigGcSO
FjLAELQT9zDWPZeNfj5P1wnRviJNSPmeC/cYm0LXiUPMFAnk4c9L3Fxpi5+9hzQqXX31c0M/HBD4
W2NgQUff+7nHDQnC0/8SvVsg4CYP/eFnUxvnj/+rkc+fo1JgF9e+DYXMj6wa1sZrgTtJ1h3w9F14
6JbIOK6V2CA/5gMH8ISwLPf8opqV4iyV0mGBS3wCQVsoyhKuNC4eXsaqoZVGuyr5iC2psXUU+0U8
hnisLHrTm1QuRGes4xOzBe54a8FGMoKY187PlNoZZ7RINrU3WUeK1fp0bp5f7bl7wNAsaR8PBIUv
LmGU/MXZW1L6aWIB77GRwNKMby54p/npI/GBkIfgcadCN++5I60o1LlLHlL/FSvrgAY5m/mIvMB5
U33r5wZFZL/yDzwJsZjeGejji/xESdaf5SHRFS0TL2WQu/HqTLKXPXLO12yEmv5qeUlN94FaUemH
70Y2u596VBr6D2LYyxdnJNmIFiG5ho9Uq6vvv1Zekk6PSpv0Zvs6QYjwkLbCwp2j6BffGi7Fua9k
Oani/uFnk8PB6Lid+czGZwVouHgus4J1frRgMJqP7NzyAE/a1hhqvHT6JObibp7CUoCpIqltlhQM
KNmc+eh+A7yFIoP1le8Vi/LyYF+wWZyXCxH25dwccYXRiY5l6JTY+sY91honiOKKz6fwNvjCptEt
b3At4r8LqgjvxTUxTjM2Laqn8maEe0FRYOpyrm6lVOyfvDrGw3sXk+tAz4Bf4un6vQDxgInepaXC
dKliia12s1GDWQHtsFTNX2D558w3aC6aojj+FN4ABqZdvldpyXn32+L02L0cZZ7SHAfxNmbaBssb
XjvEzHh9EmnQTMMjDNJ08o7Qd/Sjz2HS00QCulzBE+Gg17s7bzU1kR/1q24+a5a611Cv0l38XD8l
l3Xity1l6+cdsszmS0cH5/NtRimU8JRypa4cOjbu5Li3ZItXXQvAOD7hwdSgU4+u6qmonYssq4Xe
MCYNBQmHfUrwb+NvrOfSW8yxnKphi+qReikqCo6+iE2JXyLhh8KEewkOqsfT4EwZcqWkCAamSuHF
4HU3PVAOzcxZTzeeyoQuFdgKU+P6Ni/BCAGelpKn/DKxPcNXZ4r7rstuQpHrIiXyEKYfXHSFBzGB
MtZC8k+cw8Lfe5N0y35L6cLyHPjxHHBfnERYHMlZDHVVfzVIncfCo670slG5sW5z2BEWne/ckvkA
MetGZGaGQAW8pYr9u2JVk/HQsZmmqrBC5fFemG/pX8YkV1ogd0z9DIg0MPzZc7zUVaoS3oiuBYRV
M8kX0vbS1np15tIrbzyvlQucMRsuhvE39OB8jgGRQlG6m76k/m1EQWn53RMVyakYPptJmycJeo5F
pPP95LO3ab+HYza2yI1iBCpoOBAMVWFk2GtfPK2Osh0Sblkd4NUM5Faxp8TOEr6uopdXeWhHI9+E
mbPxJzR88/bnk5zfZUsWD83julh68Vhvmp6foqMQhiW9jt2/HrxZX+lPwB2lzRAG6++5lmnwCShu
+oOxoDpR7Ti5a2wjK2PJUE7YLcY367BYcgeRTcN93JX+yc8u+1NMRIYzPzrXw/V0ahCfMi8daL1l
d2Zwq1JMNprNhEKaF72scWifJsLN+KXEWHU5sEdRxxccW5gtkN7Qvx0T/OGGuqW+8+JNB0MMm76Q
24UsaQCmvOzzia3O8tXXdHBIGnfFecKC56v/chtYuhhtlK0uQvY4WTvOFgNg5N4baN+QlNQZyRom
9I7jRWYnehtHKgnX8MdS35Z6G3BGg6kmdUz3Ta0jbS3I3MKI0n3Sj3FIIcs17UEbd2leakHVuUGo
A+tJrwg8rcJyesvIL1Nb4Cfyh8LXhwM9tRzmB3owPAiwul/KyukAhkC92n5IMSbnrv0kmRkNOoeW
vHVHj6DyjJmNJD5x73843b0vlejLA8/BzQxd1+L6Hw62yEgaY+p9SlXnqTGnBqzbH3SnvPn9pT4U
mhhNJkIIrkXJiv96+lj/D5nlFOB+ErOV/FcfMYuZ9G1i+BznEykeuneHXqrhSZXlvGGiCh3Gyc/J
8ff38r6E4Jq4w/J/MEnPF4LuZ7+/l3gUNuXbPHnQyKn3kmEKwBQNpwA/vLVh6/yndv71gkgkKRzo
VFCKi+GHuiLx0qaF50V8fybaJQUr/sl/kxP+HNm/f0BLl+3OpZPT9//zv/QTUrs9O4KQcQII+/4J
5zJ3knoovfufM8YEL56htEBWd9397PQBChwZr92dmuCvbyuF19lPWanRrw7r0R/u6H1P5444SgX4
jOAYia8vUN37O1pC05hIg2rvy/OgmtjXMcZnBfeEQHdCqHgFANILIzMULA5sLYxU3wgkhVat0dhy
st+7qFZclnIkdgvySNnycQqTsXWTLYLzZDSd8Sx5nmZ//xAfX+NbGC3uSSAmlqUTL98/A+tuO2AB
O96kfaFnpvVtIyR7t1Z3ixEo5+o/v55r8iL1/7xfrId9zP5Qipjq5ueyh3ksfGWzYWZt0BJmyX9U
WnPxE4InQGWRiZuh+st0IJBTWITU5Sw3WmrKJlm/Db8oGRd13+p5/PcPqOeXf3RTOgTwk8MIRLnv
UNH8UM+ELDpnHeSbo18bXeFGMEh88eJ1DJg/DcFfL+WYmoSAdzQnff/jVFfFdrUogrmO563ISAIj
c81MpgZf3p7q/5sc/cHkyMcM9h/v/5dEJ6Cy+se3Ifumhn+aOZx/7aebA8YMvu4VYK3gEdqc4d9m
tb74L6q+DAYyrh0LhjZLzL/sv9+MwTlpeBjVnh1p/2VW65j/hU8t3AAsIN4Mkv4jO3DiKz52WTpr
+IYOgZyb1ITfzwGuzdYLN7Xx2ACSbW0oFLt0rcPIHYbnxSteAxMPVwmOtyMYOYyK3CN5Z14KMufI
tzeH4HMwBsUFQS3F9azKqzHQChvDw3uzExv48jjM5cS5Lpq6CiF63TuiMrdYwmF2H7ThXoYG7rKe
CiPimu9kPBKhmeKWlhNdsrNaaMWJxTWp2Y5RTgxHZGKit82L/nksw8/KzQibl40Nozp/9QxpbrEU
72G9Y/qG8VF3kmP3bAWpjFZ3FCjCXGPHPv0Jlt89UMHrSOYDvyufy4Yk9GSAz47+P/I9+85KcVmy
a56HYjmStq599qycClxHkuZk8Hh1Qul6hvK/HQ3/1HXBiVVqINWTphlJGU2Ginp3XvxtF8a88Tya
sgm6fmu2/FFwJIEjbPLII9AMZnCqsr7fEs6JyYvJPYzSwdASIQt4sN0cc1Ke9g3H763Xevy0cO6m
QA07/Zu5A9M/CyHIr7Z2C11oAok8ekf8ynqXNOVduJSk1vZckowd99J1Wm5/EvZOtdyQkF6xNdfk
kZUc1YqvPTCb+u+lbkk2FB1aqHjBJ7FY8NIJy+RbXBoW7RB+Dk0MU4lYklFvwsHVJLs90ZPBpjFH
vHnzsP+MkKm44hyEztIo1z3s7fU4BbSeIKtvO7n+KbCMz2+dJGuXYLs4pFRJn35AxiYxDQF8OzNE
92yNkV3wH9QTd2PGTSV54ZwEvvR7K4f13CBavPDDwca6R/eigc/C7L7Jegv/m6a3d/6Y5pEXezCi
yTfcqJKo1cp1b+jPf88hFFQbr4NNOWWvzPK8+5V/5bE7Yw5p1NtpCOByjw2/U9FKvSWDLUX09Rqp
dhh1fff89r6rBALviPdnxHZ+3ScpXQa2Gq++hRysvKC8MK3kbwY5vRrDOiJE6J2BT1dp9FhI2mF5
LGGCbLwAEYHFjTDycIwkX+QGWdsJS6rPC+Guu6llnIDSxhcTxZzr1Gd0hH7/7COkizz2oAw4OlPA
aHxrjFoyKCaDj8qieuWsae9ilH4XpU3hwInptGXRxxcLjrn3kHtlBFaGarBbiNIapOS0atu7rmjM
bdU5NKk5cg9J2l8GvTEf8JEGvGhjUOFhtXcFEl1gQ4E2Na+pHpEihHolI6q1Lq4Dm4EKaxml8Yhd
IcaL5c5knJjlmN2NqXvzNrxEvq5Hk0IFDFrsxBQGXvpIT1pUxet20rC4SFKzPswYNe6QKzEMCxLN
/y9757EcOZJ22VcZmz3KoMViNhEIHUGVTKoNjJlMQms4HI6nn4Ooqvkrs3uqrPe9bMEkAwE4PnHv
udfvViv5+FpUnV0GXBwh3AIV3fiaCQoJN8tdTrc2b+umC3awUQl4QUuxhU5RhDgImvX1BljucB7x
+9Se8RIrjrEAzfjGnoN5f/2aB8pNngNuowlX0mbMjOi9SR1t7yR81Fnjd6Hl1/aMUjm9EMdT1fEV
GPknkF+LKRRPj67xNJcsItZmZURHvRPV2UvxljiTs/Nl9k2LU7XSaL7PUW7mG7q2lKhjXdvHDs9p
DQPsrEjK3XouN1mFguis4WFZzxXHFxp9aOscDiTh4nexd0FSgFPQJv4xQ470gpa79gaiXDq4PSv0
S91Bstpb0n39cEpLfa/XjkXvGnMoxgaHm+Sr07w82EXCvE+swN/NBsleDUnMm8Yex7UDYmrNgDVF
90AaFY9IvS99TrDSQ+t8PZvMYDI314cWM96IKkR75N9O7oD36GHn2PeE4amdGxGj4AAh5rUjuZna
qaGhxZ2b18iaiYOuiIq3pxvh5Z8ICbk0iifgeq1dYorCvOSfxHccbO0KHps9DX2o+Q5HoO3QmyKH
uTNhlobYb4qdH7Wf7RIiUwpCxFBqreAcTEciyNItk6/vZBI5G9Rs8F1a76msSTTNteROk+LGg0W3
xObER5VOMXHoRV8YITYYMBO5rNGaTZorQvbaaDWXiSSyLNvdBL7RMyebu+ybmdVTCL02IEhCNx+d
GINi78smuxAyLY4p20l/ha8QExseQeITFvXwKqnT4Q41nkuoD4RNeOMdrqpsrXIAF2DCun4z20lj
0Fi02rGJxDs2ovqjJ0PJTvVarGJryj/91tJmCIcaGvM1D4bcYw+ot3jQpqBZdbg51k2GrbnM2BaF
Ma+ikH1+dAlkPWvbwqpkf5Ozr/ZAoNl9uWe+P2gvCuzEOhHxWJyjJLAG1qgF+SCtws1w44yuqZhz
V5H2UDHNOyae+/iXUuzfrNWXUvunUtyjLafwd11vaVN/7YmLgPEWI1Cx91IFanVOPtOcl4tV+Y+i
qy1uK546O+VO//vf+/NunZJ/+b14joHB+LpH3/FzPRUom5yvoRF7Q14PO55BK80/KqmRSNHkn3//
237p4H7/bcukxbQRDwS/dqGzZKUIvlHsC8UNslQCQR5pG7av+u+f679NwD80ARCifHr//6fo+Jcu
4PLOhPm9+vhrC/DHD/3ZAziwTgmLoeG1qfbRQf5PDxCQ0UqDyryKTJ4rue1P1mlAd0C14bNIcFCI
6OgY+loMyf/535b3m89tZqBj4FXPGMr6T6Buv96wVGjcqYSncv8wzflVVI9KKuvKJJ/3nO7OvIpG
uzrHU6y+lgY25Rg/0T9JMH55MvmFHi0Payj+cs65X5pk/JjsWmdX7acp6+7h+Y9rF1rP7i9fwr95
/n+ez5GKwUdC3LH4Jngc/yWudnB6HZldMu3V0LJkN6f2Pq+7cZ2S5sUrVxYro+9kaLeZ9tAzJv/6
978eIdO/fEw2oot2HhU7f82vHDYhlE/yqjfsyRYjRn5iZLXFTa3vEcH5sKuT7jhlU9fDkfBAKTWR
FZFb0aRUgL1uOV9qnzEeNmhfXXpJ5BE1DEAhH6bNll0p/1+AFOy4rEJbstgRcJCrFvUkEQ2+Up/U
kPmDlfk5Fn9/3jN4wkTsue2xdJ32JaLQ3kVjqaWrJjbwd8EmQdmDqo56CyXYI61sc9NJEgRMLEJ3
gyWoMd2+effLMsUAXI/qM+n5RGNVjE+F4P3fw4qgpkBi0kUpwVISoyS0Z71+Y3/UvBqAm/S1nNLg
3LfLy991o4dg9EpW031D4DuXCt5bvEw6AQbB5N2Z4AWoVbylcJ9T81HVHOBgAJNbp52rc82MHPdJ
DDWg8dLuvsaPjMHLI7UXzqrPLiCZ0XRM6T7SSxla8FGPOT7N+74couMsYOu7rVEcrtUqXJbxKdPL
8anNZvcL3465QagEmMt0irVwp/a7Yp8Ki5CmIpWV+poMUf1KfirfTNtU+t6VFIWe7KKjNVQBxGti
lSj41acUjfqqd/wImv7+2a2hpERTbB/aeDAeWWP2zxm0wjPzY5D8JXYkrI5ElKyQlWjkKVLqEbNR
gMVvomIN38bc1FDrHxo3CdjbxO46M+vuO1neKExyhPL0RSY+dwyrQPXREZDNyOPss3jfuakoDhCf
mhvlkRY+iYx0+h6PdgXjlvyMBmPVamCCBTqLkh5Wf/4QU65uXT9pbxiJL2l68fiD1fkipB/ybVno
OoeGUb9BpB+foqCeL1hY+aeshKKQON6VMfGJA6mR9IFwae1qrXN7beftgM/i2ktLHSQkW+Q5t+KI
yumHkaeYK1LTvo3h/20oJrEg4wkOSw0LWVjgT/kEVdy8ewUl0ySjLAuHSUursE4iiA561H7H1zBf
Kpmor6YsyT6oeRiKrs23ZC4PH3rmGo+kj8owienSDI1r28d8j4R1camXW7QAZfyDLWS+na+Nb4vc
HQ1prXa2wf0Pu7h5peiKjkWfv0qNOi1Ju/I29j9RnuqwCTRYEWxwS5PUKudNN2E8kX4snmKTe3Nl
anm6M/XaD9HKvKGEGn8MttfcNJnDTTmZI7xXvigXG+82au3mlvgH+zYYpHMrVGQ8VmnfvAqA1G/a
YHO3Lu1MZ0b1m1U66pSx4P4y+cqHHpP5GLkqWb8ja+lhPbOqWwXkwofXD+cnPAR93WsPmKOrgaI/
my/SV/1z02v5g6oHg+Yz5voYA/0Js/hy7Uo93Q+16SGeAmm4c5h7fm+QQPA1lQiM1orZzotB/MM5
0xXjVpdZ9s3gmrFvPvt5YOTu61hXcvieQk16TY2qzCEzWHOFQnOYtWpDZSXFBRxK5BwlUQ/2g5Ur
tWrtSX01fIWO3RVJtTIwgIYtMoIt9yGD9AHNHvAIUj627BFvRB0AjOcOo47P7wZ2eve1XjxojoDJ
15Rb0jud+7lzODu9yQKMH3+JnOimpOgNdY+HKDbn5FCa+dce/eqGOEyxEbb6lvolJsxRfOSJSTxP
FWNhtJMD+/t4VRmiOdfkb24KB3tlj/juA79wu4nTHuttG23JIjaOLO0DJhydh/LEicO4idMbrDTq
ogXNqHCLR0eEDUctb9owLVqMlE0QtQfb1Ikl1iaMoDooK4BESLXLoviMm3mgR3Aqbyd6W63JN3tQ
lZduQB8HpyyJmwuAHLl1Ex7YNiuNU6oi0obQ9B8I8CEJ0Bj1g47Olj6tBqs/WP6mlljpGsvnsayM
bJcgnMfNUeonifBrL2LjCxQD2mamJWejYim9Mbn23zEtSpc+MAB4UM58hyAnh3FvNqmHwxwnbR11
Z9GbUMxMXRxiGRgoPQIX/Bzbk1BF/XerRsAYOzHvPF7gPrwbXnMJ6XrwE932YVlprIwh7wFmCGIF
k1wjFtyf3nyHiQcW+elUgaeBEZjnr3iYaw+kk6t2OL3hr3rIO6Gh+6gJR9uiQrTae6ozf2sLx/IO
DeerHioOkWTVss1klsZzdUHR1pzkHM1ktevmwZwaRhpJwlPVb+BetKtqWeWowXCOjdtNX2dpEUGa
lcBe+movixATUn00Ond+B8TlHExVzo94VusYonewn1BMHcBDqTsAeHM4RqI9EsZir12zKLnd85HJ
FEm0aEXse6+3MWBEyqCJ62S5wDe3rQanSgugCUq28biZrezFc+N0hWdVkiquyHSChbElDJyFf1ze
F4bGuxwL/iHFO8owchzDWIuDp8KPjV2Rcse7Vp0c/BHNQUAiw6UGLgfiU2oPJUSGG/Q76ogHjqgX
pN6JvWndrvwBtuImiWbvHEwE8SEhg2+wAhjqhKWd5JcGLPehSVClQZ13u1MxR9YrVDeAD56Dfntl
SvJ9E4UShIFvpv9oiBorQtur3CnUM308zOgfCMPRuh3NvfMqC5GmhMun2dkGwfe9tCCBXozeHueY
cBRSkV+DUUeei+MhZd1U9bToU5VvSfAYv9WZAeMJhRF1QdPe44dZBqxjVW98sqFPBKAXwCaUl3nc
fmVywErWnYO2r20EBj2GT5bb6X4ia7xfZ2nt3CpApfs5qZpvZuNrPRYvRbaIRhb1tUTKMov3UGHM
+8zpiSM3I4fDuRk+CBwjOiWWZp1v9bxn0tpwCn9WBaOvRmnRQ5N7yzOQUyZ4kd5E4XX+4yVpuWbi
4tzOaao9aHXT8HFTK9kKCBd+GKPRAU2qyiS03an5BkRibjYJhKobY+btjH6KOO1r8QVjxnjMDNV/
oKDIGG6iJaBOLiNk0viSzA1lKLt14E5MiigYIQsQSR1mMNkOWFGqM3EB8x6zuwwZLnIYdxnTkLIx
IWUmTs/LHYELHX8ciKcUJd8t0jvGco7b3MTz9a8I2heLBO90FbXtcijPpfocMmqSlLlmcQja1rjj
GKw+GFjXY6jFDI9ImeOojDmIVtexpFrythLAjU9JqvPdGa3mV2u97NQOX4M6sdDg84tRhtCf1K6m
2Hpt+hiTv1rKX7Yhr94wFQcT3NRq4Ys94pJSn75q0t00R6RJZYhejVT25IM5QGtWWJaKQ07U7/0/
NBG/uNqWLsZjaUTTSDNjMcn4pVdCCmo1xAdheWg5S4hZI+CoLQlFrdXEXZFWMgwSy/scTTXuU9+K
t5phvvtZ8yyrmDwqcHMbzZExWKSyvoBpsV9HrPeXdCbaRtdL682082S6YCmpxlOXJP4B+w6rAKYK
23TiQkJCyvZxkDq3ukEUFEnF1AlFGZx5cc/basLBZidUUV0rwMMt36xpC+1hjDv3iwaD7bP0USQu
axQbAgkRXLwsXOoNifdKCG4cKPrUSjQpDCOBBzEQgyJSwXsqeQKuNdJUze19VbTLdxks5VJOIRWU
jCttPXVxmeXNxpwiAmctwyesruXdD+lyDcZtfIpnLYZ+7ZjFW2eJ3D0invPGcxvJmIuUEqmoTf0w
bRi5JfpaNBarjb1lZQJEnGMOWm+HfCDi3fBMkAvRWgQlee5cxAfSvtMwmpf/YtGqRaHeA9pdRylO
xRECnG+ecNb2Hww9p4ZTkFqq0xPiOyA78onjKqg3Ezd/Qs4TJRRKLX2lATIg4S3W93Q93Nos0551
ct6W0bCz7h2t7tZlwMoBPGG5RkXcfFOZyBERD+lOjLzV9FzOZBkMFHLgJJAQp8Wb11G3z5PRvPqy
sKBJqBQm5XLtglz66XGeufg87NoDJGrrYPDA3ufWmO6inJ3C2neG4jA4fv0OFrp+txU4rsEsTEB+
2GG21uB3d3QA/lm1cI2FpNlyi6p/RjjXPxOZbR1AMNRvw1JTV0mwZH0MpJPbc4HiTBVSQAOLyYvq
M6rFymPvgcX+vrQ68XQd/puVWb87kMt2+H/VqTHoWsKumnnyBpLKiPamkW/borkZvJTsCKK763fk
/0z74AX4/Gd78Na1M/OM9EQDGSvwq3446HP7nVwlrsoSptZTleNctud9lXAWIcVgGmJKHvUpWI6u
62rLUWxjitJsX6Ty/LMhaW8xCwTn2Gi6Y6o89g2E8jJvLNWOqC5nXfvV+ESWGW2VVOnOXzpv0AjN
TZnTl0MapzPDHfPp85TOmLvn5jV3Cd6avAYQxkCbAz7m1li2kKVM3LVh849W2lKwLH/1ZAcMD/y0
5saoi+U7sGRxMJZHdaKT5UWSS0C4afPmtJPYTl2ZuTj12PyIMaUjXZqGdNJpnJLJbu/1quObqYE4
fFzPwKaKq2jpsdUpR36EVq6T9NMWqysGWny6wlOnOSZ4ZhqZalxvQ3Oi9eX2bvX9JDR1sWM6TatX
7f21064sbh+EJgX0SDrWtqT7KFDNg8jnRYaaxj+LiNT2a1vGYoDLYLd0FAx6uPTLAGVOfbXNGxpx
mSSfHcDTCxJlzvgJ4xoWsIkZhM/aBszFlD+AoCVdj8IjoD7kVShqb7prxchQpELGv4qlXhymmU+0
qGRpnmcewTqQjD4iBFy01DqmAaHVGzT8tJEMTOQGSx7ny1Q6t2buOl940egApNyxfx6yjknMbOft
CzQtBhTOINvvMUjZTY8J/CsbBPplRMMHaNlLvW5zrNFJRcdrh0wAtb7ye6/qAPwSFQQaiCa7JUZk
Yxn8+mvf7GEFvkw5M7OqTuyDpms/ACAsZQqcd7kuSl5Sba/n299vzZSREYuZ4lDVRvSAcqs6szBn
f8c0++wPfftSG8wuyPxjliGWMQ7e1eR2tKlw17E+cLhrZv9RF0H9NsX4MHDaB2fpcc7WktC+VeK0
3Xe9WjZbeS6MzTVDsHcpi4aMZ3q5n9tuOYb7qO5PLEeYBAWpR62Rd/x4MAABTi1etMkybZRttrwF
KIzfDJ9bwp5F/yHaqH7HzBTfeoS4sZBZ7p/cpvDiJFqBMM/DaJk6XMsKP2AyFedV/lDKke4dNEvo
IqZ4vL4b2DOBZ/Tj5JY96dLvM7waNQfZXqzB5wpk4LOu5gqzqzAfr9vPoGSZ4dZUIDZtyDpxM+Ox
gQ1M4CFfJCbg4qAKtlGzxe7OMSkeyuU7SKiXXvtesrfv5pqiSBrmxgR5/aQk5UmTMxfR68J81MqK
w5Zz7KXu/eY1wZd2pG9019dRDC4H++CTQnqMyf6Ge8ogo+c0YWms9fk2RnG5betp3gvYJ6uSB3s3
kApKmhCGu7XSx/qtMDUGg9h5n6w0okQbKFgsl4Ank6Hehpc9N8/1mJ08rgYduzp1BHg/000pIhTN
cqnj+onuv7Omu45m+WvjUS1hRKBVHPuRiwkYZ5eMPEfo13hruWNDbc0ystEQCk44yt5M6P0pqF2n
PUooqe/eclRaOhelI6ridvZNIh7cdAmF1PqNhW2HcpdWlWeyYypYDZ66eIFhPFqtJ354CPJ3A3/6
qmpzHtw0oBYlb7z51pcdJUfbz0SvVzxk4NqTW9Or3sbR4aotLIADYGUelTHnGgCcpwolAveFqiSz
2bYrcGeFXgfULQhMWEbjy1vhyB+fAMRamBVHnFqCL1wBRbiAtIserv/x+mCqMuMVoxmi++5AEXxo
eKkcqnmY7iasTVs4j+muljUPdGq3xxhGEDx9nGS3duPN8HeclP28O1MJIzDcTn3+Key5Bizb0zhc
B3Re37zZJh2BXKoA0L+UwoCmxI4Gjk8sD2QuyL3w7de5i5NwXibgA43sBvUAvywHOn2EVVn/g/qN
kLWfd26/65wWDapjoEP9VRYqagtSU9YOe5sAjWTtYn6/9cDvooNBo6Dg4mGnpfge8F8Sc1vjqe4d
az9THMQRdkANLNqxt0Z1AuHfvgiBlnZMzekrR8K8/fva2vjZB7qU1kjaSbKxXJK/yRJf9iJ/EfCC
YMk9QjH6vZaimBv7yv2iGnox7BPJrSZoTJhWUIgaI01RPrAo1BllHHNqnvesWVbryyn893/UVW31
160lvBfHuzr1CaCz/2U3EgORNKEm9vuSbBtuNJSg7IFFe56lNu46GNMh3fu8Ufi1KHTAZr1kYDd3
IGPo5Owxf8gkN5VVuJwGkVN/NGnh3fuEmgHibSkMta5GDz2QqfX3f/m/6VQWwbVnstrBen/Vuf31
cnYm9swYn80+1sz2GOG8WSb3VI9t1nb3pAywibDIgh45E996tbj5ZEVfKAbnj93Lf1eV/7SqtLh7
/vK1/cuq8ubH+P6Bhvb3MKtFWW3+/iN/pjISvaizMWNFeUVX/GVRaSy36l/UicsKDw0cvB3DWyAM
f64mWXWCk6FjRZZqsqFy/5PVJHSUn08UHYD48mvMAJHilWTx80OaDCDJYBVaF2+J3VPSdg7KMrSO
yQAKEJWUbRtiVzy6YDONVW204wYVW78Bc0aAvdm3BCTqwnxxkjm/waxDEF47jcBVzaadnFB0tnqy
Rnt8GZbcwGFJEEyuYYLBCO5+1SwZg9M1blAsyYOCBva1WtII547YO96/S0hhfg0sJBFPbtMlxdBj
5kf2Qk60IaCLYecG/ImwNbIJz3Rc2xkoON6icOo8lxxlX8b7wDZmES5QuG/sHxgsFCrPP1pPa2/J
TRjLlZTldBtRPoE/ZBSPGqPBRLWCgZ57h1p1ZK/PhsD+B4eJ/xULWWMuRY66w3fbqkNMfgiy+FJN
2tHnD6xPdjSzXapbTpp702/q+8DO4gfEiuNtu+TEZV6BzS2hfV9HS4xkJsmvImCgateZXTMaByRN
KeCLvApxdkxDA43L/IpObPDmJpRs/oZ2HxlOKnaolWPL2/n4FGN8wqk+6+EEPbTCrV35043lzWVl
rAdcvwfcKTX5403c0u1ksLmqKqcvghw0PfdNgWDpYaS0W3Ug0yCKOmk0Tjd5O8Ir3ZA83WHSreOu
3DZ+A1lTWLblxmtHS7LoNjKUth0jekYy83r0SlxMMXrDuWcLnYRxq7sEhDC+IonPxNIXheg0x+XG
odSZp4yMFe1KvslLl1rqOAxCNPoNs7VssODqE0Yp55LxqCl74yWOEtOcX6d04fB/0AUMZbly4J4W
0e9zov8eeP9w4FmuuUzE/v/ajKe0i9Mqff9ft9+/px8ce+/FX0+/P37+T5mGh+ICVwK8HsNBOGDx
T/+RSeubv7mYgBEr4BLF9rKAdv48DPXf4H0ZqDeodxYHDgLvPw9D7zciZF3kDi6DHnMReP8H4XuU
JT8fhgu/B0eDjcEMdAV/5S8VS6wAmVRZnBz60hMnBgso2Sqz6U8wOuywsIea2ltYxkNvaDDGY97A
5BLALDfkHgeCRqZAJNCI4WX/gvaMHaBVBE+pPwB2XHj/xAoE9ameHDBYxM3naBoT59Azye+2IhPR
zGNkS5c22sF8aOPkDMcAWbDTgHRqI/tY+TgLV52KO0zVfvzVqPogorbtIgTe2Usg5RPRpZELI6hX
X+dhJNBGFmqbjpoesqUT91j0jONQV6TDAxCRmyHSihEdZdQ+wK9Jz/wImaydvmDCa+0+jZqsZ3JB
tdtZbX2ZpargkVv689x1IztQXT1GjbK2quuTOzPoXUBb8/LJiyon260k2B1HZQHsyhmrVSJV+SVO
cBSZy8guQ2sYenprnECAfq3z2lmBRhovvq22/lgMa1jwNRjgmjdFn9rDl5xD847jxbqPbEtHq+p2
tsGoVvCJC/R1YSCiAK7SaG/MZjRWrmqLkL8557yGQQqju2Ti6XkATa1ngoSavUHMuWcTTGGIhMUy
RvfQVLpdhCiZzbXtSHtVoee2zwN4SBA3lTusfHcGEF4O+0BWw1cb6AEC/nQ2NtpoYv7LlAXPt68c
vg9HnGm66NL11zRjPyP4LJs8Gp6iSukMJLqvKoduHii9eutkpo7MlbxVqfwkdHIEfMbghIDg4ofe
rixyib26AE9QtjdFxauZqwwhBWRK7d7GcMvugEdEoZZ442uEUfgeNETG3JVkIjU3PwYWAgSPq9nd
RG0a380y649TAPk/cy1AOMZ0BmfGMMpwqRorLbpHs/ECAbvCq+DlB1ZJUXySAxLie+x/dfvexXH/
pstWfKbZaNy7ZeOcsri1vuRoDkJIEuLs9H1Llz2WXDLZlN1FmPqbnGxxozWmtjGl/gNy1psnZd2v
S6dqD2NGhGtBy3CrCs8AwN8pQmfjRDzOpMmB9o2KjdtGhSBuTYhyr7NSBJPj1lWBoV7KtySeEVAb
MLaRGWhg8AFrdwYTI/YrjjeUG+CIo34/1jPALChaZ1TLYGYmQ0X3Y2PeScd4nfvgFZ3wqkNttuk8
YM/7AF1ssLa9pO12I0XATo9N99mJ/Mc4an7oJnvFFa90JvikXu2dYhz926QA+0+DnK4zAuOZ8nN2
8C/EK8/qk5u+TU+UifLAtLTsuZkX3Dage2le+qCfYxSzUxdT6DSvZao14qEbQNeBPttmmojuWL9j
6qLrvKjRGsN+dKet0IOdsq3kkEOebe9N4o1K+hQDN7IvVMaMERH4Bl1DxWQT3fGF9jDaeMsOMikj
Y9M2g0Q8q2loZcl5t7tSOchVTpXuoYYe+mSX+wW5Rq6pbXEskACxbD6hgzOPnIr8ZVr2omXWypPP
JtquhhLd1bJD9Zd1at5lzn1Sl/kGNwQiXYqftY/NYp21ZXvMlqVszQt/N9o99gujjC9yZGpLkvc8
P7bLRtdhFH6ZAAk/sXJJRHESeh6HoKnIJEvj2gcNYJUYFU8uvGYT8EJYd73J9JGdsrNslwtHry9G
AcMfNos2dav2uop2rmvp3B19TqquvcfFaz36y/7adZn5J45BEIhqZkRd11V3sGy95ywQK3vyJGYP
g41nN74VOfHCyXVh7mBJ2AIdYxg+jzfFHKtPAPDMW0bP27IdpH9j2yR2E7t4kG7QlZGY56vErYyQ
9bc4RKUiAWdZ5KeFeOPF4m7lUIx7ljXs+4uoZvc/XHUASMaG7+ZVHYCesT/D7Q+2I9qB2HP9PWg1
/ZQuwoKu8rNd4VGVJnO37xsfSAEv2E21yBGAgiAgoGI8MJ1CIRbkycGV9rRBS62f3IFdHW9sn5Gn
bp4FPctpWsQPYKgfIndWa6+PvZ1sgp59QJd+ilSJGha/b7Of5OyVBlRvVMTtoQ2Mcl5l7PNDfbLu
OrbDoLBMtXYWcQZ5f+kN4nxCUYpGW6tFxOEQRXdEZhhtpWhPU0k0mg5D/gPYKbCmspGbDPnWmZlc
vJoXmUg3B9/8YCgPsdN9tEGMpiSX38oSXbduKGQmgteN0bF4J2BxL9jZhOiobkamt0T8WTcw2nGN
iNG5B7Nebjutv4lV9iAWeYtMsruJ63qMJsfkaSxuYq+ct5Obo4uZaCb0FWNqd+vMfccmLYjZspJq
se4WYQ2bNbWSguv6QGBD7B7nDKjKRfV6XG9M3pzdykwnq1lhGFDMc22mf1BPKn/WMSqxl/qCOjDQ
XmRvTipMmRTMIUB4c01sQ0WoO7y3oiBoAsyA2jMX++J4nZuFxLpRyvR5YQPeMMjKqpkvrcwMaPVK
N1AUqNqAvaWLuSX2xNSSEEH6/Gw1YnouQYocvSEzToKQol2rNPR/oNQmViUqH4+6m0uO/gLj2TQm
A/F/OjkWJSemn2vuu8r8LKSey46jHghk4aZXPvizSI+wuJB3WM6GQZdEcunHH60ptB2TV+euV367
lX5rbK0OSA+ZVRyvODq4QLkC2ZvocfxEbCcRlFmJ9r3JUfoH6Lf2+EPtEauVIxAOCEOueLtBv6jt
xjp1jSiTzWB2zWKbUEhzVry59K3T825b+WiqsnXviXQ150VyVL1RxeHs96M46IkSpyLJtYPWti6F
H10v4E9oULdAPlzUUsPcptscSQ65W8FMLhiMmTCn5XntQa0YtGN6du8nXfuQBZkkEsGFc85ewNn1
aTRtO19397ORMJFt84kxs45yiRlYp4ZnMExBGPUBMeyZXzqrgi+f5Udqb93e2YFvEEBC50GoFSI0
i58nQb2vrXEfk9gxgtuA/mTBViEmz82Wna/XFuvSNf2Dndr6M+vSbB03epSsY2H57DII3By5XQZ9
nXbYFDm8543FRTrVAdgML4eCitcRUQz1FnCNfInACDDhbuQgMrXqhAMAcHAJzLEJNLmtWha3bBMS
sRmc5NI4EoCpLIezFJ5zIMq5AWNs+c59X3QC/Y1TFTsMJd0m4Es7+qJvx7CobPUxEXT5FlBzf8VV
6Z0imw3sOoXISoNJaRZi3YiDC/Y1a21Ctscc2D+rCKC+Gzv2FiFvvDYnRz90ppq7dZ9l7qvF4kay
B27AUJKNwbvEDC7QodUP5r/xmsmu8c55mmIR0YyNam33BTZcr9Z5V3rRViM64rrpNAFdlt2WYFfr
QZAovHFc4lRq9n8btijBLphQChB1PJ7Yjssb1cfyAVppB89CTjiXyHcl1jh5R5A3tWTC1PbWSOvB
XTUsPjetOQ7rsp7SlRUN7UZzE3dr4mH8YKcwnaFVzjcA7JovjcSEuuY8zz5RFfaPAONIdDX0Ig4d
AIDHWsXRET6IfkTeAlGM+/Wkt7F7b82DXEu9qQ8mwPuNttjpjUXJjcLNoPbX3Y3jRGJde0NCpGZR
VlvpNs4uIzf1MOnU4k1QyMe6K6ytpnebgXhLJisd1FL0WTfwQswTh8QY8gDysHgjmagjJx+Q0nSd
aG1DlFvmbpRtlKDaRtWuaphsVAx2dmpSahRoCC0F1FB8T1gIstglmmuTtsL9HIdafrjlRI5WUwTT
ZTTNydpK+Dy/T7T/OwX4hymAaeCw/rspwKWm8a9+nnv+/jN/zj115p7LIiDAkqBzpjGG/KPzB+iN
eQMzAbg/mnyGmv/T+QfMOnFNLE4foCfukgbwR+dv27+BIIeBgm/DcUCS/Gcmbcv4ufNnosoklHkW
rxtM4bZv/zwGbYB4IBxWLNkaCGbrglhuRI4A5tBYurnae3VuVei98Jqmq9RqLojitXWRxskH3r+5
hsNSmqwL9aSdEKm2JY9+77nfZ8b2G3aPVEHIYdUZPGxXPKez3Z5rYNAfmRVPSJ1EPomVDnp90V+P
o7VLNbf+6g2DZx56UjTH42Slnbx0jVttkiGfwLaaBS9EDOQXAFT22hDkzcKjO+sCGRXvQ6aKRlbN
RLeq7m0UZrcxzYT16jjpas1L2fgB5UUQiYEAaxtAWkEELisnWU7s9FKMtTyIQpC30onuMNZlhlMt
rab7sdV2ZiZMatQADdREYinW9HJdxvXyV6k5e56cHnunsJqQ/I5zQm/f7TNKG4PszdwgBE7URTbx
brM6Z0A/uMiQ6qLrlzFEPhsrvnmusj4L4y4l0enIGqi/Q/GauaflePvOFUEt0QdZ1D3ObjMfBrJL
NPvkdfGUL5lSq4YpCqPazidqA+WSKS+sHZFbFhwbyjD0auvOfjnioSC/erD2WToldYuUOG9G4Z1m
MQEHnRGNwhufNsgaRZbQ68QdovGDUZJaOJ6AG2Yp04DJcAM/P8Q+c4Xm/3J3Zk1ta1kU/itUv5vS
PDz0rWpsjDGYmUuSF5dihEZLsgZL8q/vTzbKRUDIYFV1ql15iS22jrbOuPfaa5ElVEGAyRIxoqyu
rkIQutWjGemJ/2T6YvZUA2cr5QspytSleKtz5hpruacTWELfSP+UALVUgGyYcF86QTDVoiJpNgEB
a3MNX+4ppISRfJyGwTVEUumx4C3To7kblJcZ5eeEozyfblkF8ahOAgcGKlGcGn6ArKcjEMBGrPAk
oLxD9JIKTtkCpSfiP9LIQ4c8Goar3JkaRq4TKZHx9lCCPXIiRE0VMjS1yBJWQjqmNDezYikJF1K+
EuWxGQBE4ByKPkRuzFG0c0BoEDdju0KqkeOkIjvh1F96vjhRouKLS5Vj3vAvqlcDPKg2OzPni5Oi
W+34ynK8rNTBCRmEiEoUIZ2FmpyciBuxuo5Y0U7ckhPWpSLOiZKsjCY3IAnBmSQ6qxKm72wNiT4S
eGswPRdQD/vSEWhTBfllfzNF2U+AK0CoR0HhWrQR2jPSzmMI9y40NyuCEeSy54KuI8NRBfMvbkrJ
bwwO5STxZeU4WAXRtBD15N7PNhegwNXrpmcT86YUUBfkiKiEONsAsz0iA5cPDTlRxwbU1ikeSISn
WKyFy1gNnE+IwWzO0pVSnsfrIJxkoQYCwNOcE99fN5SsGTWoqyR7hAI2OwHobN46ygAVHNmQzsmp
/r2RhMtI9ldDfTDXzjnoq+eJtxpMfD8rH9QVkJEjH+7fcygBpc+UKlQU4tebGFmRUJBvyDkVxwQO
5aeBbnAAz/HGOOAcclqwuMKGQqW9NycbO4CxDg7HtabcJnJZuUOJ0vyFYtTOHYS4DqqpgEu+5ssY
lIyZQWe9SQanoRFKQ1lOIOMpQIuUghZPgwoFJ4PDBmUmsM3KUBtOYG8FSAQm0qBgv/LHueqwJdeL
3DsTTWI9QEiCYYh/7jIKy+jW8Y0h1RS5uAMUyebmZECi3TgyACpMDRgmwB4RAXystMi9MkPDm5CF
iB6p8jYJz1LORZBMYA9TxwoAckEEhOnfsF8zyHY19Lb07lsRZO/ySCxracJBBVbYfHNvCL44qivV
0aEBoK4WbSpm9kKQv8ATAXOjWwxGVSkS7aoETf2sGqU5ksVkcxNXVGcrelo+BNCFHamyH8+kkFMK
9VPVAnD0+ngNsS9V6uVgyC4MyHvoZieVIsmfpGizvNyInnm5BrV5VUdqPKb4OL+S0jQ5m0OscauL
6SYYZtCPw2dNzuo4gx3JMpKCI2dVxDcAfOIccgBXHrqQYx0p8Hg/oc0pTKJ1pH+WpXwzGG3oWjDo
leAFSQxRoAz9JHx9zPxGmQ6OdGOtzaQVe2ZGpDxWHFG6d1ZmcmaUqjuNIUe9Womov+bQFOBZ061t
r07zW7iIEcBbSXMKn4Q6XB25YrYczquVRrRhLZ1u0rouhtC22cQt5GOxgmhUVhFFq/zEHwK8S883
UVxeE6g4LurAnK3Wkuod6bXnzsHUDIKZK4irEUSC/pcwWwM6ysJkpidGfQvDJOE+dsfmDdrL+WRt
5NVpXM09BSi/AhoFHNllCs/Dw9KMVw9A2tKriJoTkEJz76yoVtQ5lMbmXiRteewKsX9Sp+v6eE7s
AfBalIHw5mnjIZgoIT+Nwg0auY5e3MPbLdQQxmZk6jw1gu6E4vUVscWrVQbnM9oL83hKhbLCJj4o
6zPUIBAg9VKAOUasyPgxLz8RSVIJFbjaCapXa5eg2HwzFT1RW0jYR7RkHnlXTk4gSvMF86HeqBnB
zw0LvUGNaYOvzLyx5gUa5AZJcjfX1ynYWzWl6MOZI1Y8MsrqvFjFKSEcALe7otP/m83x84M0Kfvj
KPfy+rqw0/rGzoowz9qsUfPrFZpp+R0g89+56GNDz7iAH22330EZbBu1bfFHNkKLNhePNhXM5iEF
OiA2ZWqOmw9bZ8jhneefB82uW4MyEhAOUAI+bIjJ8r1w0vfc8PET7vz58TUfPcE/wIn3Uo+/7AXj
UAOt29R977xAnflLLxikFsFRgcYQt05oSsD/LC+wdX8NOPllJyiHoDvAipDS3H5eOUEUxUMOUEC0
OAT9kV2BIHmDW+lkoX/VC7B6wffDTnz3orcd/mVX0Cn5R27OhEVg56Vd2vsPGhCwMoIQ2ssJmnKI
/oqiC9LzQ3LMfekEsvKHEnRoTRb+fzQSFnER5c287KDT/BJKwBr3c0//ykJnTlTBb6EwSAyi+dCn
Xj69SbgBukkNQbhdF9jd8Ke6wE9c9G2RGULx9rhdXjw7e28V+t4F7bT69vfnKXULOMNPnQub1WZ3
793k2vz/L+txScWBl+Wpt8i30/6LH9tlYHuf5z9/fsC3t+7cq32q9suJZ6dWunDr7Q/1czMvrCVL
1H9C66u17ASNmIV5J/+05N//6rTzxfv/gWEkdlo7jU92Q2dvu+h1xd0o12563t9wYEWZlXWabKos
yftaHlohnHopAJ3W1pbtVTUZ3nvbjsM4tR7j1lJjWdca4tj9LX9E+7jdl727hfo2N37UO0Z2aJVW
arfNbJptIPvU/n8Py8/D6SB+OqAup1h+7brdFGUm8H2dM8brXhdjSsCqYV/a1/KJHQPm6vQUQKmN
dtG+lid43PNaO9sRKbPbaL/4fZefPlpupwOKit7g0Pdt8GkYIkztdUcksA02BXubjh69V7FyZLmM
Ht7faVx2Xx41b+z19m3w2du5SUNPrAfDtKxYBHVradsvgJv2MEjO48LL3rjZlIwe+sbM8qLO7AFC
otmZ7evnj2iu9pzzZlaWWQu3yGx0xtqWNu4meaL04RJv4cId3d2vgRzpYYTPPNYCNNs7PVtCWKyH
ATOD7bX5lySduQlVDqEn63GRvjbdS8O/n2/bs6dc2F9T69XuiaNjw5y8b//+fm3E3m0uDybWMskg
/+kMTGovzB4mwAu7PJjaaWZ3ZioJEHNPxmd25S06yxjG+1jRm5Z/jtOgfXnbIQ+suYfJ+yJOc/dg
aKUxK2V3cJJG7e0GIyt4PfYJDPWwJbl0va7HCaz3MIlfBiE7ku6pRgKZ3sMke5naSNl3XiXMez14
+sqOoiY7aL06JjyHXfYd9zdu/GgfnGZvKBx1ok7t4/z+FvC2oWx8tyMiTiv28Ep3N3jbERvzPewH
7/C+nWV2Z+aSZZgL9vfNnV11T5Uyje7B7n1uuW3rmjlFVrRGAnXfnvK3nS5Z2VpDW8ssxT2sxW2Z
Stc0OIL2i9/vfw8W607kUDLR2tq1G8WB9os9jNtZfvBu43eFOft6/MHLIODIvG7bURXqwzF1TIzJ
aZ2w9Qr8Dj9cM9+LNH3LTLyNP7UZh/f+rBtca65YhLaV/vVfAAAA//8=</cx:binary>
              </cx:geoCache>
            </cx:geography>
          </cx:layoutPr>
        </cx:series>
      </cx:plotAreaRegion>
    </cx:plotArea>
  </cx:chart>
  <cx:spPr>
    <a:noFill/>
    <a:ln>
      <a:noFill/>
    </a:ln>
    <a:effectLst>
      <a:outerShdw blurRad="50800" dist="50800" dir="5400000" algn="ctr" rotWithShape="0">
        <a:schemeClr val="accent3">
          <a:lumMod val="60000"/>
          <a:lumOff val="40000"/>
        </a:schemeClr>
      </a:outerShdw>
    </a:effectLst>
  </cx:spPr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_xlchart.v5.10</cx:f>
        <cx:nf>_xlchart.v5.9</cx:nf>
      </cx:strDim>
      <cx:numDim type="colorVal">
        <cx:f>_xlchart.v5.12</cx:f>
        <cx:nf>_xlchart.v5.11</cx:nf>
      </cx:numDim>
    </cx:data>
  </cx:chartData>
  <cx:chart>
    <cx:plotArea>
      <cx:plotAreaRegion>
        <cx:series layoutId="regionMap" uniqueId="{7E9AA1E8-009E-4048-BEE1-53E5E5A6EF6E}">
          <cx:tx>
            <cx:txData>
              <cx:f>_xlchart.v5.11</cx:f>
              <cx:v>Buttom Five</cx:v>
            </cx:txData>
          </cx:tx>
          <cx:spPr>
            <a:solidFill>
              <a:schemeClr val="tx1">
                <a:lumMod val="50000"/>
                <a:lumOff val="50000"/>
              </a:schemeClr>
            </a:solidFill>
            <a:ln>
              <a:solidFill>
                <a:sysClr val="windowText" lastClr="000000"/>
              </a:solidFill>
            </a:ln>
            <a:effectLst>
              <a:outerShdw blurRad="50800" dist="50800" dir="5400000" algn="ctr" rotWithShape="0">
                <a:schemeClr val="tx1">
                  <a:lumMod val="50000"/>
                  <a:lumOff val="50000"/>
                </a:schemeClr>
              </a:outerShdw>
            </a:effectLst>
          </cx:spPr>
          <cx:dataPt idx="2"/>
          <cx:dataId val="0"/>
          <cx:layoutPr>
            <cx:geography cultureLanguage="es-ES" cultureRegion="ES" attribution="Con tecnología de Bing">
              <cx:geoCache provider="{E9337A44-BEBE-4D9F-B70C-5C5E7DAFC167}">
                <cx:binary>5HtZc9xG0u1fUej5Qq59mRjPA4BuLk1RJEXJkl8QNElhRwFVKKAKv/7LpiTblD3yfBMTce/ElRyS
2GigqnI5efIk/Pf78Lf77vHOvgh9N7i/3YcfX1bzPP7thx/cffXY37lXfX1vjTOf5lf3pv/BfPpU
3z/+8GDv1noofyAIsx/uqzs7P4aX//g7PK18NBfm/m6uzXDtH228eXS+m913rv3ppRf3xg/z8fYS
nvTjy52b7x6Me/FuqOGvly8eh7me420cH398+eyrL1/88O0D/7D4iw72N/sHuJfqVxxRLhmV6OkX
ffmiM0P55XKi9SuEFRVUM/30i31d+/Kuh/v/9X097eru4cE+Ovfiy99/vP/ZWf54uXYm+2yYzBy3
/+7t03l/eG74f/z9mw/AAt988jvffGuuv7oEm+/rIa/dbOv7Gf/48sWtme+6F18N89kpz770Z5v8
q2U+B86fbu6POzhAPPj7Nv7lJp4b6ruRIV9xIokSnHz2vHoeGYq/IkpKSTH9HDn8qwE+R8bXLX39
9M/M8ucx8dudz4z448vDx5d/lRf/bwbI6zsbu7vh4T/pHvVKg38o18/dIsUriTDRvyYsJPRnsPjs
lq9b+frpv+6W3+78xi2v8/9StxzuBnfn/rNOYYpJouUXNMXPnaPVK6oATwFxP+eU/OqGLznztKGv
n/3rrvl8kJfPcQHyBdDxvxJQ88fubr2zj/9J10AhQ0oK8tX03+YNf8WEEoxi9dk138DZ1y39753z
253f5E2++y91T2aG4fF+ru/9/B/0EMOvuOSYU8o/F5RvkkeSV5IqojD5xjW/287/3jvPbv7GQdnt
/yUH/XOy8mvFzu/mu90TCfwdkfj+1a9c4ptbn3HJZxb4as2zByCKgiBgAL+Sy+NDnhWW97Ut66G+
e/Hm/r5+gJJz1/3J/Y93bv7xZSLlK0mEEJpizAllFB69Pj5dUuTVkXIoJrDGDImjtwdj5+rHlwy9
EhRhJJXUgiohycsXzvjjJSpfYa0EQlJoxIgW+lc6fmW6WJrhV9t8+fnF4PsrUw+z+/GlULDI+Pl7
x8NyBpRXYsW4lBgz2KWA6/d3N8D54ev4/5SRrd3QlNWZ66U/GDVwmg5kdAcae5Z3bDYubT3FNw4n
aezLLkV1qPMO4fW0rWzS7IrCy72dtX2rFXxH006/r9XcnVQ6KVNae20OJvBp70U/t1loK37mik3a
vW98sWU8YatIteIdT1nLRb7o2OZ87MPpVLDzQbV+SW0sbVr2qnyHB6eLdOG2yLRoPuh1fY9dV4iU
FS6+2+Zly+BIcV8vCcpn1vjrcjX4fDZDXaVhcOtuLpJuybakmG54nOoLuAWPuUVyORlNcl0XY+Py
KjTrqaWTeb2tcUiDo+inzdrl0FAUb4sx0n20rroi2okp1dvx5N3Quh3pRZ3XuOn2QvJlSKs19m/L
ivM9oWHMGgeXJZrwQeP6nWkNT0s1L68Vi3u1dHOWTMjk5WKWMnU1m9+2YyOvCoPpdcEoCqkRluG9
iR5O3Klky7UvdKrkwnZkXHAq4tTlsOc2p25mGTO6TwnEaVoE+pNv2/EU19WFZJGcYF+9KdW2zDmJ
iHW5XCqSMb6ydOjKjV3MiV2K1A1iTpXY5rTo51O9DvM75mLTpGO94V2yEJuxJtI+tW7g4A/uLzZF
TucGfawbwnMPZ9m1xfy+GCI616t9F9vIMh3R8LNdm3iOq1GmfVRVztu4K/HM864pyxvHBjrkizTd
a9X002U3VD2YuusrmY69EW9K78RVS5MiTyq5fCxsQa7jZJodL0W4iNv4OBNaxnSIm9gVU11ebWvj
zoPuUtsImlGFw0Un2iLtsChyPyTFNabzh9KZIeOzbM8qYYvysM6oW66DLs10Z8vS/YzWyX+qmwVf
i37kh6ac6NtWsCZP+OAvuHOTyOalB5OtY29fe4J+XgPzl8lIkh1Z0SMb+p/luhqX9XyYzpaG+bSr
KXoTO4ld3tuoPqqy8rdb4k3WLEW3E1PR+Wzrve9PEfO82RfCDF3WDev6c1VuBuU4+nrcuWRyIW0b
i9MNvLzjcu539eAWdL2YrctaVKGLcdKSZgHH4noZydXK8cfN6Y/I+tQiqndWon481aIedcZkNdmT
xUHEoJKIn3ihbstifETEFzFtZDfuLFPolHfLot5UHRvTQas6aypBTkvAnBt4QplK6qpLN9UHJfR6
FvDQOwhmVoXMl24lr512W3miimDLzNvxY18no7+xc5SwJbdvEl9cLX4wqZ3a8XVc6JK7RYS9R/ok
Mlqdte22TNdkI6o/9QXudaZ8bA4tRU27q904dGlAhr92nBY7SU11VvUF3k3jvKZCJkmOR6F+YraP
PJ23w4BkclrOrjppVVemhSDJnhdxSTWK635gTZ2WoWs/BE5j3jfTelC13LNh7tOxiNinyrE2bW3D
ryvTt7tRtEsq1qrP1NKyrJn66bxp6ZYb78eThbk6W3Bfvl4XvoIFmm27nTrEz/is7OuA5uT9WuaV
7w4etWXed27s0ro0ahcS2u+b8SBi+ECKIHJjHTkLW7HtOHzr0HFkXuOOTnXKWRJsOpmJoJx7TuVZ
KxYFSGWna6otvVVcVZkQo8orjqs1i+MWT4qkMDLTXdt+3BrtUxbkeuAMNykAxM9dq5q0WnwVUi61
3RMucBq25bLbyvjJV9sCV6XcV7xkXSrr0Z+Ewt2zQky5kJVu00oMODcE+bOij11mTGEv6s7/DIVF
7Ne5W06HbVohSwuTbOk8rqvI+r6e78kA1WYnmXQXrC/0finx21IKdUqTHh1qJMfMDqo56WTSp9Vm
T92oUIqhwO4GaWKGh2Q5JXZAZyhKnBW6rc7EysJOSIUOYl5RChVb7d2IyIWXWB/CIOtdIN1NIbaY
SVfKk3XUTqWFrT/5OnqTRqlY2o+AvSteulxTMp1NGvdb2pTtlKNAryw2WWICiRmHFH1djWV9WaOg
srYbkyxurc45qfF5nKdiv/rpEPp+2qEtuAdubMjKflx3TdeNFzOlZbp5Vp3ZTf+i9Nyfldw+TLr0
O9+uv/Q98zuEI955D+UG2+pMWVee+rWjeV+oywUXN7Mb6CXtyZAqv/DrldX93ibusozNjUcuuV6r
5iqAXc+LwAlkY3dZyn7bB9FqKI11yVEqFif2fHM2Z60uh5Qvfs4sC/Eda2NMVw92vZl8XYrzrZmj
fx0dKs2OQOW0KakDHdMZ0VhWKVtNRDsxqA3tqkKP29u+Rjr5sDoSYl5Lqba85o5kaGkHuaWhxV3H
dnLGOJ6OvH7LpRVNvi0bUBnXduxyabGFsOKYpqRpGpMibPvHaHDgKfLb9IYYklT52NjtJzr68FNv
UDiXc4MPfhrcyRSTdc6WXgaR4dgu50i0K0B/N4ANlmo+jT3adrgHxFRtIu5io5oc+FxzviDtaQry
Rn+jNl+f96h3OfQFOyn1uo9ElQ8T8cmJm1d+5aKa9qua8J7auRnSfgB4bScKBmpjG/YVKsv3LBZj
Lpt+Tu3YOiAdPWWntd3YkqON+3Q1Hq8pVLdtTQ0b6cGOvq92M7EjdimJXqsUKhfacwe1LVWxUk3m
pK/Tre2q8+jwUOabcos/Q1X0h65qk7NkmgQQvwL5NkWU6TeYJ2LOzLxN9b7lk94ZpTebV9SLvC0n
9NHxpsJ5aFBzrSo73TS6WV2qRawzgzU/cXUR9lYhcbrhKizp1IYFpSha6VJp4/xTB81rXjiNL/pG
9TztwPkfNlqzvXD8hM6Fn9J6m31M1bBSuL8uMmfoclrWybqkSe3KHQ1Jf8miaMojA5q6rBdEnbGa
oZ+KomqyckRFlZWeqnY/RjYsEC4zymo7zx8AvLcdBSMdjMa/MNm2kNgc9Sl4tJjSrkUxpNq21W6d
fRNT6znJ5llsY8ZE1b8ZJqdwJtrK72ZevR75Ou712s8Xq5f8TFRqjNlAFb92nfXtzvGhO2GDsDsN
TjtX3k1L3g0sPoRCVT9r4NzvSBTyULBqEFkdF3nhEFCzvChxqV/3iNOMRPlh7qn7KRZtmYqSs32X
bGVGAkdnlsTNZq5pxEc6smXNnBrtaU0l4EBH9OuuifGRJEWZzVON7wBP6/N6TfAuTkx8WJbWxay1
vSz2yVRXKp/RRtJy7u0+DjO98djQHRfrkJoo213Lan2iQ+93PCzLYZPLehldud442dq0GdaQNbwl
qWnH6i5Oa5hSYgzb49rMIh3xaHcTWeasN6FOaTFPu0RUYk8WJB/IQMLF6OrtUk3b+HZcseQZ4Hnz
yczY3eoBdR9KjLoy57HR5yaWxXktO3SOxmLaS4jXA5pKcU23ec1WNJozsiFYYONJiiUbd3GQGLg/
EjvOC58ZOVctQHM/7Fcx8pOmS4azgICLj7pbb43t6D5BdjePU/OmLm2VNk2/XDZSkgOAxJJDAkKy
yIUAYQHko62tsyqZxl3bN2IXGe5N1i5xSk3vINctaw5jDRyl69EEBGru7qtW8O1UdtW6qycvPi2z
WR9EHyqVjZ0OrxdCAt2vlpn97yX6Zx3jvRmjrcvqywzn1x//cWt6+O9psPDbh8cR0G8/vf46O/ru
t04ezVH+c99+6agC/PosaF+/qALHzvvZD3+QAf5Jo/98ovDvqQBcMZBl/rkK8NOdq6BJhrbxWfP/
+bYvzT/G4pXGlAvBlaacM1BBvzT/mDAQeQT9ovJ87fuP2h1hTINuKhjjFLbwpe9n/BVnUKGALhPJ
GIbdfT39My/CWO5P+v7nXT9TXAv1WXXAIDxgBqrE77v+zWyTT5wX1/3S9Vs21MFf285B6oV1cj//
zjB/stjxYb9JDE+LaY01KMUatA7CQcz4/WIlD6yT1cyuqySOHwdmyG2cF/2+rWcrUpBjxo8lkuxO
L409/TeWPo5tFIgoAoz6fOk6aXGYDWbXmw6wtLaJ3i1xlWEnvcC3VAVMUocsoRlIEkmdfn/54+Of
n1wSRjBSGrRWir9dntC6HHTT0euuT9o6U8kyTxma/Tae1+a4XOiVuvj+mgRi5I+LQqgwLLHAkn5j
7mEcCl+OmlxzAMpbqDH0DDSJDZAP5l/vx5mrC1ZTWNxjb91JNfv5QQCcnnQJiMrZJEx9MsqyCacu
sWWx27aN3QlF3JQVfEH4sBzbm7zeTNKlbsR9lYduoDT7/jkgN/5wDEEl5yCMYSAV6Lnr1KqoD7Ii
19gnECu+Y2eh80CDlAv4tqujOYSWu4fvrwri+B9X1ZAeQPBhYf1NwIgEySZwi68bvODbIdnqk0kO
1SfUhOk64i3ccDbiS2h0qi2Nla9Pvr/+HxMT5oyKgn6PNMTNt7myaD20wIVAWEhEuKmPCRO1D1fl
MuHL7y+F/yRQKNaQWTCmUZKrb0CgiHIeEPL4Gmp1uEnGamj3S42LLi0odQ+hZexuQeKYnajvs1Gu
kCxJI8NV01bJX7j7zw5OEQO0hGoNpOObqCUsMXoChnnt5wmShMmiMxdk7tGS1kOr/40kkQB7kJfw
W3IC0/7fYxIeG1QndCHX1s0qH2LVgWxYBnPwEplDbxt2RhdnDtNUQ5TrbsOX/aJDmcUGJ2uKm80c
ErGEm3Liody1iKiLuV30Ds8iXFXVMq3w1AayjKshrOe6Qr77XJs/T66vPuPI78XbJ232G3iRBPwH
72ZwqiFinx+i6crCq6jxdVE0aNqDpGpPn+ImzP340do+yTq1Au5FMGCvVr0r662rMxf1dDrGHkhi
3bKpO9nWrbM5LpB7UBaFm+8H2p+goKQM5oWIwWZh5vF8m0kgfhEFw9d8k2CQJzMDwRs/YlRg0Djs
X0X2UTl/lsUCwYseCmouwhwp/O2K/VySBrXRXa8jNQc+9/yu0OH4B4VewCMariwVTqRFXRR2h5am
GtJ1jfpt7dt6TOkQ5wdqFoh0BAiAEkiCmjIAzmNMPJnIQdUQKUip+sKBRHmImKqLJKnZGZFwoA2U
gMP3zQgn+PZYcBLwM4XIJQza7W+CdlOtllMdy2sDUZLpEQh93sikeTPRLs6nw1IBrW/k0oCgy5MO
2oSlL6q9rsq6STt4NspiAEGPNGTZoX6W+2Urk/m0Es7jbMBlpGlS8GLLEd10maJqTd6NSV/OOZLG
2HQtY8UzpmXlckQQZEbjVg+dbyVGUBw7kzI1wutCw1wdlOubC9Irc7k0hZxyZSzy6Ui65AOGDuEN
NrG7R63DeQc8oILWdIPeKUI//RC5ieJ8jhW8nDJD/T5HmvfQ49FmvJoQiGlZqLQoUmYcyFiyUlMK
AlMyvvdD16w5LaR8q/VUoXQCyUWklizTkva8tBu0oDraTMxE/TIlnVUZyJBze7qFbSbp5D2zZ2SK
dXJWKMwuSOmrMR2XAlp+rd/GdcE+k2wp7XWyUszShs8DzyZH2irrq3Icr2TZdzYLmlVFrppVvwcZ
F8puCzEioz/2ZSbq3dRXawkSDkitEs8gkfWG8zunGdAEUD7wJVBAAOJlhCrg6gi3Rem6Ki/okGTK
FR1LA8wY5IVqZeuhMuMKqzHbBg+i1zktURNfC2qmiyTAVGZfRtNXLSj2Afrfsq5AEtHzvRpaYdKS
VOgE1Y0FqaovLy1hdm91nZrJjB9XhLYP2Kn6nCwq5Ap4wC9xNibj9eROpCbFnmzU/Nxrxz8YmvB0
EmP1AIESHktfNHO6VeWQIw/uyapiHk5sOfK8x3LJILB6BPJVMYSg0pgk0Mub+YFNSGSB1+V4m3BV
t4dlUK6FQdDQ6f5WLoVBGgKgi0bmvexV0qZzZFKJNmVcFwT+xmQlfMygCU1wldYxiaLPVYv1+CGp
FkFhu20z2DxOsVfQux3Jz8bDjWlbsDSIguaASgVkCBCc3U1qlXTnunWMaV8W3buQOPBYLGYoCjFS
ny1SA65oA1hRR4jKtFIYiikbJniGxnL8qK0Dzwq8gVPrxiQZQlblq14hvGAUB65vF4DsmpXXHgSu
OduiYHcFX9e0BB0z7OZOARr1K78Lxabfr4S4B7dV7Ex4AcDDAIck6/Wut9Xk0gkyVIFGSuHxceKw
Oeg4zAFoXfHeg+Kbt7E3h3Zoye2E+PFLptMX87wAPgOcFaC1Mt2XOcYzfFJuAc601EB8CELwwSZb
0+4VTO7uLIFKnc4dhW/YCjeXfpgAYjSHXZVTry+0NOEGNGEo6nUCiPqEkcDh1EXBoYjKZrKnhVEO
NMujKTVMt26d8/DPp93CvKNsUjqxcGWAdpLU8zpeTU9cpO0Es2+GvrWnZbngS7+BRxYGzDCSFd8u
eNM7Qpp442toN2jXkNumIFCe5zCueTyyx0jA9riPcChISViprRb3UBsIhub4r8XG0aVlA+wTtQu/
Ux1UUX2kR2MH1RZ01ulj0/bAfkPt4s0TUdjaaYjnoenEHQnA7xvXgWsn2EwgqnlgtJNgC0npmZkS
dIkqSGlhCnTpbNeaCwgj8B057nYwExQeZ0C4LmBHqEFAwo0BvY3jdvxY+A6qeWxJYncF0cDS3dbD
bNSIaM4mZ2HnC9yzpMasMVxMiR367Ing+CNVaUGIffjc/NAj9QGxpOnzjkfWZSxppyaVo/Ds9cqj
uqh6zu4qSW13AmUHNjiS0GypSoa12Y09Ln7pEhinpMNTCuGCN2G/BHukQVB55tyu14qt7qHTDnw0
FgrIHfyoSwwFeGAcsM0cW5W26usTHDEQAyTomQBPXw4OBhVwHHOgSyJuQGUHRTmpOtjt4mt7uq5Q
cedjeIKKhi9R2UBlapmHJzcL0FWmGpBdxrVMqtO+KqAHxGKAqIXZhKI7Bb8uSMEhgGfWgs1meHPm
fVhqedu0aup284TqE0o0xEhXdfyu6lewaRh7OP8TCLQdDTcRRmwq69paX4jIKUj+kGGjOC7fr7PK
QHcGOjbj8WODjTnAMNGeAt2fYMhNwas1cSrvoJCDHVagoHqoi/dJFcNViKW4s2qGfEVd3+9IvSUi
LzlkvLUOdvIUiSw02B3WGiCAY+DoO5C8AXxYOZXuSoeCrGfKHB3UTAygiZhiOu0thlH9vAWdztCO
ut0mZiBFRMEYMSVr2b+NqOF3tGnwLUkU9AC6gTaEBYVvV2rByJREvKSA8zBSjbUeP4pyhESf8Bqu
nk4IlQg4sjtKsNbY+uSp4d3WZPy4YQopWkKLWgN0o3SFlvbWg9p9a6QGt8A0IFxtagU/PTHGp7IZ
Qahb87FL6BlVFZx946O+GIhK0saTPrfeQydztJodl6DzZsXdltvjdioBpwCVmN2NHqYm2VCV+qJr
B0irLdIil3Sje+86rFLuSoCjuoXkIkwBOlbOwiyhgpD3EOBFuKnqQtDdusjpNNa863dc+47fBLsO
NhtW1m5ZYhG/g/kHRA18W78fAoK2tfPsrJ1MYnZaq7U77xcBd3e+ItNbjMgKIVK0YOjtWFzq5gn7
AmmSE1NiAHmgIuWxJWcz9CtVDzHxZIDPWHRs3JeGAC4cgdWWEirOU+wWZYCyFmbQe4Os4y8WytD1
U3wyGOGeNCAEnCzDxNrX0isIEYW8PWUcBh1VGa36EhD92qtPo1zaJevtYk+TZtC7Lo78rhSgpTxF
hQgtJEVLCnwp2ACJPA34suFHtQGGFbXJxDDgIZ35AEgEc64kkxMBEcLypt7S+nigZO0h+mrLOxgf
rXAtAhGyOfSe+BIzOAKEHL7llTBrjrsSMksWE1QYSSjdmxGCxjcG0J7W+A2XZLuGTh2CGiWY+Gxe
AbSfEJC1c9vnppBgbHgh5Fi+5wasROUKaXMsQEMaSxrXbFxmAAVTwrsQ+ylRGuDKH3fb+BnSjE4R
1i3HGG76yCxo19CqvdchAvHjJZzbxwVmjithc5I3zAacWuBC29sFqzqczn4ZqjfYNcicDQCjlxam
WiU0jTOsAG/MQ7QjXGz2duYeSEiZtPo9Wsf6ZBjD8bwwRrpinsi3XoX+DbwTeF8lRZK1unEwj58Q
DFMA2de2bD6V1JlUkqlIqYCWOlsMhQQOUB6beoSKFOt1y2aQPDUwlCjet00EO9cjONTwdQsniW/o
Hg0KRuDlZGaY6ob+rB7H5jVlDuMMqmZ/Bp19OB3wOMSsG8fhdWGo+aRDB3xBkABgCCSzSGFAPcPg
OrgZnU9H8D9vihKESF1VwKk8M9DBdEN3lhgCKoyW4LqpK9bkbdkQcI/tR/gThqpgJMq3cAUK4Joq
utpTao/gP8GbCHl/pHRTpcJNW87A8MKUZH5aIWeOjXLbAcquVEOq6moaihRZ2B68lwRiEzHAD1ix
wk7DUzEpKsDtjdemfTTAMaG66FHvmmMNx0lTvC9UARH01BiWqBzG865rRoC8GTDNiCCLA+hp9lRW
Rl/UumRnMDTGl2Xg+j1OZvdAtqhyQVt2Bj0Y+HUQBOqnbaC4+b4EtNpETW4XWDl7wk3dtACOGgom
jGcGyInuyDfHQquL3qq6zwt4FegW3jkZP7ZdgEngDLhnJ0ihuYPgqYukPU8M34vyiMzbZqACQW9X
nRJe1Y9sEcgd+Ogh4+YEkZS3k75IPjOMCTSSBCpz3w6KnUm5IXkGDVuYTx30NzBB9vbEzM7vO0aI
gl5l5neo3fCtUhgkO64BlUDnAZPIJoGyURQEOoleQGERSxS3FSjW+TZJejbyAPmwlUc4eKLMMH77
JEoCczc99Ghftr1UOxFnsoeVq9vK+vAuVGK7qFis342+bGEKKzWgM3Q72x4KopepFD0iWWRjcmUT
YUIGdHpQO2ppOCUlT+79SPkDvOawPXbAKj+ZLjig2yu8AgK8ihzw6NAFBlJ20oG48oHBdm3ui6Kr
0mkammk3mTCdcxpgpC/hPYqyEfVP8DpA+VYAx4eXXfou5q3j6CQqHi81HYt3VSLbezNFeBIfUO2A
KQ8a3lYaEuhYO1SuOJMzsk1q9SLg/x2AscWXGcoXGenzO4G/n7H8fuTy/+mEhwoQUP75hOd/2DmT
bklxJAv/IvIIIaYtg09vHiNebDgxMgiQkAQS/Pq+eGZWZ1Z3dZ3a9y6mF+6Og8ns3u/an5zn3/2d
6w/9CXciGcKiEMQoOMorsPsPfycJfotigCfQQsIQdsvOff5h8iCJxOAFQcshQQTzhUCD/hPujH7D
/wZyPob+TCnA0f/E5Il9RCD+ooPhTeHlAyRXrjo6TJB/EoySJRIC9qd/SpJ17C0mgyRXEFOgE6zT
bWuD0o3Vl3UEe5nN4M3eyCzrnBGIZm1Tz/eBiFqY3EtwCOPKr0CFhcljs9byRkVj/yrGFXUTMut5
qsxrtVQgWNZ5+koCCYuzUABp37Tyxne6i6Jy2Hu5BcPKj7AawYTuDRhbIcuNZEI74/ZRLJAR/hGN
WPpuIuH95C52bzwQg/uZxmkad5dWM3vfiLhUg86T2nU3wLtkcoyWakRXymrTZbU3s/vZUN8vaCO8
V4+FclcixqWUCQpePCme6aGdWIG2wd37yvUFvPwEMFOf0BttlgSXRVB68p2tbzsJ2Wfm0dRkhAai
rBJrw4M/EZZVmn9jwzbe1BZ1Kkw2VoSK8c+q0yM68YoVXhyF6OoC+36dRSH0+PWZaVgHQg7ysUpR
QUFEYZQnbvE+jO7bYtbOvTVENwVvMXtmE8i2+B0mDSzxOHKYYDa1oTF1XQXht0prtKoxukL6MLUB
rB4PDNarmhL2dZYMTkUE8eKD1VAwoxTdk7PBfpW5j2uBI8l/TXmIMn+dmpGYwyTUy10VMEGPHlvB
Vr/XQYBDODYavVAAlG4ok3DBOJ40qMVodiecP3aE6Pn73HH9ZQ+FassrGaEtmuZry9cM+BkAczy+
lSMsOfA/aMCg0FbvHUtwNIS7nGEWdh226s0vrodkIjgEgdGgj4YdZHCyJqBKcWtCLKD+rm8M89Ie
bSzm7ehMivGgwbkjXY+zhQGgazPl9IapapcQ1gEnEa19HP0d2/CB4v2i0Gk33g3f0I14yd63W3+C
tg8rDFd3WCr50dsBLUFdLWgdw1UFXZG4uGdFEouI3ldLb6uDNhWpz0YuewMnMGFfB7+Wb/j9H+OA
mDBF912HSUl446KBBXq7rMKSce84ov3DQwNC47VRjiuorMOfXM9EFg3wwdx19NFmn7dmD8O6xIeo
gJk+Ju0S3V5fMYp3swzzcnC2vY97c1oorm9nIQFZxdE3Byys44JZumxHpXz2lawrRtjfpy0CfR79
AnQuGBzQV9ouZE91N0M2CKZGnNugVbqsohnNyURb/P910O/iwO5oNlUffWKmW733bX+XSb/N9alf
WTvmsEnxZkMZ4S7zaODfpwrcNIAajY5bRxbfMx+WaXsxdheZRL9/pb/LThjjib43a4rxOIIQvyqB
36drC90mSTFlZt4uwXFxbeeHqT3GgNur7KoxsYH4oMIn2f/athB3ZBd5+z3lU8jWOPeT4SjmBd1h
7A9uzhvJXe5ibmxhUrqd9BbZZ2Ihwi0dTLkAd1qQE8BWCUSBcfAz5EqB4yXARWSYrFlIvQk8EdVp
OQ9jDSlR6fg+2vueLsVwgAYnaoCCxT6EptXgmFdafhg26+oQd9S9LLiLj51NhsMGJACwWx0+za3R
3zsPScWsx6Hz3qe9e0kib8hjqnBjU2UVPgwuwG1EmIdPN3ARZJsIR73PPmD+wnREr4dLtmwnl4bx
ycK5/z4BMg9KfxRoKNH3ooOmkFzPdb37YON+fVfXVO8K8N1tNE9iwQsO9sH6ISuhhtO69ExgMwwX
fpoNiskz+p/gKPqkaXKFE+NpHwmee0hTY7bwHgxezBv6Bq0rPnhWrT9ZPASXSpn21C2J/6MP4+09
qeEAHwhK4O2kovZnMDn7OofhepbDOJRr11e5aL03tPzqvaFMF+PEjch60McYG70uo87rb303WvyZ
Gw8kGdZyrMn2Ey4KxxNge32ThDbusqWLV2CbWxV8rLzTN8bCtMhTGvvneVP8bgiBskOOVdCrnaHw
VjAq3Ib1dK8iwIRhmDas3BK1ADKGrHwZjUvue+s9+4NHXUmAdqicJ4v2ITqgmj9tO7IMPvBodoh5
u+LMO9hsd8SZ77DzuChUE+DP45WE9sfxc4BWEIDWlZSG9BXcSj4S+lbB5nq3Ta9eessem3CZnleK
MdLW2n+ufD9+GcEwZf3sTPIw7aw2eChZkrohn2tq3Q0D0r3tbPe8U95Iawh1DO0oUjwfspenRbn9
wbcn2EeQEEGMa12LDPR7E5b9DpTbHS1fq8mQJ90IAakzJmW/Q+i6C5TDsGgaWfaWjKRoqsZ+qSSS
6rl/JdnJlWpHcAGEu+ezvlwQvMgTQM+vdOTJR0tTonEUApCfd1R+IJ48Q8fHXW2D7ovD8X5j+3m+
Nztpr5LpTuptNRl0Hxnl8ViZWx1tXbGwlL6sqcduVshlT9yPzK+FOfVlvbL97sr5t1fm36iNn2vo
Q7mc1GeYU9UTZtOq4HtcAFSPu12MH+S9RksTR+oy68B7UMpEpb5mDtZ4+NkbC9V1a5GRCVf61LVm
+UhaJA1qGGaPmCDDBzfbOs74NdkAU1Pex17F70g10RGsN/GeGBIiRcxmW+JyxdnCIneRehi/tDMI
41DIt2qW5MKJejd70KLZIxeQEz58Wp87xB1uvTVkn62tkdCIObwvv9J+WXlNc6NrVj8EiZjv5lid
ktmajMcUgz3xZ1RNIR27tY1h+IRgGWkD5bqoJZ0NDj8PAs8eCECWZLCJ2CfQT1XH4qzuI0RBqGDQ
wQwvItf3AOsRTNFUsrJxUYqTIoXHWLMpykA8Is2SXpMtlMrgKalZ9AiRxbwIxWYc9OMi8HkA0PHN
HbwYURmheJhhunuLCGI0o/Lawt+jNfW4hgcQ0MMLxkUkb7o9hENHvy0AbHe6lMR52WyicMpW3TSP
g1PBAemA9ZXswZ51j/gAaEeBimpxhwq0nFqnW12YIX0KDEE8aJzhfBrK5E0wbNNzEwLvy9c9VDRf
80XNHjWa99BR20akUFV0TkyX3Aper2/kGlMKh/m9mZvPXTVUeRj6CRoKt9Rvi0ynLNbO4MTVwSXa
808OeYuMpQ0I/TnC92BUh6jUMJB0yxMQTGAv9zTVcg1WyT1jxa5xq76BezvFQ3+UliXvMsUHX6RT
L1Un4oN2U9WVOA7tKel0W0w9GPwEng9xyn9uqmiEldM1rNjWWt8IhnAFrGCwwG7nC+E8ATXEz7i7
+Aogxqg3P7qdSkyufOIVVWx2alHG0EdTlYJkvDKNO93Y75zjdkUe+51+bHcOshsX0FFzMt9Z6dOi
WpGDWuHZFnxnKPlOU8ITkcEbzjd+Z8Y+aCBCAi997EwLtY6H4nkeXB0996kX7JGyVGWLQUYJcDD7
xn1K6kMK7REPEEEvyCOfP0BIeKmX3t0itaVLWLMpmFSdVE8abcAdhXqFyrsG9ed4WEZRbEGHHoul
HzVQ1+etsp2EG9gcJj6viPyE4f00IieTpdPkFbMI50sgenPj/Gk9JgDsHv3Q6NfGDpfJTjcy2Vwx
pXR6GLTQ3yNUyyPgMHXxl7CCR5q8o1Gzhxg8/RIr9tQta98Dqoe7cugcYngX3WzWP7TptoGuZ0p2
uehH0WUDjbbnOSDym+MDRAuUvB4ewThA7Buhz4xBtd3yWXnD93Vx+tFL1+3BQziiLWvZhvO3xMhX
Oa8jjzPVzqyix8FDcTsjWXKcmiB+Fn7/SQa9a27Gfoqr22AkX41N5Z0L0ci1Ce6FM7ctKOmtW3mZ
8K6Jn1MKMuRTO+BXymaKj9WjkHo6hC3CWF6fh9J+gp0pchaopI4fayqnR5x+ZzPgBLX/hgvcB9//
JmdCAJbxDljC2QnBpPxOWvwl9cjRLFWRJuIUrvvoFLYd2sTZh9Ry/otk8Ie48ldG5+/Ixh8vlEYM
JwKiljTa//4vL5QoNPNI8YjT1TnCnAoDx4wTejV8Deyrbnd7oRYO/eiGgvu7tvMvCaH/+eo72pUC
9mQEixL+mT+U3urH4NTFSXWSvkbWJkULgOTZH3t1Es7Dq0YmRj/4u+j+f390/+982f7ZEyRUAT9S
UIjp//jstguRG6qUOGlfYj5YbA0zMeYTfM1OY4JifoQPf/VrTS3RrhA1zpgBxjruTzUD5fd/v6G/
c0j7+wnCJACQ60fgZ9k/fxd1aueV1rsMqxQU2ADyQ9g29HUDWvEjVf6/Zfn+jiHtL7in7EO675xh
6A//iWnrG+iZIdHiNA4K7nqDSUjjNP7KPQNokor5e9MTxu7rJZmDs1JRUK05crbNcNeFXY/jDtW8
jKYRLjcsFyjjHvIFF0Vh2yF2ApSVC9xJbBsr9OpDpH+QmgQpVBxmthcaeTBAJwd3vEXC7MNIeHki
XKx50Yhg6APcct/qfIyigH3ZMETyvEocpvm6gn/ZBvVu5eCYeB3iACRIv+ofqBPjLyRGx5cgrTHG
mUnj318RXjIw525rDMTefmASTNU+8pSwFWd9SKFk62Oye54r/qF6YEL60RHAQORK7Sfi4yqAXFXg
65f+//Lm/7Y044+c+jXGziKKB+Bfy5tv5mvzN2nz9x/4E10nQNHBziXAYK/BdVTQP9F1n/1GIkJT
YLksxSMOcvdPfp1iiRKwYxCV/61pxmDaIXViwolD9Ik0/E80zatk+ZfKDQ0TdMWOA+OmRPo92B/y
vxRUQEltI9ZkvUvHzdt4Dr5xXQ9DBNAKWTfwA85B1oFLKm90yPQPf13hOrfQH69GCYAESD9SgKWZ
8WwNrQ8zd13DxwHxKBJkUPvbKuFZYMmMCXkYIozDz168unHK53RJUvbWVC5F1GseaIeQjV12VbCv
vId0YMtwEapTGoyd74vkVyDjtZ1PFmXALec6nv22Olex87oLeM5peUFjTNiLN4qYllDqKCvrzqrt
BteSBQ8JvOac4GWbDFmlCAF4Wk9ZzTDbPKuBYRKzfXtfDUMDShkcVm7HqHodB9q8bkYEJ3woUUB7
8b4hdtq+JvAfp1wOTffkRHhvgGecYWrVh0ZU81fwyFDJ9FB1oEKRUIlIB3hJoPFA9tNtMR0vXb20
YQzDiFtHSwsMYrqh8TaMft6Nibtvar54Z2eBmxSce/X6ghNo3khBat7Vh4pJROGOSPs1MJwrIsx0
8kld+egBBr6Ae36OetKqO+mQwMa3gKGbDsvvR/L/V4R/VxHAI+Kx/NcV4fWn+6r/VhJ+/4k/SkIa
YINaSnGAgo6HqcD+UhJIhIUVFE0qnu90t0L+URKC6DeWRvgraPYAgLEx6B+VgYa/JXsqBs0JFtYk
KfmP3A6fXRnxv9QGH7UFjRbc4N1028vD32sDItLeMglBzhZQwafFwzSq+/V7gvHvfvO9qWw8ZCDd
IPhzbJM7reXyOVq66QVrH14movRlXiPYeEm83TExe+e1CqLquIiueQTW5n2d41iAIBWIZbGkipss
DCnwmjEO1+CJsZbTIfOAIMVnpFoTep+yjYg33SPjiaw030RwlNxIeYfoHYIGOVngqyOrny5mgJVQ
8Y4dtg1hGDTsVqnprU9GE7osRvfuX5rURWBUaZWaMm4I0wdk7am8GBCdPUWojieEZEgVgy9tASf5
F2Sc6TvDFDdxiIC+CHPDYNIcExqv4XmGYU8qZEvbuHutwF9iz4Yf4zksGhGKr2iJkx+7PxwXG9VO
T6VqBFkiWLpxS17chqayMHgL+sidoDdoRTedz1Ha3FQdhOPcmhhdBgi0bik30cHhTkR3Gmq0uW5s
EZNHasScOs8lpUUU4mNdQgYTv25OrW5fasSb8WXN3R20EHHqqH3vBDTFztguQ7i/PnFbw9qYMIR9
QjwSOO26tOc4cXeCqZvGzvMnXQ9jPvf6McCkCrBzSdFv1tF34yrMILNFnD3UOZ3SnLvgDEoG2JcB
95H63SVJ2DcAGKoMKj6/bMmsM5w4wxE95LsXQKODWmOPOm7iQ0LHI7I1z8vWvkc9hWXcmptNC5ul
vL7fminOh9l8IN0H3keMJw5WrYjboHDbgPjRKqMbKYl/ACP42NQD5D/K3yUcgQJjmkBKcPkJYiO6
Q4qnerSpiBBZwkSfzlBpNNAljuH1yBZ2jd0/0C7ADpUFVjPYOpB8dmluQQqqu8RYWuJcIedYtO1h
dFuYzV7d5Juekm/tTJfjsITtt6SZ3MWpdS3lFHrPYFuwEKSrf1ZBJR5Cz7yEpnUvI6L6RyKHFvKk
bE9AiaNsbnFIBWJFkHIM54PB9HVGXWgOStH0UAMhzMPGS49LZMFR8OGMnlgUFWpHxusZ5kDl2m8i
wBS4hBB46xpqa7pHpoWAeqVHswfmvSgLydKXvqdhk1D36sMzz4BOvnt9dd42iL2DllMWGu9TuFYk
C7jrLs0UprknWfsrmEP1Zd7ivPNN1nHAWkBep4iB1CH8dlj4fBNFBk/8DCGxCNjmIVcajUG2gGAI
M4EcRl2obkH+fx2cd6KczM/A4Gz80oMffETrNIzZhIUA9zKh0SEQbVJWcRXr3O/n7lVDrckN8bHs
AjoVvYxzrQBDBQavhhuLb1llzfcZLCA4iWV57Cz382XBbVGnS+9niXPrj0miqJY11rhcZtOOJ8CU
q4WWjFvL5cCdicsnvFueCW3NL3+aLDBeW8lD5Oa5+bV2QM0zJEImmFJkkvaeJqFGaht3C80aWIYH
f8EKhWZMh6NtQZY3kwe1jwp8Mm7P8dpFR9AsqBLO0lyQ2ivDYJlhDW6Y4+QUlPA1++NUVy3U0u2z
w/Khd+x+cPd9533FI/WJbi22KwB4LYfJXIw3sfuOUF6A0uhuRq/9UelEFS2V7TviOPBoEL1t76ha
ISUO8xYUmz/4j9NQvU095QmYkCC9lawXFz81BySMllso5PKZBan3wpmOv9IhbIuapxO2qKSAKea6
wWOMToaWlRjdYe1XchdVq8CGIKOL2hhz30PMLvH/jAfhkfWo9qeWY3XF0wDF/lDBGysx3zfHuF8e
+4a1ZbtqWCqkoVlltv0s2YC2Q1J7ssH6AX80PKFJTL8rqp9ixxqLyDlC60FiPkdrN2QtIdgQEyxn
BhCx4LMfBOBRpflVCcbKzjPezTqHDVYFzX4xEjDF6GVbkGrJ3l75qAfJet/ahD9sHlnuwGR2ELHm
uGhHR7HFqMOjBZqqNIzWWNDEXEYsKJ2065DN8NVx9bBnKQnMXTqjam0BQNuUprgTjRvPhrMwi6zC
yiLfPs8JAuAczmwp2MAzfLb0NDlgYuuUnoGxwZvxHQC0KIXSJCFNEy8w+exj0YrUWITRDaKvsPeJ
IrLddmmBFP5aTKxPC22mc+pBwlSe/OWm+G1oY1FumN8PRMs2R1AHfCVjomxG1xywEcddwCv/WPh2
12MzwI0P0TnbbDjlPY3HByRuyS32B4hyJGt3sK0h6HvD6OQhx5dNEqrVMo5QIGveZ7B+12xGmCWj
MM8ewin6sm0ES4SS2C8bbr5QpAQAR0Ev9QFVICtn10wiFnaLe0BjsQFrcsv5rznq04OT2xdIG+DF
thS1rFvDCkScX1H4TSj92JTxDT26zUlv1GMFbjJvFl/fQ7RdcLhTmUWk/hB++Avi8E9m2v7Qh2gY
Fsc+DWpG5ITr6b1P8F9tiimI4s78UjOjEDI7XjAUUUjKtnkUYd89pcDaziSh2+3CDS5DzL/MQ4Xm
fMHThSq1fEoQA8iZCV6gXo8YooC7di5BXY/a/hsdDc0HCrR8ZkN0AFmNDQapNx50tw231KfYrLVu
LF+C9ZtusLpioVGcWeABmW04L0k6Je+a0A0rm7TABd0gWGVNPLsRF0zi7S+Gdx947Lm5M3ZMXqc4
xM9CoH9Rc3WOALLlXp8iIYEsxmNoqu4j7qKXMIostM/6nlGhTwE4FsD4TSfLUIMtA3zbsLc05BaZ
kkhlK7hDtmGZD0I7MXZDQetdgZsNa9ZGS+rntaA/wtGNYbHie84oJqgHBAnMCdtX4lPswuSL5Zp8
zMR972RlHjYSYAnaguzVqZMmeAiHaCn9rXMjKquEmh82yGrRJW2yCkvAnCTD85Sk4bOFmU1yVE0P
LQaVNMe42v/SKsD6GDyoUP63mJB9n4yKjlL6IR4ZrOKCmKfTDTgKxTEPQvVFgocHmEFuMct3nzXW
xn0b6+nS2wYmSwfKJp/q4EePtRkvIyjC7z6IRgDGLILqD4HJnaUVCss0eNPNhQtX9530SV9IMeuX
zWJErFA875bG64/pGD1u0XiDdUAmLhYcB+7ke1uH2zla4h8VtsLkDdXxQ2rC9lMoFbvz5zYs1GD7
MmwDmUshN6A28CZKYQLxrAKGUXPFpbh3nCaYpCtsRIsN7J1iA/QOwt/p9WFM2v5Y+wpLr2JrDpAg
MC7jfR2NirwjxLJqwATct59QzfgnHHHz59468sI7U51IF7dnElp0vNUUXaZxgTPcerrCSo/I9u81
Be96s3jrkKVboy6ptyMBDbHY2dT26QVgyALY2vk8c2yURbTUpNyIVk9mc+YTwWaXH5Cvl1OiRXoj
wHU8sLpRbyIIgRnFGhBIEUxYjDLsTA26q+0d/tYArT4MtX2tfVRYOEFsTostlcG+102uS4ktLYbf
YH8gJOMEQMWbrZIt+lxzr90KhLFwsiYzS/EgKmeyVUVgVRhn0T040uZjiW3koVmZX3rAXn6hkTK5
60fXflRYOXZQVYL1fsPm+vM8w5LFxpo6yRjjXgIwyg6fSOWwGgz/9OQGlFc1pC/YXrKrs9P8bRxg
iGDnWneIzFbfqBEtaT8uk8nMsAyvWBzVZAGJ6RH4Ar/tQJce1sEg2VBjCYv0th4AiJLhwfqjfepZ
qMA9btWQdUvLy6Xz59th3LBninYjaG1XP8IZrNbnJO6UeHB148IirR2ZIug/2ISKZgFGdAp4JZtn
uIj6B9rNNoF7yOPJshdh6oiDDplXkcRKn7q0GdIMq+eW7aZ3DOkb3fllv0lEwrCkDHXUJT027eko
OJkmCj9RILUzlurVMj4pjmfxGyT3qiBAf+vbdllaOIor+MwSC31sESHvivCZB5I8a4wScIo9yEU6
9Z/dZDAL+JN33ELgH4tZPdhBSp4V7skCuYT2Fiptm1cgVX8NSrDvZORsgxGDjUAIT8hXzdOq/fDh
m+cDS+2dwfOITWNAWopIJ8lPkcj6FM3DvsvEIKU9tSp+3zpLyjZCdS5T3fMDsJTtK0LdCIyA38du
nf5exJIcsSlhvmx0Mk8Siv3nxrHh2QLyuGyytTkdmCzCxseqJr8ZAKNzbTJBKnQHE9dHxxc/V6oT
yC5OQ4GFmOxNo4ssjXMpiEO/g8GE3USDnlbgAcqUcx+fPTkuhcDg/mzqNj0oJKm/hsyxE1JdMqs4
KlMvZIK9YaI5tjWWvimBDQZBO0T4enVjv8HyW449ZQ+Ba9IfZFQPiCiAsjfAfCWl62ny+wmt1Fzf
wnVKXOanzJa4b6YDjNGwnFaO+QY3JTaDdS32+VTYl5T2OMYr5/EvWOImM5HGw8lrq6DwLE6S0WI9
VZZgHX4OcGvF/sOdxa/YgMV3sfdggm19lrY5zY73d47P2CZYjwEWWIKsQWSiaX5KGbG7qmpbFNqp
RgDOw7OrUfhnGHkrzKJ8U2DswGktOHTs+tQYkt4vruYwS9voxKM2LCnIiwz+gri0xH9MkgHAkdZO
ANCov+p47IpRrAaxT39K7rk3IZY6EF76fYXgap8GHzWyiZA6dw1/aJvhw5P6YwpibGRbkiMDfk0y
IZcfBPG/U9KS7bwOqsf1wy4xbOA0M/Zp1qA+eAD1Ia6jItr6r2Bhm3LBt5XR0X3GvrWbpk6KdZt+
jF3/WXfLfr/NRJSzGbnIkGIoowTwYd+m1aVrwYBy7SpYq0iBomf2Se6NyNKVCvjhDFdouhVRN+Ju
0fHRJzzOqWLtLVBt/gj9gZBiZm5OykWS5V4b9NsIwNFi2uUfl2h5hj/bl5uFuFt3CflpR4xonemW
08DMXFhvAqhhYigCUn03jTOXeEB6miBnewHFWzTNKs+JjKAGU0D02Oy1PG28qQ91O33DvIZWbB3b
tWBbN5zHWS48r7E68dNiKp1B77kLkH94Ryv1Cud7ymNl4psmCmw+uQ2NI5YSVnZDgrOZPVWMy/wl
9ac76yOZDbLjffRQ8rqFsQOgyiS3YZB8apw/ZMGkxgKG3JIj0RO+bgKIRLhxeoPVBregyeH+xPoE
7OFFRf4vrINA/7eiOxprOb40gn4Ejd9j5cHIfugQcRtSq6BA9PvdxUnwS8rB2w71mEQGmUDERDwn
5ybbIqw1Ww0BGV93fmFkUn1ZsCMM4bhlURAoVvs8+f4GIgt4AWQnY+0h1IDz0fwPPmYcFx6xXDZ9
xgrb0GQSGdVo33YZw6dWjcEqPDwDEeHqQmHd262tHUadqsBXJeM73oXyYUEEtM587omMbrzF/lO6
9WO5JL2vy5k08p76UYJdZhJ/hcjCL1rTZ9YJFI+kbS6pJPyyhjhc/cB+r7icpyP3eF06JB+zGIvW
irB3l62NOR51/13hSMp738hsprsWKEeshEj3WIEfLfszgS6v9cMjDdEJ15qiJEROLfbUifkUL9MX
7Fu9ONzwed9Kcua1d1elGr1OH05lN8UX6S/mYAMelzGP+osMIf9NcNNyUApTjs6U5hWbblW9PCHj
84NgNx7SB2tYgm97mpgcCwgz8XlkWK4Ve6Y5YnaBgLgN3gMySJ9an4FtqzxZWBB1ed0H47Ehsi5b
Mfgn12E4U+Gsz6OpCZQLwHSEhz+krdKn2YON3VUWu6vE+oXXPpQzgzW4WOjVZp0JvmE7jP9ik3CH
flar8m4W9meo4+UFtY9m2JKkcmy+nS9qghhF/A4oksfuEML3oLO0LS0V4RxLR8c75Ns0ghkBmwva
2nQGhOsPcdaRhl8mnI9+uokDb1f5VSNM+YGtTMFQcG/bvnMKeybHlj7vq4gG9RCT3jt1OPAUol2x
w4K+Tt3GHCMSUoYdVte09UV5DMviEOX+hj4Lj1Yth69t5ycPApz03Waa+bvXRr9q5a8ySxtPXybI
0E+bYyB42tiCEWuJfUtcOD9SYFLbvXKJkJmNB3GECjo0CJcFsti2NDr4ovXjIuKtKyRtERdst1Ue
Wkmx+ZBU3r3fqnDJQxwGp7ZaXtc6fEOHEL5MVS0O9YQ9D3gO1jJS2sdwlbzbPfiO3S30pSa9zHUD
28jX1dfBIVbcYcVj7seUYmMzhnTvxlI0Nbf9CGl1Mktzgx7CuEMdKZEjbRTNFzai/oAKILI71pV1
u0iEaMsO1aGnGbDac8Rwg/bOgnMFiy7Uu5JswqKUJMGiT8RtCBZsQONbZVflK+rCB0I2aXBv2/9i
70yW5Da2Lfsrz2oOmTsc7aAm0UdkZmRLJskJjBIp9H3r+KP6jvqxWoiU3iWTUrL0xrI70ZWMRAQC
cD9+zt5r2+Jp4C9wNl7dz6CIO3zjlRvQNKJBzYSr0O2N6qv+2uXpgZNUjd1+rIv4eq6qqtmwYeFT
bfqQikkjVZNmt1AQkcyuc1aZj3nquJ+sJvJ4tfukO1ReVK5qY6opWj2k1bgCEGuh0pge7b7qaD6J
tHJWHMM8fgkYQ5nZhl9sTODhpgjxTG7oqekHeI9Tula8aNu5nnRMQc/BezLZoilB82ozqOr3kfJ6
y4jgXhuU9fgNxalKHXRyVT/uQ6Qw91M4mM9JQgW+wRuSc1635V1blxJTcT14D63dsJ+ylpV32WwM
zwZKrpOKavoy+ex7N402uue0Wvzi+aj3ZgXfi8Nrq+5b20NUYwQcXxoZ+FeGEcFoyOL01LXe8Gia
imYoDBbeUoZqkDZykDQI95HALRzNhJdytNix+pGu4Eo1fpic6fB37CcQYbOrRJro6jpntPmlc7SM
XRMmmylt7+awtRiB6srcKtpQT2J2wxMawHRdZJH+PcPP+DGQLYXa7EDZodPRnCPfj0MM9XH93Ds2
cjKDXTcsLTYzHqkNh50YXWqb7CtjxDdJa/SqCSb3OIyi21atk15XCGFhkrtSXJdzOb4DldlNrLK4
3iJjtNYoCgOWk864r9K6Ott69HB9y3DbDnO1H1thrfGn8JQYzdjdeFmuPtC9BVVejtWToL67brBd
7hAKqgPtTJcujRE96CgZ1ojMB5r25YKObPObvvN/MwYpYVbnwcGJ7G5j6Fne+AOvhkrMCFgfJn/I
HHfF5EzHUdvDyTFc0Jy4XDYI5MGyUjEC3O0aBF1+f2M0bnrtOf6vjFPldgi02CWe/hzqPFqbCxwk
8BLaihJQ7qZu9HsDTuAO4Ey0rZj/bg0e9H00VO16aLR5TNuSnk2ZFtqk0TbD55zkxpHCxYFbUsuK
ufkYZxYg3C6aD7qZnJmNrO3vMDTQB5Y+2s3CNofsYcIXuNERmw3YxhKs8Tyk1zA1N6PN+IYeK0JM
XUY7mXowVsr5bKcz/16gplOTvh27gj7wkL73WxMRM4u1bRTb2IJ+TKfks1+gRPJxy27GMQo3rZGJ
TeEa5c6UqXUYrXxvhcnD7FUcFfBWrf1eYK4I51sVxUjhk/oZKVlyhxniEBjmgcKq2w+zNXwyJsYg
pjI+QAoSOzFTIeMChW+GGnk1ef3nHEf7/djX931pZnolStRvK6TqsEwz4xY1kV4HwoyONTJr6D/G
F8tw+5vSLJpVw/q/ihmD0ejxrQ8QXHsG9OiCq2o6Nln9/K+Q5Ztsr7/PY7CFiXDq78fW7782eVl0
3w2uX/7MnzY9+YvlKoVYREjT8S9UxT+0LK76xVKWi98OsZkA0MeV/tSy2GhZ0BcwC0W6h4TrP5IW
i4AOkzG4x7PmSWGjgPkHLEbG5t9qEdHR2BLnGp+Qiywz8u+n1p4c+jkuPRuTHufpPIo8QNG1Wn1z
T/4/hIieIxXfEcGO8hmOLxEX3+pmgn6oTVWGwaFPsOAjg4UDTA+p/FR0w3SXO646ZnOdNptyRqb2
9rWX3+vbr2gtF7cd5IB0sqTLzf7+4pGTZZNKPR9Vn4+nhx7MSF9Pcl1bpA9sMOXnEEmNT3eJ+QrS
/fjrZHRFQZXjqA2AMEAbeO6xSnjZWtVGferTMrptvWSpcbKAubZuIN+zJNz0rRs85BjeNv+DL+Ei
KpC2j5bpBzmjwNWi8m5myDEjfpmsct7lBm4sCkD9rlZiAMKU4qIxcj2spcDcRuHqbewy1Hw+EHt3
DuDau5IuDQdBfEo+ZILd4KXZcfIHcDrDiNQOWT9AXcxfKyMHoPD2d3gtSFx+BxobvkTXBUDMfEVi
ay3V99odfbC/GNwbMWNWYaPYL+zct6/0Wmt5uRITf9Qdi/31NVuQk0C7DDb8w6BCcdAdXqzO8epT
06n6Xthh/hN84KuX6PKEIer1rMUaykBqeQK/kYWZssVeyHDgMIRxc8+K0q6wnP0MG/gX988Ctqds
Dr0eaS6v7p/fsFzg6fEOjTnGe9QMv1fKjw9p6z29ffsWwczrN8Y2sQhjBGZd+GFRSEJ0NiPP4MGc
OZfPbmtuI59nRuuFXJSD4aEH54ClKLv0AeGEd10RZLGxEnDuUV/MV7lt1/eNdjAOOoPd0gOKBQdU
qeh7ZFVwQiyu9zHP5rshdIE1qBnDGHXZODfwVrjIVFnmVnpmfGhNp30enTk+vP0l8TW//pYIUiRL
g2uC5/J9G23Qt79aYBJpgfJ8OoyJYqoblkyWw6A90qrC+Ze2HBqhR0xZYxANkjU0cN3kgG2g3w3M
RHe0aJpzlcbMtrtCbWqnEM8Sk+PZ9rX1ycWs+cz4btvI0XyUfl6jNMcKuW4ovp5Mkfq7aCb/kGMQ
XltANFT9sd6n4U4mQ/iJ5Sw9OJ1tEzNi2gc6WggHEbcgqguod0MnPmDS12Dl43yLcE/uW1V6Tw3k
o2Ni0DcoZB11Kybgv0VsPOu8TbH9VvNwW2VyhFg3uxZQRuiLQ+DY22owKV2tql9j9WAK18mwPKRN
mb6Hzr/OaiaNHOyNWxvs3xeNUZP2Y9TRg+3U3g4sKvfEIb1l5kiD43i27u1Iiaeqb/NnN4zS3ysZ
lSiNhK+ZRjURcvexXPSORTR9cAHBbdzcbA6kuWXHRCfT9Vz7zq1DtsOm8+LCX6k8Hm9p2dW/0saD
6FC3W9ByCUy39KvB1OAG3ZOxQYmEFdBtTggn+dSOrLep6R+nwSjOZVDhnMKL11HV0x0y3AL9SHK9
3M9NCS9jrXzPWCGbadH3qI8gXsaVhdX1COghv7aCSr8zshRMnwS3f8YHjIdZD5G5FewvHHVHtTdL
38OvZ6nPWG/aO5DmLWNrFJTr2m3VU2rtiqjiiRiydNXXSn3GiksjITKNjaLpn6+Wyu4dB1FsnOk0
8tNMyYqOangYdb+LInVvBjDNWduGY5cxxNQGljrAZ+YXwCPwhxxZ3esmu4kDO0JVP6SbIcx6OjRQ
z+H19NjvORqaGJZFaNGFBSn6iLbmJgidT9GkxYHQVoFlb9bbpHGe6d4iWygKujVtsjYSx3/fEb9C
QEDDvBnz2KmAbbEqh3laX1h6fVIbq25A1uVyamGJ6se1zIuEFnU5XRle6O9prxZrbXgB7d5I82Gm
YBeZJJJE+OxJVxH1wMOFnGXDNpTu4tBzCkBKMWqk0DH3TdsaVwCGSuKBSrFumBh+hu0PuDVuXQ+x
ge2ZuOST6pZIGn4h2cr6SmtpHRnWZwepYnFwS14Xx9ClSPHL0LfrScWhARKRNLOi3xKsJ5EUvzWD
FeKTkv0Xx231BzU04wl78XCEXtYh5Kqs6wYn4L7uUhoxgRiOPbqzW0PTse8zzXB0xeyvlcci9t25
3sjayfE9hflqMubpnTWIYqeW6p5AlWqLdIRUFo2myleY8yW6++t4Ad8VoDJXdsn/TYo+rTaIietL
43DjlL3eG45HM6UV6S7ApQOavRnLs8BXAoSFomAeNOqkEmVLBQ1zE8MJ2MNfgqokeiyYA5osvnFz
cmFSbnHCpiALhL6aO9E+I3mwbk1e1LOOaZxtSFFCnygQU3yVSTNu/ExwbEuS5reIKdkOAJT7PuLk
fl3YrnwyBPUFw5PoNk1HqpOBkg8SHFkdIVDqTQAQp8b0IihmCLR4yDDkfUgSlW5SMY+bF1ifXel9
lkp1HK0awEzo9++Bu2THms7Bl9mIxCFLLNaehi9ZV5RfTlYGpxnh4wEyYnVW0RyccDGxc414ndeO
oj2YlEW1BSvBN0/j6BaF17ixe2Vu6242t5aNK3F2K/rljL74M6aftc8wpmxigQDujGnvY5YaOr6S
4cgQSoFLyAHaAXur/Mi+xXbA+KQA6lh1OLdF4mRr3+2DE7WKva4CHIjUkc1pAMKxkopOBTXw8D4e
Gtb10iSVR2fYeKltTCYMeb0PCsO+YpBnPGguEG1Aq1Je4A/mYwNE/TQG9mILdqLuAfom/4SY7aER
Zr1p3Eh+QNt41cJa2NP/LfdtYnL+p15UV/Yk9l3NoiCbXp3xvNJ7RHsHWgd/8ZAl0a5UQbQti/6J
TqmJoLKDJ5yOxIfE4q4JCn+AVxgO+6YadLTn9oORaSyvjq6bNq8Hnma66ih3SMkgqAE/ojKb4Npn
AlyxspLHgKrFtKIzGq4pn//VWRP2999h1H97YEXZv2DD//7ASlhCFIefvwsO+OMP/XFiJRrQosAD
OwGC3HUux9I/Tqy++MVCZe3jLuJEZaPS+M+J1ftFoqLGFeErh9J74UX/mR4gf+HgKxQFsiRS0OMw
+w9OrHKpy74RWpsehIHltOpgFac4fW3CqCd2vTpr6fmQJALFYghzWGb0reN9EIkCA3AZARi9TlJp
jO/iqYBZUemoalatDy/OjYfClBvggmogNCohSqlZFVYGfiM0ofKu/KDADkb0Dqahb+70XxyDX51L
TLTmluVxa9E5Ic5+/cm9FsdE0MzNFceS6UEiiljbY+Jfk6cizqOh2bDeviDngtc3izuEKWZh/lDk
/nD4NeJMVaS4hahK/euyg9e8zmgaOvvEgs4oSPgxsEE0AkjsWPs1hChrcC3GID3AOTuMZIljJF4A
IIPLXcHhsQAxOhwt2Eo5b7I8QDfk8P+UmaCE99YC10nahatJjiUAD5kGtNfqpgawZk89oJZwJL7s
hV/Ood/bwPmwP3dFxWaX1B6X8qNgCLeNG1DTjHaAyQw1CWwQh1+kXufgvfpdgJftRi9cskYqHoJR
URc21ImkseG/ZVcDyNmgDwRNQ2EdbsfYR6R9AaSLyGLIWEeh+SQlepZV7FIer9omqT9e8I2hM/Ix
JjP2pq2yTUAxw4ivx2F5jm6nC0XG17jUaLdSvTe1TSlPsx9anEnwUHuF/9w1z/hUXGPnuNqpPpiq
L6JT1zBgdsMWqophks/4QPvOfDIU8ULPtNQn45MyO+5c3C7IREjHU3lsFtcmDdUFxRI4cARXGWPd
ELVdyqczk4Hx+TTXHK8MtO7RXcDh11mVTYHJz2KUB3QlLWyKpAW+qynhhr7hj/sjKVSbOnbuI6fn
rxboIpjDXfjBjtV17YdoLIbqgIdgUQBdCDhoqLgtIOnZeia7g5Ki55KfdcB8KK/CmVHN6YKKQ9+v
GHXH2CzHhYHu1zhxNnHWGag6B8bQUTjO94YnogmJHy+vCi0Ep+DuZbdtGTZkq8yXfMrGcakE6QZn
gEHcEDxsTe4bzAj9RMHSnQ3bn5C0JIixgHH2NHKSzr6h9nLeG4Mrz+NQZXdKpeFnkynDgcwIWv0x
49zPBWah54pwvmknZx7ZaBTT3TAOnbeOEs5u6xwUpj6Zk4PI1maw9N5w6ra7f+Gf2oPLYzPQLkcP
ihikuRUdSXy7FugiqYg51f3SNQLfiVQ44Yk0fxuRcJkrWh/WiABaY4nkH3PO8NNI1MJidKRSwA1c
XnjMhGdAgVngSKA0+HkyBBQAZoKR3zaFl59vL4Zd7gwvl0tlOO/TqlwAQJSk7YcLsBevCi+CMbvc
YJTMprO/UAdtc2E3BVMLV2dIaIhdqMS0HeoDx2FIvRi1ufUgZpbx9wWpCbQB6NM0MTdncImEAA5y
U14VUWo2T+k8G8Z7o6fGve7Mxmju9OTzSTKtWH5n5kX+u9gSefoQDESsTLnBeC0YqKXmwWKBmHXO
vWy6jns5iYVj5V+IUpXIYTMjBpx2FqtKdKpwmakXhFCKh21CFO3zHjvD8lJ06DBIY7ugpS4hL3Fv
QMjwpBc5H6bM683bBOtKjcxWpuVvrhrlOXIWHBczGK7J1J3METcIm+RTIxvEViu7D+HwB16XPjes
EJK5WzDbzW3JkcjxYDMaAfz0LIR//AKzEjxOp7Z2+c072obnpJvV9Oyh+0u/2m5hmvXK0hzJOQUM
pnmbs//MJE/1SegcAzCyqDfKkvDdY2QqGiFYGudFJBmKTzT621XMYehcKOF/sIceffMsH11UsssR
q+zf6VIb25TAyI2LtX2t0JcfCcNlGIXQBzNbPBAcoaS2N5Gb2wejHZ3xurQ4scXPYWRhk8Uf5xQJ
mhsdFCwy5bFCP/O+tRGHqlx8ghW1dDo4u6a66FZxNE7eQaZm+GvWBu7XKVTwl2VT3HaZc90zQ9Vb
uibTvVO64SeEpsWWrpC1IUJYPXh1UHySVpRDyMCCBz2MkDXRuc2dH+p07TI7Iy2PTLibuAqzd2bS
ulgx2m43G0zbAHlP66IJ5+2Qj4gwMhTAtjWQOTi62T3LevUp8fvocbCyu9EVU7Jv6tba1bqeOJKV
xZ52Chaf1snejbnVhruGbu+1zwa2ydJ6PmWGT0NUWciM6pFpX+a6LHuDKp/YdKoPhY3eb5PMbbFD
llQ+R0iAubV57BNUayO3An41nWHnKxiqQ74JMV/8jhCOIXJvWfTUMCOOmWmebVRE1iYSdqHB9lAO
bFrCAq7qlsG9l9WEUYLoL49uNJm70CYVJiirvcC+uGn4jh8SNGoju9TgHAsdyGGrc7c/15isHv0q
cvZw4tMdMAqHo7sxezutHedsRF19xYKtD6Io9JGINf/IQXvc6rZp1sBFYJ32OjlERes8DfEwfxEi
SxCC+jNKy8bPftLYftVqpCTyGAfgwKOhaaofSiKdh1aHHtU6wfRjD3MvKDIeW9Y51CasNBbWPwWt
nzAJMLoJL+nbJdIP1aTF8IP/AZpaTBqve8V1mSsvWXqSUwfeF41ethbjwpO3DBj5yLfKq4Bl5idX
fdUx5mu7oBlpRjD6MeE0vuoYW8FMt2G0/VPNEfljbMWsTJwXKXLe/navesaX6zg4mKjXubvi9Xhn
iEoH6ScRdOj7lkVdNNVH3CbVR3tamLH//GIuPVVuJ51+/3WuF/LN1qBf458unPqyBCrYMn1ZX0AC
b1/qx0qacQ5ubA4DYjF8L//9m457HfpuZdA4OClHy3Ox4PdspCLrdiGVt27p/eQx/YvrLfM5pN3M
ryz70kv+5nowAlg3shwt6kIie9kDiwg4GKKolnLoJSXj7e/44zPi2VizMbnDmTHt1zkyZWHVgohf
54TgccHMgx2fJAby/8FVXMZKYLLtxUP7/Z3MYLMXQdw6p5A+EDxxxj6up8efPBp/9V04UNLiWDrt
9uu3zOmUiZuP7+KTTLlxAICtzQk+7dvf5S9+JXuhNZFcybKCFe7775ISaowbsLRPJv63fdxEPPIv
gWsXUn5XTcAG377kj8sHazovM1/LUvzTq9tXxKgkRpIgABoHzgfZe+FpFgt9sc9KfwuuGnHpSzDC
29f98cWGbOIjY+bb+uYPD6TPCEjMGNpPSIt9HGQsU50DdnpOIFi+fam/+Io8HATYUYO7HPlfrVVu
NjKrq3ITVybx0Rd85bxwFREps2AuJ7hpeWrevuhffT/AMZ60hE1z7fVIbRBxoSLfkafMIaKjWOAK
mfAgDVwI5W9f61WUlc0qCZ0F76lluYAPfnzTIq/xBK/zaW5a2pSJzO0Rh63IHqphbs5lAmRxFWjm
p9NIXTdSa7VnCFH0ri2jtThclPbnLCQURUagStfejATpzkudKvvJbfnxCV+wLsz/Wc2ZpL5ODiti
eyRQJuAJJ/VDgQGMSXSYDLarIbF41BKfsv4nd+fHd5fZJm8VuyPzeya4379VYUa/JGCLgUtqUOtO
3pLrgqy+I66LcB5glcHyvCexPNcYRz8Ogw05VS2xbkQTMWKqwx4qLFUSY1gtyZh4+wP+1T1hpeRZ
YZhHguWrt55hECnfHm99PnsU3cJOPsnQUKcWeSkY1Vr8rI3zw7PpLHIOKD5s355lvb5gHbdL0a/n
02ABNm9FshAqFxA6Gyun8be/3V9djL4Rea+Oz1LzehfA5uiLkHSa0xROcEMKwtQEnDBwXKLiuPj2
xX74qflmy3SeyMOlFnvNDEKjKas2EPrk0FSG+HGh8fIickp8+0KvciJ55RyWy2XvRh3Ljvq6MIGh
Fk9O5Y5s4E3U3r0EJBhoUNJ3ARzV9qpCid1sL9RgDD35xInEVaTHL+kbU0nmQhSn9AmMkcPSupUz
hHwXsP4lLc2n60VYQLZ0P0YQafN+NEN91xWlX+Y/2dl+/H0Iu4RGg8XexlX0uhKJC+1Vbt62J3Oh
6F/Iw/kYxftQAEJ4+6b98KA7aHW4cehAaOm9DLS/KUIQRZvdMDGtadDYHD3zkjWw5PHA+CyvrGL6
af9w2b2+abWi0mA9NHn1QefY4odfqZhzJevGtk5OPVlf4YkPJ/SN/vtLQ2QZi8lNjXj8XTlN5k9W
OvP1I0JolglhxwHJC9aaSkh9v+5YWdDF1hgnJynpJBELlyA2JpHDmZnWrEeiqX+FpJdam6Fssa1e
El/QeocxfvQFDX4BXos+p4s4p0u/pm7cpa5Hiwrb2OU5anK8V/uev//OxQxV8DchFD74BsAYGpee
Ku/tpJ3fIwFiuzPYDPa6a2R1QraChhllwnRnjxMgX+x89P1SGkfBKq4RNWzwYpnpjS0MVE1Cpvn9
SLcBXGtn7Ccrdu5KELHzvnSx/9LFLuaVcGtTXNOWFsW6de3exwnfAPVNLaZQAFOZipW6njlAz/Fp
9GK5tobM7mGny6j2CybKsQ3WomSoV35Wc1IwcX9hYPeVzOQXRNTkOyEO4H3xiaCiGQqGNrob9MQ/
u0Y9l0enpEW5X6CJ0cHBp1uvixrjGdpjFFqX4nNIAzovPmZ1YCCVU32MCjKbfqdbjkcrlWHDwR0p
pw++1DOmhwrIRHSnMFuX10SzDx2KzJYfxER63WxLmVfpQzkL9oum72S9A61CYIYgz5KR20JKqSRZ
oK2gBQZr1Z6/KqforZumJu8e5fDCV55EzB/kq9ufgcbSlKywWMGLNRPrGvwHh8qy6unNxWSuTDsH
s/RiD9N0rrDI0wiHykuazqAAGcEPiQL56zyq4lhPSW88TmXMpesFy43BpbBo4USZas3bYsRu8SBj
AyRnyuMS3XFcLOGbonCq1peYMVwo5I1venLN1nNVoGpxlgwSew55ggrI24QduWPsouwM5HiMoAUH
7KtyiM+ketPT8hBQABTPOEKuzNinyxj2UDKfZGHDuvZimwesiDzg30bcsDdc6gB69gszJXRoNRBT
Q99MOq7SVwGNEKIKZ11Ov/sdKA9AaqR4XFpwdtbzYVQ0yScLguvnOIiiYNv27VgdXl4rB7EMTyjv
zOiqxPtcQE4kFscmpEVOMooPdHvpzZudRd+ywWvR7mvP4WBEZBX31WxzvgMMy/5XHZfjsLswsV5G
MxJOPMi3pZAILQp2rySNOZfJ0oltaM+vqiWIBDfYAkxftj/XwZ10F9G7AoGMgh9OnIinZFd6KcEh
sFl4TfPKYNIA85sbawWDpXaJb4bxPQZSPogE2t/sKiT3D8UMZv0TpGdlDDR67DR98Ep/6m/sKZNP
TpIUFoPfINZfifrjkU282rTutaxIwYo0tbHi/cNqwX7MGADNf0S3gGfFYpqDkw07u/tMYZ5CjUdj
T0IQVrOhwgIcBHNOb97I7OQEfZtuvc5oSu7ooM0wh63ECk65EBOtNjrknUeDbO6HZHzZ8f/lUf2M
RyU5zXyz/S457X8A7JaU+P/9vzaf05J/9eVr9l+PffOdvvflj/4JpgIxRenp/BGy7ixH2z9ZdWJh
1XESJfmRgQ+T1P9MS+1fOC9Cq1IUXBT0VBV/DkuZvno2cAJKsRdV8D8ZlrJXf7+FC3/RES9CNwcn
t6Bn/P0uSteU4IKgNq7I9BzuOTgzOrAa+5hnc7p1WWE2Yh7MB5U5A4Ida97KQfvHpW8OraQcn3Tq
5FesePla1p13SBHy2auA92JdlJioXKeIaDuHgHrUgVirAUptA8bBKt6PfXo3mhZY5zH01gbeqJV0
EiJvWstf+TmaMtyt2PegbpiPaLvIF6vMBfsR5mdIMC3p4WALWrezNrpvsi/C6FfaU+8SlI+q6uAV
B/299qHRJaVj7+vRtgrWmD5/iJO5P+HbRfrjRgMvUJ2n+0HNOP+wwFzr0XGPeTjl2ySZu5PVBP6O
oSKzhbScCbfjdrJRU1StRksHG7rNFSSLqVbRSotCH2bRiK2o8F9VvPTXovEOWWY+VGLxs3a+vMlT
htPBlG+SyUeW76GtSaNUE9HjBTvMTWRO+PBDPNrlSPTScRWPJCClMNr5sXLUNxYyZdtwT3mSOGsw
pvmqt9xqNwEQxRJfUDKt7XZJfs7mx9ouMELo6L2vpUlD23aOk+UOHwtZ4gBva38jtCqDc4UnAyh6
GcUNgjQjkoJs00DNj0WjUjRQ8Vh6xm8ENjF2gETY47nsKY/QPRZly4DQLi1mjBaSEfwbiX6oVeFR
dPkgY0avVtMKOE497nPMbgeGm9PeZU5SrPD8ubdTXnRwDDsBKiA2cpSJ3tyqYYXr2sYP1whwSBPu
eyhlS6Dq4LOeJr2Vng3NxMzYGPk0hVRLFcPz5obzOPsuWJPSozW44i9qscxWw1TMxckNis5pPpZk
Kj40czUy+/BbOP1JyowJPOJ4H5C9ti9q3Pjwx91lHrmj3hGcEojjaLoHv9WmxpMp+lY8GlBUPVSF
aJZyuIph3tOMFzS4JrCBBNjaYroZOQRU9a5ugwI1TSbkMz746X6c6jlf6aSozZ0ZS+A3qYGvC4Om
H6yNviWcIdaD8T5K7Rjd1eyCAemcfLpJkeaiZfPrL9QKS8UHde2BjgIhtqwkdQU3qoreB/CO87OR
aFOu80qL23kYnWGX4fwP1j0pGQUe/KI4AYeJDjQvjW08uypcj16vH5sggqSojGZ6TqFMpOxeBNPW
kWVusjAPb+tI17dODTuqw1GydiJYCXs+gLgBPWFvc6QDpPdk8yHWBdCptilInashtri1hBhgYeZa
rNqSPOMkCY4UKQG+ZZfwcrvtsHiHjEs30kAxsBISd203zCkEBlt1eiUXVWXEtOehH9ziroYpsHdr
axXJwb71Ucc+BVk1XZEMYBL4a4Tzi2Hg3y3xJ1sicSdLm+3vpUPn/utQ/tfN//0/U/xb+e2O+Mef
/GNHpHkAdNXiwOYvXQuO99/siAvYFX0QJeuLtui/d0S1kFqVwvdKl52RjEVv4s9gKvkLWyVGacWQ
Rpj0Xf7Jlmi/anIInxaaxBeAJkaiS3qto68TK+NMUyTXmPpj/dnC1IXM0mKf2YoIpBBy47GBz4FP
oWxz41iaUYV5GAF5ceB8KNCOtvpLo8Ke6CGB2W66sDymwnG/kq0D7YrNvZnrAzbmC/kjzUZtPRq0
qRYqyPACCcncAhk9Sk2WMMJwcbX6tyI2Ovd+IAlGqm2FLa/Sj6pogm7tjEMnPlIgZrEGYG8sVTY8
xCI/xZ4BXMhzDRxuuU2qJYHJdjpF1w6hmpX3GIFILUdoj0xSkNRjXme0nJD22D61nnLkFi4rQUvP
ce12c0+y4+Cx17ciL8RVzMG7BzZT/4btuNm5daXvbKIR2aT1iH3Qc7Qxf6oK4cY3lwfr33fwJ+8g
zFNJBff37+D6cwPAsfjbwpQ//KfxzPsFLy8eDufFW0aJ+UddSjzc0k+hSUSDh6kW/+UP25myf1lq
ROaSiqg5E6fJf15C6MoI7mzGlsugaHk//4GIz75MDb5tLfmuDeKZXhaMZxae133NPjbTAtN3eZgQ
6oxbH/03aBO00vuI53aHW4lRdAEl494nVGzgAFzE59GZys2QRZ6HmrRHMhPE6tlpI31XOmbxyJE6
+ORbWLuqWXF2dcfZPlSowlBVUyZfoSouN25KZ4T2EXXtpjOmBNoFq5K69oiQPqeypAABCqRO9Kwz
8hQxDKNO0XqU65T2wLSZh6T4vc2XlGIXp8cuZQJwS/b4dJdGgbU2SvwGW1HTgG4CvSDQHBsWiqEi
pN7gpGCAltq5MY0mqJi3B+rY08o/jbOHZGqKRbElNmz4KHI+1AbAYPeVq0hy0KwCQFjQI5+gMVDH
EX9xprcXHdoUkGSyxvINDi82RvsQC8Q/W1w1+e8xP/jBDuzFAGYvTZ85Dr7MxJDUqxQA+3M1G/SX
Aj7ZMwKQ9rkYMcX5KWoocJjR7dgTbFe1Xnnbtc2gr9jkQ3tj9SbwF2oIxOcZdNhgLWRdCkLuKu8e
7Ize1k7FjcQQRO0qVBxMKyuZ3HtyyCq68553F2TlCIBlboTcBL5rYfjOxnLnejl4ptlFsplXt6ms
/Tu7haJ2ndCEPQCCrXYDLc/rzInr/RxF43XU++ZuigbaDLFdlI9S1t69Qf7vOSHOe+0TdHnIJZ6v
PGjkU1CSLMUIRZ2MLEYY2rvlLZifwXicLeKZHDeRJ6sdIaJkaW9hUTft9jAbecd3lmrHRKH+dZzz
+mPTl+ZzJbRFN22usdjYIaJ0aeTetgEs6qw8hE/3UxVyaNCW/2g2cXg/qZmq3Z8aA+bWoD6ZyLAW
L41hm8BsjfGzNxMMlbYSmGSl3HAHFTQ8WRPUnQOK726Gl0VxSoRqb5AabgzjegQCs1X0dgrOSspP
umNkp4yvwrHqHxhn2+l1pCb/rvLQQ61k4zjvCqmtm6g1xBiuVWYZYuUR2jbba0c2s9qHOEH8YIXW
Arr5CsAkDH9N+qz3sV5i74wOpShDH/IC+H1wmWBAVn29QI08bxfSKzUxQpeNAVfTqXpxzOpax8+A
sfzuhCbCRm3L4/MBrZXxCGsBkEcakOaSD1fx0LXPUZ2fA1+F11mPpOa3xDYS3OAmPUTLOIW5cIuN
C3voHd34eAe+AkvC3M3bAPPCTjj8304JLAJzOJIuDnrC8KPyhgyfettWHBXplqJERA2HbM4kPy3l
GXrvOFhgDrzexhNpacG+bDhoIHJTecXGKXFdJOjpnRSbg4FKA1BDwWcgTSCm5GVD7zeagRgOF5Ec
y16A7/ML+ppkCSZtcEyQZK59r5xOdLOhiXB02FpdBJ+znPajYRnU+aw0SIPXdUDDz0Otr2NTrnTV
uedWT4/dDKXFDcc9eT72e9k0muNR39PN68tbSAUPKKbB4DUzP1vrc3K3agqNLAD4VjmwOYmqahO7
uBKgN74m2j2L2Qw+4nMjU2usM9B8g3eb0EcHp7SU71k73JHCRNIOksnVGEd6bznzOa49DBmW6NZR
1GY7/f/YO5PluJE0W79KW++RhnlY9CaAmBnBURSlDYyiJDhmwAHH9PT3A3WzbkpVnbq1r9xkWpoo
xgDA/+Gc7xg50F+Wj6GRo9pKpaybCAv+J4KtHeg53i39FDBF/DGNSWYODh+5R/kldxmRgxcp4/HW
7Qp/k3b1l4Cn7b5KDX+bxnO8q0GOhVUMILk2zPaA4ydFuDxopwxq/nkuiIFW6MpqkuujhAFkmHtz
FZmBAvdDm/dxzNrxoJdJ/yFTsufCGLV9IqfvSrrEBIps3uKUMZ4Gw4w/W7mj4cpZQzDdDE0mFE5T
P2KEG/ODVdrOuUJWsINHsQ4jE3LO0d7aJz8mOGbSNO9egX/bpwtHU1bi++iZsXBVuIt3nbuWFhgy
KClcfpuuvWUbPwetwy3rlIxYayWuADbwtdUr2GChCX5pvKLcGWqQwHxMf1d2fbCvl6H5BAhH/wjJ
U6MpQ2ZWj9VyxUJBFCGMlkNplf49FNzq0pHRiT05efaSttRDI2jVLiFC8CqJRp82aupz4+RMWXIT
5KVPIlblwCrtU+WFuQmKc9O6QP7skX7U6VccsmlYV2SEMJdKMckN1DREIjVMJa/xiHKWuI1kkyia
MaU9943efeSKYyqRqrE565Z8cIl+up+WXr9aqJEjv+eTVgWXgT3u9MnsQmbIKOPwh2yGztaOMvay
b1Znl99UiUzZFQRehUCsRodz0CXfzuPExmDSwp1zUuNDLdTwIILc/wpWIdk2wD5v2tj8rAXqe5pW
yQtxFegG50oPO9v5UNmOBruuy0PTgheFnZOiem7jD4m09xOZbrGr3nwUK/ulZn61xPDErXR+mRmN
Ie2szcjz5GtbooUcLDhKYsrxeZrNN6R+mGIyrY4QLmWHwWR2EprLTDifGxt3RefKbd6NOYGE7pWw
8+qmXKTalr0J49VMhrQPRyFHzORGuVyTuY+3FOpfVSaeZvAk+CEQUy0W7B1rKA6ekS0RzjOWEsH6
cM2dFd1ltT6gdQm9nFMORm2cvpp5/qSZbh1ZbMM/0xEghU5975s0JD228T0uW5BXKYmDmvcJgrwe
tQ6Z5VOue6dgJrGp0VceldV+qpOl2S2BOo0VSXS5aJotbUbOtmuwDtk0l1C8mqOzbocy1/iQjnN+
U3DNg+l219l2F+zNrBdhoyPKHIrmVPfTo72IDhU2GotiwGYlsuVrT/0Z9paqH2HmDWHaLXzWcWnN
UTGTo+uwqIJ01pW7SbHRlZr/Fifmi4G49pPeOtatFaAwKn3nvjV6rivnrTRBfqWLIohNpM0Z7h9J
4q35zSvHkLrgK9zXVkSKlxQaJKod/IYkis4mNC5tBQGNviv2VCzeg6HNCVuNMdtB/J9u0ZLHmKHq
E6x0fKRynwr9KuYO1rjXcIkafgK5ZDIjaWTG1WqyDxMm2Yd4DaFgOOUwMQEw/6CEqsHmahtvcHl3
pBvaHOk3Wtu5EeGBzz38gbXYbI3qFvwpMcljcCZJ5DsBGofWZFwmNP0WefjtUsD0EbABWT5tsqb8
LAuWg0s3PY2gVRqjv+216kK1lob8xTP3PcSqGYY7NaACJ5Zxmzu4e4fIsVKH9RrekpsqI1fVLdsq
FFBszdmjY9bYyd6Zssp/CNL+0/r9pvUz6dQYVfzvrd+DqL9++69jV7xWX3+avvz4wT/bPuMPAuXA
ylkuyRfvuRZ/9n2e8QeqTFuHgvHDhfVn2wdShJ9gruKyyGBes3aEf64j+OvIRqNOJOf13/Jt/Wjp
/tryoSxhyGBbvAZeFyqmn1cRrUwUJNegPmheR0DiLOrHIDd7ot/8oNympvMylsNwYdEO0k01L0Xi
aEd99K6EVRV5WC4CGyuHwn0wlNVdofRnHn4JZ3LRsv2zyRcjbIatvsG9b8+at8tYbYOa8q5NMUBT
ngx2pKN8xcFwAb17wZ+wj/smjnoJnl8xOucBpHzqqPS70lV6Lfkc8W43LNerukV+DF5ockzm9fpy
rgP9zjXoxoiUe61xcWCOlNvZntdBc/q9K2Bgl1Yyb1GjXj2LSi/1QBAn1fcgr4AqDjwEHLBrqdrZ
LHLVvNzZkID1hD8lM20zifSVApCnSru8OX1+wrf1VnvuSzt3BBOjU5alsD7GLag2CSZ71Bko1128
gBP1r0ZvveRD8eqxW9/pyfigy/yyfgJ9CRbEzovvWYP9rCOwfGcVHC5WOeJKT4gVwQXzlFjjgw82
KkSjkcATCt7GOA/26ymdJPM5V2Z9XFa7ijZ2fDC6HtpOejKFMsMpn55cMT+Mjf0irPyUTMWrbLNX
GoyrJyxJ6pvdUf/mJyw5hBvMdzYz691s9bs2ABam2flpsTFCT70AaWoirjJrPihTUB0gS+phwuvA
rfIAnjsN/bmHQb1NtPWzFOWrMhCv6uscrB/rGagBT3wAY4Dyl7ux0+96c9zjcznzYGZ8N+jnxqu1
cMjFd4vZ2tYx0kueT2c6M5g4dUBSM4vtDTmUz0vcxxSXbhGlgaVFeccvGggcjASG4xvJHree0YrY
nHbCmZ5K2oBprhhqCNlHcZ2+VsMYbPF6vfn1ggY/Yf0ryGnIW+8lnfQvLFFugxFdh8saeDb7A44m
eWin4Yn+8kDIdc+Fah2Sku9I02HRsG3rYQ4vZ7eeIceOfJ8oRi3CnbgSqLbgPyAT3DSd/lwlxltg
AT8gdrRi7VKcDG94aqV6sqfie6lnc6hzpkbA7J+s2BCbPO2bXQHRgMpFEyESmRSOOJ+7UblXtLAv
ONIBMNvOtUEeu+vXn+N9bsTkcSla7kvqyfng4pjZaAZuCFPDlBHT9noETkdSi4d7pNvkQ03YP+bW
pl8IoM223jycWnLijl0JOHMaNO02F3OxbVGg3lZaM+90UQynUrT0jVphvfVG93kepHtj+HmTcNXU
aWtHktIki6BuWMx7lvE19mhIibEyi9X52FbPCP2fyc9wASvbXZASXIn7SMRXu8o/SwuGTj4V20m4
M/vINGog/GxbcBDoVJi3AfCeZHLya0A5rtdemRzdVTUbPZq551ojJLlTjrMdlPM6VbN8q3BzcVdm
YouadeOTX7FpVhpjuYKdYdrHd0aPVzqpuPzhmb8RltNsurZsQOHqoTuZBpES7HN4FVivFi5Doq71
aDJt/9bWPbWfyL7eEGv/4mnuVZnteIwH+Z1o67Pt5qe/HDq/N7ESW0nu9CpD49YnU+1dTPsXFVpK
0a5IBamJkmDCQ+ffr8F919RpL0tsuP+evO79t6FzXVk+TO199xdxJ7BkVbkzk/dknd1VBtBbtIOQ
WXig//37+lXrxvuyLGiF/DJczPgYfj6dRvicVhY3hAmDvQhinobr4zgzRvA0HWCQI/+l/0YGiV36
J33d++/0OfktTNXrv3/+nYlVBcJnbQijyBFEBgxPNfDvULPgzmlOEa7vtyhw3nQ83f7+7VqrfO7n
05j3GzAG9lD/4xBeP4+/fI9NjgeTWKTq0JXQdrO69O+ICmEJ3+lnVuz5QQ+mt7Gbhh38huGUwRGO
ZEASjRTzm3AJDgb0o5JVc26hmQtKYFgKK5w/nkeXxze6JJidNtdqnV2YT+5KDK+Exz7rjqClm+yr
YvAVTnUd7B0HF0zC5DnEMjlHf/9OKV7+6Y0yCDfZ9oBLM3+V65qwncvatKuDMDG51fodAcZ39F3t
bz7Rd0Hir5+obVirwR1Nxz+ZHLDU+sB112s1KLC+oPWajZSlEpBHjNNBFtFkXHpwjffkEKM41EvM
apyh9pJ8bweey2upkjFKgS46nRMyArDpqiccXFdLDnvh87h3mpSIzESQhjuZ00viMA0scYNtp3RO
z0qXSJry6XmSHPvKTO1Tn/rldmQ0jEA0/R6npF5UecG3CCR2j42SbJdlzbrfLX3H4Y2KQ8zOQQgS
SRIC6TeQac65x6jDVMudN7f48qBC7YDlfJZOPoeeQY3191/YetX/0+dIJBsQTXxh/+RtQJpZtzZh
RAcyht/LiYknGzZEDLCjdfj73/XLMnB9viAaXy09PjMD0lJ/vgukSf4YDMrq4OTDg92lJ/LZfvPA
fL+Tfnk/notWn20LMmHcBj//jlS00GZ1ne0hbM5dl0JRxgD2tj7paebnfS/jU25iutfMK6xjsfWq
4qRN8ccuy7747PEIg2Ea5BeZdUABxiEb8HRq5vJiGMn3xR2trYfH81BYEDTZoY8bCJXdTZG6kKib
D37P/3aZBx1hX9PwwSTdIKXvQ/z+zc6U6HIsODh7NTX9RjfT7/gR8w3u7QvsWYYKyRz6bkaBCj5/
coyGLQ3ztkHvH+oKyigYzd9Zkv7FHct3gYEM4THEhF9l6JXZ9FM9l9XBKGgUBtIjw7RXVPD0nBfy
HXCfUm4xCvCvyF0aFEWS3YNR3vYZ13KcV1sNmehujGGd9C4plEroL0RmWxFeK+SCg3uNleeGwMpB
wppZhJ5SIx0EBKyXzc+6Ob4tnb5JvfRxsqgOg5Y3LLVpnwv9eaYQ2zSxaPZWMe6DZnxIHJeoGsn1
aTc8+DoXq22g2VlUxgXzDmd5Dho5/NiQ/q/pyv/iJuHMWP8xYCqahvnzRTUmJI7041AdRr+KKHHA
bI+8HFtXm7hJfvONGMavccrcJww9wW44BB0i2v/ldGxta7bYyFXA57pqa7hdHflxdoo5qQKD74cd
M+PLmQZpMHlMoVt6SZPi4uYUgAprFKyvoAnTcmi3gYssJi26HlyT/wU2zY3G9LkIyi4U4H/B+kOH
tZrujRTBh6mYz6W3HsZcZomVvxJPRpVK7Fe26JdWAYci/i+kXN0OZN3ver7S9/ZysSeL9Q1/MJD5
yWVsH2bEpOyaWPWbAujRcfLRzK5NUFwxuh37vD5VanxKexpJH4hOuLS0es4yPkmk97j5Ua1ZwxNe
7ztM0ydrJRsbniLciuio9T+0kv8TD+sF2ahhZzCE2663UTc5JFyMT26yNhBOrnE/NRpYNaolPc4u
UwvozGv401JzXlrA8iGavfYmcKY32ffRyCIEK3B6IRWZhdZEKQ6u5CUTw8No2W5okTMABuKkDdmJ
1VS7kZioN31fnGiK96y9UGElAxcmd4c79pfCcD6LbqxOueFch26ILFPO7CLHPeu4dD9CJTtDH70W
vf3C2up357H7L25vah1nJVmygrb+yXI4WxkiWqc8dN78VnXDQ6dz7g20WWQUZdFaf7232jVaul0P
nRLaIPd8JYBTjh34oowfa0uy0Poq2wZ5EPmDtLyo6BMkyKZfsWFT86EwmKeR6cJwMyEbDYhd8gbf
Jbg0khXJknAuogAPbiqe5SHSqKup8YzJ+vl5sCi3dElikKunKpwSYiwKn8o6oTHkPBQMyUMwqQAD
M/XUDzxBpdk/SJ+WNFDFZVDqwXbAeNUFCdOpzMEDjlARxcjGGgxXifQfptf8hjOw2UnWUh7dAdpK
9zpwiNBkqicLxMpazfcEcPw4X/8zYfvdhA1+KlXw/z5hu82LV1GXrz9N13780J9qXxtkL+YbBBDG
2i4EnOX/UPuusieMko63zt+g9v4/WcWqbfqL2uJPXZP1B1IK3LCuCTmUn/v3dE3OL89oA4eehykU
RqzHRgbM6s9HghzydWRjtCebyXRk2cWuR/26gxvr3zuiEvXRAXNNG4kSCc2RREf/QaDl/FpAa8UZ
M2myWaqwLIM03rPKseSTmtviDLcvze5IoZSfGY15nxxSf04wzYszaahmFKwWl1ZP0xJcSpzvXBJl
ox6VxE3WtFr9CehhfRkgniDLn409bccQJoswm105jDL4NKSz5R+AwcB76dvZfRnGSdGMIE+BZbGu
/s0abZZFIVSFBL/76evQa+IFTXBXHmoolcmu6VTu3vSOLnpWtEXJokThzoYvUxIgaY1X4hEpzXcQ
L5fmWncdb1eAQPFC8KNI7Q89yQRy2pZ1q2slXEMKxoLxSYz3lvQer4yvRNfFatzEBZ8ngWVzqViD
xzzkRtYGaFhCA++I/jaORTcu6H05e8ArVZ3DJrnK6pgBppKLNm9cVVnVyj7TIPf0gY2zQvhLaxuR
kzX2go5jYBIQSqYVwsvZzat6yb4uMThJJw/7EqIvXMc6ZSNj2kOyN/Mpllev7NdhaSXv8EnFmyXQ
rM04kGuXkQ5wFGQc7RNq6MecmUe6sToY5sMagGUUo7Nzg2Z+9Zos346FWjN1Zpbka3DWsEZosfe0
9jWD1yPAV7XPqwENcPseuzUU6uhDOfeUyHflGsxluSK5dcyABD9RTJFrJ4Bhe8diHwRTtFuC+F6u
EV9g7YCd5wBeNiQONLdF5n7I6zK5t5K2uxvF4N0XTT58EqU/RUlgxCfZiOl+DWDfzUOdPhcE9dwx
oZo/MutZ+XRKweTzzDgajdRjRpXHz6KZrANTHO2Wcpqcsg7hxW7wpHUTg2Hdw8Vg0Wl4Mp+fm9Yn
+m1NOmtdo3pk685yu4xFMoVOhryZ2kV6U8iIbzlW1Hog4/uu3JJf1h9Hzs39WOTJM0kE1jlYPByy
RuOMT3ZgdDNLeBkTsJXL4rsx2i50P28hWSWpgUznZg0piNn7HbY07yhH54kklqhD/mxR9EzejTE3
CemNKckym1iq4VYliXk2pokRjI2+vM9Y9OE37+S9KNzqWYLYhB3qNV+gWn7EvzeEfeH7J77pcjs3
lh3OXeNflrmY7uGUilNlYypKgPO+KGspy10wTuZbVkv9rC2VlyFbt7zTWEzBzs6ab0PQxgfD0Qm0
Juyeb9DLGOP76kV3s+LjzK77I4PGFIV66+cfW/SU0cgY4EAJJvc645dt4JGil5I7PNbI28s1XS9j
5nZbBZVzGqcuGKkM8wwoDwmPt8RiUVk6a+wHTLr0rsKAdpq0ZpKwknKCcYkUZODqT8Um7bUusjXI
M/WomnCMSYLjcyE2yCtEmGg6gv1uPNV6UEXW7JjPNo4m9mHyQ7rIx6zRvK+TU5NdowcDcFBnRG4d
ms2SPXkys8+lPsc3em8TjImsgwzl5Bis6YRrYAi3xppYuGYXOlKv31yFhJuwovrOIov2SzuuKYeG
RrBbALPmTMyH/QHsDpobAmTtzVi2BEEuQXLB+6k+9Y5GelaRhHHOAn/JiTEKs0meEJ2RrYV39lsx
IgHthvaGxKWRjeE4RWJQ1gsBNOnB0jwTQNE4zjfvlAU7d8Ha9j1DWKiWLCjxPGk7WRsa2TC6X9/n
WYd7q+kN5tNqMigKU5x1RbxSm0U5Al0xRT891KONTYvBkfXIMt7/gt8ReYhKFZbCd+YHGoH5wdZi
/6YegI6plRIVuCsAbu6Jg6Yvtaa7xKgQpihf4KAcbf0CN8J4wg3ZXT0In/MmUdYYYfUGudyl4shg
CvBQMxusQ2G1X7u0y7lEnZoY4+mN0rl6MEZ3PoJj6kL+0iRMsrg7OnkTwLe0pxtKf2bXfuO/2bV0
vtea/TVtWvOGCXjXM3tG5lAE2bZl6cJNruWXcRL+JcAUcSN04r422fIm1iV7q5PMaE/Th1qXj4j7
dfBSUqBSWU2fiId2qUH4kp4uAWtnWdOEmsIKUZN1TC/FtciHZGerNI4A6RgIbh17nyUOGRut95Yt
lf/Qmt0YCpAwT4lnrDl3sjmNWU4SG2Dn4uLUTJadrhouNdSkgwYGDb526fZ72zCwqtbw1io9GO/S
uZZf2wmF18bE+0nZY/vPiRvbJ17hHJljg3rEaeBwFrlT3pWx5jDrnxlxrimrOvne0dzp6Q3KDm/j
VlW979WkUMBN/SdTShEVPtNogICf+874krVNHi7vya5jiQrEXTNf4YCyvOnqPJpKyNCzNXXfDYa2
W/Yz6jHTgU4P9ogFNPHzne0DbLFYCjymSKWuru6RvRNYLa8iJVAvySxjm71n2NpQbENNCu04qrNc
026davwidbv43E4k9Cajn38t17Dcmegpinb/s/CLbzJPuyNuBy/UvTxH3cB/xWv87szM8YDsQj/q
WYGTODXwavSpQeqPlr0FmQ88H+MFmp5K29hdXNxnfWGdzC5Ld02ftUdFQbJVLex3gsO7nQeckpS+
mmQxUyBoe08ZLqamjfo1epi9VM+MjThiixXoWw/NIeS1P6UqMUI1C/cwAmJFx3hZbPSr1RptrDfo
G0nhfWv15l4pooSq9B2pjB8GAPFmJmCEMeO8EcJFEJcvVBiF7m5zvb7SVN578A+QHe2XEVUSGLYx
0kX14Gss4BD9JbsKwuAa8gWnJCWZxxbihNpiDXRmQ1pqGpolWNSFq4IDtg7CwqzyXsuru1mmgr2P
Dhqy1oBeFTN7WXKh8zQv9vBB6qhfCASzk9onhVYZ+woHFg9hz7oF4kX4G2KTJ/yi6WEBbIW83vjW
AjjcOhh0NyxGSiS/jcNBlgvOA0vdj6YRvKXl3G4ZEFabutPYLw3Vvcv4gMOYYJrBUUaoB406TqUM
DlmVsPNJF/9U9vN9kTqfgQh+eG8Q/tNL/b6XWq2Gf9NLifRnjwh4L37g//ZRvv7Hik1g0wIy4V1c
8I8+yrf/8A2PJyUxByBO3u0jf6aiGH8gGwd8Yhl0JGuYyj90Cpb/B5oeeBK4Kl1+nObn35CnG7+O
KGCBkS7gsN5iM8Ma7ZeRbTxqySAqx0GxrSMQMLMlfxArJcyxbbRgM0LpwMqWXUPRtjNgEcC86mGo
8uj84FR+88mmRPioWxXs6AnfxV8+ybsfo+P/InXwrk6rvvuf//51VcWrM3Xe/g+ILEPlnxs9gj0k
jvHARllq16+OsKe7lpsa8PaERLFNi5m5JPTvrkHt/JvhPBwQ/vYfr+n49X/+eyUrsdswbJwDRF64
tvVLmxkLs2joIYhmTuKXsiWBVY0qDS55IGtSOBvHuzF1v2IuNbveebKD9AO88PTztFTLV0917RA1
y2ydkiLptjk6wD20RIWCrq3de0/4zRwiy3aIoiz7G6Oxmp2N2XKDUC6GFlqigreHrrwV5qw3rB8G
bnkfifFmxFcUsQ7nPPeV0Fq8mIj+hsw1PyVkDPDAoIRckLKfvQ6fKz4L9QDmrtrVs12tumaLowjU
SiBC/IAZij9b/6hJqW2J33xS1PjISkipAaPmNtVV2ki5NUTbaPNrazjMWhmHpADS6Sw9ZczijQOT
J1ZqIQF5pKWb0/yCkAqVCRpd4wbybxy5cu4/+iOEQDQlBQ2jDlF2gP7tuwffyufdSEm/nwIqGM02
KeIQ77QPgdKye71LUyNiCoUvqNZduBDQ3SJfTMF2VJZMd4M1+QSLcys9wMpIpk3ctvQeiy36J0PV
Ylv13qiOoP0KMucIWH+YUqqy0LBGNk/o9fRdCb0XJyKOSWJ3mbQbBMUmi3WuJqkjMU9SBqS5oAfJ
JIFXUZNp9sGBbalhoUAoNjrOCwN1fysgS97h95h2XdKaq7JaoDJG4ksunj4hUIEiv5P96NzNhUk8
MUnGX1thsnpE440uADEaUvaji9b9YTHnwdr0tWLYSXB05Du99yq8vjksJDOQndv0YMwkATm92ePd
QOY9o+IZ7KkPBzgVq4baOMeaP50C34ifiUpTB38UI9WQ54hv9qgPt0ZtTM4mrbzyG/g+kmLNhc0X
4Y8YOgIjaVOyHxaaWteTbrYeqI8i0TLrqvJUUVYx5XPHR0MCpm42rVfVdKZW3CYU8TH5R37T5wTS
Uqr7gEuzvanX49c8H0qikfAsDCxh8WHpF8y7kmFHWhRwGKrBNm+7jl3RopaVhmVlw4s7peTM0MrU
r4tmAXOPA0Vj5Bmt1r9VsYK0L6GeipAFIDPQXslK26LcnRnIGASvMHntiYEbtCV9xCU8zwdMvHQW
WlxR1NaVLJNIKpE0n4l7xq+Wa5VTEa3qEB2ZjLl+WNpE3L5T/6WA3cocyKpfuxpciCHngkt90uvj
DHzwgaHa+jAUvH96xOoWjzbKLoWZAxhywG+T63ubRew8ynjBEtQ6XcyUZrC7j32KMHsjIXdr2ynx
lgPKebynZOZ9AnVbfxoHM+g2gTOQ0cao2PK3na4mjX5jUl/0TCr9AkTC0a/s9aG1NCgnX2VXBA4p
s8Wye3+UB7xzQVKFMrcsEniO5lo/XKfUXBg1AD7Gvjtayxo1vSbHILzFUD+/OkoBzz7Rouj8K0+Q
xnAdzUZCNmFtLOPwUiGASpFLak71qua+5NKR8I1qiSC77QxeMa6KWtuNqifqF+okkRK+WdzOlYBP
TqqCifoAexERF4l5a0OIlZs09otb6RRtiUUKE3Lkz8MAFsnr6V1JlytvoOzSuY+8Aq7dsrGPlWH4
w9VuJZkiLOxjFQE49z5rQzViJmBGHYRFQk52VOPqI0VTzD6hIa03fqJNrGHlzkEZsQesNzEy5GNi
EkOVjwj3O6P/YE2jexyCIHP2BvaQe+UWVhFptP1ABYSPedcgxBwTV4312XayGH27nl+ENcQIvtBl
36ColaxW1IQvQyjnzRkqOq/BMoghGImdNmsNCrLhTDd2kYHkFIO4ATmMzLlv/eI4tX7jbP1JGmdL
K/pjwJLaw2sca0855wy8H8L0IhuTQb0x2tIzQ9fp1sT2GkoQzSlTwH01WjNPv8HN5JrmSquVOPaO
iSZo8NLqPv6ncPz/CiiwmHb/pdz5O/AGnJv+20/D+B8//Ocw3v0DG6OLYZHgjhWKhbzmH8N40BtM
dGlbkPT8UMH+WURiQWYajwnYpfpE/kL98qfYFSqHhX3Z48d8cKmW8e8UkcADf6qUELmCzUPbYzKO
RxHy7q7+q8SGOLwGL4Zn3iy6w7m5T7tV0h/Vpr4piZvVejhFTckeF305Q8YNxe3ySUOjRuxIahy6
odFuYl77dm61cpfMbR16sNEudYKYRVrq5Lfg0e0icM+1qrRHTrcmrOl6zqg+jA18cfcRBcD0IWMz
hYi1zrS90bT1puyyNnQ7RpP8fcbOhLzOU32IrX3WcofyuidGagkbKXFxrVKezPWxJtr4flza24nl
r8fnuLHLxji0XYMj0fXBNhfuySD+NFas5ETSflWOwXA8a7oQ/UIWSquaL7FMgPH3qNcGHVuxS71a
dNoWogiiR31Z9mTdkDOQmPv1qPnIUznDuJWnhFTb22KStwxr7S2Erv6VnZu1KzwmAowyJFYdl99f
Gt2GT8qO+orIv7lT6QMRVDU7N2M5NLkZEHM+kz/VNMMB8eutnAM9bLt82QIPNTaKgAu09w3OCYzs
UZJqDsM5RR1ZF90pT72LMDDHgXt+WJNjtn3s7YNSHcC6Y1AozGozB2CgbBIeIjPW91qaGaEj5men
H2YsLOubaHKUnMqKETCguJeO5m4BlH8puyCypqk8NZWRnuksEJ6Z07ZevB0xDs0Ok1jFENnVNqnj
eRQj7iGIg1NPkFHo52azSZdYe56ttN5YunIwF9HYW2qadqadBFCzy/lo1oJhZtYsx47jABvL2O66
yXB2JmjrqJt0O6qI/sABkOwn5dqbFp/wNjCyz83U2OdW84+g1QA6OUxnVCfHjVUke2GRQY6YpI0K
MBN51j7VnfvsTwurm9HbJINr77Qq1beGvghMQ+XrAqQxa3sGYDWutzEbq60eZNqpNYNv9qJl7I84
nLkmnhjzb9yRS8KXyX0AhnenEmRHZoIAOk8o6Xxmo3ZX6NAunGNrZsbn2V4w68ruPGn5F8w3E0JO
v9lmKZ5+p2KFvjBs22gF1wKTlBZjXQMrC83x1hbzFMK7bqPckC9a15Pr7U2U6Wypww782t7w+QZr
JO47NyvlLrayDywDkkulAzO3/C8JLSCoRo+09MbVnmB3IWtgNmhHXpGmDyU7uhC0tg7DA1Ndkwby
Sa8mnyVEkD8sJKhEXbdcul4WOz8Dy23Gwt0RUUVmLa30tprWyCFT0+9SEANbHWrGFganCJWTm5Ho
LaoOL3OPBlaqME38AfNLcuypyc9MA5EowDL4gK+RT9GPrciEoRW6SUCUEBPoje6srhAn0z/Msa1v
es1gPD+0VNKi8dhsLwa5s3n1mGvWfIfGQT8ZfYcnK3BdBDKjlout2/iEQ/Ql4pqiyrfWzLCWl0qs
toZ0MHA11u3M++vcvSL0/pIOtEdZxQk+tABJlD9okbfweTZL5xw8USC1tfTvePOgzDJWO8HgW61F
/aPup0dVDe7JJ+CAXsJZTWbtdqT+3ApYJJtlLNzIpurfmG3wpvriIZ0xNRsK5wBQLR1eKS5L7Vtp
L/OukIgse+8mHfnzHdlwTJRnoBBVtfMSTYal7JpojskmE4AZN4advrZ1QgvkL49dbZIcsGZyFAjl
NvBV+hBl27w1U5xismq5pBJXXmbT26nSfA1amik/zaxwKDvnMTZFEuI02KpZY/GA93Oy229DV4wb
b5njqyMza68XhnGi6COtoTCHbb7iB4lna6IxKP2DsPTbujA/u253w2IhO3bO9OyPGIC81O1Dkhjc
o4Ko+xQEw0dspmPUNN43V2BzHuLVc5YUT6wdzp7dE2nom6e0liUChbq4sBreVLq8K0RcRbEl/JAu
8rukokYFj7jTWVS9t5lqRzGDu2079sXNTC23Z6fE3I/lx6Ggy2Nn8RkndvCEP+JA+qNxXtw1SNGc
213vF+Ra+/zGalmeaNTSu45lbmZwCE0azvF8pOeHLfh/2Duz5biNbdv+yvkBKBJIIAG8ovpiFVls
ReoFQVIS+r7H158Byt5H0r17b/vdLw5H2GxEEYmVa845ZrqtsVWzw7TuywRgmqLYk+xjcwjqilh9
L9n2tR0FKSGvlzCr1EuajM+D33V7e7K/Fp2BmhGk4bYzWrwuORpIQMR0ZWe9S2tBfyF7QSiX9Arf
+HAuAfqsWgsXa+bfFfGMvZsF61hF2P6VmR70UPvcuSX6mDZ+lVEJ4C7tFjl0BhMXRWRBfJ9Q8ThG
Ry4xNLFrnHKDoy1NYpT9OakhSY1KaxvYg9yyVJGr0SwRyO3489BH1mHWnIepbajvqmqv1ILvUivt
Y5qn/lazUy7QJZk6UJzORjczcXRKdrjc8kh7capua1XjanKmWeZvVIbl7SOUeb+BD+Jo8CIJ/mqR
WaJAV04xPLV+T65gFVcgnxC++e3LnBvSFi7XYpuCvuUhK+LMaiRxs4I1PSUNQAEfZTfkUiVk3Gsc
hliYC05v3IMz4baE9AYUJmlmtoLI9IPPVMsPWlP8g91EneMHyin/QXb6Z8T+ayM2DpX/NGIvIJ/X
/zl+q5tv06/j9ccH/pkkk5+Yg5VNXGtxuqB1/mu8tq1P2Lck7lxhMyUb/Jc/p2tYPexfYbeC/LB/
xfg4n1w+nRD8F7z8guTA31jRggb6ZbqmgmwZ3tlEQixmB6P/bkk0KjqOJBLj3u0xKFAIItvNFBR1
ckV/lHU1CrAO9wF3QATfKOwOPcvWW6wCfbZLYp3Aek0CNfPCxKUjyu+k53c1WaNyREEMfDNCzmjE
DlwIPR5uFa/mURuug0QP5Vrn0X4Yjdx6Vnn/murTKuBTPfQVywt8hPNtU7sPRRlQtpWXrGALlbLK
sHTWfDVr43M3mKxRnNjR7xpVsM0qW/Hs0tKHxVmLjLs8H5IjvI12g/oZrVTJBwKtY/tm2eN1Ri/k
GniWfufPhrbJKOf53hg1/A3cB7jFesztB7p9Msp0SZu+yp5apXlo3BVZl9j7+EF9cNtrO3zj75/d
otbw0WTSanTTenZ2LMVdAqlZd5iT2FzZsuMDG2tojLWRg1BFdnQz93Mfs/9Z5akDzoF26rMqe8AW
hjvvM8GCph2a+tBrHV9ddwZUnFib8D+3zOBRITsvpPrDIgEHC8YbGsqB69hh0jHKQHvpOmnds6rL
MgwzUj/VTkPx4mDp6dOUpLaDBabTn+vsY1MzCj5bSjj9xilT7fscDu5qlBW26nAMv2rMkMSUHGf3
8f2hx9YHfrMXiAL/PBgp6h79ttiSbGXnJNLrLt8B2uhXcNzmLW9xbdM4U7uhz6yDu9JGxilwdKY6
r2tptzxxEIYhXUV6Mu8Vs5vchhbVUDs5L52msT9rpH/wlc9mcehrkyVNG/fdtmWh81wS5VJbEuiO
2PGrMu87NLVnbmDIczDisOEs6nXTWNHGtC3rnsKt9KmmM+w+LOvpuSrD5uRASnyI597Zhlg5FdiY
SuJh6oIr0oHh5xjTBxL3ZF1pJX/ZLHESWqRaCxN3wR8yni1Utxlf7442CtMjRt4OnnJhmIzcFF5m
NkQ7h5TUDsqh/D4oCeHWr7OMVYqkDwNgIhaNrRuLFoBOWvC5MEGC8IHJg/3WlLzRqdKpGUw3bZA0
d37mTudoHhKcq8vFrhX+OVPsSqnyG5xlg6Rv6zSUT2nnJDv8P1oBai+ke2Zso8zZwcdr7tlnPltt
2p1ocf+cO+MUr1jgYfiIu1mjGYjuoCzwkVsbXalt5Mwsnmze5eyd8mPgOyZlXOgoN/OcFheS0Nlt
o0m1HaYpu1iRqR+7ABIY7Ilgw+vL3M+2ajdcg+djSBkpm1BjkKshteTjCMbTs7LJYcNe0805IESj
FSc8GAb9EGCKMcUtRfebxccG88uPZySTRttVpWzOHdCWG6D6yVUOuufSWoGx6fHtLbxdtpheQBNZ
7Dmaa55SKLvdehiF/dzPWnT28f+/T3UcUx1JU9zEX/1cusk6Jxw8eLHOZQ/+IMjkleBjXmcM/85a
i2sgkkGRVfeovmW8GXo93HRhLyMy3fn8SKeu2MxxFV73sqyPsygLys+saWdUNlKWnDTC97jTAD/m
NOAxeWEUpjc2bza03FnACTgouEkjZ6x7paargVTVbUiF1WeXP78EyDuP8aHMCrtZqznA1uLH9BVP
akH5IuCTUlz4wp6oOkzYoV0wbDAgrOrUCB+UHYh5RSs38IY6i69wfXMdxJeIYzc2WCdIxb6hdvtx
F4ogXw1TRvQUtxL3aeNQ+JV9XUwda8Ek5fDvDFpq3WFkGCd00Zb4GOb6Aik7Odo50SYiAfOtoXpO
pYZQ08vHyUKcw//ujhnZLJyEa/oLdQCWy1NUsqi6H2fOqJr5aa00wbHaGwUbfXviDYNAlu8gWdaH
Msf2w+MwGHe6tXyhNqxHVJiG74Sw8nwexNCzchk0N7/GkTpdN3VSTOuimKnIo2P9XDsQrf4ZmP7S
wGTQSvQfB6Zvb/Vrk/xqDP7xQX/uIq1PsNvIqoChYiP50Yz68y6SthABwPCPMerPYWlxDCOwOors
EcUjS5byz1Wk+DvDkeEsEvBPIq3An89elKw98xm1NAtN8efVYyo7Dbda2J8gp7h9eJ6T2jCY06WJ
ez4/0V9oTmV2oL4m/BZ2GmRwfBvDg+XU6tCQML1PM2eJkvPtn0FXqBujbtRphKJtei0J/ZXRwIgA
y1RrW4D03bPZZBmFm3YVrxFjOlQ7J7o2ONdWCf3EJGa4uG/ogW9W1mTJ6zbILNyaotoKPKaXJBH5
pR2G7s7NFRt5GjuTp3oahuNSw9V5I/Vgz6Ia6LAUoQZ6nmj2HRy47I4l4BPLRxZajg5zVreDi6qs
+U7oaX23lNJtOV/VDeHtcUN8DEpK6XJ+0Iy56pU+svIxGa6ipEofuigeX207q/YAifzAM2c8+FVV
NheAjuFnIMIdMekiLtcy6I2tG9r6vW1V4Z01qnjTC8y4BLMBDNc81ienah6zNAL8TaLGZhTraS0Q
spwfcrJMANPGt2QcETBwRTV7ofXRiS0sd6cck+IXulN5l1X8HT6mSZxdO0MfbrU2nI91BlzTCydJ
HWbv2AsT3aGzxteiCyJYvNfS4GZI4nhrx2OynkMrXjW0F+3FUAwn5LfulGt6dB3qBKwpZh6m+6kF
EJTA7F+1KjFunHps9pNR5We7EsPJbEAew42Qr4Aii2Ps6u29QqCi8z3Rkk1OWAviQWg4B2Sm7jzr
lQBTYmNg9NP8VmuFvG8ns32hxij9PhmNeDB61gUqGfMb9h/atYxs6u1E+8zPCu2/GnP3UjVO9oyI
TYrGwUSELU1sQM5Q5CE4ZnGmj1+roWludHxGp3hsR5LvfVQhZE14ZV3Ndd+lJI66qmodsDSqPLWc
YxomGxNg9S3rPPydyq24MfjZ7GWi6LcOtnjPcc1XEkzOVb50ihGHKq/NGttdRw87OuVMK2cTjNtR
19xx04MFPpUzpP0UW/pe9Cr9hukovuDZInOTBPNNgqcbPdjyNVL/kmu/HzS661WDwgpKkLS7goxj
Y8bBdhVhEPaAFcbrBQv/HOmZ+IxcN54UPL5NaDbdGYQExuGirPrbeiHfVh8QXO2DhwsK5sE1E+tm
0dvqhZqLLT2/RAKSrrEwdRNrwet2H6hdfaHusmrnlYuzE4zSB5aXUBCI3mih9cqF2wuVlRvBB8zX
+QD7+h+QX1X72RPHSHmZFgZwjgeBsHtmAR+EEGyHCyy46+EG2wtBmLxwdZMtVOE6hC+sFtJw+gEd
5tkePzcfKGK4TdO9UgmAYl6NGvMH1GJL+RkcRnz/XvaBNe61yuq3XEAEbZ68FVeIqgsEOVlgVzrc
SKwZBVxFs6p8TpKonNdzVnyFaIQbt1OwleW8YJajD+Qy2FbtKegbaAnxB5Q5XfjM8gPVTH8G2Obx
A+FcIofcgpzTP9cfiGeM+TW85/QH/Rnp5wMGTTZrYUPXfRlkLuL4tHCjR9EBkfZ/EKUDOyPq00pg
Vfti6SrLj3PJ4n1etU6cjeXa7I1kuK/jMcCrGiR+CG/HTsVgPWbkPit7g8ipJVut69r462SXpZ7s
HP6Kal5cOLX+MbX9F1MbeBoyNf/e07b+lr4Or/UvkuSPj/lzZWKhOgL25/ULGAE6zP8pkqxMbLqz
MO58eNp+WplI9xNON9IsruT6vqxT/jUF4GrDRYCZngq0H4rk35kKSCj9OhUsKxOFzk8lOHFOmgx/
S3EmcR/G+uxW+wlQ4nMb07qNYUtyXxl5TlajXWfttqymC4yzeVjxhl8JYbtYnEW5jVmgLN6BWX/2
oy4LvTxP1CoiAPNtbJVGCA/TFKoCWbmgveSUhXl1l35ZXuBriXN9myOO7CYp6PYeXYVLywRE5tMK
ex+3Q36iUWy+TmOLy6dDgHlvs381V5SA10e8SBSpFOyCWXxCeAwx08M2qMGRsrJRmaQIarTiHQaN
pWekVuXBhnN6KLS6vcvdgHrRJvoS25X2HKWZ9hBUOSofb5od8FB4cQEX5NJpypt5pJ4wG5vbHgcS
zxp/SJ8/qR4at6YBYJJUCUUdFpvmOMjbnQiS7/Bl2QgLF1JPDolyQ0J/RlEFn1LNfPWwN26VHJc0
cXtuC1xEnWHcwjl8gLd11n1eFOGY3w/VrJ/GgW1ySr7Gg6Kw/CM7EYM+mU757Gc4s2e9HY/JFHzB
U39QFTBOeq5uAQZ84ViM0XKL+5Gq15ckzcW6lGEIjbHstp3glg8GDySZ+zBKf0NkgwWAr5ZvofKU
xad2q1Hu7NkWNzLRtG3bJwUNuW76xGXJfNJHme94hZYrCGtyq3TuunlLDCqEMEuG8ULCft77ADpb
Go5fC1OvH0p8W14Y+WQDZJmy+DbKC1mjve/Mjodpq7qZ+rB+NhPnQTVRsStGsqekZYKT8hObfmtX
p1VG8f5InUdSWxj6TDk8BqYPETUrGqJbQZPdGq7fvWuCZSBvGyFvW/gg1xnQNn1N/GV0vCKs5g0F
fvcSEM1G4r0P10Yh75q0dbc0qREFkSEtCzw5jA99BNxN65Fmxsrd1Ug1NBmVuo6PeGKVw2HvtU6v
imtDH7urINBacubEdh9tqqquENwFTqm2XzdTG60ysKHR2uJnWTDH1H7tSdiqV8MEXu9QxMLyyLu2
03eU7lnbOXVR+N8n0jHn1KiBnAS5mWxSO5K1p5MFKbNYv//noP8rFz4y8//RvLyO2NJRbkf9y/+s
8IFmb9Evd78fH//noa/Yk3PUO/DTpMFm9Kc9uf2JjTo+EMj2v3mZOdrxgtGoiOOExj0Ybj+f+pAP
JElOCv9srmV/a1H+4Qb+6SrIoc+inNQqcAvQ+3L5k/98FcTnx856GsU+GYtVFnynvPBmnMDSQtHO
h3yfReLYCH/Dg/SsJ5xssln/9Jb8//iV3d8Ny8u3IJWCQsufmaHxN8twQcVn6TiBIK05iWvffJ7c
8tSQBsmxtSzWBcEVZO0CR4M9659LNuc7wo3IZcYLQxFLoHWOAHYWbFIBEW9bF/6FTd/kwqExrZ6w
HYjtPmAHVL6bI/mBgt0sRGQt+RI3xmb518k0WTVPj81c7CIg05hOJotMQ4E90gsQHCvRU8Q9C6yl
nlY3Uq5F0pFcyZ8mhxsOvxN78C4eTDcPr/tVQNu4R9PMrdkC9XYWjK2jnXmgMV20stk0ycnUultO
no6qjAB4hdveKvdFl2yTA7ZxDd8BjzSiOCEhZa+yyvVEyCquSOmcyVZ4ou/QP4kDkpNJyBr2bfmF
95XYRWl3CRobOFH+NgMqYAW2qiDa7RQBNG8g+e/JPH/PRlMgdWACnsTwnpvBOlBdcwJvCegO73Sp
Gr4YC+5E3gRZHKz+OVz+yuHCE7YcAf9+jHz4luffmubbL3PkHx/1x5ni6J949O0lRf6z7uYKtkwW
njKOGXwG/PNfwptUn5Sjs2Myf4hr1k/nifmJoinu+GC7LGcpnPo7U6Rp/z5FOpxMtEkxRUpFm8bv
OXN7qqVGeXl+0Nhc6OWuB+Ud9xtfGwaUjQxgNkVPtjGcWmOaVllDtFFvlvECPO6+yswIzoPP7zMj
sX7dVKZ6gDSbbBTw+3UQqMZaDbWkY0aNz/T+VMTApCVf3SDXD0Yp0lXnWvDZw8AEe2N/7fKyPfSy
CXa4s4M1u6BqpRMawuVDWHnqhYDTTziLSPTYbK0Qz2yaO2zw46l4Non9vuZ1kx061rJbEalt1xAj
EC3gtT6Oghu99p19PkU4JLCromM0JisdQijFc6h31c7AO31s+nShbnOSv/mOXYbemAGl9DK8bmeO
vPYxiVuH7dks7rqhNtZ5at+SlXLPIsZH5WRB8CUNG8KY4IhRGrqeFBVENz8W9a6m0Wg/RCaOJjnd
FmVBSBhhYas0GqWohNNvcts9BnmytooxuWhwqckxo6gBQnQ2ZCwKr0sqTNWkUTZDZYqVYGNxcuOx
OXTNrO19bYZ5n4TaEdpOSSC5mlehBlq4iUVxrlRoh5uKaR47MTQqPYKJi9/RPgWM7jsMCxnTrrT4
rM18W/ZGc7YjDTZwZzyoMRvfp6RTm2Yge+HbSXM7UyDpcTlOt6oryMqV43RnRrH91sGhLfPpi8ii
Bpci+OSuxwXIa9J/6p2o2LKQUF+dSCUTLCIjPgcW6biUu3m44uqQbZwMH0lEN8S+UXW9rRSz1yTI
G9NKbiwtXCk9DrX75tT58J37ubudF+sVzPUs3/DcmLfmNDTYV+Lykbxa/OgAIXrVuHuA75otcUbC
668cbXFZZIK/5MgNS+4OdCAgADrrEHb/0Rcqv5F6X5zTQX8MySm3Hji3au90RXJLca12RK3rbwwC
aldmFZFQKVMzrleRrmX2vtOopNnW2BF7z6UAi2BlNw5HeNzbODd6F0L4oi6apbMyoB0vCHkj20+d
Ayx9di3eMmZHf2hqIFhIQAvGOq6og2xA9HijMWcXbOh716qoJuzy6lwr47VIK9s/VTIdwyvCop9V
VNt3GQlGIhK6dmiizvSNXYq1LLG93h1y931myIfa6k8zpVNjc2k6rirvsOFARZs5qEOn7R6tcpQo
KV0I4Bpj1IPpN8Ba6k7fBGnuHofCNshS+E06rctQlXflqGXUG1KJFeCmpBTs0UgHMxnXFopdywCg
7MI+wlNwGm2dWUi3tHcpfu5Zj0jrqxjGHHFSXyDSYENaCQaG62qyM/uzsIB515vGmvTbnEo2/2vs
w4+0SOp6nHA0S5kanDZo0/zmWiAXcHSCcKpNPVmNfUrTh2jd+M3W/EnbO3lPpMEq0kHzCqfrknXf
1Zi/FqSzeR5Y/jxlU2m9JqTU+E0RZAGwCrWi9/JqGC+EbsyvtEa0yQ7GaE9JyURAZI2FgZmGkLRP
a7yV8CXJYNYKXqfQH2QwFxm1EClJdzGU0Y6zj6/YJj6Zapa+eKGyAEMZtBs3L25sZzIKtZq6KpTt
Fe1DlkA36nFH2aMdUHKUq5uxV+PWMikEESLl7lhb/IxXSvenh5Sr2hX9d01Nw1pdkT/P3AFqplTn
3DWrQxK5PPej5a8tgsUtYDhp7zrdCHe53Tu7IqyTS26kpzkAROzVulWwdrbCKx/TGWb+1gxJBzk2
D1VPDnvd5Z2OHq6Mo2PXO0tjx8Czyh5cD1S0qYNCalsKhsQ9HbjxRhkN5k45WJqntDyHKNsVd05v
A8pRVf9CtMCApC7dK5giiN6sf9fJaAa7tob37s1zh1E0a+bpvZqqN95R9TXcFmRf2yf8TYjD8QxR
iftg1v3tCEnjEeN2c2uSaeflkKeHNLCbm6J1NIrWJnHsc+G/z4ayLpOvrxsbWC5Hp7/P+FTPia1H
6yZznZeewH3htb5R7mOrGq+4aM9nk5WPF1Qs6cthisGyS6j8XOqvTRbMQLpNCLhijlcsDBFZ416a
mxgY+wWSYLzBtbJrMJc8znbRHiYUyt3SHLqzKIFiDa5j7Zsb7rEDhX83NqJVvK5Hw7mKJEc87fIk
X7Bje2DExvvRNS3P0FFQA4wMl3IK8AUCW96YsRvscHo48FWACXvAK0KOxtl8lrKqeRdabvnaO0Z7
pjNQ/9ZDBd5a7Sw3ie7rOCEq+Vkb+Xp4SYJ1qTfBNo4gxtd5m14nYqieOp7Dc1e39cWydPdEbjtn
1qeaC99GtKNwsb9OCmvGUpKqfTr3XyrHjE4TGeXPPj0b176vu3ySRjEJ4IvAP4oXusikuG7GMGtX
EU/+xYrtcYczqX6FzYjVWyXYrOf2FqgmNwUzc9Qhg59/i8UALDAdkG8DKTWvHDOB0bIQB3Tkz0C0
FGR4aAzUX9lLZkVusK3gcRS69jyyINuYaOJnK4oEEZQG+Zq3f7UeNcleF24yXDO9faS4q3UwTgcN
RdT2uHHJintNPyoqGXE7reiCINOP+x06X4btCUBYovRgEcMHZ5YODzWuoHUBx/EVcY2ZwgSX79ki
5iSo68TFRNmz27PvJV6agFdekEVB+NCoqYxu/5nv/8p8z3Cz3LH//Xx/juAH0SL+i7Xuxwf9Od6T
QXGBR32Uwv60L3BZEtsgnEARcYP4UyUWYKJ0TCQGiWjj1/2wQkBm4AcsiaP47072XCR+3Q+DWySq
YgqQVI604WL+dk+v6WetOsaKI+MOFuo0DRQwP/PjUC2VSS0V9OlrDVzrXVRO+fU8uBpabCb0Ve52
8UZfzum4TeZpUxtjchN+HOQc1LHncriPVHkd2+W853zk6AfawiFd+C6vBD8ZgIAv74meHqiT+Hh5
FLxGyuV9YqOd7TLhhjufmX8Hv5wXT5Bp/noBP+3mKKwPyfKG6hoaW+e5CbWVJG1Xw3/ibWaPxfAl
ydQEjoLLymqRYHaxZrRw8wrMvXh+kb0AamCTfkuSuXi1k9RBNJf+Bym13fA/EFtZXpqJP6qbwR9R
d3TlpmIV+pwROALNPRq79r6QXr7bOPtvJMZ2HCdZ/S0YDZ/OJOIylygsu10rKUUxG3M4MlQxXkK7
mbIVSdRvjNx4SSyeafotJeG4KVDXgciDq6actfdcBUC29bKg85s4yGGKqucet/tdPBgKPKXTP4Zl
2967bsvZlmpz/QbzIHiutYSAX2eBiVAqiGkOyl3AjE5OjjTB2muIqKY4yk1sAHo63SaQ87uVYQ6f
yeEb/JDz9A0tu927c9RCNoyi91l06SkS9Q1ROeuY1G1J4dk8X5V+2q9yy15gGA5+wVpFS0fT1JH7
LYwgeXYjl40LP6WOz5ZpDdkTmV5Nuu2v6iJT/EFHF7Oh7ncnPbI03pgi3I2Vnz4UOW62pI3CZDXk
JY1HE/TgTaasWF8zuAn8MhS6oObzu3eoatToznRn8heFQJWgRc3fhvim0Ccm0ayGJodkMksSFZY7
Dt9Z1iIYM7XmnMApzetlHCKfKgRXkznyFJApXltULnlG7WTnstXik6FJzJ9JNpgMg+Zk05iD7fPJ
t5kJGOAD8w0sCdGppLTUzk5hkBelyPZzOTOV9zYrmYIW4Os5s9xb5umQdlZcRESAV+HUkw63rhFK
+/fclslB1DB6hljTwnXfdNPOzMPxikuuaig3b/NHwjH+s5apQDv6lVExbOe2jkwuGpyWYujuesKg
/qafEv2ldVM/XwV51d3qXAS+sJZDAygH/ZVbJsCofmqnu2awU2dvSmKe6Mn0NkTGRMo2k6Pp+fRX
RV7n6/JJ9iK8gj9gvnWqErTO0n0erOx6Tvcs9BxkF2GfE4vN9wGPgfswsw/XKBrhlQ1tJO3Tdckl
deuEefZKe737CNfljXKyRZqq5Rmf5fTNwutY8TuhF/nGZ2f/HAddo6/SOm5t/rLy+oWxGs7lRLbp
4PiQ7DMNRdprsTGfQmNs12Vb35KUwd+IJt1uakHnERFXc+Ok5Uw4n1ct7s5mjQU/Wptk2nHMttUx
KXT7aAnUhlmGrPZqx4x3BdQvRmY52SsN0MKuT80IiV2zdkUkuLGw6fNN7Jq1eDGIx29mk8O0NwTu
BjdHFNiRVk8PwSSr68T0u9RzC7ngIyNWlL6dxXTyxgAN6K6BhDSDnQO1MObOytGG8ktvT4TdTM1p
9pVwId5bYmpuTNBm74Vl4/klLNxfpmqiKyuBb+kVWuzWngu4Yqs5YfVFDdPwrUrD4QXugX6WTeRD
whxwuMIdgDAP/UBWN+Hk+vT6GOVSvzRQ4WtomDl1Ud5j4SwBpLoDl4QakSNNqEbL7aNZTu0arT69
dWkHw5+LAEeEKdgUulntRpE9UDTV7QiNQReQJp2GTc1dkx3tBNevpfimwjT8dZYsPze9rqo1HuFs
IwokNPaVDi5JTD19d2WmlcrblVlzFfo8a1wn9xMFgol4dmgrB99FNlJv22csvE18448sRIzFA6TH
g7/FnFffqSwVd9jYA4xHLq6hxT+E9/SJBvH8rmLjddfpjU+WOor9p2HxHgEPwoaUYw8+hos3Cb4F
NqVmcSw5UZlfRDdmF3QA4nSLs6mNEpNybLJfxeJ7ij8sUDpvu9WYTRGIfhxS1YdZSi6+qdjF/tKp
RNvqH7aqZnFYDR9mK33xXVWLA2seW4P9co4tq14cWubi1cJ5OzwEHwaucPFySQiD9CQEXbZrtao4
TYIIkVuU5f3M7/gBM6l4L6NqPgxTbe0If3QknKv5S0I9YwHxVpv3gZ5O29icjGVi7TZV63c0vFuc
R12kz1dGO9sHGhnREob4UqVdTXm0IW98ApImh2zi3w0z0quKcY6NRVCwmTBtnrWuuATESHbLz/Oh
LkadHdRc7zkubGKnNUUPCRmejWEM1m3qzuFXvzWjfYTrHiG5Gku+jmin4zTb0y2TN7DjyXUPvd41
TxQwZZceI+We5wllOe8KtLbSZhxuBmq1IBNPYg1uIhxW+G2r20GyZvIwW7qrhUMOoCIS+7hKzZsu
yfwz4uN4aHgxAh4zhuvcdd5FQRmh3kijIFZuVc9Rl4ZfBNbeQ1No5S6XoYYC0HPU8Ou3NGHgdLVW
Evl8G/VxcvFdRpCSwCXUWl29kKFxbowp58kLl0NzcFMjgtE0WJBJsOoV9/nkPkdGHnBih05YXlVN
tdCN4EaGqJOD+8KuIrnn2tRUF4W83eyl7VaaN+OisVYIC5U4GaqNeI+5ei4q8mI0X6148fOTR96f
7usqWI+kPKYtAqi9LV1EiDDPlQ/bdrhFSS/iK4KIQDa7hbdpldKiS+wDwzkZibA29TDXAUqywiaj
gJGPY9/ugPJFojvyK2sAXrbJ8WvNK72GL4y9tI1DkHiP+9F4ctvOfmCHVR5JHz9UuT1tMlllB2R/
jENdn5F1Hu9UigHd776bUfgat+rF7obuTRYNEwSZP5L5Vvdiu8Bzle2kl0pHaDYz7cRfjkFiFPE2
T9rqu5zhCZCyqBKCBpV0IrzfUbqvi6m9ldaAgbjrzJA7X+0GwYOj6DHIZmO+DWfmHVgjg5VpPzg6
/3hs/ovHhtuT+K+3Jy5QLAJ+v0AtH/fnBcr5pJMhwunI6p/CYsV/+sNu6yKd4MPFRvN/VyjJv/5h
rJXiE1laaDE4VZc4kvW3QFH/j7CJPot4QOCJ/BENAnwbP2urnWidsO3D4ICXZD6LrJ52MiZYx9NP
a+9aBGH9PnZ99V6iI/yXXgHl/M6Ad5leXPw8i6qLHGP99tXh01dgDpvkkEFyO9tBMm81owHfMmel
s7baUOzbymK+NfSW1aFe0e5JkN3IT5TVTI88V8DCi6AxAo9ALuZDV4ccuEp8Y4RGaiZre9LKl7kk
EmRwWEZUDfkRRvYNnAGCADqJHxc7/p7vMqV/JiRtdA02q/9mxw6YlSpibV2HEjTLsj28qzQGpjr2
xx1hoPEy08yzxaUy7ezeJKRlLfAqlY/5iW+TRI7PjP8q3XzeopYTali6vaZuQjElTq3l5T6dKJ2s
73Wf2q+jM4aEDibSNPbXPpABOz3X1own0ftBtMlAd+MUQuSwXkLhTpRcuoPbhldFKxPuoKSfy+FS
GXBsPTtwhoBWTi10tkXC+vZuCITaihSSuAlJHYGLK0tPxlQLhbQOvMD4PwM9dO3nsU7KfMcYrLxA
SyLLYxdDUsHXGztY6z9WOPofG51M+VzsAekGb9k8BTcMdsWmEDMFfg1LYfiPQeU8s/9vCVrow4gB
tmLRqmZYguD+C9HX71Aj+mvbibnOJCKQ+1RJnZJlg+Sn7/fPNbMYeKcdJZrizPSbYheEWdYjF/Sp
qq4g8W4rsyovVUh83GpLm9R3B+pGY/q7ZZE0PnJzSZ5FOCWenUKxkhZFhUw31jctH+M7p2lH4IFj
BTYAtC5wn+jQYnl4iS2SpkMIeCGy6/zAXro9QjreG7qeQlKLk9t+bPF12lpgr/Kh2mn6oI5NkXNH
mB7svO7pGXXd5g3opX+XJaG9HqWMDkmgGAmHNruyRYrIXprZKpyj9LHoVU4SVw/pLy7cdxXg6Paw
3MSXXlPVa8B0QJkIztFrcsiwAoFAacc8VHzUJHLBNrCcdkNVzU/SSB9irTReuCmXAZfg5D0ylI7L
nIfKHKS59VMfAk4C0EZVY3ao5fDN9xvndYYZvHFLdv6UVgQAKuYGbmXEjBMO5KrK4ao3Q+smZZO/
lT0gRU8FfrGv2eYfCldXZ7+w9ZfR6OhvY9L0PWMAZRMn6SE3J67vECYfmq4Ibth//y97Z7LlNpJl
2195P4BcaAzdGxLs6aQ7vZNcEyx3NegMgKFvvr42PDLzSR75FBWDmtUwVkgCSQBm1+49Z59yn1m5
dRpQdlygzuK4i5R9VSo2Lkhv089VEacv3FG5G8fOOjHnl/uuKNQlm4X8qqKWbR4Wh3tMamu+Q5DU
38C1ZpqSKCrzUHnu/ZS2BEtqmsWyYo3J2WPwe/VnOL9MAnntoXFQWsPjTo70JazbzkNd0COH+zTC
wYNiNg36GYZzcm7jrHrssm54SBJHHa0sIqJjTPwXzszpc9077am1Sx+4U+emR53uuLk18hgnFknU
BzUDoGxnPVrrKb3ouurtH3ZfVztUNdOnMTUzANEaOz2GhtYOz1Iv8ap3MY5G3x5JLIsQMqvTxEEJ
PhZKv0x0jI0ZVltZIfd6NKJmswFWGkbT72qoX1szhoE6j071pkK7O+nVkGyJicGKWYjhmpZ2dYkz
Dyt73VnXcBqmz12ZENMXGv2VHyS8HUvVfaJSNQKs34CTGnIcynxM9wPTvp0SKUFgOSPBJ5XU4BBc
g7dFA8bhu5n6ZmlOu5s9dIikEuvWZnQ4cVd53d6BuytMyj+IZimabhKDbPPHbMa04XQn7HiUyVTz
TeNRjVl/jsP8TvWtT4CiGX02Pd7/2far7YiHq6clk+hnJ8n0s99m/kUrc/M6jX3HRtFM/k1ZGnLn
y/FWVp2i98+LeuzoaKxn4ed5QA7HeEhw5R9VmTK39xwiUjqrOHfAwX3XYqnhXH7COJYezUoYD86U
2xggWi0MmsohQiodRhBxmscgAXdpum+mpnrLHBfRdJod2Uv8Tch480uKEv8gG1vuKvpOj0adNveR
2wIPaycEoV21NP6nrHpqis6/jDajlb5R2qtiQsCOZgz3MlmYMrw97k0xDNM3HGwE3mURsXpFYQ9H
Lcr7XdgY/aXHvEnCGON1L6mqZwB2zR1+uHA9iX7eWckYX9nZ1ItD0PSb1xbujykh3GfltA22Az/6
NmRjuhHLYJFkye3AgPA0jY29JuuoDbSSz0nIbqMdPCNLUY02sn9VuWfIoMdPKAMH9/wRVn31HAKp
2JSuKg+enSdhYOPa/FEIgwOm31efvKhwnI0oo/zNiiJvB2UiPHdG6J16D1SthFZ4iH1v73eZKVeT
yf7G1I25Syt0/zb18uacGVhaO68pCdzT2nPYas46xT9wGaQLDrEvuk+4jBwc0RihyU3WEFM2aIWv
tGu8m1nzp+/YbmVHnythu/b5jU9yaLXHGNzfS5WULD2ZVuJ+brQUvsvQKnoscxhuWpjTt4ux+pLo
iBvAeEwoVaGmYWOxPboj5fszMeDqNn2tCnKD0yZ0M+810wnM0BPrVXRNedZoKDx4UdSsDH20bgZg
+iyDk0n3AzhzFBKzyQ08VtIydohB6GoVydpPK/Pc0ZiGYYb1uo6L8q6MTOvJ9dp+MxJ1ta1IINxp
TJTVIs7aePQU1hKE8ForLXWYZr25unYkvqJDht2EB2Ved0PvPxiYPbZF1ZiEFNbGo42tUQS5psRd
Flbk6pr96F9lVLi7AXpqMOjWjQeNg9uew8GudOPcCgcsYWuCdEi0CmdWYqIfmAZ/H7aVu3e1VAWN
bCYU2VNzp2ap7mCBVPs0Ns39aNmMz+xEC4aBg8suNGr3E7WAiejXT3F+MBD44eVa95KXnr0NM/XZ
rqS7oT90xTfcIKEr9Za6Y6C3ZLLkQZ1v0/g4qFo7OHgT8cmDdQzZtIkkTVQNMobm0XA0O6b0Jdvb
hBGDR1M02zzNbBAx0F+MhM2a3oZIt4MHlG5tVTP1x8gifLGirlo3Vf0MYiS/JXgUIEU462LHflds
e8FwXbZ4xjUolnuzlN4tBq+RXcFNXijQnCbQUo8CZAr3nUrDIGIsaq5cozaygy1hKi/59XdDqfo4
gNeZQvjXwWkVfTNtMC8N9whF4tUwW8PB0afits2qBQNpOfjnyQj8RuFLwJXIzF1GcNQZHgLF9Eil
ymHS1IeHXpfRk56V8kmY1ICMimeCnyGk3MJ48k9z5lCtRHZ40F1FNzJC7qO/D9X7ldeHh6Tr63mN
SS09pq3vkyrRG0lHiUmvNa/MqPlu5anbIAzI2gkj1Moi1zzsbaYYrVcfbRlX0I8b6yxEPV38Zdjt
Z0kUkIMzHuOCGIqIwv/z7HinFJUV83RwXGZyKRLb4FuKY86I+kvi4oUG1ihRwjjI0d3c+WwgHTkQ
oQvle4B3UHUaMarW/IqX5y1xtatHUMXKj3uHBroRr5oqYe7aYvvRLQ2lEtGFI0eEUyKNfCPT6Inb
Ym27yRNY2f1ubUmKG00mt1jDrXNjixejASZD+wC/M87cdZZ5tOJzyQ9DqwNr/4TE0oKbU9LoO0Zx
ZW2LDrt7VExHL+npVgrzGW03McGodnLCTIt6a6CtDWZtnMHod9Z65rRPkz6n3QckYUYv8TJp5rgj
WQHEi+/tfJDgt6PDdEE5RXYuePxetcbdkGUUPuZt4+wVCpCjjYftHGPto8U5CBzDNdtcEyeHRLne
dmraOVBQKYNJICJRZRtdCk2yszPjuUXLItepJzfJ3OacE1Td/kF3+Gne+B8Et38+luInsax39aDD
LG85OP6U7RiHYpK425NDmjcc6zSGXkewDqzSNuOyB6EXnEippQq2bJwVv784Z+ufraeLAdZkWMmk
0kP0a/gfLg7bs3amWSUHYyxrUu7q4kYlMr6lZZzd//5Si4v1F2kzAVKEglqLGBHO36J5/Pl7JhVp
pAz6uZTCr7jhHZkk2RFR+f331/mzhpoLCWQSNByQLzrOh8EozutJ1JkbHToVTtuYucHBwe21kUXS
3lU1XeSb3o/1hJuevyo34kQ9zJBRNWjJHK7DmE/3/pH+t3/0l/0j7sFPd+9P/Mhzsqhry/YXwT5T
7eVv/at75P9joViDyxCo75fE8//XPXL/gR8ba5TncHb/o7H0rzm8/w8LOS6kSRsBEeJUHoJ/ubWt
fyDlx92Nr8D7w+P9N9A2+H+Xzs1PD7aOMspb5v1Ld8kgTeqDZt9iH8tbUeinQtcwsHSBIXBYjSRn
7JPWGFFpoiArYf/3qt6iMTEsyGut9X0cJW7mnHdwpZh+nNH5C79cVUBnPo0QFMWz4UsrWw+N8RZ5
ZvSUc+ICFOfYn3ohWmoQrFvLVD8Ee5LSXy1jzT1HbMwCu/ToKzJz4mxf00o/4S/m1DnSrK9b600b
REh6eVNRJQrHbG/61BfFk5WRtHjTzEtB1klnYBcUUHu+pfNELJLZjEHowEjwKZzmqWHaRaz22kKr
ivPR6l6G1B7iEc9qrp0zK7HnVVXnrtpm3NsHEIBw5iyzKLONIqzkCZsDxO14KOagTtLeOQjHbr65
dVk9OKIzD43bxjtzJPCq8qcN7TNodzprCOww09zh1XmcMiu7cxhNpnv+iHVmnhjm63a0kn1bWMgJ
ajqPm9bQXqlfMPDqbE+HunG1pa9ubSrf9KGYeHGP8dqtbCZ/WnNv6NI+wzPkKErP2yAzwq+ILScK
6Xkmq+JBLftL3U5YqOuwJVo8bZQtT4xTGPi6RAeRiFXHuJ5NN+B8BPqxVv2q6sbi6PglKVwKezk4
+YE5vtOEVBjTNJzaro3IyogUeaKJM9/TZxKJvgujvN5nBiiAFn/9ChLafkqHuVijGqRKEmGVbj3w
RhgjcvOzmq0pB5quzY++dCXe/2jAtCdos8lnYue74imiLerqWCyEOWob+G/AanZmlzJiP8SRDTA7
T6WdGK8UR3XEnZMGtifpwy0SgVkpcZltImxGTgIbyg8DJsF878Whs/FjAeMxK4c0SBigcYBDux0D
psFX2ALvlSCv6ZXZ5rCRc9gH9UiJVGjuY4ahmcPmge7g2Z48TIsDGqmkBH88V6ggMuSLeXjkBLIt
nKx5YqR+HckcQAXJJ4wYtCFQmV4MfZi3rpuE27CfHsBCNogKMGjMTpXeVLmmH5QtMiInK/PoazAF
UcPTktKgruQC6pvoZEnNWyYnTU7zQa94NU1Hmk/+ZH4pWoqhyojcVRq3WiAgAm1BuLftkY0dgl9C
rElZyyN92OhUOcRLzvDNNzVdqpIY9UZg7BMULgxUqjWxNUzzK402gDJgqURx/B1c6Gd3NFDehKSJ
05KkYGMP8wgcAdFI0E605AWA5ksmiNPp/NAmGgepEghqb9rQcurUuOPTp6fUnrQafWurDoZldd9R
pkyA5mkLQVYd9hUI68zFQVlEc4uxuToUg/2AoPg+85IbhJQ7nyqDfsX8mNDXKPXGP7rRcE/s+qFg
Kkko67SJUn79CBik14unpqp23jSeU1MjL8nuRjISJQGfIRJOyFzPjsVUZihyKFi5/C6FXq/MYuD0
KuMOCW9xxqxuMFIGxlO1Notg4p2FYjSOy3pc6Vim8Vaa4qp3cbHJx8U66PcDz5ZqjIL74ezMhtGt
hgpg79XyK30cMLWm7h8dlstjV1vUqqA/CY9tkal7VrzmrTCu1KXXPm02mseXmsviMqIWeJXLapZ1
oUsJmzbaSSlT3Cdm5RxLheaWG1Zvoav6L24Vf9a1BlenOf6I29zYIzYl5Smhk4nlcgpsDd5rNyXW
Bmesf0UdoFbR7PiHLHXvQ6e+DnSltywT3gnU7+AGcBTbT6wrpMxj0uhXymrTCzKXPqjaDPsqN2qr
AwG4gLqO761x9BnZ6vdzrbVrkeYvTUQFnfrd7TTmHGwZukGEchEPNfeNgyBBixFudXq6Ta3M4uOV
4jUWySWzYnaHKuSQZ/i7JG0fYYE6W5M86Ychg6yoVXXAcDl94kD7ZBMviFSpf21m/7MTmQezo+ug
jI6AQAklITaHbTPUy0QZGWdKsnhaCfyXUbXjQPm1gCeysWm17vXWfFSYDBaKPoFCOdqSk43+BdaF
dd/hOJNN/MxZfl6ZEnZqiRiKlXbjaD6ezaEJsGcH2bKWKs278xpr1wAEuR+5dTn4kohcHmf2vmRh
ZHyW+LzXtQUxMdI4uJhuf3anftNXTDzRw27tvlo01Km3qnrG7bQdyzjIJunt5NjNh7hs961Kj30S
ZqRfUDfSwATg2wNTKTMZzKHvrryBRhsHlk58JdMMyEZbat6F7oO4xjl6o9mtq7PsOO5PQ19uVGrH
b2p0RDCY3c2YwIwsBvlkiH5fhOXZ72c21tT3N2bdPvRTc6kSN/8KlHGP5vRziuBt0/N9nDErswCj
enLqp4XinxtbEYeeGUS2PdNeE7JfccRV626OjZOd2NGW/Llp1XSR9YIqV91bupEVK6zXSH895r30
K63iLtJ6RgJljde2ZV9TCdbDqUSXbBgGXZNOdTcmOM4gMVFJ++BKV6FFPqU2LNvzgFDKgWHs0Z3S
XfNZo7d4q0eqH9ccdUQEVH9Ou3sAc97Bxz1xHHvrSZDd8qbVvRbhMi+6bGu7gwVvRRoDOBYmYP2e
fRbaVut/RS50Z8RuErRiaO8bu7gDhaEFVaZd8ynubrMx+dQgjdp2o0PDbHY+eY2Qj2OSHU0NvJ7B
1wONJ6svLK9iP6AHfE1no94MdlgfrFFDBAIGaudIEFUedDfoKYIv2/QvjJybTaFjHoz6IXvGN433
oG+8H05nR+vOBixqx5Z8LT13enAHjYF7571YGTHBuZe7zy5Wd+Rvjh6YLnTnIir01Yjqa+e7EK4s
i3BjVMK8RNywFAeylSE94bwOyaXeRDVGrDz9pursbdI1994naOKT1fTwmDsyy/TMXk89WzbCKiMP
vKQmc2tWtVgpvZanZp7LfcrwnBqhiM6GKfe4EjK4HC6xWJ2PNj8HocZyG3dXjcn7wlGrPmmzvy/p
3j72TSS2BopAGHdzltxgKv9GpNtXVmfacJhu110ddk9AtE8OkDukDPUEq1hLNqFy2CAS31m3poVc
DjxyQYM1NS8Fc6KgNO0KhGwzE6bbTDe5oIU2EOqxduPqq4xy4raIZTDulOqNBxbIBmt4Z+GedFoi
V9DWRc1W5CJj82q04qXCQnaKnImcNGrBZx2D2gQdUHo0oMVkPeSxZbwV0nbe4K/iyplbiNuc+laa
ISkYOn5z02exnFHeUgD3RxdKHSIEfV1YJpxVWxDLSHhnFx4Xzl1O5RHENDYicmNCIx/iU43ddMvI
KXog2bOtaRVKP8iL/rn2Z4JRhm+EbDsQ5dx5nbdq3HRh5BzCojSxDNl0ULCCcteOdipozye9Wsuy
RJMuui99u5g4ZoW8ScGEtmVJFsfij9Gych8LmqBTiItJ0aXeWy38p7hO+2OhD5uwti5pnFpPCW3B
HalA+AvivDylJFAEmes/THO8lX1V39cQcHe68YYug4KJvK9NmodPRgT0V1bmOtSEhcxMqXVjE3Tf
p7QrnKnYuJXck0mRBzlMImw5phGQNUaOOGEznkRUR6MYgKTnoCWr6KnNWfyFse6NQ4G/1T1+4txX
T2NZlBuXXLCVneSnAT3qOjW8fM1RBdxCqwlU8q5iT5QlMY7i3h9ysWOg9VUW3VOpJvtWc+Zrm3NO
MdFBbcehEEGt0BQKlK2WsuuzVo/9lnRX8xn2MZkUMs+fxrYBlG7i7RonTeDJQP1plTJIY8ASKzMt
y5ssn5/ozI9bWuTAyJH103I01sbozkxxecpHSXSiLhgUjl745BrypsJlRPYQSdNdVfyg+G2Yajcb
Az4xrj3Eb6Pob0fMhNsZX/tTLdJkLUUXMectfHqZFDvmEnU6aak8Z6BsVtOQkfmJHvLieOGb3tQR
XcTR2cXMMq4IX7Wt35BIMEmXqsdQ/i3QwEsxTt3F1BGBldViNalxlAl9upipf9TQSgQzXNPA7fse
96U73KA3/1Zy3pCG9mJ682uk0MMaDfhGiBH8GNl2kPMh9LJ+M2vaTsY/YJJ1+Egb/cZoUrWvsvqu
SpbooZjlMa68gLGQvlWK420PLmFntf3OLGlsQi46eYbFBprqRz3DwuPG1spK5tfR7b6GXfRWYuRb
g2O6du3ZLUNmx3O74jgVfdE0s2fOKg/opgirs9wbHBmfPWaDte+Xu4zNcWVGnsJ5gvxPK3TjRgh1
TQeqMw2/ZNB2c0N0DF73SxaWAMJn7Q5ZbO+tsnyc2RLSkK/LTlCtdE3F28nzmkPNE/xlqlHvZWjd
rJBEltgy8V8NQi4QDTsn4inNyw2JT/mFLYvm61hakgKvrF3Qi3VxHUg72vfaWAV66mQ0NbWIDqpZ
63FQZkSTmaTigj3rbQ45qnoaOg/mOpzJA1V1dvDduNgJvxBbNc3RadA7Z1sX3SNRNREeQ//W97r0
rkg044edNN1pjhPnqCyv3ptyyo6gWaatPYj6URQMIL3afOUMn56zQnDAj3QomxGi4qaMbki0JTAM
8c7ZABqyqeZx3FklBPy057SEJBr4CKy8dc30IcTFvusLS6yjEftpXiFigdyAl6iDlV5APY9E59FA
TZENxjK8dYzW2btyevPyzl/lpvvqRpJfjKL2XACkBzA7Hey6R0E59Bcjx5ZUNjHW+8z/AsMgWaPJ
tNZpDtlOUwxTBHUl6bX884TSBoQnBZiSKfc49W+FydiTIMOgHMd0G5e6PFA3HtyccEbQkvDE6CGB
opcTt94u8EAmuzRWtxymvPsu1cSOozAdF2tMX/qM1LEVzP3szFa9ePg5LVymxj+RT0aOLAzetRm6
Nk5eKGQ9x4/SMKuTOzU6EgKZ7JtMGEFdg4/J2kY/McdoEVNYP6q5O08+SarL2cKck4vB6r4Z5yi/
IxXpNCP7WaV+Zm4MKYcApSXimjJp11nlaadBpHeJmZtMLPJz5LjPpQfAh/q6QkixqF+JligMnURv
+h1AdDnLkHSxJQOLf8rrAKwm7fe5VFenbM/TQg2uF3NGZG3oMnDOMi3CxrUc8SP2TjKVaNdYTaDH
I6uyrYf7uJT1Zs6UvWBTjgNvatAhvVjpXcsaaRv1mgLwrXdTRhL2wRPV3diWDKWhbTFUQt2i2mcV
9sVWdOOGoxZPsoECqe2bYcXboF9mozN3DANoo8xsuqK1DrUy0D0wn00RgPcOXIXKKEioiufiUyU0
2ibDMKD/kcYja+e9OUXk9kaAmonY5eTlDUEEumXdEr06z6Tc0hFYG2GCahhwyAp98RuoVv+aRoR/
U83uqqECZD9a85NniDt39tv1qAxzbTX6tm1sF5VjTUgyhbK2diT+Ag446SO51N89o7o0s3nKPOcV
MdxWydfWyHf4y37UPeMSAhImdEMYCLEgrqu0CIwUSsZc9T/QwmeBhI0RVxrebrFECSstyExoxRIC
KsEDOP/WRUEvIDYQy7BqfUnL9K6OWaCDpqsdvNq6cG/zrjeP5LE6ajVG0lwNPYfyvppq/hA7ueoz
PL66qlCMjUVNQIWL/tI5qdw4ocAPHPL8KMQy2W3p4kRHtiybdDDDrdihp6q70UqStUVjSh+ym6gP
iazCO49VjUlOY9Q2KQVxFZN1TEXePmrCyRk9YhDGQ814rw7Ij6LV5nBGmFg+zC5B2OwbFemj/EY2
McQ12ulJJ0rKE29NNrpZe4OnsKFjsfof6dfvvpeX1/x78w5r+0pxwToXt3+w2/79n82/WW5L9/uX
/9i8O9iu3fd6uv/edJK/+nX8v9H3cvmT/93/+X++/3d8cIZveqAh/v8+uJsuaZLX4pdG/D//0r8a
8R5Znw44CUFnHTjazzLOJcCJJrjtenBjFqzOvw1xFthU+jMwdzwS/2ipYmP7ZyPe5B/0BXpARnss
2Jb/txKcrA/zJU6eljCRd9qElELXXoKrfpkvTfWArmdhIBYhe1Kaasa9Dk/qTN6b2pZV6rUrG9Hc
W6O54aMb+/VhyouQNyIJj01NLeFKF7U148gdbO8+MHuDM5nHqfjRU7wqBMUD9mbq7gdGnI63RqF1
39PahAVGUsWzgCNGQhQI+ChGll7qIl4gwW6/hkxVB0akI4Nvc0T7tEadB6zU4+WnO/YfJonLBO2n
QQS/gKBbD9aWkYeL2PbDhC3FIkM8nVKHsTbGOyeEAh5NnR+Ybbt8Lz7376/3YXj4fj3f0i3BUAa7
70cHImdpfWQCrA6DVlvLmvIWEaIXEHiX/MWVPngdlyu5lsmcxWBig474wzebO8fAJujIw8BZh4RX
BBIg0sFwWWHy0JtS7KY4De//9tdjiuiSfcDD5EFF+vWBSnWzGfKikQfg8UgqtSVxoGEQZK+70QZI
//evZgsDJgzMPwTwH6aWke8NBFamRJXAkGSgXefzdnRqY7jtpP/4+2u9j6Q+PCmE83IR14ISD7nm
1682krMX5+R1Hqp4lDDfYtAO66rKl3LQgDI6QefvwD/cDHjJ97PEA7VJGlq0v/8cf36AbGCerit0
zhUui8qvH0OitJ3yjg56Ra0Ur0dUZWtUluGj7yDM/IuL/fkZsnXwjKYJV8cTGHF/vVhdMUxrafMd
lDHP19KrG3Z+3mAVqyw+TE1Ce8st/Mz7i+v+py+5eH7RhDq+6+gf1qUsShHnUPbSaae/CIDdfxys
bklYSJDv/a0fdBnnw7T0QaRyexHdf7iWwBZr9DG9+gSzBmfmyYW9pdfTKZoG6+n311r+rZ+eofdr
Ya7mp/RcXbzzsH9eb9McjmSt8QzN0zwQRYkZ7igT8ivWv78OGM4/X8ciHpBJ/vK4mr/et86RTe2U
Y3IIdcCJJEvR/lwhOTJXYQ/BPU6SvIU53SITnymqw42eR/H595/hw7OzfFcDLBN8T1hI6CU+PDvk
r8L4sVs+A00w6Ah0jJfTYnQOGbkdy8izQc5b01+s5wtS/ONXJy2FLw7/gj30Y7J1j6O7nEM3OcSg
Oj9RW+ZHpA/TRWGO2tWWKuheaCVzoWEixgyZJzkYhwFZ/jeDrkr9VfV+fsxCBtGRruXHEPPgMZxT
7Q+4wB+1yN0f9/zniOv/9DkR91IaEHYNwu5PqFKio4bZ1bS9DuXlbYJCWQd9JZF3hYyRnX2BFM4l
3UBzEbAREXrWexPxh1WE4aHLSnHyW6TDY+JZl0Uo5m6dPi7TdYlKv9/9/k7++an10Low+Ucu4DnO
x4+qo20vCUxKwEjo6DuzyBszQt6advP763x463liPJ01ZrGZLGaTj3tjoqH5CUFLHN5TCfxksTIX
8DGWSbH98PtrfVzO3y/mMqtgd7TxCHgfHs/Ja+wGxRzLOYk6yHvDfq1L1QWSV2ULyAQe5ThMJ6Mb
3RfOcMQFlnb7Fz+s8YeF5dcVAaGGTnPOpijg43zYVWSt6MhUZrjH+FVPB1eaLKatP6LDjDo1X8ns
0N9skpQBnHZM+ABpA7JLQGnTys11+9REfXj0sYLeESlodvQJU6IkKonNITDpv50Bb9F0TSrzfpZW
+KMfO/mMjGg+z7JGJ4aqznlwobQczdyzT32ts+A2ObkN71IqmpaYbAzPuInRLHZrXSXaI6zq+TpB
SiWUhhTf25zzyqsMJ/1tJiT83Gg0WVY+0JAfxNfY6ljkFRDyolfhfm4M1JMpWBs6i2691AhkuOuw
g0xma35ofGXQbz0NaOEqZpDoIoJmDMUPSRd3oPM7WjFZNWl8jizebGGztBh1n7x1MYt32UT2j4gp
khkUOWXjwvX1IsJ4/KhDsuqI3SB0iqHCHZtvnksScpFW7gspo7V3Xxopzxtvf5Rts9Ln8gpd6NUz
G9ZOPObuyyxCez1mfnR2l7/b2CUfA1guXZ5k4MztJlJ7xOo8ndln5HNVTcPt+88bOgPZKkWsX5WF
E+VI5KWMDyEAIMTYeh7Tp/RznKjML9TGfV+tOmMisA8XfQD2X/vC1IwnstRHkjikJOkT3jC/3WR7
CWEguh4/MpAXn8hqlhrZkXpxZ2Um2KVU8O8gxiXmtFURXQM3eat1IFdEudRTtPNnfwlaw4P2kEaW
9QT8qTZXmslvm1tm8sYkAadCzdwTro8mESM0NFvCJJ+vTClIHG+zerzT+2q8TZCQx2tXGMkX6bQs
TUtMiEFzV26s5TnMMecf6bINUTDBzSAXZzQoYGhSzduiJ9ABYSaGq2iYaIGEHL2mVdv08zW3NX1h
NFHndDEmliDlC6ABQtSB0p4HbKM3sXqNF8cGfTaeXhvpyl0dxmO572JODI5dao/IHvnB9EhM50hD
d4kee+PPGlJThLO3yGgJ6ktdRtIDQXiQmdE3amV9jTCVHvRFAjksYshkkUXCaMJtZBXzscMIhS0V
eUvUuhtGmdkr1u3sPC0iy3CRW+azu8sWAWZV4AvDb229gFNHN4lOU18Em9oi3dQXEae5yDmNRdjp
LxJPOtmoPflVsZKiAE0WKWhq4EFaxKFDF5dHfxGMxloHfmERkVaLnFQuwtJ4kZhOi9jUXGSnLfrT
2kVGCyvntkZau2QJjut+kauy4Vhbu0qenBAp79QgapWoW/UOj61aBK8ItfSAlkW8inHGwDClNwsY
7r6Jpzdfma9qkc6mWm6tJ0cU5MgjrEU987lCqYO6FjRyMI0eu1qnzC85mlwoP4sCg4SGRa6bodvt
+/CENCT63CpzJgdgQtwrcxZgsdRIuTldnMSyzu3cVFcjIaZWWyTC8+zcZG41oYkR/1QRs4igKa70
TO0no0wZ+IRLAPe0CJANLIHGKsTlcdPZkg9USjjnq34y5yd7FhZTD4kRvO1N/9QaRnVLoSTQPTis
F5mryyeUKdFTt6iiaVZRP5SN8iI6QPN0ztzZ2oQ5HmORtd63NE/qA5ON8RBXPpn3IVX0uY70e88e
hnuXCKaNNXfdZtl/bBrdi3o7UVV+R0bBHLi8abQKNUEpYGb0BGkq7qOMSVyRFSjCnXdxuCjovQvY
K9j5fHevUo4+Hc8fXT6U5ZiYxA7JPnLzWpn5baO3zyQqVlj0Evhb7wL1SJYeObTvwnVocznhWajZ
CeiwF7N/s0WSE31qcUqfLOTv7aKDTwcMocw6B/+LlY4NaIZ30TwaPdxJfh0frXdRvbno6+c+58FM
qR04IkjtKqfa3eRT/blYtPl63vYvnSi8Hy1GGKAthWE+mrntfhrfpf36ovKfOmyATNypx4qx2qt5
xv6iVc4VzzbZwWWpAm1xDXCC9ve4vrESoKqovyucQBs1pNOxaq2zu3gP/HcbAq2xG2H7BSUMHoXO
lbgV3o0LIRwcDv+LncGIa+NRS8hENZhAHrmp/sNod5BR4hAzRKH14uv47pBoNboGRFIzaWHEh4p3
s0D6lmliZO+GxWfhLI6LAezFUzY10AHaxlox7kwPJLmaZ37BZG2BQqn60Nj1i5ODMKSzQ/sgIELM
vIsqae/tyrVulhH6qlYzaap2Zaxzbyh3crGKyBlbXtfylVhoKiYQi6fEe/eXZIvVJMZOhWJ4WEKj
mzDChzBal07HnqIvRhUozSVSlHf/yvTuZUFWKHcg2t0XOyPfl68WETNse+U6DBkbTYsrpuU4foM4
p7u276YZ691AQ7YWezpCkzooyt6+cGJXuyx3XQ4ARnkkRLDl7WrVeUhzeaccu7316LDvraqJmQ3i
5WGAVB+Gxd7TL0afcrH8pF3h7UTU528Z7lBnQ7pN9UlEdrV1FsOQ/+4dUouNSOswFKlU1s9uo77k
/NObuipR2Plkv8mgCef+VceYNrAIYFCKmLEgpl9sS1Vc2MiB5u4EHjAJSMDZcMeTTZabX8mn+i/2
zis7bjTdslO5E0Cu38A+dgTC0lM0ol6wKFGC9x7T6iH0xHqDmVUlk53Z+V4vtW7VFcMgYD5zzj6V
H6OKToHoQD0uwnC+clZ3FCy34UzQF8EAHs9AWITLYV6tVKabdrdSDO3nhCzvM9QFnhrcBIAoEuds
OnVqPXaiL5z2i23SK26EydLvW2TMNc5T+Bhc2F1Bm9QZ36CTFlcTEonreLT6RyMMhs9mE7svYe+B
gylwpZIaJ5C+89ibc8LCiXzOi6PBSPjMbtYj3c0enueORByBv9c33FXskNRJuYnHFNKgnYfXs5od
v8tqphqqDlb246T5VN10NItEXEF+z/AHjTwzSoi38GX73rapLsuIDWZST0eJW+6MlKbq/c4kg5vH
1hJ+cAE+zdvJUv0JABGPEcl0CC5/5iVbxJLGA+wfgW+g5HfjoXDQourOFWFLXyp6IzqMKPMLI+co
gI75FKj1VGaiJK4ipyKI3FHNdETlHDzNltKvhqqMb8rux8vAncMHq2AzIEtedjIn71GSVLdBeNV8
CiozppwUEOna+JHCGL8W4hJyMut7Wz+F4YJjlkxA+rCAkyp/EhaCE+Qr984wpZvEQX0rMEKYC0qV
pujmrZmKfDNRnPiOgwZCFmg5XXpsNnhmufWm+HNKshvqDfrkTR8RpDDb4RE1qdr39vgVoKB3oJdH
Ltkob59KQo9geZ3R6FlbiWVmk1v93g29cAvnk/zogNNZJJPE8ck+ZJGvpKzYm6js3QN5w+kmz2cU
Hl08fahtYBrYbcOrpBi+EV6jkW6wkLIRBJ+xc4gdoIkJi+ycHT3BeEBNA5ScqukPFUjPz6A8PHwp
Jk8dCiEEn6XJpjCu9/nYtZeimyAZkkqV2pBaNQXXlqYawco43Yy2YLdiTvbRaupoK3I2xC2iKiIP
8YlRCt5OkuVelyGMdrv2a9cYSLxYhxykTcB7Xnswm4x838yVjQCY2cESilMytne9Nl5jAtcxHZBW
hSMSneQ5N+qXMV+gmwTnrrQfqya44pbLwAiq1wVR4t/gxD4BTbh3VHGoqKa3RPO+eiIeD0SHkS3R
eZ8hO7RbNLyQ2g1pPZYZGceiVJ8nQqvPZOdwk4/UKbObzveU2Cd9dTFFzrjpQ/tLPiC/UDlT7Y0F
D3cXjj3+WL18mTB32kmv9jUB6eN29ubwWVRtyIqWGL6z2SB1nsnijstYHyTBjnX8cQI6C5MkurTq
R+EO/UPt1t4uauMPjg6jozMSZYVLuP9oqMbdsfRmM04Pc9n3jXFsJuLdDRd4p0Xy1Ee7NQt48LXt
+m2EyjAGpH7Tj8naTjheNB3KUVJCxw3ohEXay2U3WEazj/Lp3lK29yZsIAlno8oY6GxSryXGU61e
zosOjyWhqXU0TLfkOayvp+o0eZ0ZOo8MLmTQgePpOKOdMQVuw1TTTNZc8kxCAQojMi+ph46o4B3j
GjG3A0sUfROSIo+hqd2OtJxrdG3Tq+DFJS3oWxsg3oNu2rJisAgLRxXr0kj5yi1pi0JO+94vub0w
Z1p3GnNJoGFPGjTkbjLekQpZF3ihpuuaZ9yTWwfzlWESEqpigme7ubbFdWJY8bDrvJm2o3e4LY1r
XmEh1+5ExtPwNVnUeJPYs7xEA7jsEfik5ygdgxdYfQy5Q2Jz7mVrdTubLfwqXh0EaozRtrCID2vL
S4zKjJirap9rXHqIfAwb4ZLUzYnanpc27MLYRSUNum/NELvf/YBitLtPdoaUOG4o/6CKVbds7skM
H4pTscbwLjzyTyolAjdudXDWkcVQoKXJd3uHGcG6qXl/v6EyiQUo8f8FNpEn9AnDQThm/vH9n3iI
2e6FjYOqdBLv4CCIPCpNwm6bd/RgU6OYErh6vEFPj1mUZpNdz1LYH7yUgxk3EeHlUVfv3wfFVTax
RpkQqvYpc+MM4z0hMXHkHQyPj5gjvznbSwdNgtTtZ5byfIE44RW5jyx3LYOXW0Iy5ce8F/zq0K/4
zDiqT5B8p9t0ot5d4FMcl7RfruAezN12EnwvM2cWXqGpvq6HqCq3pHvVoKIqevu+z5zGH9JgTDfx
wlSE4SU3A8Qam0A0nl+agwX+NxB5zvkvFuMSrmv1yvAvPog0YaLoLhde07SKvBKP/BOeHR0JOtCL
9106jgSY1p24tuRooU9e2JAtFsMr9Cfn9/POIPRuPyT8AnrpsqesySDwYLujTZqIRebRUAXfDLJe
GYrQZt1l/XpMMtTMgPSXO36r6bp0Bg4bQ8qtKavlShWyOBDS+UdmpjMH480C4BgeMmwSUtwXLLeC
1/aG9QWzxP6A8dPAekAmZ0W8p985UB+mwhEfc8GfoGhpTu/RoDj7OFrSBhK+RW00Xw280G5eGs/y
69EQHyNpmQm0J0i9cct5HxmU19Jhzuq/D56koYJvizQZKiWcTXrhLROybl8ZJRYaMakaHju1YrLk
GJwHMJOvAVgCSMMRl44RcQmbumc3OXbBOahk+Zo6LbyIGj/QZgZJL4ZNkwXynuaAb1gom/FXEIYo
tV3YKgfy0dQlfUvz3Hnr4c0hnKDkgWODUEfdj2kHiXm9YFWbRm85TJlXdKO89dS3wznriBDpGLkS
oupCeIJgsg0FE7mu5u+8Jk4vuPl+7q0WcSYe4E3VVV9QuXpbj2XeoR3g4YiOX6cjlP65nrgCgx7I
RZsX3qFbo6/D0p6vNCPwqyofgpdmROiNrGyRF1mooN5rO8ACq/nkHZ2P5RfcDvGfWgw/WIvCv1nP
ghHZ4qVVWYwULAh429Tt6AlHbPFn21nEZyy51SurSKPcsovlmi4bwNYl3SmxSdwfPZMjFcJUfFid
69+coOILk23JOdissUqOVQXnOFQ5snQ9L0fD6V2sNA5eadeOhq9IE8GA0WBMH9synj5Ng8sWqqUg
bxilVuEuoqzgyVglNTq3obiOxq5/iMXovlVQcb7F5eSdBytCvxCOPJnMGEjEbDkzuIGCM2Dw6uAl
scHCbVZ5cuA7JQNuP6vicv59/Pxfx+HfOQ4xscrvpue/OA63rw21TvFKWlD2P9dl0339gfz7+5//
oXggBg77oO2g6LMcBRic/cwf4CrX/I19NG5EgZkPkbhm1v2H9ZBwDxaMEkMtmwbFn/FXfygeEEPw
T8lzY0HPMpI5+T8J93DeN9A/DNwlq352/WgxaO60g8Lj+xWck06ARjJyRJmDRbAACDxz/AUg9oiH
pCH0shsqUeJ8cyL0xeifzBNpFB4qvAVK7FaNaHr2xILn6a60yrAmj7SU6O2rAXg2jz/dvuWx5V5y
FzNP3EPldWll5qkz18cMsQ71CzpifRpiCdF6TDKGqmnG1ZsjxLz0uAm+FK1bvVT0580Os01c4QSi
3yaizSTJY5DXJNPjOSiL0KabKJVbHVTmROD/U2P9Ex1AL0kJCr1FXOE99VryxmO1PgQwlU33IXLp
pzyW032DQu0UpDnXtq4mp7kJFesWQFVN6SIZc9o3qj2JtyUHxi+jwgAQjhiPudzMXZoescf24/E1
KoxXcDRU2ByF1PIBspn16qhpui1Loz/qIdKPy+gSDqDL5thqUVLg5a28DtU6VMZPHDwldsZLg8qr
2o3jJXjsyLFt35Im5ggUJpAHWuPqRQc1t/1JN/wzc5LlBUkO1usc8nfU4XwAnr582hHl+q3QoXpI
gohhaq+Bn29sb+Jbmynv6aa6eskSwXf3Mos0in4U+to2EVAXBIJckxKXXMIwkCgpY4T4QTycdOnB
28NVshIi1uOJVjIJN/mUQxbhvOZ/+f0HzcjNQ7wXB96T6tdfeJipZvhJ2/ajPZfzdDlis5bsElBa
+kBS0vjOyBVfoWThB5NxiPhPt80y0PBZz3EBi8tnJG6D2fg4m4a1dQwnBCHf5UAhK5QA4rmh1Nf7
LF+Ikx/G5VsU9BwJMRTe05yN94xPrf0MEYqhL1vNp0W1yZ0z4AmHplIb+LRy9VCYnIAokNezNudE
J1ugD/ZwyHilhdCVcONEJPHySTiJOqGnW4p9/rvTDZwNqmn5ZT3dOXqH1kSjWZS9eZU5TochJmw5
+QxFwR4MikvPGavujVXumtHQVZInQ81FCJmSH7issA8jiA9b3CAJsSnnAhlnvE09pKe7gVPU3kgu
y8sSqqN5xMWqT0YykMXH0p7PHS99TOwtLGvcOrhuGIHlnDGB7Nu3aVpZ1wUkmhBlAefJ7E3VS7/+
RK5GIkm3Xb24suXFulrEB89S3g4sQ0zYzuDtKgqvl3Vp/vR+CseGw/FN2/KiXC/2ZD1JA3uY7hEs
cEhGFc63EwSmW4CL5QU0+wKrhG16TwS/cOC6stJ6W2UuJ0wPvOMigyfJGbBeEj1PuQNqfg4eFh1+
bMGNI5Zx/YI1qjnWVsX+xEbn82DSUD8ZiSADo2oTWiu6XcY0ROvgrCtnCL3KjRGdW6QujnHO1xGx
iZAUUct7BjPXgxCcYIbmIke+wvEJGlM+DKrjWwtQmRsWt/rkRKV3OZaZd7kwmao2XTzzCiUWP3wo
kI4QrTttpG+htsF/JmRs5n4aLt66WnWO9EQCzFzi0ddOhq/HyGgYf6d8Xz2RKb1f2rmPSG/AOwGD
OucDsSyY7nNVjtH93E7VFWhvbxeTznLQM9cyuzjz5BapgdtWZrwOAknzBGeVSrPjliFEIB86q+o5
glhW76v3SlEx6nlJRVAfPRrRAzW8enA057xNlkgAqDlplg+t51nmceq5ReqFLzylrHHoTSGz+hky
rodAIIA9h6WD71kXeRadSTZGAi2W+NCbKl22uJqbYxYH5msbK27NTBc5pwLX5ASfaX3qbdNm1quA
jYp0vZDyoe5n+YAddYQX1GAqo2YtOV9k23m7suAsHTFOEZpi1/I6hqj2kOeSz5Pk1YpR9dYzBw9F
OZ9J3OHlVRi0b2Faxoc4sji7gUU96PXcw1Uikwssts2xlw5Q3/dz3lQmfyQ6vjMeivX87xHpXPfx
4D2RX0GcA7hX3mIYZd3dDbAZJ1hFLfe3piX1IYv0ej56c+tuq9r1ngCr8UP+fktLWhnnfuWMnEr0
7k1PPF8LzbUGH9bsKmnIW9Pm6sqylOlgP3J4SezZv19xzI7Mp7HoJgB3tdVE+/c7a1lG0gY05NZP
ktSP4mlkNJs+W6PmPpGZ611KDmN8MKPOevWykRDkvs7vZNSrLXSpN+ji3qmpqvVhUIv14QxIESAS
wJfrcbG4kRGrzBXslm4lN1ME+y+CaBvNR24/Oh99GaJFZliL+0Zu7XLxLlC+0Q8qJ5hCDknsZXdL
QmK2iDPH3WLEYf6ep82x6Kycn6gQXDVpP3Gv5ZpEPMwtptwYoyLRXLOVfyuL/KkMZXP2gqkXzFTc
kTgnWzcPaO8A6q0PIrrH7CGewwo3Y+/eknpN0mHQDBqMHObxWsru2hK6vEBLG+LcD6PH2KktkFlF
8Knu1M5QZX3Zok/YNp3DYBMaHxOtXObGeOy6+dRGjLmYBjR5cAsDnXmm1z3DVd9XVVvvDdYjt5U5
bJIchy46S/FM9BXJRIS1wn88ATTPuasmXOGmbfuLFr3yKwF0m25twZfcdkAY7NpMtlVJ0hOLN0aJ
8Zr/ZJipph1VA9JoGlN2UiPuLlabzFHHmWFuUSHGn218O8wujbhhptzDssckyAZPm8uNO3XOuU08
HnMx+yNIy9i88lE+mmt+lYFo9SZeM62cNd0qQ5cAeNMtd6GbEH4lqkltSC/oL7A+EfqtQ4anrWFN
r5lZJo+zkz+aCf4tev7WvKtTnNZG147u1qRD3ruDHr61M2lcrLpZm48s8xZOsl2N8RTB4NxgKk08
ItXrwZ8n0r1ydw36Mk2CgXrdJlduEyW0hxhV3shWK/ZLPzLozmKxC+Px0VuBEinoyYMTjJ8GosWs
NWMMLtJ8H1lz4UtsZ3udOskGS1dz10Jqpfwp7B2ZMNMX5pEPBhQIUFhte+XGEfOuhe6zdPp8X+Lm
OgTe4FxWXswks24faq/Hn9K8R6W1eV2yiw24RbHW38KvqHYhdcMZeYpkaM0I0vLK9pSS73VZargY
HLRiN6wZbXhLS7TstbszsEOyHbQNHPl5emvWbAmpOo0llTc8BEBcmxgbGN7Zpwwv4l2I20oXujgq
o20OxIlTs84Y86cQDzuQWBhN8Wy8tAS4+whgvKslse76mJEZFE5xz4jXJWs46x7VpIzL+T2+zniP
ssPVY3/u3gPuAqWWczcVNfairvyYrHAjKIaEeXB+q/RBrVl5zqiNawFvYMuT14HrZu6ZsUEUL9P8
NArHeTXS/CN7SiL4JA7V7dA07Z5cZyL6ZmcULBfI7RNrgp/lkuXHzT/0F2heoCui7jQU1ltF/tVO
QUHdyoo8QO5W8jQnjX4NGrwGflC200cq4h3VdUMlGJMrOK8Jg92aNRjU3FG48zf5Li5lvDFi5RxF
O+kDhvHZb9ng8KPhEb6MesORm0r3OOC5kbgNx66zxD0u3YwUMytriENwcDAl93FAHDC7ntzMjs7S
DoRHp1O4jxJV+4srKxyOA77FMAoWUjBCHRw6O2LBg/zfPrqAMZ+MtCUOarYDZeMLlZGPe4UOJKp3
jt2URM5wXcS6G59wWWanBa4sQxYSqQmAWHawLvmviRPvbZWJxzGcXE5xnZckMsfWWvhxI80BmAOx
CS/DOr+Ohq59XgEHF3njXtlpgf2dauBDzgb/I2Z4u2Ec6AXdOUWmg/XZrnpxylPgG2ejlosCjKAT
b6893dfjLpEGlROePh3cBJ03Us2iGt9MFmGtL0GdcVMPkmSsZm7fs/BYjMtm0QcngVtsbdFaY5cJ
W0OgfQkt0aMBYb5Y71eKiI3n2NUhQ/LAyi9q0fC/p1BygStbeedy9iiv2VkQ9XdRE1FtFWNLIWIP
zMYYQFbZfBZyme5nDHAIs7yMnNWRshy8b/U3Slm99sY/9s708yzIUZVKW/wiX3UGUTU565xjZYc8
MEN0eisecRwbZ+ImrdviQ4W7y2T0zlPUn3TZpufBVMN9bw6MraJh9J6EmCne4czymJYdVbURU9OF
5kI1EYctJUCAGmfTrK1n4Yms8dGU0bylTjNh9mI88fZ7jRzn43TfL2tTUszVdI9IDv/ckCzT7fpY
eY0LqFUFC3Kg6Ni1Kci+G4L8mYRzVdH+eDgsuNiWAyxJCAbxP6lsBy+MDW24GfyBgaGbNzM4hN+C
UgsPIiGE26IiedGe2voVp/V8X3c03eR60soSBn6fF/XffaI/+4HwFjA0RPsveZ78ONww0GgtPQ9A
fIDrxNM27Oke8Z731DKrwGBsrH3cqFT7ZpK/eqoGCuWCQJ/sIFkBQgtqq7WZoEL/60O1qhh/PFIA
FUxM7Qo4BwOYn1SOPdKJuOri5BiUmPX8vCz19LyYS99+NOdlqbGie9SxZWFlGPZAaMR/p7T89beC
iCUReOC50XyKn1TeY2TLclFdeLQmD9lOULRh7PeeDNS1BG4X0qYE1SHWcRSybgyWYkd6cHAdFp18
cEUvr81yzaz8x4eF+AFyqGj4bPMXunqh+6CMEjNE7EvTgNxhCndTDP6GWj7IEAMoauaeyXS0hj9X
L3/97r9KkDke2kVPgs2I2C3zJwlsgdIdNOnCMZkzmmgSFWZAuG3t5gk/SDSTQQg50tUPKemBJ7k2
boUJ3hfKc12pG9Oeh3QhwK1jJ9mts5eqDouENZ1F91toHtF//YHVL5LyVUoOghO3ByNEfFA/nt6R
NGriMx3jwH6Le6AqlyJCUri2OsXE7YIbv3cJDmYwPhRqYXgy5RH3gRmwOyGANrenUEMJ31qLgU09
M/k/uTvxnxOe2hA6Ey2lVtV6jWCknS77sQ/jY0kAC7IKB0TKLsTsf1zmnHe3VMrwhrTWgQuLhuDt
/cv+dxr9d9NokLt/OY2+IU7s//zv4ocR9O9/88cImii53zg7QMzhnONWuN5t/hhBS2X+BunQdV3I
eIjNbYwT/6Lf2b/RckDcwL3kcDUo1Ol/jKBNSZQ9YXYOFwqQRFt4/2QErdVPFgUB7MIimEFx3WsG
3j87I9K2X9Kx9+LbJPUoMjBxClAPDRntNx7qFPPOtOumPZSZQAtKYCpDcYynsU1wwVCOLDaZyDM+
S5F6tKDqO30fsUfOpmeLMz8VW5vZwTqPTlHGgbG4Rdkj3nJRjfSQTlvE7raRkQvsoZclbUEZoTkf
DqVnIhaK6uScJ4X8psOCORLhK+5nQ/Gonmw3PDupWW/KMuTK6pzs3nLH4MD2c/E1QXHk28Ql0Wja
7vtNzfwmJeO1aixuIqbx6Ajjswt8FHAZrQSsE+ea/RGum2VJGK6Y8ckZrP7TSGuyMwVTPbQ1dnTf
kF0U+W05zbdDDzbIr9SYNztd8Y03br90LhKWrPI9kuUv6iDdk4azAmJH+3OMLuKxHewoubYQ2/iM
0p2buBFE4c2ArhkS2LQ8HZIdrOne5MHYEAy0PjhW1xU+v8T8MZhLQD/CGyCPT0H4wTF14G3acgYB
g8Z3OMV2EF0s40Q9HsfSOtgweU4hAcg7D/BasRWUzHLvUAzTEce6ep6biUY1rJN26zpDfjbagm0D
AjusB3mwuFBER6eH4bNGasHWx4buQLtY/MRq2+bdIv3S9YgVbvkmCiROOuST72X4JkmlwccvKK5y
IIbfnCYzd1EYp8c2Nvv9iGDeR+jb+30ZOXf1YjKkYKUY+mruSsJB8+Y8l6iFRV7LO8PyRjDCqJAC
E/0HWhXLfhsJ2sFwVvbXjpKYv6O5zKN0E86eK/d1YVSXJuvG+UoUvXCqs0rN0a2Q37HQgPdM7wDQ
h/iM6tZM66g8LdivEb9pphfFBhjMWpLDzLskc4iYhQ3zFnykKDpBx/ioG2N91yMbwawtB+dDXhWo
hx0DZCOL9MGpCaZrhT9Hng3dRawzf3BfDt44JMHlOSmDxru0q5BFb+3MFXd/h7jnzJ0J0xks6k7m
clN53Rog3Qaigi/soBhfVb46v9N27HdzVeTzaQqJcIRKoQriGzJbRMAFM1UygDCR1XVoHOUWMKrR
HQUcx30RxvFtPM0S2g1yhGRTNkHOlU2I+rpzmSERNEnZj9sqoBa7XNC+1b4CFrMtI35NvxryYc1E
MpplkxiFF97aBRO3bUNT6lxNSz5eA44XB9CtvR+FOkQRJU1icROHrX5mODHY+zIb9gNJyhFdCQoJ
P8/c8aOK2/KAz6QOz6Zo70ECJssdXf4X0EUF15SBfWzrWslsXXelbpd9VxM4uw97QuUnAiHNjUub
ztLYVeXBDKoGGYIwmaivoMDuyJ1o/mDWCNlPyrJ5PsdZRoBjJuA0nd6n9bqsmm+jYT5ave1e6thq
lw9DqgiMHtNIlpAi58l3K0Ne6Ba5/RIk6g7RM9cjaLgk3yUhdzOLMHBokHVyWCbtnqFjkYDpYkyY
Lic5lhcOLcni807pwXWDdpfJMCAHmd+q3IfVkvgK5fcddhUx7HWP3JDsYXVR2pBktJtQhxnxOmPH
lSwfqsWM2fJkit85NcPkc1M7yWsiOuNRN9nw0hIJ0eywSphca+Y0+ETMa8bSttGdmjBk60Kj3e7s
qA2bC/6BST+NLCWjkLCRlm9slzrvbDJiUjmYXRbvYpPA/mLGgZl2q1pboC2zm3ANlq6GI4w5Xe6C
Lh9DYAFWzqKlLKre3bgFUZIS0fsTW6BnCjm7gyqyjvq9Qqij7Y7OnQ2w0g87hjidiuqT4zE3ZCXC
PDAzLAJEy4neqgha8xrVUT9s8sbJ5dXYlOUV/TigOrcu9ce6mz6y2mBC15HgDrMiDjJKqkF07aYf
Etq1HBLC9TLL9p4IH0hBaKGm8E5OQ4DNJDHBRs7HXDudw8zTNIIwODNNG91rNLRy/9+C6v8HY6Dw
f1JI/78xBtf91+H1f46vLMCiuPlpt//+t//a7Ys1qJfW3xT2Wh79UVQ56jdr3fXj2YNy5OJl/E9R
Zf2mhS0tiir6izW06j9FlfrN9rBTe3CKJbpV8Y/2+j9bFF0HQJnGCM6eynXRs/zYGQAumQgTcpZj
WoBp0QsPAWWHT98dlj9p+PmKP3Sx72/i0TBZFt/T/tlV2xExX3mei/kqVZjTHJ7KkTM4W/JW/s4K
+bOBd30rluSuY+HzFpb+qZEvc+aYGLKWI/JRrt5sVRspsDiyrCCKhXF3zMFtHabFMjfgDcvdX3/T
Xw6nS/1rrsmAuL81ts8fDyf4SNcabUXuQjFiy3CesZn5f/0W60t8PxJA7qEsy1OOJ/jd1M+m0qYx
5p7tXL0u7B8mSz+1niy3PUCDjVhqztJ/n9B/8stp9+fWkbdjQ0nZTwXv4rflRPxe9qFDRqMT5N4j
g6f6TLaRrLYE8mAtsTD4ZkBZzWCsgTeHSPg2lgZHtcGNyzSTjQ3LmRZ2GYrzED00ManpCVqdx2i3
RJ+0nciRJuW89RL8T7WsEHMQS9oQb3lilak/q2Q8hEPbEW/iMpVpOqGeYB/hXpm9PvchSOprGNie
DxZb+72Yp6c5CZrL2A7HcMNEpeERhJPowWZK/BzPDnV5TlRREJbWjdUV6b291tSDSdnfh/D4+6GQ
BKN7CL3cnspIYJegel5OKUpw0Ew87PL8m0kFX8bmF6Cfdx3JxNvRdPNzJaZPIUs53iKxd4bFa+bQ
tf20WuoDM3wEuYX0rTYZvzaRx6MjiW6qGXh37JXNzlT4GEcEr9cTHEaiYNCwKZ5EjiGDcxLFmC3Q
hgECHb5q2/AepgIPzCyThDyyOnzoUCxuezfdUnKHLARCiGxjAE0hzoJdIqboqmitLeOkjUDkP15Y
IWrV3QjOdd6G4xx6hHMl4HRjpM0PtcN0K3KJxWL5zTJDJAm88UoGcl9MTWM/moVjPEfp0NywweN1
3GlSD6VMh4usiXuM2RZRy03T5fyq5HYHed1c0ZRZWDnrFAk89NI6r5PbukQimaDS2bGDU/shzsQT
4yIXC149gVaKVf/SxwIY8lagHDYWJ3yIoazs2PfhDmNl7UfY5UAvxdI7LUYTXAZB1NxVS9Hc5k17
GYDqfsG01T2YvU6PQI3klZy0fcwLzgXQQPG+74rpUOT6JUobCyJXDBEvcTQODvaQd4JM7IOBrv+K
2rS87dkDKCKWr4gSq9hAVJnYNyPSpNK2wnBDhBV6H4bbh8Yz+wucX+kmWCJaDkKvg0CXaHQ7Ngee
DD8lPSAI/ux5Gqgk86AG7zTe4U19BE4ZkrKTGAcTjOMFOldUtxHDkqEPxzsjGOVB6Vgcpaiy4wwm
74Qqur6YS4FoQYRWeZNjb1Wc0cp2N9QG4g7xz/yKSBwPLBfN5RAmxkUX2uqgJ4/NM6ULjtechTlx
NI5fi5p3Qw7KzgkBKDW1mkBdszU8T4aLpjztCqr+EOJLEIwXU5IkRHJSjNvMzhFwioBrn1xMZVJ4
EWM8bXMr9TbazsbzoiIQNkzW9kFie08lrEkga3Hh2070ipns2ZNkxIddJ+4p/8VRDfoTpPNLpsXh
B8b7JqshjjTQvnNnliT3BGmzWUywxME4pH7tSki1S3Jl4Jm4gzSMEaZe3uLQBQseCQxzbhAOJ9yM
/U4a4g5Y4b4ji/aYGPAxMC+vrgZeNgzs+rGRhkNObDsaflU35b4nFugV+Syw2qiyd+20r6tQP1hW
5SF1T0mzK5yhve2NSr9y33ZPDNr1QciI0JMhUrsoglKG2rRaroMs7UgZo1V+LKWbXXJDWk5y8vC3
KuulKUeA4J5rbEY3KLdZFcAtE9Fl6BaHiAcAEHIxdJswZFKY5bK4xs17ygb1uMqZNiqQ4OiIgTEb
18DtaQR+kBruVRikXwMS1LdL3e7wYZuvvTCrz0mvh5vKhAW2YYjs+twSbDzJyXTp2TI72blqjgSj
pn45LuNH6lu9oRrinQXRQTOzAC4ggIdT8s1LjOxZjrV4IObcvNNLYhPo4sktaKOkpdTO2OxkERp/
FPxcJ/b0hvWAeN+6YHpK05+SAvRkRRb8X4+UKGw92RpwMJnbhJiPXebWGbYdB7m4Ru1KH7hgoW9d
4whX0kYC53xxpKaoX4fAfh1YCbQ213nI2kkeChCfu0aZM+zJOT7SY8O2s70IQ3iJBGnqcQx2lnVj
xzI9RkYYfnKtXR7G8yGbIw7/EE2PkjuXrxiQ7TlI2YN2CRJCesns1+hSRdtm7+wxz587cioR9NrR
td3Yy3OLaLuEfccytGqa615WHcDWhDOPFIGjmeLHgFxh+Dw8vxVs+zZB3aR72DTtiefjeBoSzT2j
JucKR4/MZ5X5Kmv73+uK/85N/2ZuKoXJ/P7fRdEvIt7/lb226ev3U9Pf/+JfQ1Pl/QYAi6p2BcaY
hOr8q75njPqbaQoJrMRSAEu+m5k68jcyePjn7HZ+j6n9d3lv8f+y4CS5mvreZNBp/qOZ6Vqe/ada
XD+OJFjXlIz++Z6/BP4wKptzjCDm10gsVfINkWOghT+OCnC433X4DJ+StSzet7Nm5d62s2V9mYKs
Ki4lqy+0EJXB02mzch9L3CReIMgrc7OUy6ERzMvmbWNW9sJumiXMYGzRb9TI6XXWz4v246Rv1Q0p
uRX0dFwAxvgYdT2Sriyh4HJ90isB3m+WnhSfg2a1VOPrjhPLQwQ/rg8bCAdJWxGf00YBErvvfsg/
qW5/Ypkwxcani7IamInNbPkX1FfZstzqMJt8rVpi2rJNHjoRt/fG1Dq98kIcz8Z2khhD8ZM28fxg
Mjnno6mob/g+ZK+G0+Nff6T3Gfb3P5hHA8Nq1LTcdd4Ox+nHettJ1JSXoHbfJAVTeoXnMkzPi9nX
bXyIDJz/GLmcOCK+IY0qt0fkOVUM5BKBN++1nNqZ5F6np6z9v+ydyXLdOramX6Uix8UT7EFWVNZg
d+pl2ZLlZsKQLZlg34Fg8/T1QXLGPdrKK0fO7+SckLW1SQLgwsJaf3MOzYNNY78m6YpHRDkzFXul
Vrneyz5MrHkfrkUXXq8gR/hYFftD0JE/DKOI/9B/en0q8ukKmDXICY/Wd0yv4OhQlkhE0q2irJ/s
yVrC2wC52OZTRbt6vXl/9F6f/syFPMQFEDEKnIjBe6NNU0J/XAEXP9LqdbG+wfzFaKS4Nm/47Inc
/zDR0PUkcIqgtBTQ3VToT9jx0n17/05eH3mf74Qcy7M5iiJDBJT29TSyDQFnmPPwUQ9RH14HiJwq
7EkqC2D9OeDcFSeD96/4+lxorkgw8R1Mp4lGRpPv9RXdDNWLNgvcx9lJKVw/wcChQn+WoDORg7bs
zGOXCy2G+A9nXufts8YIMdqRka4jytlH7VD0qp1i0m71OJR+UInTLE7qzyUI2M50CdIkbT/M8Qo7
7LLJ6E3Y+0DLYr3POdC08PoBeiKda+Ong/xpHiLjsn1m318WOu2xUh0n38ea5v3RerMkAw7PAWd0
pAQFa+boni1k+UVTCqS8R1K7ZUcH19LFRkfgs6Y/zMzba7HwgX2g5RUF7BRHNRaKnEOPWe/wc0Y6
HxHVXJSRBvRnZSyJ9x/rzSII0Jqi44boHCiG8Fi7EFJGBE7Lrn/Wi+oZ3N7CXe6XdhYr+NoALGy8
XVLpRv2pw+y8fUaEwEMOFGAnfJdO4uvVl1i04mhZWT/WwHLcdQuPJAPUIaJW9vDXqf4OMKVDvxAP
iyw5Pu26vu85ylcWDK87dHEmaPkymlf1A9SWQRDVobtcAPik27z7wyhFx0uWGxTB88THSEchYff6
doMU68pq7BtQhhl19k0eLWq9GcK5Z37WxU4Xjb5/O4TXFqqPrI+hhvKILlK4LATLmDr28pO5rPJf
4YCao9n+/GKdNtoB5PjrJQBT3Se6BDM0569DGgOa2upKFEy6xnuA2al7FbIN156jmRGEPE2IBlQh
uaC7zGX0MZGtmr+BMKTUtOnmNWEsUKT0CPLApbEbOrh+B+wZNjFsC8Qh/Lx6CqfRyZyNB39uvWFB
x8HXGkzPet+vsCunjYPDX00RvR6dr+DvEXjbj+Fcrver8oS+030X6k9Dzr9MNJNy3omNlLQ1GgTF
Z7gG1DVkVnBy91qLoJLgFMvDNJQJJJYfsg7rAOAmCLduE1LZ5iNZKIYqPAn0LNVHNYmKzWzp5pwQ
PCBEny50JWCnIR8yxXwc8IS5mpXCYb/2oC903yAYwtdIfFjeVyXyJ1hyOygHX0i848fzcR7pZ22R
wjfvcgZHaLmINLRthIsSZfbMLkpcgkgbdWpAmRvzgqI4/f0AAbYEPCqV/DjMd4Dd8FWl9lOz/IY5
NQGzrOjCVkbdKOR/IBqWCvVk1Lf7f31H13YW3dUsCTKsiiBWo8DiyTVgDEYadVx6biWBeKF9E4KO
eR5VvygmRs70MPnANOGGfV6X/QjIAtN4c0XPEmRtSwvpWG7aRXQ8nnEUYbk0sWLX8oqmZtHkKKhU
n8BHN0LguWMqk5sWcRreKWgsMasmdfuSOfNmmy+kDOgk4qBShcf9uYUE1vKzq+hHUNubqTyUW1wz
Iie5jUobuZDdCnmxnKA+15qONs1xk7vlppKSI8lAtshD5LEx3ug8dLXTPfhKM+/C1USBPZA+zcM0
rjFDxx2n8/kpjbzO05Cttc+3NLRQeRXGHCgBdrOpgq676d1GcUsLT88/TmNu7sWPJZDobSgEr+AS
dQUrhbo1OBwdRgYbh4oQUihbNNDsIrseqNYGX7MRCXWsRLxFcFu5T8OO46VGkv0X8OiR4VwjYdYc
8kkCRI+afcaHIplZoia11ndtBLL2ruO0zgsscsoy16SOK1kGMh+850u/GIXsVWKT85B3Xm9eaTz2
+FJa5w4zEQAJ539Qdjx9J7LCZRRkI9oBZPxsD3l1pUvf4QsBMfTc30ouZla1l2UoJ7RFvDrB6RyV
wQxzwb6LwfLEegfmR5jIJEuZw1y2rQPFlrT1YFbDwbN3rG2YQykQxPUmWPCcBsU/UFf293E1lSCe
UVtrQrS+Ak0pRdoG9LBF0sfLPjSOzBLg/DmEGqJVphfbOcBhHLQFB8YuswUtzA6NQyq5w2BNF0Uy
0LM4RSeGuen8KGuChxrrLB6mTnLsN2/jqkv8+roZmthA8mHTTOWeQEy42SsvzZFySduxiePNSN6O
VzywVyVP8dTC8wZ1kIIwG/5cp8DypQm2C88c53OxZhLHZsgG6aVRV3HEtaJqbRZPlpuQItS0dCC/
MbDjJzDxA2so8bKuSC8agBj8rnP12NN0CzxC5dDVjNKuKpiPejPbljOiqm5K+3hageJnlmpTOJf7
ZqkmvivubBMF8ZCLWbl21iZKH2zVTnySI0zH71SfmLhU2CAPPmIQZjJCiQMH4alF8IPxU9IiOmhG
kXfBcdXAgtK0K5cGVPjaLcEFCi2s9KgcVm5cztbIpX0HHlp7IFyyHemlFezyVQJ5Z9hHfmk2WaXG
juU4071sLDblfiE+LJG0/A8zqFKqloQoWDttp2oeKWr6hqoaDUyub1tTsfysIlgrV7/PIUR9MzhT
08HsOyl6oipAVHzbPetszNe1x9AMaC4lmKlOAKWMSXdr0NXLRdaw+S+UeyfBHYt8shglwBCCFzsf
V9Lp0whUKyP4e1lX2WR+t/j00vHszWjchDCzDHxhC+aATctBpp0x9kQf99gWLmWK1JawgJiqrR8h
JedsJungmuCiBJfvME3ulYWQvbOE3y2MsPpbu5rLu9h145w11HdZdx7WCNQfwkaP7U/62J110aNT
4V8l3Cnl0Brnru8ZMRfav6ib8tHPyxVcagMW5GFCvg8tAfSF7M1klaq5aL1gamtcR+oYa6YOWMYA
rGSi1X8NJjiZmw2ClJVz6ZVsq/skUkAXOkN1IMjPUbfm7MK6xzAjnQttktS1R+tvA76kdOMNGmKL
+oYDzujfhpDv/XSbd34xWzBy3CVpIJny/AnrNEnVmZLsZOVWoHWwrrs4K1cbqJS70vNHTiwZN6Eq
riabotZBxyLF9YcEbb1Lc1fiMiJCQwxBczWClqJcvF9ASjaokKHQFWMS7oocJgz6QqC1y/RUuJ7a
dQ2eRRcJLXT7xJlg41JJxq9UbQBCrdlWJl5g3bRFU/mfx6ED1XFitwBNun2MauN8N6vZU5RzVW19
QtttWO9VzareQGQM+8+r0GmNN4EKRd/i2BCkKz5+WrQI7mFrWpwkmYLVuDZ0aChmF42Hro/oV4PO
cqo8qh+l2zaYheGHt3RPcR5447gdYeGLjeuhR2KfqKTuAqPFYQdleJJUVhFeA6GziuJEhy1prXyS
ERag1DkbAPtus3MCtayUAuFEWul17/IwOYTe5+zbRqQxdD5NKVDeYTM1mdlQ28qr2uDztARt6+/Q
cOqx5GtsyLDFKbDNgGwssSdemJ6SOOsfWAv85pPeAzjBthITSHi5Ozo47LVs4LwO0g9NhKsC22SY
mbUkTnIAFTGlpXmwdoou1i61SEkDADZsPYGscnYZVQepix4XzFOVHMagMdkfLRZzchC5gxUXEAtd
lfEJnLAs/ApGiU7UidNaoqAfYClqDbAGA8JkMAxk9ijaM0onvhuQBU82uZu1jZcJ86SLnOYoQS+x
pmRiD6+GwN5rpw5X7zT23ZKUqKb7TUwBtGPzoOQlEfWmIKh6ExCrEueTAzBbn9RkWmLFALW1MDsn
wqQzd9qnUnDtUayiASTjGyXObQNkjS+zQTbxLqFFCuHshBakiZMFrT0+4hpJmWZXY1Pv9A9xH5t8
NU400cZVYx/+mKaubqBUoGlF6T7XbIuqbU0uVbfCpCz4P5oxUk0dKufXaA1LEe/gjuiRSreDQY2z
EW0yM7ax3QcMPzEc1aZ981zuCYfK7FK/dzDfaRhHeh+mYhHGSLnUGwe9XwayTf0c96Elqzh0lCMa
cxNhJjd3MA4WlK/Tf43E2vEKbUas2slIRS35xgZRbTpohVMvUbkhITJLMbPJAz4F1ZwEX8veofb0
Mo1smI5zz/FvVHcoAAEaPnigHZkjND+E01/XKexXiUVwbifxN40Pb04dHb4DPrg07EN9twrXZLEA
4Ezxqe+xaZJnrV2bpMJWCL1MIOxBdqlNFHYslop6nTNvs8nuBa6TmJCQOLtYphABQSb1wakNNVpH
Nys81Ca7DBNhcz/L6pv3wPMghHQYPpJk0gHwzStC09EUvNCu5QOJptX4kMN+JT3sHLPAPNRTO/ek
cwVUUGMtZHZXqTXKuNuxmUhUtyiHkgVCJTT5pgrNekzKPCezthmB/Feyipof+HfzabKSfr2BUy/Y
LvFxoBi6lVKY1LAIx9Qk815r7vbl9ShUwLyU49QwqT3MI1Vhi+Tp9LuOpjQzHH3Ad7zVHWuh3GYL
OQGI8943a7esXUQQYemlWu3Scoic8ZwvqDyS2qlZmNvRQloSJb615xHsVmemBuOY1DrWDUe+VMRZ
/6D7MfNoexUjMqYbzpa+d+lPjsK5MQlc1lllu+YQmLcBJzbbmc2EDH5MesnBk3lWS7AuFx5sieUC
luMy65PZ9briQUtnZlCSl8xnSG1NrjGgecTTZnNckBj8PhGjjRSTGMxpik4Z0oGdx08pZ5Z+v1iW
Nf/09NitN7alUVfyJJJr0U7LHqbQaRS23ngXItk8WvgWQSe6gc1kDt0ijEwW1s+OOeSLuDeJfNo2
rI8EiUdmzUDCSNfnCCzfNut1UJOjxEGz3jPqJuKuTseZ96wTLWQic35gOYUBl6e0h0wiX9sSk8PT
Fm6zknvkkln6dKfwn/65FBF51Murh2yvSa1Kq4qxQV66phxgkGmgDiyMejJlMSvxFrMkUfuecLT0
Z9h1DAjOxsARY0sxkJMjzCvOaTltr0L0SA1ibMrhw8l6Hj+GM4SzswiebHkaDS5nCjY2yyc/8Gal
CZ1hiRw6mauvemJVjg80M4m6EFEcy8HnUyPgt4K3FOEvYKhXJPxjiIHPRHTex6k2p8CXgwVaTeam
mxXp75ROXLjACFb47OXnvo5yFjqHJJvVP8m6ZkozZzS3PtYzO+F+pjGq1N6aa7+4Ejj6mg+uCytq
gQ7OWlNMoyVxjR0yDMxhaw8rnQHp1cWDR+uOL1xeIkcMZ4gxhNxtVuX7VaN/UzNCZAUiHA0dY/ty
VDMC5QpqGz70jzlR5pyJ1gTCADtsHsG7bAbYFEzp+5c8rqpRpoo4nvqmnIck23FNF+hsHdkqVD+C
cDLdm5elUUaWqVX+p5cSTkSOi16kS/H8WEPelcA68XVtfmR+YuJTE/qeJikkWBO73r/WEYHGBx0V
U3j1AjgpyLC/6UoNtoMsfll4P2avQmvjYpSVy0oMlC95DWVfOeyFGAUSNLAPDwaKKLrsonLbKuCc
11QhTGcj5shrYs9LZP7d+0BD0hwRahEgq3Qpwm7ip/dv/82seFS7SWxhsXMcd49NNmagyMbtPHhQ
mTNzH2xQ5ljI5soR6v1LvVlzHvXumFYQnSC46celY9KozK1JoB5iGXnjcposUT7dO6swr0iYpNMf
l9xxCwVFMkeELhAz6uMoCh0Vq/tuoK1Nr+Ch9aWJUWrmZbsZMyL7JxTQzJ6VxOT7JBMLPz+VrrD7
D0S7Kjh7/9mPh5muKeIIFGlpkwbOG8cfo1sA7TH1vlOT4Oi4SEmVKqrBM8o/TOjxKLsBYEsasSAG
BR2k4+J1QWIIBy53vo91I4or1ZbmaJ7lnNROAW6YrPH9R3sNqqNBAxWUsjNNXhyGSJrMo/98+JRh
HvvPfzj/W+WYgEfT0n/va/pEct97iQlzBMWFeU36rpwRAc3AzMdbUQSSnfH9G3g2Z/lbm9GkWuik
gMQSaI7x6O7rO+CUKEunFfX3TtrQCPb0stZiT9VDxmDCn9MW3UuTGodQ65n030VxK1Cm5FWB+mBf
mF4Gp8oDU+Kh9L/wFjeQ5zgtrGVUsyUMxdRE6DV6yoqmDeAKRbQWU2A2S1BfjW52MrF58cHr0UNH
WBv57OWnM+GxgGJGQYkOfFmRueoso7UcgUovkJJmG9KDSbusHtkIysh4oTNnYZuR2yDZbrb4tu2B
iSOV8FygH0jtiZoFNt+mhhOp54zPdUyynORVTiSxh3Ri/KM076lMunrWpshSF5Rl3x/+NwtO+ICf
EPoy6lxvl/bIyUJa9rp8a9CkJ2dNW2WOQPGqTAbwu2T9/iXNe/tqwgm18XOPBts04LFHDRp6Tsjh
DNGEqzRYZW8/4pBcXAGkdQtY+QMKwsnGL+ORQ9TsJCYptMrK3M37t3H85GCNfZvIGSKZwjt3TOGq
w66emEv5rWgof54j36Gqz24xuf2lO6g/eNocRxCP5Az8dOSHuMhFfnC0yEPHTjPZDsN33bX5eh/k
wiyLPG9NZvX+cx1RLM23RwJxNlRd6bx5UOJfv1DpNNtlWYPBQsrEjnYJ5UuVHlLKqJx0MwTgeRdo
eFf8T1CwYV3OgRffc1gLcCRpKetSguHIY/r37YSEC3WEFWHCOztLOaEgrcVbgVGNNGWt2TJlgEhh
ySnPdBSaMnFR0R2505bj8XBWEbAXpallOkWOrky85kCAhtuZBa5yKVF1xdLhD85FR+PNGMTEFZv3
FBb120ZwEKQqrsJx/jxWudmZk4ZWBZqcsN3X+/fH22je/X09mzkleEFrNWZ/xNGj9Tw1YB6hOCV3
kd88X2sMKJ0WujOp/kioJwS99N5LQDqMQj0jd4nw+8tPvcZdMuOAYDO4gS9MPZOzYEukc6shoaJg
FflorZcDr2pIB6utiulk8UYOTPsCLyEOjStBTR9+N/7oFpkmEg4ZLu/OGtkrv9NNZSZ8DdDH/Wo9
d+LFS2lCO1RA1c4KpJlJLKBT/lhoAn+zU31mCsu/W2i8kazdnJ4H+16SUOVAxNOpJkog7w9p9Hr6
hEAyTLi2C2AJnL6NW9rrJdzxBDqy2+RnqT3xNe/rwD24tEdPwyJqfWr8Eh6TP8cXSwSseNf6SX2K
ukd5r9PM1ps6GtEOHaDZxBYuQWjCqO5zwvl1uCln8HNbGWn3NENVBvSt/RNF3aHdhL2FGjW9nPCD
DpLmQsLSumJHkiundQmiE/Nk78tKH1mfY0WA7UOL9rm/o2pY3FsrNgZIYaO7tsWZ88ZnVyoOfml5
V2Lp9U61S7enJ17eS6AJ5zCp6BLkraKc1xQTLTzllN/BAQQXy5wCMB/XznZ2oH3Fncv+/NDKxgkw
fAklJYwUZT2cfeu7SXjjfeZ5MOoi2/LrnUXd7huCfsNjabX9begPA2lRMp5C5MkPtAkWRLPpF83Y
LMeZtRmNz3uJ9bhClYqCjczzLyP+UVTNUZ5DBbxv7tZ8pCTmOxYyuZblb/HB+uirxf4B6XD47oCv
/CzHYNzKOawukHfN9j507Yv3V8SbBUH65dFaJlOhH/QmTR+DIcZjqK8eOxxfW7iVLVITlef8kaD+
jEv4r92Jpcd5ynUBYsA+Zp86PlvNblW4GrjKI+QzlpLnEkXh/FVOtptlKT7V6Kh+yobEwr62DHAW
8HSblSc6C8LdXCrQUGDYwg992MfntdWJz2xD2G1TblP3VcWe7qq6Qk1VOf5HW+f1L5wAo8uaquVH
3MHcL3HO8Q2SCJjqLVIPH7wqZnqB/4YUNQpaVEA/qTf18fKYN7gR5N3YI2Id2A/2rLztyrnqP0oR
nkfkefRJ03yXJO3oZWwovYkuMHJbwp5vYjepi31YNkjohr0dfn5/ol8H05eLwasGDAfzGz7Q0UaZ
rCD6KXPWj4hkV+CzZvvOqalto4hfIF8Mw287p031kfasKP6QCx+B8Li4SQNIg1gAHnv0cUoAyHqY
/WhZH/3RrDKZeRLj77w8ndf5oXbi8ptnxfNuRBCw3HS9FWKusABYf38IAjOgr5agMGBNwLsu7nts
40cbilMkFe0DKR7TkcYB5TSc6+coEDH853JVO+1X8ylOS8j5ZFZb0e1pqlOUe+Mr3YagsUuRWh9W
J/VPvXWhcNYn8fcqo56+7QvrKltqcbl4ywnyDt4dNdDyAwqf+KKENMaW7apm2i55MyRb0cbiE2mj
bg4ThgtLmGfXnkDQECHv4DRLm/ZDFahSYYI4jD+WUo6fbSQVPqJ/zQYRzo6xm1YTVGgchO+mMpY5
HFqbB4CMGW80ghMl/esupxHCnnjrB1Z0mcnFN9BtBB9pOiAG9v7gmrE7HltUTIwEBadZ4ZpA87fz
Dnwl2mu2SB67zA+urc7L79vMW1DC6mr72pk4S/zhis5r4CurSnDMAnULHgmlEKBxry/p2G7ZV2yd
T3hb452E3gzkC9zhLyhU5gcaEViFe0HaP7YelmNZOqvLLIvtj5aOvcP7T/92hXMvMbAswFH4Er+p
HHkuvbZingpEnzmBovsT5z/AESz0per6iaxdPKKRm5whYf9j0RBiwCdq+Gp/uI1/MyRGwgXdErCR
PqfP10MCFmeohlWUT0kVovgfDnK5CVfYu5cZKP6DvWq4P309og0nk32LeN43GfUQi6HRO3d/uJl/
sySQJ6Z6yeIEGHeMCV2rcdLNXORPqbDD2y6E6eqWFiYdlA4v2GLG6xFR+PPWr6szFHOdK4XvC0Xc
Us3QaWQE5LWe9GVmjd4vsNldgBhhVty+f5fPZLrXC5dDAsEXV2kBhvoYxtlPSOyjIlY/pTOtISou
TfK96Vds7TtINkiAugW1qaqB16ECqry7XIYB44VGDhWuOEbe0IIH3Teh+JqpUpuiPc2P2hrwrguz
4bTzPHzWRpmepYFI/Q38K3faDIvjIpDY2tW46Z2o2UbVGrQnFgv6kBfKuoKaofkAZkmXz9O4zBOJ
SB5gPp1O5F1bBMyKy4oGPWcBr9LppuzKGjAQ5k57Tbv6PtAUFcgih1uk5OszWZVev+kFQCdiCI2+
bUi99saLs5pmORDPmV40HUGF2nAKj1+0V1MLLXDTZG0IIho2u3MGrGjqT+BMuV/gxWVfx3pSv3zE
eCjS6RwnoPdnx3mzbaGiCXyeVxzMNIfKowWtq2Sp4s4fn6h6d+lndrdg2FJJXDbjYOtrN9QFPaVh
DSOUA4Pml1xtgbYGJpXTiSea4T6Iy/TSxmbjs9v7+D6O7AKHPu9LXoY0F1u/o937ctf/w7O4W9qn
f/7jAZXuepcNHFJ+qr+zJuCsUmv873kW24cy+9X0dfaKa/HyV//iWjj+X2idI4b5XKCMAr7wN5ea
6uhfcIBsm/ICXAzHJ/j9S6DG/cvGzduU2fCpobjNMkFrQ8l//sODgU0w5Hj3m4L9H7nCH+05sEF5
7QydgJotpWFEO18HWPyIYAWO43xdTx5SVBPozU3j5aRMhZj0x9AKlvN8Rl9mbyP+9E3hm/G58AcE
S4a47r78bfRuXoLU/8LT86bJODxQNnxdZHy+G0ot5I7QSNh8jTjQ3zddkiQgY3LkPehqFMOLlc19
FA2SCLNWDZnA5I/fhG4Ns7aKiBkdtlsofK2D8LdQnOvHWCnEaciERwhHpfOZAl/knICdT55AFDvz
H/bJ5zTgv6Ltyx2TeFEUo25jvykO+SauI4Orrj0ysXQXguD4jM52BJZN4B1IvXB28l0mkmizmn1i
g3gj6oy6RxIcN3r1KOdhcLakZ1gkKzR1NgpCnN6IPiiQoKJ4csMx7bwaYmM5ha/1/SC7C3RbUSIG
ihAaJxZdnbw/D2+ngcqbTdimqg4i+zj3QQQmnXABGq5rhaw59s0IANLMZmm0NcrZtPPj2zZxyq/v
X/Z1oQ1sM6Qa6nxI7LEW+Y+5rb+lXIE9pz5uSfV1HaHL6xRyvK7pAGZRIu/fv9LrKPxypRjJHHKs
0IlFdLTOWuxt166XzXXU2v5D96yKl6hoQVqylXu7G9ET8+yFXSwHCFX9adG8ztvN5c3xAeoBFZCQ
6HB0eSGM9FxdZdfGH+4BWl3wUJRGmS9YK1RDUN7YLDjTyZOp7CZ30xWNeMKgcDib4sW/nGnl00Im
9S7QfqkrJEla14P9vCxPraXbnW2tldgizOrTfvdIl/60ib2dKAqHhA3yMhepLJ+Y9veJssMxqIMg
sa6cMakeQHrC/nUsKLb+hgy5Ts9xoS1+pFHcXs5rJ0Gl+TPeS44Wv3C9XBskzjG7BXWun7LeE4+a
frT4w2GUYiZ38fdXE9YFqSNMFnNAN1XV13cZYiRn91J5V7nftUkc7VQs1xMDzooPSoOZ6ufO/qhJ
ikbA4lJsexxcaDq3J6Xfutui7KpPbQmuhAxuSr9MedWcLQOlujbo2s8AjCiZcvoAZpGjeZwpL8dH
Lh/q66m1hg+oM3r7FA2BfGOtCaJyrpbVKfo45Sc3T2/SpfbmTTmK7lol3Z1yodnsQu0ykNniEht8
OPwbe4rySzq2CI/ao38u0eq8XFNAz9sJfeZqy3BkZ2ixLxVOAfQZHECmuzWff1JpVLejbQm5mSol
DsnQjWc+mrd3ncQ04SSBpI8fvCySHzSPe73J6s76PlYC3e52cM+AaLdnTheXj5jkUOVpvaq4hSQz
iw1cufS8T/pxuzAOJ5yR4w/dVM1givvu4Dizo/clEEYUqKc0wqfSJTOvaG/sxjb+gKNAau+Qilan
bDXutEUZ25SFRfl1rmx54YILuQ08FZyMcHPdwxBW60MUIjeA5g7AWY2swQHNH/sBGNv0a0jbFiMd
V9kYwKauTg+IGzW8HNO0X1I9Roce77hdqbzqtOajmzj0+4aBrjTZ+JDnQEuTSaBgHcx4I6sy2dL1
qauTHo2A1B8X++NEGYDkAQMsyvAAvg8I18bDyeyJ+TIs1rVMPo4T3gyAIjKwyf2jTCTawt/gYM+i
Msq2hPLmpwvSVZGvjmocW/taFaoq5nP89dYTHYPmPque3S9yt2xubWF5Z/niofo6MgcJcAuYWUxX
FaHhmSTshwqPxm4fFjghb0GFOMkHDsyhaE6LRUwSmWlMq8izlceKmpLGGabtyF54CC2ZJ/jd0uQG
9BAZW1vHK4bqgHleH5Nys3kle5RIwq31oka3JHbtbznmYzWCxi6i+VOJ1PF+ADVfHII6RRg6QtMY
E0cYyiibSeBsGz0s6XAzZFYFQizNol/WqBEv3uGxp04yPxqj6+BZA6j2xLMiUA0MAoGgwSa6yT3i
XaLaJ3hCd4e4R8fugGxltZzaw1C12wDIbLYVM1qWJ33WYR/LtLpfKHEgTEQ7pzBajZVtfcD0w0Ke
CFnoL3mFl8qZ18eq3BdShZ/WUXneIQcB6lzISQ4Cl0npSnWConpb37IZe+d5iuQsXXLuYN+oMl33
kTMDtAEr1U5XVbSwtC1elX6XOGCXei8Iyh1e6dgK4qtFZQgVBfIT7Cm99QnwQBxiIKrKauctQHTP
HLDkp2kmCmOwCeprhzFgslvHpAjoQPRtfJMnU+5vwXwjH19RVLcuUEzwD06L7yy3G4t271DEb85k
BrNzX8S+hI/P5zZOnOEUO3aph2jJlFnPbXGL7u2C5jeiHLCurh1k2VbMR7RveXcALd3xOmzjBRhh
3KmrYKzZktJBFPxBXNGFPiSwOOtvoIXR4uywIJ0PwxSs2YUDLePOz93gIZgTSq2Rw+I9AJURqNSF
Kwqa1QgaZ1eCqUIMb0pA08CQKSdjEZCnub4dgIv8aHvpnWoxYXAQFSgqUp9P+J6gbADEPvvhrHPr
+R9R/HXuHGXxiSkE60FRfMGxAD5fnp32s4vuGBbTsHifDTtquzOLM8+7AS7/IIebefFRW7a7ibmR
U82NNQNB94IdDK+OCKs7tLwmRGojx6iaARRO3Ju8H4vikxvVsX82Yy07XqlZmeRT4pATABmd981U
cemmWVGPpT6sVqzk0LNHUQsrn4n4xH0ZkSw/qHkKIKcMleFewD0rNK9OWwJd+lj3gle+H8kKUn5H
TKUSLD90FOUNuqqVNtNNr3m8qtB9RrbEHrv5MBulyz0qJK4JGrxMW56IADLHjsmTqSXfJ9gunUc6
y9ANkwFy5DPI/IfpWb11RgT1k6dme7hISXPzi6ati/w2Yrc4QbbQue7itPsG+TvsIAAgc3LeoKYx
XuC4k6Jq39MjIsFdvJPWZVi3tuiWn0WJv/Q8DnZz2uEvVnyZwiodTqvEqn4tmNETQ2iB4yBH99fb
Z/RyhkMbVvEXy04qNFfaFNynT5hbejxBMmjPF3FV5MEucHs3JezRBNsAdsDjAp2bdF+6Na8J4hFe
fOYj89I9VQTk5TxyWFL7yUTsfR5YjOisV71nk5m6C6cfXQB+cak0O62nbVLvLv/ex1SWLAgyzvka
q955VEONQnrlOAIlyMnlq+bKkesWf5kwPWuZlmlrFXFIgUxrdTUvorzNNTCgSCBEBFEpOF3hYmCj
BJJoPWkBsjVXdTj7l5ay/WYvu7rSFykwY8hYwVDJOzKR4dGOTYGZ0Dlo2NMDIhvxpKOOXWDpbsu0
c7KviB17EfYpZGDL5xYAN+rh0L76vQTxnZ5bSTv9kCnAw20pEGY5o2TofJwHK1lP+hGO9v7FQIcW
d+7dzEW5BtdV2JYUrltth8B8JTj+hexm2KP/z6xh25whe72KyhgXDXQaZjxddrp0o/5kBf3PraI4
KXZLstiILbZD2H2ZAmN3Ak4KqFufxfes9Wq4qTF+I8C6bZwfItTrps08fnOjccI3HmsX8TlAf2fa
TbRp/SsfxTn9qUvom7G5s6L3VGSZTQ4OCPhmniqaS9G30rtx6Wzj6DU3MQb282ylV0VvtdOONikx
g2xsVFdlmXD/PRjOwyCN8CjtcPtsgYfQQxALBQYziRQv7eb/qaT8oZJimhQc5/77UspZMz38vfTy
+w9+V1Fi+y/H6K+DWfAEp5HfFZQ4/It9nRonlU76wM8GdP+qoHh/UXLhNOlTOKYRaNBEvysovv0X
ELUYNV6Qir4wf/X//u/P+f+kT83vGsVw9PPfaxa0+o7OGdSmUWII6QRxpDRgrNfnDOSMlK5FFp3b
8BEvLLQfdlPhFp9m+r2PyCGtZ1OifLEVpaGDwVgprj0QNN8gjtNNTsRg3cDpR3dItou+8T2V3Ber
m/gXHUv3p0RKPT2jKtol26QePWsLpzY9jE4S75O5FBhiq+nj2LcervFsyck5mmXlo9ZLcKm7MbqX
M2KMqPP2UQW81XGXXd3M1VZ505mMkeLVgS73ufQ6iDSwfTDXrLzwEWXA8qm2xVmKMdl1Hs/6C+R4
/1ORWOO6GzXupQrLnw+gJa6KcpTU/+ss/4ZUR/fgo1f0BY0+zjxoYPyyAKCjR5kaYmk/Cxi/Gk2a
eaHJngfpfLWK3kGCrPeXX6KyrI9NnU8UQECAXGtsRc/+P3vnsR05kmXbL0IuaDF1OFzRBZ3OYJAx
wSJDQCszSPv63h5VnZ0Z2S+r6o17EimCJOgQhmv3nrOPa7eeu0pQh5O51lj20UzzAtNOrpgN4YRM
31Wb1LvSBfrpjHH6RvGRzKHlV/5Weo7F9KJyy9tipOmF+TOR5wP0pGwihYO4Kv/APp1g3IbKYq2q
yr1VaQKhHdx46ZHWnJq0kQ1zwFAMqjZZE08XfFvu1vFw8YWnh2k5Dg9uIPrQjIvuQPGWR7kkXRlm
eeOGZYf6QCg0JQBWiX/Vgxbk5dIE2SYeveFp9Kpuh2qOyl3T5UeqYaYiVrQqG9Jl3PbWlfe4dc/X
7kgrTg6haD2RsXUJogT3wMpPVH7JSJqDAIW6/bUcdMxNAwXOg4FTM12laplnslK94ICkMEZoX015
VMoaFBrmzjCbs44ccJewEXua4UAjZ+gPPTA7RnPpnDz6fftD8lOgpPWqy9aaD/RnSoqS3f6EKYsI
H9V/rQWQt11MVPML+Kx8P1p1F6lgyYkeqN3xvWWEyWAaiQOVhbMJNEuwA8NPuzEagjxAqBhY0Ogk
5C+dTpbbeFXweRteLigm+q1njNnTtHjpY2UGi1F+4+qaE9gFXiac29muU42UcoXNJiOxhbikcyK7
YF3hRFkZdj++Tc7k7n2mFJ8Sn2OwI15jgbvRy6Q2wM8O+MEgY3kX1wbGxCauVpSMbjjSJTssvV1s
JIQwHm9LhART4GOhUe8RW7oiVa9hd9pWVFl3x1IKskvzwKsyaGUWkljUvYXxYGK3OjW0fYlBs590
O9iVk+4cFZqUcCEKJJrxlezcueO8D/PMLG20l3hd+4I70K47/aw5zeKupRyIx2FUu8ly1R+wiGPv
zhdvDxhtOg6WytZTVxXbzhkGBAmV6h5cdv8HMx+qp8Wo7Zr8cRd8dV73T1ogryrlwSxwSSAO+mRo
LAMk1H3zoduucxcdUZPl8lkbzPIM38YLZd2hLZod40a6IquWX4HCCnBTrLAez2FMn3CVs/Nn42+D
DRiKR8uuX0iNLHFh82BrjYVZOXly3RqES2PkIV2UOszR4wDSkaW/E8qtEM6jEtHyZnpGupau9XEJ
9l5jq8gs3XFLhWo+ue1A1nSJCHSxhbOHr1mRxR0wCk6wK56coNAjHPszEUCO+gxm2371Kidfg80r
V3jb04M39N4zSo/hoZ3ccmaRkqwp6LBYKzMaXF91BTWPJz9RF73g6UUOmz+qkbWxSFp/1yB32+Fh
yo+TwcA/SmQy362JQ4gpFciidAiByYruXOEc2nr0rB8KYb4jNWTek2TYReKKdAF2W3RI8H7zGNbp
dSpTPJXKqpneJSVn28RKLEJfC4KvGQRtzrk1Zh0XoZ8xI0LHy5xUXnKkkt9G3dEiNuZqSxy7Hul+
y4zN9oaNkH712jW+/5j2SQtCkcv/mvvOxnQG7UzCT33B6gWgETPqM7PP8odkl/RGH8e+ed1cXzvS
TKLF6PRN2drDaVS9v891G5QhgL4iAi1Tsuim2XDLbKs5+Km03i2K5p1lddNxpqN/IjxI7mbNMS5S
OgVceaLFJAO9W2JUcP8qelLnfqRxQazOeJROGe/0FFowZmRYbnizN3GZXIyARNeMzLdHrRg8f0UC
oBcmrPlrK+9Nyjvs4wdCCNMNm4XqnJll/Cmt1ZSyg3bkl+XncE9pY3Y0EeXvpBl3kup5/qj6oQgV
iLZna7RMON05xCSSSgmG8jr5qUsm86jSeDpiPb2PJ109537r0ifHHYybmYwmxX/erhfaQUvoLn36
ue1aJpLwfR5TqKKAn++rPW/0+Z1cQnBsqe3Rn8AzFk2E5IS6aSt6ukN/cER/7YdF5pdEWEbfv+qd
GxQE17mTUeivdOjLetfMnsg+2w5Kmz7sG3fgTVTofn5RTUpMEpkjVYSos1sv1jhTLeuz+ub3oxvF
xVKHQmQswZAJDLK1xYSMIl2G7aRXz9M8d9uM3lLETRrvuZTleqjr8grGvF87tXcYEq1ddwCm/qGs
+b/6+F/Wx75v/m19XH/L3utfSuSf3/PPEpnE5XtNi2wEYdKfqmTf/40o8iBAfYp4+x845/+uko3f
PCdgbPRTzXYvk3+vki3vN4+/uH9bwHQL3fd/VCXbv8yUbN9A1cxPCxxCMtDV3Lv1fxjuDCZAaoX7
fx8TqLy2urJ8d/KYRwJaKqHhqRpNkjLlojBraeMUFolpHF32iycAz2xADYMZZKxn4zdvMKqLiuf6
S0ACQbNK2MJlmJk0isom7jdVreovlUNKLBsE8yKyCSh6PgrrROPKV+QlVxi4ZIA1OnP9myeK8olu
ynjRx/eqEQAlZFq89KMu3kAgwodTY1krtEzt/C7LnnkAg7eFfFAih+P1HNwb+RbQqCJq3a6ggiso
ZyxREVC1kCIHQ4QmPTLmmUxa1OqnhHgJmmM6Era1I0zfjsqGqVgorCA3wPrk1rZjUpGSQxmnR2ax
ox8BAck8kJWla4Wstg0N/rZ9a3pdnQe5EE9nlTRuAjl99auxfrP7zCnD0U+WB0xl3XVp8+TdpC2N
Q8RsVhXr7jjQSHUHYiXmzJ9ASMzNowO1IQDgOXdiBSLC25ZzVpx9C/aDXVpqc3/6F9nsPY+wHMZS
sEzrQaxcG7SNmXmPRifJPsyt6ivvcWg+c0XJ5xjtHv9kf7OWSdJIl1hHp8XaYb8zSpSiRX1wepoF
+aKGB59WZbxX0ugOIwwQ/A2JE4B6cDrv6OuVyaqlLeUL3vPhNrBTX+WDManVUIzGK33U+LXX2nnf
Tk4X1XWgHSdFqAa+Dxef32KH0xwrBijG8BmwTNsxI6sEGRSie0h9f/yBnhByQYLUvUALY6eX0a7L
qO0CIAz1FHSYmGn/nEptFtAt3aF474iE4K1PVOk2wdEMPZg2yZc8L8synOKuI1Cis5LH2qfPsbtP
a57StrA+m0mVXQPlcDTmsOJmtCZmrC61HwwTa/YqJbdjp1l9IldL067Nfux202JgZ0L0ErqkNb9p
dSIo6Kvg+yQmT2xcvUKLY5DhlEV4XYOnIHcVGuMeJ/AreHH3MbUhKq1Gn4KBek0VX22MpEBLiISJ
El1V68Ah0aIDzvrMdSw+TYZMH705lydJj/ngCZPMVqOZuiNcQ3utuUtSrbldm2ewODrvKagqa63j
74masU9MEgbaWk3VnnPQxRnogIqn/JXw29zOAZsTw8PpmWHNt4dgzHT+0bDDYsBGPsuSu0934Ipe
HqEwzLAXTIlTf1dNA1O2Uenx0zKN1nJInTTfdZP7aPh5gcDbY3Jr0Z6iJAxuc8nTE8l5KN/I1llW
Rokjfu0NdiDDojWbsMbBf6PTOrRMbwxeojgjw7TO9LPdVvOxd9x0S14lcKhGlmEBniaiNAEfbZEP
L3henmJJ5/UOuS4/zfFkVUd36PX8kYYdScJrwLmDfrOVJMgGCSOYqbNpdNpuGsSLjRXwqhV+UKxn
wW7cEuMBNIR7anABUb4V5roEaLWFtLRcqdxMQCVlt2p8J2EfI8vrJCzxVE4U3TYZ8BvanmXktVxI
5rarKkZMbHTpuaInOlRk1RJ4cxzzQ4uZZU8foQMyEIOsyMw3gm0ctqfaIc9hMEO/WOH/lfwYbQpn
QhpeUibZ+1iKJjQ4LRsv8OUl0+23YGiT9aRQjmBo1E7syONdcl+tl0H/XBs97Q2i1uh5fBMSLLTi
HMa9/oBDkAIJlTsR0TL9NFu0D8q8efE9tjGEo34FQFaSjmY+6YsI1nFfviSWuLhTnj/2Xf1qkzq2
wqrtZYu+ITb5Nt7t39XsYQLWmYXqUzGuzRo6ADspynQvNe4ZPuxTBjqyHoM099RlhmRgIx/6PAYB
FvjjFgGrvTbgHnQr9M068eRFehCJZ2d8vFa93aUapwDZ2oYibGVyGz24XO2jnhBwoWtD/US2U7OF
TA0He1HcTUujzjBRcrJ7G6osgGDttVuW4MlSgo4jAvDyWmjzdKF/8M0jB+ZQZInxoJCIRZqc/Cps
ndm4L7MdWlCf2+8Z62KyRgAPjW52zEghkFzTgV7OJai11TIaEEaKZCCI1ZZnM8iujtA6HgkiSAVu
7XMliioUVVndxjKOr9SO9soeRE6mjr6sLS4TvNRpXZj4Kcs5fk+l3l3N1ptoqgbzQyak9eQyWrph
+b93kdyD9Ko6xDbAyq/pnyFGQaHX+CPN55jBHL+pWXhfp3mUT2xhvFAN87KxGABshskrgdHF9VlN
EUlZw3HqbYs8yEHaZ9YY7Zj3mYcAIq26J6cks6UDVfCADs4KHSRxW7zT6Ve7LHm2iKGF3VcMT9yE
5RkQS0l3KXboablelLlKrnF3PXq2tNe9mYt9pSzrsfQtGDDD0l6cyfjijMKNOtroNxIKia7uPUSB
ML4YcpkFiSeUBWgm6YmHBvyqDRsJuNYILLZGK7IHbXQDyBPTsqv9bN67Pa9IIE/uXiuRaa5/Fn//
Vyf/qzpZJzvkb9rIkI8/3qs/l8k/v+V/qmQYqwiJfw83+b2ZTJlseyiv7+Icwnx/au7+WSZbzm+U
yOjmMdOj2PHuGSv/LcfTfzPR8RAQ77qug2zpP5LjUW7/UbKCSsWF/cJvQQ1v6mTX/blIzqkDbGnZ
2i7AQJNTrC0EkEC5ff7DOflfdHa/6Hd+HgbPhIcPDdf8X2pxZUixMAHTdlLZBpiWigd/0P1LxSL+
ryTcfxZNg9B17r5JC20hgFfXdn7pjnMtchmMVrxb6PNdyKQaT5SE1sFWeESY9v1LGT2dub+cRTRk
yGyxRrDr8PRf5FUgF5zO8ES8I5KYDUbcNf2xEbBLViibGweh4D2a1kf4ttGHZAQYVZb5snWbyaxp
m7F4OuNIKsYwk1jb5kBMQOIhOVwCoX/UcyaOHZy2bRcTJzApkW3RppvQ4ub6sAijupYFbIpSE/0n
o3drahtBQ5Fh0zle+uxMnBROkHvkHjxJvdpniVwiEI/VlTAwBc8JxkmKhenFa5OTPiyUc17JJJ/g
hp0ygTzbjET8MM2t4WrKofqhLNVcIGrkn0w9I24PhcCGrkQdGlk1ok6qp53exLwvFKAYfySCTsDP
i4x0bqFQ8Qb0jL45ixavM6oS610vE41u+kTas9CmXQeUl0yEOYiJLyZB/iuNJKocdQfCNSodVszR
UZEIsrF1aYq3rNCCiZImFR7TT2+ZMCi/BRjnF3lM6zbfeBh3aqpj7vOQ8DYdf5RV1R/wqdu3fEj8
zzmr71OQ6EHK61wG33JftjmCBoFEozIXmN5ans0bgfMvWYFqSD8KkoidMCOx9KKXI0F0rp0wCxym
4WFB0f2CVYfqLc7E2jRL7r0cTuHKBtp9ySzjKZ0zPYxnBuBpF7iRBKzzVnkNlLdZ7zf+iAiWnq1b
fRNVlW7TOv26CNo8ieU77Ll8akdDwaKKJCcnJZDr1MEs/4w4TbtaCCzoSsMbXcnZKLBLjLq2LgCx
6TRCtZvtZs4+Rgy7G6caAtCCBF7Pk+FbIkFoFMZ9e6ES5d4D57PgwCmQeM/dr13P/sKYYBiBzCae
qPymW/O0AqgCm6qfmZ0mnwKpZdykbbnVWh9CqVbNoZynmkGCrYdBzKbIa/uHXBO2tZp78uTgXuTv
zM1AS2reF9BCqAobd4lmmBRP8VSabMjlozMj24CW59nc2jw9lCHjybqHE+TG+H2uPHCOpLScCrNW
HyRVgFv3WuejnYviQuFgrgvV90+d00OA7P0n9ipZNDjqVRuEdTYVqRPmouRZQykYTYE73djJMdww
gnGzVPa1nqrPnhU3+DILfxrtVZ+MsGpqN+OdHaPrQ96FazgvoQWyrVopmY/rIqkKJ2L8vlAIlp2r
jj4gyXmPMRMEYZgmna6vYk1L4ObIyaa7N5uDnBJORNOtB3Jf82db5H7SE/Sez/44PXv096LAkB7l
2JKKAr0UVO6VgwxrFfR+XW+nUbne66zZib/xlsJ0qG0ngguzErPpRkLn6exVAtJqwyxBJU9j4fCV
VpuNydntxEDrvRL19Ji4GuTRFd0FmVKdaWNDuyOenDezZYCTr/Q61kB6iDkwX/Jh0pwNMyfH+0aY
JBcq7dNeO7DdTQZxw3FdV92WFmrxpjltcQvGCiqbfnczNZXn7EZgmi9evGgC1KQZL6tpcK2DM49s
CiY14tGitgu2Tm9Zh4nO6dGYZ2dnVhqboLlYsoX4xsB4Br1H+0N29//txW58A8A3fXXNGh10jU9v
YxeWtW/oLzDsQPa9LobS3rdSrw8ZjtOorwZVA42KcWAAYWgeOttG0uLB7doYroQPJbI6ctqgD2up
+6R5LGnFFcDANgv+rUPEd1NSj6lra21o1+M4VdfZstvvpEb5R36RLNkUpg3qcAkqJpp02oFawBXd
o/8JLqWTue+w2fn9rHI0EFB61RWs5F0Yj7OlDiGc8HeO1lc/kD3QktD7+bEs2HSvfVU1t6RKEW5I
ygiDxQN0Fs9t+X9V4Pd/J+aOUeHdbvv/VhOcCHz//ic5wT++459VoOv+Fliug7PPvBdc2Nx+rwKJ
ucDfhaTZoZVzh078jyfD+w2NMaB6Usyg1VOe/V4E2tZvOvIEhN26gZMbQ+p/0iv9tXwBmnQHNjEB
ZPeBuOFeJP6hU7qAy7f6RVO7Jo6WIHKWEx39P5yNf6MAhJ9CfAQm6XsCsoGR+c+HiKeh1CDhqN0Y
W6tCEbmE/dN3OaW/n/P/j6PcP+gfPggjStaGlKPAbJHal2b+3jv/mBf8SY3xR/XFX8/Vnz/Ivfr8
wyG8DCw2uWxUyerq6dclo8r5+PtP8WsBS5MdNyNVLNRltga/mmyhjJv1iMZ6N9k+cD4tSMKsba4V
y6iDBnv790f7ywf6ebTAoC5HmAKo5pcPNENhg4gNE7BB4QndxVllFWKzMmn/uXr8++eOQ933O7Ca
oBbZv3bkdem2swlZbjelfvI8o21eocQ0TnpP3+TvP9Vfmv8/D+UxmCBS477v+POnMgoHiKjFoWq8
msei7Iudi+CQogv2aZfM1ZaB2vKf3hscFIkjew/sV4Sc/HJQJ4sNU6PvuFsKzqJp8weeAJvXPH/8
/ef7RQIE7IxDUXX/NC65RNj8+fMVltaqttXErlpSkhvLWMvJbPXzfWHqqPxL0T22i0FZVqr0NJTo
Mf7++Pe74g9Wh38cn/EOWRZQiv+C9wKajSq0QFvpg74lq4oP6HbTp78/yC9+ip8HwVBBsKJ+XyJ/
JbvNaPaXPiBaq+87Y4vKHNhRQiV2Lk1d7dSCTGEcGILDQBCbvz/0/3b/MDZyTJ14adwcv5AFwM2R
EGJaoOsBO0dAyxjJ5tqCpkrTaYlaCf3LJe3j6O8PCzrir0+/ccc2e3evtw057ZfnUYLHyJOxw0ij
1eIrcVb6FGX6ZMKDYtVxYmZHNOFj5s1DfLCkPmxmaXEJcvK7wEhO26wV4sVMlYXJi1J0LXrvajrV
6KzTcZ6OgSDQj8BqfY34dtwYhDffMt2k9vOqIX+GwIj9JPfyB+mSPuo37Rf6o3TdfQKOaSnuBoJ2
0Q+QoaaB7SJf0ktPZduSCtgNQJoz0Ty4Ysj3qV56D7qv3Det8kiMTKlZT3qnuQ9lUmLmRycfpZpD
kzapBm7UuS8RohfDcaA6+gThtFzDrDQZTneUcZV3iLPKinytG9fSUxWwXHnEItZ/muvFvk6whLba
4JVRY4l8b1dIG8rBsDeYZtgTzq1x8vWCYGfLnqm05/EJFwA/pPD7o6fw+zZkTS+Y56Rxgn7OqzBn
2U2aIb3G+Th9BVW7XEcF2gZ/M5oUb8w5Xqa+T7Ubv6YtVfG6Ckr1yZ1cx6JDbXwXYgZg5Ei7/6F1
9oyjMAe0EZiZn25mt7evRBnzg+4nmGyqU7M4Zr+q+vuQbIHYUQFHPyIxs4Cs2YwPY6bgKMAkjWXG
Jl44lLl2zhP7ey81GzNOP3zL1fzJVub3AFXd2wxMOLQHLXvt2Zvsdbb+hAWkPEj1ZH9XfYP5Ip06
tcs7Voy8bLkITqz6F0w8Nq1tfo989opDFTjyBTayFwJQ9x4qf0hPbYWg3nKEsWXLcpePmPk+IZd+
HYhWbCYGLNsGRwoKNBfTRxAvyOuhMpOqV/rJwVlsc6cMlwOY6h5Jl/fbqfKJmnDQ5ReNGm49UohQ
iUByY9DDvsJDRyZGUNGBSCPax1ozRCPjnIsfcDpXnWXE6wpT2tqkbDr3sAPyPYyhatOWoMpXM713
bFOg5Z/sIU6uCyyeW16zaQMjlTkXszTybQpIFXORiD9iNHwI/UwtPptT0MRhkXresLIJA1kxQbYv
7L7M9ZIsbogy0j4sreiOneYZT0alxr0btO5jDExhK+/SYM+okuNkOy9x1alr76GpBms16ruBXE5z
3wl2eMMwo2WBIhqzfwV/HLRT068sbdC2zZL6P+y8wNCS3BludOkfBOrUD8IvjCgZOpvJIKnFtO/7
AJpUcD8fMdoh0FjztxJdNikc41xGwCvJw2SytqsYvx9LUsOfdfrFEbxERgUWKpmt79Vi60z29Oqb
8filjp30qkPS3Y2IWty1PeCqy7xsJJHINvyvRoFwr4M8fR5oBrwLy6pP9ZAEl9lQ1jOGoAVTu/S1
aO4M52ECTvJojYUiHV34j7S5anJunOkqSFx4nPO0P+MicNngecsJKZ3zULRWvTU6ZwwZBLu3drHw
1KlFMX7T/DHEsMEBOrSSpDaZcX8VeNfrFaO6wlvVdE/XGcpB4uknHYe9S9RqWjbprRNj/s1RrtwZ
I4tQoVVyy63hrGe0BIycWwmTGuTqmkw1SbMhtaNBt7uHciI0c5U2Hcn0oHaSVUJETcVDk7rrPPDi
0PRqdeC3TZ5NJPKHhez4B/JFyH904qwLcxfr2cqp8mAPRsjZ4OJz155NrqwDQwhqwNygmEm0rUiL
DDGgC+As9InHZfyl9xGTKbHXcIXxMTp/2cQIsSIvvgfFmWwgSfnsOQ8zeFn4tP78SEhK94EwqGcZ
G4triZxpm+Y6BF9WgS9ZFqioGT1vx3Bi/O7ptdqYCf0lk93yFuZ6iWdDy1ty/xrjo/dquazKIIt/
yGAoCRhmhARsoDj8/HKzdh1UrLbYw4iqTFhe3nSZsAVeJJlB0egXzRJxD/8c6BNoZySVWP08ZKbI
t165kjS8YTEDyd631z+KopefvbmX65E2F4JHYWlRhub0VLdJHpoyMZ/seo7fcjttXsasqrZ9AFjL
cRRGH2WQba/d1XCY2EJ9HoqD2wzvhIX3ex9ndbFKBjwdflzo99c7ybiLGM8Bjj44UilqNoGV6eQW
83gytD4JIIk1864BHG6u/Naw9oK53b0POFYHdLdzgX6P4cuaJp/a9fhtxEqfXbULssK9GbPUX3ts
ZdfMlly6tvKz0CEnhXoGRu9KtQOHRfoUH2ZF0w53yBg2Xqc9t5k7wUqjI8jwVxnHxrPEfiit9Ftg
8NVFmaMcFq7zENPn3iaulGuzozPF06/5WzaiYg+HuXgBpxVs67pzb0HnapHDmDr0+77eJkUA/v3+
siMdW9Li9ObHyfW0iKilIGwCSYhpjJDMEov9blRdGdUtNzjiGML2uKNDTyeavLL1+nvOO3xvSl0+
Q8FXL9xIyaNLQOilz4fght9ppEFKBzsTbb31Ee6+9uxFYdBlZnwsMSotoazqYGtCPX/s+0JdlaaP
30f6TJ8qIPCwf/rcWPua+8/rVPRz/GPBthjNtjVtyGg1zg5trmcCXFlkrAKIQGkOkebM2RvhPz6t
43HeaPrgfIYRa38ehWZ/zp12OfOmcjdpl2rrJcu0tQbTdefFcXNPMxZPTVrVERFBVYTKZj7/POu9
A66kkb5/Me8D5bqGSilk/uAIEpe7JmXKP6CEaLgRNzNTzgeP5nhUE0Gwr5aexD0kD+EsdJuHGPb3
YcBdeIl9I9kbVUq/8Oe9rHxDXQPNJl+FVsODYsR39iRRIRXdceaBKDRWjlMXF73Lq727zO5rEMcj
UQy6Decl42WoK5vLrzp1IsFKne5iGYKsA6siKbpIWQINWtFa9iGKZT6zKCx7s43rC9EPCmOgwzhx
ke3yos+N42ApRMStEAhuPKMIjiVCa1QwXn5h0KttBsssDvZQEVgwqfkR/5MWxaKdL50neXV7aY2i
ums0+r5YxYu1aQgiz2F+g4CYy3Ef/GT7xdDuTlNf1kZYkxnyPDRzvRlYcKiBak8+YP3tL12ixlCA
2g3Bs6rTMhntoYvdO9GJmBNEQrX2DM0UxTTKJCpmG59CSZpzSGwjj2bv0NpXMkOW64+ddfcc1dve
qMsXHfJ3VLWKsjrIjA/Qj8vJrjqJSn3SPxjYmwOi8QbsuC0xPUgezMxwzAM8b3UVhecd3MleIr9f
BHIJcwQGt4wtSWCBO86MccHErWppqavuzjzzmgVAP4z5j2db60jkDeJ0PA69hj6ZL33MLQRoqIi6
eCcRsGwz3VL73I/d7dRl2/snunjpTN5L4KQYKzNThkNW3cy5EFFDjkqk4Kdu2dv3YmU5i/kFZ5qf
827obqhNwYQVmfaQxOPjQGbWiqkzw49c++53uLcNu361BhRVjKniIx+jWJc6yR0rJ5Fi4/tiipoy
MbdxnME0pC55QCGBQZtYJC+iQkwPrXIY1gNPMtusCQvpVl9JYPpKjuhlNqW1MeeJgHPL6BB7MnD3
VPY8NbjbhK8lO1arLSdiDA0dYk8Ss70jtO+VKHsR4hmDVpDJLl7D+8feYpHIofu9tq+dFmUbEwZS
R1uH+BN8djYrdn0C0H1q6zQJSUusIzcr6WeDtB+2SuXpl2TAKldAgFerZZjHiMSJ5tbargl8PtGR
6lZm+pDmbvtY10X7qiVQ/nmrV28SWuXXdvTcm2cIe16Xflvsh3FRBzMLii1ym2FHwIQzr5uksx9t
H85+nrji1iLRjsZq8JZwngXeYeW6zDwEhhuRptsSUdgGSCfdOPKjDkluLCTR9d1HIFT1YOBk2KkC
wp8gXSixpnYDv74oHmT9QXlvvM1sx08GFm+M2qbTXEeYJQSNEz7+GCuImP1CPz3X8D72PihFs6qY
iBXEkjNTE1zFNbkWH3ZqdxP4drVcbKPPr7XTE+7NfPMNtB498pmQmvOCt/itKEEpFEi9PseLxySn
wzP0ot/fkK5RMWpL/XQ3A7R/SDPfPqXwcj/XveXsEGNPBxxK48OkLcXX3s4JzU0NLi5cmvhx9Nrq
WyXxu4yuYb9LmTcmj0jrHQy66EfRswN3SVQE9DnWNntdaQ8EH/T2J6v2qqiIHYNI+HFMz422fMfZ
57+ajVdHeqD8ELybInulzMMcHMOKGo+UHdr4DBcH1DFrdxGsZHmZ7/J2LBmEwBdcE7biHhZ2Fesm
tdRqMgD7y1aBvquetTJDZwZoM2GVZ3II3bYOFjbFRvtZWLlFdk5J90K3vW5g+hv02yZwq+emqJpj
r0pzL0RMKRUlFQlEFvKq1h+0nSUnrdqxXXK170tfMvebsB0Yg+u/9BriQPad/pZdDJFOWhZ/Ki2t
P/JSLB8pFfP32bCaT3lXdK/t0M7etgWtY5DBCAJsOzZ3qQryMjgrWl9fbctgTgcNfv5SCBdh7ABH
9DCaw3fw6Qym6eySSO/XUMca9bVukaQsGMnWrlac8Z+WzUpaWrnt4TFiQsgbcklb9O9B1/ZnGoHJ
OacYWuV2mZO35TvdSSRuHEqBqYLn/9s9UYuxDFJ86DsmroS4VwcENsMj5lX2HYxKXmaEQLy4PCMy
6iq+yhYOP22wL3Yupy/2Mt8Ukl9747mAx8isMghrUKzsxC+SKDmUN2g9U0+ySCeeHL2UVRi7cuOm
g75R48iUiTt+p/mNvSXH0TuaBWrDVSEGD+xXwN40N5MPZ3HkigFogwhHSzZ+MnvPbHV4nyRB9SWG
C7Zuk+AzYezTg94a5pafYiKbAo1hZ/Y3Ik3FBQTP8pGoGPBtMfnM1awlPwWBmrajwDwVYJjYdkk+
C/ornBQr9j57Y2o/Z2MjNvlAxjzECiAbmHehmrjBxtGcbW+l+MUD74UFubjMrXIP5EvIVT/1LgG/
dfzeBJi+SzH5tAmt/Ez+r4K/CBBhZZKGtJtRMIQJI+GnWsmEClej31wRheUv1TXONPfR63RoQ7lr
no10tH4YAN/CJp/aiCiU5BDj7LrUzpweS6dwbvY9PTMJF4V57y2Hjka8sdxWLLfRiHN5DcpRv8bx
4GJJaoewwUi7XUarvIE80O8yiDYKglHfkm3/DGqS4CZPdw8WYP0t5NcvaVB7uzxJeWNRCB5YSLVd
ZQXjkVLOO0w2Rj6ZdAX1b1P/GPp8zABytB9Wl7f/xd6ZLbeNZF33Vf4XQAWQmG85kxopyZLtG4Rk
2ZiBxDw8/b9AV1VLFFsMf9d90RUV1WGDADITmefsvfa3yqmbgiNAEcQvUxyneqHJxrsAERAtqJZ0
DLZKPDRCgTipIFN3r8Ok9InDzIoC2XWZS7qdGWXkuROU7nU2lMlDRkTJLDUHdx2Elb+QlLAeLFH9
7PsatcLIVqUs9HKnjt0PgqrSnZkIUCqmySGpaAesIHG0TUNXm2x8G0WIaMf8N/EOWY+pz97YABK9
YVeYLCh3/KhE2CzQznk4Evm+Dl23aXrr2eYIArDk0izVPXsoi8oZZSKlcbQfhpt0F0Zu6kur0Cmk
xFjxfE/btK7i/Qos3bw1VUXsq979VfSG8ugz9b5AqiyDBQkRRThzy95b4IecFOEm4WNu3yxFWGQL
i174zIHAdYZK/rEKCmgVYwGtUUqhIIve17f1yrVyO6T+ahdRstPS9gsOpnHjW5xuXZtC/ud111NN
EJRU0M9wJCDhEe8v55cwjRVn4HKQHh4KUaw5AfTLAr/jmXaLdoRi+l3URn2CxMKk43IMkHbH8e+i
Npik7kd1KNKTKfeKtYqmMip25PqWuracUX0OvOlE2VGP+/x2T1XvMVlYyKP0E4kZsa3XIxyXcqOD
U9ybaL+vJOScM1c59VB5hVMNG4aKOM5ZNnrPaIyUHsyhHQLbkHokSUeYIyN55v2duiGYdhyEdEpz
5Ca/f39x32TtkHR0lroiWYgu/245+fc/f2hvr3HU3QnNGhRFyxiBjoFFpFwTl7f//BInBwfjT+Pl
MDxww7y/D9eNnK4UNRm8fMCu/EYVO5FnVMvbLvwaEOq0LNDzTA6tdiF1X92CKznX2vk49QDz4+tB
F6i6nF+OGhAGmZi6krt4hDVUrnVeTyFKcXGZKFGxjaWbLT6/6Y/vjuvhEwI7aArNPp57BXsrZ5B6
sUkJOrowrGGPeto+s558HIs6PXRUytR3YN1qRxPc9bUaAXRSbPDWNfNK5uE8l+2lHVHQ/Px2TlyJ
m4B5jOLTRFp5NExc0pfGAZDbhqUNlqhSXWCleZBl9Pj5dU68Js02yNjhXbFyHexPbxrRFqx9HXVW
vhlDdVkmz+R8zqM4m4eFdwZsJj42G/V3lzpqNnJQtaDhcqmmBWpmZIY/w6vz2zbRLIs2G78MJo1p
jF9euSgMEq/UsvC+EYWuLGtYWcuIFtBaVJyl01KnCpYaI6F5TiR3tY5DCxzreEVEHFW9IiMf1qdk
zOaqBrCCj2dnt0l/3eUNZSyytRJY0XYEhyccz9zoxL886mrSyqS4rzIBNBgLR9MPZ6+ik/rNM62C
+slNJ+5y69wB5wif07HBhZgkNFES71tJ6NcKTtHkJ7G2loUj2qQ9oxUynovmC6KnbF5DzcpykG6d
czV6nC7TPC6WZL1QdAiBBHhlpAv4tCAYyxbPtxIp0HOM3NjQ4OoWde0IiHFxtOAcb1/GBlqGKHY9
lO95sHD9bj7afo/hI09cnpaAgu8iQHoBL5ad+WidGGvEVWgoOPhm8d2fuqVvxpqXtgVt2IHnEuF5
bwmu2vLW+w0ZMFE+w1zWbT4f3B87v/DVYY2j5kX2Amnj/QULoJ9tJ9N84zo18KMwJ1ccu8+lpUtw
WYjiLgPqLw9G6PpncP4npi9tbdWCQ4lm5YP4oiTUXgkaK9tw1h2+tvguvgMt0x5MzYp+/vFN0uVl
NeLAw//Uo4WW5gibTtSiG+CclEbbKbmPcjCWpigrt+D+Qmde0WVDEieo3H1+8RP3OeUbWTTEkEjQ
bH7/hG0cG5w9s2xTeTmizS578AHoTJyx8o+3ASDjmU82CiMMo8BP3g0eDoKVj+k+2QjHeQLW2C2E
Ax++THT9j4cp2w0EUwijkGGQ9vD+SrLKc9TVTUJzsekWo0X1RY9uus60Vpw+X//0ARoqEaTsbwyN
VtLxZ8sPE6CeAKM39Nb1jSIHIna7gcJulYC3O/MMP05ALsbWhq2BSVfr+PNV0CAOrCblzhTjIdCV
p2J0XqNef/A768weZJrL75UdXAp9jsWt8Xk5zgMCwhEOmUI3VpfJUqdg4uYmRrKkBXSVtTtqFed2
o6ev6LIVdScB3LEHQYG24uTTFQut3cWufM4BN+nlBA0PrARrorj881fHxhujI7sOrng0Is2Kc0ft
2fFGaZrdkLQbw0AobKlnLvNxYzPBltHIgPRm93GsrEIs3ochf/UGqIzyoNgZetOeL+LnN/NxqeQq
GsZiVmYwDscZGL0CmTyKtHhTgrqbcdybE0X/y86sfVTUdNXwH2OyPbNKio9fSq7KwmGbwKdZLY+m
GhCJ2kX/Em9cE2PyFKDAt07G41Xv0qobyYWHz062NppzAyOYPbqS2rdqr+u+8LfIXJMVbJWHcTCL
OxfM3cKXks3BtC0ocmFeoI2xvriiszZ+XZlnfv3JFzNBmugIAPk/fjH0JQlFNJi6lKiyZTS40U7p
KXZ8/mI+rrA8InSVNth1gfzx6BuWGgWfET9PNhms0Vmetxs11h4cuz63azkxYU1cbagqcQRxhn2/
6pl2omeyyFiIAArRzfaCbW+p57jTp1Ygiy2AA6XeQvV19LEaI1X0fqPEKAiqaAZHaOqMN/USGttL
Gxl/vovmzIhMlE8GiRDqsb7NqUO49AFTdIi91+nZlaG1T0vv6fN3dGryEFwAi5wnyI0dPbu+grA0
5kyeJDSd23jQqLN75isV13xV+qbzo0tktEXFUp35VJ1a8xCSGuyrkQx+OPRQP1ED3Whj4sfETZ0p
z2Pkr2T0CEnznuX6zNVODXiOPYLBzsnyg1ow4R5tS1bxRvoyXqdk7u07ESmLzx/mUWLpIYEVcxdx
Y3yOdGTOR+uq24i+Mam7bcDpqY8h2MgV6CZEKZE+hTpUdvclmoIamrxub4ohi6/NxNbXgYOwaxyk
RXcJl4tWeM0y6Ryask0TnTvdHhPfqb9wiCdXdZqZusn+5/10Kb1KBbCd8rXpDWqFdfGs1S6AaN2p
tqHtPIGSknMbVs9lkunhY9y11dZz8+8BbV3wWKRtdKmxpYrkzqxBkTOX7MMzh9UTc43GFltQ+4Am
P/4gJja/IezZbnfZ+CpHjdgRiaLKS2hiD8+fv7QTA5HwDia2OSlWP6QaCW1QVcOp2dp72qtKwWGR
EthUDcBeME1NuBmrPrPDODHpcL5qFjsavlgftthtiQ+m9HNuLyKzj+S+uaB1TzGzHGe6GIovRYkV
jJZsu/nze9WI1Z0qUmwQj1dKA2xSWDpVvuGsdl2ABkOem+yRJUPCi/3HAZ/7n+/buOBUBhAap9/j
NBnmSldXRpFvFNWHj6q1tCYzvd53hZtuUjxjZ6534pvD9dhDTegTNotHMzD1SkipOY+2b30k3EbZ
LdQCP5GOLO7/cilXdXWHNAlEd0cfBIlJvU4zjmiam2e3ZlKMMyLorYuw0bQzy9epMaozoSYfwiR5
PvqStuhispHKwKZKm4cmyH+aZkFcPe8v9Iu908Ai+nygnHqMOqYLYWoCyfrxBNR6Cu6iGjPsjyNC
H7u7K5tyIakDnLnQiYUZbbFKvgaVZ2wc0w95c7CWI8kGqscRMPHNJ7/v185YPJy5F/3j/uDdNY7G
hKvALjSIDdug6tXwIIZyV5mVeScay4MPA+A19NVuZnalXFRW5H/Ju9JGMUDDpnFwmXVagyQqC2n3
GDCdFLJaAbIOySbU63IHjyzYCxf8YTa03jdPqtmaACV6U7EzYGv1vW1gOqi11R5osVYi2AMdp92N
boriItOqeJWnFYE4beFBgkE/dhMlKrvDPAQMGYflTdDbwVorq2GbmOi0Wj1Ir1qlbDdO7D6EOXhn
nnC8SqkVQdJBLbRBoZTO8m6US68hfLwe4+4yN/Rw3oVRs/r88Z4am3zFcVBjoaBPcTQ2cciB3rIY
m2gFn4u+fnYCeWPoykpP86VHquf/Ydqx52azR/keZfzR9cxgyOC7DNmmLoKp5nQNKWDb1dmZzevH
kp9BrVToFP6oEVju0WWMPg507H3ACdV4L2VYIhxyfhTxFzpRV3Sl540pvvtldubIdIw2nb7OXJcq
LU+Uw/XxhsyVaZEC06Emkg/j1wBC4cwpDWWP2l1NljTOOeMUUKyXddwWC9KaNDpcGQt5IdqtidTX
jDplq6uNstJqI5t7qMMYcHKN8YM2lhu9mFrLQb1HDxTbo79waw0qU2uPC1/z7uHJQwsfTfCEdWTE
sxrQ5zLi9yzqRP5E+K3dwjqFkNJ3YOJNjf9O6NQ8qOpoaSu2eCx089yrOLUYWTDRSEehzKBr06t6
s0aQMGWmWQwnUq2fB3whs6FT17FWt2dG1qm16M11jjdGrWxBgLpdtnHMRJ1n1Bsg6wfLz6fLqa2N
pU+RVLjzNWvCf729GbUQMi+MMtvQdHLIc8hmHMaf8jhAWFsNZ0xnJy820QbY+OJuOz5EWCWLUQaQ
GxGOlXISJfjAkCtkYAgq6/DM4zu1EFiU/flaYNn7sPlNhoE8aKQUmzIqscnbMDu84SlPyp91iHkr
sM48yQ/QgWmq2JySOMDipfqQFzhWMuH5sk+LCJ3F6iG0nTOW3VZQi1/kuhJsDFnU8166+l2oesFm
8FE2+yQlXTm+E69Iaxm+2PgC0Gh7vjGeeR6nhi3vWaeMRP2W1Mz3bxrwVaXEAducrpA/ddd/DER7
D47/3HM/eR3b4aTI8Xfyzby/TtVixJWIcjacRCXVnPo5G5RukTflmQ/pqW0rxamJyTH9wz6ah3rn
IuNGgLWpEY6T3rB0umxf5uYucrSbJC8e0sQ9U6g4NYDfXPJ4wxqNRoJQR003Stev/Sb/6RoJCldr
V+btmTPHIevoqO4HY8miScb2kbPw0bmo7hzQUb2dssyI4XsdyF9d6EKjTTSHoLzInyuEYM1TVuRl
WEyCY0Wb5Fklyh+3rZ4MiipPXuFUm0YgW8bagtkgqMt7iMf5wsnAkwGIcla93TmPjsmqCSinQjWh
VP1ijKfSZi5+qZ1A0547i16q36O8ucaTKJc1W74QB/wsHXSc++kg7iXKSz72wjwzak/NYndy6lLi
YNweN2CTRFZwiiU7Pzlux3rUZrVqPJnSvKBmCpB66M5c8NQrnuwZOAZtiq3Hj11Gmj8UbIY2YeHC
UZUN6A4Qxw68Do9QhmoSpn6+BJ+4Rb7rk9vYxYjzAfniWoMDqVVPNrHrG8ugHKyrLGCHNpCs+hSV
2rhBh/Ty+TUPeo2j0YX2hhzyQ3zTh3qhD0OPzmySbkjXcecBHv97I9DaeaaT/B7kSfIoRUq6uIFk
66BTdgKwAHjy62WNlmitdGC3zzz64yi6abOBKoGqz7Rqw1EX75cOvzdHCdmNpWMENQLP1VihStNX
RBlUa9gy+oyRgnzKTJauXwYAvaoY+bXxN1vpv/pi9RNr2OQLR44BQIZG29EPUZFGWGkdpviWgazM
DuLmUE/GPQLLzLzgddnbOkKSiM+imvkJRWRNgag1m7LYbju9U1cDqTlfA4ONt6hH9Svb4mwddAwp
bBOQpMEzrNHl/hxQZLJkt0vDioIlgkFjUSpZvQmswl72QWMvHP9C5LF+H+tZf8O0xYkCWWx8ChxS
4RLV/gYhJj5zMD91/3TA8KDbU4f+uHBEuS1KqikxyU7i/j7An7vprT58CjUlWH0+Ek9dCvUlWgPc
6Hw2jjYgNJ2KIp0+S24O5FkWzmTp6WW8c4PEf/r8Wof3djzqp+ovMCKqjPi53w+wTLGSpiMKciPJ
bXdmNQ1jHB8gkNaezNtFZifahZar3m3di+5aCMXfi1px5yDJ5Fpmavl7V/8/iNcZiNfvIfUvSWDx
XD//v9/ch+vnlDxOYsvy8vk1fwtw+P1n/uY3sIn5S52CHYDJToe8KUDvn1BN1YXFgAWbavU0rMDW
/huqCdoBvzulZWpO7NQEg/EfihdACLzwkwbLNCGAqe6fABwOwoQ3A40NybQxQfhElZee+fFAU9NA
qp5CWJNDtlvkrsAwOEPztWxdIyt3kZraHI1ivkNBtEbiBgPoEnZj2qE3dvkw1bD4BkP6O6K4nFi/
yhRc2RZQ+ZoYl0jOHOAnVAPiCNfNejJkhuGl6XctpHAsu5HXbDwyWFzji2q2WEpxxjV4eoNLrUUU
iQ20c2xlFjjAHWHWOVm6m5pmBNPoXRLi2MC2on4TWYm9ESNVKYd7pLuIpJaO4Xf23gmwS7g3YVgv
u9olk2UGiV9J58RFkdybNOWI7YMISS8mkCCnW//7O/G/WXNm1jCep7Tg/z5ttqz+GTyDt9Pm7z/0
D/0OhAm7f/rWpst+A1bAv/PG1f4izJQuAYXKw7RhSv0DiRb8XxarNJ31qf0zaZvezBtqA45jsZU4
sKX/ZN5QqWQFfjNx0NoRoOLSDHYNdD8Hzt7b82hoheQ8a1Ww6wG4hbNO5hOXdLAuZGET5EaWqoHr
NXLvZVwUqOE8IA9ztXXwdPhVnRebUks9D5t8Yu3G0Ta8JTv2Ea6Zqvb7RjdSY61FjM197EblU5Gx
jMxblHsR8vmEmMNWVKRA4X4uYDiYDTDUFNcWNt7GuoSna7O77kp2otpYYx6Kcnc50jIply1MqIDU
wdzbVZUn25mBM/7FpbT2w0kQwNeOS5jrqDJBSFCqK6JD6PkvNL8zxKUr6mBRkVFy1RngktK2uasS
oazsSgMkTUNchVBHEvq9jKJh3wdqfY0COr1LI6XPlnafK8E8cnrwFpmp+s7MiuRdYsp2zV9fEJ+R
Dxt0Ce5OTJRKLXDWgFVxoAR5mBPfZ5I99xtseYBc9qZXrIyJfJlAYZuh+U3uNdFbSzcwvvvtRMrM
B3eRTfTMZuJotixVi0ATt8HE2DQn2qYygBbrpZLc6raSXOtZh8S/q+Zg9pAw4n0IflgTvdOYOJ5A
3eILLU2TRUj2xV1b6viPGvoQV1UDBZSWMEDQemKDQl4oiFS59mSZ/oqgbSLZx7NXmQhzfMBodxTO
fphYBReah7+cpMMCKyv/CMzxyTUUjYo4pFI2kLt2YpfaE8U0wsZwp09kU13COA0n2qmMg5do4p+a
uYVwxe8vEtUcFubE2rImXmppSWVPFHx6n0w01SwmKhcyH6mMPBGyxOJ9mUT1tdJDyCbSr/oST2xW
oxL99TDxWmUPuVUz+aW4W/yF2nr+w8iinM4SpyAiLMpyl782isqlKqV2oQeFuhvU5hXydHfjN0ay
t9uM5DRI4u6dPVFlHUJsZuMBNSv9cbwm0a+e45ZR4Jb3+Xo80GkFI9qeiLUU1oyLAT2ALHXSBBn2
V3mvj9/wPJghqLk6gJEXaOCUEWnOdB0ubhHH3bqZWLlKQd6N7lY7NbCuQMoWAHUnti6I4gjFUo9R
5oDerRiDi37i8TYw6ebWWD8qSrIKqvHOmcC9nn1htMRaVhB9h66Jbqlx3iicM7QJ+usmxp1WUGXM
4AFX0gYMDCF4OKCCRfU9tUk8j0MBRzgNxYVpdMk8m97U8IoxnwxrDfgw7OUnAyTJnPAQD3kBiOKO
TQV1aLDFZFd8YzGsbsSENFYmuHECKIYEsMp4NA7o4whLDU0c2BooAykn7ewJlOxBTG4ndHJjp+U6
sQuxjardCF25njDLRY1xLQuvswnAbEBihq+XLtI+Ijitk+Eq7n4Dm6s71MLJHmeBv20nsDOfZn0L
xqbfpxP2OZsA0HJCQY+IGq8M6NDDhInG/uvFC+Dc3b4z4EMQa42JZDCvO1RJJDbO8sroVFy+igGA
utBKEd0OBzJ1l5PsVjoveZHDwrNG9yHSB1BsAmNj4ITeLV3X8IYokefMkMbWLNJiNobas8V+uZ4F
pVp/r2C7rKf9zaKUibgghCJdkXTMkFZ9gPOpkSyTIcDxxLLLRn7aEOTEGc/tbPg+Nm44g2/izYH0
1Zfh0A/fEaDD6k5Dtbgvyv4+U4kX9NmS3OT418n7dnFZ3fqmp2EeIaNzDR/VhloJr2FWjVG+lXHr
YT/MwJMQK+Te1ZH9S+ZqN/chG626wEmwEhEcVcwUq3ZwjtEi8+ZGyH7In+eNGTUzjN1Up8dgXDmi
TldDUKCUx7LYJX3zGCQgPowNnrZ6h/40aPi2KMWPmGCagRzEqCG2J+iEdROXTg6OIu+dTdw4+D56
o7T2PR/se7J6mCJxx9DblnVrfq20sNwFY0qeIPnr5kvN6A/nWlP4wVxTPBt+iCXtuyJRHEGwqFru
cqE6u2LwlFXtRpnP/q7eDqHu3wTJZKUilMhGtKrYawJ92dZhXwq+SceoiMQ00o0W+sHzJHmECu6U
UURYSm1c+npJoJaN3MuajV3jbVvpMD/0toU+0Y/KXrK0/8pig24UdNfuqm6r6nYgyAUyNgZnMsUA
+cHhMaFNzIx+bJ7UKf2rKNXwG99kPwP43lzhsE1vvNZ0f6kcaMdFkHj6ndLG7ZMCDek6JWLM1sjT
SafUMfMQQBYGeoHzb8ol86eEMjNvt+mUWYblhfiy4RBl5no8RRJ5A+cRj6cJm6VKXpWIwzsGJCGq
GXy+bu8VhvXId8RdykNq2jAIgrTsycOuxVqAtSokYy0Gv2CwGPneoxtn7W0/uasobwXKbXgIaRP6
lNd2SG5LJC5X4A4EugnQOFsX+9KrURcxwuLsPqlIUaX6m3nbWCOGlhBzJqvM6+JmLKYIt6qDwTAT
VeilSwgL6pWEAv/N7Ibup+cAguCI3K4yJXIxnPkutIO+GJRdqUXtbWay3sz0qlR+GOpQ3ZAG6nsz
XZmKfDbQk42tdPI7vb+MUv7oNVup1Xq3iMKoGHDppNFT4SCAmzm5Xt9FhgfYROn14tqqZbJlzoXR
uhEq0UCD0RczfrmL4LBUv3lu7RlLmPhxvwDRQTJzYoR3nosIokBMj7u+yaJZ4RjRmuU5cmb0dNK5
Hgv7ckDQsaPuaC0saaiLoZ0Cm5AgIGCU47ynl7QsVKxuVoQq3QyIVp1pldxrTVUvKqRuuBzIqYAg
mdeL3o7ktrLpVszSJCu/xWVUA973m0qbN32Vf8U9KbNljamlIAK3GH9abKCugJnLBWypF8MP3C84
39Pn3K/ylU5uW4JDyyboC0N1rsw7lw5mZELGQXmi2lfuaNjfW7NEmEYynz8XvolJb9AH/cXuyuCi
9jT90a2DAOd8qvfGDJIJfsRc5BvfgXYOWK+JnU2kB8OdE3tFO+9FoD23bku2EO7o774BJMV0a2i4
US/Ub1AKQP7R/W0YS2rV4OSytVcX/1O0RPHvKzsnj7yvoVtnXygC4ZfUs6C/aKpmWLeRogSLsQSS
mdp6vI38+FYdm/BrkdnXqKgxyeJQbFHydxSe6A7X7t6oXfW6AXmywC9phwvTleLGStgbAj+w1wXn
UjmjyWu8uPYorJmRS/8xMwZ7mEVpZ5AxTPcZjn8VqmsXgM11VQuQrWL0tlSQ2vVomPVilHpC2Ina
XFI9WlpNmf4MIjHlzjWW/dNCAhIQFp0FWHLr8otv2t6LZeTeCuCoTsfPQEQ/lyWBUwFW+i0QMNS8
nmfikQ5LP4KfGhvRq1TdNpuR2ZrNpBIkLC16d5V7RfCUkJH4EJpqsFZDU+F84DWXpexJZddia0rj
SoEwqOwR086nYUP9m6Dhotk4IVCtWSb8+GuFfolWttcB8wjwHXlLSYcDN9o4XsQKuIOOQuIld5hc
Cvr5P7wxJIQGZNYmlUW78l092xaJr4PBH5/k0HfNXAO48Ewys31L/Uv5SQ70/2pLf5eIzp2SqQFT
1P/vp+TNc/ccvjsi//4T/5SWTOMv4HbohNF309e3KP7+U1qy1L8EdFgU5of2gP6fI7IQfwl68yhG
EG8Z01H43yOy5vyFLAdoMjUaZAmYg/7kiGxONcr/nJAnJKhDRYmfBYuZb4EzFVTftJ9VC6oZqZni
viIAiM3LmEICajWO8tC8UvdSGn65D/DI/pB2LB6CIFbuhFsMa9IUBjlPQjjZSQWTYAYmvCPERYNv
osglhF/MuAdOB7RhQuMnyjCZ19RiSZs0YfUGPUG9hhBLqUXupVDAt2P87RZhFA/wxYb4bko537g+
iWYBMYI/s1EZmTdGZ9wocH5veiLm0Y9Xdffs+nJ4tlkYw4Uf8NgAMLfQd8q4hK6UqAVQMkW+NAR9
Ptd+NxD0Nmj4FKLh21CO5dwlfNFGRz3WP9vSJ4pDAg/2MWft/cDaa7WCWCVPKvGFnckYL94Ml9vf
z/otcvTQhzh6BRbdAd4qdQqHLt37V5CisYkUr7Lux5KgaVNvaEqIvoT6DCUes7wA2TELRere5rYU
lxlNtJCdpwN5PoxVlsUAwB2miXzrjk2LFwlgiGiM/FUDnf6UFWZ1Fwx4C80wiq4as9YC4ro5FhFY
7Kz9gI5UU+n5DdiPL3UCucGU3aXtdwLosljbAbz0wipePr/pKeHg/bij9DANYHaJaKMQl76/aUmP
0vdUmd0beep906a3j2ZQ+4q2r79VbGrjTQQQKY26emnwkRW0EutxVcHLuuqbXn2RscZjcM2uv/Ez
kEVdrpv33sC/FboQPxEiaBe+Irob7D7ape4X6JMc79E3erF2wzB5jLMObFEMBT/MsFQFSsnZttWt
BWmc9XJUU8a0XqvthTrqr5lFlkgptE3deOaGoNaqJs5ZX6DjjJe9Cb9RlW6wMsNvCdHTO8PIux9h
AEwGIH73Q4Jh2trsMzdlDYvNCwKQZ22zqsOuv2NSxtd2qzCZ8ARtYv1VZeuE5sUrrWoRR6N5QaE0
nYcevppFCBplltv0zMgmFXO84s7CzrL+rgcBVUzRVNFVyn73cnAS8TTAq/rpJAX7vKwrKyS4sB03
/Qj1OguqauP2MrxI6lq9OqTOO5nWXhHkzs0J+DC4soIx2gxlELnz0fDFnRLWQL9qjQcq4F2HI43F
zpzmphKP+7Tt6BQHFZUqP/YvjQlFpSJ7O9PLPlqzqOZBR8W/glgGmS8KvkkS92bNIhiRnLfWVu4C
8sr2B5ySolVgy3oaq6Xd0GFxp7FTwrLoBA6Jqq7YhpISFrxGMu+vJVWXXVGrxZNdGHJBEAxbT0d+
7V0jXqDrT7+QaOaCkynxxkQkz64T3v1l7oEwUWt/XJLD2S+HNBd3vVrC/bGpMJBRpEAUCiBnsVwN
qxaI7LSg5vGuNGWtLc1aIcNVbSg0Rn0LkgkW4v4wbNlduvMDAK0sTO1Sk7n3K08c9asDvO6JFLfq
KSNm/jqsQkpGqYRksgDGF75kKrmseUm1vCEbFpxE01hrooJiexk7gXPjIA8dlp9P3UPP+j/r1fT4
db47qNOQME9dtmlqv3n8XaFVcO1L706U0lJQ8qI7HMpCuY+I573iaEEGHMI55SEaQrY4JhIVedWX
bC3XjhryeQHSyZMRCVZWB//Yc9xauODcopP+XEKO+kZ0Mzejwm3cFiFarz+/ATrD/Czk4VT/jiNE
sjGuSs5q9l1CDWnZR1p/XXAKWxWWl5SzKmOd8YqO9UJMCLcDM462hnxWPdW80DrL+8Xco3tMdMSz
jmjs0ur6eBcIQBOrInG8B2o4xNIHmQ9l7/PffvgeHz18wybRBeUqDf4P8Scd8cTlaHTmHcUG5FUd
5eFfjGbP2ZQV1HhAUeNV1Ff9TUJFb12nDncgsoykYmIAdvmEp+sweyK27MrtAURXW6m7din9gMgp
muwGOW54aQvuvwN5KmY1R8xfLZ8JXlFovBAU0GzVcQTQGBewwBqji6HdtTYRxpE5znpRsgw1jffE
4QRqsaM4O4IJxNKjQb5KKh0jRBL030qLDMSya71tCG8TT5HNMbMWov+pHUBeIjUgRFVSaMtRl+5K
z+MXLS03VUAQ9EyPpdwmBpLUzGaqsyfobw9Tz3MV/7X0lKBdWjH/sclibzf2pbhLRDU0ixSzwtwV
RfCqympcRWrgfWPktT+NBMUq1QgeDWe4XRNm45Whjjw+eCPiDo2kSvxiGj+oclING5xmIHhEP/Q8
zbdUWvptjI9zXpainVMpE5dB31G/tvE2Rxr1zDMDgU3iuy8o0xC9NHsGzWHNnraDR9sG1uq0qZBJ
3gWJBglkUJlgs8PaTKxysR44rcxtIJIhWZiBv2IrJp8t1AN7ug05CX1ptQ2UwqaAAoKjCBFck9Go
hvG8JQ0lnfl+tqIKMU1XvJ8vqBKTLyz/9YsgzuJnE9qGssC2lNqLKnDwmGZsx64oa5lLODmYxkjQ
ptCe6AnpMYnm5Sr25ZRzkK/0i2GU9rY30i99l2s6vxJDwlwR4XpCGO5RcgzdomqoTxcmnxXGV7Ao
KTJugPFUcLeAL9pJOG05p/cK4rV+qvp4YypxOyx6EY5LVx+eNElUsZ47+ozfE6QzYjuyNZoYBmsE
SWhON8v+QacyXZBjFu8QQZGH4yaDMrP0sViPBZkTV4LanTuXTRw88h0IHyuFKEaojp3ukGNNCaRC
ugZILC4sf4OPW+3nqc5qMKugG7+STqZRm+qmDU7Z5zuCJbK1UqXWoiTAnVDPAItV3Qepyu3GLHlJ
XvGg6Anx7/A++WwPAcffuQNC01gkFMgefBxzWyCAfHVGLdJf4IOHpC9rlowvKLRP2x932PuoEjHq
+YX6guyTdbUu0N8MrOzqXMnATfpmF+8GBoIzWdTzC8UgMn6ObV7/CgKKDgjtgXEfZa6HZ8qO+ruS
veWGFAzSM6tqHH8JK3a2TjMqy6RJgT85lqchpi9JXsPdDYOyssJgbpWePetKhVEYFuwyZ71fLmrX
jAk6kx7RJfqY/LJR4NNsSyBnsm31ZqRiZPOki9Nr206DW+jQ3ZyPgcuTgRKzP6yo/2v/njnY6pw5
UMf894PtU1j9yLMqzN4ebv/+U//0fy3OtmwCkPtOahucov8ebl3xlzPpDaE04x6xD4fof/q/NpEY
E5gGjw7KVlvnZ/zd/zUEDWX8+RxIMSfTLTH+5HDL1d+eMSY5hw3tQWArwRD0QXckNDWIGzOwLlw/
Z+udapNFIStByw/QsuqyMp/fPKATR7lTF7Q5SaPxMtkeaUfqo5i7lnR/DmpCh9pmF65Ht+lvLdpw
G5/K/7md8IkbxCnL88I8gzb8SNQ5JbISkGsbF0Q9Ws+RywV0zMIPlUk6/Oe3dlQnmJ4lr3ra8JkW
5YxjYVUZdAFIAc24iNPOfA7tCIJ9PZJIYwlfu67H0X2040i7Lj2zv/v80u81XZMxiI6KBQaFs6LG
ijk99Xf7TZZ1labXRSUiY0v7TsN3bGaQU8E9pmcsO0eqwcPVGIGoumiBcwg9lrD3nPPJxwiNiy4n
7Xlmy1JtZ10EqXHe1nbkk4IeyWCX9n3FIolAr/pqaDm90z4JyR8TmXvGNPHx9i223Ggq4W+hlziO
1Yi0gMo6IagwzAxu1yVDaK0q/5+9M1mOG8my6A812jAPW8TICM4USZEbGCWKgGN0wAHH8PV9oKqy
SknZKcvqbW+yaiEJCAyO5+/de27Bf/6zY1kWL421yhSRn/94qdPcMctsnt2zo0brenAN9R4QUH1P
GKd8+eu7ur4L/y5k1+vsr3l6rrcKY0PzZ6eL6GVnwG12zzrJPhQEjN1A6tNv7uafXTsWIfRQHIxV
6qcX0sS6HPR2CV8XRO45D3WG2olh+8ZaCj5Jf/2LfsI7/eMnwTWxAG9QmNPa+PHqMX619GJYzjm3
BbMaR3NMKzHYdpedki9hW3hvrj/zkopousdf71ywlXX+oQL8X+Wmf/IE+4jZTOAOvKo00H46jQS+
RJJQ/J6nsLdPDh5oAxFWFF5KQ/GE4k2En1nYNJhIyKYP9v3l9aQSB1aQ7vjXF+XP7oCLLRnVGnf6
F8U1yYX+VBWSl1cn0z1knhG24dCcXdlFu79/KN+nn2lhxweAbf94+Qnm7ZouaJ2z8Li8UZTyyhol
CPy1fPodIuHHpd4jRR18FuZ/bH0c7pfHV2Z9U7atNE4JwQdktxudfKHglS8Lcee3up5ZHf7651k/
LsHrITF+0kn2EUdxg38mrYBfcEHpBdHJTMiIBD9llLHq1HTvj8Z0L1TCfXU8tmRZmNufiIGMdtXU
N+fAYPi8DYXfHpeWz9/3FaSHQYoAaqFaph9lLNZWwGb9jcEB9eQPb7nHh3/NBeVBjGjXrE3mH+8J
oPocV6HjnlRpMtlfp+LNOh9PcQYOcWNWOAI3pGV2TNGbHAsmMhbPv+s6g+4TYYWcY1Il3MjES/v3
xan698kGYYove+G9sluDldfsCApkSjhSUltMeN/aLJzY3JOyYub8tQ5+He03/t5WocO5wBzfvvQ6
aM5h6jqnLucCxnMBbRHsi9HtoN1FT/2SgWrOoqS1gCJ4/NMqyDDcVlHmF6A2BUlX6SBI6y3rlmNg
sj6jDppv25aWZ+xq14Z5KqR1rbKGJ0S6lnyZm6BfDkayRP5phHB6Jk696rakfNYZyPesfy9QbrwE
srblqbLEfE+7mH4osmHUOLJIxas1R9yyYHH8FW0PYuippcB/Qd3hv6Ff4Wl3c9t7m4nke1eWXL/Q
WntvFXmBX4Ff20fdBu19R1wCSRDgXAORovRh/dVePEYeXxhrtqxPhtPykk5heIk6xNgwjuSKJiJ5
Qs0tDonjqHd6oOHWaGzrExAwrk80JsG9UunyZGtPvcsIxUJc+WP0ZE2dei/YRqN6cXpEbopR5wYg
Y/Q0yJk/ZSQzUpWk5l+pcvAwS891cweT6eP3r1zNl3ovlV+CA66yLj/SxiVXY2bwDtEz8905rup5
CU7ZWph8R92nLdMLM7ene9IJfNzSpmH46MlK65rMEJ6aAtf0W+AXXM05z2W/0U041xttJoF/kut6
aeigVQfl6rY82JPNyTheQMpM1/Nd9JuM968h7jHdVUtoXWdI9rmVXtWHEL7DdtwGs8v3pi8SNK1W
7fAsM1WNnkgR5J+FU4oPxnCmW2mtTZoe+fi0n7Ef0HKp8ddt0BEuV0tQLvDgReW96ab13iDaRjY9
qi4qiYm0MOA4C3Er8B6DrZ367mutdf0pXMR8VbYMpFs1Qa3PyYwO95ZA+gEdW18Q0cNhFMFRGyAE
zbA1VeJ/ApAmxhhaB/qdAJnkNQJS81wRwiDjqohoUXoweifPcDdzvcyfisj0dkOTSXkqTKTvNc8k
kmFT1Xe9VODxkA5X3xqv6z9Cd2kuPDsYrukZEHU/T3kybYaClWmdMyFlMlETxj0zpc9+WXQKGd7s
f1071VvV1/Vlo8gp3+N3CcaYlHixtfKmhnM8NNcRIWPjBrAtrG9iTohr6OXV7Gf+oa3n5GzNfdAe
QjX6L1JU/X6u5fLqs+k9od9MoUOP7vJal22xg6FAr9jS3MYwIZUEhVr9mktAq9taZ/TizS5gRDCb
isihVtnbrquMXUsNGGuKlz26ZTDvGdK8GtX//VAoqOVFKy/yDhr37A3ztyRtRnKRhHE3R031WRTa
3WBh7GNZC6zTLRKvoOiAvbq8H2IxtoldZZtBd9a+kg3/UGhcEzZksvwTWdrERecgq/OBxDQ9/biI
KSRqwiBMiedV0zrIIfvwSDN09ra10CNDCxDCMUquBOFrml2EjVQbFKTM+pvZ2NlVMzzKwm8lGfFq
P3jFjFfU/FoGCCKiUqDgjKxprwxmH0PJeURJX93xVUIGvrC8X/pwxWOZmtzRILVzYi2i+tbsUV1h
AeGhNjD5YXRNeuvasHNeCRqYHhlfEqnjGWwxBbbtwA7fsNr27ylJoqB01wTQ2Vx4ZMmSi55o8U8p
HPrJM3eE6kw1GMvW1HEVgOGDNmE0L4lF749EI2PzfezSq4jvcTgQa0GUDCGdTVeu/5o14ZksRM8S
xGpMYcZ04NaY2EeBwaGE8/VifdJyjQrFat4e3Qkj3BH0uHyRkscW6Y9uEGaUdfliN6CPCOgYxhgy
t93wzmdKVq8ekiL5MUuSZZUOmPaXQa92de6O34hvbdMNzRDvOfIT1FxZpI7EBqQoBaZUDDHBRdkX
pfu3nJHpznNFmm6IW2rVZ1iGg/FAvkrjHEM7C691l4uNX0Kez6CkHnPDX/YzXevHJUqrAL2OOz4i
Pqnu/VR+2OXyebJd66bo7f7IuhqUqI+6YecO0n5P8QW8L0KMD+kQcOd443M4kAXqITcNxiXWmSgQ
9peKTARPkJ46AdJBTuWzjm+KQaUjOOPJPIPGmK+YJjn3/jIJI+6qYrBin7uQbyh2oiej1kiOJ6sv
GRB07g3d6/KmtdzhvhJhuyFwQ311tUHsF8K2LzDVyRPz5WKTymOjCVYhrv8iQ/ExonVBjdaWLBdR
4m3zKnRP86i/JNIYH8Y+LRABDeZVJ1LvtRj9It10ZcagKK8RrbWYw64jdxZX3eQ5J/KmIz/OdKre
bDHKMwKYCL2SN5yhnhgIbwnX7g4WS97eoJhFlEq3PiHHKwmmfQZX5pNPe/qoawfaD6FPl+ZML60H
mBNHOh1fCLxoh52plCtOE3oxEsQb06CFloyMAv0JhdEhygZ1ZJdrXObB0jwi6LCjjVEMVR3btBmL
48DDcz3yhf+wdKuuBolAe+JDeK5zhfiZaWSiUK2yvchY3A6Fi75tI6ksDEDggb5LbQ2pss4TNDmK
Je+FiDYn7ubSu0TPzTLqmDNpuGt+Bki/qhuSTYkW6aoPZsydc9Ra4S4sA5cF0Rq/NbbP8CMy2jX9
KXUvXJeOP2BRwmeGQNyrymofUZaqp7Cc3Z1mir6B0yXiIiDDwTWzjFDbJQ+2qDIDpIvJQn++6vkO
9easN0QUi3LrcqluNdkeh7pcGDd4TSJuAH5Oj2Y3Glee6JG3C6d19qHhdEREIYratyrwyGohsQGH
C8/uR8Lw4VniEP86eknwPvrYZQDw+ES/QWf2oKw2ZdDFCdFSHxjjWrHtSEkYjkEvP7xsSm9VDkQP
HSvZWHR6M/IMYIdvyfxGFecGXUcaBvxtoyRPxTb9pIflSc2eLjMAaOLJgcDT5eyRCg0mFhw30J8z
f26GTZAu+Y0ZwKSOE1mXN3VUEoxS25Nxl5E2tuGbvUpH4SesQtIp+y4r/b7F+P9e6G96oSslkyHy
/94LvXpT6u0rr9y3vld/7If+82/+sx/qR/+N6dZfOyi4TXB90W/4p9gncFbTi0MJEdLbXNsDf/TD
MGrAQ8hfA8YEzuDf/VALHRCtElCGjv/dZPZ3+qE/7sVXgNdK6aQEsPj/nN1PG2SGIuQ5SEMiRis/
CNTGdxvSbhchm/I/XJ0/aYT+2ZFshB0oPNgssRn/cdtX1lCEl8niSDZuGQJIXmXdTPGYIHj++0fi
GOC+gDD9ql9KezZTnSzksR8xRySDeaN0ha2iXZ7+9oHQSsE6Xx2s5i88Bo2ZM2q6RR5nVXwUZfHB
ZO0j53//k8N4K/yBO/7LPQIqTB3LyPyI7jraRWHbMkoCilxM4j+4dDyrEQh++uThLzSpVJqVSyYP
HyoSeC4ncygwJtnhZVfnv/lRP3cBePBCH6EGUBAHKt7PPdVAM4buo1EeKU2K2B/m+zmdnhBJPEmt
w+1fX8Gf2iTrUx7S6/epcjHoMEn48dkzLK/h3WzkMWoV2hg+1cc8bJO4McSbGa5CGvLmYosS9O8/
isCykPlFAU35X6A6ftcMdpnV8ihb0TwMZELEXkRCG2B15zfv14/N0+9vMuECgEgcmv8mb/WPv3EZ
8mGGmixBnNLkqNhE71BdJA9/fSX/5C3+4Sg/T5jxsmtjKDlKNJEc2E1Puhrr03cn5//tSD+tF4z6
sgYDEg9IOcxbf8rfloZ01d+/Xj/1aLlygETQbVgmw4x1br4+PX8YJqQDQSC0tYtjDwsr9gzVxP0E
/mJ03M+tIGjEcCSRF3lm770u8jCC/Q7oiQ2SY/y79b3ePQZbq8cxon+IjuOnJ7RJKi+sGlnhG7eb
rTQ1Kr9Z9tPt4lbzLkpMHGcROz4yMr2jyeB4m5dUoE7r1ifdgqvcjA0R3lj0BkrkmtSRTGA/y6n1
YF5Y+yEoPmayFC7SBT2XDFQSd/J7uyxq2riR/JE5wy9goljYDHy0jmxnqzvaMfZzEdhs1JM8edUV
0/Sxmrxjsu7umpkAvzHnlSqCidhXxBT4y4p6Cre6peLD41XvBnZCu56gzAdyztyTiXHka5vwobF6
n3MnMepuztl+jaHSNNeCMGt2s1uaX3JS5kBIcj4GRvu3KuFHF7qX+wZp501qL82291y8hdpJErTW
Q4nRq6WXdEAmJ/etSZxH3tJRoQ9rbCqTX7dUrJ0Vm/dN0Nf2JglY37JUEBBGD4UAOvw8YFDYNmvQ
Xye3YmQGopCOvdlDNFmnLGHEQAL5qP2cZto7T6mVv6Z4QZ/8kfEL42z50vqV/Zzw22UcjDT4ZOUO
C+ekaflkgaSAdhxcVjGVOT0ew0Wio0ZiOENUAHdMxfvXhEtD/Fgrb/wh/zAt7ulADM8zSp2PSY3J
Q+/TOhnX1RnFXrO67Jpi35XEc7O8RGVG0qo/3VNMU3Vb/NpEV+KgU1plVCJijU4d6pNICYSI2fGL
6xQ1zU3up/WHT8TztUUU8sEfSiBYtjGGYfz9zSsVwbckrYaXmc8lKwQXAdoaqb1uhkMOuRQ9plWH
mgaieI3IyGPzNTZbtKd5RRoPdi227Z1fHkSNB+TKGrSMtn6WUO2yJYt2tqXZkdfN2n7zzbq7JFl9
eQ7Jn/k01UX1YQcZeokinXfEbiUxEzJ237kVPbHTAB9dNzw/Xmd6iJZcj3x5CMWaBLOJph8aYwcW
mM0t6JOp8JAkybTB/kIf08x9GnBtx2u3ins22uUruxD+R8aSXGOiylFmTxBbU30Ywjp/i1Db7qNV
F4lbF4GDiHR5+D7LGLEHfF66pTgQqdGDtDM6W+xzSQt+t+QhfOuOjfAQ+1NhfQGQrN7thXfLZY9s
bcvRU490A+QLngPv/L1JUU0NJ9sNhnOi/y9mggmZKFoFd8LL0uK1Te36NCVE3HWTsjf4VT7sMIsu
E0bfJ07E2hO8Om+NWdF7zCo/uyYCdNoNaRmRB8cdGhy+vgNBXpss7MKtR3P7IdcdIXGZnLJvtYy8
Y134Ol6bZ8ulaw2fpZr1AdYdSpQISdSO6UZNApP4UETexq1BCJ2yygP5jt/6oUNMpDDdtfaxb/SX
ATk2Jjff3g2J9M98jYO7bOCltGpOy7RKfaV7pkBpwXsOpDRBdx0Uz6EllzMRRPuK3ucmXSZas9VY
qIJEw1wgyS15qFkVmXOUct7W2LdvHOrafWvw1hdDOW+1lhiZFLJodHresRp7zMvrp1+6/G67yt+E
MlBHQih9K5nj3jmaflSTjtYnfEzOaRp4okihSF6HKAFdWs7NVoNI3Hlq4TXCzh1B9V3zfYwOxWCq
WHMytwjvLB/xm2uWb57HQrm2BzfkpAZ3i0ASZHfdvE2Ctk5iRN7hHTGQ3aU14ieNvxd7Q9S1B8Yk
wzafcxYxe2i2/sihMTx2R0Gy1YY0nvFrBoOODWJNGJ0iPg9o/q4T5Y0jifDLECZxEyp5o9q1tKcP
dS6ZArCSt9kg4spyAeNxdUQSMcvwB2v3fdUdM/HSF6H1zRxZrfT6jHg03K6LpBfXeJjSvZ6BuAUj
xQzDrt4jm9zbKzJxaZujQ/achRWxb7DGLn7zKCau0BIkNX5ddup8cEdQ5T0rd2l2HdBvv6atlq7C
pro+JctQ3amBtcdIWT3GiJe+0BXXPGqGvZN7eDhrLa6dxDa/RNbQn3GNURI3w01YqJL+FSr4PINa
VUWpcdV34sYRjv5s5Lm6maesv0ry5ZmAzfE5LOZwG87o1dzF8tB7IRars7a6kUaX3JbFS9AS2Cic
7KNJ10CjXjzyPj912kyPNlZNYrardtObDhTIWdkMAOZ0bbt8MTzsmnbAR2/lLl0YIiufiEqsT13N
imNWofVJmAh7gQyPM07itbwhMxcaFPdgz/ZvjAuf5Hm+28wgZrb4R/BXbneosyi2rUwCHVB4NfHv
lyxmOftMnFl2jq/bSs3ioh5b7JihhHJQF5hq8ca1uCVK6aDlQ/3em/TMxnZNKLYfVWVXp7F1qhPz
KFNumnBoT06phu1ggd8qt0k7gZQ+z6M9YUlE+tex/iHDSu5beyREzSxywkddoavsNOaRQwAqkdk6
PLl6aOo48Qf8MBu2A7CO4oUcmw810waNQ11U36QHkRcPKRLAMJDWZpyJ16W6oZtLz5p1fQ5Xkg4C
nb6/xf9PbmWO65pcnzDN4UVlnbtdnGE1BSpLvYaFWUAWmcqHMXcmeACWn1IhzImLSyKY9aku82Ir
pPnFDYcjzIM8Nmanil0P+pBN62XLwqHvPC83riwHq+S2Dyqyulx7PvCe2k7c5KgghzLsj3aLYG9q
k7ci84pdAOGAHg88M4S01mc4TtP1wDeaXhaN623t2oOxiUpnueZ1Tb+mZWANREYqIy6DKaK6NYwL
QRM73AeoMenK+yzf2AqHDRs2l0G5C5MOy3bWHQtAQxUTM0//Rtfj/FKMrgXxirGBu0HMwM/qGkn6
ihG6Q3HMqso9DVpVH41DQmE89qMy0YG6lFYlI1pASrnVX+t1CIeZU95Ii7JKdNUbH676FNotAkOb
rY4SkqZ9OQ/emVlhdFl3eXdZ+Iyje90yj/xuoUjXXBJnYqe0c4MqeXBc031Dx7XoOOI/h9Cwgrs5
sVhuk3mCJStE/vp9DaxrXDSbcSmYr/71LuRXoBMOHFoxSGsJ/HD+Ibn9w+YAWWPqDsosjy3FxNa3
R31FnhQMjbCjZuops69nyItZbC/UWEXUrYME4gxgW6WCWNDf7Zt/NMl836wgggsQ2NIwovfwk3yF
AUrKesD5oF17ol147gq+L3RI3+pyuE9mPvl/fQV+2ajzMCDo40gIrWg7/bQ7YtTpVekoS4bEFKQ1
6fN8rLGt1HX2XSLa/E6r8mdPH5FMq7QLOvkvzO66o9hzMeGwuLYM4Vkxm61QtZbbnAerJ6hsVyCl
vUEeNqKq4BM8krvtHzJ7tPaZVRqbhKjcN2KU6X6TWv+bJ+KXfXbkrMEBZGDwhnBdfroeoH9xzgtL
HCP22wfPSJuzdMffvYO/dCw4Co0KZEPIuyDj/rQfHMSgEx8Sz9F3qVx9chgI2/DpvdsRRb5fYCOa
cyr3rKDi/Osbbq+dgh/2ohH1AWPrcOWmO+g1ftwPz1bh6q4coYmqMU2OpdtEl0aSRK/VQF2qmtGb
byLDi1af7lOBFfoD996462ftISpuaszKLHZdzzRoCJ1d2ktqObdAbqnS6JIZrXpvoaf0F6vDLf1H
x+X/+9W/6VdbGECcP9zoX4hnF+9v2Q+4s3/+jX+ZUi3QZS64dbynkL781VvwL1OqFdBydugQ47EK
16TFf6l24aCxMJqmDQbXg7bLU/wv1a4F7QwM2vog0VNBovR3utTImn58JumwEt7DaWFOZQ3+ZVEo
rKQd8G37117mkh6X1FN7rgNQCzsjZJBNQTBhxHDYDJmRXz6gQvWiL8gZv2XN4j24QeF4G6thCudb
Ew0NQ5zp1k89O+EQ5qas/bBas9QAlxrOMvf3RmmnOLZT5qaPZt0mRky1WTrVuYjgomnNt+86sLOI
pRd7z16orL6oUKzQchkowmYr3dZwI7eg+719JhgG7vJouCvY/kOUMMfksnSkvFSD3R9mX7cnRq3j
+2KVry5ikXeXMv6lpKVzMJHrvDIkNTeuV5E756g3B20TvzfMZqpvG0rAMmfT0ZSNS+2CGAAsSzJt
g0DvMwSkRIzTxEl1R8QFpZzeE4LdU5eKMb/hu2U/63m6dAciei0xyY0ixON+VnVzT2huvdW9+Vx6
InqcgBZgr50c+CjR8zSF/k6bhNk7urrDq8pOfOjs666qcGmiQ2BXDTGu0s144fmZuIqM8i3qWw/3
G0m/nvSLc4t+5FA2hv6iiiC5mBPP2SNMBNNRCsw/MHa/raazFttARyycLb4Ng93tolFMnz0LFG+c
Cvp1rQzTTVuV4attDwg2gjzj2jTPlaieW4ND161cmLKN+iXpDW+HSY76ohDBxpOwmti/1HAUykp7
VowIs3oIlsn148TM5MX6RD62Wvn70ErYYqK6LY6BPYA0zoKg5+x1sK0NrZ2DiU103soS6z3Ls5Xe
u8A5budZLTfJmJmbjDiDy8yxQYwJc/I4itPs1q7xARwZVrfKcMTDCGDk0qvkfJnNvnNF9zwnrzoZ
b8eu7fa1UtPXfgVAxzghe6QyhvyIUCUM+DUgTFZBPl52SyKOk1eryz4h1Z4u05i+ZzZfxVJK75hZ
fQ3wa5DB2WIe3MSiD8zrsZ5NkjGipYw7ejP1pvXJ5U5DNTw504x6AQiHvS+coiW+3gTjYNP92uvM
9jaFURl53FR2dNYVBKK4lyQPbDQWxH00Tpei5aSC1ieCYJnVIxCtuoo1hdpHMyzNLgzL6Ei/yL/s
POPdXzwTB0y21uMAUmOnM0abKTDbdEc6ch/kZvQsNIkCugvOMqnFbQXhcE+WgvmFVmK5t4Xlfy3g
JmDwqjRmE43mB7MJTRSrHz9DwHZujSIJtozXkv3Q00vc1MU4nxsyd/tNGCbNKfQLeB4VhrHdPNjL
beC5zW5pQWj4/gT/fXLsC4Vy8B5kF4zVchyevMxr7oSoM7AVaOPiIErF2ZDOHHtVFFKlR/wkv4F8
h8cxUvAzRrhHnZ5hp+n8MPXJvBNjuDzqichpjZ9yn7EJ2GbRzC3p3eQqC+vu1vdbwGNh9wkXt38f
OcOxQ1BwMw7QiJopOIGTQ62Vl/Z0AfxlPIaj39zmFYRla7TUxF4wnB/YHsurSmnM3FA/XoVptXj0
iyQeRlji4Yw64YJ6OniY8tbekAu9cSZpXlWBsTPrZrxL3ba7nNFAbVg8zWsFmoVk6xrgRyUcFoU2
2qbwaS+W1nq3SOK7lgR5XNDcsy8qxd5PWCSxT7Uk9J2bfOjsJNsmQhKXJucEP53TPyxRNn9jRCg3
ixHMcIor9y6Y2wr7PlHk+FxtKEbCKw6ofuRWJCzkpr30Z5EN0yNp7e6+lYSR+6H2r8yJMHICUsaL
KM3GbQIT88VpTODoTM03xkSUZuf2s7HNlee/8BFcjm4UAczIWwMhWOYAAXaHjzwxmmvXE829agEa
SPImVoXRW7pU6a61SjKIG80eRdP/2UiMdi9YAvvLrirv15DCUxb59cbpOnm2y7S/XQjV3o9TuNya
lohuVLaG37ELWnZuStAwUzjBXplGuipCvR2CzP1GBIRGQTV9RWS1CtFQNsVJMWabzveMy8xwW/r4
3vgMeURsXDpm9344RtveafyXIcx4NxyfHHYvLC+gAEwgoAeDBStlU+kJ97UoNckLQSuuLaJMD4vZ
WG9jlbrbqV8ek4El3R5n++hpcmhjJC/egxDWxKhiCS8whd4vpnVB9YCnr2Pgt0P9xw2uqaO3gdB3
I0LVZ2Pyqk0+VIiM/ZomdanmOjbadHwyU789RcBKTilpGvAFiyQ6sm4a+LTNSxUYzv2yDLf0qteq
0izPAxds4/Hs4SimccHOMeaVQAYSWfWlv6Bii0LjvpjphUxj14QA5tbeTZ2GRzH5wz4N+3KnnKHa
mGFymReEZDW+GnDRAReqF1NsCSOFTwYfYj9U7EvTfshjeyrb3RQmFV65juV7TMa3TJjyYGjTPy9a
BV+toCy/IO03rj3V3Smn8h6W0H00Z1ddE+XaXo6jE8DoMhbozAFZul6gab5kw8nzq7d8yfuLLA8w
HheiOegVvDzAf4R1aKTqJGyCslB8ufcqrZvbpfUKxhLa00Cq7qxU2i+Ij8bLiK8yxm8r0c+WEMax
XLR3WUmRn2zh7RsnXyW05k3hu0+TMbqxGVblTtROEgepLj9FYSoPQx+2NzLsrc2kpLM32+RbWKQs
gWmWoZyMZAwrjT5bUy6XmeuOZ4ke+rMmDDkOFDtluZTtFvbl8uG15aesIh3XLvLgoUg4hd6iPcP5
zRDvnCvNqrqTmfWaKIA/VeNmN1jyYWTinQcKfcmW331EjFmf2txxdy5JMAeBLm5PBzV57YZ5OriT
6F4no/ZpgA7RrtFkgwQj0S8gu15HGj9xZFbWPh11XABOwJ+YvRkDwMVudsw4AKZ2iiKQskVanqce
7xTuMVhElb52yyalN242m8wMykc0dPUDRVVxrtuQT71nYWYUYxHmN03TWzDEU3ldghWvfEceQlAA
4M7celsjmDtkuYvgPbNTUqhrlh07H45pkguPFT/3b1tPTheZW1r7KSR8CAWytxnd8RVBV46qEGLA
YRyt5QY9FFEmXmedGKfUe7bB09sQJiHS/3ahSCmU76E/TNuavLLW3XrNMn2tac+8+ginGMCptypF
7MmJfFRD1e7zql7z0Gqju5iVGW6qvDCO2PkLfxO0BdIJyy3qK4nKHuSW6+9GXWEkNtz0Pek7m3jo
BfJm5bPjY9eMuLrIb6h7N71YU31sRIcm8GvmBIl1WgXrpApRbWbs/4+JY5gfYRB6cQ+ENB565kUA
gdMd6uYupvTodqos7jymjTSRzHk6J6S5bdrazi9MbvUrakC6sFOS7IJ6kJDSkWKcOoVyK80MtW3H
cgCahYLqc5uZHZjkIfBisZh3dBm1TfpQml9bY299nWRQ3iwTBDhT2+XGSQp7n9RLWVsP4ZQApdzS
y8yar2KoNPq0qi6j6lMwZUXhnhIvFMW5n8Ko+TTOmqvW4EkwYBRHNZVynHe+tSBEK60A/j0Thq0X
iSLYzllabw1a4H2s03n6Jn0MwmPEGVIjeJ/5O82rkY7Jfra1vEDkCRDP0uGENDsU9OXC9qqV/OlG
+c2Lw5vnFHO354jGFdLsdjuks30QgSebOJVTjQfetK4aMYUX+KMW3mA2c9fB4H9aMoaVbef57y72
iiRegkWeEy8adx6d2vuuooWX+1V3MipZ3Zljlm19hzZ33GTjcHRLsIesBgxZ2sbeNi4ljD2q1S8u
iqPfle4uKD37bNbKPXUmwlpBiCpKwWwCOjtXuLENjmcWsnmchHaflVV4+NaFRKSqLMOOYXQWG5Mr
d88sA8RN2c8vSPVu0jzkspoMfh+mMUq3mpZIsoHkal7NMrU3ea/UlvhxWHPKC/0hTlLJjIevMIGW
UzsA1cT4Hiuak6epyvNPaVj2Lz2lJ3smpa+RtKcPlbeofbhe7KQCpm2QH8SYFQ32NT1iEsmaegIs
MEjzYs5V+5AkldlvRcMfHZbIuwAsUd/3KbC9tLXapy7rINrIsP1cN+lTgjH+0rXxqxO1a0I1tVfi
Uh2BHhu0eQ6iSj7obFL1NkEAGFyB2HbvGE68BUtHLjnxHeiCjczEzzSafPYF3Urk+mUCLbKcy+fc
lPljmI/JAX6KlcIjsWxCAnT/WHTD+K5xpm3gXaZnVaVyyxnVewK+eQlhc5Du5vfeHLP1oNbBIAEo
MvPGLwtVHxW/QS5B10yYW4KwyLZIE8V9l0ZUYgwZWmwNg71TtGx3NlGwF2MBZDFblvzSy7S4qBDM
XJdoiFHN+zxMpvGlDJvlMaO1TEwIsEYgRzOLhona/LlgqbB58kcThWiw3Bhzs2yhdiaH3tblfb3W
SQ6T5RgMRh9bgBVPiV0gbaXyhaESNUc0rRZR6hZjEi4jhazldZeeQ3EtatNbV7B0RyNrRImpRF61
nxvSUaobq8iVA23UZzPWgjU2Y6TdWYjw21cI5GiJLO/GXJvjrUXo2tHPGgIaavJpnvt6ktOnhdkY
31dmY/TubgdTgR7ZDUNgAxiNSNsaz1ySLgz3Tdpm/sZRVsNM/78qV6vM7Y3pGjDwITECsu/Kanr6
Q/vnTwR5P5vHMGpAjPAIMKIqo7vzsypKttOIiMQar1ND/Q97Z7YcN5Jt2V9p63ekYXIMZvf2QyBm
jgpSlKgXmCRSmGc4HMDX90JIVUVRKqryvcwqy3IQiQDC4cM5e68t1ppP8dwwB76R4qB53jqMPpmF
BfVvMQyKLUKFrYiNjeeGV7WEd1P1G25158/pOkMZ8faHe1UE/v7ZHBM7qOMiijFflbkLBMylHhKR
UNfttVuzVwz3yZ8ScH53EYMUPsx6YDPc1w9ApP3IoXdQ14mpr5a/HNjBpVttz/fy35LkH0qS2KXN
N0uSt89lCcZj+FwmuOq/xzMcnv73//74wR+VSdf+C+EcOlVODzQF+Lt/ViY9/S+xFKnJSUPXh4AW
kdg/apPg8jBF4quja0MfQfwLl2f5f7mL4AvSGLQoZ9Ee/r//+clL273655estu+GxZ/q5fD4rEXb
CxiYZtlrKWNeWN1c1Pq0F3DGJ/qlVWKsUY1Y1yaaJRSbZso0WxT0xbaqdxqat10LoMarDH07N61C
9oQVzQ+wRdDci9Evaqsui+S69b/WQx/eKMeZLigq6gje5Wis5sKjWgVIstukBmz02cnNGoI0i+XG
JVcXVlccGmgA0hhroWFWD203tccpbeJrwIM6yXUzhzqTmhO+HzfetKw46Ybpq7mLMhowe07x9O4M
ij3kFFscXTODFW1VobJkfan9bF3IMVzLuNwn7pw8a4YRfVWgca5GfuajmKpUrn3Nty/jIl/UWW6n
yxWmiS6HuhuZm0pT4paTRn4xWH56w3rZXw2q03YGjfkg1EObRno/IGlTYbblRJQOnPfYPI5LhU2D
g0bNrkAn4cMMWQ25sN57LY/Z0NyMS5ixfixpm2xK3AR7Ch3RBkQhZpXENo6K9KXbXrOcLUIq9jNz
TpWE5MubOIROQZIVRw2UljXIe0ArHLHdLaU4vQ9ar7iClxrpm8l1VAxMsJ7TACT+B/Ii+0tZ2R/B
gPV3BpFS3s5rQxx5ppZGeOWkl+3KVloPY87OMpWWtyvqCEz3MIfhlY3oac1RJAuKCsiQEEN3ch1g
5yjTQnG0NKV/6zh6bOzCOLnDLQfuct0pu9nZkX5rS5lUQVeZ1rWhdfLRYPPzvoUXezN0nCHA/m+0
RSoiiqU0FWPzJOknP/p5G176dVq+E3pvX2W2+SFRtrPOKj1bT0hyt2UThXc0bZuNo4lir3R2x1DP
KT6k6SmUjX4jtc5dh6OtDpFT7bLU8jaFrVQQSxSL4VxRsvGHKtynOHC20imyb75SXw2QTNvKJnN1
BXXQODHI8dKOY3PoZqNYzblvbSicKwyZpr12SvGuYrQFGJ0vcNHFi9rGWWtx95Geq1jNo6ttYzRg
K0HQ1V51MRpNCbfYkEZyzIdY+0iKXHSAMdWcBGXQq8kW/tH1umadavG0aY1xCIjOja+tAQp+ybBV
FE7ZPNeIIleSjtYalDtpI3hCxIboC6z6qufYFiV2Fe0cNJqR8d4L8zHZdr6hLJi2xmw7yHZgZMTe
STkj2Q/BpPmevDPNTKg7gURF2CvRZLHxYBDFkrLZSZMLp9Xdd70Xh/GH0Z6LfiUNVuktJzSkdbmT
TFwf4QtpL+YHH3OavspTox0CeIIws+BOaAJonVWmB1WZbOvzak65m5SQiXLXVhye74YksdVdnyUS
o08Uaal1nVmAER6zrG/ncg2IqHRhqwskZYR0+/N66MyRmU1iNnvEgwyHHXQ/oo9MqwqGp6omIOX0
ntmN0kXg9j01udE6T0vP2zSF1WfRfqJ0/YgURPVf3cwHjfvIM/LlQJ5LXx2TvrTY9Jdh1oP6Lp0Q
vrBeCY00C1324X2ZSWeCVGCZhElw6gx5sYxx8/dX6qvkawtS6Vv/P8sC/7WqJwxgcX9eEf71T/dV
wf/e/CP/9hf99HtZan5sJJaO3U//gIwx6ad38rmdTs8dDrB/rErLn/xP/+N/iLRdnBkvdmi/dA93
z1Ub/bxKG99/5scqzVLMwoF1wAU7xpJq0Qv80T/0xF8OvhdsV0vC0sL3/OcqvUhPfnQMLf0ves6E
FSz8QEN45t9ZlJEK/NwwJIPGZ/n3Mdiww2NDsez9Xug2fLMqqeV7+d7yokeVwUHru6zaoJ3/SEjX
HST7fQl38aNXGCRDoByQLjkf43DsJ9fbzFpjHixVTIcu9+dVSR0bCnuW79pJr9eu1pRBP/jttykc
HLDXLnIfr9MvtSivP+kgOE6ayewxa71cW7mag9pLkm2olYv00j2lQ+LdqjlZZ15fXJSop/htoNIt
1TSbTjPN9aTs9qj3bdAMxQ2iMrGqe442aT4e2s6d3wkcsiiMlIszX8l7JDUkIZHUcYgTXnlySN4p
qP87UAIfmJzA/SmV79wij696PTEuUovPpOu0TwynazdCc5pbOBOUFvMHOSJsgmm7mhpH7At3+Fwx
A6H/G9S6tevxSwLv6yLDIb2yfA7Pdd44O9EpnTI6XmhaSR1VqxyBkGU99elobW3J20qLh5AbV342
h4lQqH44pn6GPzpBmJrOJVQkGlM0xEiEjt3yVDTdts+nLaK4mxDow0ZqzbivLZ+pDNHtya/N/GM/
iPqDGNJt4SsQdn1xygR0giT3WnISUIxluH/yqxbXvNqY3rAUjprsI32n5F1mxfbB6ggNoSGISKSm
Q3rXWBqJwJCcLuwMdMBKK8RZmdhchnGdXLdVrj6Gvtk9sUXzH4BYZCWtBanWTuUiix78YtNx0j00
KMPeuYuxpcwt9Bq5OYh9b3n1o5uk5MSm7pA/lBlBfwLHKdQeCAScQVEV0QFGyh3hfKdpZnrrOqFM
uk58Uxqrs1C2M2sEhN2ieJ8rnZKoNktUt2Dcm1WSZwhmDBbdawTr6MJppm9NqoWfXHOAdHAWCgsT
YkNq5tUdbdpiMxYYU4xsMTo7I3gHpHuX8FnTT3WNm2lFxtMCdc2QFS1ZQBtkjuMtkrPkWjKnlysJ
dWHTASHdzXAo91av6EoIWnTrtvGgbuhW/jCRxPKlla510CxLEg3R9TzVtuLPxMN4ywNEdD1OqL6R
GuCtppl0HHt+JZ1W8Ix6GU23JhiOByFD6uECqTVZAFM0nRDi8xmLaik6OhBkukoA4rCo+m9qL+cX
GpD0mg1kjnIzDSjpxr6oH2Pev12C08pdjSP+gHBM4IawLyKS0iBVhZpp95Q0KM4M2uLPYmzH21BW
9c35k6VhWnvbga0FjD+cHO8iqCBgEFqcCFYYe+++EzK0vviWEzByLEUp7zus3UHlLHHyyXLjqMMw
PEnRv+e0zR9ki2weBLSJbo3JdNroVJ92lA7ST+eRloqeq82RjxzdmFCXJZS7yErzqxtFFxdmfJTK
QMxN/mD7yvygSg0RXV/Y7rtWID2tMkA7BmRF9Mc9hOBIujZOE75UKTGQaMXMt2aGqt4STNU/nVVt
pV45N0C4pgvEOuZpaYycVKMVm5gRibPfF+EnqKEIIESB4qcMR37RgJ67dacyoyUba3dnDdbspNVd
EzX+rsoBfZy/rUIV1V1CsdYLuiws+8DoB0JnU97eCeHbpUFATrgiPpRuHx2HZCWp1OK7oL88z/xf
4nmPXmtPgdnQKOvS+Rq8//XQTLdsSO8xn1SrQVSfygSUYcG+wfeuzF7e6Cq6jdneg2CO90XafhPK
v/CtClcAx6/SdE9jZ21pnuw4GDxE0JHXQh+9S8dZCkehQHimoUifqsAzF4UE6xhKCquSO4O+88mm
2NYZEM+cgTk8Q14OhqHmTOKWdpAU03Uy+ms1puuOLrNVuuGtQZHnxhhp83tVhJxDeU68c6osXXn+
YG+mOiOZosbPheKkDnocBPFaa40nYohosZvPTTlUF02c1BfpLCEImAUpNqb4SrN7X3riHcskouhB
WjecgMJHqOsfUbl/nSSFqrnsii0BFT0pJHQWtcKa6IHOVN7MFmBp7Tg41izbDoY4nZ/oMgXmHJcr
MQOuqHs0/amsj76b7ay0jwNBpXgHx4fmRYNEMFVThsDTeO9MlO5cvzlk41QcdM+09opJeK17st6g
9MPH4csjeVL1Vquqx0anXj/CyricMt09tgz8HeFs+lrAddUNhNYaiUHYxr9RHoTA6rnPiekmexut
8yfX0bBJZdl9b3Tp52nSrA3vOoILq/ECXZaAgzq/XyIP6ZUO88x8YA35Pkpni7MDRaIAT5GJA6Ip
uqd4gsugl950PcL4qTdWNCR9UPYmFu1yhoswDyYMEsO5BpOavWNYkaQF8PIW/ZC9UThsqqCQVAWz
MqvXdgetpzPM+rkTKITnwjzAiqbIWdefZU7VnBxlf50aw0c9nGnSVKz2vtmInebIr7qtPzYxGpOp
Cd9jKYK/amXQjfBu0EsR2hV+l/chdcjA4TVcpUkZfQRk3wVlZ617Q/cuCeSINmwSUBa5Yji5IjHe
Z1Oz7CGANQUdCLKj6kPFkcaEKQ4OIH2fLu4ou7OL5y500+e+bTkytpTky6gL19WgDVvWdLXNOn42
KqwNrHz92g3T6h0yM9Ly4oadlYX0QtWtd10PtfpU6lP+SeEOJhHGhi3KDosqc0I1l7eImbxPpBvE
JXEtYVZ4PkaZNLocxj4zjp0ZGiN+p9m55iQvt17UFDqvRPTQO6N24xitR7ykOTZ8iZUehG1EuHKW
yktXtDYjpgxpV9Bio683K2wbI5iYiqrT0RZFuAkbUWzCriGdp0n6k8rmJIVJ1JSARPxSu+4jTxzY
KWQ7Q6+aTTLmsA+UqJY45fFbWZjmjVFE/XvVJmpfx27zwcH6gKh7KtfkYceBckH/anadBLo7H7KC
XVgxDNpRr5jAasNs9lUouqBu+zRIafXAxIKmEDZwGnDDfXE7uNFdGyq6thrMirBstwBe2h1I2iGQ
KkNxVbdXY5VubU3boRJ2gtybH9O2rRDOlkNOH7whwIFIolVC53Zb2BQ0Kkjlu7mCn5/E03I6ZBmQ
5CGLvBtu54w9XkbFm5Vr8G4mlG53TdohK7Ey7RGj3TXhTN0z2mM2IM7Ub/3aibYyJxpNsxok+m2S
rMnq5BVHsbEaPP3EClrd4LNDBoZ8lo6eEg9WPe5GNUZrYpzukD2518AmSOH2PMJ+SmPnqAQcjdHS
1a2i52acdhaBOCt6TflmSFK5GfVxPCaD0eGS68KDasLLJGpOdBLE2g299DDNDo3DFGNUvxz4MwOc
13zyafoXxoUr0Q0MGwCOmGJ2oCzT6J3lpM2aVxj964obJrVp5WsAzh+iqAHkBeQomnBXqnwaD0gC
MEYJtipZkEZFJjYTWOH16NVmCtYhG9OcEohExFw4CXGHHTyY6WuceWqwQV9hr8aMVHwYkbhoRMxs
6cXKAM25usNjOW+Mae6uoxS1SDoI+6oX88dmJhN9rp0TnQ0tSOe+P5GSYa5zX6Q3jVuLLwCepiA1
y/mL0Rn9lUK7s02M4bmlIbhRwhyuPDRraxoD9tEeOf2sSGS79RWIauU6zSliq7JBa2CtJ839hGop
XDWFTD8DTZmCBO4mlJCQECwN4EqU6jqYoQ7N15CMQVh7MUtlnSNqsgFSev69r/XjSgAfnC022tgG
nkCJk1/ZFO21YwBOq+yvMSjuNcYi/zhFkLGXsiab/mhq+y+6rfonNxMp0omyYx/f2XuL3KBDm/p3
+iBhADfsZbTFHJod5jn0uiVxebq0k5aEsbyYP+Stnl91cfGVAyjd/wrPBt3PnhiFqSQhEd3W16Yo
WPW1pnhyB4pdcAn6fivhI21bQ28f2b44GxNFzqkP/TlgD3SyklTckD0RdbRNcutIj6FZQ0LhTZOl
enCkkhdNbZWXcz54ddBMfX6TlY0rAgxj8Zey6QgAo/uPq82IWQp0PDHliqNhxT4g970nL9KZOIZI
GKdERt6HvnVhCVpF+WWOKzqEcCJtzGQlOKUABVh5X7Lp31BU8S4Is6q2HRMjxaIZmnpIaJHikIWh
Mrsmz0o9Gj18P6chx2mFdgvLZErbb4WfiSEEj/smrbyYgy9BUPeWCWcr3CB3IpITnxHr4IwOMFHU
idZWh5i0bbrhGxYz4rytPtm3YPv3qDGeyaRMVt2ERGKwuktajniNotY7OYU+3FJ0qU9WSnUpUw27
WzzYKxFV3oZKFvU23wuPfLD3HPzCtYtUcatB8DmQhB613yX9/23Q/KFBA03CRGj97xknHybOimX0
sjfz42d+VH0M3SYKG8Cpg0UEnKpLA+afqnEE5YKOjWVhbbdcCjD/aM0IQrJpy3hwvWwqQ0up6EcR
yNaRjcPzxXNj6Ugwaej8o+j1o6P5VmvmlVXj3EREze4Lw6TL5599Ti9qQKFUiASJbbiWxVPU5WDt
v7x4Gr9pob5WpS8d1JcXeOWUaEcrL+qRC3gpcCgk5NL/TJcy8YO4eHr7UoIn+dKVgVLb85YOlwXi
X9h0bn8uaE3M5LkABXiVihy+KC2FH5HdvmdmjfjUpWPkfY2r0Ot1VONmp2G3zsWUlEfd0puoeAKX
77nRku0aI+/csUPSd+DA5DO0Fy8pLmXLLtW+0KFpHXKMhWF776U4jPCpV+H91PRbILbi2PWpcZs2
FcbbKQ0bDm8mGWYrz2KzvjKZPFW3UjR1enpg6ISyu+a7/NyxS/iaaz4ERe2E6jpBdtIkd7BO3mPn
khc5Gn83mHE6qi3W+0Vt7/YiXYvRma89NCHqk1bpDkK/iJIWINuWvRQUnxsb6eh8kfY+R05FRcAu
NxZBiz75Of33BHP3HGd+/kb+O2v8Ydagn+rQgv33s8a1fB4+/59H9o4vJ44fP/aPpq7xFy1KImMW
qs0PV8mPicOlPYtvxHaYVc62Ekq7L2cOFAvo7nG7eM4y3fxr5kCWS5vXsHRPLIDZvzNzLNXhn1q6
Al4zzGtL6BjRAG3//LIZg9MMuh5Vh8EDqx1kZcRSzynwes7JE3rxcH4ziSyTxOtrEdmm8ywgbJ+r
4y8r1UOnk+PjGeXBtQBsM/yNa9qD/sPEE7hsmvlPTGRm19fXwzhJZUrHWsbk++reWoKG3drTuV4B
SGCl9JpgmnTE2d2PAELKPnSsDZIa4145iXn/9s2+mjEJk3MEAChC5vj2PON1xlej6exNUUQdZpy8
T0VeUHnL0bRdTsZMYBUU3Acc3X+65d88YmIqPMt2Fu+euwybl4+4Z8pqlecWB0yT4+0ZqjugVqfg
mFDbi6Dabd6+zV8u6BgMUi5HP0PHAfVqYUh1bWQGbn3yP0Joy16NDzZeil+epX2yaBo8vn0945fn
CifMOtsSETSglliWwhdLHRg4fY7CcdjLamwgOjhhZ97Mc6MDrjkz4ieZGNceFC6ox5lxagZRPpR1
TYwG7GIyRyO3c0/9hIdm1Q6Crhwe4+7SILX842R6fxgFUL5fD0JXkFfEu09byOdlf/V5S1wR+Pp7
iWbCiux7DWN7eNFF5PJtowrlQdFEhjqiOZhyOsO9MO55B6eTRs96bxIK7hwx/lqHYqoFIZcd2i+I
WIylLjSrizN7lxMtTvSB2nqxKdvBuC4wthQBwHU2vtLssDNrLfBSRO0zIGExGtda64J6lq6OpVOb
qJiygb4NE3gPi1ejEl+8wQIv4bQzij9qceBJW5qWt5yOqa4nONn9fQq650NKVR9ffGu2DLkQ1hM2
o27CKopLODbwNfnOkkmNODsdr3qbUt+7sZzUJenPcK0dQcN2WDDjq/NE0E4F7+k4dOOtpvrx1s8a
ah1j2NSPZwj/3OrWwRkyCKkjmItHr7CGWx3TOckAzcz0Neqpz4mqFZ+9llL5d9BpMYT1oxX340lr
NONeLOzhZE7EZ+x8ZnkoJ398dKqeqHiHpjJQ1pCut7Qh9K/rjP54Aby1CfySboKZZnC0pUcKRC55
jt5MWT9sbeNe+nxpM2yMB7b4kIo1sDRnCnljKexeQBcgI/ujRtPqDFD5PlbjNLIkZ6xEySucCt1T
ni7Nb8LT6kdzGuCzdmoA66q1UxZTggyT4pA1nN36lWPSYSeg14w/xAOYaa9mPl33mQSOVEw242Qo
Hftz1dGLiaOal39hQvtwjh44KWIns8uEkTHCxAvsiIZIq098/WcIrJRYRtaDc5YWmtD7aZPgwI+q
bG5oCLR8SX5sWAeYOFjaVb3c6+LXX4HeBTi2PH8Q1SKwpEfZKHPdNR6FuKMpRUbu+c/0YVhiHtRT
5o053mvc67vY7Ye1inx/KzlkF0G8vB5Oj0Vpj/UrBGbcDfAahk5JdHhokE8WGYsQO3q22HLVkxmX
XveN09Vi5RWZOd6RUM6BDrDbGA7bnB3eChk2P0B2pqEflNG7sBuiQoM/3nV9ou3I/UnVmmPhFJ5I
UCIAL64E0gEcJH14aRLx9shJAznppJFADBBqTm7VRNDih47HH++6shx2nRmXCiBwBnbHG0jI1jPo
R4Kysh119zWtk81I7NcqLP1p61t50ICzPCirsbe1h0JBEH5OiUHtQwLdL/qoGu+dQiLLrwH4OqY2
4c5BsA4j2PjY6WazrvHQISsfjRvNiSnpxU0XQf8ZxKfeznyb8dUpK4j8ZLwgOHDYo8eK2MHrC6ZX
r9hxtjJ6gr5MOb9I3GOZxFiZdNKPVnKpLhgl7pgVYxdc2IzueAdDun/yk5iGZqfhVFkzuP0j+ct4
xqCmdT4iKDd8sErg1WtDs9+D1KVx1DafS9KUrlPcZPa+UQgx+IMWg46UEYbUlAFOj40lcoR5eTyx
zDGWzZCz8R64Lqv03Ca7qetr9BS9/0CkOE4VN/IKsRLDMJ7mMQ5hg7K3+M6b7zKIGEOmPo8VxdNU
OEyYlZndp5qefgB3xYvlT8LCCkMLLnEti5w4X4/BJ8FuYRmt7on42lAfRYHEbURbw0KOdhT5jDlv
7mrjU0G403yYY1t6B6toZ0sFRt2NW9Lg2+yIaND6MkeDcDZtmR1zBFyXSquj27ZL40NEwciN4+Yh
79vPUzEus39iPHSFj5hG8pzIVWaeFzXSHr+qzU9S45wX5LEi59xX7h0WWKT1cK0PkDo0zGKY6QLe
S/cCuVHrAW4yy5tRmqPcEp7wUEBiXldjR6kTcgnk+MlsaPzmtgAebYXlNXJh+0tuWPz5mhWrfQ8j
yQy/+J4iGx4kQlhtZ8LOKJxGmYSk02XaJQ5WyaMrqITOvYg+Iimo9hxLvBs3tnS6LHQ1XKPGwjSZ
YfdYjXC96fAL79Ja+E6ZMfC1Nr7fbpKclK8NppCovW69bjpMVupda+ME8rqoIONoOFye9JyurQgF
01vmzAyaRjJSuggHYTRqy1CSEYFpUby0eU2fubRxTOb01Of3DCafxumhRsFasyyiF3zmQcp9fCbX
m9QqqW3+RZyVDMHRwsLv5FDT1xEyps9QYNr9FGP9DHD/d92OfqWHqAy/aQpIlFhLFhPcm64H1N7i
8o6gjLw7w63IVIX3Ec7253lKmfDPU6Aby7BFn0ha6GqCMhPf9qqEGy9rZV8qKfUdXgKIIDiouqfS
wtWyMiwadaysoPDdnPWxI1MckJFIFvY+VeIY+BgEz2MycbLZff9YRkno+q6JU3YSoaaxfLlA9S6a
HBTRMJHP1A/sfeEp+xsDE8h0NDGy0ECSU2GPV+Bk4JbjJ6keldnU8Y1Je4ovq8BIEKhh5pJlm0zu
yW7qvKO+v3Q7ilUeRw3iROXpg+sGETbjI0B43FhJI6Y7DIbi0YkNJtap1ah21u1CQ84parNkGNG9
gvo8MW/mzqU9Wx5dOIQ0dzio9WMtY+1b39JjhTWOKJLPvMR3aK7/YOJ/gyNNWqkMGrwL91a7EFei
BbOxbV2bdIhoTJYnSiuVlraYWNZl7UFgL1qmqrtw+UZTnFefZ1ksJDdoNteascRZksWuQ7UR2N2S
Te6JUF8InjayNpZKV905VqLJO/xdi/gt+S6FyzPPRxiHE54MR5bGBmT2lCUaArrUY7cMO2mR1tFa
JV0CBRjxqIvyLsyLZN0rzPpqEeYVZ40eDnz9mJ2Fe0U/UJlGzMdfzXpcBH55OtdXfP3NCSFlfMgW
IeCo+clR6xEHIrFn6VkEg9EiHZwWEWEuleA+EBciPocoht4QpFMYoGB7F3lM6VYbya2hRwZpfQgV
20WyWC3ixWiRMZZnRSPbECz+A9EFRsaOhCzN7Bs1CYGHBCEkkhmKF32DRY43UEEeLb+RBv9Ny4Fq
LDpKxjUbA4m20u9r/UYU07AeEF463VTsx0WLyd44vMPEOG3TRamJqFdtRtu+oaFjX400Ht/xbbMu
LxpPVr5iZ591nxqWcQ8paOTnVzKzuxXYmulGX7SiNV3Gx3bRj1aQcqvAQlTKQQ302KIzdYZbC9kp
O79yAw9Q/ybOmlRrIIl+hfE71ctV6SqbwFEtnZ9F46CktCWv8BYmsoqRCut5xUZbG2qUPyEd2UkO
ywwSExC+Yr1iNuzT6kI2pnZwrKmpr7osZ5AWMbNNgrGMph74xHAVjjmNiilTgO0Htt3rt49Ry6nj
p6M4pB8OHHCPyIaDavHqaExHN/VZ8cC1ivOmfxhpXv8H8WW/nH48iLQUKqAs6ajmzhE5L05rfhjj
JiWSYp+XS5ysBABz33QE3Kzs0agouC1Hl/N0+Pb9/XL057qgjAQkXBr3nBR/PiVyJM+ttIIkTFPK
+dxrKHaKbszHLcYX5q+KwJQTKEzm4mZYdrlvX/21JI+Le8ik4YTABdHFa6YNbTGqJ4ZTEQ+NomQ1
e6157y2zbuoi7F71Ed5AtOUtx5Jl501aIJP7+SP8t2b3h5qdYegWRY9/X7Pb5lWbPP3kwvjxM//S
d/Ir+NbInUNPSe3mn5V+z/3LsUwHsqhhghB/Weq36AEsolAYzxSZTfdFrqNp/yVwnC+YJyw+i33j
7xTsXo9sHyTtwq5hQuFv9TPG68UbFakRH3pdSaT+MuqDPPPZkXAK9Be0iU84i2hL9CjwKtd+/Md5
41W5UFDAWHwpPB/mD8d8zYRqGlr8wzz2OyXNYeNOzLJGAjNvcpNi/+Jr+U218LeX8pcSKK4THt3y
IF7caGuRbGMUot/ZBtv+3DTUyoKGtbE8MA5//1I8Sv+s2XXs17PUbHAKnmwbzMk4JruRBNw1Rbss
6EdXHt6+1Kup4fwAqbUiZLEYFIg0f76rcegR1woeoA+EcjVM5ju8Es63EXVtVIYphlprCaxbFPg6
upG3L/5q1v9xceq9yyg22KD+fHEkgmEIKbPfaRXgFyMd401pQGt5+yq/fnGCDpnpEh/JCcdzX12l
izyrG5pQ7lrfduBfmpwDCUJv3EV7ULBvfPtyr5YYbkqY1JIX9xN+TOIFfr4pwQRODFAvd9Hk9Gze
22fXMr+xphQrIy8uHFSM3+fWn4xRL41Qvz5GYZr4YGDUGbahv148wzhLFeJFuUvBogQl3he+LL/6
e5XV832Z1K19FjIfBN7ymF+Mf1uGBvlJmdxZiEzZwmiXuBdvJgBLlLk48v79p/jyaq++NMfWoyYS
uYTrgUhioUxEA3u6GmDEqvIxu7ZZ9uXtS55Dul9sQs53SC/AAe9H1YRA0Z/vcIozuB2K186IHTZ1
lZ0/RLoMD041e5R3o2wtGzxAkxc0OUJVp9e9Yy2svURSu0MOMWzkaKpVq9z66zha2gF+CZazsG/u
ZkBD2L0IDyOn/Q8T0znJ9tXnXhIXdMNBwG/+MuK8LuJM2fMaUbazUY5pKlsEtgJpoQZkIemMJqi9
Sq0tnt7GzEf7kz67xLEbXn1NBh61mDryb8A7/mDC/duRKX4zNOkKGdbyhtPZee0mTf2cGrfIezQp
MaWTWKzhR4xB4zn9pmuiDtu5lQa6cvBrAbRAflzCpyQ9EYEDeYlUXtjismVeZMclhCKjBgdQYgem
8TldRNJsr8EcaIc5Q2LbDH2/Vrjug6anrCg50T+gbg0D30rIL6JZuUUOlSCJaD2i0sZjn7V0TLVc
Bj2e+9WYiwvIwe+l8kCG2BOkP2vmqGZJoCRaf1P57ryHS49C34a7ObIvvtTjSf+gtRAP0xKkdSim
b9lknXqvB4PtRgvaPu5v+M3l9u3R+us0Q4uOjQFvPfvJXzorYxcJKdTypXf44ckrD2gmw5cZ7+Uc
1hspC+Nvv5JccUmRpDXnLvPNz6+H346D589Zv2vD8GB09ibHeeiX9mVrobLNfOfj23f467yNQ5rZ
Bp8pkbG0K36+HsjCgVRN2SNDzWv624vVrVLgC0zQzW9f6tdh6uF7QUiB43nJxlz++4u5LZJ4GdRQ
sQp6sOUrrTEOlZLuHx7gb6/CJpxtikWD83UzDBC+VpCMwnLntDolLNfX9rKJvNu3b8ZgQ/jyMMU8
xt1wzPHYLSIMOQsaXtwNR3qonDUZSyNnmjWgDlhmY4EkGrgcmXOdy5aCga/TADq23ofWjHYVXLY/
TUs4jn/5GGxhcBQZyCcM+9X31zSVPSeD2+3sMXc3VNXybajSfouqjEh7y57tg1GO0Fj06jmvlHvK
+lTtIqEPV8U8W0eRAc1++9EsLuhfPxMp54Q+WP6vzvsIiaYWUn/elZEsD3orNr4OZW2Ga38ddjW9
D1fWjzkpcEHeaNMN4YZT4CS6ScegrNZumT/neBavM1gg86w+yVQzA3Sr9d1UQvSu+0TsBbSrYznl
15re/2lz8fsbwHiN7ZlcY+gBP4/U0Gj9YvIUDzWeThG6tK1UdvQ+ZhYL6sZN1yENSShnTs+K1RbH
KZ4/e4l7T6POPwBuCIPRa4cN8Wf+u2p2q3vCIJ9nEZZHC5XmVtXRtFZZqrFWgNFvE7IH3/4KXod+
nEcnB5Z/3sGraUT1OR+4mrrdhD8X3LhfHntBpZ4q+LpPWiZ5/IZglfQDfowh6Bbg19sfwfrtKPBx
qFNAM7G3v3rdvYm5ZBKyg8SPFG6hSYsvbKtuXbsrIcDoT1U+jB8oVcRfuzbo5RARRGYuKaXI8Emi
25o6OXstKquVSgyFU8CU9cIq0nejSInTSyPjGQWtwVTp3qH02wg9hWGs+R/oqLR7YxBY1oSR71FM
f3YH/c6ZuFAE5D+oFQSaPzzzZbP08wbB49yPHY8dgqP/kgAlUINkIXnSuybNP5Thzh3SfK3NtBZg
dFp/2Cf+ZtqmgiM4edpk4ri/YIvzzClbJp1dTaqFn3jA/40hpb7yd/UUy0jiSv+fvfNYktzItu2v
3B9AG4RDDW/IjEgtKysnsMwS0IADDneIr38LRRqbVaQ1rd/4Tshmk5URCeF+/Jy916azwUQW++Cv
hT1ZJlqGaLePc58+lY6XMv5d/TSMG5lTzGXFOCmwonMSOP9Ep/6b3TdAyhEwhGFjovD++TUcUqAs
SWGvMXYzdMvobgq7B9ql38mT/ODIG+z+8yP7o/b8yy30maE6Lgfu4Nc1PTaWmvKcR5ZjePOgPeqe
mdjPuUGE7pnlGyErT8xCEP/PkuJGRLTpVNpDW1z+4e3524eJ2DR2FhDJ9q/bcq4x/2WG95eB1LCz
ZRhsBJ7pDcYn4jOzf8Ju/82micTR4zbjO/8rKiSIizKFeMBNnvvpmEon2S5A9f7hjPi319ehk8GT
xOVdyRQ/VQCFglCDF1wdOSP328hMGSETRbwNksg6jcrj7TRC76y5q/ZjAhaTbkC1n4x1uSy02P/h
bv/dO0Q9wq9L5RwxXv/52wwk0bses+Lj7IjsQ4YrRnPs0+GWoahf04hv8bO1mh8APn+dKiGbAmCB
OBGde92FWbmF4TZem8yj4e4Og3a2fso48z9/z7/5mqvIRtjB2v35ywsIUHYZZAQLAWtjf48aNDi0
c5hcFv1Aw+uPntjdbw/6n4+4f21TROTWcn6wWVVQY/5yQUYce7ifSm4PXFxyH+D0qX65ng3mtLR2
rK1UdXNkYu9u2lLb//2SRuc0QMCEk9oJf+2fZlaUz34TdEcycfuDBom/J4UWhH7i5//9R8Ws1CFX
k4YfSdo/3/m8cBSus7A7DktSfxfeTF5Jk4FkswL7n27f3yxi3D7aIpSI8G5/7VS4S5IWreb25Z6d
4gFo5GOdEhXK7ga3F18EID64qv/5Tv7tM8P5WgSIGRkG/XKwT1O7QS7qY65xHbOtfYwJcJ+Ib7aR
pf7nj4JDw9X6ZdWk0rDXbK8w8n6IpP9c10elaDW5W9w40SNwCuYZZ3eeiXHZ4T1qSP3oSY4mQWpA
9YDP2jpwctTTHrCFV98zXOdRykn+jk8JOJ0XVxoGjMzOIw2/EyQEqoYue4fLDvcNPpo6pFmFiEWR
Y0tqML8SWGpgItGOQHec7kgMvPmSqIv4mM99uOxbJmjFJgVE8RQAvCWKSEw+kBKnnoK9F8vMfY2R
UtffgoJmSbqRnGCyS2xxXrLr87LPnlXVOvMJWF7sH6Fd12Jv2dI51wD1rKPSpVE3ft3o6FoMek7u
A7TMzYF/tlD6jj2KhI0WcQkmsTQivY7Cxg932vdwMzHwqh6NRRbyuW+s9gIFAWE5c4q2CrVN/oKA
0MMxqEVbnMJ0TCWRzi0WakaKawq7nMmRKgzHSXRVMcTXo1Ij9JrJ+POEiW1OSDO3VGLTd6ilu5O1
vxZX+Evdd0LS6JeECDhwbIi2f5Q+E9VjO5AidEewvXlsyA0c9qhe4vDBbuso3evZpPpEETsduggQ
6wHkaIAjH4MjOeKqiIHArN7cKlnbf7YFzn/TKT96LrIO40hVt6sbLzPks0twzXWk7+nzHvTqdE9W
z3tlYaMammDcJDW509Zqk/FI1iHjCFyLOkyrez7BRm9Elu5R9uVHV5SQOla3farN2Vv9965U70WJ
I9/XePP16tKvsesLQDN7szr41erlDxSu/ljkwVGsTn8q5mUDuBJa3MoBCAeULkLjWm2ABCxd4F+Y
lRuAlRsHOPEcdgA2Juju/Lju985KGyhX7oBeCQQQR7Nrb6UScFrAI4KKbFqJBT7ognxlGGQrzSCJ
RbmdilJTVKgQQ5vwd2rlH5SAELqViJAv88pzLG9LukvTSk0op8ndITMC1Dr06A/IFyPeqKwvRy9D
FgJ5AcjPQ21l094ZYUcDYFsAs0BqSH4wG1Z6Q7JyHJqV6NBksB2YiGOet4f+e7CSH4AXyF200iDC
tsWGtBIiQoyXJ8/OIUOv/AiaFGeXUHSUCM6h9OfXemVNoJW7QLD+mOv51Z8SgitseAbEKL/WP1wt
KZ7Hk9FhczCr6WXxrSdoxclZrYYYLMjR3l5NMtVqlxGrcSZbLTS4nMxdt9pqlJ7YlXHaDKvlplrN
NzMuHLXacaLVmJOvFp2mjsx3obDtzL9ZeMrfDD36d38PleZq92lX60/5wwXk8vB8Qj6JqTP84Rhy
V/NQsdqI5Goo6lZrUbGajKLSOdlgJ/fWakCCehld8j9amLlc7sR3/VldISlJR/V5zvpQdfCeEzGW
u0W5/WdohAe7YNC+sVy+8zG03PbLBPtTXnhl5epdHfUhUWStA23BsoKh2JRhhJStInrCWiHANhbf
tsOB1HOlNkPZVLsFQO5TRlf/zq0K9ympmzI/gVsFexHnHfBPF/wecqFlM3U047Jc2R+BnVBP0t+V
4LSgDUu2vi8DWUMBMMC03Rajn3tX06SCR2HK5HtMcx//fYNQDO+bsXfLHE3PzJnq773sAxKaauW8
NVPY7zii+bdokOTnPCZFW4HNPA7US0/RLIrPRvFzZgt6BsrL7vwjEiqfEO26wlOf6MIxBilUthzg
hfAkZF7cvWZp1H3ppCgP5WR1r2Hn5hdFnwzVycM4ewC+oD75bTdzPmxHUBWJXw87vShejsq1ILjb
otylQeDjO3VRL65Q4ZAWMkqKIe6hvjumJmIa1ehmyFPz0iVjuuwjLMTRJoZOmiNJEV28rRkNEkKW
VeszaI3nNC6yR7vO4HiFvXYPWK+l9dLEgl8xlGWcXZLhyFcNSoMGadLjdZok6S0h79BUbLlct1hA
r0SGJl16knQuOw8ezeD6y4byrjsDS81ui1HJN1p32BoR6N4SzdkF+6atl8Oip/IwtpOojyH0p9uq
kibcSkjtt7xEHS8Vd5cmfHcu61ggzMrkR2/S/l4svfOkcq53XpTzcZmb+RhlXFR8j/OlxaN5L/1e
fqA2bPptEyzSILws0FBRh134U82PtVAQOb3oztJBmbUYJT+GWfavsDzd/RKG3ReCA2EnLHCsKyJu
6uSc0o046ngALjIq/1YsnYUKGD797ZT7q540qOv5KzA2EU3swFCFV2AMDOUrh21Z7kZUW1srW9OB
0Xohzou0Ju69a23nSRKRcZsTjv4sgyxFg6XbtyANyt2gM4jBrrUkzurPVV997bkktkTdee7tZJda
2lz2Nb88JIHpObIK1sWUhAGPBIedtK30Vsf4XzE/+dT/DWqHW+F11akvk1UfFNPEAf0yJuesHvgP
EhNDZEjHCiPuIlu9WXjPaWM16tM807SOQqO+hqnwt0kywykHfc9TrjOgqLJwQY7XmXkR7YBPaGz5
kpVvlw/R0Mt3r8iCRysGgQHhc8xu56BunI0STf9adct0F0H3frHlVD7k6+12e3Is/cJBpS0MH1Ra
iE5Jw3I3FBnZrVBcNURD852N6vW7DTHmaE3Cb4gkiJIH4gKBvNgZqHE8+A95u5QPFNLTc2wzkVlG
I6wzqkyVQVXI5u+hpM0HiiaDd0a/RfXwrQB1b8EV4PgkMI9MwNwKkgeRccDYSK26+YQ7PADsgZDv
DhpRz9JLFJDZsWZlt1VZtM62hl17Z3kFTVw8U9xrW0WZQUDTRs02VsP3NrI4sSEeKlAwjWiM2sJ5
EekqYh6V8y2A0YqkFsv8PavF8r11C9lvA7fBydwXvv7mRnrxuWfwFSwpuSwBO7k62mPp9BuyyZ2n
hWCJh3iwWc3CwHybZNTdDwkJH0h55M1gZkTSeMTuHXz6t0kAJnSIV535qt1nHUPg+COUlmzN4VNH
foJ931uRYo1vy9o/tXPLxUPves2ZODlIlIEsYviG6JsOnmYg7EVvC2S7mwSW3tFUFSreAGx7x7Z5
5fWiBNAdpvldIEjVk41Qz700JN8u2XcExPxfSkoJ2Fl6H35MeKGQiF+lIP/N9aZm6xsvOIJVh3jI
RGIHHI338Ae6xanxjVCEjJtGFAjgIX5vK6t9HGJxbdCjM4sEIQ8du9+NOi5uOvo/ts6AHtWy52PL
ABZJ7dxkIaFhmNEZr9u5Be3cImJr9pPHAB/DKZ7w/bLo1oBsGoaNHaaTk58PZzPPFeo+ba7tdOyv
mjRszmnWzBtKfUpAtNjIz9P32M/gboQNdJzWeF9NJc5dbjssaRF/8VS3bwJHbjFqXyJlF5+ot+3N
bE/tRzyuc6Z2OGR0lk9dQrYwemwKUlO086doGtMHu8nGQ4iWKGghvcejhaEh71oyJ5Z3+n/157IO
QSiFLRfJRSbMQs8JZ0tmj8hA8ZbqVFo2uZKJBYm+FvKgNOlwmaPljgp1vBOE+IEWKdSj7iyiQOA7
P2jFh2g/Ce+0HYMi4Ryz4aQv3uM8Dl4C8JkXeR6+TIVdH2mXZtSBlHKbOp/bTYv+8Donx2XbOu4p
8RbnA/nZeMC7YcMRdpZdlGN4Hw0vo5LZsIEBQRDpPAeXFBfiUyH8Y+NP7YHXiQWYAMBlkwLzPMZV
HH83pXY/TQisb+I6XlAt1OJJZlOBTSMWB5+167JOVPXi+GF4P+OGPvj4ObpDSF2IlrVP90CX5LeF
UZO7lSkJm13BY5ATEohKnrQMljVghBtRowadZNFvGSCQWATNR4Oi3MJwLt6LeSrP6dhcDGVXAR8Q
1lU7F9P9Yruf0PHXB17FQ+4tREYyY6MgC/VNLfzkuSrbbT4JgB4sgcUG7H/+ENk9zuzaiy4VHlKI
nNk+84HDlPg8b2vpt0jvxxgWaVMtp3luSYOE59xQo1klLxzZzjKdituq8EiZ6ZB+8d71DcfSylrt
EczQzHWcDMVrjRXw6Ds04GmtIUruFkmjQecWTpfE665mmtmc6kKT42vqi/JMApD9gJP/3BfhdJEY
4pojVV5X3OVL1Ywww0WLrJABz6YZ1XBF35egAVVcOKg/X2Nmppxz3knJ1ts685dtJwMDkqshjNKY
wXmd8ImcWjf8cJbgW9K33RsVa/VWqbpl0VLWMwpk6+AZkCpDSEzpHFCxVHPvMPSOh1VOCy2Mcmi6
MC4+1rPltaPYmdBW4UVYYoti0QjaW2tcNc7NHLa3NFXgOLpRgUNIE6yIc9fxi7e6hs3pdlF9D/YR
4XA+s4AWGTiEShF72qCXJ0nNXuTWtfiBHSqAs99DW5qFG42vPRUP9y3nkFPjjmKXsALvVEmk2Es8
yc/slnTulspBGZzSkDy1yap5bkpOpqSvi3O6em/qEpi90oomAvne9fcShwyU7GVI3mxVOB9l1rPT
t2JGeN1NyRvBOBzCRZJDVJJLor5aviQV3F1MHO6X0m8eq25iYVAZPCpSLsmFPgjQE9kOuDmPR+Zq
Cpy2AVCWBZr04zhtkzff8fkzsZzQdIeQ41Zmt81j1HjzUO6M4lvuCx+51K5BpRVuhDvxoQXqWnWZ
L/7AudFujAOHBdZ6eqB45ScvVjSRvgzygqQdEc/W0ZrXEmBgQorLYw2OLjKb9Iagrylaoapzl6yF
rW5LGCtx6L0BRJLqfI3rTX0SqrXmU3Xn4TkahRe//XYxfWOleuMxnsy3i7JRpoW4HVvEzzBTsa+n
Ww9/DuzXH00BAtCaRx/9WHOs8oJ2D8oCQjWaciovpEMXCJYTbrUDKBD4Ff3QPvojigpuIfPW7Zh0
/H5l6NMP6SWhrKDdTWmO9Yzw4zo2g/luAjqzG+36MrsOLCd7KmfjHgmmbT7VZEDel+Cakq3EI/o0
ZlLNFxNt+ORW6DWB1jU2jwdVOd86bxJuXjBPjcX8ryV/l3vCu0vvP8Mm5wmuorFwX7JIAM3LOb3k
G75sfDUro77lhSrIidbQIyh867w4Yglyp22F9pp6l9u5XDT0/84AYCyoK+1ARUf+myT7IehpovTM
VgoWF+BrvOqCAzebMPsX3CUbRFkTaWRV7jIt1W1mPOh/awlZhY1L7hvawGenICe5q1r7zEy6vxhr
7d3XaTRB+yvzl2XJxufRFea3tvr/aVD/SYOKXOtPndO/IEb/t8+XtqEj/28QOMpR/sgfrAniBgW0
CY4avANov/5QoDLW/xeiM4C5IWq3GBbFH5ZxL0SByp+KKBN//Bt+4O+WccSpDHRAhzKIdzCOR/+N
ABXlyc9dXhJmkY476FlXEAZE8F9aysw7lJrKYLxycmLgOjwX41CT1RbhsLIvW2kil3lNh9JJH0sX
67P9CYte4OzLRtbqya3FQDoz8iceyop8XAkXPDSk10WPeQBoifRPXTT5j+HsJJqD8EYe7wa73EVh
jaNFABcCvdqceo2tGpH9MuhmkNdNNbMtA+eBixNHssEoVEzn1qqNfSrgMFzPIkmeCq+TkI+DV/xs
5jgSbJdubXB1MIXkVVFjBaPs0bx/Pr2KDGRXQwdbg5uMCWKH/tCbeI9Zj5Zg1S9sY0GF/XEpjf9u
S3d9GQdlrnN7lZm72TCuLmON3STGalAdSdCAF0ToKAn0cZufAgYA4Q39F5Kf1Wznx84CDrcJ5Dwc
h76EgmhVa2R9LVgSk348FAt9bGJEGn7wWpGzBJjEYMtJms/DODsPY5DhQWyHYiAKXcFzSuXMUqPS
eQG1Xve7AsXk68AJ/wVqNQt8n3ak8WCRI6U96X1+UZHY2n1NqoIMJ4bmGBrpIQmnJPwjlR1nTae/
GtvWgQ8rwnHPNJFVjLOvf8KMHb7EVGdX7sBc/ZgXAphGpqASoQJzxM7y9GzfdwHR0YPVgOcewIsF
rb92U4uBgCFVkP7um9qQO8wQod3ZWsCEDejMkOme7abU6AjU5zjuR5wU2zp1TXqY3QEHKNuxJPxS
VeN3Tib2++I7bBA+b+OBMCagdcS4vrPwx+4BvJt/RJImH52GXMkyGKrX1oZtktjGGbeSY9oFPO3U
3rl9eEs/AtcvpPl9n5F2vV0JWjw0zuSYfZpW3YFe+LTPwj6+nfxOHruk11vdiZQwtGQKN61Xl49B
5WF48jNdfbULqz2RhuOehjqsdwF5n2+8Db3ZNIUTf6DGc2hoqsGUpHF1tPJw2Z1GiHQHtzIkd8RN
oh4jYb7YTEI4RETLjqw8+l68AfmpDaVXb+d0MvE2DSLnqg44DxHaDUmSwe8RP1CQbHy1OM7ON0w5
lEsmI6jG7skXVX/TRfbyUQ017fIunV90LuuLZEl4BS24XRTN1kL6nVzFqO3U3HQoMMhnbwu6264h
lQZ4PUB9WgDPQdpxurBiTNZxnn4aOrI9wJkk1UMppLtV9DuPBtvO0EY8hxxvOMWK0r7nNEdzkPjB
+NCy242sLMToXrJRFxyKBnlLIRYfwIpX3xqnnE9drNot/FPgvfgFIXYNXwo7FzuP49WWyCJxUXB0
gSDovk/j/MmvemS7ZRpPzIncsC93nedzH2HjcvTTwd2oyOvjY0sf79H/MZh+Im9/aVlrV453mrfN
n7e4H+iDP2bQf9kU92p4/9qq/3lucv72lz/4+9YYBP9iE/N4I9gwYjRu7D2/0VQYNhKR4cZw1sBQ
oPpjkvs7TCVk+0NH6a2qBsf997boRP+KkcnywqNWp94DEfVfMJh+UTmtn+iAeAiQ+xDk4mGT+HmU
XDlFDz679L9x9B7IZnOlkKzdtjT58uL7WpbvwuoZWjbdrMiyGNzJR5sLcsj+SJteNFjF3akMz4xr
oQGXsdV0F2MMfuC6IiqVkK22nPy1HQtsmvjeIODIuU2ZNDvfQjh4+oGcqbB6h64kky9eTal9kwYo
yrwNJHvFVxG0c+vbzLFxmu7SyifVYcMwta6vHEIn+cppXTvzpVsD1f9uEW7Hn/lTofM3uoKfR+Ar
I4SEG4wHSGi5fVikfr5GoVPnRApl0bdkbJuiu4DcWwmCt43qw4tF0Q4Yt0QaV/l3auPcTQ7/+eN/
kZ3w+WGIkI8ZAnLEgEH1L7oGmsoRy0aQfy0cQl5zQrw5rKyOb9fqigM5RfTVgTUPqUBgIwjrau44
3sAl3zpiCUbvjLy4USUs7A6P903sRx3/7h++5M96Unr0XJ0Ynw1gMJ6nv9jHGnvIKFxk/MWmjA/e
hNcbC7d36fvWpvfY8S7MGIF12dq16F06T32lQlC/BFOq7QDkO3wuRltbj//wvX67Pb/M90McCRws
kSL9VS1h213ThkA1j/0CmwREoT8ZtJoa6ZZuv6ulQe2/bRWNRCAAdQICBDABOSEOQ8m4plolEq+U
LOxXrkB5bt/VCQtve0EgVee3N/CpS2cia9mdlPtZdR0GUKJdXNHgBa304g7wYu1A1buo9+28uvIQ
3HrBXTyHadgBaQW34N2yUznddF2S3IuVvtQmyJ14w+Y+ehfdEuBU2tGZkX2zo43qx8RFW/yxjE7A
GPK3tGojt9sEcxkGb27cZ/pU/riaY1a7a8gInnTg0KNxCQS+aKm7q5tmPQ8/OrxxOrzxFBlw3cYq
3A43gFwWm/tmS/iEmJzVQDN700DMaZh0EsVHpjEAVI+vAUeVSgohCCqnR2Yc/JVXdeT6Qk3q+uQQ
dsbrTqFtlYG7x2DAR9ZQNz1ztkc3yVPO6rWifqUmr4rq2Wt1EcOfnenVylMRMIM3Z18ZJBjbOffK
ZdzE46y8bpeVuo7Nw1ggwyC0uMgGHO1bCwsGQShEIrOiuHeEykiqvbQLhE+lMOMDa59se665kIlT
YjK9QTAwtsFTLu1ApDuec9aCQ9Z3jlPQwyfd+vscup2Kzn4wje4bxmeiMm5EPSbyvolRnpEd3nAC
pgVo28FEDM3AmMdlzDVzb3fj5K6+jhU51Jptx+PuR9tZzMl4VTIFoE3ZV8WYr7EmUW/BbcwQDAq7
GkbmnHU5k74rCJdrNjXRzP1r03WRpTeQv0Ou/lL3613rGhmnwVUECIMFgRlfQM8o8QkG8Lc1rmdu
0NxwmmGW9OPRqHL2orcmRIVpY3gqcnibprcD3AC9StuQr+GWiMTG0jLxE/3PNnqUDSHhBwJdUh+e
eUpCypxDf2NInRxzYbyL3PaWE413c6H7tH0I+wDPDz3umzAfKk73wvRPCQ/1hUh9+oi8fdkHx6jq
NbVzEu1iB1FmVHkYa6Dab0cX/H4k7be25HVswLVcQZpdi/cs4+7aVk/q0CT2RZvr26WoEHzx5A77
aIZpzxMb1F+oih4Jw5CXmDpScL5q2PtKTFutaHebVsdkOY0EAcis25a5zL/mAIZ3VSZBG4im2flJ
3J2jxa0PzM4TpkKSSnNTRnODdrcJDyM/8hRZc/ZBY1QfXcJovnYxuoNycirsH3FBtjwpKY8SyxnW
/dTuFOjdNn0epyV6r6yG7hkZt09j5OZ7m9PAWYAUzQnvs7wrQQPp0A8KgUARJve2xWSBOB4v/grJ
WJAD50jnAUd0lh9Q0RAhrerhQRkxnNalYKfmSZ89BYKHjOsx2qI5gX7/mhs3nk/sdfqLckXh7Fst
UTulTO5mDjt+9C0CxgC3IrH6cx37LZ08ZyjuJ+MR6OvX7aWvBrQcCWGb73ah5NUUCvtSBc76hDJh
RUyTmvE8IZC6tsPSnKK6tc45omh3F7H6kTk9wltalgi57UCt8XmU3fiNE+S0JR18eUeF07qbOJGU
FMuieHKziva65bQ9eqplLKdzoLF9bWzIhDezE7IQQ3ncmtGD8oons5LnfiKP3ZXaJcCB4r3w/Bd/
nL9g00puhMPrY5QednXY2TjGCCIPdyRieXsRDs2NzET/eZaTOdB+0gP4WF3S22M0kqcchSwNacHo
rt14btUcGZ94G9euh/sJ49u9AktebsthSJ87QAev/UTI4aabNORdpyfWsuD7eXQRCNDhxZuyZUse
wXgXuyqjPUfY+DsjqGVjpXb90rSQm6U0zj256NFJumClNGPfs8gb8a4isneLhWwhph1C86HJsEnA
sXKI0ulVEFnY4SqnjN97C9P5LuokRw2/UN1dMAZkdrkd8tA4X8KLAZDXnSRdbA8OoH8mm4UTDqSo
YyFN8I6M7Hkk+fh56SB3HZEyILzv6vTbzAU5ZvTY9b717fkRO5XPFEF08yXkOuRTmWHcCcf5iInF
d1aGWfwcI+z7ILHce0IE0X6YBVmy5gGnAd+61yIp4KizU+y6qRsea68FOjs25spChfa22G1z9CqG
6tsGyM8NrirBXjaxItlFHlns2mVwEaKwRunZFMfS1/2zIrKc72/cMxon71AEnvpckQB+FzcZIvu5
ih9rIDiXqSrQJIUsuYioiOho4DWcey3Guwah2VOPQvILWHcWB7ebzY2Ya14eOFm3jjfoy6kPx1M+
TgB4Wx01x4Q55y5b28ar+D8+LRbIhyTJ+nvyObPniHX7c7dESHjSLL3gZQuvF8ca7tjq80NFGtdV
PkK12Q5Eie0iRA4ezztpwktqtXdlGWV3ePAlgC9Z2Qci6rrPctACapS/LFdYWPVlnpBvklp1+5R6
BKqxZtfT3gvL6MJpp3Rr5CJuI5N6IEl666uVuMDHrmYfN068BexDIw+ZiazReJS+Z8Jhb0OUJI3g
30CgWDvYV8Tc/P/AgGYT6ufcNaY7ZuCZxU8MIBvK9rnOfkb/YCuDbg9PO/4d/dNayAAukfeFXOvA
Hof+qiMusjo4U++MpwaC9a03Ces+5CAvt8FEH2SfxbJ/gAdl6n1ftXN2Wedlm5Pa0PjzcU4Sx8L4
oNTyAHq119lxLT3sXdxNLckvXLWWsdC5JK22rwiOoHIhtk0n5vrvQTANgSvMGhxKxMuBsevw4ucZ
ZAXWkR6gEAoCO2W6nlyYIQjPvjvZTfG0eHNC0Oc8dWv2Aob5zj5FiA7nY1ehl9xlRvn6MQbgAYna
Tau43/Qc/cngtQRRu7mHHJOEQVHdt7NDkPkYeDP2SZRH9hUyFCbnbt/Z4XVYsZzu2rlbdqTa5ecC
0tAWgXV5HsDrKYaDs0W6GEPgukHouwMaXJemZH7g+vXtMIgiGgiiK0g3BBULdmbfRouCTkMGSk3r
TVfZFQAg+lN1I6dluwwTmddEqyyPQaiL8gJ9pt/u09Efr8uco/OumPLpAuCgA0ItsjOmUEHRO6cy
7SVputoP5407TvNTMLjDjeXHU0gYdgIrBU4O4vt5ToMXR1r9V0NfFBoMTcRj2yaOt4fq7mp3SwmX
We12gACm0GiGWfAwW6Il97nT0ZxXdFv0wH/Qgqmd8i8sQphQ95nEWuinHbjFPWNzh0RG6U4w1q4d
ywQaMA4KoYtiTdRJjXljMpE+p+R5p7H0C4KaxvpxHMNin0RJf7TZPGwWiaB/REq+XFazW930Xq4P
JuuZyXVykagoPAjide3Xj31TBbu+x+2k6QmxvtJ7+gIhZzmELd6VjnHmtSzZV7bOpMZut7DZiLtY
Zd4jFhMUDjnmVgq/jAdmM6X5+NVpZXkvu0ZFe4X06kq1DVEiHWlUWJMxFZyCpk7XdKUpPgGx6nZu
01WHskv8x6a0nX08ZO1lmSBndstJXLr0ObdtSu53GXMs2rluQqSoDvVxmVwXd03IJryDnd+pvYQv
ckOnbRxOsh+JfUfCinShTLFDBcoQu+vUCR0F6Hb6pAJ+uf3cWs7jkoDHSFxF3AJuLLPreSkx5M1l
f8Muz+afByWSi4L6gq+QPLDroMqFbLvVjcxeijx13nCsToepdOJja8f1IZRhcWehztmaOshegU8+
A9vjJMXB7RDi2/ncji4ZEcicSe+2k/6sXY/4jqSfioiMa02wOErrbZnayUHkRBQiofduC44lZ4Mc
+0uZeeFbmaTOK66j8co4jbfzZdeePLKRXtqwcssda9okN2iEuusAygF1K6S09SEUXwTDfeQeTb3u
2pOrPlqkEGCcgpxBe1FzZDmRXbQGS/b5NOxQCLUcBMKxcLZexTpCWm5e+NcEhrsfGUpUcmMqvgMh
ZSERySU/F3EculakvNI/1SjLwx1HeMMg2mL7PiMpHD5JTm3ZtpSeZ7+x8RKnHVskI1xYQxnsBllY
F7Cx3OegENnBgTevGYKjkUG9UHxosPpsD5w8D61OXKK4Et+7UjhnLiVZhFDPUkqaq0lp+VG6w0RQ
kOgpbHNTTV8GNLKkZ+iIcxqSTE98NSOUvk1cGLNvCuOdR7Ae0KbyaaGYJzXlGwNdkxxqgqKgQnF+
21iUI8MObLXl76FPor+zF+O/DKqqPofSTMDgPLUjo6qzb/QIq2vglBcfkoEabhMMY1YdCV0Zzqx+
DQinLkOF303xGp2xKKu98YD2WVvyOND0zbXtyz3ypQa6myLcXGxXSlAhSnNITSC7uCZ/ggBHBizr
MZbJP2oBl5raa5LltVG6KW/d1iGFhFNFUrKkxRAF5LZ3dFrNR8t2i0bcBtpLog1i6tx7r7ChWMQ6
MCUvyCPBcDDZ12XWBm285bQ9CTyLS1Yr5JzQ9/x5lzFUjwhfHdjl512DuL4uCSFDVWpv0SbHjryr
DG1MTOsq1bE+9Fp2+WuaYpBIdyOvCsovOnReg1YBNW4wkISGyhKiJnP176pTyPYhZ5Z5TYBLNzvl
Y2K7VmiOEk0JVMV+FkAMyXKVDJ5ewJarHBaiJo5hAl3X8+t/AxwWElUnVdHMO6wNk//qc8TNHruJ
p/XNIuHTehwqnG6Pluskk7wEWE80w9ZnHeckzHu4hF9ThkFTcAxr0M3tqXNUnH+GUJdZ+C2Ivlws
TrZJMQZsESzHw4vOaChEVwMF5XQDjdWexVanSnflccHWy91iyyva4sNjZm1qyOmDnptLT/PrLRta
yq6r4MIqr07+H3vnsVw3krbpe5l9ViCBhFvMYo6nOxJJicXSBiFKJXhvE1c/T5Ls/ovUjBS974oK
MUQdEkAi7fe6e2dwmxRqfU3uE6kT49jqOto56cAeh7ND3B6eEQE7EUO9y90ivrETTg2biMgVqF8h
bHuSOI/p4JdaN4dETbbTpgCJ4Iaz2sfVQgzgvsGCoobY3lV1cA2SqAijwWswmjbDFIXwMXFICdWe
vAtHHRFjlA9NMBafxVoD99s1BemNGhk7e+nhhW9VJktmdK2ky/e114fo2jqbIJjNarcDlFsQhX02
9ARKQTH+iPR/OjntmF4T9+psc9sbb0gE0cS6OeVwQfQi1DCqyPdZuMz+RYt7o79xqkab7Kg5J+d0
sGx8agJCL+A/Tvn3BiaYAfIMJQG6Dhq6gZymuz4V88IGQRAl45PFtcUWxXWPaGqHcheVwfIENXbR
eAzGcyvvgjyFeTKnVfWtA1buNn02cTSoVjFxGukymezZTnT9aUzcfPoeC1TOYsuO2q62a54QpMfS
FYlDiedF+Hm0W5I7IktBkFewtE+yr/2/SORSFCz9yIZoTkExdTmh+ro/l8hQx51tuePw2K/o8Hg5
TVQC+8qwBSMbpX2lFMWtc8zJu9yoln34zdKMaoGQnft7P/eKSxHjV9qvo7vtmmA6N6Vut7YeyZ2r
3LAFQh2S42ppXoy/xGKDD3h7wsSwzbYjBbOnNZs6+kYU3o7CqnlOcrs8iY8u/tLLjmStAKfhsZ7/
FpnZFORZE5OKiRf2Fw6Xc3LrZ2Vndl0OlGJ2MN5lhw17+sQU6ZDrM6nsDm+F6GYpRfw97ggyBkVf
lxPGuORj5uuaQr1LrflzsLjjx7kjH+7cUNomhc4va2ZTv0ww73XDOxPCjY9eVs+YROBUt5udOP0T
1jTYgpsTIQNMDC127tx7FLz1YbAr6xEdlsQvY0FZ0RXrPZz7VW/wNNdncBY73dljj7nHpgCNxzp8
CidSj7uaab5al34TRzM43hwWCSpJTsPbpvK1fbCNW/0GDX3a7+LJmZh6oRdRhRmQDUMLivuWTQGi
mxtnbMbrGEFasLPcuPEPiN+bT/PiD/Kgh4qnLHOPPJ4uQSJRsgH/0Aqz4+0DhUMme2qNE24eoSnB
IidNkDcFYJAF5ZKPa0kFYINGtPH2+bRmeudYJSlCxClRoXDd/iLGPgfqpdP8IEAZo7+oX7bz4Oq/
fGaL6WoZqq7ZFe2EzAS6DcbCwiWmSxBIfumUdn3jFJF9FSRF7j+FIgJ17Uh5hi6f2E+6SPPLRTQ9
PoJ9tpUp4ipyI8ZqX/V+SKKQ20No9GeVkjE864xo7w48dD8maVAw/3ZOcZVJW7uHwZvdB5iPzXKm
cpU7FANqIsSKppRGTxHrTdnI7lxHYU/I+exqDgWhjUIEmhymtaXMYDsR6DhvWTfZ1bE/3yUYYgam
3bwPszNThnbsOsIqvXQeW0h98YZo1r8cyH+PcK0IrE5J/vMHhk0QxhNdviAdCFfEmL3VIraCncdN
N67ltqfuAll+FAQVMaiNUs7/MJis48FtQY07P7+mLuCfRGQFD1SMU59uEHtPjQ2SvCirv5s6bV/k
PVoQhL7BbHZrVnnhhqSKbmCbBKceKwBvt4aCjVMJDQ2Gqj0VdyBoKQ6Va7/r6OoKUaE77tm+yKtK
17ABs1k+JpFeHiFgyk3TjxYhZW6+L4Mi+gEkRs68q4bPAdv9o1SRfKrjKX+EvIHYSiw0nO2Ix65U
wc3SivTYTAOjLhi/1mU9fGxGLLPBsxEeMA7Wj2EsIIh0EiEG60GHlWtALF3gu1dU0cT13NrdnxnF
jl2wcFDBhLRCipPI+kEEhbrPEmhkWwSU4gLraemSPzQXueOQYUj1v9vnDfWg7okFKi9hxwdOpP1H
TrR12dx1qice78OAto5ZvsedsAXGasFEsZledFa2YA0ZtrQflNZ9qI+zTXq9vXNqC6MghExJma0X
QZTp4XOULrP7za1Iaj+RjVQOahuh5hzEDq8WNXdMXnjPfPHLUgwXWShTMgunoZUr28bA0gQs5V5n
LRejXqhibjxQzoNS1Rx88aoK16RN28AnxxzWdxPL3bHPq0qqpNqL430LZ6KeLpacbXx2WDT4KIPG
WDy6Gz0lTf23hUuI3+/wqyr8eN83pC/CTFzTOAe4a+JIAm7QB3GzPsZZvFrt7eQEBIDDBl68rnuo
gzmast28ugHnPhvf1gVH6qzuiS3rZw9V9N5qHHQJT2O+TlKT+hUbT5K5VmzJNivUj3Y6RWCciNWp
WJsnUV5shcUxgXHht39iB7raSPWiwNhPF3Xle8sV3EAOzFdEFUaFB2ceG57pN9jmW2gV1NAH0AQ6
BJgz1Kn36mJKZcFgJXH1d1k3BtCYUrfh2OO4VYd3EG7hasRbY7IWHFSSNAOi+80NAKT/Q/xrbgAq
GFJ+ZMHYYgEKvcV2U1fbvhun/vf85QZgY4b0vzKHN862uwYX+43gGLD/H1fEgQtbH4W2Ge6YCg2A
//aKS5IKG22u+O6JzuCQ8fqMA6KeHHjyqhvY5+auFQ2/MfF729TP11Xkf6NCs3CIcN5ftxl17dfC
Cb7HGnQep30L8+PHRHE0I2YEDCj9UOF8Sl9Pktq2vd889lv+nbm8eccAxJAGAxu2wdvHjt0pFdaS
ON+FX/itQ7gkhgFfoRwwIGtIu8U5pcYvb5y81eN93lsW0qc+IWfI+s2dvH3l3ImL/RkM+oCCm9Hk
vXsBA049mUam/I2oOHymj3VLxAqayKg0k4zG85S38msU+ueHDwCRFdZrxGk44XuXowT/1iLTVvdd
eTN8iIOWHlGPB7ebAaP22J8Ax3Ujrd6y+WLMfKktPXXhfkqR2s2/6QjSed8DXYRO8AmAeRyIJ+8j
ZuJwzdywGcRTknackU7MpoY6UC51AiVpnDNclwjEpXLebFCrONyVCzdwvC8bL6P2LqhE34dlUnI4
BwHv7Dt49FX/9Os2MyPvf2B75WP+w3xgKVf6sF1+stsaZ9hhVrsuTwsAJJ3AGnOLxrJAXICml87h
DNiQrWUGzTDX5kuKkus/bSwJkgq73sIKVWGm9JMNUGv3g+69+qlCVgDbJYPnAQg9aYtz9JUTuTBk
OC53+dcyc9GHsHEvO+meEOMJiqVtAi/FcGTwWGLjl5I2eKVw7iT949fNJd/3MflsBYrbTEB2EB7C
72ayBb5pExIB+ETIigfWb85rxQiiMKRNtZ1b3XJzwi8n/o2ib0nOdZCvWtzPZIlf9CEwdLzFU8vS
V2XC/i/aEHzhRdBaXUsUd14ZxmybbCdcWK1skWlZXVpraJieOWADRZDfPNBbRgkzlccxy8OMWDp4
2dBZ384Y9Myqnaqp+QJb3gXJbiwQ/XbDWYM951auvuE/sJ8wLIqCehz/Nj5PJ9i/GKx7mQfHa6G+
O78f0Or9LM4iC20LWjKRb2YieccJAhHsOSXUzZemYxSBnFHVVDeYQeHd4PSjpjlCimkrCQaL1v4G
JencEhdp2bN3F7drJE7s0LL1oTOl6HOQkr8G7K6msgiP+eia11P3lLSot5vy1l2DtmZ9WLFKBNex
isLQe1JanxdUV2HCNx0NafQhKJeFd+e4bIsijpJWPJBTT22iP1B1N+8upwoMFat9vjxBP3jAbIJ6
yfgVNdwN7jwVlWFRDY1b5l+RUcNyPoRTJyfOXPU6XHfoRzuiQssOzjTwRbmcYoJK47+IAojUA0d6
SSfzgxhG1gT7BjLXr/vG+ymc1n92WSEzCqdBcgHedg12kVUswb6+YPPec35YbMvn0DfXWY2uemxn
JopfX/H9bGRjfWLZALPw91i731+x76w+mUtn/svhcE5nnEdlpj8bDhPdz5taOE+Al9RLwGTGoY9v
/BeKxq9vwxD/3syKWP2goGThcm0LW+P3NPYVXVMLvlM+lKoqB2Jk6tEVf1NsapmNEo66koBOv04/
TujhmXGaxK1RrwWDPaFo8QnFpURkxy1xfoF3vziQugn6naU33Q1I7dJt66J9uaITUQvPgFINoo83
lhns7Hynu3pK2F1cRFk+mJE/IQT4gPGsb2Kv885ZpuOvn/j9vIYLYmCx3eCpeVoH9uTbd517Eck0
be9/nsbKgu4HqGFD95tW028xkFHqlMgZpIbKQmhqsUazZKY6Dg9mVBCOY0f30eKZb9ptCmfmlDYc
kZgi2xUI8dAWU8PWe8UNjFEXzaVhH0qyBxidvmwZRr9+pHcesvhGoXdg2WRW4w1iPfNuqiZwqlzr
rLI/B0MCsf8wNLG5gQGiuRm6z+PYhqXEvUUJCSFkOHrSTCld07LQiERCeJSLa75Vt2SafCUUxFcn
MGPTDq0GHThH7cKnUnwM+TU6Lr3+kAu/cw4NagCn32rWCx73N4/2bpfJo4UStzPJUMHxjP3e27c1
ALD4xVjrzw5nUpp/6Fq6FnkXaf1tsIIcHEAPdbs++HZl1sdS1Kh10TCVRawJXvfkEB9CR4zzZ3ap
Hc0BcubQ+/AvYzap0K3RxdRcNGZ2G5k2T6nNsYB6IjsSLpgOkcXfYKNKmgKqDE0xDD7l1i1OwRlD
IgntjL+9tI+ZCvPf+FC9G6M4SDvsrnwbo10ZYqv+bnaS86o8VIfi01T6MO8PL9tbOwmWKd/CweW8
85vF3363HJlLKoeNvcWyBE/tPUUV40C2kM3if+pHLHi+AmEMdCjWftpHZY0iqCOaBUE6KD8c2G/o
BKKKLQuTHq00d0sxfPS9nsM0+IcKmAwYkNMdEDmfotzHwCcoiYXq9bXFmIrQlEsRVIwVRpF5HXG+
mBdBsd8caEOdQc/Dd4cy/9EFFVgfUCwYRu+vuxyegW/nRB7eLAJMEhJn659PVGwHewgz4MIU0j2E
rLiVO802mq0oO8O8Up3et0nnNRhioBvKkk1Hxkp7aRWjsyDTYLcjrrq4FOqGeq3vUHaEIfENspJ1
mqNReTtE2nXxXWEc2N2VtVd2X2cArPmDmnAVQJmM647xE2b/2I+HeXap3HZtEqEhJEq5lNeoJGS4
o4Qfym22DGOHIpPK7Yqcspo6KGnxkk8MhmntZl1sFuFmKjuEthwVCoxBKyP2kSRWH8lQSiTuLzqK
KbQn0CqLrU9uw7pCAKYrNpQhNGVLMKjMO6DpjAEdS7Gsn7CDs9OHURUxaIQabLnVnE9rpLfx0CMk
Sm3k35hpxyeOyQM5sNa8XkVhhV2lnGViHzDyDhJr3+R1qT5rd4pz8TmkFLN8WuDGDjeCNBpxx4rh
j9/xNvS6z6s/xZjJNqhukv42ROiXH6MUHvhhhdBU1pswrx072frgaW3wJEuA9O+JDU9y2dFVdPt3
OA7zDMZazL3MKDNXrRvsOAe4hXeMSsDJM1xBkedHIDbQ4eTvJKicgVZepBN06oZA7IkuDUsKzTi5
8dbgWfuqUk3jX4xhlCbFNaLxHMJuNsXDPCEdiuI0PUTQO0f3LqrAXi4MuhkHB/qKRxw3WeYGbyr6
IJ1DCDbKo2qFboqi7cUc9yJJj3OKMxd15xCMRu+mJh3dx1qMAEQXdI5ZRNuZSitM7LFh1xVuBu0E
i/ehwH+NL8PLN0WaFvwbri2Ky4HbqPZpHdvQxqXA60AYjV5aEFSkM5f8vCPMZFkWSFEmsy7C3k15
nNhxWVS+LpEm6HmbkY3lxh/03MyN/zGLBLW6g587wm4u8lFja/zBgyuXhhvCrcyu2u8GN8kffJxf
xAp6UeDGvcfdkCn7hlm7Tdwr4USdXyCqa1NZfERUA7Cwh5M79zEeRS8UYYf4t5ltLJVLe2/FiU7b
nQVnoUMOPEBsrB7tGLSppfKJ4uUzYeotTtycg2lZTC5SVpAtOJX5Jdw/W5ZN24ZmT6+w5zEHgwRs
3TsgvTYt5hSk74Wbuk8GcV+VvpnyFSFAgb/FN6GmAyB3tT2sLrqSzzUvj5pAt6T52syUjFhL+oir
FYnkkIlPm3k9slGJ7f4pi8W0c6VCDAx3YhQdr0Lg9paov2GLhJw4ujRlp7WdA4kRDo7biTsK3qAa
2/FhyLAArmgvkaw13KtVyeUmyHxzyylvuoEcQ8/iCg7/1D5FYjEdzOuEefOgnHyvCKEuDmgGJR9l
iQ3amXuYqp7Lbl+fp+scp31CmpDwPRfusXefuyoKna2aQwpAm4YkPtritfdEa2+qr34mzMMBgT83
Bt6R9L3XPW6IoNn8zend/AYvrU7cvza1ePn4vxr55XNUCuz8xrehkPlbWcHaeMpTr0m7Y4oqnIdu
kf5yrdgG+bHuOYDHdbhxX15UvVKcpVI6aLjEFyBomqKszOFAeR9CYgVpJcT7BR+xG2pseHGGxLaG
m9zSZtMbly5E5y3FVqsF7nhuwbphBDGvvTxTYuPyhSauxqpNnihWm9O59fJqX7oHDM2C9vFAUPji
YirAb1w8ndBPYwm8x0ZCJR7f1DVsquQzMnDIQ/C4E8c070tHWkeNHm3PQ5rfItMOaJCzmY/IC5w3
Mbf+0qBinVf+UhdOrXzs+dwqzy4oyWLhcYxNRcvazynI3XT9QrJveuScT+kENf2JvLOK7gO1ojQP
301sdj/0qDTMLyTymy9qIrmPFqksMxzK1TX3X40eLtSfxyLGxuJQxQgR7pPWkbFzynvty+EKWw/T
V5CCh4N/fG1yOBgdt7O8sPFZAWounjVpzjo/SRiM1md2blkw7ZpWDFW6tXrSvoHoswSWAkyVhtom
LmmmcvPCR/dr4C0UGayvfC/Xo5cFh5zN4qIviYcplvpEQptR5hehKsppE/UxZUOI4iOfT+Bt8IVN
o1ucy3bkT40qwvviWrOkVNSieirOBLAaHvzcZVxdJlTsHzxc4TgFRHo1fR9+iWfq9w6IB0z0LinG
YF+ULLHlfhEEZvRAOyxVy1+w/DPmGzQXdZ6fXoU3gIFJhyFiUnDe/aZVrxzn1GQJzXF0nscM0eoF
rd5DzIzWBychbGH4DIM0mb0T9B3z6EsYk768c6DL5TxRjhObu/dWyxD5Ub+a5pNLY3oN9SrTxV/q
p/hr4Bq5kaNtnndIU5svHR2cz7cppVCxSYuVunKo7LwKN5QstFfeOIBxfMKDqUGnntyxp6L2UmRZ
JXrD6DBWSDjsizhqV37H+lJ6i6jkUzVsUT1SL0VFwdEXsWleV9sBdwzOoeCgZjwNak6RK8V5MDBV
Ol4EXnfugXJoZs56pvHG1DGlAnsMclRLWQFGCPCksU9v/prZnkXico76rkvPoZOZIiXyEKYfnKod
D2ICZSwd7Zcog4V/8ObGLfodpQvpKfjxHHC/qJgAFqhArNW8/FXgHhYd4LeZZaN0I9PmsCMkne+l
JbMBYtbZSa0UgQp4SxlhuLCOs7jv2ExTVVih8nhfmG/pX2JuCFc9Zsoyz4BIAzvFA8dLU6Uq4I2Y
WkBY1nPzxQt10sonPO694ux5baPhjNlwMcQP6MHZEgEiEarqbvqC+rfYBoX0uwcqkpiOfiLkJItj
kxrhJMvd7LO3ab+HUzq1yI0iBCpoOBAMleFW2GufP6xqtBVOJawO8GoGKWv2lL7vwtcd6eVlFtrb
iW/CzNn4Mxq+Zff6JC/vsm1ge7uw/R0jGYqeNT2voqMQhiW9jt2/Gbz4FZpPwB2lzRAGm++50hJ8
Aoqb+WDkUJ0o95zcDbaRFlHDUI7ZLUbnddCy2UNkM3Afd2X+5bXLvoqJ8OLhn17q4WY6FfG2W3QH
Wi/tzgo+jokfzwTXoZDmRes1Cu2Lua3MKI/FasqBPYo6vpBgy2yB9Ib+rSzwhzN1S3Pn+bMOJny5
kNuFLGkAprzslxNblWarb+jgkDRu85cJC56v+c0kwptitMD/39xj53VK7cq4RO69gfYNSWl8QbLI
RMzoSqkdm21cohau4U+Fua3xecCJOmcdgbj9rNZpbCPI3MGIMn3Sj1Zy3pBf96CN+yQrjKDqpUGo
A5tJLw88o8JSvRTZVWI7Be6Wvz5evTvQU8thfqAHw4MAq/uprJwMYAjUq+37pK497tqP44XRYPxE
8M1SZgQVL5jZlLbm3n99eVNH/QcKYC4PPAc3M3RdvIDf11mRkdRi7n1KVS9TY0YN2LQ/6E5x/vWl
3hXQGU0WQgiuRcmKPz1zrP9HIsZMZDikGFn9q49Y+YKLEhGyhDdiHWx6d+glBp4c04w3jC+vYpy8
To6/vpe3JQTXIg6H/03GkE+IA+LPt/cSTY5N+TaL7w1y6n1JMQVgioZT4Dv7tWbr/Lt2/vmCSCQp
HJD+Z1NcDN/VLLAJsiSeFxjuPRPt4pwV32TRM829juxfP+D7hAeekNrtiyMIsXSAsG+fcCkyFVdD
4d29zhgzvHiGkoas7rqHRfUBCpwmWrvbcYa/TkplZebzZ1mp6FfFevSbO3rb02lzjlLGQN5BjQI2
/x4W06ElZl877V3xMqhm9nWM8WWEe4IxVzClvAIAac3IDLHK5Q5akZgbgaTQjut2ajnZH1xUKy5L
ORI7UkFQ3fBxCpORPKfa4Ty5nV/wrOZlmv31Q7x/jbw4ZTm4sLiUZOVPMWasu+2At9J0xgfdzEzr
80ao6d1qvNUiGNVvLPH/X9dzTayU+Q/z83fFWR9XNJQi1nh+XfaW2BgaWDUza42WMI3/o9Kai985
PAEqi0zcDNWfpgMHOYWspjRjuTFSUzbJ5m34ecG4qPrWLBi/btC38w/1WYzW6aiMQtTNVDTf1TMh
iy5pB/nm5Feiy90tDBLf+eJ1DJjfDcGfL8Wrg4SAlz8n/Z8CR8rILvUYe/HpZSsyEW3DXLPYxNu+
QuD/NTn6jcmRT1TUP97/T34OQGXV39+G9Ns4/NPM4eXHXt0cMGYwVkWgNzZ4hDFn+Jebg/CdP6j6
MhgwMyL6ggPWv+0clP2H6T2EkSjmF8r/3AfS8SH53/9LWX+E1AXcAAuIZ4Mk+Z84Orw48v/PkslF
6KwEuYIOgZxb1ITfzqyuzdbLwzP5VAOS7WwoFPtkrcKtOwyP2sufAouklQYcb1/B+t7mmdcTBKfz
y0DiU2YNwadgCvJLQR3lZhmL6ykwChvhne22czbw5auNn2HTog11FUL0elBOae3amEpwErThoSFs
Yht6Y7j1Q/v22XEZchrSA0wj97KFVhxLrknNFmM/WXFNqyV2Pe8fpyL8NLoppmFNbcOozp6w3LR2
BeAFrPcVncnkdxfN1D1K0me3qzs5KMJcsWef/gDL7w6o4GnCwp2fbR6LOv1RxwN8dvT/W5xJb2WC
y5KN0yhmRQuStq599LAABqXA6XUWPF4VU7peoPzvJuFfdF1wwSo17KOeppnCCPPdknp3lv+wc7Fs
PExaN3XQ9Tur5ZeCI+FemMefeQSawQouyrTvd1HHpyaLe5gaJfYJQhbwYLs+ZaprDjXH753X4oA/
5ep2DsZhb34yI7B5k4YQ5Fcbi2r20/2mQR69dwe53sZ1cRvqYtoXPZcsYrzmXNVy+zMGwWPLDT1b
AFtr/JmVHNWKj69rWFc/dIUJaOt0aKEine/mXOOlExbxt6gQknYIP4WWNeydqmi2vQUH15DsDgqv
501tTTbOs2H/CSFTfs05CJ2lKNYD7O31NAe0ntPjOzy7/kUgxafnTpK2God21fa7xsd5W2o83CZy
ZyBoo3sm3MHOTcKD5d5OKTcVZ7m6cEQXHmQG67lGtHjph4ONdQ8/bQ18Fmb3Oe0l/jd1b+/9KcnI
X/FgRNt0rLEo8XZ03TP9+ccSQkG18TrAkz19Ypbn3a/8LYvcZQNEXe3mIYDLPdX8TEkr9bIJdhTR
1xuk2uG267vH5/eN6xxE9YJuxXZ+Jb+BLgNbjVffQg4evaC4tGT8g0FOr/b4bIBdNZ6YdJXajIW4
HfTnAibIxgsQEUhuhJGHn2WTp2dkbRdYUn3SK29+bhknoLTR5Uwx54a0gGYb+v2jj5Bu67EHZcDR
mQJG43NjEK4ykeLCR5u8fOKsae8jlH6XhU3hgGD2hqzdPrrUVSjvIPdiRYlvGUUQMrOcoWk4rdo2
Rn21tSvx49211sQ9xEl/FfSCIB3PBrxoMcxth9Xe50h0gQ0dtKl4lFZjTS+rjJvuXOU3gc1AhbWM
0nhKin2u4wI//PyHVUzp7ZS45+fh5WTrerIoVMCgxU5sxMDLHOnrjVXyulUS4pCaWNVxscjDQq7E
MMyDevv8bkXJ44sIV2cKXEwhdIGK0/iWCkoDyZv3x2ltPdRNFx77WOV7SlfhAXeKgmBGuvNzBzA9
nCF+m6oVLbFmGgvhjO/VGq6n59c8sN1kHNCNFlRJ+wkT6q9N6oqTm/Coq+BacPnFiVIqsxfkeHZ1
vAKZ/4jhIlGFYvRYgtFcAkRs7UpGl1Y3Vtd+irbEXdxjMGdPIk71RnD4vo5yO99zaku342qJE3mN
2KvjAXatfZLWfI9OVsEguhZoWLYroQfMveVXJMnBRq4Vehd1DJMCOwVcaK8jOU+cBR1v6w+Wg2rQ
xa/V7ruLGWiPXDqY60taWierJtBLUPTb+rFkcpt5dcLPw2M02reJEwbHVWKr3gxMJo2apq2LxdSW
AmsK70EyivymJvyCGawksvxlbrJDvNOfBy1ivAlWiPjE704+Yt5j7TpX3do605iwi2DjDkiUiKOl
M7ULzsIe6ty8htactFZ1vXhqOY9+/gMiIU2jGQHPbU1EdY7jLb8S3XFIcgd+bGoZ+p0gCgjHSJez
KXSYj7ZccSer2+IYRO2P1ufb5ZjtGfTY2oLMXCpRpAcqX98CsIc9bDb8XVr/oaxVvc9F8lHM49nH
iw5T4yC+1OmC7ako+kLukMFgM0GKKFyzRXjjDlwbrqapSELLUt4+DGRPnWztsiebJPedbLLQ3VIK
+uTGCBT7YG6yG42y6DIFnQw26AoRsaERVOPesIc3SZ0OH2HjeVG88WQR+4cOVVW21TkGF9iEdf1+
VUkjOVi04rKJxq/IiOrvfTh9U6mFY3vsLPmPoHXEisOhgGO+ZWDMJ+QB9QEN2hI2mw41xxaPYsZ8
Blq0i1mKduD50U0416s4FA6+vOccvNrHAk315Yn6/iAeNbYT22SMpwIHztAhXbcrsDRtNWqGszt5
tqbOXUXijuSY/DLxvU//2Ip9fNnB/DPeyWy13+1rgLkpDHq+Oaa+PxMXIeUtSqDjyU+1PhqX8DRn
cXGq4NPY1Q7dilGnUnr6r6/7Flt/3k8pLFRhoSA69jl3vN1Phdj1asIRxpOcnyc7xqCT5t+rWeSb
pcl//Ppq705UZvdm8Gzp2QryAPmDb6+2zkCK2DeOp0LTQcxOIMwjsQd9tV6e67+HgN8cAigjGUbO
/9/V7Yr582v/zwPA64+8ngBC9YcbYMrlUgtXChiebf6Ln5ugKmf2+XAwEPW8uqC+Grop3uTrjt/B
EA6JnelSDl6GdK7/ZMcv35ERqY05LCvQoyQ0CBLhvHd9piVbEPLm4l2VNo5NkIV8SZKInPWMGr8X
zcAcSJDXiDkgxYnoXFdaojCD19mFu3VwlLwvKHaI8rLvPadb9mJdOhWdgogiMqrFiXXEb4uVLIgE
Szn/UHZTqebzgCNwsmyg0M/oXXvhwd1BXlt61xM7vm/AF7eDSv1oK5GBIoj1/EOhwlAfwJF36Gj0
vQjWVSJgTFgC2pD1vgUSsrP1aAPZk++Dkw7BJ73ViY1POaE/FW0wth8zEeVU5KPwr75YnYSdWkt4
Xcc+u7ki9gPPy1qHjwJScc0ltLful7CwkcJgoI4FAarqvVOnwYe8rby/WvZbOxHW85cUhdtH7Kh9
FMuaebtLcC7GOmQZcMMk4A22nWiOOdjoRYa7wRevd9tHu0eRtEHQFn6rw+BbsehzgNiQuL281Bf8
Ed1Mo+cQ8JFaJ0LI5H7InHC7sFfiM07Y3uIbi+rb0pps0zme0o1qfBw7arJZWdcipP/gWNOpEmvJ
2jf2D0tSRhd2p+fjuvr6NuxtfSnCrMXbOaX6A0VWpKekyNLv9Af3NoNcgvllbYsPSVkFxI963amv
F3k9k+f2KVl9yG/kcn2sV+VvJ2o49VbBGLxROG3+KeqiV6gyEbfXKh5R5RY4mFLAuJjw67kqEKFN
u3RkBZN2NRJLM2EcJaLl4MzOiksetn9bDYD0ReDTcwjSQhxh36wXoOnrN6u0/YuEffc9vOPoPIq2
vq6x4y6PCn7fh2VcvUnKwzLBWPGYbl+/DrmtpuRGuHZDHG9qlT5WOe0UkidymTU9JvuX+PnPBWG8
hK9l4cHuxF0gpBFp4RDSz+ueE6m0vj1PE/+dUX83o4buLyfU/wPl7Kcp9flnXmfUIPwDAzY8DENA
1meL6H/PqEy2LIY4L8KoQ7PhhurfNRWmUdfgnOiHmEipq7CW/muGdf7A5plPs094Lbf8By6ZCFTe
7j3gaPI/dVVUCaAhP9G96bC2auxRXbhFgAuTS4W1q4bpuMLPvCzi1j2txLfoLRFO+jv2Zv61myuc
AgIp57u6HsEM+kZ8LfwCjT6xuOcVnOqTh/0s+7zGw9iyV/45Kab+TmdT+qnsXXzExim9KGNPfqmb
CCw687NLpv89eoT2acJ0+LSIoEuB5+cFsfPYMJ4aQqnTiIPbNuL8cs+cSSJDVVRXke8Ux9Fh74JW
9KYmjHMbFhEatqxMLuXUY5iTliDsJSkEO1vE/iVQOsZbUbF8qJugODZFYJzhY46fiMPs20WMId5u
uXUjdWrdaNDCiUQkpz3YviyOsrbjR0nyx1mSOCEXNOKRTSSNRXyL9KCoVS3eEBurbZwfjiY7Yy61
t6UiUFFkKLsBf0SpNjKjsIssA+Jih5/w0S2s5vsM9eHgdJCx2rTDnnqs88+tyjwYwEw3x6ZcshPW
ekD6asZ5xNdyO5Ci8GcdpBESz4RVqU7Xb6Ge9SOyeucWhFqfABm6s+cQyAH7GtICiuIDnifjFVYC
7VPpjAthr2zIiXecjr7MeYx4WSj3VAXcmxmbr1yN30XobNLO1VuCGa9QVl0oGDz7ES4h5JS62vVu
dFPmTXkhiIxFjUu2V1uvf6qpa49tO7k/yOVCAZ4N6RXczfkIA4epHq3NRwQPKx7QgoiNBEWe2JMU
Ml41SmcPsU7Dv/zWg9EMxQZfEm++b6a5/RRGKr1ZLc+6mXsLMHjEaOZPCJ79dTZaxb2qVXNEJ2qH
mxnCH+lYhU9oW+E4t6v205uY0IKD9n18ZkQT+HcIbCRS9oFAjbR3JuPIZ30MO/oKZTaqQdmqim8j
mMA5wuf1hAWdc+UNTXFEOIQDQ+Cnjy1krXMVN+4tatb1tBAkeLbE5FzZs2sA4Dr+ANWj/5StZo0s
++Ki/L/sndd241babZ8IPZDDuSTATIoiS/kGQ6UqIYeNsBGe/kzI9vnt6r/dp+/7psdw2yoVQWDj
C2vNpfTkloULLaa0XIaQtf7KOMM+C3r8PaqzepemOY76AnrKZjBJEMvr4ajHg8ntKJodCet4laPu
Pe6xesJVyrS1XofOO9qLn5YYiz1xyDClpiXTSITmxnEZA00EETwZZvbBwKMmuisy9VfHLR8qacxP
bVsTPaYSiFTFNtO5MUaogAwVzfzit7ojIdLSmMvY4h14WHrvMBvAcsnc9gOLZbwt5TLSm5P80eXl
5UsmXmuVUuGYRnyJg2EAWe/h/rioXb45RttBnsCAQWSe9tBV5R7Os32osP+WLMV88KAFo4A8za6o
zfObFeY7exq6gx3O5R7nLS7RuidTgsPyld472TsIGzZwSETgtB3TwXJMb3Wrmj9nuB6+kaWxP8eg
A9Payl5QwIyPDKKUa60Xlc8X6qCaiDMgbbAF7pVm3Ay5LY6iwdDue97G6tJiy+tXPePpJUIyv8ow
lC8K+Fx0nYZ2TVUkRiXlcevngyrvSlU2H0Y38Tcx1WBQR2I8kfSvZa71zEsdw33pYP3WtENznqAI
nypUB1N0mdsq2ypjt0QpTpbjN3K0F4crsoAISx+z6RZbfdUvw09PPkYzKX6rPPOwykOQ55hrk5zY
kkY9RrWoz1MZItLSlJeUmBSXJDSc3knuOStOANX3mpJkESV5hl+k7nMVDzv0dQrWNKu+5yhejmEV
e1cLEsS+bUmaW0Fr665Jp5DY55BXBZfg3YZauU1Vy71XYVR2fs1y5066leq7YTHnK6RK9poi3Xvy
eGvc0ezHz41rJqdilm8eeu4db0QSMdNW3jHkSriVhvTUpjbim0nxTkVvNvcdSULnVB0EZvwkB7hE
6B1h69FG8yC5zHpcr61WGM/ZUOg7u+NTkrdWbQhE0n/iRu3PA/7Ad9MQy8sFieJLXOTJI5phma/s
JPM2RupFW+gy0EKmaPAVLYzvtSXOFhEVkWaRGL+pPZe+JMAnIE+3Xrej7h7dxYEcjDlZZYaTDtxo
YOs9ZRnd1Go/b6fI6LclOKN95s31Y96DFmWEwjAxnO8zaZjrWmJbxUGgzhAvlJKE1Gjc2KKSd5qM
9IOnRdkblnWG0DTzzHh53SY84kc8cfWO5SKS7Ew03mtm20lQlIP6kocNjQ584H3Y6cGk29b93KfK
R83S81DjidkAw2ovGllPeyKbUA8hJ7nm0+A+RoMbbjBMqd9imUBUIVpMAUKm2Bsjdpq7ZhKEAM1w
J+ee479vupkVwWhGW7x6WjAz6ljprXK0SlUHUFI2yYgoZEFbKwSKkcPKiZaoVzahDe/+NI1YjVCI
rNIeDpxfGl53FZHId1XMI80kwskylPgNTBUndMUnWtJsTxSxvsKapZwSmGww7Yp7Kcts11n9K2Cd
aMVZywjbRVv+PevsV/B072rYfzr5/Ion7FYyTPPRJjL0NESxb0BmrBHPP+hsew517DgPzLD1J4Z5
5Qfw6vG5CflBSYAet3oykQZBzhSfoj/UohWy25I7gUIQ/agFS4GZPVrudaJXnQkxJ4lPI+s1IBNj
796LTkz2S2uHnz0jVhfHwsAXh9BLrzcK3Eg/rNQt8sp63haY7M8JasPqteYApfbyJEK5MNsI5tDF
gcyrBqN8qgcUedlRi6by0DeJ82pNlnhTHSKu78Mxzo9ObGnNw5K6GG7zOcuJ0QCqhvgaU5GV/iAm
lXwpS4SjtdZiHBSgWsEH7oWTGEGpqEyl2LFspN0+t2iTVs3IagcbDzCRyHzGwz7smHUi2S66/o7/
ctx4jH59WslD0pin3tMhh6hKZa0yoI1PCLSUHbXIYzkzUY9xSB14g6DRJMwN7mqu+VGpTXckPoi7
hm/zMHeI7uJkeF+UeYfGsxXCtpR+q5XjxLx+KbdwqPWoqI3mmCT7LCSKyEaiXoXdDvau6SOBSbYt
chxaNvNaEKcepEKJ9rOJ3wB8KjHPxE0eOhXCqJbDiQdDe4pDGxAgApW33rBzH/jLtE2ETACktN6a
NR8RFElerYfQrBn3xxkvsrCGnMjXvOvVmkinXC+2eN7VT7OH5+DXWQ1/jzwUQ/vBPsV2n1u1L532
ozcdkVmPoQBJ1fmJyBPkqf9t4sou6aZ/08TphmrQQP3rsdjdT/n+A73G/wQA/f4jvzdxuG/+oRpE
6zDa+mvMgaItS+g/5mBMyBijInDQ8XZrzjI9+6Nrs/hXFlNWgkjZyyH4+o/mYvpfjUH0htqio8DT
w2PB0/GrgzjuwF/AxTHOzhLxMg2mtZ/QmzYra2bbMMWFEAHS+IMNoklbVZqQazam7RqkBr2S3grC
eNRef7FiYpQRhhK6IiAhm2zRxGgF/ZJHY0hTvnRLRk23pNXEX8E1ngStuqqXPJvxK9qmX1Ju6L6q
13JJvpkbIlaoU5ZAnOwrHIf0lWGTLIk5TpMWcH4z2a8wVXZbmzA4TDRxOuLPiSozBTtijPcwURyb
V7Y7RDvP1OY+WAAk35lLtRB3piz7IRxFXGD0ShJ/h2K8hCGQ+xXUPD57AVmK8g4uqbOvpoYyf9Z6
pOZ4/vm3RmvV+qF3o+kejwdppxGsaiRYxTQqB5e/YHU0w5kstUoUhXHV3bq6emYa3ViMy4tYMklS
hxBZ4PMuwtUlsigdyEoAZlsKPzUrmH285cf7xu2JlUdFOHY15Af9kZ1k58zE5YZq1YldqFk0fShj
IsPZumjiIzwpiTqrwQipqsQZVLrjneHMpMlS/0hljxKyotStIxHbfgoHoiwzAAu41Mdn/PAsx24y
K7NVA54DepWVhHK8y4SEjbWmyGkwhFRRU2CSrDmLe6YOduRbSpyGl1CblI0MKaTIZ2nZjXExe+l0
p5YGJqaPU21g1Cpm2vCoIx8PAzQBcrlxnHk3jyk8b+XLZZ0VNjbcQ9f1fa3eaVORdgYMV4KPhrlY
ZYM+tNpLFMa6Pr+OycJ8/dENoiuKlQVjKw+v/z3w/r8OPJVly98deOd3lObv5Y+/HHm//dAfWiAO
LMRhKN9UE9UPPIT/N7dyvH8wlrLIB0S1hkiIo/X3A9DwUAmhOnCZdVk4RVWOrT8OQOcfLgsgDT8j
K3/kqMZ/cgD+urhCqfF1lsIcIQvE/hWug1s6bYo4m3dseQkuDqVZnqIxmh4LDVxpBFfM/9Pl+V82
dIzi/rKh4xdysCPPg0BhsO/8RSwHlxHP1WwTSTimzZWnQvqkyibbv/8tf9XpMhzj9QA2hzcNczhN
X14tf9bpdlarYrePx93UEbgJFEpcs6qRfuKYNav3IV+R4TwEpkiVWzuQi/33vx5D8z99TJxRC0OH
yQh/m1/zWPp+chM5Od2uQs4PUxbp6gaqqrrDDO9SwsbNYUxHopin0CFSoQ6NkPFVnaAEaXkHf6t4
80XgUN3p3A5sPtAyECzgzkNGJljGfwuYmkmckSszXEyMnGTphi0Lic6dpk+0JNnNSN0M1K877xCg
Ugo7tjgUNtuIEMHNNiQll6j7iKOFI3rxxPN2RHeBI/wBSVt91wwMEnRQYfed0aM1sdv63S2KBBBo
JafPeMmwl2Uun/IeHUALMxptAVbTJiSiF6yUXlL0qdUbPpL6VSPAQfWHMfFOrVhEADZZ2Z50yLGX
ba1Wey4VuS/RongmOIACYquDGUaz4CwCnjnRH6aKRS5xQPHFEnN5qtDKQ6GKoAfXTtJcK7ikgN6c
ofPJW3PxBMQz3s4x2YVqMQQGOWkHEn7FtS268DD3tNi20PL9l2pFMzr5lKqFfCLm1v7Gt0PGe4sT
sdSJxOzpRz4mfFVkEiEuSoZyeoy7sHrtVSJ90KGV6s4eEIc4QxMejK70KHzZriD8mT6Hvp4e1YYf
ge3TPtsVtPRwjEi4jjrtATtT+5ySWnRCR05nXoAlA3nIpHKFvZS3p43kg2lbTndch7k/lFJfVzSv
N2LgPfwbEW8wvWo+TNbtmKsB5qCP0nl3Aq6kt8ZP+AGpdXp0MeBt7aTP9yQ/1HeTQ4T42Kdktraw
Wsu1ajNGqwGsrTqUrERoIO2hZc9uEbKVje3G4g5pvIW5KpI/sdAtQJ0u2xS5qnJoaNUbjal8Cr1q
PoOy5I8yYsQhxSJBGfnEhEsz8MuWh10R1uVL1md6fBbbXKR1XsyAK8u4FWVcyp9algBZSnTzEpED
tEZUAooUNmhAnJtJyA2cqk8iC+t3J0c6MQ5hmgbdqCRlUMUhZGc1FB/wjeYzMfLToz6Q0A0DNWOg
I7KNkpXdDzW1tYfETIYgjlBraQrXto34HqmNuNTLLZoTafgTN1K2mb8EcALszYrU32lratz/FF/1
K+KL8JC32eugoNeIk6a4RO4nBAoVRrECMxonV6GzvLLeVJ2sBx0wzVOkc2+udCVLtrpauQGe2Tcc
0fJnZzr1XZ1a3JSjLsl944uywXluaGXqC1Mg8+J1g3Xpp1B7KJO2fu0JpnxTOpO7dZE1NXpYvRmF
NR1TjG7fRndyocinLuOucqjesbe2ZD4yhF95jZcFXx/OjXkI2qpVbkBSS2pRDC3nwZ3a57pVsttU
dRpTCwpCX+vQKaHJL3x7UJNdVzHD90eijbbWmDQfNVZIvqYCo7E/ofF80ZgCnVJ1Yjpvo2m/62w9
cvVnN/O0zH6VVTl0H0nTm6+JVhYZhGZjLiE1dLNSrlFYDP0ZLHpoHQYmPubNyKZpJcxxetTcCZ6N
3cflSgMEGQiGBRvuQwT1HXU+DTfDvg1+oru+8ugbucPQ82T3Hd6ea6XmN8Xqyeapi40bO9Z1bizO
Tmc06I+jb6EV3hWIX1gJ8BBF+hzvCz17bOFYrPs87Ne9OX1P3AIYo+x/ZLHOlL6MQBma8R4fH2nQ
Wl+fqkIO69wCs9hiwv8BN1Sso6QFwSnCTT402gHznofSsXFwoFpRENVRcgdSazorXi0nqLHhAYPj
QclqESS5AKhYe6HYoyrIGUmOACFVIi0IJgDZUuT5Z1TPHVohq3S2fWtOPmvO21Q6yZoIRO+YxlF9
BpQ/bOyYB1akhXZMppClA2yfPXN8BAGaVPcqvA30WhXddWe462oAqVcbLo9lqaXbGICOTziUehww
gO/6SPsGzRj5HKrJk1ZiTlvrXPsP4IWDjR7MA3xczHyHRE91cqfXiQNpFqJmFTanvtVJM9HVfh+R
QY7j02N3a+GiCKaw/SBvu99GVsQ7jxe4C/ee11zMkp0cJVvcFmvDSuuyFnB2j7ogzpSUScD45lqs
nkDljscSTD1ZQVn2Csu0cnwbX+4W4is5bA6Yh4CEM6gC0jRoiQ1xpTpzN2ZvGc6+5nyl8+MQidnX
1AhxiT+tzjjb6+Mwh/O6Qli918caaWMc81S1ZGVmYlUulo6p06xDbTfj4zwYKVLYAuh7W+6GPABG
Vh20xp7fCeSw9vpUzA+wK6vI11pvN+Kc3hMTMd0ThDMHMuzFgZms6dt6XnC7ZxKFapSt8YyaV6c1
ATGFk4aYqxmKJYRrIxTyKhSPVKEBV14AIiN9cWyy51loDBsznFjtwMTeiDjH+BcV11xTeJeD4t0n
iTEiSpYyiJTIe8rdSCO4mjveNqp470q8hx6DmXNFyAxRX4NyKyAz3+HjnQ6w8Jj4gnyJzbWwm+Kn
yaQpDmfn5I3s47GSwzleERxmBYUZZ+eaeM59HeNOJ33Wbo75HBqvpLsAfnYsOC4rnd37MZ7YtyH8
TtWfNRvHPDCd0h4DNVXlfsYHyUxcabaI/KzXIe+TJJizJD2ZXdR+FAaJYGetNeUcMSPVIuvVkyqY
DshHCbYTMtchoJbZhkGe/F6lGlkPOI2pC2pxhYu1CK1lWa1dWSRHZcxzoNOTkzrcfkW8BynXnDzR
ViZGwxbwIya3ZDeWbtj6aVJZl4nAst0cl/V3dBVKC+ptYsSoSJWFHSVSmhq8h3Jt3qVWW548PbQ4
nOvuB3tHJqjRoFfZRs1aGseaU/izzJHA1pMS3urMWZ6BjDLBCdU6DL50oE6cFD7KS+syJ4lyU6q6
5uMmRrzpIV27QYQ+iYiyqYgD0x7r78Ck53odk1Rxp828nfFRi8NvxResee0h1ab2B515isgZTyF1
chGCS4FPpq8pQ/HYEfKAYpSCEcKwRA+cks2yNxy7PBEbPO+A3g4BImMO4yZFFVnUOolZsdXycsfo
ivIv8vqnBEf/BQs+8lzLru+i+etv4YkXQyGTYBUKsRzKczF9dik1SYK+Od97Qmj3HIPlD4TrlQyU
CBEpy2aOyoiDaPUlT56WtVtMgNNTnKh8d5pQ3NJXi2bawjeajhgb+Py9HAIGJdO2oth6RQ0C7Hda
yl9cEa9ON+Z7nd3UaskZeYCWNn26U51sxzlkqZQCv9CSgRHKxOhHX4Euy/eZ7onfeu6P8f9EP9HJ
5FNUlX/WMjLo+qcmwsE8QtNIM2OgaPylVwIJYdRsEUAfCc4Stq3sOUSBNqqaRu6KpBwCLzacT6lP
cpe4RrRhyvbupvXzUEaspYidWSvWEAWE9FRn2ejmqwTBe05mJtyqWhhvupnF4xm0VCmPTRy7ezBe
WaCiLtwkIxeSRIR0F3mJdVE1NkINmJ/bmBfeiRf3vClHSHYmw2SQvD0xMcs3q5u9cpNRY39TyGL5
ZLijWoudwoREziaOl4VNvTHAYOt7bhzSdKmVaFIQJRMigDAWiUdJ7kPBE/BVI43lLK5lLpbv0lvK
pYxCyiuQm5lqYn8zjaxe62OI7szQXHbWgne/RqtHnIt8imYlYt9q6flbY/SZfcBE78iTCIeIi5Sg
rFBGtptrpLex6ve1gcVhZxhpT1SMpXdKawZ8ILa8sJPIhxYG+xLHnvNon/EqCcJ5+T8Wz3oYqC0q
Pj9MIBZKVk6ufoSw2f5A/DzWnILUUo0aE+NNwhOfOCq9aj1y88eseyihcGyrKwWgMYveSN3R9XBr
Y6p5Vln3LhJxy28tpWr8wsN6QExR4UMTqb9PaZ8BE+mSbS95q6nZMJNp3FHIxaUNSiTJ35yGun0e
tfrVHXIDqvSUkE21XDsvG9zkMM9cfB525dakurHXeGCvmSGTbZjhLfBdq8v3neVW78RDVu/mRCxH
p+c6gT5gsTZG5zb3dADuaRLkG/YDzZadl+0zBvr2ecSIvgfFXL11S01dxt6S+d1J6N1zjthgyoee
VJCItVGbUi2WDv4HULvXwmj6J3UxAeilXr1bJJhs4YBOx1qjawmacubJ65izPespjbwQeX3XOQkZ
0qE5Vu9ggFD9wg12+Wezc/zKmnlGlg2Btho1/iXrQfHBeoWrsuxUW6pyCKbmvCtjziIsmUxD9IFH
ffSWo+vL4mJNuDLyQhcvw+S4J22gvQUa5J0irW4OCXKAk402D91xMW3Z2Fl+5ZbyiZUmbdUwJVt3
6bxBJNd3RUZfzkaRzgxK1qfLUzozg5xr1o7s30anBojd0eaAkb9oixupGJhWaiZ/aKksBcvytx5N
j+GBm1TcGFW+fAfGkO+15VEd6WR5kWQDgXhJ/caCs9+MTZHaEPtwgCAboiNdmoZkVGmc4tEUV7Vs
+GbQKHHbLmdgXUZluPTY0zHDhoxnvhnopw0sLAy0+HS5Mx3niAD6UTLV+LoN9ZHWl9tbqLuxV6az
GdFpGu0krl+ddmlw+2A4zX1bo2MVBd1HDj0HESAvMly17qkPbcv/asswCHAZTEFHwaCHS78MUObE
nTYZIhN/iOPPhuCzM6gSzviRNR4ouJEZhBsxNVDrMbuJ2mTJTuHhUR/yKuwrZ7xnJMtQpATns4oG
Nd+PM5+InblO8zzzCFbewOgjxMhNS60CD+qVag3LhzaSgcmwBs3H+TIW1kXPbOsbLxoVbZUt2+cu
bZjEzGYmXkjVYEBhMZX9iNCHrltgsI84CeiXgYfsSc1c6nWTY41OKjx8dcjoUNWV2zplQ9Bfwp9U
6DTZgjjxtaHx67/6Zgck6HnMmJmVVWzuFVX5CQh5KVPIex38vOAlJVo12/x2ayaMjDBo5Puy0sIb
Du7yhHEOHw+q9pPbteKl0phdsPpnltEvNcpQGPFFmlS4fqR2HO6K3v6ocq96GyN4TI0qvNPgcM5W
A7v7FdP/5kMtF4dLlvXa+ktKwH6QFjHlmV7uZ9Esx3DLcuGISYJJkJc41BpZw4977HCPCfrih3iZ
Ng4iXd4CFMZvmsstYc59+6MXYfUO1Cy6OOxyMWYs909mUnhxEq2IMs2CcJk6fJUVrsdkKmKAfysG
SfcOoj1A7aw/fL0b8JsQ0+RG8QW/1NLvM7ySioV9P1LI6fAGz8W2xhXGs6A/fLmgvAJTg11RgZi0
IX5sp9pDTUYguge+SI/B3H7K1fI0G3h4LJ0Hp1i+g5h66bVtB/x7zVxRFA0apxnRl2yZKE/qjLmI
WuX6g1KUHLacYy9V69avMXy6A32j7X+NYqAdmXsXMdIhQgJM/hmDjJbTBPOY0mabCPLCRlTjvOs7
isyCB3vbIQ7aiQrwnj+psnrLdYXBIPuEJyMJKdE6ChbDFkOgM9Rb87Ln5vk6ZkeHq0HHPh0bdLzP
dFMTSgq9WOq4dqT7b9gqNTTLj6ik5x1Lf1pF2UouJoD8bcxWe5V5Bm8tW9bU1piSagVgwAhZ7k0n
xTchcs8Sh6HOGd4sR6WhclEaIqsvs6sT9WwnizZEadcG+C7KXVpVnsmGqWCJvOfseJr2YAin/+kA
5tl2/NURCWY8uIlHLYrsuP7eFg0lh2hnFNglDxmxrfFFd8o3KS2u2sIE3hOwyKMiM64BwbNUoSjh
XqhKUhPX3UTsSa5WHnULRlNMafD5EL9RThAUZwAtlKzDe77wCTjyOdMZZX7949eDyaaGV4yi9c2H
RZrQrealsi9nFlkjiLMNeU/JthoqHujEFIeIrABydSHKXRB0z3D4rQSfnj1TCSNh2oxt9tmbc0XA
XEvj8DWgc9r6zdTpCIalCphQY0FR0ud+SwPHJx72ZC8Pu941X+cmitHuMwHvaGTXuAj5ZRnhkwcy
q6p/44LXfvXe/OZ3xljsWBqr21/xEH1lkNiQim5nEqQd+zYQ3ItDDB9+WLyKE/k4YDUpvrtIHVG7
VSgRW8vYzRQHUQgWUEE+ckAyOB2J8hUvfQ9TQ6JVf+RImDd/P6DXfln7MpIHbUOiPd4KeAhgLf66
IADFnqGcMNqdkhjovdvS/jbV9GJglOKL0tOYMK2gENUkTVHWYRhSGWUcMmqe97ReLHbLKfz3f6mv
rcSf3Utw3y1HX4i9Lrudf9qNRD13MulJ7Y6NKf4r8spD/GC9OM2DIrcNWZMB3fu8ngyD2UTYM2RL
id/ago6nkzNldksHbiojtzkNQqv6USe5c3XtqCaQT1AYKk2FBr6zlN9sQv+yVflfOpUFvOLoy84e
HMvid//zvqXRwTRGKNl2kaKLQwiBa5ncUz0KHAdX0obZRBhIQiVn4ls7LVS/oaQv7Dvr993LfwX2
/0abgUVoMYL9a23GEVFG/5FNf15V/v5Df0jstX94nKBfGB8EzKwjf7csob23HKxK6Og9h83TopL4
n00lRaenqbSpCPA19U9SDZv1Jp0rKn6TbdjyU/+BwF77dXPo6jyzKD6+lBr/vNMzcOlS7YXRQWph
F/sGK9LroEUzJpKyQ0zkeAeJuIE4sH0tTHNYEfLi3WQlux0RBnJrCE1s1Y5i7d+sNAED/tKou0DT
EDwt9j8seeoCbvjz7T+2iMQyuA57R1p1dfG8TL24s42ZCheSRePaV98SzVTIcYDr2kWGh1hatj7x
mX34A/2Bdm01yxUEc01O4TzPtRLdgQNjmQW/UnstYhhLKPwkxc8sbcUNcivV1QsWAEzYTHY6xd0t
yLjAVFlvxAHkWTMbAziBWfMYTzLaVWDskFN6Vi5uDKtyJoTQoYoV6xDv4DbUbeQPpOsR7zP2qbjp
Gfm5xv2s2T0IV0T+QyPwsGKRytE8kCb8HTG0eiM4vgJcAKQgZZ5HJMXKJZ1JQwOhx/mhM6o827AI
RR1OT21eS0z+2RANm7IJn8YwUrbw6JuDiFJt26N9+SBDogHfaI2Bnbao8KoDWMr2wUHxea9547R1
2r470kNL4qgwpibOjKUJtLV9J0xjOpVRvCHUMqtXca9VN7IlX1UjxXKftFXFlDCPlyVMTZpXbw1n
JaqU69xn3kgA4oSoJ5HjKXJmlKlRfmlIRFuNs1cSdzbYWrRxM8X83rQFs+Y6BoiBDWTG+kYrfQNb
Xd9IuDB8dl7FvUXEYIx/nvXRGU5CazymUUPcAL3RZZ4FYXGhvhFePjxMqjqigTXK/WjX1hZgfrmp
nS7OfEbFvd8aqg2M1NF2oxHWbEIR6Bmk/6xHta72Jmo+XxORfeWqi6NrZ0vkfa4eIqiqKF1t9xBr
ah4FYanmL3WntQ8EvKSfYgAL4me9Un8jUGi+M0p9PBlSJRbRiW2GxZ1YY+1IAN/Jzs/JGVnrSdXZ
K667uWGkjwoV/V38nnHbrwy9Gf2OOw1paTTcVEcOdx7mq6M1tP2axs7bmry31uz9y6WnBk8F6+0W
d0WzYYWq01aCIGU7VzjhhpK9nfxZmPaLxR/iM4HFrOZ6/dqiK3vXI3TnRTpNP5GXhmdRxCapU2Oz
M+lxBp+Ow37F6jbDlQNeutcl6cBBNRgTavVuqW6xuOm4U6y2dVe6KBwgF55gIo5yYwoWyuW8snFO
PGAnUZ0VPvBu742NdvRqEiaY2NAuSmdu6Mc1sosjsi2PYzxw9VAlktQucZFTD2+I7CXXl7Gw+VFg
MbGR3g/NAyJZZr4AbLl8s8jOlkUsJ0Lu0NfpdXi62JuZbEvMUIIrzg12PZ03XJ1STaytk5HnmnXN
I0kO83dHziOu/NbcezZukMSevCKoNTJHOQmHVxkzmF/Vrk3VVURzqQVZ0mQeA+ZymADfNs5bGTpe
H9C8jUAqMErJO4N9w37UqOpXBVOKlOqni4sToUCdvqLslfsqsisLg0pO/FkauvnFgvhG1GcS6Zc2
N4er3UjM/3MZSzyfZZtf4LnUCDBcglGHCug+ZnWtpmBtZvuO0IiWIBEPvX4f5sUTTkNxS3qjYzSW
68Y5hCF4UkQHRMIxhHpJ3LR6ADCh5IHWJ2agYm842dyj3pqgwfggZ6s5D2Rl3i+k6se60MoHxldo
YKe+QM82ZGuOZw5fq82yjzTqwNSwBEbqpRiNfd8mU6681AbcU39kyXDTDeZja0eFEL+K6sZuNqZa
eD8bSpkDcWfDa0Rani8nTd60ToodcevBzAC7WUV9Fe/IY6Uj60RsHmNPphtnkM03soJheoewiq8a
mLrnijXDzSFSTNu1TRvdw/Kp6QjIlyWJwInbt2oid3hlwsAh1XJK83Vo99l7LDzkiBYinXPnFiwB
mUssMZOGm5GyOHUUseNiKrBky6/Lo05+cr57N0+Jh40A4/5mKx6/ImJNfjI5mzfpZKT7Bp7qWgyW
WHM2jPsUiOaLzKTG/3DTcc7zkBPdRuAIixSmfXOs+B4GzRLMhXBOLFu8aEVkYkz+SKuJA1yBJNzL
TvTHDojf19e2U1wi1bHrgkUx+JBSc9ZtbH+khjoEg2sCehCj8ZRoXb1P6TPvwXJq/NbiQxctC10Y
D8aFLMITDgaOHCs/RSTUInOo9p7TI5mwSAGNtIJcN7Ws13VtpneTVTlbE2cuP0Dk9KXkQTdXQ+IO
d1ZPQrOu93pQxJOOBJ//SVxVeSMZQlwb3RiPtKwm+oA6Ll9ZdMkPabCiyqjlg6aoxu1Sl3zPlaz6
4C61oCczqefoSB3prqc4jEnPlhLfg4ui2nAFPjUL8b/B2m92zHU/KZMZDEXjGZupUZIqGOdefbLT
rivZqInsO/NLFn+TVxogTcxID4O0JaQQRXRXQFeKnQFnJU6pLagYSdqwVJvXpAXKTQnH1xW/K2Yq
L4pqss5XYTyPobVNU0iUa0ZUzuyXBIGf22Swu9Vicr+EWWnidIirN2Jpu03XK0VQAeGm5SAVq+Jh
Scs3wxIFf2Yif+ga8klSgGDUO3FTnF3RaqeW44ynqCW+MZolUfXUXXq9yt0OaoXj6Nm75jmvLRjW
gBQG5LJD6tUHwOAKMbCDq5g4sMcwRvceDuVaQUR6G2K1u6vSdLqatpZ8G3MJv8RuNWQ/DROODWaS
W+QNvKyxiJ7JNIkDAth1HVuDrVkBmURt65NQabBZKsxoTcqnDFCSOx+wyMV3ogVruWpmxTs4Jpor
CkxLb9ZFWnnrSZs7c9UMDVmCKQrOFcYb+9QV6mwSZpr3+mpU5oUikqYsF7TZqlcD5wj7X7iji2gm
bZhTO5NyRRlcmNuelz6MowoArso9wHoVmdhBpkh+oVMkpdixZYO5irQlDnm1mtRfYJ/db8zTzQAS
icL2I53so4sMhfW3Z9Rbt7Lz9NxgyRp9jvbiLkX3+kRnJm4as4Q3EbrptrIj7OpsBpUPU8OP5pI9
UW5Fy2IH+1qhQufSZl4Zwon7bUIS572eRDHuiDrxLlHv1J/Q/s3Ez9VI3ddumqt+WUksBAbsagRF
Ija6o+1OemX/VmT/t637N22drjku7ca/buvOVdm9l+9/7up+/5k/NPcqmvtl0EH3pqqaZzEL+QNF
odmIUxFLEmugkbGo07f/IcH30NmjCl2IJtSx9pJ6+LsC1TT/ARUB1iu6VMuyEVj+J32dafyy5kTN
r9oaWmoeKJh3RN/8tXuqgZVSk08MEWtI7djnCtQcAyB93xJ2Nu2cKjNK9tkwtfCaGfUZ0Z/i59yY
P2AczRW8WaAWvqvGYkSEIzA64q62P2Zu/jWzVddEllRPJ2Jwmvw5mU1xqgi9+pH+X+7OraltJYvC
f4XKuyndLw/nVI1twAYMhEtI8uJyjKKrdWtJlvTr55PBGUSAk4ldU6nxG7ZptbZb3fuy9lqqW1PK
LcO6HEpIzHX4MlgQTvyBkdyZRWEqU5HZFZGG6ufrWU4P9pFXhDXyNErUcMoawBlkWxvJ5bwYwrt/
LpWUiYFxgmiXg7il+7HJv1Yl24hCODTVqlpq6MuzZIdoskT6kwLzsQ2jLCC3dax7I83w/FlUIXlc
RqU5GeRlPq2SVQAjjx/XH6tscKIEHFWJYlPjrdUTDweVhmw36WbVtMF9rQtorEo1HaNTeu4hY5pP
AsQtZBkiNwJn+LSigCPIVHOd/T7uyqxJlAtoq+ZhKw/55bGy1JYyTpSvn5LmElcgegLjrAsalliE
apCwgznurJG20wKN1oF2ZuZuHXba2cMUd5c2gdxCUpTKrLKekVYFThJNzKiRZSk+NlpcFjCiNC4W
6iTway/JgEqFaVWaZ21ZI4LScjqiq1YfAdsoAw/X2M0BxU3lVSjb1RkiDrQxFwRUhm2FU9dC5SIl
C6pT4VYV+VqIpr6KQCDVD4RvafDdDmTxvaFcv1YvlFjoK/nGXM3lY6PwzQSEjzk3P6dASTRKUjYa
H24YnhpxmWIohMy8UYMu0BTxhZg+yCj8CGE23bj+KiciCteXApq9oeT7Acuypuu7SUPagRVZPrVo
/AQeJBG3+354EgJflf20RjunRNF6PoiUsW/nXjyKssI9tSz2+pGmYu2RwmE4oX0YtjXkePTpqpby
YyjIxCJR0mipFJmsHtshhZYhvOPesLDwx+lBC3Io/oQtk0ql1UtT3eg0WPmBPNHi8qsHm1PR6Uzo
V5CBkGunu9v96uYa3a2Btjpe1frghDMqBmkr5bPI4GCRW7n+GIMDPPHWoRVccnCYw1VmdX0pihSe
KbKbrYdrRVRji3BoWlGzvEBiKeBULCLtHD679jSetxKciFIzDktvwRyhdyetfoywwIXhiTIcI6Jz
LpkmcqN1OP/q5VCbJdTZTtKAns4wC2nHk830LhDtBSg3/WO3sum3gPLIlNT4CDDvrOWIHZJhLEaW
murwiKRKjgVS6XsiN9JloofuZ0Rv27M809bnSRVGExEZVDh8w8UjqjrpGQHXVpaKBwIIcQKQy75x
tQFqv6qlnJMz/tSSdonVIBuZg7lxjpSufp762YD+crG+1zNKYsMAjaNzpA+UL0Axaf8vmzZBPjWS
1GvSR+WRHAv1+8C0yN4XWOM4bAMa54poaVApHuX+nGzzAGZ+tCoqQ7tJ1XXtEQtUyVKzGvcW4R9X
GiYUz74Vq4QqoC2Q7SJlNI2sSMFtSSEdLqmGrSUjOQ1rQjWL1lBgtKjqqEg4TCB3oVAK5sOCmLAO
jgvdJWgzSwgFZNsrbymRhaMI+9wKgPMs6+TaUhpAvHj7OurkkwGFBGtoUYghdTSgSE7C13qojdi7
siPLn9ABEz/AZmePIwm4+jBd0YZw1CQaADlJBmQSXBP8W3RadTI+rO4bAtd0NYSOSJnYpYr6TdHe
WVIgj5tad008RvjD0OBmZy8l9St8mChUeOUAD0mm26lGJ/aLbq3tsSqn7XVSw0Knmfn6PoQWHW87
SGZKlCLbXpn1EvBXdVQhYAQb33owInECpC/yxEmtKepnJW5Xl62Mu1OBSrlqYj05hmStuFLyPD2b
QyB6Y8p5G45ElofodtEvdSQgRlpYaZmPtbpMrilgJgUkiJ468iABJ3Yr3O91C6wjrmLzi6oAcR23
LC2UAtbgIWhKgogNmQ10Cdj5rXXHZGRVxkzJWnfEE6kea66s3LkZfBEWYd5pQuPuVUZ76biAjhHL
2l7j+E1e3KC5lAWjTJkD7JaaKMOfEyt4PjJjKFPLmLZ505Qj6OkdoPzqkVwjqIKfm8zqgAwewIL8
vI2T9cfIHBCZhPYsqxTdJ6TzvTk1w0E48yQ5GyOYEHyNREVRVUTpzEyt5gYlDVHDbenZ1xrYv0ll
FfU0qee+BlRRo9pGnfwypxf4fmUn2T0l+/wqxr+nEjr3z8o6w5FdW+2dTMvckSclwUmTVw3SG1BT
SQZByljjbpMRNV+pmMZRW1GeN8s79MlIO/qaoEvM1+ORoUPSl6FEeIUiIDAo05onpzCxacVoFa6b
M1QvVyHETRQerURTsWOx/qzVpo6yjGecEIpX3ijI5u2p7MvGUmF8xFnnsX/lFnAwGYFk3zetLiaS
1nLQW/TQdPgR4R/T925A4pimt8C5QT0O9BxQqzu3yFVY5IjKLMmpygMo+j9zjp+8/I5L+WjTdvWx
dPLm2hFlVIhtTaD79Apt+OIWEF3XjPrffun9gZ56Uv/J3X6l4Wszqc1k3hsjWjDn8sH564NqHYIo
M1Udvx3xO/fp7YFpHJqUsymIQGDWvXDE8eufGeet23//zh7t+P53ejNfJmVcdPZ3/STuBQ5d/1cv
1Hjj3l+M8OzeqRR1VUyYlggfeHGPz21gE1ZAn2/8sMHjBf/3Nlg8rIA1+aLI/WXx3AZPPH6/YoUX
YzyzgnVIGGMqEAA+WoGQp2cF6xCKF8hLWCOb12OP4R9kBYu2+V9bCm8boYsgLXqrtzf58nHQDwkr
DeJB69EIj53lf5ARXiupvvFAvG0F85C9gNofVcPNizj6+VKw9EMFpTcaOulp6V5/nBWAcjDnnZ4H
TaZ+TNmYCP/xJl88D6ZyCEGP8tgC+6tb4i8slB9nywgG+4fNqeI74rVz5a0vbHfVnz9/2lGnD399
wAX4kQHZfLE7ZB6v7WxOsu7vv3tLZLPrP/twewo8//enG/z50q9OavvmxHfyRb70ms3tNk/TvFis
OJn+FS2+LVaL3na32aL/M5O/PvTm+eyH/4eBURDuj9uRme48LuXfpJ/cIqHCI7L7wG/SDf74xX7P
FKNFhGRAHvs9c+hs9LvPGkRtki8eku1I3eIzjU4XZ1d7vK9qsaNJxk60WC9yZzvNbtqPB8yu094e
4AfJ9wOMU66+9c1us6tur/qq5/djW3tvdR9jdb9Pa0KeqiOX3nX+J06Su/0pw4PSSTPvOvIEi/v+
dpzO4qRYO9zOrgNPHxZebwHKmtnB63YeN4r8OPHFdqTNlIE0cfbsPHT84L9Ikcsa+ip7GDlZ9x5z
GcATvtyuE36bXXrHJ/E9DNiOQ58npS9+MjN0VHtYG7OFH/d2D7lTYtvdzu+xd+xojtlCiMXSK4WD
jPp2pt2apmai7cMk/tJDGqsfvslyB2TddfXNfBSORFL0VrYChm8PD8zMF1BwC3Igvb0J/Jy0p9ET
WNm2NtjYGxrNfQz9dpltx5Vy4XzLFy+8J7hfOmGoXX/Jt+m4dp7z+mCyWKUCToPegwndl72HDfDC
WR+cOrlwmq0RNj+lKst7Gnzm1P6yd4wpRGB7WCfdzL8kefhi3oa8feP33ZCLJC+8g9EiTzgp+w8n
1dO9XWC8CF8++yp1id3nf+n5fYuTT9/DJn4ZRngk/ahGAZK8h032Mndo0t3e+WYJQii0B0tfOXHc
FQUXL8IEBdj1HuZ97SUPzsFU/MRMZVKt397O7y/Em06U7tWFqHJK7OEnfbzAzwuxG34P/uAt1neE
cHo7l6rSkLm7bW6duq8LojLpPYx7B/f0dnbdQkQBRtnDWf/JAaIW9xKg5Gg6HMiuZ88nn8jmxfJW
deADuw99v+DciV1YrLdjbSyiI6i4feP3F/e9I4qDVydvKPsIRu59QV+x8PtzRzR5H4ZpErLa7tYI
G6t04gfbN96yymuZph+FiZ/zT9uCw2v/1k+udd9YRs4i//vfAAAA//8=</cx:binary>
              </cx:geoCache>
            </cx:geography>
          </cx:layoutPr>
        </cx:series>
      </cx:plotAreaRegion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1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6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8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9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/>
        </a:solidFill>
        <a:round/>
      </a:ln>
    </cs:spPr>
    <cs:defRPr sz="90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496">
  <cs:axisTitle>
    <cs:lnRef idx="0"/>
    <cs:fillRef idx="0"/>
    <cs:effectRef idx="0"/>
    <cs:fontRef idx="minor">
      <a:schemeClr val="lt1">
        <a:lumMod val="95000"/>
      </a:schemeClr>
    </cs:fontRef>
    <cs:defRPr sz="900"/>
  </cs:axisTitle>
  <cs:category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</cs:spPr>
    <cs:defRPr sz="1000"/>
  </cs:chartArea>
  <cs:dataLabel>
    <cs:lnRef idx="0"/>
    <cs:fillRef idx="0"/>
    <cs:effectRef idx="0"/>
    <cs:fontRef idx="minor">
      <a:schemeClr val="lt1">
        <a:lumMod val="9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3175">
        <a:solidFill>
          <a:schemeClr val="dk1">
            <a:lumMod val="65000"/>
            <a:lumOff val="35000"/>
          </a:schemeClr>
        </a:solidFill>
      </a:ln>
    </cs:spPr>
  </cs:dataPoint>
  <cs:dataPoint3D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</cs:spPr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lt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lt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9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10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95000"/>
      </a:schemeClr>
    </cs:fontRef>
    <cs:defRPr sz="9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9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lt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95000"/>
      </a:schemeClr>
    </cs:fontRef>
    <cs:defRPr sz="9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95000"/>
      </a:schemeClr>
    </cs:fontRef>
    <cs:defRPr sz="900"/>
  </cs:valueAxis>
  <cs:wall>
    <cs:lnRef idx="0"/>
    <cs:fillRef idx="0"/>
    <cs:effectRef idx="0"/>
    <cs:fontRef idx="minor">
      <a:schemeClr val="lt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14/relationships/chartEx" Target="../charts/chartEx3.xml"/><Relationship Id="rId3" Type="http://schemas.openxmlformats.org/officeDocument/2006/relationships/chart" Target="../charts/chart3.xml"/><Relationship Id="rId7" Type="http://schemas.microsoft.com/office/2014/relationships/chartEx" Target="../charts/chartEx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image" Target="../media/image7.png"/><Relationship Id="rId3" Type="http://schemas.openxmlformats.org/officeDocument/2006/relationships/image" Target="../media/image1.emf"/><Relationship Id="rId7" Type="http://schemas.openxmlformats.org/officeDocument/2006/relationships/chart" Target="../charts/chart10.xml"/><Relationship Id="rId12" Type="http://schemas.openxmlformats.org/officeDocument/2006/relationships/image" Target="../media/image6.png"/><Relationship Id="rId2" Type="http://schemas.openxmlformats.org/officeDocument/2006/relationships/chart" Target="../charts/chart8.xml"/><Relationship Id="rId16" Type="http://schemas.microsoft.com/office/2014/relationships/chartEx" Target="../charts/chartEx6.xml"/><Relationship Id="rId1" Type="http://schemas.openxmlformats.org/officeDocument/2006/relationships/chart" Target="../charts/chart7.xml"/><Relationship Id="rId6" Type="http://schemas.openxmlformats.org/officeDocument/2006/relationships/chart" Target="../charts/chart9.xml"/><Relationship Id="rId11" Type="http://schemas.openxmlformats.org/officeDocument/2006/relationships/image" Target="../media/image5.png"/><Relationship Id="rId5" Type="http://schemas.openxmlformats.org/officeDocument/2006/relationships/image" Target="../media/image3.emf"/><Relationship Id="rId15" Type="http://schemas.microsoft.com/office/2014/relationships/chartEx" Target="../charts/chartEx5.xml"/><Relationship Id="rId10" Type="http://schemas.openxmlformats.org/officeDocument/2006/relationships/image" Target="../media/image4.png"/><Relationship Id="rId4" Type="http://schemas.openxmlformats.org/officeDocument/2006/relationships/image" Target="../media/image2.emf"/><Relationship Id="rId9" Type="http://schemas.openxmlformats.org/officeDocument/2006/relationships/chart" Target="../charts/chart12.xml"/><Relationship Id="rId14" Type="http://schemas.microsoft.com/office/2014/relationships/chartEx" Target="../charts/chartEx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4</xdr:row>
      <xdr:rowOff>38100</xdr:rowOff>
    </xdr:from>
    <xdr:to>
      <xdr:col>14</xdr:col>
      <xdr:colOff>508000</xdr:colOff>
      <xdr:row>30</xdr:row>
      <xdr:rowOff>177800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DDC47FAB-6CDE-DA4B-8B89-6B51B1AC04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24500" y="850900"/>
              <a:ext cx="7213600" cy="54229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608051</xdr:colOff>
      <xdr:row>43</xdr:row>
      <xdr:rowOff>161534</xdr:rowOff>
    </xdr:from>
    <xdr:to>
      <xdr:col>11</xdr:col>
      <xdr:colOff>174253</xdr:colOff>
      <xdr:row>48</xdr:row>
      <xdr:rowOff>104170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5" name="Age 2">
              <a:extLst>
                <a:ext uri="{FF2B5EF4-FFF2-40B4-BE49-F238E27FC236}">
                  <a16:creationId xmlns:a16="http://schemas.microsoft.com/office/drawing/2014/main" id="{6E356B50-210C-AE47-8DFA-F7122BBF24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66622" y="12498677"/>
              <a:ext cx="1814979" cy="13033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595170</xdr:colOff>
      <xdr:row>44</xdr:row>
      <xdr:rowOff>85461</xdr:rowOff>
    </xdr:from>
    <xdr:to>
      <xdr:col>14</xdr:col>
      <xdr:colOff>483234</xdr:colOff>
      <xdr:row>47</xdr:row>
      <xdr:rowOff>169594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Subscription Status">
              <a:extLst>
                <a:ext uri="{FF2B5EF4-FFF2-40B4-BE49-F238E27FC236}">
                  <a16:creationId xmlns:a16="http://schemas.microsoft.com/office/drawing/2014/main" id="{64404A0E-367A-184D-9403-24392703C3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St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887075" y="12694747"/>
              <a:ext cx="2122407" cy="9005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555290</xdr:colOff>
      <xdr:row>43</xdr:row>
      <xdr:rowOff>174922</xdr:rowOff>
    </xdr:from>
    <xdr:to>
      <xdr:col>13</xdr:col>
      <xdr:colOff>335681</xdr:colOff>
      <xdr:row>47</xdr:row>
      <xdr:rowOff>168921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1" name="Discount Applied">
              <a:extLst>
                <a:ext uri="{FF2B5EF4-FFF2-40B4-BE49-F238E27FC236}">
                  <a16:creationId xmlns:a16="http://schemas.microsoft.com/office/drawing/2014/main" id="{783E62DB-5B38-E74A-9469-65082E70F5E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Appli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760766" y="12512065"/>
              <a:ext cx="1785324" cy="108257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743872</xdr:colOff>
      <xdr:row>49</xdr:row>
      <xdr:rowOff>120906</xdr:rowOff>
    </xdr:from>
    <xdr:to>
      <xdr:col>13</xdr:col>
      <xdr:colOff>487893</xdr:colOff>
      <xdr:row>53</xdr:row>
      <xdr:rowOff>101281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2" name="Promo Code Used">
              <a:extLst>
                <a:ext uri="{FF2B5EF4-FFF2-40B4-BE49-F238E27FC236}">
                  <a16:creationId xmlns:a16="http://schemas.microsoft.com/office/drawing/2014/main" id="{5657C16A-5C3B-024B-925E-F66EF1DE76D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mo Code Use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949348" y="14090906"/>
              <a:ext cx="1748954" cy="10689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627097</xdr:colOff>
      <xdr:row>49</xdr:row>
      <xdr:rowOff>257753</xdr:rowOff>
    </xdr:from>
    <xdr:to>
      <xdr:col>11</xdr:col>
      <xdr:colOff>209378</xdr:colOff>
      <xdr:row>53</xdr:row>
      <xdr:rowOff>163309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Gender">
              <a:extLst>
                <a:ext uri="{FF2B5EF4-FFF2-40B4-BE49-F238E27FC236}">
                  <a16:creationId xmlns:a16="http://schemas.microsoft.com/office/drawing/2014/main" id="{BB09690C-AE4E-E931-69DB-A514DDCC60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685668" y="14227753"/>
              <a:ext cx="1831058" cy="9941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685799</xdr:colOff>
      <xdr:row>36</xdr:row>
      <xdr:rowOff>241906</xdr:rowOff>
    </xdr:from>
    <xdr:to>
      <xdr:col>5</xdr:col>
      <xdr:colOff>1058332</xdr:colOff>
      <xdr:row>75</xdr:row>
      <xdr:rowOff>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144ADB3B-1EC2-48BA-9E35-848D048CF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352778</xdr:colOff>
      <xdr:row>5</xdr:row>
      <xdr:rowOff>141112</xdr:rowOff>
    </xdr:from>
    <xdr:to>
      <xdr:col>13</xdr:col>
      <xdr:colOff>1919330</xdr:colOff>
      <xdr:row>15</xdr:row>
      <xdr:rowOff>233051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715BB1E4-1C51-F642-9760-8EC4332C2B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76200</xdr:colOff>
      <xdr:row>94</xdr:row>
      <xdr:rowOff>122460</xdr:rowOff>
    </xdr:from>
    <xdr:to>
      <xdr:col>10</xdr:col>
      <xdr:colOff>1902838</xdr:colOff>
      <xdr:row>106</xdr:row>
      <xdr:rowOff>63768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B981B30-0DC6-FD43-B5A5-8B6595F79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522350</xdr:colOff>
      <xdr:row>94</xdr:row>
      <xdr:rowOff>70394</xdr:rowOff>
    </xdr:from>
    <xdr:to>
      <xdr:col>14</xdr:col>
      <xdr:colOff>118708</xdr:colOff>
      <xdr:row>105</xdr:row>
      <xdr:rowOff>67012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14919519-2007-B241-ACD9-D77A9649C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115950</xdr:colOff>
      <xdr:row>93</xdr:row>
      <xdr:rowOff>18103</xdr:rowOff>
    </xdr:from>
    <xdr:to>
      <xdr:col>17</xdr:col>
      <xdr:colOff>300595</xdr:colOff>
      <xdr:row>106</xdr:row>
      <xdr:rowOff>274263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8D9A03D7-B8CA-7445-9B72-6D3975ABC9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1117600</xdr:colOff>
      <xdr:row>94</xdr:row>
      <xdr:rowOff>152400</xdr:rowOff>
    </xdr:from>
    <xdr:to>
      <xdr:col>8</xdr:col>
      <xdr:colOff>569337</xdr:colOff>
      <xdr:row>105</xdr:row>
      <xdr:rowOff>177306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87EF3EE5-0FD0-CF49-9826-EE6D1D3968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238880</xdr:colOff>
      <xdr:row>116</xdr:row>
      <xdr:rowOff>203200</xdr:rowOff>
    </xdr:from>
    <xdr:to>
      <xdr:col>3</xdr:col>
      <xdr:colOff>584200</xdr:colOff>
      <xdr:row>128</xdr:row>
      <xdr:rowOff>-1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E51C6CE2-E2F4-1E0E-0D46-C258EB5E63F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7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8880" y="33591500"/>
              <a:ext cx="5234820" cy="31495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3</xdr:col>
      <xdr:colOff>601738</xdr:colOff>
      <xdr:row>116</xdr:row>
      <xdr:rowOff>57728</xdr:rowOff>
    </xdr:from>
    <xdr:to>
      <xdr:col>7</xdr:col>
      <xdr:colOff>577273</xdr:colOff>
      <xdr:row>128</xdr:row>
      <xdr:rowOff>120952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3" name="Gráfico 12">
              <a:extLst>
                <a:ext uri="{FF2B5EF4-FFF2-40B4-BE49-F238E27FC236}">
                  <a16:creationId xmlns:a16="http://schemas.microsoft.com/office/drawing/2014/main" id="{4A01E95F-9489-EB22-5AD6-7B7B861BA44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8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91238" y="33446028"/>
              <a:ext cx="5652435" cy="3416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0.23313</cdr:x>
      <cdr:y>0.37873</cdr:y>
    </cdr:from>
    <cdr:to>
      <cdr:x>0.78118</cdr:x>
      <cdr:y>0.59586</cdr:y>
    </cdr:to>
    <cdr:sp macro="" textlink="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E9634697-336D-9639-B77C-7594B1106538}"/>
            </a:ext>
          </a:extLst>
        </cdr:cNvPr>
        <cdr:cNvSpPr/>
      </cdr:nvSpPr>
      <cdr:spPr>
        <a:xfrm xmlns:a="http://schemas.openxmlformats.org/drawingml/2006/main">
          <a:off x="409389" y="696259"/>
          <a:ext cx="962410" cy="39916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0.22796</cdr:x>
      <cdr:y>0.36771</cdr:y>
    </cdr:from>
    <cdr:to>
      <cdr:x>0.7762</cdr:x>
      <cdr:y>0.58558</cdr:y>
    </cdr:to>
    <cdr:sp macro="" textlink="">
      <cdr:nvSpPr>
        <cdr:cNvPr id="3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85273D99-9C38-E649-682B-4C8A7F38168E}"/>
            </a:ext>
          </a:extLst>
        </cdr:cNvPr>
        <cdr:cNvSpPr/>
      </cdr:nvSpPr>
      <cdr:spPr>
        <a:xfrm xmlns:a="http://schemas.openxmlformats.org/drawingml/2006/main">
          <a:off x="399143" y="671286"/>
          <a:ext cx="959940" cy="397741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0.2978</cdr:x>
      <cdr:y>0.43559</cdr:y>
    </cdr:from>
    <cdr:to>
      <cdr:x>0.72678</cdr:x>
      <cdr:y>0.59062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D421291-CA6D-C919-ECA7-EF74A3E1C152}"/>
            </a:ext>
          </a:extLst>
        </cdr:cNvPr>
        <cdr:cNvSpPr txBox="1"/>
      </cdr:nvSpPr>
      <cdr:spPr>
        <a:xfrm xmlns:a="http://schemas.openxmlformats.org/drawingml/2006/main">
          <a:off x="521422" y="795212"/>
          <a:ext cx="751115" cy="2830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 kern="12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31</xdr:col>
      <xdr:colOff>76200</xdr:colOff>
      <xdr:row>64</xdr:row>
      <xdr:rowOff>127000</xdr:rowOff>
    </xdr:to>
    <xdr:sp macro="" textlink="">
      <xdr:nvSpPr>
        <xdr:cNvPr id="29" name="Rectángulo 28">
          <a:extLst>
            <a:ext uri="{FF2B5EF4-FFF2-40B4-BE49-F238E27FC236}">
              <a16:creationId xmlns:a16="http://schemas.microsoft.com/office/drawing/2014/main" id="{25938AC0-913D-75E3-6915-743A729137D5}"/>
            </a:ext>
          </a:extLst>
        </xdr:cNvPr>
        <xdr:cNvSpPr/>
      </xdr:nvSpPr>
      <xdr:spPr>
        <a:xfrm>
          <a:off x="0" y="0"/>
          <a:ext cx="26060400" cy="14706600"/>
        </a:xfrm>
        <a:prstGeom prst="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2000"/>
        </a:p>
      </xdr:txBody>
    </xdr:sp>
    <xdr:clientData/>
  </xdr:twoCellAnchor>
  <xdr:oneCellAnchor>
    <xdr:from>
      <xdr:col>4</xdr:col>
      <xdr:colOff>152826</xdr:colOff>
      <xdr:row>1</xdr:row>
      <xdr:rowOff>104729</xdr:rowOff>
    </xdr:from>
    <xdr:ext cx="2764241" cy="708071"/>
    <xdr:sp macro="" textlink="">
      <xdr:nvSpPr>
        <xdr:cNvPr id="10" name="Rectángulo 9">
          <a:extLst>
            <a:ext uri="{FF2B5EF4-FFF2-40B4-BE49-F238E27FC236}">
              <a16:creationId xmlns:a16="http://schemas.microsoft.com/office/drawing/2014/main" id="{68319016-7342-B045-9C37-D97483FDFE04}"/>
            </a:ext>
          </a:extLst>
        </xdr:cNvPr>
        <xdr:cNvSpPr/>
      </xdr:nvSpPr>
      <xdr:spPr>
        <a:xfrm>
          <a:off x="3505626" y="307929"/>
          <a:ext cx="2764241" cy="708071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Total Purchases</a:t>
          </a:r>
        </a:p>
      </xdr:txBody>
    </xdr:sp>
    <xdr:clientData/>
  </xdr:oneCellAnchor>
  <xdr:oneCellAnchor>
    <xdr:from>
      <xdr:col>11</xdr:col>
      <xdr:colOff>83333</xdr:colOff>
      <xdr:row>1</xdr:row>
      <xdr:rowOff>156300</xdr:rowOff>
    </xdr:from>
    <xdr:ext cx="2923544" cy="968983"/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6688E65F-16FF-FD40-8AA7-5B73D83AB1CA}"/>
            </a:ext>
          </a:extLst>
        </xdr:cNvPr>
        <xdr:cNvSpPr/>
      </xdr:nvSpPr>
      <xdr:spPr>
        <a:xfrm>
          <a:off x="9303533" y="359500"/>
          <a:ext cx="2923544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Purchase </a:t>
          </a:r>
        </a:p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Value</a:t>
          </a:r>
        </a:p>
      </xdr:txBody>
    </xdr:sp>
    <xdr:clientData/>
  </xdr:oneCellAnchor>
  <xdr:oneCellAnchor>
    <xdr:from>
      <xdr:col>14</xdr:col>
      <xdr:colOff>373187</xdr:colOff>
      <xdr:row>1</xdr:row>
      <xdr:rowOff>86166</xdr:rowOff>
    </xdr:from>
    <xdr:ext cx="2598506" cy="968983"/>
    <xdr:sp macro="" textlink="">
      <xdr:nvSpPr>
        <xdr:cNvPr id="12" name="Rectángulo 11">
          <a:extLst>
            <a:ext uri="{FF2B5EF4-FFF2-40B4-BE49-F238E27FC236}">
              <a16:creationId xmlns:a16="http://schemas.microsoft.com/office/drawing/2014/main" id="{4C4AA5CA-9FDD-8E45-A9E9-C3F4E733895A}"/>
            </a:ext>
          </a:extLst>
        </xdr:cNvPr>
        <xdr:cNvSpPr/>
      </xdr:nvSpPr>
      <xdr:spPr>
        <a:xfrm>
          <a:off x="12107987" y="289366"/>
          <a:ext cx="25985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Age</a:t>
          </a:r>
        </a:p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Frequency</a:t>
          </a:r>
        </a:p>
      </xdr:txBody>
    </xdr:sp>
    <xdr:clientData/>
  </xdr:oneCellAnchor>
  <xdr:oneCellAnchor>
    <xdr:from>
      <xdr:col>7</xdr:col>
      <xdr:colOff>554870</xdr:colOff>
      <xdr:row>1</xdr:row>
      <xdr:rowOff>130846</xdr:rowOff>
    </xdr:from>
    <xdr:ext cx="2950900" cy="968983"/>
    <xdr:sp macro="" textlink="">
      <xdr:nvSpPr>
        <xdr:cNvPr id="13" name="Rectángulo 12">
          <a:extLst>
            <a:ext uri="{FF2B5EF4-FFF2-40B4-BE49-F238E27FC236}">
              <a16:creationId xmlns:a16="http://schemas.microsoft.com/office/drawing/2014/main" id="{65514704-F8E4-8044-9197-478F055DDC02}"/>
            </a:ext>
          </a:extLst>
        </xdr:cNvPr>
        <xdr:cNvSpPr/>
      </xdr:nvSpPr>
      <xdr:spPr>
        <a:xfrm>
          <a:off x="6422270" y="334046"/>
          <a:ext cx="2950900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 Purchase </a:t>
          </a:r>
        </a:p>
        <a:p>
          <a:pPr marL="0" indent="0"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Frequency</a:t>
          </a:r>
        </a:p>
      </xdr:txBody>
    </xdr:sp>
    <xdr:clientData/>
  </xdr:oneCellAnchor>
  <xdr:twoCellAnchor>
    <xdr:from>
      <xdr:col>4</xdr:col>
      <xdr:colOff>312173</xdr:colOff>
      <xdr:row>6</xdr:row>
      <xdr:rowOff>121221</xdr:rowOff>
    </xdr:from>
    <xdr:to>
      <xdr:col>7</xdr:col>
      <xdr:colOff>335578</xdr:colOff>
      <xdr:row>12</xdr:row>
      <xdr:rowOff>39285</xdr:rowOff>
    </xdr:to>
    <xdr:sp macro="" textlink="Exploratory_Analysis!B14">
      <xdr:nvSpPr>
        <xdr:cNvPr id="30" name="Recortar rectángulo de una esquina 29">
          <a:extLst>
            <a:ext uri="{FF2B5EF4-FFF2-40B4-BE49-F238E27FC236}">
              <a16:creationId xmlns:a16="http://schemas.microsoft.com/office/drawing/2014/main" id="{D15558E7-82B9-09A4-062C-7DB5AD0DBAB3}"/>
            </a:ext>
          </a:extLst>
        </xdr:cNvPr>
        <xdr:cNvSpPr/>
      </xdr:nvSpPr>
      <xdr:spPr>
        <a:xfrm>
          <a:off x="3664973" y="1340421"/>
          <a:ext cx="2538005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B5DACF8-25D5-9D46-8F36-62F82F75FCDF}" type="TxLink">
            <a:rPr lang="en-US" sz="3600" b="1" i="1" u="none" strike="noStrike">
              <a:solidFill>
                <a:srgbClr val="002060"/>
              </a:solidFill>
              <a:latin typeface="Aptos Narrow"/>
            </a:rPr>
            <a:pPr algn="ctr"/>
            <a:t>3900</a:t>
          </a:fld>
          <a:endParaRPr lang="es-ES_tradnl" sz="32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0</xdr:col>
      <xdr:colOff>387466</xdr:colOff>
      <xdr:row>0</xdr:row>
      <xdr:rowOff>166624</xdr:rowOff>
    </xdr:from>
    <xdr:to>
      <xdr:col>4</xdr:col>
      <xdr:colOff>9</xdr:colOff>
      <xdr:row>62</xdr:row>
      <xdr:rowOff>47805</xdr:rowOff>
    </xdr:to>
    <xdr:sp macro="" textlink="">
      <xdr:nvSpPr>
        <xdr:cNvPr id="32" name="Rectángulo 31">
          <a:extLst>
            <a:ext uri="{FF2B5EF4-FFF2-40B4-BE49-F238E27FC236}">
              <a16:creationId xmlns:a16="http://schemas.microsoft.com/office/drawing/2014/main" id="{273CE0A1-1057-43B7-EDBA-57AD82EA73EF}"/>
            </a:ext>
          </a:extLst>
        </xdr:cNvPr>
        <xdr:cNvSpPr/>
      </xdr:nvSpPr>
      <xdr:spPr>
        <a:xfrm>
          <a:off x="387466" y="166624"/>
          <a:ext cx="2884407" cy="13463723"/>
        </a:xfrm>
        <a:prstGeom prst="rect">
          <a:avLst/>
        </a:prstGeom>
        <a:gradFill>
          <a:gsLst>
            <a:gs pos="78000">
              <a:schemeClr val="accent1">
                <a:tint val="66000"/>
                <a:satMod val="160000"/>
              </a:schemeClr>
            </a:gs>
            <a:gs pos="38000">
              <a:schemeClr val="accent1">
                <a:tint val="23500"/>
                <a:satMod val="160000"/>
                <a:alpha val="64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050"/>
        </a:p>
      </xdr:txBody>
    </xdr:sp>
    <xdr:clientData/>
  </xdr:twoCellAnchor>
  <xdr:twoCellAnchor editAs="oneCell">
    <xdr:from>
      <xdr:col>0</xdr:col>
      <xdr:colOff>691312</xdr:colOff>
      <xdr:row>47</xdr:row>
      <xdr:rowOff>14573</xdr:rowOff>
    </xdr:from>
    <xdr:to>
      <xdr:col>3</xdr:col>
      <xdr:colOff>682791</xdr:colOff>
      <xdr:row>53</xdr:row>
      <xdr:rowOff>128242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4" name="Age 6">
              <a:extLst>
                <a:ext uri="{FF2B5EF4-FFF2-40B4-BE49-F238E27FC236}">
                  <a16:creationId xmlns:a16="http://schemas.microsoft.com/office/drawing/2014/main" id="{CBFDB80E-B369-5448-8EE8-2C69744BFA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6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1312" y="11139773"/>
              <a:ext cx="2506079" cy="133286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581949</xdr:colOff>
      <xdr:row>29</xdr:row>
      <xdr:rowOff>128345</xdr:rowOff>
    </xdr:from>
    <xdr:to>
      <xdr:col>3</xdr:col>
      <xdr:colOff>584584</xdr:colOff>
      <xdr:row>34</xdr:row>
      <xdr:rowOff>166256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6" name="Subscription Status 3">
              <a:extLst>
                <a:ext uri="{FF2B5EF4-FFF2-40B4-BE49-F238E27FC236}">
                  <a16:creationId xmlns:a16="http://schemas.microsoft.com/office/drawing/2014/main" id="{5B846EE7-7C56-084C-837D-151D32B8CF8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bscription St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1949" y="6021145"/>
              <a:ext cx="2517235" cy="10539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649881</xdr:colOff>
      <xdr:row>37</xdr:row>
      <xdr:rowOff>100807</xdr:rowOff>
    </xdr:from>
    <xdr:to>
      <xdr:col>3</xdr:col>
      <xdr:colOff>590916</xdr:colOff>
      <xdr:row>40</xdr:row>
      <xdr:rowOff>52523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7" name="Discount Applied 3">
              <a:extLst>
                <a:ext uri="{FF2B5EF4-FFF2-40B4-BE49-F238E27FC236}">
                  <a16:creationId xmlns:a16="http://schemas.microsoft.com/office/drawing/2014/main" id="{846DB120-5507-CB4C-A864-D472747430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count Applie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9881" y="8457407"/>
              <a:ext cx="2455635" cy="11201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622516</xdr:colOff>
      <xdr:row>34</xdr:row>
      <xdr:rowOff>287703</xdr:rowOff>
    </xdr:from>
    <xdr:to>
      <xdr:col>3</xdr:col>
      <xdr:colOff>598749</xdr:colOff>
      <xdr:row>36</xdr:row>
      <xdr:rowOff>441107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Promo Code Used 3">
              <a:extLst>
                <a:ext uri="{FF2B5EF4-FFF2-40B4-BE49-F238E27FC236}">
                  <a16:creationId xmlns:a16="http://schemas.microsoft.com/office/drawing/2014/main" id="{1253B578-B9AE-3A4C-BE23-8AB31D2DA0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mo Code Used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2516" y="7196503"/>
              <a:ext cx="2490833" cy="11186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336171</xdr:colOff>
      <xdr:row>2</xdr:row>
      <xdr:rowOff>67561</xdr:rowOff>
    </xdr:from>
    <xdr:to>
      <xdr:col>3</xdr:col>
      <xdr:colOff>651746</xdr:colOff>
      <xdr:row>14</xdr:row>
      <xdr:rowOff>13948</xdr:rowOff>
    </xdr:to>
    <xdr:sp macro="" textlink="Exploratory_Analysis!B4">
      <xdr:nvSpPr>
        <xdr:cNvPr id="53" name="CuadroTexto 52">
          <a:extLst>
            <a:ext uri="{FF2B5EF4-FFF2-40B4-BE49-F238E27FC236}">
              <a16:creationId xmlns:a16="http://schemas.microsoft.com/office/drawing/2014/main" id="{5A0BBC51-849F-2EA7-DFAE-C9B1634B2BB6}"/>
            </a:ext>
          </a:extLst>
        </xdr:cNvPr>
        <xdr:cNvSpPr txBox="1"/>
      </xdr:nvSpPr>
      <xdr:spPr>
        <a:xfrm>
          <a:off x="336171" y="455019"/>
          <a:ext cx="2769473" cy="2271132"/>
        </a:xfrm>
        <a:prstGeom prst="rect">
          <a:avLst/>
        </a:prstGeom>
        <a:noFill/>
        <a:ln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fld id="{07056DC9-DBF8-EA40-BEAE-DCDB22E5B2B3}" type="TxLink">
            <a:rPr lang="en-US" sz="36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</a:rPr>
            <a:pPr algn="ctr"/>
            <a:t>U.S.A Costumer Purchase Behavior</a:t>
          </a:fld>
          <a:endParaRPr lang="es-ES_tradnl" sz="3200" b="1" cap="none" spc="0">
            <a:ln/>
            <a:solidFill>
              <a:schemeClr val="accent6">
                <a:lumMod val="50000"/>
              </a:schemeClr>
            </a:solidFill>
            <a:effectLst/>
          </a:endParaRPr>
        </a:p>
      </xdr:txBody>
    </xdr:sp>
    <xdr:clientData/>
  </xdr:twoCellAnchor>
  <xdr:twoCellAnchor>
    <xdr:from>
      <xdr:col>11</xdr:col>
      <xdr:colOff>118432</xdr:colOff>
      <xdr:row>7</xdr:row>
      <xdr:rowOff>10055</xdr:rowOff>
    </xdr:from>
    <xdr:to>
      <xdr:col>14</xdr:col>
      <xdr:colOff>172957</xdr:colOff>
      <xdr:row>12</xdr:row>
      <xdr:rowOff>131319</xdr:rowOff>
    </xdr:to>
    <xdr:sp macro="" textlink="Exploratory_Analysis!B25">
      <xdr:nvSpPr>
        <xdr:cNvPr id="4" name="Recortar rectángulo de una esquina 3">
          <a:extLst>
            <a:ext uri="{FF2B5EF4-FFF2-40B4-BE49-F238E27FC236}">
              <a16:creationId xmlns:a16="http://schemas.microsoft.com/office/drawing/2014/main" id="{349A2CBD-C6D1-E441-B5A1-43BBDE0237BD}"/>
            </a:ext>
          </a:extLst>
        </xdr:cNvPr>
        <xdr:cNvSpPr/>
      </xdr:nvSpPr>
      <xdr:spPr>
        <a:xfrm>
          <a:off x="9338632" y="1432455"/>
          <a:ext cx="2569125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fld id="{180C4E20-B2A8-1546-BE85-7AF7E68C6085}" type="TxLink">
            <a:rPr lang="en-US" sz="3600" b="1" i="1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$60</a:t>
          </a:fld>
          <a:endParaRPr lang="es-ES_tradnl" sz="3600" b="1" i="1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14</xdr:col>
      <xdr:colOff>513891</xdr:colOff>
      <xdr:row>6</xdr:row>
      <xdr:rowOff>189011</xdr:rowOff>
    </xdr:from>
    <xdr:to>
      <xdr:col>17</xdr:col>
      <xdr:colOff>568415</xdr:colOff>
      <xdr:row>12</xdr:row>
      <xdr:rowOff>107075</xdr:rowOff>
    </xdr:to>
    <xdr:sp macro="" textlink="Exploratory_Analysis!B37">
      <xdr:nvSpPr>
        <xdr:cNvPr id="5" name="Recortar rectángulo de una esquina 4">
          <a:extLst>
            <a:ext uri="{FF2B5EF4-FFF2-40B4-BE49-F238E27FC236}">
              <a16:creationId xmlns:a16="http://schemas.microsoft.com/office/drawing/2014/main" id="{201BFC42-4158-2147-AA4F-6FA54AEC0930}"/>
            </a:ext>
          </a:extLst>
        </xdr:cNvPr>
        <xdr:cNvSpPr/>
      </xdr:nvSpPr>
      <xdr:spPr>
        <a:xfrm>
          <a:off x="12248691" y="1408211"/>
          <a:ext cx="2569124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D54804B-0A31-A14A-BCEA-C4D6190F6F8E}" type="TxLink">
            <a:rPr lang="en-US" sz="3600" b="1" i="1" u="none" strike="noStrike">
              <a:solidFill>
                <a:srgbClr val="002060"/>
              </a:solidFill>
              <a:latin typeface="Aptos Narrow"/>
            </a:rPr>
            <a:pPr algn="ctr"/>
            <a:t> 44 </a:t>
          </a:fld>
          <a:endParaRPr lang="es-ES_tradnl" sz="199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7</xdr:col>
      <xdr:colOff>640283</xdr:colOff>
      <xdr:row>6</xdr:row>
      <xdr:rowOff>155528</xdr:rowOff>
    </xdr:from>
    <xdr:to>
      <xdr:col>10</xdr:col>
      <xdr:colOff>694807</xdr:colOff>
      <xdr:row>12</xdr:row>
      <xdr:rowOff>73592</xdr:rowOff>
    </xdr:to>
    <xdr:sp macro="" textlink="Exploratory_Analysis!H41">
      <xdr:nvSpPr>
        <xdr:cNvPr id="6" name="Recortar rectángulo de una esquina 5">
          <a:extLst>
            <a:ext uri="{FF2B5EF4-FFF2-40B4-BE49-F238E27FC236}">
              <a16:creationId xmlns:a16="http://schemas.microsoft.com/office/drawing/2014/main" id="{F058688C-1445-A049-9FF1-C22F2E462F99}"/>
            </a:ext>
          </a:extLst>
        </xdr:cNvPr>
        <xdr:cNvSpPr/>
      </xdr:nvSpPr>
      <xdr:spPr>
        <a:xfrm>
          <a:off x="6507683" y="1374728"/>
          <a:ext cx="2569124" cy="1137264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3E300DE0-1A5C-0748-9CD7-5E9997605594}" type="TxLink">
            <a:rPr lang="en-US" sz="3200" b="1" i="1" u="none" strike="noStrike">
              <a:solidFill>
                <a:srgbClr val="002060"/>
              </a:solidFill>
              <a:latin typeface="Aptos Narrow"/>
            </a:rPr>
            <a:pPr algn="ctr"/>
            <a:t>Bi-Weekly</a:t>
          </a:fld>
          <a:endParaRPr lang="es-ES_tradnl" sz="71400" b="1" i="1">
            <a:solidFill>
              <a:srgbClr val="002060"/>
            </a:solidFill>
          </a:endParaRPr>
        </a:p>
      </xdr:txBody>
    </xdr:sp>
    <xdr:clientData/>
  </xdr:twoCellAnchor>
  <xdr:twoCellAnchor>
    <xdr:from>
      <xdr:col>5</xdr:col>
      <xdr:colOff>411419</xdr:colOff>
      <xdr:row>9</xdr:row>
      <xdr:rowOff>146461</xdr:rowOff>
    </xdr:from>
    <xdr:to>
      <xdr:col>7</xdr:col>
      <xdr:colOff>320857</xdr:colOff>
      <xdr:row>11</xdr:row>
      <xdr:rowOff>199901</xdr:rowOff>
    </xdr:to>
    <xdr:sp macro="" textlink="Exploratory_Analysis!C14">
      <xdr:nvSpPr>
        <xdr:cNvPr id="7" name="Recortar rectángulo de una esquina 6">
          <a:extLst>
            <a:ext uri="{FF2B5EF4-FFF2-40B4-BE49-F238E27FC236}">
              <a16:creationId xmlns:a16="http://schemas.microsoft.com/office/drawing/2014/main" id="{4A87B30B-B42D-6F45-9210-5AE5C6376D7D}"/>
            </a:ext>
          </a:extLst>
        </xdr:cNvPr>
        <xdr:cNvSpPr/>
      </xdr:nvSpPr>
      <xdr:spPr>
        <a:xfrm>
          <a:off x="4602419" y="1975261"/>
          <a:ext cx="1585838" cy="45984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A73923C-9B03-9649-84D6-789E9229A12D}" type="TxLink">
            <a:rPr lang="en-US" sz="2000" b="0" i="0" u="none" strike="noStrike">
              <a:solidFill>
                <a:schemeClr val="accent6">
                  <a:lumMod val="50000"/>
                </a:schemeClr>
              </a:solidFill>
              <a:latin typeface="Aptos Narrow"/>
            </a:rPr>
            <a:pPr algn="ctr"/>
            <a:t> $233.081 </a:t>
          </a:fld>
          <a:endParaRPr lang="es-ES_tradnl" sz="239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795543</xdr:colOff>
      <xdr:row>9</xdr:row>
      <xdr:rowOff>180434</xdr:rowOff>
    </xdr:from>
    <xdr:to>
      <xdr:col>10</xdr:col>
      <xdr:colOff>691674</xdr:colOff>
      <xdr:row>12</xdr:row>
      <xdr:rowOff>11542</xdr:rowOff>
    </xdr:to>
    <xdr:sp macro="" textlink="Exploratory_Analysis!H42">
      <xdr:nvSpPr>
        <xdr:cNvPr id="9" name="Recortar rectángulo de una esquina 8">
          <a:extLst>
            <a:ext uri="{FF2B5EF4-FFF2-40B4-BE49-F238E27FC236}">
              <a16:creationId xmlns:a16="http://schemas.microsoft.com/office/drawing/2014/main" id="{B007429F-2019-B847-B1D5-786B293DDD7E}"/>
            </a:ext>
          </a:extLst>
        </xdr:cNvPr>
        <xdr:cNvSpPr/>
      </xdr:nvSpPr>
      <xdr:spPr>
        <a:xfrm>
          <a:off x="7501143" y="2009234"/>
          <a:ext cx="1572531" cy="440708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6BE5B4F4-58FE-F84B-9B1C-4EB25BEAC702}" type="TxLink">
            <a:rPr lang="en-US" sz="2000" b="0" i="0" u="none" strike="noStrike">
              <a:solidFill>
                <a:schemeClr val="accent6">
                  <a:lumMod val="50000"/>
                </a:schemeClr>
              </a:solidFill>
              <a:latin typeface="Aptos Narrow"/>
            </a:rPr>
            <a:pPr algn="ctr"/>
            <a:t> $33.200 </a:t>
          </a:fld>
          <a:endParaRPr lang="es-ES_tradnl" sz="413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oneCellAnchor>
    <xdr:from>
      <xdr:col>21</xdr:col>
      <xdr:colOff>654491</xdr:colOff>
      <xdr:row>1</xdr:row>
      <xdr:rowOff>110126</xdr:rowOff>
    </xdr:from>
    <xdr:ext cx="2609850" cy="1037492"/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8A333974-4645-164E-87A1-476BDE051477}"/>
            </a:ext>
          </a:extLst>
        </xdr:cNvPr>
        <xdr:cNvSpPr/>
      </xdr:nvSpPr>
      <xdr:spPr>
        <a:xfrm>
          <a:off x="18256691" y="313326"/>
          <a:ext cx="2609850" cy="1037492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Item Recount </a:t>
          </a:r>
        </a:p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by Purchase</a:t>
          </a:r>
        </a:p>
      </xdr:txBody>
    </xdr:sp>
    <xdr:clientData/>
  </xdr:oneCellAnchor>
  <xdr:twoCellAnchor>
    <xdr:from>
      <xdr:col>21</xdr:col>
      <xdr:colOff>314477</xdr:colOff>
      <xdr:row>5</xdr:row>
      <xdr:rowOff>83129</xdr:rowOff>
    </xdr:from>
    <xdr:to>
      <xdr:col>25</xdr:col>
      <xdr:colOff>12594</xdr:colOff>
      <xdr:row>63</xdr:row>
      <xdr:rowOff>8084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5F041992-939C-194D-B6D1-C00312D7D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456751</xdr:colOff>
      <xdr:row>20</xdr:row>
      <xdr:rowOff>65129</xdr:rowOff>
    </xdr:from>
    <xdr:to>
      <xdr:col>30</xdr:col>
      <xdr:colOff>141476</xdr:colOff>
      <xdr:row>61</xdr:row>
      <xdr:rowOff>152960</xdr:rowOff>
    </xdr:to>
    <xdr:sp macro="" textlink="">
      <xdr:nvSpPr>
        <xdr:cNvPr id="22" name="Rectángulo 21">
          <a:extLst>
            <a:ext uri="{FF2B5EF4-FFF2-40B4-BE49-F238E27FC236}">
              <a16:creationId xmlns:a16="http://schemas.microsoft.com/office/drawing/2014/main" id="{8D968525-11C3-1041-AFD5-9C697A9F16CB}"/>
            </a:ext>
          </a:extLst>
        </xdr:cNvPr>
        <xdr:cNvSpPr/>
      </xdr:nvSpPr>
      <xdr:spPr>
        <a:xfrm>
          <a:off x="20809315" y="3972821"/>
          <a:ext cx="3755238" cy="9563985"/>
        </a:xfrm>
        <a:prstGeom prst="rect">
          <a:avLst/>
        </a:prstGeom>
        <a:gradFill flip="none" rotWithShape="1">
          <a:gsLst>
            <a:gs pos="10000">
              <a:schemeClr val="accent1">
                <a:lumMod val="5000"/>
                <a:lumOff val="95000"/>
                <a:alpha val="23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  <a:alpha val="73577"/>
              </a:scheme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_tradnl" sz="1050"/>
        </a:p>
      </xdr:txBody>
    </xdr:sp>
    <xdr:clientData/>
  </xdr:twoCellAnchor>
  <xdr:twoCellAnchor>
    <xdr:from>
      <xdr:col>12</xdr:col>
      <xdr:colOff>154652</xdr:colOff>
      <xdr:row>17</xdr:row>
      <xdr:rowOff>147917</xdr:rowOff>
    </xdr:from>
    <xdr:to>
      <xdr:col>20</xdr:col>
      <xdr:colOff>684298</xdr:colOff>
      <xdr:row>31</xdr:row>
      <xdr:rowOff>67733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E0BA0C03-156E-4F40-8DD6-37C6CCD3F5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5</xdr:col>
      <xdr:colOff>491509</xdr:colOff>
      <xdr:row>34</xdr:row>
      <xdr:rowOff>172142</xdr:rowOff>
    </xdr:from>
    <xdr:ext cx="5279293" cy="530658"/>
    <xdr:sp macro="" textlink="">
      <xdr:nvSpPr>
        <xdr:cNvPr id="31" name="Rectángulo 30">
          <a:extLst>
            <a:ext uri="{FF2B5EF4-FFF2-40B4-BE49-F238E27FC236}">
              <a16:creationId xmlns:a16="http://schemas.microsoft.com/office/drawing/2014/main" id="{D825167C-9298-C54D-8785-0B7574C0E276}"/>
            </a:ext>
          </a:extLst>
        </xdr:cNvPr>
        <xdr:cNvSpPr/>
      </xdr:nvSpPr>
      <xdr:spPr>
        <a:xfrm>
          <a:off x="4640176" y="7080942"/>
          <a:ext cx="527929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AVG.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Top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5 States by Purchase</a:t>
          </a:r>
        </a:p>
      </xdr:txBody>
    </xdr:sp>
    <xdr:clientData/>
  </xdr:oneCellAnchor>
  <xdr:oneCellAnchor>
    <xdr:from>
      <xdr:col>13</xdr:col>
      <xdr:colOff>274631</xdr:colOff>
      <xdr:row>34</xdr:row>
      <xdr:rowOff>146119</xdr:rowOff>
    </xdr:from>
    <xdr:ext cx="5491611" cy="530658"/>
    <xdr:sp macro="" textlink="">
      <xdr:nvSpPr>
        <xdr:cNvPr id="33" name="Rectángulo 32">
          <a:extLst>
            <a:ext uri="{FF2B5EF4-FFF2-40B4-BE49-F238E27FC236}">
              <a16:creationId xmlns:a16="http://schemas.microsoft.com/office/drawing/2014/main" id="{5CA5D935-64B4-A64E-A55E-115CD1E8E246}"/>
            </a:ext>
          </a:extLst>
        </xdr:cNvPr>
        <xdr:cNvSpPr/>
      </xdr:nvSpPr>
      <xdr:spPr>
        <a:xfrm>
          <a:off x="11061164" y="7054919"/>
          <a:ext cx="549161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AVG. Bottom 5 States by Purchase</a:t>
          </a:r>
        </a:p>
      </xdr:txBody>
    </xdr:sp>
    <xdr:clientData/>
  </xdr:oneCellAnchor>
  <xdr:twoCellAnchor editAs="oneCell">
    <xdr:from>
      <xdr:col>0</xdr:col>
      <xdr:colOff>706376</xdr:colOff>
      <xdr:row>55</xdr:row>
      <xdr:rowOff>6179</xdr:rowOff>
    </xdr:from>
    <xdr:to>
      <xdr:col>3</xdr:col>
      <xdr:colOff>635541</xdr:colOff>
      <xdr:row>60</xdr:row>
      <xdr:rowOff>50484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0" name="Gender 2">
              <a:extLst>
                <a:ext uri="{FF2B5EF4-FFF2-40B4-BE49-F238E27FC236}">
                  <a16:creationId xmlns:a16="http://schemas.microsoft.com/office/drawing/2014/main" id="{569E37D0-A806-6C4C-813D-F4033C87C6B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6376" y="12756979"/>
              <a:ext cx="2443765" cy="10603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oneCellAnchor>
    <xdr:from>
      <xdr:col>4</xdr:col>
      <xdr:colOff>546945</xdr:colOff>
      <xdr:row>14</xdr:row>
      <xdr:rowOff>63499</xdr:rowOff>
    </xdr:from>
    <xdr:ext cx="4158846" cy="574295"/>
    <xdr:sp macro="" textlink="">
      <xdr:nvSpPr>
        <xdr:cNvPr id="41" name="Rectángulo 40">
          <a:extLst>
            <a:ext uri="{FF2B5EF4-FFF2-40B4-BE49-F238E27FC236}">
              <a16:creationId xmlns:a16="http://schemas.microsoft.com/office/drawing/2014/main" id="{5EF060F1-A460-034E-A2A8-74C2CD505D4A}"/>
            </a:ext>
          </a:extLst>
        </xdr:cNvPr>
        <xdr:cNvSpPr/>
      </xdr:nvSpPr>
      <xdr:spPr>
        <a:xfrm>
          <a:off x="3899745" y="2908299"/>
          <a:ext cx="4158846" cy="57429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Leading</a:t>
          </a:r>
          <a:r>
            <a:rPr lang="es-ES" sz="2800" b="1" i="0" u="none" strike="noStrike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payment method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9600" b="1" i="0" u="none" strike="noStrike" cap="none" spc="0">
            <a:ln/>
            <a:solidFill>
              <a:schemeClr val="bg1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6</xdr:col>
      <xdr:colOff>473706</xdr:colOff>
      <xdr:row>17</xdr:row>
      <xdr:rowOff>112787</xdr:rowOff>
    </xdr:from>
    <xdr:to>
      <xdr:col>9</xdr:col>
      <xdr:colOff>177334</xdr:colOff>
      <xdr:row>20</xdr:row>
      <xdr:rowOff>55636</xdr:rowOff>
    </xdr:to>
    <xdr:sp macro="" textlink="Exploratory_Analysis!I54">
      <xdr:nvSpPr>
        <xdr:cNvPr id="2" name="Recortar rectángulo de una esquina 1">
          <a:extLst>
            <a:ext uri="{FF2B5EF4-FFF2-40B4-BE49-F238E27FC236}">
              <a16:creationId xmlns:a16="http://schemas.microsoft.com/office/drawing/2014/main" id="{9B000BD7-5E40-684D-92DD-4636346AE2CB}"/>
            </a:ext>
          </a:extLst>
        </xdr:cNvPr>
        <xdr:cNvSpPr/>
      </xdr:nvSpPr>
      <xdr:spPr>
        <a:xfrm>
          <a:off x="5502906" y="3567187"/>
          <a:ext cx="2218228" cy="552449"/>
        </a:xfrm>
        <a:prstGeom prst="snip1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C9D8F21-5CF8-EC4E-9A67-4F2A77496971}" type="TxLink">
            <a:rPr lang="en-US" sz="2800" b="1" i="1" u="none" strike="noStrike">
              <a:solidFill>
                <a:srgbClr val="002060"/>
              </a:solidFill>
              <a:latin typeface="Aptos Narrow"/>
            </a:rPr>
            <a:pPr algn="ctr"/>
            <a:t>PayPal</a:t>
          </a:fld>
          <a:endParaRPr lang="es-ES_tradnl" sz="71400" b="1" i="1">
            <a:solidFill>
              <a:srgbClr val="002060"/>
            </a:solidFill>
          </a:endParaRPr>
        </a:p>
      </xdr:txBody>
    </xdr:sp>
    <xdr:clientData/>
  </xdr:twoCellAnchor>
  <xdr:oneCellAnchor>
    <xdr:from>
      <xdr:col>11</xdr:col>
      <xdr:colOff>792501</xdr:colOff>
      <xdr:row>14</xdr:row>
      <xdr:rowOff>121573</xdr:rowOff>
    </xdr:from>
    <xdr:ext cx="5069678" cy="593239"/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EE07CE60-C497-FC48-ADDF-13493A06DDE7}"/>
            </a:ext>
          </a:extLst>
        </xdr:cNvPr>
        <xdr:cNvSpPr/>
      </xdr:nvSpPr>
      <xdr:spPr>
        <a:xfrm>
          <a:off x="9894168" y="3084906"/>
          <a:ext cx="5069678" cy="59323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32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Seasonal Purchase</a:t>
          </a:r>
          <a:r>
            <a:rPr lang="es-ES" sz="32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</a:t>
          </a:r>
          <a:r>
            <a:rPr lang="es-ES" sz="32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 panose="020B0004020202020204" pitchFamily="34" charset="0"/>
              <a:ea typeface="+mn-ea"/>
              <a:cs typeface="+mn-cs"/>
            </a:rPr>
            <a:t> Swing</a:t>
          </a:r>
        </a:p>
      </xdr:txBody>
    </xdr:sp>
    <xdr:clientData/>
  </xdr:oneCellAnchor>
  <xdr:oneCellAnchor>
    <xdr:from>
      <xdr:col>17</xdr:col>
      <xdr:colOff>525767</xdr:colOff>
      <xdr:row>1</xdr:row>
      <xdr:rowOff>92150</xdr:rowOff>
    </xdr:from>
    <xdr:ext cx="2967174" cy="76510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C59612C6-8CAE-5C4D-AB46-EA7DC64C261E}"/>
            </a:ext>
          </a:extLst>
        </xdr:cNvPr>
        <xdr:cNvSpPr/>
      </xdr:nvSpPr>
      <xdr:spPr>
        <a:xfrm>
          <a:off x="14775167" y="295350"/>
          <a:ext cx="2967174" cy="7651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Average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Purchase</a:t>
          </a:r>
        </a:p>
        <a:p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Quantity</a:t>
          </a:r>
          <a:endParaRPr lang="es-ES" sz="7200" b="1" i="0" u="none" strike="noStrike" cap="none" spc="0">
            <a:ln/>
            <a:solidFill>
              <a:schemeClr val="bg1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4</xdr:col>
      <xdr:colOff>493224</xdr:colOff>
      <xdr:row>21</xdr:row>
      <xdr:rowOff>143281</xdr:rowOff>
    </xdr:from>
    <xdr:ext cx="3948048" cy="609078"/>
    <xdr:sp macro="" textlink="">
      <xdr:nvSpPr>
        <xdr:cNvPr id="15" name="Rectángulo 14">
          <a:extLst>
            <a:ext uri="{FF2B5EF4-FFF2-40B4-BE49-F238E27FC236}">
              <a16:creationId xmlns:a16="http://schemas.microsoft.com/office/drawing/2014/main" id="{7F75C428-5E05-754A-8E79-E55A0B061B4D}"/>
            </a:ext>
          </a:extLst>
        </xdr:cNvPr>
        <xdr:cNvSpPr/>
      </xdr:nvSpPr>
      <xdr:spPr>
        <a:xfrm>
          <a:off x="3846024" y="4410481"/>
          <a:ext cx="3948048" cy="609078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Leading Shipping Type</a:t>
          </a:r>
        </a:p>
      </xdr:txBody>
    </xdr:sp>
    <xdr:clientData/>
  </xdr:oneCellAnchor>
  <xdr:oneCellAnchor>
    <xdr:from>
      <xdr:col>22</xdr:col>
      <xdr:colOff>492158</xdr:colOff>
      <xdr:row>1</xdr:row>
      <xdr:rowOff>26275</xdr:rowOff>
    </xdr:from>
    <xdr:ext cx="2815075" cy="530658"/>
    <xdr:sp macro="" textlink="">
      <xdr:nvSpPr>
        <xdr:cNvPr id="17" name="Rectángulo 16">
          <a:extLst>
            <a:ext uri="{FF2B5EF4-FFF2-40B4-BE49-F238E27FC236}">
              <a16:creationId xmlns:a16="http://schemas.microsoft.com/office/drawing/2014/main" id="{F927A4B3-E4A5-274F-81D2-AC04AB56C08B}"/>
            </a:ext>
          </a:extLst>
        </xdr:cNvPr>
        <xdr:cNvSpPr/>
      </xdr:nvSpPr>
      <xdr:spPr>
        <a:xfrm>
          <a:off x="18487412" y="220004"/>
          <a:ext cx="2815075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ES" sz="2800" b="1" i="0" u="none" strike="noStrike" cap="none" spc="0">
            <a:ln/>
            <a:solidFill>
              <a:schemeClr val="accent6">
                <a:lumMod val="50000"/>
              </a:schemeClr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0</xdr:col>
      <xdr:colOff>471548</xdr:colOff>
      <xdr:row>23</xdr:row>
      <xdr:rowOff>150022</xdr:rowOff>
    </xdr:from>
    <xdr:ext cx="2598506" cy="968983"/>
    <xdr:sp macro="" textlink="">
      <xdr:nvSpPr>
        <xdr:cNvPr id="18" name="Rectángulo 17">
          <a:extLst>
            <a:ext uri="{FF2B5EF4-FFF2-40B4-BE49-F238E27FC236}">
              <a16:creationId xmlns:a16="http://schemas.microsoft.com/office/drawing/2014/main" id="{82287692-1298-4A42-9A65-E458A5D7587E}"/>
            </a:ext>
          </a:extLst>
        </xdr:cNvPr>
        <xdr:cNvSpPr/>
      </xdr:nvSpPr>
      <xdr:spPr>
        <a:xfrm>
          <a:off x="471548" y="4605785"/>
          <a:ext cx="25985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Membership Benefits</a:t>
          </a:r>
        </a:p>
      </xdr:txBody>
    </xdr:sp>
    <xdr:clientData/>
  </xdr:oneCellAnchor>
  <xdr:twoCellAnchor editAs="oneCell">
    <xdr:from>
      <xdr:col>25</xdr:col>
      <xdr:colOff>817008</xdr:colOff>
      <xdr:row>7</xdr:row>
      <xdr:rowOff>107910</xdr:rowOff>
    </xdr:from>
    <xdr:to>
      <xdr:col>29</xdr:col>
      <xdr:colOff>710250</xdr:colOff>
      <xdr:row>17</xdr:row>
      <xdr:rowOff>190583</xdr:rowOff>
    </xdr:to>
    <xdr:pic>
      <xdr:nvPicPr>
        <xdr:cNvPr id="52" name="Imagen 51">
          <a:extLst>
            <a:ext uri="{FF2B5EF4-FFF2-40B4-BE49-F238E27FC236}">
              <a16:creationId xmlns:a16="http://schemas.microsoft.com/office/drawing/2014/main" id="{F011865D-7340-2A7D-CA8B-A40A14338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1772008" y="1530310"/>
          <a:ext cx="3246042" cy="2114673"/>
        </a:xfrm>
        <a:prstGeom prst="rect">
          <a:avLst/>
        </a:prstGeom>
      </xdr:spPr>
    </xdr:pic>
    <xdr:clientData/>
  </xdr:twoCellAnchor>
  <xdr:twoCellAnchor editAs="oneCell">
    <xdr:from>
      <xdr:col>5</xdr:col>
      <xdr:colOff>139496</xdr:colOff>
      <xdr:row>47</xdr:row>
      <xdr:rowOff>127000</xdr:rowOff>
    </xdr:from>
    <xdr:to>
      <xdr:col>12</xdr:col>
      <xdr:colOff>84175</xdr:colOff>
      <xdr:row>62</xdr:row>
      <xdr:rowOff>0</xdr:rowOff>
    </xdr:to>
    <xdr:pic>
      <xdr:nvPicPr>
        <xdr:cNvPr id="54" name="Imagen 53">
          <a:extLst>
            <a:ext uri="{FF2B5EF4-FFF2-40B4-BE49-F238E27FC236}">
              <a16:creationId xmlns:a16="http://schemas.microsoft.com/office/drawing/2014/main" id="{9A8B415D-2047-9C95-4211-9935DC259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30496" y="11252200"/>
          <a:ext cx="5812079" cy="2921000"/>
        </a:xfrm>
        <a:prstGeom prst="rect">
          <a:avLst/>
        </a:prstGeom>
      </xdr:spPr>
    </xdr:pic>
    <xdr:clientData/>
  </xdr:twoCellAnchor>
  <xdr:twoCellAnchor editAs="oneCell">
    <xdr:from>
      <xdr:col>13</xdr:col>
      <xdr:colOff>283385</xdr:colOff>
      <xdr:row>47</xdr:row>
      <xdr:rowOff>127000</xdr:rowOff>
    </xdr:from>
    <xdr:to>
      <xdr:col>20</xdr:col>
      <xdr:colOff>160067</xdr:colOff>
      <xdr:row>62</xdr:row>
      <xdr:rowOff>-1</xdr:rowOff>
    </xdr:to>
    <xdr:pic>
      <xdr:nvPicPr>
        <xdr:cNvPr id="55" name="Imagen 54">
          <a:extLst>
            <a:ext uri="{FF2B5EF4-FFF2-40B4-BE49-F238E27FC236}">
              <a16:creationId xmlns:a16="http://schemas.microsoft.com/office/drawing/2014/main" id="{0C33054A-EB9A-9370-5FDB-6FC048D69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179985" y="11252200"/>
          <a:ext cx="5744082" cy="2920999"/>
        </a:xfrm>
        <a:prstGeom prst="rect">
          <a:avLst/>
        </a:prstGeom>
      </xdr:spPr>
    </xdr:pic>
    <xdr:clientData/>
  </xdr:twoCellAnchor>
  <xdr:oneCellAnchor>
    <xdr:from>
      <xdr:col>26</xdr:col>
      <xdr:colOff>273597</xdr:colOff>
      <xdr:row>1</xdr:row>
      <xdr:rowOff>41922</xdr:rowOff>
    </xdr:from>
    <xdr:ext cx="2852127" cy="968983"/>
    <xdr:sp macro="" textlink="">
      <xdr:nvSpPr>
        <xdr:cNvPr id="56" name="Rectángulo 55">
          <a:extLst>
            <a:ext uri="{FF2B5EF4-FFF2-40B4-BE49-F238E27FC236}">
              <a16:creationId xmlns:a16="http://schemas.microsoft.com/office/drawing/2014/main" id="{7C3E98CB-A85B-EA41-B812-CC8AEFBC591B}"/>
            </a:ext>
          </a:extLst>
        </xdr:cNvPr>
        <xdr:cNvSpPr/>
      </xdr:nvSpPr>
      <xdr:spPr>
        <a:xfrm>
          <a:off x="22066797" y="245122"/>
          <a:ext cx="2852127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Top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5 popular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colors and size</a:t>
          </a:r>
          <a:endParaRPr lang="es-ES" sz="2800" b="1" i="0" u="none" strike="noStrike" cap="none" spc="0">
            <a:ln/>
            <a:solidFill>
              <a:schemeClr val="accent6">
                <a:lumMod val="50000"/>
              </a:schemeClr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0</xdr:col>
      <xdr:colOff>362459</xdr:colOff>
      <xdr:row>22</xdr:row>
      <xdr:rowOff>95623</xdr:rowOff>
    </xdr:from>
    <xdr:to>
      <xdr:col>3</xdr:col>
      <xdr:colOff>558125</xdr:colOff>
      <xdr:row>22</xdr:row>
      <xdr:rowOff>95623</xdr:rowOff>
    </xdr:to>
    <xdr:cxnSp macro="">
      <xdr:nvCxnSpPr>
        <xdr:cNvPr id="62" name="Conector recto 61">
          <a:extLst>
            <a:ext uri="{FF2B5EF4-FFF2-40B4-BE49-F238E27FC236}">
              <a16:creationId xmlns:a16="http://schemas.microsoft.com/office/drawing/2014/main" id="{9BAC3C44-E363-8094-6740-1CA2BA44B416}"/>
            </a:ext>
          </a:extLst>
        </xdr:cNvPr>
        <xdr:cNvCxnSpPr/>
      </xdr:nvCxnSpPr>
      <xdr:spPr>
        <a:xfrm>
          <a:off x="362459" y="4697505"/>
          <a:ext cx="2660960" cy="0"/>
        </a:xfrm>
        <a:prstGeom prst="line">
          <a:avLst/>
        </a:prstGeom>
        <a:ln>
          <a:solidFill>
            <a:srgbClr val="002060"/>
          </a:solidFill>
        </a:ln>
        <a:effectLst>
          <a:reflection blurRad="6350" stA="52000" endA="300" endPos="35000" dir="5400000" sy="-100000" algn="bl" rotWithShape="0"/>
        </a:effectLst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563022</xdr:colOff>
      <xdr:row>41</xdr:row>
      <xdr:rowOff>176971</xdr:rowOff>
    </xdr:from>
    <xdr:ext cx="2598506" cy="1073323"/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16610AC8-A556-AD49-97E1-C580A5681535}"/>
            </a:ext>
          </a:extLst>
        </xdr:cNvPr>
        <xdr:cNvSpPr/>
      </xdr:nvSpPr>
      <xdr:spPr>
        <a:xfrm>
          <a:off x="563022" y="9519005"/>
          <a:ext cx="2598506" cy="107332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Demographic</a:t>
          </a:r>
          <a:r>
            <a:rPr lang="es-ES" sz="2800" b="1" i="0" u="none" strike="noStrike" cap="none" spc="0" baseline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 </a:t>
          </a:r>
          <a:r>
            <a:rPr lang="es-ES" sz="1100" b="0" i="0" u="none" strike="noStrike">
              <a:effectLst/>
              <a:latin typeface="+mn-lt"/>
              <a:ea typeface="+mn-ea"/>
              <a:cs typeface="+mn-cs"/>
            </a:rPr>
            <a:t> </a:t>
          </a: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Slicers</a:t>
          </a:r>
        </a:p>
      </xdr:txBody>
    </xdr:sp>
    <xdr:clientData/>
  </xdr:oneCellAnchor>
  <xdr:twoCellAnchor>
    <xdr:from>
      <xdr:col>25</xdr:col>
      <xdr:colOff>27211</xdr:colOff>
      <xdr:row>32</xdr:row>
      <xdr:rowOff>201432</xdr:rowOff>
    </xdr:from>
    <xdr:to>
      <xdr:col>28</xdr:col>
      <xdr:colOff>7496</xdr:colOff>
      <xdr:row>41</xdr:row>
      <xdr:rowOff>192563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7C734EA6-63B3-AB4B-90D6-C6F70DB1B6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25</xdr:col>
      <xdr:colOff>377090</xdr:colOff>
      <xdr:row>38</xdr:row>
      <xdr:rowOff>308652</xdr:rowOff>
    </xdr:from>
    <xdr:to>
      <xdr:col>28</xdr:col>
      <xdr:colOff>78358</xdr:colOff>
      <xdr:row>51</xdr:row>
      <xdr:rowOff>153215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2A357D35-67B5-9D44-B38E-3DD0580F00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445093</xdr:colOff>
      <xdr:row>46</xdr:row>
      <xdr:rowOff>87944</xdr:rowOff>
    </xdr:from>
    <xdr:to>
      <xdr:col>28</xdr:col>
      <xdr:colOff>213556</xdr:colOff>
      <xdr:row>64</xdr:row>
      <xdr:rowOff>1049</xdr:rowOff>
    </xdr:to>
    <xdr:graphicFrame macro="">
      <xdr:nvGraphicFramePr>
        <xdr:cNvPr id="68" name="Gráfico 67">
          <a:extLst>
            <a:ext uri="{FF2B5EF4-FFF2-40B4-BE49-F238E27FC236}">
              <a16:creationId xmlns:a16="http://schemas.microsoft.com/office/drawing/2014/main" id="{677C4DE0-E661-B64E-A785-9AA0F1925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27</xdr:col>
      <xdr:colOff>810634</xdr:colOff>
      <xdr:row>31</xdr:row>
      <xdr:rowOff>22266</xdr:rowOff>
    </xdr:from>
    <xdr:ext cx="1733550" cy="468013"/>
    <xdr:sp macro="" textlink="">
      <xdr:nvSpPr>
        <xdr:cNvPr id="69" name="Rectángulo 68">
          <a:extLst>
            <a:ext uri="{FF2B5EF4-FFF2-40B4-BE49-F238E27FC236}">
              <a16:creationId xmlns:a16="http://schemas.microsoft.com/office/drawing/2014/main" id="{3AE04D9E-D798-EE41-81AF-C2F01B07CAA3}"/>
            </a:ext>
          </a:extLst>
        </xdr:cNvPr>
        <xdr:cNvSpPr/>
      </xdr:nvSpPr>
      <xdr:spPr>
        <a:xfrm>
          <a:off x="22933215" y="6372266"/>
          <a:ext cx="1733550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Accesories</a:t>
          </a:r>
          <a:r>
            <a:rPr lang="es-ES" sz="20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48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43006</xdr:colOff>
      <xdr:row>36</xdr:row>
      <xdr:rowOff>280650</xdr:rowOff>
    </xdr:from>
    <xdr:ext cx="1503723" cy="530658"/>
    <xdr:sp macro="" textlink="">
      <xdr:nvSpPr>
        <xdr:cNvPr id="71" name="Rectángulo 70">
          <a:extLst>
            <a:ext uri="{FF2B5EF4-FFF2-40B4-BE49-F238E27FC236}">
              <a16:creationId xmlns:a16="http://schemas.microsoft.com/office/drawing/2014/main" id="{BF43D4BC-2E95-7F46-97A6-98FFC467032A}"/>
            </a:ext>
          </a:extLst>
        </xdr:cNvPr>
        <xdr:cNvSpPr/>
      </xdr:nvSpPr>
      <xdr:spPr>
        <a:xfrm>
          <a:off x="23379256" y="7980025"/>
          <a:ext cx="1503723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Clothing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94547</xdr:colOff>
      <xdr:row>54</xdr:row>
      <xdr:rowOff>197400</xdr:rowOff>
    </xdr:from>
    <xdr:ext cx="1430021" cy="530658"/>
    <xdr:sp macro="" textlink="">
      <xdr:nvSpPr>
        <xdr:cNvPr id="72" name="Rectángulo 71">
          <a:extLst>
            <a:ext uri="{FF2B5EF4-FFF2-40B4-BE49-F238E27FC236}">
              <a16:creationId xmlns:a16="http://schemas.microsoft.com/office/drawing/2014/main" id="{62C9452F-D22C-D142-86A5-ED136B6E37E3}"/>
            </a:ext>
          </a:extLst>
        </xdr:cNvPr>
        <xdr:cNvSpPr/>
      </xdr:nvSpPr>
      <xdr:spPr>
        <a:xfrm>
          <a:off x="23430797" y="12480681"/>
          <a:ext cx="143002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Outwear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oneCellAnchor>
    <xdr:from>
      <xdr:col>28</xdr:col>
      <xdr:colOff>155685</xdr:colOff>
      <xdr:row>43</xdr:row>
      <xdr:rowOff>152338</xdr:rowOff>
    </xdr:from>
    <xdr:ext cx="1440551" cy="530658"/>
    <xdr:sp macro="" textlink="">
      <xdr:nvSpPr>
        <xdr:cNvPr id="73" name="Rectángulo 72">
          <a:extLst>
            <a:ext uri="{FF2B5EF4-FFF2-40B4-BE49-F238E27FC236}">
              <a16:creationId xmlns:a16="http://schemas.microsoft.com/office/drawing/2014/main" id="{A9624843-C372-4847-A80C-FF79F5193A81}"/>
            </a:ext>
          </a:extLst>
        </xdr:cNvPr>
        <xdr:cNvSpPr/>
      </xdr:nvSpPr>
      <xdr:spPr>
        <a:xfrm>
          <a:off x="23491935" y="10252807"/>
          <a:ext cx="1440551" cy="530658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Footwear</a:t>
          </a:r>
          <a:r>
            <a:rPr lang="es-ES" sz="28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60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6</xdr:col>
      <xdr:colOff>446428</xdr:colOff>
      <xdr:row>25</xdr:row>
      <xdr:rowOff>185379</xdr:rowOff>
    </xdr:from>
    <xdr:to>
      <xdr:col>9</xdr:col>
      <xdr:colOff>186708</xdr:colOff>
      <xdr:row>28</xdr:row>
      <xdr:rowOff>154819</xdr:rowOff>
    </xdr:to>
    <xdr:sp macro="" textlink="Exploratory_Analysis!I68">
      <xdr:nvSpPr>
        <xdr:cNvPr id="24" name="Recortar rectángulo de una esquina 23">
          <a:extLst>
            <a:ext uri="{FF2B5EF4-FFF2-40B4-BE49-F238E27FC236}">
              <a16:creationId xmlns:a16="http://schemas.microsoft.com/office/drawing/2014/main" id="{44FA81BC-6360-344E-8640-835A153E149F}"/>
            </a:ext>
          </a:extLst>
        </xdr:cNvPr>
        <xdr:cNvSpPr/>
      </xdr:nvSpPr>
      <xdr:spPr>
        <a:xfrm>
          <a:off x="5475628" y="5265379"/>
          <a:ext cx="2254880" cy="579040"/>
        </a:xfrm>
        <a:prstGeom prst="snip1Rect">
          <a:avLst/>
        </a:prstGeom>
        <a:gradFill flip="none" rotWithShape="1">
          <a:gsLst>
            <a:gs pos="0">
              <a:srgbClr val="72B9D5">
                <a:tint val="66000"/>
                <a:satMod val="160000"/>
              </a:srgbClr>
            </a:gs>
            <a:gs pos="25000">
              <a:srgbClr val="72B9D5">
                <a:tint val="44500"/>
                <a:satMod val="160000"/>
                <a:lumMod val="40000"/>
                <a:lumOff val="60000"/>
                <a:alpha val="33000"/>
              </a:srgbClr>
            </a:gs>
            <a:gs pos="100000">
              <a:srgbClr val="72B9D5">
                <a:tint val="23500"/>
                <a:satMod val="160000"/>
              </a:srgbClr>
            </a:gs>
          </a:gsLst>
          <a:path path="circle">
            <a:fillToRect l="100000" t="100000"/>
          </a:path>
          <a:tileRect r="-100000" b="-100000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7903D2AB-CF90-A04F-875F-C93FB9343C46}" type="TxLink">
            <a:rPr lang="en-US" sz="2800" b="1" i="0" u="none" strike="noStrike">
              <a:solidFill>
                <a:srgbClr val="002060"/>
              </a:solidFill>
              <a:latin typeface="Aptos Narrow"/>
            </a:rPr>
            <a:pPr algn="ctr"/>
            <a:t>Free Shipping</a:t>
          </a:fld>
          <a:endParaRPr lang="en-US" sz="2800" b="1" i="0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24</xdr:col>
      <xdr:colOff>709727</xdr:colOff>
      <xdr:row>23</xdr:row>
      <xdr:rowOff>152283</xdr:rowOff>
    </xdr:from>
    <xdr:to>
      <xdr:col>28</xdr:col>
      <xdr:colOff>177521</xdr:colOff>
      <xdr:row>35</xdr:row>
      <xdr:rowOff>288303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ED98EF96-8AEA-4460-9F1D-77865B8DDB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25</xdr:col>
      <xdr:colOff>59195</xdr:colOff>
      <xdr:row>32</xdr:row>
      <xdr:rowOff>141978</xdr:rowOff>
    </xdr:from>
    <xdr:ext cx="1484573" cy="405432"/>
    <xdr:sp macro="" textlink="">
      <xdr:nvSpPr>
        <xdr:cNvPr id="16" name="Rectángulo 15">
          <a:extLst>
            <a:ext uri="{FF2B5EF4-FFF2-40B4-BE49-F238E27FC236}">
              <a16:creationId xmlns:a16="http://schemas.microsoft.com/office/drawing/2014/main" id="{97541FD1-82EC-44F4-8123-F69202E79631}"/>
            </a:ext>
          </a:extLst>
        </xdr:cNvPr>
        <xdr:cNvSpPr/>
      </xdr:nvSpPr>
      <xdr:spPr>
        <a:xfrm>
          <a:off x="20508348" y="6341300"/>
          <a:ext cx="1484573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000" b="0" i="0" u="none" strike="noStrike">
              <a:solidFill>
                <a:srgbClr val="00206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s-ES" sz="4800" b="1" i="0" u="none" strike="noStrike" cap="none" spc="0">
            <a:ln/>
            <a:solidFill>
              <a:srgbClr val="002060"/>
            </a:solidFill>
            <a:effectLst/>
            <a:latin typeface="Aptos Narrow"/>
            <a:ea typeface="+mn-ea"/>
            <a:cs typeface="+mn-cs"/>
          </a:endParaRPr>
        </a:p>
      </xdr:txBody>
    </xdr:sp>
    <xdr:clientData/>
  </xdr:oneCellAnchor>
  <xdr:twoCellAnchor>
    <xdr:from>
      <xdr:col>28</xdr:col>
      <xdr:colOff>796749</xdr:colOff>
      <xdr:row>33</xdr:row>
      <xdr:rowOff>24514</xdr:rowOff>
    </xdr:from>
    <xdr:to>
      <xdr:col>30</xdr:col>
      <xdr:colOff>88229</xdr:colOff>
      <xdr:row>34</xdr:row>
      <xdr:rowOff>315802</xdr:rowOff>
    </xdr:to>
    <xdr:sp macro="" textlink="Exploratory_Analysis!H91">
      <xdr:nvSpPr>
        <xdr:cNvPr id="26" name="Recortar rectángulo de una esquina 23">
          <a:extLst>
            <a:ext uri="{FF2B5EF4-FFF2-40B4-BE49-F238E27FC236}">
              <a16:creationId xmlns:a16="http://schemas.microsoft.com/office/drawing/2014/main" id="{9E61DC50-3737-460C-BBDA-00903456BA13}"/>
            </a:ext>
          </a:extLst>
        </xdr:cNvPr>
        <xdr:cNvSpPr/>
      </xdr:nvSpPr>
      <xdr:spPr>
        <a:xfrm>
          <a:off x="23738684" y="6784191"/>
          <a:ext cx="930190" cy="496127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A375DC4-EC8C-44EA-901B-183DAE773B4E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1240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669470</xdr:colOff>
      <xdr:row>37</xdr:row>
      <xdr:rowOff>332577</xdr:rowOff>
    </xdr:from>
    <xdr:to>
      <xdr:col>29</xdr:col>
      <xdr:colOff>780304</xdr:colOff>
      <xdr:row>38</xdr:row>
      <xdr:rowOff>248957</xdr:rowOff>
    </xdr:to>
    <xdr:sp macro="" textlink="Exploratory_Analysis!K91">
      <xdr:nvSpPr>
        <xdr:cNvPr id="27" name="Recortar rectángulo de una esquina 23">
          <a:extLst>
            <a:ext uri="{FF2B5EF4-FFF2-40B4-BE49-F238E27FC236}">
              <a16:creationId xmlns:a16="http://schemas.microsoft.com/office/drawing/2014/main" id="{5C24DF19-7CD1-4194-99DA-7923196E3C95}"/>
            </a:ext>
          </a:extLst>
        </xdr:cNvPr>
        <xdr:cNvSpPr/>
      </xdr:nvSpPr>
      <xdr:spPr>
        <a:xfrm>
          <a:off x="24005720" y="8508202"/>
          <a:ext cx="944272" cy="39263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13FFCA-DEF2-4CDA-82CF-248D52C62E71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1737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658845</xdr:colOff>
      <xdr:row>46</xdr:row>
      <xdr:rowOff>67920</xdr:rowOff>
    </xdr:from>
    <xdr:to>
      <xdr:col>29</xdr:col>
      <xdr:colOff>769679</xdr:colOff>
      <xdr:row>48</xdr:row>
      <xdr:rowOff>84290</xdr:rowOff>
    </xdr:to>
    <xdr:sp macro="" textlink="Exploratory_Analysis!N91">
      <xdr:nvSpPr>
        <xdr:cNvPr id="35" name="Recortar rectángulo de una esquina 23">
          <a:extLst>
            <a:ext uri="{FF2B5EF4-FFF2-40B4-BE49-F238E27FC236}">
              <a16:creationId xmlns:a16="http://schemas.microsoft.com/office/drawing/2014/main" id="{EA92F0F6-FE8A-4A22-B2CC-1314E2D44376}"/>
            </a:ext>
          </a:extLst>
        </xdr:cNvPr>
        <xdr:cNvSpPr/>
      </xdr:nvSpPr>
      <xdr:spPr>
        <a:xfrm>
          <a:off x="23995095" y="10763701"/>
          <a:ext cx="944272" cy="413245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4B66F3-8D00-40C0-83E9-D8DEFF6B896E}" type="TxLink">
            <a:rPr lang="en-US" sz="2400" b="0" i="1" u="none" strike="noStrike">
              <a:solidFill>
                <a:srgbClr val="002060"/>
              </a:solidFill>
              <a:latin typeface="Aptos Narrow"/>
            </a:rPr>
            <a:pPr algn="ctr"/>
            <a:t>599</a:t>
          </a:fld>
          <a:endParaRPr lang="en-US" sz="44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28</xdr:col>
      <xdr:colOff>589147</xdr:colOff>
      <xdr:row>57</xdr:row>
      <xdr:rowOff>37819</xdr:rowOff>
    </xdr:from>
    <xdr:to>
      <xdr:col>29</xdr:col>
      <xdr:colOff>699982</xdr:colOff>
      <xdr:row>59</xdr:row>
      <xdr:rowOff>51673</xdr:rowOff>
    </xdr:to>
    <xdr:sp macro="" textlink="Exploratory_Analysis!Q91">
      <xdr:nvSpPr>
        <xdr:cNvPr id="39" name="Recortar rectángulo de una esquina 23">
          <a:extLst>
            <a:ext uri="{FF2B5EF4-FFF2-40B4-BE49-F238E27FC236}">
              <a16:creationId xmlns:a16="http://schemas.microsoft.com/office/drawing/2014/main" id="{3E795BEB-C243-42E3-83DF-3ACD48BB66C8}"/>
            </a:ext>
          </a:extLst>
        </xdr:cNvPr>
        <xdr:cNvSpPr/>
      </xdr:nvSpPr>
      <xdr:spPr>
        <a:xfrm>
          <a:off x="23925397" y="12916413"/>
          <a:ext cx="944273" cy="410729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9BCC3E0-C071-42C7-812D-5F9D4C20C9C5}" type="TxLink">
            <a:rPr lang="en-US" sz="2800" b="0" i="1" u="none" strike="noStrike">
              <a:solidFill>
                <a:srgbClr val="002060"/>
              </a:solidFill>
              <a:latin typeface="Aptos Narrow"/>
            </a:rPr>
            <a:pPr algn="ctr"/>
            <a:t>324</a:t>
          </a:fld>
          <a:endParaRPr lang="en-US" sz="4800" b="1" i="1" u="none" strike="noStrike">
            <a:solidFill>
              <a:srgbClr val="002060"/>
            </a:solidFill>
            <a:latin typeface="Aptos Narrow"/>
          </a:endParaRPr>
        </a:p>
      </xdr:txBody>
    </xdr:sp>
    <xdr:clientData/>
  </xdr:twoCellAnchor>
  <xdr:twoCellAnchor>
    <xdr:from>
      <xdr:col>26</xdr:col>
      <xdr:colOff>86556</xdr:colOff>
      <xdr:row>29</xdr:row>
      <xdr:rowOff>125413</xdr:rowOff>
    </xdr:from>
    <xdr:to>
      <xdr:col>27</xdr:col>
      <xdr:colOff>739732</xdr:colOff>
      <xdr:row>33</xdr:row>
      <xdr:rowOff>4843</xdr:rowOff>
    </xdr:to>
    <xdr:sp macro="" textlink="Exploratory_Analysis!H93">
      <xdr:nvSpPr>
        <xdr:cNvPr id="42" name="Recortar rectángulo de una esquina 23">
          <a:extLst>
            <a:ext uri="{FF2B5EF4-FFF2-40B4-BE49-F238E27FC236}">
              <a16:creationId xmlns:a16="http://schemas.microsoft.com/office/drawing/2014/main" id="{40BF684D-52EB-4A14-90A3-D5A14174A29C}"/>
            </a:ext>
          </a:extLst>
        </xdr:cNvPr>
        <xdr:cNvSpPr/>
      </xdr:nvSpPr>
      <xdr:spPr>
        <a:xfrm>
          <a:off x="21879756" y="6018213"/>
          <a:ext cx="1491376" cy="692230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784E25B-849E-4B6D-B665-0DE9628A4330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31,8%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23</xdr:col>
      <xdr:colOff>598219</xdr:colOff>
      <xdr:row>54</xdr:row>
      <xdr:rowOff>47184</xdr:rowOff>
    </xdr:from>
    <xdr:to>
      <xdr:col>24</xdr:col>
      <xdr:colOff>708983</xdr:colOff>
      <xdr:row>56</xdr:row>
      <xdr:rowOff>51901</xdr:rowOff>
    </xdr:to>
    <xdr:sp macro="" textlink="">
      <xdr:nvSpPr>
        <xdr:cNvPr id="43" name="Recortar rectángulo de una esquina 23">
          <a:extLst>
            <a:ext uri="{FF2B5EF4-FFF2-40B4-BE49-F238E27FC236}">
              <a16:creationId xmlns:a16="http://schemas.microsoft.com/office/drawing/2014/main" id="{23C8AEEB-F086-A8F1-E706-7D9D961E0A2F}"/>
            </a:ext>
          </a:extLst>
        </xdr:cNvPr>
        <xdr:cNvSpPr/>
      </xdr:nvSpPr>
      <xdr:spPr>
        <a:xfrm>
          <a:off x="19411439" y="12079896"/>
          <a:ext cx="928730" cy="392174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1600" b="0" i="0" u="none" strike="noStrike">
            <a:solidFill>
              <a:srgbClr val="000000"/>
            </a:solidFill>
            <a:latin typeface="+mn-lt"/>
          </a:endParaRPr>
        </a:p>
        <a:p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23</xdr:col>
      <xdr:colOff>124914</xdr:colOff>
      <xdr:row>19</xdr:row>
      <xdr:rowOff>147717</xdr:rowOff>
    </xdr:from>
    <xdr:to>
      <xdr:col>24</xdr:col>
      <xdr:colOff>235651</xdr:colOff>
      <xdr:row>21</xdr:row>
      <xdr:rowOff>156023</xdr:rowOff>
    </xdr:to>
    <xdr:sp macro="" textlink="">
      <xdr:nvSpPr>
        <xdr:cNvPr id="44" name="Recortar rectángulo de una esquina 23">
          <a:extLst>
            <a:ext uri="{FF2B5EF4-FFF2-40B4-BE49-F238E27FC236}">
              <a16:creationId xmlns:a16="http://schemas.microsoft.com/office/drawing/2014/main" id="{73F8668B-6D71-8FCC-DCC5-0133C3B6833C}"/>
            </a:ext>
          </a:extLst>
        </xdr:cNvPr>
        <xdr:cNvSpPr/>
      </xdr:nvSpPr>
      <xdr:spPr>
        <a:xfrm>
          <a:off x="18938134" y="3828564"/>
          <a:ext cx="928703" cy="395764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oneCellAnchor>
    <xdr:from>
      <xdr:col>23</xdr:col>
      <xdr:colOff>769698</xdr:colOff>
      <xdr:row>55</xdr:row>
      <xdr:rowOff>141514</xdr:rowOff>
    </xdr:from>
    <xdr:ext cx="184731" cy="264560"/>
    <xdr:sp macro="" textlink="">
      <xdr:nvSpPr>
        <xdr:cNvPr id="45" name="CuadroTexto 44">
          <a:extLst>
            <a:ext uri="{FF2B5EF4-FFF2-40B4-BE49-F238E27FC236}">
              <a16:creationId xmlns:a16="http://schemas.microsoft.com/office/drawing/2014/main" id="{8A2DFF3B-FF22-DA33-9181-A0425DE8C268}"/>
            </a:ext>
          </a:extLst>
        </xdr:cNvPr>
        <xdr:cNvSpPr txBox="1"/>
      </xdr:nvSpPr>
      <xdr:spPr>
        <a:xfrm>
          <a:off x="19582918" y="1236795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" sz="1100"/>
        </a:p>
      </xdr:txBody>
    </xdr:sp>
    <xdr:clientData/>
  </xdr:oneCellAnchor>
  <xdr:twoCellAnchor>
    <xdr:from>
      <xdr:col>26</xdr:col>
      <xdr:colOff>279319</xdr:colOff>
      <xdr:row>54</xdr:row>
      <xdr:rowOff>123324</xdr:rowOff>
    </xdr:from>
    <xdr:to>
      <xdr:col>27</xdr:col>
      <xdr:colOff>550171</xdr:colOff>
      <xdr:row>57</xdr:row>
      <xdr:rowOff>13393</xdr:rowOff>
    </xdr:to>
    <xdr:sp macro="" textlink="Exploratory_Analysis!Q93">
      <xdr:nvSpPr>
        <xdr:cNvPr id="48" name="Recortar rectángulo de una esquina 23">
          <a:extLst>
            <a:ext uri="{FF2B5EF4-FFF2-40B4-BE49-F238E27FC236}">
              <a16:creationId xmlns:a16="http://schemas.microsoft.com/office/drawing/2014/main" id="{8B583495-4516-4DBC-A013-3764623C5B38}"/>
            </a:ext>
          </a:extLst>
        </xdr:cNvPr>
        <xdr:cNvSpPr/>
      </xdr:nvSpPr>
      <xdr:spPr>
        <a:xfrm>
          <a:off x="22072519" y="12670924"/>
          <a:ext cx="1109052" cy="499669"/>
        </a:xfrm>
        <a:prstGeom prst="snip1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9CB0F033-ED69-446E-8354-0B943F4E3FB0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8%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xdr:txBody>
    </xdr:sp>
    <xdr:clientData/>
  </xdr:twoCellAnchor>
  <xdr:twoCellAnchor>
    <xdr:from>
      <xdr:col>18</xdr:col>
      <xdr:colOff>23876</xdr:colOff>
      <xdr:row>6</xdr:row>
      <xdr:rowOff>45367</xdr:rowOff>
    </xdr:from>
    <xdr:to>
      <xdr:col>21</xdr:col>
      <xdr:colOff>51518</xdr:colOff>
      <xdr:row>12</xdr:row>
      <xdr:rowOff>52613</xdr:rowOff>
    </xdr:to>
    <xdr:sp macro="" textlink="Exploratory_Analysis!F23">
      <xdr:nvSpPr>
        <xdr:cNvPr id="49" name="Recortar rectángulo de una esquina 23">
          <a:extLst>
            <a:ext uri="{FF2B5EF4-FFF2-40B4-BE49-F238E27FC236}">
              <a16:creationId xmlns:a16="http://schemas.microsoft.com/office/drawing/2014/main" id="{374D2B1C-A34F-40B4-A852-F37676B29D4B}"/>
            </a:ext>
          </a:extLst>
        </xdr:cNvPr>
        <xdr:cNvSpPr/>
      </xdr:nvSpPr>
      <xdr:spPr>
        <a:xfrm>
          <a:off x="15111476" y="1264567"/>
          <a:ext cx="2542242" cy="1226446"/>
        </a:xfrm>
        <a:prstGeom prst="snip1Rect">
          <a:avLst/>
        </a:prstGeom>
        <a:gradFill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05D3884-8AFE-426F-A0FE-B693B983D70B}" type="TxLink">
            <a:rPr lang="en-US" sz="3600" b="1" i="1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1951</a:t>
          </a:fld>
          <a:endParaRPr lang="en-US" sz="3600" b="1" i="1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oneCell">
    <xdr:from>
      <xdr:col>9</xdr:col>
      <xdr:colOff>585825</xdr:colOff>
      <xdr:row>16</xdr:row>
      <xdr:rowOff>20555</xdr:rowOff>
    </xdr:from>
    <xdr:to>
      <xdr:col>10</xdr:col>
      <xdr:colOff>566775</xdr:colOff>
      <xdr:row>20</xdr:row>
      <xdr:rowOff>96755</xdr:rowOff>
    </xdr:to>
    <xdr:pic>
      <xdr:nvPicPr>
        <xdr:cNvPr id="51" name="Imagen 50">
          <a:extLst>
            <a:ext uri="{FF2B5EF4-FFF2-40B4-BE49-F238E27FC236}">
              <a16:creationId xmlns:a16="http://schemas.microsoft.com/office/drawing/2014/main" id="{13DD15EF-49A4-9BC2-36E5-7B1BA7BA0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9625" y="3271755"/>
          <a:ext cx="819150" cy="889000"/>
        </a:xfrm>
        <a:prstGeom prst="rect">
          <a:avLst/>
        </a:prstGeom>
      </xdr:spPr>
    </xdr:pic>
    <xdr:clientData/>
  </xdr:twoCellAnchor>
  <xdr:twoCellAnchor editAs="oneCell">
    <xdr:from>
      <xdr:col>9</xdr:col>
      <xdr:colOff>450358</xdr:colOff>
      <xdr:row>24</xdr:row>
      <xdr:rowOff>120650</xdr:rowOff>
    </xdr:from>
    <xdr:to>
      <xdr:col>10</xdr:col>
      <xdr:colOff>468224</xdr:colOff>
      <xdr:row>29</xdr:row>
      <xdr:rowOff>69850</xdr:rowOff>
    </xdr:to>
    <xdr:pic>
      <xdr:nvPicPr>
        <xdr:cNvPr id="58" name="Imagen 57">
          <a:extLst>
            <a:ext uri="{FF2B5EF4-FFF2-40B4-BE49-F238E27FC236}">
              <a16:creationId xmlns:a16="http://schemas.microsoft.com/office/drawing/2014/main" id="{CAE1C13D-4091-D08C-0215-CFC69DB7B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4158" y="4997450"/>
          <a:ext cx="856066" cy="965200"/>
        </a:xfrm>
        <a:prstGeom prst="rect">
          <a:avLst/>
        </a:prstGeom>
      </xdr:spPr>
    </xdr:pic>
    <xdr:clientData/>
  </xdr:twoCellAnchor>
  <xdr:twoCellAnchor editAs="oneCell">
    <xdr:from>
      <xdr:col>19</xdr:col>
      <xdr:colOff>641720</xdr:colOff>
      <xdr:row>22</xdr:row>
      <xdr:rowOff>184037</xdr:rowOff>
    </xdr:from>
    <xdr:to>
      <xdr:col>20</xdr:col>
      <xdr:colOff>775070</xdr:colOff>
      <xdr:row>27</xdr:row>
      <xdr:rowOff>162544</xdr:rowOff>
    </xdr:to>
    <xdr:pic>
      <xdr:nvPicPr>
        <xdr:cNvPr id="65" name="Imagen 64">
          <a:extLst>
            <a:ext uri="{FF2B5EF4-FFF2-40B4-BE49-F238E27FC236}">
              <a16:creationId xmlns:a16="http://schemas.microsoft.com/office/drawing/2014/main" id="{4D5F3F97-3EE3-F33A-9D6B-079B8AC3B1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45584" y="4629037"/>
          <a:ext cx="970395" cy="988734"/>
        </a:xfrm>
        <a:prstGeom prst="rect">
          <a:avLst/>
        </a:prstGeom>
      </xdr:spPr>
    </xdr:pic>
    <xdr:clientData/>
  </xdr:twoCellAnchor>
  <xdr:twoCellAnchor editAs="oneCell">
    <xdr:from>
      <xdr:col>0</xdr:col>
      <xdr:colOff>686387</xdr:colOff>
      <xdr:row>11</xdr:row>
      <xdr:rowOff>137122</xdr:rowOff>
    </xdr:from>
    <xdr:to>
      <xdr:col>3</xdr:col>
      <xdr:colOff>314477</xdr:colOff>
      <xdr:row>23</xdr:row>
      <xdr:rowOff>38456</xdr:rowOff>
    </xdr:to>
    <xdr:pic>
      <xdr:nvPicPr>
        <xdr:cNvPr id="74" name="Imagen 73">
          <a:extLst>
            <a:ext uri="{FF2B5EF4-FFF2-40B4-BE49-F238E27FC236}">
              <a16:creationId xmlns:a16="http://schemas.microsoft.com/office/drawing/2014/main" id="{41ADCAD6-DB98-8025-26AA-6CFBBBCA5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387" y="2268139"/>
          <a:ext cx="2081988" cy="222608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495300</xdr:colOff>
          <xdr:row>14</xdr:row>
          <xdr:rowOff>88900</xdr:rowOff>
        </xdr:from>
        <xdr:to>
          <xdr:col>21</xdr:col>
          <xdr:colOff>63500</xdr:colOff>
          <xdr:row>16</xdr:row>
          <xdr:rowOff>139700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0" i="1" u="none" strike="noStrike" baseline="0">
                  <a:solidFill>
                    <a:srgbClr val="000000"/>
                  </a:solidFill>
                  <a:latin typeface="Aptos Narrow" charset="0"/>
                </a:rPr>
                <a:t>REVENUE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774700</xdr:colOff>
          <xdr:row>14</xdr:row>
          <xdr:rowOff>76200</xdr:rowOff>
        </xdr:from>
        <xdr:to>
          <xdr:col>19</xdr:col>
          <xdr:colOff>342900</xdr:colOff>
          <xdr:row>16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4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ES_tradnl" sz="1600" b="0" i="1" u="none" strike="noStrike" baseline="0">
                  <a:solidFill>
                    <a:srgbClr val="000000"/>
                  </a:solidFill>
                  <a:latin typeface="Aptos Narrow" charset="0"/>
                </a:rPr>
                <a:t>PURCHASE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484381</xdr:colOff>
      <xdr:row>34</xdr:row>
      <xdr:rowOff>92243</xdr:rowOff>
    </xdr:from>
    <xdr:to>
      <xdr:col>11</xdr:col>
      <xdr:colOff>769574</xdr:colOff>
      <xdr:row>43</xdr:row>
      <xdr:rowOff>162204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3" name="Gráfico 22">
              <a:extLst>
                <a:ext uri="{FF2B5EF4-FFF2-40B4-BE49-F238E27FC236}">
                  <a16:creationId xmlns:a16="http://schemas.microsoft.com/office/drawing/2014/main" id="{7C00A98F-A5BF-E645-943E-5C8253DE610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4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37381" y="7001043"/>
              <a:ext cx="4412693" cy="33973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5</xdr:col>
      <xdr:colOff>1</xdr:colOff>
      <xdr:row>35</xdr:row>
      <xdr:rowOff>317501</xdr:rowOff>
    </xdr:from>
    <xdr:to>
      <xdr:col>12</xdr:col>
      <xdr:colOff>139700</xdr:colOff>
      <xdr:row>47</xdr:row>
      <xdr:rowOff>8892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2ACFE3A4-C4ED-0C42-95B7-70472BD27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27501" y="7696201"/>
              <a:ext cx="5918199" cy="336169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>
    <xdr:from>
      <xdr:col>13</xdr:col>
      <xdr:colOff>467894</xdr:colOff>
      <xdr:row>36</xdr:row>
      <xdr:rowOff>200526</xdr:rowOff>
    </xdr:from>
    <xdr:to>
      <xdr:col>19</xdr:col>
      <xdr:colOff>827617</xdr:colOff>
      <xdr:row>46</xdr:row>
      <xdr:rowOff>148165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6" name="Gráfico 45">
              <a:extLst>
                <a:ext uri="{FF2B5EF4-FFF2-40B4-BE49-F238E27FC236}">
                  <a16:creationId xmlns:a16="http://schemas.microsoft.com/office/drawing/2014/main" id="{8669EFD3-C10F-CC49-8B6A-ADE010B956F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99394" y="8049126"/>
              <a:ext cx="5312723" cy="29448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S_tradnl" sz="1100"/>
                <a:t>Este gráfico no está disponible en su versión de Excel.
Si edita esta forma o guarda el libro en un formato de archivo diferente, el gráfico no se podrá utilizar.</a:t>
              </a:r>
            </a:p>
          </xdr:txBody>
        </xdr:sp>
      </mc:Fallback>
    </mc:AlternateContent>
    <xdr:clientData/>
  </xdr:twoCellAnchor>
  <xdr:oneCellAnchor>
    <xdr:from>
      <xdr:col>25</xdr:col>
      <xdr:colOff>763912</xdr:colOff>
      <xdr:row>20</xdr:row>
      <xdr:rowOff>123176</xdr:rowOff>
    </xdr:from>
    <xdr:ext cx="3319206" cy="968983"/>
    <xdr:sp macro="" textlink="">
      <xdr:nvSpPr>
        <xdr:cNvPr id="19" name="Rectángulo 18">
          <a:extLst>
            <a:ext uri="{FF2B5EF4-FFF2-40B4-BE49-F238E27FC236}">
              <a16:creationId xmlns:a16="http://schemas.microsoft.com/office/drawing/2014/main" id="{4823F865-41C6-994E-9566-F4224C6CA17C}"/>
            </a:ext>
          </a:extLst>
        </xdr:cNvPr>
        <xdr:cNvSpPr/>
      </xdr:nvSpPr>
      <xdr:spPr>
        <a:xfrm>
          <a:off x="21247783" y="4219950"/>
          <a:ext cx="3319206" cy="96898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800" b="1" i="0" u="none" strike="noStrike" cap="none" spc="0">
              <a:ln/>
              <a:solidFill>
                <a:schemeClr val="accent6">
                  <a:lumMod val="50000"/>
                </a:schemeClr>
              </a:solidFill>
              <a:effectLst/>
              <a:latin typeface="Aptos Narrow"/>
              <a:ea typeface="+mn-ea"/>
              <a:cs typeface="+mn-cs"/>
            </a:rPr>
            <a:t>Category Purchase Totals</a:t>
          </a:r>
        </a:p>
      </xdr:txBody>
    </xdr:sp>
    <xdr:clientData/>
  </xdr:oneCellAnchor>
  <xdr:oneCellAnchor>
    <xdr:from>
      <xdr:col>32</xdr:col>
      <xdr:colOff>304800</xdr:colOff>
      <xdr:row>24</xdr:row>
      <xdr:rowOff>50800</xdr:rowOff>
    </xdr:from>
    <xdr:ext cx="184731" cy="264431"/>
    <xdr:sp macro="" textlink="">
      <xdr:nvSpPr>
        <xdr:cNvPr id="47" name="CuadroTexto 46">
          <a:extLst>
            <a:ext uri="{FF2B5EF4-FFF2-40B4-BE49-F238E27FC236}">
              <a16:creationId xmlns:a16="http://schemas.microsoft.com/office/drawing/2014/main" id="{4956FD03-B457-783D-A3E6-9E42B2A54A0C}"/>
            </a:ext>
          </a:extLst>
        </xdr:cNvPr>
        <xdr:cNvSpPr txBox="1"/>
      </xdr:nvSpPr>
      <xdr:spPr>
        <a:xfrm>
          <a:off x="27127200" y="4927600"/>
          <a:ext cx="184731" cy="26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ES_tradnl" sz="1100"/>
        </a:p>
      </xdr:txBody>
    </xdr:sp>
    <xdr:clientData/>
  </xdr:one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0.40158</cdr:x>
      <cdr:y>0.47572</cdr:y>
    </cdr:from>
    <cdr:to>
      <cdr:x>0.90652</cdr:x>
      <cdr:y>0.7051</cdr:y>
    </cdr:to>
    <cdr:sp macro="" textlink="Exploratory_Analysis!$K$93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40BF684D-52EB-4A14-90A3-D5A14174A29C}"/>
            </a:ext>
          </a:extLst>
        </cdr:cNvPr>
        <cdr:cNvSpPr/>
      </cdr:nvSpPr>
      <cdr:spPr>
        <a:xfrm xmlns:a="http://schemas.openxmlformats.org/drawingml/2006/main">
          <a:off x="1006991" y="1530354"/>
          <a:ext cx="1266180" cy="737899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9E22C4E1-D0DA-4478-B7F1-8D6CB867AD7E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44,5%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0.21652</cdr:x>
      <cdr:y>0.45377</cdr:y>
    </cdr:from>
    <cdr:to>
      <cdr:x>0.84805</cdr:x>
      <cdr:y>0.67592</cdr:y>
    </cdr:to>
    <cdr:sp macro="" textlink="Exploratory_Analysis!$N$93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58EFF4FA-9BBF-CA66-217F-CB73DB3FC367}"/>
            </a:ext>
          </a:extLst>
        </cdr:cNvPr>
        <cdr:cNvSpPr/>
      </cdr:nvSpPr>
      <cdr:spPr>
        <a:xfrm xmlns:a="http://schemas.openxmlformats.org/drawingml/2006/main">
          <a:off x="476691" y="1308596"/>
          <a:ext cx="1390360" cy="64064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C856DA78-8059-4354-A467-6903A38D4A62}" type="TxLink">
            <a:rPr lang="en-US" sz="2800" b="0" i="0" u="none" strike="noStrike">
              <a:solidFill>
                <a:srgbClr val="000000"/>
              </a:solidFill>
              <a:latin typeface="Aptos Narrow"/>
            </a:rPr>
            <a:pPr algn="ctr"/>
            <a:t>15,4%</a:t>
          </a:fld>
          <a:endParaRPr lang="en-US" sz="48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0.23313</cdr:x>
      <cdr:y>0.37873</cdr:y>
    </cdr:from>
    <cdr:to>
      <cdr:x>0.78118</cdr:x>
      <cdr:y>0.59586</cdr:y>
    </cdr:to>
    <cdr:sp macro="" textlink="">
      <cdr:nvSpPr>
        <cdr:cNvPr id="2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E9634697-336D-9639-B77C-7594B1106538}"/>
            </a:ext>
          </a:extLst>
        </cdr:cNvPr>
        <cdr:cNvSpPr/>
      </cdr:nvSpPr>
      <cdr:spPr>
        <a:xfrm xmlns:a="http://schemas.openxmlformats.org/drawingml/2006/main">
          <a:off x="409389" y="696259"/>
          <a:ext cx="962410" cy="399164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0.22796</cdr:x>
      <cdr:y>0.36771</cdr:y>
    </cdr:from>
    <cdr:to>
      <cdr:x>0.7762</cdr:x>
      <cdr:y>0.58558</cdr:y>
    </cdr:to>
    <cdr:sp macro="" textlink="">
      <cdr:nvSpPr>
        <cdr:cNvPr id="3" name="Recortar rectángulo de una esquina 23">
          <a:extLst xmlns:a="http://schemas.openxmlformats.org/drawingml/2006/main">
            <a:ext uri="{FF2B5EF4-FFF2-40B4-BE49-F238E27FC236}">
              <a16:creationId xmlns:a16="http://schemas.microsoft.com/office/drawing/2014/main" id="{85273D99-9C38-E649-682B-4C8A7F38168E}"/>
            </a:ext>
          </a:extLst>
        </cdr:cNvPr>
        <cdr:cNvSpPr/>
      </cdr:nvSpPr>
      <cdr:spPr>
        <a:xfrm xmlns:a="http://schemas.openxmlformats.org/drawingml/2006/main">
          <a:off x="399143" y="671286"/>
          <a:ext cx="959940" cy="397741"/>
        </a:xfrm>
        <a:prstGeom xmlns:a="http://schemas.openxmlformats.org/drawingml/2006/main" prst="snip1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15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endParaRPr lang="en-US" sz="3200" b="1" i="1" u="none" strike="noStrike">
            <a:solidFill>
              <a:schemeClr val="accent6">
                <a:lumMod val="50000"/>
              </a:schemeClr>
            </a:solidFill>
            <a:latin typeface="Aptos Narrow"/>
          </a:endParaRPr>
        </a:p>
      </cdr:txBody>
    </cdr:sp>
  </cdr:relSizeAnchor>
  <cdr:relSizeAnchor xmlns:cdr="http://schemas.openxmlformats.org/drawingml/2006/chartDrawing">
    <cdr:from>
      <cdr:x>0.2978</cdr:x>
      <cdr:y>0.43559</cdr:y>
    </cdr:from>
    <cdr:to>
      <cdr:x>0.72678</cdr:x>
      <cdr:y>0.59062</cdr:y>
    </cdr:to>
    <cdr:sp macro="" textlink="">
      <cdr:nvSpPr>
        <cdr:cNvPr id="4" name="CuadroTexto 3">
          <a:extLst xmlns:a="http://schemas.openxmlformats.org/drawingml/2006/main">
            <a:ext uri="{FF2B5EF4-FFF2-40B4-BE49-F238E27FC236}">
              <a16:creationId xmlns:a16="http://schemas.microsoft.com/office/drawing/2014/main" id="{8D421291-CA6D-C919-ECA7-EF74A3E1C152}"/>
            </a:ext>
          </a:extLst>
        </cdr:cNvPr>
        <cdr:cNvSpPr txBox="1"/>
      </cdr:nvSpPr>
      <cdr:spPr>
        <a:xfrm xmlns:a="http://schemas.openxmlformats.org/drawingml/2006/main">
          <a:off x="521422" y="795212"/>
          <a:ext cx="751115" cy="2830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s-ES" sz="1100" kern="1200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yana" refreshedDate="45943.889908333331" createdVersion="8" refreshedVersion="8" minRefreshableVersion="3" recordCount="3900" xr:uid="{47582C8D-8CE2-384A-B042-0974ED0C4A98}">
  <cacheSource type="worksheet">
    <worksheetSource name="shopping_behavior_updated"/>
  </cacheSource>
  <cacheFields count="21">
    <cacheField name="Customer ID" numFmtId="0">
      <sharedItems containsSemiMixedTypes="0" containsString="0" containsNumber="1" containsInteger="1" minValue="1" maxValue="3900" count="39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</sharedItems>
    </cacheField>
    <cacheField name="Age" numFmtId="0">
      <sharedItems containsSemiMixedTypes="0" containsString="0" containsNumber="1" containsInteger="1" minValue="18" maxValue="70" count="53">
        <n v="55"/>
        <n v="19"/>
        <n v="50"/>
        <n v="21"/>
        <n v="45"/>
        <n v="46"/>
        <n v="63"/>
        <n v="27"/>
        <n v="26"/>
        <n v="57"/>
        <n v="53"/>
        <n v="30"/>
        <n v="61"/>
        <n v="65"/>
        <n v="64"/>
        <n v="25"/>
        <n v="52"/>
        <n v="66"/>
        <n v="31"/>
        <n v="56"/>
        <n v="18"/>
        <n v="38"/>
        <n v="54"/>
        <n v="33"/>
        <n v="36"/>
        <n v="35"/>
        <n v="29"/>
        <n v="70"/>
        <n v="69"/>
        <n v="67"/>
        <n v="20"/>
        <n v="39"/>
        <n v="42"/>
        <n v="68"/>
        <n v="49"/>
        <n v="59"/>
        <n v="47"/>
        <n v="40"/>
        <n v="41"/>
        <n v="48"/>
        <n v="22"/>
        <n v="24"/>
        <n v="44"/>
        <n v="37"/>
        <n v="58"/>
        <n v="32"/>
        <n v="62"/>
        <n v="51"/>
        <n v="28"/>
        <n v="43"/>
        <n v="34"/>
        <n v="23"/>
        <n v="60"/>
      </sharedItems>
      <fieldGroup base="1">
        <rangePr autoEnd="0" startNum="18" endNum="80" groupInterval="20"/>
        <groupItems count="6">
          <s v="&lt;18"/>
          <s v="18-37"/>
          <s v="38-57"/>
          <s v="58-77"/>
          <s v="78-97"/>
          <s v="&gt;98"/>
        </groupItems>
      </fieldGroup>
    </cacheField>
    <cacheField name="Gender" numFmtId="0">
      <sharedItems count="2">
        <s v="Male"/>
        <s v="Female"/>
      </sharedItems>
    </cacheField>
    <cacheField name="Item Purchased" numFmtId="0">
      <sharedItems count="25">
        <s v="Blouse"/>
        <s v="Sweater"/>
        <s v="Jeans"/>
        <s v="Sandals"/>
        <s v="Sneakers"/>
        <s v="Shirt"/>
        <s v="Shorts"/>
        <s v="Coat"/>
        <s v="Handbag"/>
        <s v="Shoes"/>
        <s v="Dress"/>
        <s v="Skirt"/>
        <s v="Sunglasses"/>
        <s v="Pants"/>
        <s v="Jacket"/>
        <s v="Hoodie"/>
        <s v="Jewelry"/>
        <s v="T-shirt"/>
        <s v="Scarf"/>
        <s v="Hat"/>
        <s v="Socks"/>
        <s v="Backpack"/>
        <s v="Belt"/>
        <s v="Boots"/>
        <s v="Gloves"/>
      </sharedItems>
    </cacheField>
    <cacheField name="Category" numFmtId="0">
      <sharedItems count="4">
        <s v="Clothing"/>
        <s v="Footwear"/>
        <s v="Outerwear"/>
        <s v="Accessories"/>
      </sharedItems>
    </cacheField>
    <cacheField name="Purchase Amount (USD)" numFmtId="0">
      <sharedItems containsSemiMixedTypes="0" containsString="0" containsNumber="1" containsInteger="1" minValue="20" maxValue="100"/>
    </cacheField>
    <cacheField name="Location" numFmtId="0">
      <sharedItems count="50">
        <s v="Kentucky"/>
        <s v="Maine"/>
        <s v="Massachusetts"/>
        <s v="Rhode Island"/>
        <s v="Oregon"/>
        <s v="Wyoming"/>
        <s v="Montana"/>
        <s v="Louisiana"/>
        <s v="West Virginia"/>
        <s v="Missouri"/>
        <s v="Arkansas"/>
        <s v="Hawaii"/>
        <s v="Delaware"/>
        <s v="New Hampshire"/>
        <s v="New York"/>
        <s v="Alabama"/>
        <s v="Mississippi"/>
        <s v="North Carolina"/>
        <s v="California"/>
        <s v="Oklahoma"/>
        <s v="Florida"/>
        <s v="Texas"/>
        <s v="Nevada"/>
        <s v="Kansas"/>
        <s v="Colorado"/>
        <s v="North Dakota"/>
        <s v="Illinois"/>
        <s v="Indiana"/>
        <s v="Arizona"/>
        <s v="Alaska"/>
        <s v="Tennessee"/>
        <s v="Ohio"/>
        <s v="New Jersey"/>
        <s v="Maryland"/>
        <s v="Vermont"/>
        <s v="New Mexico"/>
        <s v="South Carolina"/>
        <s v="Idaho"/>
        <s v="Pennsylvania"/>
        <s v="Connecticut"/>
        <s v="Utah"/>
        <s v="Virginia"/>
        <s v="Georgia"/>
        <s v="Nebraska"/>
        <s v="Iowa"/>
        <s v="South Dakota"/>
        <s v="Minnesota"/>
        <s v="Washington"/>
        <s v="Wisconsin"/>
        <s v="Michigan"/>
      </sharedItems>
    </cacheField>
    <cacheField name="Size" numFmtId="0">
      <sharedItems count="4">
        <s v="L"/>
        <s v="S"/>
        <s v="M"/>
        <s v="XL"/>
      </sharedItems>
    </cacheField>
    <cacheField name="Color" numFmtId="0">
      <sharedItems count="25">
        <s v="Gray"/>
        <s v="Maroon"/>
        <s v="Turquoise"/>
        <s v="White"/>
        <s v="Charcoal"/>
        <s v="Silver"/>
        <s v="Pink"/>
        <s v="Purple"/>
        <s v="Olive"/>
        <s v="Gold"/>
        <s v="Violet"/>
        <s v="Teal"/>
        <s v="Lavender"/>
        <s v="Black"/>
        <s v="Green"/>
        <s v="Peach"/>
        <s v="Red"/>
        <s v="Cyan"/>
        <s v="Brown"/>
        <s v="Beige"/>
        <s v="Orange"/>
        <s v="Indigo"/>
        <s v="Yellow"/>
        <s v="Magenta"/>
        <s v="Blue"/>
      </sharedItems>
    </cacheField>
    <cacheField name="Season" numFmtId="0">
      <sharedItems count="4">
        <s v="Winter"/>
        <s v="Spring"/>
        <s v="Summer"/>
        <s v="Fall"/>
      </sharedItems>
    </cacheField>
    <cacheField name="Review Rating" numFmtId="0">
      <sharedItems containsSemiMixedTypes="0" containsString="0" containsNumber="1" containsInteger="1" minValue="3" maxValue="49" count="26">
        <n v="31"/>
        <n v="35"/>
        <n v="27"/>
        <n v="29"/>
        <n v="32"/>
        <n v="26"/>
        <n v="48"/>
        <n v="41"/>
        <n v="49"/>
        <n v="45"/>
        <n v="47"/>
        <n v="28"/>
        <n v="46"/>
        <n v="33"/>
        <n v="44"/>
        <n v="36"/>
        <n v="5"/>
        <n v="4"/>
        <n v="37"/>
        <n v="42"/>
        <n v="39"/>
        <n v="3"/>
        <n v="38"/>
        <n v="34"/>
        <n v="43"/>
        <n v="25"/>
      </sharedItems>
      <fieldGroup base="10">
        <rangePr startNum="3" endNum="49" groupInterval="10"/>
        <groupItems count="7">
          <s v="&lt;3"/>
          <s v="3-12"/>
          <s v="13-22"/>
          <s v="23-32"/>
          <s v="33-42"/>
          <s v="43-52"/>
          <s v="&gt;53"/>
        </groupItems>
      </fieldGroup>
    </cacheField>
    <cacheField name="Subscription Status" numFmtId="0">
      <sharedItems count="2">
        <s v="yes"/>
        <s v="No"/>
      </sharedItems>
    </cacheField>
    <cacheField name="desconocidos" numFmtId="0">
      <sharedItems/>
    </cacheField>
    <cacheField name="Shipping Type" numFmtId="0">
      <sharedItems count="6">
        <s v="Express"/>
        <s v="Free Shipping"/>
        <s v="Next Day Air"/>
        <s v="Standard"/>
        <s v="2-Day Shipping"/>
        <s v="Store Pickup"/>
      </sharedItems>
    </cacheField>
    <cacheField name="Discount Applied" numFmtId="0">
      <sharedItems count="2">
        <s v="Yes"/>
        <s v="No"/>
      </sharedItems>
    </cacheField>
    <cacheField name="Promo Code Used" numFmtId="0">
      <sharedItems count="2">
        <s v="Yes"/>
        <s v="No"/>
      </sharedItems>
    </cacheField>
    <cacheField name="Previous Purchases" numFmtId="0">
      <sharedItems containsSemiMixedTypes="0" containsString="0" containsNumber="1" containsInteger="1" minValue="1" maxValue="50" count="50">
        <n v="14"/>
        <n v="2"/>
        <n v="23"/>
        <n v="49"/>
        <n v="31"/>
        <n v="19"/>
        <n v="8"/>
        <n v="4"/>
        <n v="26"/>
        <n v="10"/>
        <n v="37"/>
        <n v="34"/>
        <n v="44"/>
        <n v="36"/>
        <n v="17"/>
        <n v="46"/>
        <n v="50"/>
        <n v="22"/>
        <n v="32"/>
        <n v="40"/>
        <n v="16"/>
        <n v="13"/>
        <n v="7"/>
        <n v="41"/>
        <n v="45"/>
        <n v="38"/>
        <n v="48"/>
        <n v="18"/>
        <n v="15"/>
        <n v="25"/>
        <n v="39"/>
        <n v="35"/>
        <n v="29"/>
        <n v="21"/>
        <n v="43"/>
        <n v="3"/>
        <n v="5"/>
        <n v="24"/>
        <n v="42"/>
        <n v="47"/>
        <n v="28"/>
        <n v="20"/>
        <n v="33"/>
        <n v="1"/>
        <n v="9"/>
        <n v="12"/>
        <n v="27"/>
        <n v="11"/>
        <n v="30"/>
        <n v="6"/>
      </sharedItems>
    </cacheField>
    <cacheField name="Payment Method" numFmtId="0">
      <sharedItems count="6">
        <s v="Venmo"/>
        <s v="Cash"/>
        <s v="Credit Card"/>
        <s v="PayPal"/>
        <s v="Bank Transfer"/>
        <s v="Debit Card"/>
      </sharedItems>
    </cacheField>
    <cacheField name="Frequency of Purchases" numFmtId="0">
      <sharedItems count="7">
        <s v="Fortnightly"/>
        <s v="Weekly"/>
        <s v="Annually"/>
        <s v="Quarterly"/>
        <s v="Bi-Weekly"/>
        <s v="Monthly"/>
        <s v="Every 3 Months"/>
      </sharedItems>
    </cacheField>
    <cacheField name="nulos" numFmtId="0">
      <sharedItems containsSemiMixedTypes="0" containsString="0" containsNumber="1" containsInteger="1" minValue="0" maxValue="0"/>
    </cacheField>
    <cacheField name="duplicados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4611934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00">
  <r>
    <x v="0"/>
    <x v="0"/>
    <x v="0"/>
    <x v="0"/>
    <x v="0"/>
    <n v="53"/>
    <x v="0"/>
    <x v="0"/>
    <x v="0"/>
    <x v="0"/>
    <x v="0"/>
    <x v="0"/>
    <s v="yes"/>
    <x v="0"/>
    <x v="0"/>
    <x v="0"/>
    <x v="0"/>
    <x v="0"/>
    <x v="0"/>
    <n v="0"/>
    <n v="0"/>
  </r>
  <r>
    <x v="1"/>
    <x v="1"/>
    <x v="0"/>
    <x v="1"/>
    <x v="0"/>
    <n v="64"/>
    <x v="1"/>
    <x v="0"/>
    <x v="1"/>
    <x v="0"/>
    <x v="0"/>
    <x v="0"/>
    <s v="yes"/>
    <x v="0"/>
    <x v="0"/>
    <x v="0"/>
    <x v="1"/>
    <x v="1"/>
    <x v="0"/>
    <n v="0"/>
    <n v="0"/>
  </r>
  <r>
    <x v="2"/>
    <x v="2"/>
    <x v="0"/>
    <x v="2"/>
    <x v="0"/>
    <n v="73"/>
    <x v="2"/>
    <x v="1"/>
    <x v="1"/>
    <x v="1"/>
    <x v="0"/>
    <x v="0"/>
    <s v="yes"/>
    <x v="1"/>
    <x v="0"/>
    <x v="0"/>
    <x v="2"/>
    <x v="2"/>
    <x v="1"/>
    <n v="0"/>
    <n v="0"/>
  </r>
  <r>
    <x v="3"/>
    <x v="3"/>
    <x v="0"/>
    <x v="3"/>
    <x v="1"/>
    <n v="90"/>
    <x v="3"/>
    <x v="2"/>
    <x v="1"/>
    <x v="1"/>
    <x v="1"/>
    <x v="0"/>
    <s v="yes"/>
    <x v="2"/>
    <x v="0"/>
    <x v="0"/>
    <x v="3"/>
    <x v="3"/>
    <x v="1"/>
    <n v="0"/>
    <n v="0"/>
  </r>
  <r>
    <x v="4"/>
    <x v="4"/>
    <x v="0"/>
    <x v="0"/>
    <x v="0"/>
    <n v="49"/>
    <x v="4"/>
    <x v="2"/>
    <x v="2"/>
    <x v="1"/>
    <x v="2"/>
    <x v="0"/>
    <s v="yes"/>
    <x v="1"/>
    <x v="0"/>
    <x v="0"/>
    <x v="4"/>
    <x v="3"/>
    <x v="2"/>
    <n v="0"/>
    <n v="0"/>
  </r>
  <r>
    <x v="5"/>
    <x v="5"/>
    <x v="0"/>
    <x v="4"/>
    <x v="1"/>
    <n v="20"/>
    <x v="5"/>
    <x v="2"/>
    <x v="3"/>
    <x v="2"/>
    <x v="3"/>
    <x v="0"/>
    <s v="yes"/>
    <x v="3"/>
    <x v="0"/>
    <x v="0"/>
    <x v="0"/>
    <x v="0"/>
    <x v="1"/>
    <n v="0"/>
    <n v="0"/>
  </r>
  <r>
    <x v="6"/>
    <x v="6"/>
    <x v="0"/>
    <x v="5"/>
    <x v="0"/>
    <n v="85"/>
    <x v="6"/>
    <x v="2"/>
    <x v="0"/>
    <x v="3"/>
    <x v="4"/>
    <x v="0"/>
    <s v="yes"/>
    <x v="1"/>
    <x v="0"/>
    <x v="0"/>
    <x v="3"/>
    <x v="1"/>
    <x v="3"/>
    <n v="0"/>
    <n v="0"/>
  </r>
  <r>
    <x v="7"/>
    <x v="7"/>
    <x v="0"/>
    <x v="6"/>
    <x v="0"/>
    <n v="34"/>
    <x v="7"/>
    <x v="0"/>
    <x v="4"/>
    <x v="0"/>
    <x v="4"/>
    <x v="0"/>
    <s v="yes"/>
    <x v="1"/>
    <x v="0"/>
    <x v="0"/>
    <x v="5"/>
    <x v="2"/>
    <x v="1"/>
    <n v="0"/>
    <n v="0"/>
  </r>
  <r>
    <x v="8"/>
    <x v="8"/>
    <x v="0"/>
    <x v="7"/>
    <x v="2"/>
    <n v="97"/>
    <x v="8"/>
    <x v="0"/>
    <x v="5"/>
    <x v="2"/>
    <x v="5"/>
    <x v="0"/>
    <s v="yes"/>
    <x v="0"/>
    <x v="0"/>
    <x v="0"/>
    <x v="6"/>
    <x v="0"/>
    <x v="2"/>
    <n v="0"/>
    <n v="0"/>
  </r>
  <r>
    <x v="9"/>
    <x v="9"/>
    <x v="0"/>
    <x v="8"/>
    <x v="3"/>
    <n v="31"/>
    <x v="9"/>
    <x v="2"/>
    <x v="6"/>
    <x v="1"/>
    <x v="6"/>
    <x v="0"/>
    <s v="yes"/>
    <x v="4"/>
    <x v="0"/>
    <x v="0"/>
    <x v="7"/>
    <x v="1"/>
    <x v="3"/>
    <n v="0"/>
    <n v="0"/>
  </r>
  <r>
    <x v="10"/>
    <x v="10"/>
    <x v="0"/>
    <x v="9"/>
    <x v="1"/>
    <n v="34"/>
    <x v="10"/>
    <x v="0"/>
    <x v="7"/>
    <x v="3"/>
    <x v="7"/>
    <x v="0"/>
    <s v="yes"/>
    <x v="5"/>
    <x v="0"/>
    <x v="0"/>
    <x v="8"/>
    <x v="4"/>
    <x v="4"/>
    <n v="0"/>
    <n v="0"/>
  </r>
  <r>
    <x v="11"/>
    <x v="11"/>
    <x v="0"/>
    <x v="6"/>
    <x v="0"/>
    <n v="68"/>
    <x v="11"/>
    <x v="1"/>
    <x v="8"/>
    <x v="0"/>
    <x v="8"/>
    <x v="0"/>
    <s v="yes"/>
    <x v="5"/>
    <x v="0"/>
    <x v="0"/>
    <x v="9"/>
    <x v="4"/>
    <x v="0"/>
    <n v="0"/>
    <n v="0"/>
  </r>
  <r>
    <x v="12"/>
    <x v="12"/>
    <x v="0"/>
    <x v="7"/>
    <x v="2"/>
    <n v="72"/>
    <x v="12"/>
    <x v="2"/>
    <x v="9"/>
    <x v="0"/>
    <x v="9"/>
    <x v="0"/>
    <s v="yes"/>
    <x v="0"/>
    <x v="0"/>
    <x v="0"/>
    <x v="10"/>
    <x v="0"/>
    <x v="0"/>
    <n v="0"/>
    <n v="0"/>
  </r>
  <r>
    <x v="13"/>
    <x v="13"/>
    <x v="0"/>
    <x v="10"/>
    <x v="0"/>
    <n v="51"/>
    <x v="13"/>
    <x v="2"/>
    <x v="10"/>
    <x v="1"/>
    <x v="10"/>
    <x v="0"/>
    <s v="yes"/>
    <x v="0"/>
    <x v="0"/>
    <x v="0"/>
    <x v="4"/>
    <x v="3"/>
    <x v="1"/>
    <n v="0"/>
    <n v="0"/>
  </r>
  <r>
    <x v="14"/>
    <x v="14"/>
    <x v="0"/>
    <x v="7"/>
    <x v="2"/>
    <n v="53"/>
    <x v="14"/>
    <x v="0"/>
    <x v="11"/>
    <x v="0"/>
    <x v="10"/>
    <x v="0"/>
    <s v="yes"/>
    <x v="1"/>
    <x v="0"/>
    <x v="0"/>
    <x v="11"/>
    <x v="5"/>
    <x v="1"/>
    <n v="0"/>
    <n v="0"/>
  </r>
  <r>
    <x v="15"/>
    <x v="14"/>
    <x v="0"/>
    <x v="11"/>
    <x v="0"/>
    <n v="81"/>
    <x v="3"/>
    <x v="2"/>
    <x v="11"/>
    <x v="0"/>
    <x v="11"/>
    <x v="0"/>
    <s v="yes"/>
    <x v="5"/>
    <x v="0"/>
    <x v="0"/>
    <x v="6"/>
    <x v="3"/>
    <x v="5"/>
    <n v="0"/>
    <n v="0"/>
  </r>
  <r>
    <x v="16"/>
    <x v="15"/>
    <x v="0"/>
    <x v="12"/>
    <x v="3"/>
    <n v="36"/>
    <x v="15"/>
    <x v="1"/>
    <x v="0"/>
    <x v="1"/>
    <x v="7"/>
    <x v="0"/>
    <s v="yes"/>
    <x v="2"/>
    <x v="0"/>
    <x v="0"/>
    <x v="12"/>
    <x v="5"/>
    <x v="4"/>
    <n v="0"/>
    <n v="0"/>
  </r>
  <r>
    <x v="17"/>
    <x v="10"/>
    <x v="0"/>
    <x v="10"/>
    <x v="0"/>
    <n v="38"/>
    <x v="16"/>
    <x v="3"/>
    <x v="12"/>
    <x v="0"/>
    <x v="10"/>
    <x v="0"/>
    <s v="yes"/>
    <x v="4"/>
    <x v="0"/>
    <x v="0"/>
    <x v="13"/>
    <x v="0"/>
    <x v="3"/>
    <n v="0"/>
    <n v="0"/>
  </r>
  <r>
    <x v="18"/>
    <x v="16"/>
    <x v="0"/>
    <x v="1"/>
    <x v="0"/>
    <n v="48"/>
    <x v="6"/>
    <x v="1"/>
    <x v="13"/>
    <x v="2"/>
    <x v="12"/>
    <x v="0"/>
    <s v="yes"/>
    <x v="1"/>
    <x v="0"/>
    <x v="0"/>
    <x v="14"/>
    <x v="1"/>
    <x v="1"/>
    <n v="0"/>
    <n v="0"/>
  </r>
  <r>
    <x v="19"/>
    <x v="17"/>
    <x v="0"/>
    <x v="13"/>
    <x v="0"/>
    <n v="90"/>
    <x v="3"/>
    <x v="2"/>
    <x v="14"/>
    <x v="2"/>
    <x v="13"/>
    <x v="0"/>
    <s v="yes"/>
    <x v="3"/>
    <x v="0"/>
    <x v="0"/>
    <x v="15"/>
    <x v="5"/>
    <x v="4"/>
    <n v="0"/>
    <n v="0"/>
  </r>
  <r>
    <x v="20"/>
    <x v="3"/>
    <x v="0"/>
    <x v="13"/>
    <x v="0"/>
    <n v="51"/>
    <x v="7"/>
    <x v="2"/>
    <x v="13"/>
    <x v="0"/>
    <x v="11"/>
    <x v="0"/>
    <s v="yes"/>
    <x v="0"/>
    <x v="0"/>
    <x v="0"/>
    <x v="16"/>
    <x v="1"/>
    <x v="6"/>
    <n v="0"/>
    <n v="0"/>
  </r>
  <r>
    <x v="21"/>
    <x v="18"/>
    <x v="0"/>
    <x v="13"/>
    <x v="0"/>
    <n v="62"/>
    <x v="17"/>
    <x v="2"/>
    <x v="4"/>
    <x v="0"/>
    <x v="7"/>
    <x v="0"/>
    <s v="yes"/>
    <x v="5"/>
    <x v="0"/>
    <x v="0"/>
    <x v="17"/>
    <x v="5"/>
    <x v="3"/>
    <n v="0"/>
    <n v="0"/>
  </r>
  <r>
    <x v="22"/>
    <x v="19"/>
    <x v="0"/>
    <x v="13"/>
    <x v="0"/>
    <n v="37"/>
    <x v="18"/>
    <x v="2"/>
    <x v="15"/>
    <x v="2"/>
    <x v="4"/>
    <x v="0"/>
    <s v="yes"/>
    <x v="5"/>
    <x v="0"/>
    <x v="0"/>
    <x v="18"/>
    <x v="5"/>
    <x v="2"/>
    <n v="0"/>
    <n v="0"/>
  </r>
  <r>
    <x v="23"/>
    <x v="18"/>
    <x v="0"/>
    <x v="13"/>
    <x v="0"/>
    <n v="88"/>
    <x v="19"/>
    <x v="3"/>
    <x v="3"/>
    <x v="0"/>
    <x v="14"/>
    <x v="0"/>
    <s v="yes"/>
    <x v="0"/>
    <x v="0"/>
    <x v="0"/>
    <x v="19"/>
    <x v="2"/>
    <x v="1"/>
    <n v="0"/>
    <n v="0"/>
  </r>
  <r>
    <x v="24"/>
    <x v="20"/>
    <x v="0"/>
    <x v="14"/>
    <x v="2"/>
    <n v="22"/>
    <x v="20"/>
    <x v="2"/>
    <x v="14"/>
    <x v="3"/>
    <x v="3"/>
    <x v="0"/>
    <s v="yes"/>
    <x v="5"/>
    <x v="0"/>
    <x v="0"/>
    <x v="20"/>
    <x v="5"/>
    <x v="1"/>
    <n v="0"/>
    <n v="0"/>
  </r>
  <r>
    <x v="25"/>
    <x v="20"/>
    <x v="0"/>
    <x v="15"/>
    <x v="0"/>
    <n v="25"/>
    <x v="21"/>
    <x v="2"/>
    <x v="5"/>
    <x v="2"/>
    <x v="15"/>
    <x v="0"/>
    <s v="yes"/>
    <x v="0"/>
    <x v="0"/>
    <x v="0"/>
    <x v="0"/>
    <x v="3"/>
    <x v="2"/>
    <n v="0"/>
    <n v="0"/>
  </r>
  <r>
    <x v="26"/>
    <x v="21"/>
    <x v="0"/>
    <x v="16"/>
    <x v="3"/>
    <n v="20"/>
    <x v="22"/>
    <x v="2"/>
    <x v="16"/>
    <x v="1"/>
    <x v="15"/>
    <x v="0"/>
    <s v="yes"/>
    <x v="2"/>
    <x v="0"/>
    <x v="0"/>
    <x v="21"/>
    <x v="2"/>
    <x v="2"/>
    <n v="0"/>
    <n v="0"/>
  </r>
  <r>
    <x v="27"/>
    <x v="19"/>
    <x v="0"/>
    <x v="6"/>
    <x v="0"/>
    <n v="56"/>
    <x v="0"/>
    <x v="0"/>
    <x v="17"/>
    <x v="2"/>
    <x v="16"/>
    <x v="0"/>
    <s v="yes"/>
    <x v="2"/>
    <x v="0"/>
    <x v="0"/>
    <x v="22"/>
    <x v="4"/>
    <x v="6"/>
    <n v="0"/>
    <n v="0"/>
  </r>
  <r>
    <x v="28"/>
    <x v="22"/>
    <x v="0"/>
    <x v="8"/>
    <x v="3"/>
    <n v="94"/>
    <x v="17"/>
    <x v="2"/>
    <x v="0"/>
    <x v="3"/>
    <x v="14"/>
    <x v="0"/>
    <s v="yes"/>
    <x v="1"/>
    <x v="0"/>
    <x v="0"/>
    <x v="23"/>
    <x v="3"/>
    <x v="6"/>
    <n v="0"/>
    <n v="0"/>
  </r>
  <r>
    <x v="29"/>
    <x v="18"/>
    <x v="0"/>
    <x v="10"/>
    <x v="0"/>
    <n v="48"/>
    <x v="5"/>
    <x v="1"/>
    <x v="13"/>
    <x v="3"/>
    <x v="7"/>
    <x v="0"/>
    <s v="yes"/>
    <x v="5"/>
    <x v="0"/>
    <x v="0"/>
    <x v="0"/>
    <x v="2"/>
    <x v="1"/>
    <n v="0"/>
    <n v="0"/>
  </r>
  <r>
    <x v="30"/>
    <x v="9"/>
    <x v="0"/>
    <x v="16"/>
    <x v="3"/>
    <n v="31"/>
    <x v="17"/>
    <x v="0"/>
    <x v="13"/>
    <x v="0"/>
    <x v="10"/>
    <x v="0"/>
    <s v="yes"/>
    <x v="3"/>
    <x v="0"/>
    <x v="0"/>
    <x v="20"/>
    <x v="2"/>
    <x v="5"/>
    <n v="0"/>
    <n v="0"/>
  </r>
  <r>
    <x v="31"/>
    <x v="23"/>
    <x v="0"/>
    <x v="10"/>
    <x v="0"/>
    <n v="79"/>
    <x v="8"/>
    <x v="0"/>
    <x v="18"/>
    <x v="0"/>
    <x v="10"/>
    <x v="0"/>
    <s v="yes"/>
    <x v="5"/>
    <x v="0"/>
    <x v="0"/>
    <x v="24"/>
    <x v="0"/>
    <x v="5"/>
    <n v="0"/>
    <n v="0"/>
  </r>
  <r>
    <x v="32"/>
    <x v="24"/>
    <x v="0"/>
    <x v="14"/>
    <x v="2"/>
    <n v="67"/>
    <x v="23"/>
    <x v="2"/>
    <x v="5"/>
    <x v="2"/>
    <x v="8"/>
    <x v="0"/>
    <s v="yes"/>
    <x v="1"/>
    <x v="0"/>
    <x v="0"/>
    <x v="10"/>
    <x v="0"/>
    <x v="2"/>
    <n v="0"/>
    <n v="0"/>
  </r>
  <r>
    <x v="33"/>
    <x v="22"/>
    <x v="0"/>
    <x v="13"/>
    <x v="0"/>
    <n v="38"/>
    <x v="24"/>
    <x v="0"/>
    <x v="14"/>
    <x v="2"/>
    <x v="13"/>
    <x v="0"/>
    <s v="yes"/>
    <x v="5"/>
    <x v="0"/>
    <x v="0"/>
    <x v="24"/>
    <x v="1"/>
    <x v="3"/>
    <n v="0"/>
    <n v="0"/>
  </r>
  <r>
    <x v="34"/>
    <x v="24"/>
    <x v="0"/>
    <x v="17"/>
    <x v="0"/>
    <n v="91"/>
    <x v="25"/>
    <x v="0"/>
    <x v="10"/>
    <x v="1"/>
    <x v="12"/>
    <x v="0"/>
    <s v="yes"/>
    <x v="4"/>
    <x v="0"/>
    <x v="0"/>
    <x v="25"/>
    <x v="3"/>
    <x v="3"/>
    <n v="0"/>
    <n v="0"/>
  </r>
  <r>
    <x v="35"/>
    <x v="22"/>
    <x v="0"/>
    <x v="0"/>
    <x v="0"/>
    <n v="33"/>
    <x v="2"/>
    <x v="2"/>
    <x v="17"/>
    <x v="2"/>
    <x v="17"/>
    <x v="0"/>
    <s v="yes"/>
    <x v="4"/>
    <x v="0"/>
    <x v="0"/>
    <x v="26"/>
    <x v="2"/>
    <x v="4"/>
    <n v="0"/>
    <n v="0"/>
  </r>
  <r>
    <x v="36"/>
    <x v="25"/>
    <x v="0"/>
    <x v="17"/>
    <x v="0"/>
    <n v="69"/>
    <x v="26"/>
    <x v="2"/>
    <x v="1"/>
    <x v="0"/>
    <x v="12"/>
    <x v="0"/>
    <s v="yes"/>
    <x v="1"/>
    <x v="0"/>
    <x v="0"/>
    <x v="12"/>
    <x v="3"/>
    <x v="0"/>
    <n v="0"/>
    <n v="0"/>
  </r>
  <r>
    <x v="37"/>
    <x v="25"/>
    <x v="0"/>
    <x v="2"/>
    <x v="0"/>
    <n v="45"/>
    <x v="27"/>
    <x v="1"/>
    <x v="17"/>
    <x v="2"/>
    <x v="11"/>
    <x v="0"/>
    <s v="yes"/>
    <x v="5"/>
    <x v="0"/>
    <x v="0"/>
    <x v="9"/>
    <x v="3"/>
    <x v="1"/>
    <n v="0"/>
    <n v="0"/>
  </r>
  <r>
    <x v="38"/>
    <x v="26"/>
    <x v="0"/>
    <x v="10"/>
    <x v="0"/>
    <n v="37"/>
    <x v="20"/>
    <x v="2"/>
    <x v="16"/>
    <x v="0"/>
    <x v="18"/>
    <x v="0"/>
    <s v="yes"/>
    <x v="4"/>
    <x v="0"/>
    <x v="0"/>
    <x v="12"/>
    <x v="0"/>
    <x v="6"/>
    <n v="0"/>
    <n v="0"/>
  </r>
  <r>
    <x v="39"/>
    <x v="27"/>
    <x v="0"/>
    <x v="13"/>
    <x v="0"/>
    <n v="60"/>
    <x v="28"/>
    <x v="1"/>
    <x v="2"/>
    <x v="2"/>
    <x v="19"/>
    <x v="0"/>
    <s v="yes"/>
    <x v="0"/>
    <x v="0"/>
    <x v="0"/>
    <x v="27"/>
    <x v="2"/>
    <x v="5"/>
    <n v="0"/>
    <n v="0"/>
  </r>
  <r>
    <x v="40"/>
    <x v="28"/>
    <x v="0"/>
    <x v="8"/>
    <x v="3"/>
    <n v="76"/>
    <x v="7"/>
    <x v="0"/>
    <x v="19"/>
    <x v="0"/>
    <x v="12"/>
    <x v="0"/>
    <s v="yes"/>
    <x v="2"/>
    <x v="0"/>
    <x v="0"/>
    <x v="4"/>
    <x v="5"/>
    <x v="3"/>
    <n v="0"/>
    <n v="0"/>
  </r>
  <r>
    <x v="41"/>
    <x v="29"/>
    <x v="0"/>
    <x v="18"/>
    <x v="3"/>
    <n v="39"/>
    <x v="29"/>
    <x v="2"/>
    <x v="20"/>
    <x v="1"/>
    <x v="9"/>
    <x v="0"/>
    <s v="yes"/>
    <x v="3"/>
    <x v="0"/>
    <x v="0"/>
    <x v="19"/>
    <x v="0"/>
    <x v="2"/>
    <n v="0"/>
    <n v="0"/>
  </r>
  <r>
    <x v="42"/>
    <x v="30"/>
    <x v="0"/>
    <x v="7"/>
    <x v="2"/>
    <n v="100"/>
    <x v="30"/>
    <x v="2"/>
    <x v="19"/>
    <x v="1"/>
    <x v="7"/>
    <x v="0"/>
    <s v="yes"/>
    <x v="1"/>
    <x v="0"/>
    <x v="0"/>
    <x v="28"/>
    <x v="3"/>
    <x v="2"/>
    <n v="0"/>
    <n v="0"/>
  </r>
  <r>
    <x v="43"/>
    <x v="15"/>
    <x v="0"/>
    <x v="18"/>
    <x v="3"/>
    <n v="69"/>
    <x v="31"/>
    <x v="0"/>
    <x v="12"/>
    <x v="3"/>
    <x v="18"/>
    <x v="0"/>
    <s v="yes"/>
    <x v="5"/>
    <x v="0"/>
    <x v="0"/>
    <x v="5"/>
    <x v="3"/>
    <x v="0"/>
    <n v="0"/>
    <n v="0"/>
  </r>
  <r>
    <x v="44"/>
    <x v="31"/>
    <x v="0"/>
    <x v="19"/>
    <x v="3"/>
    <n v="53"/>
    <x v="0"/>
    <x v="1"/>
    <x v="5"/>
    <x v="2"/>
    <x v="12"/>
    <x v="0"/>
    <s v="yes"/>
    <x v="1"/>
    <x v="0"/>
    <x v="0"/>
    <x v="24"/>
    <x v="3"/>
    <x v="1"/>
    <n v="0"/>
    <n v="0"/>
  </r>
  <r>
    <x v="45"/>
    <x v="2"/>
    <x v="0"/>
    <x v="20"/>
    <x v="0"/>
    <n v="21"/>
    <x v="30"/>
    <x v="3"/>
    <x v="21"/>
    <x v="3"/>
    <x v="3"/>
    <x v="0"/>
    <s v="yes"/>
    <x v="4"/>
    <x v="0"/>
    <x v="0"/>
    <x v="29"/>
    <x v="3"/>
    <x v="2"/>
    <n v="0"/>
    <n v="0"/>
  </r>
  <r>
    <x v="46"/>
    <x v="9"/>
    <x v="0"/>
    <x v="5"/>
    <x v="0"/>
    <n v="43"/>
    <x v="18"/>
    <x v="0"/>
    <x v="3"/>
    <x v="2"/>
    <x v="3"/>
    <x v="0"/>
    <s v="yes"/>
    <x v="5"/>
    <x v="0"/>
    <x v="0"/>
    <x v="24"/>
    <x v="1"/>
    <x v="3"/>
    <n v="0"/>
    <n v="0"/>
  </r>
  <r>
    <x v="47"/>
    <x v="0"/>
    <x v="0"/>
    <x v="16"/>
    <x v="3"/>
    <n v="54"/>
    <x v="6"/>
    <x v="2"/>
    <x v="4"/>
    <x v="0"/>
    <x v="9"/>
    <x v="0"/>
    <s v="yes"/>
    <x v="1"/>
    <x v="0"/>
    <x v="0"/>
    <x v="13"/>
    <x v="1"/>
    <x v="1"/>
    <n v="0"/>
    <n v="0"/>
  </r>
  <r>
    <x v="48"/>
    <x v="32"/>
    <x v="0"/>
    <x v="5"/>
    <x v="0"/>
    <n v="55"/>
    <x v="22"/>
    <x v="2"/>
    <x v="20"/>
    <x v="2"/>
    <x v="2"/>
    <x v="0"/>
    <s v="yes"/>
    <x v="5"/>
    <x v="0"/>
    <x v="0"/>
    <x v="25"/>
    <x v="1"/>
    <x v="5"/>
    <n v="0"/>
    <n v="0"/>
  </r>
  <r>
    <x v="49"/>
    <x v="33"/>
    <x v="0"/>
    <x v="15"/>
    <x v="0"/>
    <n v="30"/>
    <x v="32"/>
    <x v="1"/>
    <x v="21"/>
    <x v="1"/>
    <x v="12"/>
    <x v="0"/>
    <s v="yes"/>
    <x v="2"/>
    <x v="0"/>
    <x v="0"/>
    <x v="11"/>
    <x v="5"/>
    <x v="4"/>
    <n v="0"/>
    <n v="0"/>
  </r>
  <r>
    <x v="50"/>
    <x v="34"/>
    <x v="0"/>
    <x v="0"/>
    <x v="0"/>
    <n v="28"/>
    <x v="33"/>
    <x v="2"/>
    <x v="16"/>
    <x v="1"/>
    <x v="18"/>
    <x v="0"/>
    <s v="yes"/>
    <x v="5"/>
    <x v="0"/>
    <x v="0"/>
    <x v="30"/>
    <x v="5"/>
    <x v="4"/>
    <n v="0"/>
    <n v="0"/>
  </r>
  <r>
    <x v="51"/>
    <x v="35"/>
    <x v="0"/>
    <x v="11"/>
    <x v="0"/>
    <n v="59"/>
    <x v="34"/>
    <x v="3"/>
    <x v="0"/>
    <x v="0"/>
    <x v="10"/>
    <x v="0"/>
    <s v="yes"/>
    <x v="4"/>
    <x v="0"/>
    <x v="0"/>
    <x v="22"/>
    <x v="2"/>
    <x v="3"/>
    <n v="0"/>
    <n v="0"/>
  </r>
  <r>
    <x v="52"/>
    <x v="32"/>
    <x v="0"/>
    <x v="17"/>
    <x v="0"/>
    <n v="20"/>
    <x v="29"/>
    <x v="2"/>
    <x v="14"/>
    <x v="2"/>
    <x v="5"/>
    <x v="0"/>
    <s v="yes"/>
    <x v="1"/>
    <x v="0"/>
    <x v="0"/>
    <x v="8"/>
    <x v="2"/>
    <x v="1"/>
    <n v="0"/>
    <n v="0"/>
  </r>
  <r>
    <x v="53"/>
    <x v="26"/>
    <x v="0"/>
    <x v="11"/>
    <x v="0"/>
    <n v="24"/>
    <x v="16"/>
    <x v="1"/>
    <x v="15"/>
    <x v="0"/>
    <x v="20"/>
    <x v="0"/>
    <s v="yes"/>
    <x v="2"/>
    <x v="0"/>
    <x v="0"/>
    <x v="31"/>
    <x v="2"/>
    <x v="1"/>
    <n v="0"/>
    <n v="0"/>
  </r>
  <r>
    <x v="54"/>
    <x v="36"/>
    <x v="0"/>
    <x v="7"/>
    <x v="2"/>
    <n v="94"/>
    <x v="35"/>
    <x v="2"/>
    <x v="18"/>
    <x v="2"/>
    <x v="19"/>
    <x v="0"/>
    <s v="yes"/>
    <x v="2"/>
    <x v="0"/>
    <x v="0"/>
    <x v="31"/>
    <x v="5"/>
    <x v="4"/>
    <n v="0"/>
    <n v="0"/>
  </r>
  <r>
    <x v="55"/>
    <x v="37"/>
    <x v="0"/>
    <x v="14"/>
    <x v="2"/>
    <n v="28"/>
    <x v="36"/>
    <x v="2"/>
    <x v="12"/>
    <x v="0"/>
    <x v="21"/>
    <x v="0"/>
    <s v="yes"/>
    <x v="4"/>
    <x v="0"/>
    <x v="0"/>
    <x v="3"/>
    <x v="2"/>
    <x v="2"/>
    <n v="0"/>
    <n v="0"/>
  </r>
  <r>
    <x v="56"/>
    <x v="38"/>
    <x v="0"/>
    <x v="21"/>
    <x v="3"/>
    <n v="73"/>
    <x v="16"/>
    <x v="3"/>
    <x v="18"/>
    <x v="2"/>
    <x v="10"/>
    <x v="0"/>
    <s v="yes"/>
    <x v="5"/>
    <x v="0"/>
    <x v="0"/>
    <x v="15"/>
    <x v="2"/>
    <x v="1"/>
    <n v="0"/>
    <n v="0"/>
  </r>
  <r>
    <x v="57"/>
    <x v="3"/>
    <x v="0"/>
    <x v="7"/>
    <x v="2"/>
    <n v="64"/>
    <x v="8"/>
    <x v="2"/>
    <x v="3"/>
    <x v="2"/>
    <x v="14"/>
    <x v="0"/>
    <s v="yes"/>
    <x v="5"/>
    <x v="0"/>
    <x v="0"/>
    <x v="14"/>
    <x v="5"/>
    <x v="0"/>
    <n v="0"/>
    <n v="0"/>
  </r>
  <r>
    <x v="58"/>
    <x v="28"/>
    <x v="0"/>
    <x v="15"/>
    <x v="0"/>
    <n v="54"/>
    <x v="9"/>
    <x v="2"/>
    <x v="4"/>
    <x v="2"/>
    <x v="19"/>
    <x v="0"/>
    <s v="yes"/>
    <x v="1"/>
    <x v="0"/>
    <x v="0"/>
    <x v="32"/>
    <x v="0"/>
    <x v="5"/>
    <n v="0"/>
    <n v="0"/>
  </r>
  <r>
    <x v="59"/>
    <x v="6"/>
    <x v="0"/>
    <x v="22"/>
    <x v="3"/>
    <n v="79"/>
    <x v="7"/>
    <x v="0"/>
    <x v="22"/>
    <x v="1"/>
    <x v="12"/>
    <x v="0"/>
    <s v="yes"/>
    <x v="3"/>
    <x v="0"/>
    <x v="0"/>
    <x v="7"/>
    <x v="5"/>
    <x v="1"/>
    <n v="0"/>
    <n v="0"/>
  </r>
  <r>
    <x v="60"/>
    <x v="2"/>
    <x v="0"/>
    <x v="1"/>
    <x v="0"/>
    <n v="37"/>
    <x v="37"/>
    <x v="0"/>
    <x v="18"/>
    <x v="2"/>
    <x v="17"/>
    <x v="0"/>
    <s v="yes"/>
    <x v="0"/>
    <x v="0"/>
    <x v="0"/>
    <x v="14"/>
    <x v="1"/>
    <x v="1"/>
    <n v="0"/>
    <n v="0"/>
  </r>
  <r>
    <x v="61"/>
    <x v="0"/>
    <x v="0"/>
    <x v="18"/>
    <x v="3"/>
    <n v="68"/>
    <x v="21"/>
    <x v="2"/>
    <x v="20"/>
    <x v="0"/>
    <x v="10"/>
    <x v="0"/>
    <s v="yes"/>
    <x v="5"/>
    <x v="0"/>
    <x v="0"/>
    <x v="33"/>
    <x v="2"/>
    <x v="6"/>
    <n v="0"/>
    <n v="0"/>
  </r>
  <r>
    <x v="62"/>
    <x v="11"/>
    <x v="0"/>
    <x v="4"/>
    <x v="1"/>
    <n v="21"/>
    <x v="16"/>
    <x v="1"/>
    <x v="23"/>
    <x v="1"/>
    <x v="22"/>
    <x v="0"/>
    <s v="yes"/>
    <x v="1"/>
    <x v="0"/>
    <x v="0"/>
    <x v="4"/>
    <x v="2"/>
    <x v="0"/>
    <n v="0"/>
    <n v="0"/>
  </r>
  <r>
    <x v="63"/>
    <x v="23"/>
    <x v="0"/>
    <x v="12"/>
    <x v="3"/>
    <n v="79"/>
    <x v="28"/>
    <x v="0"/>
    <x v="12"/>
    <x v="0"/>
    <x v="2"/>
    <x v="0"/>
    <s v="yes"/>
    <x v="4"/>
    <x v="0"/>
    <x v="0"/>
    <x v="34"/>
    <x v="2"/>
    <x v="1"/>
    <n v="0"/>
    <n v="0"/>
  </r>
  <r>
    <x v="64"/>
    <x v="13"/>
    <x v="0"/>
    <x v="23"/>
    <x v="1"/>
    <n v="83"/>
    <x v="15"/>
    <x v="1"/>
    <x v="14"/>
    <x v="3"/>
    <x v="6"/>
    <x v="0"/>
    <s v="yes"/>
    <x v="3"/>
    <x v="0"/>
    <x v="0"/>
    <x v="27"/>
    <x v="5"/>
    <x v="0"/>
    <n v="0"/>
    <n v="0"/>
  </r>
  <r>
    <x v="65"/>
    <x v="13"/>
    <x v="0"/>
    <x v="21"/>
    <x v="3"/>
    <n v="36"/>
    <x v="32"/>
    <x v="2"/>
    <x v="7"/>
    <x v="1"/>
    <x v="6"/>
    <x v="0"/>
    <s v="yes"/>
    <x v="4"/>
    <x v="0"/>
    <x v="0"/>
    <x v="12"/>
    <x v="0"/>
    <x v="6"/>
    <n v="0"/>
    <n v="0"/>
  </r>
  <r>
    <x v="66"/>
    <x v="18"/>
    <x v="0"/>
    <x v="0"/>
    <x v="0"/>
    <n v="94"/>
    <x v="38"/>
    <x v="1"/>
    <x v="23"/>
    <x v="0"/>
    <x v="10"/>
    <x v="0"/>
    <s v="yes"/>
    <x v="4"/>
    <x v="0"/>
    <x v="0"/>
    <x v="35"/>
    <x v="0"/>
    <x v="6"/>
    <n v="0"/>
    <n v="0"/>
  </r>
  <r>
    <x v="67"/>
    <x v="4"/>
    <x v="0"/>
    <x v="7"/>
    <x v="2"/>
    <n v="33"/>
    <x v="39"/>
    <x v="0"/>
    <x v="0"/>
    <x v="0"/>
    <x v="14"/>
    <x v="0"/>
    <s v="yes"/>
    <x v="5"/>
    <x v="0"/>
    <x v="0"/>
    <x v="3"/>
    <x v="5"/>
    <x v="5"/>
    <n v="0"/>
    <n v="0"/>
  </r>
  <r>
    <x v="68"/>
    <x v="9"/>
    <x v="0"/>
    <x v="8"/>
    <x v="3"/>
    <n v="46"/>
    <x v="40"/>
    <x v="0"/>
    <x v="5"/>
    <x v="2"/>
    <x v="20"/>
    <x v="0"/>
    <s v="yes"/>
    <x v="2"/>
    <x v="0"/>
    <x v="0"/>
    <x v="33"/>
    <x v="1"/>
    <x v="6"/>
    <n v="0"/>
    <n v="0"/>
  </r>
  <r>
    <x v="69"/>
    <x v="39"/>
    <x v="0"/>
    <x v="22"/>
    <x v="3"/>
    <n v="70"/>
    <x v="30"/>
    <x v="1"/>
    <x v="17"/>
    <x v="2"/>
    <x v="14"/>
    <x v="0"/>
    <s v="yes"/>
    <x v="0"/>
    <x v="0"/>
    <x v="0"/>
    <x v="36"/>
    <x v="1"/>
    <x v="1"/>
    <n v="0"/>
    <n v="0"/>
  </r>
  <r>
    <x v="70"/>
    <x v="40"/>
    <x v="0"/>
    <x v="22"/>
    <x v="3"/>
    <n v="29"/>
    <x v="15"/>
    <x v="2"/>
    <x v="23"/>
    <x v="3"/>
    <x v="19"/>
    <x v="0"/>
    <s v="yes"/>
    <x v="0"/>
    <x v="0"/>
    <x v="0"/>
    <x v="18"/>
    <x v="5"/>
    <x v="6"/>
    <n v="0"/>
    <n v="0"/>
  </r>
  <r>
    <x v="71"/>
    <x v="24"/>
    <x v="0"/>
    <x v="10"/>
    <x v="0"/>
    <n v="48"/>
    <x v="41"/>
    <x v="0"/>
    <x v="9"/>
    <x v="2"/>
    <x v="3"/>
    <x v="0"/>
    <s v="yes"/>
    <x v="0"/>
    <x v="0"/>
    <x v="0"/>
    <x v="11"/>
    <x v="4"/>
    <x v="2"/>
    <n v="0"/>
    <n v="0"/>
  </r>
  <r>
    <x v="72"/>
    <x v="20"/>
    <x v="0"/>
    <x v="10"/>
    <x v="0"/>
    <n v="26"/>
    <x v="42"/>
    <x v="2"/>
    <x v="8"/>
    <x v="0"/>
    <x v="3"/>
    <x v="0"/>
    <s v="yes"/>
    <x v="5"/>
    <x v="0"/>
    <x v="0"/>
    <x v="33"/>
    <x v="4"/>
    <x v="6"/>
    <n v="0"/>
    <n v="0"/>
  </r>
  <r>
    <x v="73"/>
    <x v="39"/>
    <x v="0"/>
    <x v="13"/>
    <x v="0"/>
    <n v="85"/>
    <x v="11"/>
    <x v="2"/>
    <x v="11"/>
    <x v="1"/>
    <x v="2"/>
    <x v="0"/>
    <s v="yes"/>
    <x v="1"/>
    <x v="0"/>
    <x v="0"/>
    <x v="34"/>
    <x v="4"/>
    <x v="4"/>
    <n v="0"/>
    <n v="0"/>
  </r>
  <r>
    <x v="74"/>
    <x v="34"/>
    <x v="0"/>
    <x v="24"/>
    <x v="3"/>
    <n v="58"/>
    <x v="27"/>
    <x v="0"/>
    <x v="10"/>
    <x v="1"/>
    <x v="9"/>
    <x v="0"/>
    <s v="yes"/>
    <x v="0"/>
    <x v="0"/>
    <x v="0"/>
    <x v="35"/>
    <x v="1"/>
    <x v="5"/>
    <n v="0"/>
    <n v="0"/>
  </r>
  <r>
    <x v="75"/>
    <x v="14"/>
    <x v="0"/>
    <x v="18"/>
    <x v="3"/>
    <n v="85"/>
    <x v="40"/>
    <x v="2"/>
    <x v="24"/>
    <x v="2"/>
    <x v="2"/>
    <x v="0"/>
    <s v="yes"/>
    <x v="1"/>
    <x v="0"/>
    <x v="0"/>
    <x v="33"/>
    <x v="2"/>
    <x v="2"/>
    <n v="0"/>
    <n v="0"/>
  </r>
  <r>
    <x v="76"/>
    <x v="2"/>
    <x v="0"/>
    <x v="19"/>
    <x v="3"/>
    <n v="43"/>
    <x v="12"/>
    <x v="1"/>
    <x v="11"/>
    <x v="2"/>
    <x v="19"/>
    <x v="0"/>
    <s v="yes"/>
    <x v="1"/>
    <x v="0"/>
    <x v="0"/>
    <x v="18"/>
    <x v="0"/>
    <x v="5"/>
    <n v="0"/>
    <n v="0"/>
  </r>
  <r>
    <x v="77"/>
    <x v="40"/>
    <x v="0"/>
    <x v="10"/>
    <x v="0"/>
    <n v="53"/>
    <x v="12"/>
    <x v="0"/>
    <x v="9"/>
    <x v="2"/>
    <x v="13"/>
    <x v="0"/>
    <s v="yes"/>
    <x v="2"/>
    <x v="0"/>
    <x v="0"/>
    <x v="13"/>
    <x v="5"/>
    <x v="0"/>
    <n v="0"/>
    <n v="0"/>
  </r>
  <r>
    <x v="78"/>
    <x v="2"/>
    <x v="0"/>
    <x v="11"/>
    <x v="0"/>
    <n v="91"/>
    <x v="43"/>
    <x v="2"/>
    <x v="1"/>
    <x v="1"/>
    <x v="10"/>
    <x v="0"/>
    <s v="yes"/>
    <x v="1"/>
    <x v="0"/>
    <x v="0"/>
    <x v="16"/>
    <x v="0"/>
    <x v="0"/>
    <n v="0"/>
    <n v="0"/>
  </r>
  <r>
    <x v="79"/>
    <x v="21"/>
    <x v="0"/>
    <x v="14"/>
    <x v="2"/>
    <n v="96"/>
    <x v="44"/>
    <x v="2"/>
    <x v="8"/>
    <x v="0"/>
    <x v="5"/>
    <x v="0"/>
    <s v="yes"/>
    <x v="4"/>
    <x v="0"/>
    <x v="0"/>
    <x v="34"/>
    <x v="4"/>
    <x v="6"/>
    <n v="0"/>
    <n v="0"/>
  </r>
  <r>
    <x v="80"/>
    <x v="1"/>
    <x v="0"/>
    <x v="3"/>
    <x v="1"/>
    <n v="72"/>
    <x v="14"/>
    <x v="3"/>
    <x v="24"/>
    <x v="2"/>
    <x v="13"/>
    <x v="0"/>
    <s v="yes"/>
    <x v="5"/>
    <x v="0"/>
    <x v="0"/>
    <x v="37"/>
    <x v="2"/>
    <x v="6"/>
    <n v="0"/>
    <n v="0"/>
  </r>
  <r>
    <x v="81"/>
    <x v="29"/>
    <x v="0"/>
    <x v="9"/>
    <x v="1"/>
    <n v="96"/>
    <x v="41"/>
    <x v="0"/>
    <x v="1"/>
    <x v="2"/>
    <x v="5"/>
    <x v="0"/>
    <s v="yes"/>
    <x v="0"/>
    <x v="0"/>
    <x v="0"/>
    <x v="13"/>
    <x v="2"/>
    <x v="6"/>
    <n v="0"/>
    <n v="0"/>
  </r>
  <r>
    <x v="82"/>
    <x v="1"/>
    <x v="0"/>
    <x v="13"/>
    <x v="0"/>
    <n v="28"/>
    <x v="42"/>
    <x v="1"/>
    <x v="8"/>
    <x v="1"/>
    <x v="17"/>
    <x v="0"/>
    <s v="yes"/>
    <x v="4"/>
    <x v="0"/>
    <x v="0"/>
    <x v="33"/>
    <x v="2"/>
    <x v="6"/>
    <n v="0"/>
    <n v="0"/>
  </r>
  <r>
    <x v="83"/>
    <x v="24"/>
    <x v="0"/>
    <x v="10"/>
    <x v="0"/>
    <n v="40"/>
    <x v="21"/>
    <x v="2"/>
    <x v="2"/>
    <x v="2"/>
    <x v="7"/>
    <x v="0"/>
    <s v="yes"/>
    <x v="3"/>
    <x v="0"/>
    <x v="0"/>
    <x v="11"/>
    <x v="4"/>
    <x v="1"/>
    <n v="0"/>
    <n v="0"/>
  </r>
  <r>
    <x v="84"/>
    <x v="16"/>
    <x v="0"/>
    <x v="7"/>
    <x v="2"/>
    <n v="32"/>
    <x v="28"/>
    <x v="1"/>
    <x v="15"/>
    <x v="1"/>
    <x v="14"/>
    <x v="0"/>
    <s v="yes"/>
    <x v="3"/>
    <x v="0"/>
    <x v="0"/>
    <x v="38"/>
    <x v="4"/>
    <x v="6"/>
    <n v="0"/>
    <n v="0"/>
  </r>
  <r>
    <x v="85"/>
    <x v="10"/>
    <x v="0"/>
    <x v="12"/>
    <x v="3"/>
    <n v="95"/>
    <x v="35"/>
    <x v="2"/>
    <x v="4"/>
    <x v="0"/>
    <x v="9"/>
    <x v="0"/>
    <s v="yes"/>
    <x v="2"/>
    <x v="0"/>
    <x v="0"/>
    <x v="1"/>
    <x v="5"/>
    <x v="4"/>
    <n v="0"/>
    <n v="0"/>
  </r>
  <r>
    <x v="86"/>
    <x v="41"/>
    <x v="0"/>
    <x v="15"/>
    <x v="0"/>
    <n v="41"/>
    <x v="22"/>
    <x v="0"/>
    <x v="6"/>
    <x v="1"/>
    <x v="18"/>
    <x v="0"/>
    <s v="yes"/>
    <x v="4"/>
    <x v="0"/>
    <x v="0"/>
    <x v="39"/>
    <x v="1"/>
    <x v="4"/>
    <n v="0"/>
    <n v="0"/>
  </r>
  <r>
    <x v="87"/>
    <x v="16"/>
    <x v="0"/>
    <x v="9"/>
    <x v="1"/>
    <n v="53"/>
    <x v="31"/>
    <x v="2"/>
    <x v="14"/>
    <x v="3"/>
    <x v="18"/>
    <x v="0"/>
    <s v="yes"/>
    <x v="4"/>
    <x v="0"/>
    <x v="0"/>
    <x v="12"/>
    <x v="5"/>
    <x v="0"/>
    <n v="0"/>
    <n v="0"/>
  </r>
  <r>
    <x v="88"/>
    <x v="23"/>
    <x v="0"/>
    <x v="17"/>
    <x v="0"/>
    <n v="47"/>
    <x v="5"/>
    <x v="2"/>
    <x v="20"/>
    <x v="3"/>
    <x v="1"/>
    <x v="0"/>
    <s v="yes"/>
    <x v="1"/>
    <x v="0"/>
    <x v="0"/>
    <x v="31"/>
    <x v="2"/>
    <x v="5"/>
    <n v="0"/>
    <n v="0"/>
  </r>
  <r>
    <x v="89"/>
    <x v="36"/>
    <x v="0"/>
    <x v="14"/>
    <x v="2"/>
    <n v="83"/>
    <x v="18"/>
    <x v="3"/>
    <x v="6"/>
    <x v="3"/>
    <x v="15"/>
    <x v="0"/>
    <s v="yes"/>
    <x v="2"/>
    <x v="0"/>
    <x v="0"/>
    <x v="28"/>
    <x v="1"/>
    <x v="3"/>
    <n v="0"/>
    <n v="0"/>
  </r>
  <r>
    <x v="90"/>
    <x v="15"/>
    <x v="0"/>
    <x v="19"/>
    <x v="3"/>
    <n v="48"/>
    <x v="36"/>
    <x v="0"/>
    <x v="10"/>
    <x v="2"/>
    <x v="3"/>
    <x v="0"/>
    <s v="yes"/>
    <x v="0"/>
    <x v="0"/>
    <x v="0"/>
    <x v="32"/>
    <x v="2"/>
    <x v="5"/>
    <n v="0"/>
    <n v="0"/>
  </r>
  <r>
    <x v="91"/>
    <x v="42"/>
    <x v="0"/>
    <x v="18"/>
    <x v="3"/>
    <n v="99"/>
    <x v="36"/>
    <x v="1"/>
    <x v="14"/>
    <x v="0"/>
    <x v="12"/>
    <x v="0"/>
    <s v="yes"/>
    <x v="3"/>
    <x v="0"/>
    <x v="0"/>
    <x v="27"/>
    <x v="2"/>
    <x v="6"/>
    <n v="0"/>
    <n v="0"/>
  </r>
  <r>
    <x v="92"/>
    <x v="12"/>
    <x v="0"/>
    <x v="14"/>
    <x v="2"/>
    <n v="87"/>
    <x v="21"/>
    <x v="2"/>
    <x v="8"/>
    <x v="0"/>
    <x v="14"/>
    <x v="0"/>
    <s v="yes"/>
    <x v="4"/>
    <x v="0"/>
    <x v="0"/>
    <x v="21"/>
    <x v="0"/>
    <x v="6"/>
    <n v="0"/>
    <n v="0"/>
  </r>
  <r>
    <x v="93"/>
    <x v="43"/>
    <x v="0"/>
    <x v="1"/>
    <x v="0"/>
    <n v="62"/>
    <x v="20"/>
    <x v="2"/>
    <x v="7"/>
    <x v="3"/>
    <x v="9"/>
    <x v="0"/>
    <s v="yes"/>
    <x v="3"/>
    <x v="0"/>
    <x v="0"/>
    <x v="15"/>
    <x v="2"/>
    <x v="1"/>
    <n v="0"/>
    <n v="0"/>
  </r>
  <r>
    <x v="94"/>
    <x v="44"/>
    <x v="0"/>
    <x v="11"/>
    <x v="0"/>
    <n v="76"/>
    <x v="22"/>
    <x v="1"/>
    <x v="5"/>
    <x v="1"/>
    <x v="12"/>
    <x v="0"/>
    <s v="yes"/>
    <x v="1"/>
    <x v="0"/>
    <x v="0"/>
    <x v="40"/>
    <x v="2"/>
    <x v="1"/>
    <n v="0"/>
    <n v="0"/>
  </r>
  <r>
    <x v="95"/>
    <x v="43"/>
    <x v="0"/>
    <x v="4"/>
    <x v="1"/>
    <n v="100"/>
    <x v="9"/>
    <x v="0"/>
    <x v="6"/>
    <x v="3"/>
    <x v="22"/>
    <x v="0"/>
    <s v="yes"/>
    <x v="1"/>
    <x v="0"/>
    <x v="0"/>
    <x v="26"/>
    <x v="3"/>
    <x v="5"/>
    <n v="0"/>
    <n v="0"/>
  </r>
  <r>
    <x v="96"/>
    <x v="45"/>
    <x v="0"/>
    <x v="24"/>
    <x v="3"/>
    <n v="73"/>
    <x v="12"/>
    <x v="1"/>
    <x v="9"/>
    <x v="1"/>
    <x v="15"/>
    <x v="0"/>
    <s v="yes"/>
    <x v="0"/>
    <x v="0"/>
    <x v="0"/>
    <x v="34"/>
    <x v="0"/>
    <x v="6"/>
    <n v="0"/>
    <n v="0"/>
  </r>
  <r>
    <x v="97"/>
    <x v="3"/>
    <x v="0"/>
    <x v="9"/>
    <x v="1"/>
    <n v="92"/>
    <x v="41"/>
    <x v="2"/>
    <x v="11"/>
    <x v="0"/>
    <x v="6"/>
    <x v="0"/>
    <s v="yes"/>
    <x v="5"/>
    <x v="0"/>
    <x v="0"/>
    <x v="10"/>
    <x v="1"/>
    <x v="2"/>
    <n v="0"/>
    <n v="0"/>
  </r>
  <r>
    <x v="98"/>
    <x v="30"/>
    <x v="0"/>
    <x v="2"/>
    <x v="0"/>
    <n v="67"/>
    <x v="14"/>
    <x v="3"/>
    <x v="11"/>
    <x v="1"/>
    <x v="5"/>
    <x v="0"/>
    <s v="yes"/>
    <x v="2"/>
    <x v="0"/>
    <x v="0"/>
    <x v="41"/>
    <x v="4"/>
    <x v="2"/>
    <n v="0"/>
    <n v="0"/>
  </r>
  <r>
    <x v="99"/>
    <x v="8"/>
    <x v="0"/>
    <x v="15"/>
    <x v="0"/>
    <n v="40"/>
    <x v="9"/>
    <x v="3"/>
    <x v="21"/>
    <x v="2"/>
    <x v="18"/>
    <x v="0"/>
    <s v="yes"/>
    <x v="0"/>
    <x v="0"/>
    <x v="0"/>
    <x v="42"/>
    <x v="5"/>
    <x v="3"/>
    <n v="0"/>
    <n v="0"/>
  </r>
  <r>
    <x v="100"/>
    <x v="46"/>
    <x v="0"/>
    <x v="12"/>
    <x v="3"/>
    <n v="98"/>
    <x v="45"/>
    <x v="2"/>
    <x v="1"/>
    <x v="3"/>
    <x v="2"/>
    <x v="0"/>
    <s v="yes"/>
    <x v="0"/>
    <x v="0"/>
    <x v="0"/>
    <x v="4"/>
    <x v="1"/>
    <x v="0"/>
    <n v="0"/>
    <n v="0"/>
  </r>
  <r>
    <x v="101"/>
    <x v="7"/>
    <x v="0"/>
    <x v="7"/>
    <x v="2"/>
    <n v="85"/>
    <x v="25"/>
    <x v="3"/>
    <x v="3"/>
    <x v="1"/>
    <x v="12"/>
    <x v="0"/>
    <s v="yes"/>
    <x v="0"/>
    <x v="0"/>
    <x v="0"/>
    <x v="16"/>
    <x v="2"/>
    <x v="4"/>
    <n v="0"/>
    <n v="0"/>
  </r>
  <r>
    <x v="102"/>
    <x v="47"/>
    <x v="0"/>
    <x v="20"/>
    <x v="0"/>
    <n v="67"/>
    <x v="19"/>
    <x v="0"/>
    <x v="10"/>
    <x v="0"/>
    <x v="6"/>
    <x v="0"/>
    <s v="yes"/>
    <x v="2"/>
    <x v="0"/>
    <x v="0"/>
    <x v="31"/>
    <x v="2"/>
    <x v="3"/>
    <n v="0"/>
    <n v="0"/>
  </r>
  <r>
    <x v="103"/>
    <x v="22"/>
    <x v="0"/>
    <x v="23"/>
    <x v="1"/>
    <n v="89"/>
    <x v="8"/>
    <x v="0"/>
    <x v="16"/>
    <x v="0"/>
    <x v="17"/>
    <x v="0"/>
    <s v="yes"/>
    <x v="2"/>
    <x v="0"/>
    <x v="0"/>
    <x v="17"/>
    <x v="0"/>
    <x v="4"/>
    <n v="0"/>
    <n v="0"/>
  </r>
  <r>
    <x v="104"/>
    <x v="0"/>
    <x v="0"/>
    <x v="12"/>
    <x v="3"/>
    <n v="24"/>
    <x v="13"/>
    <x v="0"/>
    <x v="6"/>
    <x v="1"/>
    <x v="14"/>
    <x v="0"/>
    <s v="yes"/>
    <x v="4"/>
    <x v="0"/>
    <x v="0"/>
    <x v="43"/>
    <x v="3"/>
    <x v="5"/>
    <n v="0"/>
    <n v="0"/>
  </r>
  <r>
    <x v="105"/>
    <x v="28"/>
    <x v="0"/>
    <x v="21"/>
    <x v="3"/>
    <n v="96"/>
    <x v="14"/>
    <x v="2"/>
    <x v="4"/>
    <x v="3"/>
    <x v="15"/>
    <x v="0"/>
    <s v="yes"/>
    <x v="2"/>
    <x v="0"/>
    <x v="0"/>
    <x v="7"/>
    <x v="4"/>
    <x v="2"/>
    <n v="0"/>
    <n v="0"/>
  </r>
  <r>
    <x v="106"/>
    <x v="14"/>
    <x v="0"/>
    <x v="14"/>
    <x v="2"/>
    <n v="35"/>
    <x v="46"/>
    <x v="0"/>
    <x v="3"/>
    <x v="2"/>
    <x v="18"/>
    <x v="0"/>
    <s v="yes"/>
    <x v="3"/>
    <x v="0"/>
    <x v="0"/>
    <x v="4"/>
    <x v="2"/>
    <x v="5"/>
    <n v="0"/>
    <n v="0"/>
  </r>
  <r>
    <x v="107"/>
    <x v="48"/>
    <x v="0"/>
    <x v="4"/>
    <x v="1"/>
    <n v="67"/>
    <x v="33"/>
    <x v="0"/>
    <x v="8"/>
    <x v="0"/>
    <x v="0"/>
    <x v="0"/>
    <s v="yes"/>
    <x v="2"/>
    <x v="0"/>
    <x v="0"/>
    <x v="15"/>
    <x v="3"/>
    <x v="0"/>
    <n v="0"/>
    <n v="0"/>
  </r>
  <r>
    <x v="108"/>
    <x v="27"/>
    <x v="0"/>
    <x v="20"/>
    <x v="0"/>
    <n v="79"/>
    <x v="6"/>
    <x v="0"/>
    <x v="7"/>
    <x v="1"/>
    <x v="23"/>
    <x v="0"/>
    <s v="yes"/>
    <x v="2"/>
    <x v="0"/>
    <x v="0"/>
    <x v="18"/>
    <x v="4"/>
    <x v="4"/>
    <n v="0"/>
    <n v="0"/>
  </r>
  <r>
    <x v="109"/>
    <x v="44"/>
    <x v="0"/>
    <x v="17"/>
    <x v="0"/>
    <n v="85"/>
    <x v="15"/>
    <x v="2"/>
    <x v="10"/>
    <x v="1"/>
    <x v="5"/>
    <x v="0"/>
    <s v="yes"/>
    <x v="2"/>
    <x v="0"/>
    <x v="0"/>
    <x v="34"/>
    <x v="4"/>
    <x v="0"/>
    <n v="0"/>
    <n v="0"/>
  </r>
  <r>
    <x v="110"/>
    <x v="19"/>
    <x v="0"/>
    <x v="21"/>
    <x v="3"/>
    <n v="26"/>
    <x v="14"/>
    <x v="2"/>
    <x v="13"/>
    <x v="2"/>
    <x v="17"/>
    <x v="0"/>
    <s v="yes"/>
    <x v="3"/>
    <x v="0"/>
    <x v="0"/>
    <x v="8"/>
    <x v="0"/>
    <x v="0"/>
    <n v="0"/>
    <n v="0"/>
  </r>
  <r>
    <x v="111"/>
    <x v="8"/>
    <x v="0"/>
    <x v="22"/>
    <x v="3"/>
    <n v="75"/>
    <x v="2"/>
    <x v="0"/>
    <x v="7"/>
    <x v="2"/>
    <x v="16"/>
    <x v="0"/>
    <s v="yes"/>
    <x v="1"/>
    <x v="0"/>
    <x v="0"/>
    <x v="44"/>
    <x v="2"/>
    <x v="2"/>
    <n v="0"/>
    <n v="0"/>
  </r>
  <r>
    <x v="112"/>
    <x v="43"/>
    <x v="0"/>
    <x v="24"/>
    <x v="3"/>
    <n v="65"/>
    <x v="20"/>
    <x v="2"/>
    <x v="16"/>
    <x v="1"/>
    <x v="24"/>
    <x v="0"/>
    <s v="yes"/>
    <x v="1"/>
    <x v="0"/>
    <x v="0"/>
    <x v="40"/>
    <x v="3"/>
    <x v="4"/>
    <n v="0"/>
    <n v="0"/>
  </r>
  <r>
    <x v="113"/>
    <x v="42"/>
    <x v="0"/>
    <x v="19"/>
    <x v="3"/>
    <n v="54"/>
    <x v="32"/>
    <x v="0"/>
    <x v="1"/>
    <x v="0"/>
    <x v="0"/>
    <x v="0"/>
    <s v="yes"/>
    <x v="2"/>
    <x v="0"/>
    <x v="0"/>
    <x v="41"/>
    <x v="3"/>
    <x v="3"/>
    <n v="0"/>
    <n v="0"/>
  </r>
  <r>
    <x v="114"/>
    <x v="27"/>
    <x v="0"/>
    <x v="7"/>
    <x v="2"/>
    <n v="95"/>
    <x v="2"/>
    <x v="1"/>
    <x v="24"/>
    <x v="2"/>
    <x v="18"/>
    <x v="0"/>
    <s v="yes"/>
    <x v="5"/>
    <x v="0"/>
    <x v="0"/>
    <x v="44"/>
    <x v="1"/>
    <x v="1"/>
    <n v="0"/>
    <n v="0"/>
  </r>
  <r>
    <x v="115"/>
    <x v="10"/>
    <x v="0"/>
    <x v="11"/>
    <x v="0"/>
    <n v="94"/>
    <x v="5"/>
    <x v="2"/>
    <x v="0"/>
    <x v="1"/>
    <x v="22"/>
    <x v="0"/>
    <s v="yes"/>
    <x v="3"/>
    <x v="0"/>
    <x v="0"/>
    <x v="26"/>
    <x v="5"/>
    <x v="6"/>
    <n v="0"/>
    <n v="0"/>
  </r>
  <r>
    <x v="116"/>
    <x v="0"/>
    <x v="0"/>
    <x v="9"/>
    <x v="1"/>
    <n v="86"/>
    <x v="41"/>
    <x v="1"/>
    <x v="24"/>
    <x v="1"/>
    <x v="23"/>
    <x v="0"/>
    <s v="yes"/>
    <x v="1"/>
    <x v="0"/>
    <x v="0"/>
    <x v="45"/>
    <x v="0"/>
    <x v="2"/>
    <n v="0"/>
    <n v="0"/>
  </r>
  <r>
    <x v="117"/>
    <x v="2"/>
    <x v="0"/>
    <x v="3"/>
    <x v="1"/>
    <n v="32"/>
    <x v="45"/>
    <x v="0"/>
    <x v="22"/>
    <x v="2"/>
    <x v="12"/>
    <x v="0"/>
    <s v="yes"/>
    <x v="0"/>
    <x v="0"/>
    <x v="0"/>
    <x v="32"/>
    <x v="1"/>
    <x v="0"/>
    <n v="0"/>
    <n v="0"/>
  </r>
  <r>
    <x v="118"/>
    <x v="2"/>
    <x v="0"/>
    <x v="1"/>
    <x v="0"/>
    <n v="45"/>
    <x v="0"/>
    <x v="0"/>
    <x v="20"/>
    <x v="3"/>
    <x v="6"/>
    <x v="0"/>
    <s v="yes"/>
    <x v="4"/>
    <x v="0"/>
    <x v="0"/>
    <x v="46"/>
    <x v="1"/>
    <x v="4"/>
    <n v="0"/>
    <n v="0"/>
  </r>
  <r>
    <x v="119"/>
    <x v="21"/>
    <x v="0"/>
    <x v="7"/>
    <x v="2"/>
    <n v="76"/>
    <x v="5"/>
    <x v="2"/>
    <x v="20"/>
    <x v="3"/>
    <x v="24"/>
    <x v="0"/>
    <s v="yes"/>
    <x v="0"/>
    <x v="0"/>
    <x v="0"/>
    <x v="12"/>
    <x v="1"/>
    <x v="2"/>
    <n v="0"/>
    <n v="0"/>
  </r>
  <r>
    <x v="120"/>
    <x v="14"/>
    <x v="0"/>
    <x v="19"/>
    <x v="3"/>
    <n v="84"/>
    <x v="8"/>
    <x v="0"/>
    <x v="16"/>
    <x v="2"/>
    <x v="17"/>
    <x v="0"/>
    <s v="yes"/>
    <x v="0"/>
    <x v="0"/>
    <x v="0"/>
    <x v="18"/>
    <x v="4"/>
    <x v="2"/>
    <n v="0"/>
    <n v="0"/>
  </r>
  <r>
    <x v="121"/>
    <x v="1"/>
    <x v="0"/>
    <x v="6"/>
    <x v="0"/>
    <n v="72"/>
    <x v="41"/>
    <x v="2"/>
    <x v="8"/>
    <x v="0"/>
    <x v="19"/>
    <x v="0"/>
    <s v="yes"/>
    <x v="3"/>
    <x v="0"/>
    <x v="0"/>
    <x v="47"/>
    <x v="1"/>
    <x v="0"/>
    <n v="0"/>
    <n v="0"/>
  </r>
  <r>
    <x v="122"/>
    <x v="37"/>
    <x v="0"/>
    <x v="21"/>
    <x v="3"/>
    <n v="40"/>
    <x v="47"/>
    <x v="0"/>
    <x v="18"/>
    <x v="1"/>
    <x v="6"/>
    <x v="0"/>
    <s v="yes"/>
    <x v="4"/>
    <x v="0"/>
    <x v="0"/>
    <x v="12"/>
    <x v="1"/>
    <x v="0"/>
    <n v="0"/>
    <n v="0"/>
  </r>
  <r>
    <x v="123"/>
    <x v="9"/>
    <x v="0"/>
    <x v="1"/>
    <x v="0"/>
    <n v="89"/>
    <x v="7"/>
    <x v="0"/>
    <x v="18"/>
    <x v="3"/>
    <x v="0"/>
    <x v="0"/>
    <s v="yes"/>
    <x v="1"/>
    <x v="0"/>
    <x v="0"/>
    <x v="15"/>
    <x v="1"/>
    <x v="1"/>
    <n v="0"/>
    <n v="0"/>
  </r>
  <r>
    <x v="124"/>
    <x v="42"/>
    <x v="0"/>
    <x v="1"/>
    <x v="0"/>
    <n v="86"/>
    <x v="22"/>
    <x v="2"/>
    <x v="0"/>
    <x v="1"/>
    <x v="0"/>
    <x v="0"/>
    <s v="yes"/>
    <x v="2"/>
    <x v="0"/>
    <x v="0"/>
    <x v="16"/>
    <x v="3"/>
    <x v="2"/>
    <n v="0"/>
    <n v="0"/>
  </r>
  <r>
    <x v="125"/>
    <x v="34"/>
    <x v="0"/>
    <x v="6"/>
    <x v="0"/>
    <n v="54"/>
    <x v="18"/>
    <x v="2"/>
    <x v="21"/>
    <x v="0"/>
    <x v="15"/>
    <x v="0"/>
    <s v="yes"/>
    <x v="2"/>
    <x v="0"/>
    <x v="0"/>
    <x v="24"/>
    <x v="0"/>
    <x v="6"/>
    <n v="0"/>
    <n v="0"/>
  </r>
  <r>
    <x v="126"/>
    <x v="49"/>
    <x v="0"/>
    <x v="6"/>
    <x v="0"/>
    <n v="36"/>
    <x v="16"/>
    <x v="0"/>
    <x v="6"/>
    <x v="1"/>
    <x v="20"/>
    <x v="0"/>
    <s v="yes"/>
    <x v="5"/>
    <x v="0"/>
    <x v="0"/>
    <x v="26"/>
    <x v="1"/>
    <x v="6"/>
    <n v="0"/>
    <n v="0"/>
  </r>
  <r>
    <x v="127"/>
    <x v="41"/>
    <x v="0"/>
    <x v="1"/>
    <x v="0"/>
    <n v="89"/>
    <x v="16"/>
    <x v="2"/>
    <x v="0"/>
    <x v="0"/>
    <x v="6"/>
    <x v="0"/>
    <s v="yes"/>
    <x v="2"/>
    <x v="0"/>
    <x v="0"/>
    <x v="8"/>
    <x v="2"/>
    <x v="1"/>
    <n v="0"/>
    <n v="0"/>
  </r>
  <r>
    <x v="128"/>
    <x v="30"/>
    <x v="0"/>
    <x v="18"/>
    <x v="3"/>
    <n v="32"/>
    <x v="18"/>
    <x v="2"/>
    <x v="9"/>
    <x v="1"/>
    <x v="10"/>
    <x v="0"/>
    <s v="yes"/>
    <x v="3"/>
    <x v="0"/>
    <x v="0"/>
    <x v="33"/>
    <x v="2"/>
    <x v="0"/>
    <n v="0"/>
    <n v="0"/>
  </r>
  <r>
    <x v="129"/>
    <x v="41"/>
    <x v="0"/>
    <x v="10"/>
    <x v="0"/>
    <n v="67"/>
    <x v="38"/>
    <x v="3"/>
    <x v="8"/>
    <x v="2"/>
    <x v="19"/>
    <x v="0"/>
    <s v="yes"/>
    <x v="4"/>
    <x v="0"/>
    <x v="0"/>
    <x v="3"/>
    <x v="3"/>
    <x v="4"/>
    <n v="0"/>
    <n v="0"/>
  </r>
  <r>
    <x v="130"/>
    <x v="42"/>
    <x v="0"/>
    <x v="18"/>
    <x v="3"/>
    <n v="39"/>
    <x v="0"/>
    <x v="0"/>
    <x v="10"/>
    <x v="3"/>
    <x v="18"/>
    <x v="0"/>
    <s v="yes"/>
    <x v="2"/>
    <x v="0"/>
    <x v="0"/>
    <x v="21"/>
    <x v="3"/>
    <x v="0"/>
    <n v="0"/>
    <n v="0"/>
  </r>
  <r>
    <x v="131"/>
    <x v="48"/>
    <x v="0"/>
    <x v="11"/>
    <x v="0"/>
    <n v="29"/>
    <x v="1"/>
    <x v="0"/>
    <x v="21"/>
    <x v="2"/>
    <x v="20"/>
    <x v="0"/>
    <s v="yes"/>
    <x v="3"/>
    <x v="0"/>
    <x v="0"/>
    <x v="15"/>
    <x v="2"/>
    <x v="1"/>
    <n v="0"/>
    <n v="0"/>
  </r>
  <r>
    <x v="132"/>
    <x v="11"/>
    <x v="0"/>
    <x v="21"/>
    <x v="3"/>
    <n v="58"/>
    <x v="35"/>
    <x v="2"/>
    <x v="20"/>
    <x v="3"/>
    <x v="10"/>
    <x v="0"/>
    <s v="yes"/>
    <x v="4"/>
    <x v="0"/>
    <x v="0"/>
    <x v="38"/>
    <x v="3"/>
    <x v="1"/>
    <n v="0"/>
    <n v="0"/>
  </r>
  <r>
    <x v="133"/>
    <x v="16"/>
    <x v="0"/>
    <x v="1"/>
    <x v="0"/>
    <n v="65"/>
    <x v="6"/>
    <x v="2"/>
    <x v="10"/>
    <x v="0"/>
    <x v="25"/>
    <x v="0"/>
    <s v="yes"/>
    <x v="2"/>
    <x v="0"/>
    <x v="0"/>
    <x v="29"/>
    <x v="0"/>
    <x v="2"/>
    <n v="0"/>
    <n v="0"/>
  </r>
  <r>
    <x v="134"/>
    <x v="49"/>
    <x v="0"/>
    <x v="19"/>
    <x v="3"/>
    <n v="94"/>
    <x v="21"/>
    <x v="0"/>
    <x v="0"/>
    <x v="3"/>
    <x v="8"/>
    <x v="0"/>
    <s v="yes"/>
    <x v="5"/>
    <x v="0"/>
    <x v="0"/>
    <x v="29"/>
    <x v="1"/>
    <x v="5"/>
    <n v="0"/>
    <n v="0"/>
  </r>
  <r>
    <x v="135"/>
    <x v="49"/>
    <x v="0"/>
    <x v="3"/>
    <x v="1"/>
    <n v="81"/>
    <x v="23"/>
    <x v="2"/>
    <x v="7"/>
    <x v="3"/>
    <x v="7"/>
    <x v="0"/>
    <s v="yes"/>
    <x v="0"/>
    <x v="0"/>
    <x v="0"/>
    <x v="45"/>
    <x v="3"/>
    <x v="3"/>
    <n v="0"/>
    <n v="0"/>
  </r>
  <r>
    <x v="136"/>
    <x v="31"/>
    <x v="0"/>
    <x v="0"/>
    <x v="0"/>
    <n v="86"/>
    <x v="36"/>
    <x v="2"/>
    <x v="3"/>
    <x v="0"/>
    <x v="13"/>
    <x v="0"/>
    <s v="yes"/>
    <x v="1"/>
    <x v="0"/>
    <x v="0"/>
    <x v="7"/>
    <x v="5"/>
    <x v="3"/>
    <n v="0"/>
    <n v="0"/>
  </r>
  <r>
    <x v="137"/>
    <x v="33"/>
    <x v="0"/>
    <x v="4"/>
    <x v="1"/>
    <n v="43"/>
    <x v="24"/>
    <x v="2"/>
    <x v="2"/>
    <x v="1"/>
    <x v="10"/>
    <x v="0"/>
    <s v="yes"/>
    <x v="1"/>
    <x v="0"/>
    <x v="0"/>
    <x v="25"/>
    <x v="3"/>
    <x v="1"/>
    <n v="0"/>
    <n v="0"/>
  </r>
  <r>
    <x v="138"/>
    <x v="33"/>
    <x v="0"/>
    <x v="11"/>
    <x v="0"/>
    <n v="29"/>
    <x v="42"/>
    <x v="2"/>
    <x v="1"/>
    <x v="0"/>
    <x v="14"/>
    <x v="0"/>
    <s v="yes"/>
    <x v="5"/>
    <x v="0"/>
    <x v="0"/>
    <x v="38"/>
    <x v="4"/>
    <x v="1"/>
    <n v="0"/>
    <n v="0"/>
  </r>
  <r>
    <x v="139"/>
    <x v="34"/>
    <x v="0"/>
    <x v="7"/>
    <x v="2"/>
    <n v="95"/>
    <x v="20"/>
    <x v="2"/>
    <x v="3"/>
    <x v="3"/>
    <x v="22"/>
    <x v="0"/>
    <s v="yes"/>
    <x v="5"/>
    <x v="0"/>
    <x v="0"/>
    <x v="48"/>
    <x v="0"/>
    <x v="2"/>
    <n v="0"/>
    <n v="0"/>
  </r>
  <r>
    <x v="140"/>
    <x v="6"/>
    <x v="0"/>
    <x v="5"/>
    <x v="0"/>
    <n v="28"/>
    <x v="17"/>
    <x v="0"/>
    <x v="22"/>
    <x v="3"/>
    <x v="20"/>
    <x v="0"/>
    <s v="yes"/>
    <x v="4"/>
    <x v="0"/>
    <x v="0"/>
    <x v="16"/>
    <x v="2"/>
    <x v="1"/>
    <n v="0"/>
    <n v="0"/>
  </r>
  <r>
    <x v="141"/>
    <x v="19"/>
    <x v="0"/>
    <x v="24"/>
    <x v="3"/>
    <n v="46"/>
    <x v="41"/>
    <x v="2"/>
    <x v="2"/>
    <x v="3"/>
    <x v="8"/>
    <x v="0"/>
    <s v="yes"/>
    <x v="1"/>
    <x v="0"/>
    <x v="0"/>
    <x v="24"/>
    <x v="3"/>
    <x v="1"/>
    <n v="0"/>
    <n v="0"/>
  </r>
  <r>
    <x v="142"/>
    <x v="43"/>
    <x v="0"/>
    <x v="14"/>
    <x v="2"/>
    <n v="58"/>
    <x v="43"/>
    <x v="0"/>
    <x v="10"/>
    <x v="3"/>
    <x v="0"/>
    <x v="0"/>
    <s v="yes"/>
    <x v="1"/>
    <x v="0"/>
    <x v="0"/>
    <x v="42"/>
    <x v="2"/>
    <x v="0"/>
    <n v="0"/>
    <n v="0"/>
  </r>
  <r>
    <x v="143"/>
    <x v="11"/>
    <x v="0"/>
    <x v="7"/>
    <x v="2"/>
    <n v="48"/>
    <x v="9"/>
    <x v="2"/>
    <x v="19"/>
    <x v="3"/>
    <x v="2"/>
    <x v="0"/>
    <s v="yes"/>
    <x v="5"/>
    <x v="0"/>
    <x v="0"/>
    <x v="29"/>
    <x v="3"/>
    <x v="3"/>
    <n v="0"/>
    <n v="0"/>
  </r>
  <r>
    <x v="144"/>
    <x v="1"/>
    <x v="0"/>
    <x v="9"/>
    <x v="1"/>
    <n v="43"/>
    <x v="32"/>
    <x v="2"/>
    <x v="5"/>
    <x v="3"/>
    <x v="4"/>
    <x v="0"/>
    <s v="yes"/>
    <x v="0"/>
    <x v="0"/>
    <x v="0"/>
    <x v="29"/>
    <x v="1"/>
    <x v="5"/>
    <n v="0"/>
    <n v="0"/>
  </r>
  <r>
    <x v="145"/>
    <x v="41"/>
    <x v="0"/>
    <x v="16"/>
    <x v="3"/>
    <n v="95"/>
    <x v="9"/>
    <x v="2"/>
    <x v="11"/>
    <x v="3"/>
    <x v="9"/>
    <x v="0"/>
    <s v="yes"/>
    <x v="3"/>
    <x v="0"/>
    <x v="0"/>
    <x v="12"/>
    <x v="5"/>
    <x v="3"/>
    <n v="0"/>
    <n v="0"/>
  </r>
  <r>
    <x v="146"/>
    <x v="16"/>
    <x v="0"/>
    <x v="11"/>
    <x v="0"/>
    <n v="30"/>
    <x v="24"/>
    <x v="1"/>
    <x v="13"/>
    <x v="3"/>
    <x v="17"/>
    <x v="0"/>
    <s v="yes"/>
    <x v="3"/>
    <x v="0"/>
    <x v="0"/>
    <x v="33"/>
    <x v="0"/>
    <x v="0"/>
    <n v="0"/>
    <n v="0"/>
  </r>
  <r>
    <x v="147"/>
    <x v="6"/>
    <x v="0"/>
    <x v="9"/>
    <x v="1"/>
    <n v="64"/>
    <x v="37"/>
    <x v="2"/>
    <x v="7"/>
    <x v="2"/>
    <x v="1"/>
    <x v="0"/>
    <s v="yes"/>
    <x v="4"/>
    <x v="0"/>
    <x v="0"/>
    <x v="4"/>
    <x v="4"/>
    <x v="0"/>
    <n v="0"/>
    <n v="0"/>
  </r>
  <r>
    <x v="148"/>
    <x v="43"/>
    <x v="0"/>
    <x v="24"/>
    <x v="3"/>
    <n v="90"/>
    <x v="5"/>
    <x v="2"/>
    <x v="0"/>
    <x v="3"/>
    <x v="5"/>
    <x v="0"/>
    <s v="yes"/>
    <x v="5"/>
    <x v="0"/>
    <x v="0"/>
    <x v="39"/>
    <x v="5"/>
    <x v="2"/>
    <n v="0"/>
    <n v="0"/>
  </r>
  <r>
    <x v="149"/>
    <x v="21"/>
    <x v="0"/>
    <x v="13"/>
    <x v="0"/>
    <n v="76"/>
    <x v="12"/>
    <x v="2"/>
    <x v="3"/>
    <x v="2"/>
    <x v="4"/>
    <x v="0"/>
    <s v="yes"/>
    <x v="1"/>
    <x v="0"/>
    <x v="0"/>
    <x v="0"/>
    <x v="3"/>
    <x v="5"/>
    <n v="0"/>
    <n v="0"/>
  </r>
  <r>
    <x v="150"/>
    <x v="25"/>
    <x v="0"/>
    <x v="23"/>
    <x v="1"/>
    <n v="96"/>
    <x v="18"/>
    <x v="0"/>
    <x v="17"/>
    <x v="3"/>
    <x v="8"/>
    <x v="0"/>
    <s v="yes"/>
    <x v="3"/>
    <x v="0"/>
    <x v="0"/>
    <x v="14"/>
    <x v="5"/>
    <x v="6"/>
    <n v="0"/>
    <n v="0"/>
  </r>
  <r>
    <x v="151"/>
    <x v="48"/>
    <x v="0"/>
    <x v="12"/>
    <x v="3"/>
    <n v="47"/>
    <x v="25"/>
    <x v="0"/>
    <x v="2"/>
    <x v="3"/>
    <x v="9"/>
    <x v="0"/>
    <s v="yes"/>
    <x v="2"/>
    <x v="0"/>
    <x v="0"/>
    <x v="35"/>
    <x v="0"/>
    <x v="2"/>
    <n v="0"/>
    <n v="0"/>
  </r>
  <r>
    <x v="152"/>
    <x v="11"/>
    <x v="0"/>
    <x v="5"/>
    <x v="0"/>
    <n v="85"/>
    <x v="36"/>
    <x v="1"/>
    <x v="18"/>
    <x v="2"/>
    <x v="24"/>
    <x v="0"/>
    <s v="yes"/>
    <x v="0"/>
    <x v="0"/>
    <x v="0"/>
    <x v="38"/>
    <x v="0"/>
    <x v="2"/>
    <n v="0"/>
    <n v="0"/>
  </r>
  <r>
    <x v="153"/>
    <x v="28"/>
    <x v="0"/>
    <x v="15"/>
    <x v="0"/>
    <n v="55"/>
    <x v="17"/>
    <x v="2"/>
    <x v="1"/>
    <x v="0"/>
    <x v="4"/>
    <x v="0"/>
    <s v="yes"/>
    <x v="3"/>
    <x v="0"/>
    <x v="0"/>
    <x v="17"/>
    <x v="5"/>
    <x v="2"/>
    <n v="0"/>
    <n v="0"/>
  </r>
  <r>
    <x v="154"/>
    <x v="38"/>
    <x v="0"/>
    <x v="10"/>
    <x v="0"/>
    <n v="98"/>
    <x v="19"/>
    <x v="2"/>
    <x v="4"/>
    <x v="3"/>
    <x v="15"/>
    <x v="0"/>
    <s v="yes"/>
    <x v="2"/>
    <x v="0"/>
    <x v="0"/>
    <x v="33"/>
    <x v="0"/>
    <x v="3"/>
    <n v="0"/>
    <n v="0"/>
  </r>
  <r>
    <x v="155"/>
    <x v="6"/>
    <x v="0"/>
    <x v="20"/>
    <x v="0"/>
    <n v="77"/>
    <x v="1"/>
    <x v="1"/>
    <x v="8"/>
    <x v="1"/>
    <x v="24"/>
    <x v="0"/>
    <s v="yes"/>
    <x v="1"/>
    <x v="0"/>
    <x v="0"/>
    <x v="33"/>
    <x v="4"/>
    <x v="3"/>
    <n v="0"/>
    <n v="0"/>
  </r>
  <r>
    <x v="156"/>
    <x v="25"/>
    <x v="0"/>
    <x v="6"/>
    <x v="0"/>
    <n v="26"/>
    <x v="9"/>
    <x v="2"/>
    <x v="12"/>
    <x v="3"/>
    <x v="17"/>
    <x v="0"/>
    <s v="yes"/>
    <x v="3"/>
    <x v="0"/>
    <x v="0"/>
    <x v="19"/>
    <x v="5"/>
    <x v="2"/>
    <n v="0"/>
    <n v="0"/>
  </r>
  <r>
    <x v="157"/>
    <x v="24"/>
    <x v="0"/>
    <x v="19"/>
    <x v="3"/>
    <n v="68"/>
    <x v="34"/>
    <x v="1"/>
    <x v="22"/>
    <x v="3"/>
    <x v="21"/>
    <x v="0"/>
    <s v="yes"/>
    <x v="2"/>
    <x v="0"/>
    <x v="0"/>
    <x v="43"/>
    <x v="4"/>
    <x v="0"/>
    <n v="0"/>
    <n v="0"/>
  </r>
  <r>
    <x v="158"/>
    <x v="15"/>
    <x v="0"/>
    <x v="5"/>
    <x v="0"/>
    <n v="73"/>
    <x v="39"/>
    <x v="3"/>
    <x v="11"/>
    <x v="3"/>
    <x v="7"/>
    <x v="0"/>
    <s v="yes"/>
    <x v="3"/>
    <x v="0"/>
    <x v="0"/>
    <x v="16"/>
    <x v="4"/>
    <x v="5"/>
    <n v="0"/>
    <n v="0"/>
  </r>
  <r>
    <x v="159"/>
    <x v="44"/>
    <x v="0"/>
    <x v="24"/>
    <x v="3"/>
    <n v="27"/>
    <x v="13"/>
    <x v="2"/>
    <x v="4"/>
    <x v="3"/>
    <x v="22"/>
    <x v="0"/>
    <s v="yes"/>
    <x v="5"/>
    <x v="0"/>
    <x v="0"/>
    <x v="30"/>
    <x v="4"/>
    <x v="6"/>
    <n v="0"/>
    <n v="0"/>
  </r>
  <r>
    <x v="160"/>
    <x v="7"/>
    <x v="0"/>
    <x v="24"/>
    <x v="3"/>
    <n v="23"/>
    <x v="21"/>
    <x v="2"/>
    <x v="20"/>
    <x v="2"/>
    <x v="12"/>
    <x v="0"/>
    <s v="yes"/>
    <x v="1"/>
    <x v="0"/>
    <x v="0"/>
    <x v="11"/>
    <x v="0"/>
    <x v="5"/>
    <n v="0"/>
    <n v="0"/>
  </r>
  <r>
    <x v="161"/>
    <x v="13"/>
    <x v="0"/>
    <x v="21"/>
    <x v="3"/>
    <n v="49"/>
    <x v="25"/>
    <x v="2"/>
    <x v="8"/>
    <x v="3"/>
    <x v="21"/>
    <x v="0"/>
    <s v="yes"/>
    <x v="0"/>
    <x v="0"/>
    <x v="0"/>
    <x v="32"/>
    <x v="0"/>
    <x v="0"/>
    <n v="0"/>
    <n v="0"/>
  </r>
  <r>
    <x v="162"/>
    <x v="22"/>
    <x v="0"/>
    <x v="12"/>
    <x v="3"/>
    <n v="74"/>
    <x v="18"/>
    <x v="2"/>
    <x v="2"/>
    <x v="2"/>
    <x v="21"/>
    <x v="0"/>
    <s v="yes"/>
    <x v="5"/>
    <x v="0"/>
    <x v="0"/>
    <x v="4"/>
    <x v="3"/>
    <x v="4"/>
    <n v="0"/>
    <n v="0"/>
  </r>
  <r>
    <x v="163"/>
    <x v="22"/>
    <x v="0"/>
    <x v="11"/>
    <x v="0"/>
    <n v="67"/>
    <x v="41"/>
    <x v="2"/>
    <x v="7"/>
    <x v="2"/>
    <x v="23"/>
    <x v="0"/>
    <s v="yes"/>
    <x v="3"/>
    <x v="0"/>
    <x v="0"/>
    <x v="6"/>
    <x v="5"/>
    <x v="1"/>
    <n v="0"/>
    <n v="0"/>
  </r>
  <r>
    <x v="164"/>
    <x v="35"/>
    <x v="0"/>
    <x v="8"/>
    <x v="3"/>
    <n v="65"/>
    <x v="12"/>
    <x v="1"/>
    <x v="7"/>
    <x v="1"/>
    <x v="5"/>
    <x v="0"/>
    <s v="yes"/>
    <x v="1"/>
    <x v="0"/>
    <x v="0"/>
    <x v="36"/>
    <x v="2"/>
    <x v="0"/>
    <n v="0"/>
    <n v="0"/>
  </r>
  <r>
    <x v="165"/>
    <x v="32"/>
    <x v="0"/>
    <x v="8"/>
    <x v="3"/>
    <n v="60"/>
    <x v="0"/>
    <x v="1"/>
    <x v="22"/>
    <x v="0"/>
    <x v="11"/>
    <x v="0"/>
    <s v="yes"/>
    <x v="5"/>
    <x v="0"/>
    <x v="0"/>
    <x v="22"/>
    <x v="1"/>
    <x v="5"/>
    <n v="0"/>
    <n v="0"/>
  </r>
  <r>
    <x v="166"/>
    <x v="5"/>
    <x v="0"/>
    <x v="4"/>
    <x v="1"/>
    <n v="31"/>
    <x v="12"/>
    <x v="3"/>
    <x v="21"/>
    <x v="3"/>
    <x v="17"/>
    <x v="0"/>
    <s v="yes"/>
    <x v="5"/>
    <x v="0"/>
    <x v="0"/>
    <x v="48"/>
    <x v="1"/>
    <x v="5"/>
    <n v="0"/>
    <n v="0"/>
  </r>
  <r>
    <x v="167"/>
    <x v="23"/>
    <x v="0"/>
    <x v="24"/>
    <x v="3"/>
    <n v="27"/>
    <x v="10"/>
    <x v="2"/>
    <x v="14"/>
    <x v="3"/>
    <x v="17"/>
    <x v="0"/>
    <s v="yes"/>
    <x v="0"/>
    <x v="0"/>
    <x v="0"/>
    <x v="0"/>
    <x v="2"/>
    <x v="6"/>
    <n v="0"/>
    <n v="0"/>
  </r>
  <r>
    <x v="168"/>
    <x v="50"/>
    <x v="0"/>
    <x v="9"/>
    <x v="1"/>
    <n v="80"/>
    <x v="7"/>
    <x v="2"/>
    <x v="23"/>
    <x v="2"/>
    <x v="21"/>
    <x v="0"/>
    <s v="yes"/>
    <x v="0"/>
    <x v="0"/>
    <x v="0"/>
    <x v="36"/>
    <x v="1"/>
    <x v="0"/>
    <n v="0"/>
    <n v="0"/>
  </r>
  <r>
    <x v="169"/>
    <x v="7"/>
    <x v="0"/>
    <x v="14"/>
    <x v="2"/>
    <n v="30"/>
    <x v="22"/>
    <x v="1"/>
    <x v="9"/>
    <x v="2"/>
    <x v="13"/>
    <x v="0"/>
    <s v="yes"/>
    <x v="3"/>
    <x v="0"/>
    <x v="0"/>
    <x v="35"/>
    <x v="3"/>
    <x v="6"/>
    <n v="0"/>
    <n v="0"/>
  </r>
  <r>
    <x v="170"/>
    <x v="16"/>
    <x v="0"/>
    <x v="5"/>
    <x v="0"/>
    <n v="25"/>
    <x v="5"/>
    <x v="2"/>
    <x v="1"/>
    <x v="3"/>
    <x v="5"/>
    <x v="0"/>
    <s v="yes"/>
    <x v="5"/>
    <x v="0"/>
    <x v="0"/>
    <x v="15"/>
    <x v="0"/>
    <x v="4"/>
    <n v="0"/>
    <n v="0"/>
  </r>
  <r>
    <x v="171"/>
    <x v="26"/>
    <x v="0"/>
    <x v="6"/>
    <x v="0"/>
    <n v="35"/>
    <x v="41"/>
    <x v="2"/>
    <x v="24"/>
    <x v="2"/>
    <x v="15"/>
    <x v="0"/>
    <s v="yes"/>
    <x v="5"/>
    <x v="0"/>
    <x v="0"/>
    <x v="7"/>
    <x v="2"/>
    <x v="1"/>
    <n v="0"/>
    <n v="0"/>
  </r>
  <r>
    <x v="172"/>
    <x v="22"/>
    <x v="0"/>
    <x v="16"/>
    <x v="3"/>
    <n v="67"/>
    <x v="43"/>
    <x v="2"/>
    <x v="10"/>
    <x v="2"/>
    <x v="20"/>
    <x v="0"/>
    <s v="yes"/>
    <x v="2"/>
    <x v="0"/>
    <x v="0"/>
    <x v="38"/>
    <x v="2"/>
    <x v="4"/>
    <n v="0"/>
    <n v="0"/>
  </r>
  <r>
    <x v="173"/>
    <x v="15"/>
    <x v="0"/>
    <x v="19"/>
    <x v="3"/>
    <n v="46"/>
    <x v="11"/>
    <x v="2"/>
    <x v="2"/>
    <x v="3"/>
    <x v="23"/>
    <x v="0"/>
    <s v="yes"/>
    <x v="3"/>
    <x v="0"/>
    <x v="0"/>
    <x v="48"/>
    <x v="1"/>
    <x v="2"/>
    <n v="0"/>
    <n v="0"/>
  </r>
  <r>
    <x v="174"/>
    <x v="38"/>
    <x v="0"/>
    <x v="9"/>
    <x v="1"/>
    <n v="35"/>
    <x v="34"/>
    <x v="0"/>
    <x v="18"/>
    <x v="0"/>
    <x v="1"/>
    <x v="0"/>
    <s v="yes"/>
    <x v="0"/>
    <x v="0"/>
    <x v="0"/>
    <x v="10"/>
    <x v="0"/>
    <x v="2"/>
    <n v="0"/>
    <n v="0"/>
  </r>
  <r>
    <x v="175"/>
    <x v="10"/>
    <x v="0"/>
    <x v="7"/>
    <x v="2"/>
    <n v="86"/>
    <x v="19"/>
    <x v="0"/>
    <x v="10"/>
    <x v="3"/>
    <x v="11"/>
    <x v="0"/>
    <s v="yes"/>
    <x v="2"/>
    <x v="0"/>
    <x v="0"/>
    <x v="1"/>
    <x v="4"/>
    <x v="2"/>
    <n v="0"/>
    <n v="0"/>
  </r>
  <r>
    <x v="176"/>
    <x v="10"/>
    <x v="0"/>
    <x v="21"/>
    <x v="3"/>
    <n v="81"/>
    <x v="13"/>
    <x v="0"/>
    <x v="13"/>
    <x v="1"/>
    <x v="2"/>
    <x v="0"/>
    <s v="yes"/>
    <x v="2"/>
    <x v="0"/>
    <x v="0"/>
    <x v="48"/>
    <x v="2"/>
    <x v="3"/>
    <n v="0"/>
    <n v="0"/>
  </r>
  <r>
    <x v="177"/>
    <x v="3"/>
    <x v="0"/>
    <x v="15"/>
    <x v="0"/>
    <n v="42"/>
    <x v="23"/>
    <x v="0"/>
    <x v="23"/>
    <x v="3"/>
    <x v="18"/>
    <x v="0"/>
    <s v="yes"/>
    <x v="2"/>
    <x v="0"/>
    <x v="0"/>
    <x v="39"/>
    <x v="4"/>
    <x v="5"/>
    <n v="0"/>
    <n v="0"/>
  </r>
  <r>
    <x v="178"/>
    <x v="12"/>
    <x v="0"/>
    <x v="11"/>
    <x v="0"/>
    <n v="43"/>
    <x v="37"/>
    <x v="0"/>
    <x v="12"/>
    <x v="3"/>
    <x v="24"/>
    <x v="0"/>
    <s v="yes"/>
    <x v="4"/>
    <x v="0"/>
    <x v="0"/>
    <x v="33"/>
    <x v="3"/>
    <x v="3"/>
    <n v="0"/>
    <n v="0"/>
  </r>
  <r>
    <x v="179"/>
    <x v="14"/>
    <x v="0"/>
    <x v="23"/>
    <x v="1"/>
    <n v="31"/>
    <x v="26"/>
    <x v="2"/>
    <x v="10"/>
    <x v="3"/>
    <x v="8"/>
    <x v="0"/>
    <s v="yes"/>
    <x v="5"/>
    <x v="0"/>
    <x v="0"/>
    <x v="44"/>
    <x v="4"/>
    <x v="0"/>
    <n v="0"/>
    <n v="0"/>
  </r>
  <r>
    <x v="180"/>
    <x v="47"/>
    <x v="0"/>
    <x v="3"/>
    <x v="1"/>
    <n v="81"/>
    <x v="45"/>
    <x v="0"/>
    <x v="14"/>
    <x v="3"/>
    <x v="13"/>
    <x v="0"/>
    <s v="yes"/>
    <x v="5"/>
    <x v="0"/>
    <x v="0"/>
    <x v="45"/>
    <x v="5"/>
    <x v="0"/>
    <n v="0"/>
    <n v="0"/>
  </r>
  <r>
    <x v="181"/>
    <x v="45"/>
    <x v="0"/>
    <x v="13"/>
    <x v="0"/>
    <n v="61"/>
    <x v="2"/>
    <x v="2"/>
    <x v="19"/>
    <x v="2"/>
    <x v="10"/>
    <x v="0"/>
    <s v="yes"/>
    <x v="2"/>
    <x v="0"/>
    <x v="0"/>
    <x v="7"/>
    <x v="4"/>
    <x v="1"/>
    <n v="0"/>
    <n v="0"/>
  </r>
  <r>
    <x v="182"/>
    <x v="21"/>
    <x v="0"/>
    <x v="24"/>
    <x v="3"/>
    <n v="96"/>
    <x v="15"/>
    <x v="3"/>
    <x v="7"/>
    <x v="2"/>
    <x v="11"/>
    <x v="0"/>
    <s v="yes"/>
    <x v="5"/>
    <x v="0"/>
    <x v="0"/>
    <x v="9"/>
    <x v="5"/>
    <x v="2"/>
    <n v="0"/>
    <n v="0"/>
  </r>
  <r>
    <x v="183"/>
    <x v="44"/>
    <x v="0"/>
    <x v="11"/>
    <x v="0"/>
    <n v="29"/>
    <x v="31"/>
    <x v="3"/>
    <x v="19"/>
    <x v="1"/>
    <x v="15"/>
    <x v="0"/>
    <s v="yes"/>
    <x v="4"/>
    <x v="0"/>
    <x v="0"/>
    <x v="8"/>
    <x v="2"/>
    <x v="1"/>
    <n v="0"/>
    <n v="0"/>
  </r>
  <r>
    <x v="184"/>
    <x v="45"/>
    <x v="0"/>
    <x v="4"/>
    <x v="1"/>
    <n v="33"/>
    <x v="11"/>
    <x v="0"/>
    <x v="17"/>
    <x v="1"/>
    <x v="21"/>
    <x v="0"/>
    <s v="yes"/>
    <x v="0"/>
    <x v="0"/>
    <x v="0"/>
    <x v="19"/>
    <x v="1"/>
    <x v="0"/>
    <n v="0"/>
    <n v="0"/>
  </r>
  <r>
    <x v="185"/>
    <x v="5"/>
    <x v="0"/>
    <x v="17"/>
    <x v="0"/>
    <n v="32"/>
    <x v="48"/>
    <x v="3"/>
    <x v="5"/>
    <x v="2"/>
    <x v="9"/>
    <x v="0"/>
    <s v="yes"/>
    <x v="5"/>
    <x v="0"/>
    <x v="0"/>
    <x v="11"/>
    <x v="4"/>
    <x v="0"/>
    <n v="0"/>
    <n v="0"/>
  </r>
  <r>
    <x v="186"/>
    <x v="31"/>
    <x v="0"/>
    <x v="21"/>
    <x v="3"/>
    <n v="56"/>
    <x v="46"/>
    <x v="1"/>
    <x v="12"/>
    <x v="2"/>
    <x v="3"/>
    <x v="0"/>
    <s v="yes"/>
    <x v="3"/>
    <x v="0"/>
    <x v="0"/>
    <x v="4"/>
    <x v="5"/>
    <x v="2"/>
    <n v="0"/>
    <n v="0"/>
  </r>
  <r>
    <x v="187"/>
    <x v="1"/>
    <x v="0"/>
    <x v="9"/>
    <x v="1"/>
    <n v="94"/>
    <x v="42"/>
    <x v="1"/>
    <x v="7"/>
    <x v="1"/>
    <x v="13"/>
    <x v="0"/>
    <s v="yes"/>
    <x v="5"/>
    <x v="0"/>
    <x v="0"/>
    <x v="43"/>
    <x v="4"/>
    <x v="4"/>
    <n v="0"/>
    <n v="0"/>
  </r>
  <r>
    <x v="188"/>
    <x v="2"/>
    <x v="0"/>
    <x v="15"/>
    <x v="0"/>
    <n v="53"/>
    <x v="10"/>
    <x v="2"/>
    <x v="6"/>
    <x v="1"/>
    <x v="0"/>
    <x v="0"/>
    <s v="yes"/>
    <x v="0"/>
    <x v="0"/>
    <x v="0"/>
    <x v="36"/>
    <x v="4"/>
    <x v="4"/>
    <n v="0"/>
    <n v="0"/>
  </r>
  <r>
    <x v="189"/>
    <x v="24"/>
    <x v="0"/>
    <x v="0"/>
    <x v="0"/>
    <n v="82"/>
    <x v="8"/>
    <x v="2"/>
    <x v="1"/>
    <x v="3"/>
    <x v="14"/>
    <x v="0"/>
    <s v="yes"/>
    <x v="2"/>
    <x v="0"/>
    <x v="0"/>
    <x v="7"/>
    <x v="2"/>
    <x v="1"/>
    <n v="0"/>
    <n v="0"/>
  </r>
  <r>
    <x v="190"/>
    <x v="13"/>
    <x v="0"/>
    <x v="7"/>
    <x v="2"/>
    <n v="70"/>
    <x v="27"/>
    <x v="3"/>
    <x v="19"/>
    <x v="3"/>
    <x v="21"/>
    <x v="0"/>
    <s v="yes"/>
    <x v="1"/>
    <x v="0"/>
    <x v="0"/>
    <x v="26"/>
    <x v="0"/>
    <x v="3"/>
    <n v="0"/>
    <n v="0"/>
  </r>
  <r>
    <x v="191"/>
    <x v="14"/>
    <x v="0"/>
    <x v="19"/>
    <x v="3"/>
    <n v="76"/>
    <x v="40"/>
    <x v="2"/>
    <x v="0"/>
    <x v="3"/>
    <x v="20"/>
    <x v="0"/>
    <s v="yes"/>
    <x v="1"/>
    <x v="0"/>
    <x v="0"/>
    <x v="32"/>
    <x v="1"/>
    <x v="6"/>
    <n v="0"/>
    <n v="0"/>
  </r>
  <r>
    <x v="192"/>
    <x v="5"/>
    <x v="0"/>
    <x v="9"/>
    <x v="1"/>
    <n v="29"/>
    <x v="43"/>
    <x v="0"/>
    <x v="2"/>
    <x v="2"/>
    <x v="3"/>
    <x v="0"/>
    <s v="yes"/>
    <x v="0"/>
    <x v="0"/>
    <x v="0"/>
    <x v="45"/>
    <x v="3"/>
    <x v="4"/>
    <n v="0"/>
    <n v="0"/>
  </r>
  <r>
    <x v="193"/>
    <x v="24"/>
    <x v="0"/>
    <x v="22"/>
    <x v="3"/>
    <n v="100"/>
    <x v="25"/>
    <x v="1"/>
    <x v="5"/>
    <x v="3"/>
    <x v="21"/>
    <x v="0"/>
    <s v="yes"/>
    <x v="3"/>
    <x v="0"/>
    <x v="0"/>
    <x v="32"/>
    <x v="0"/>
    <x v="2"/>
    <n v="0"/>
    <n v="0"/>
  </r>
  <r>
    <x v="194"/>
    <x v="47"/>
    <x v="0"/>
    <x v="21"/>
    <x v="3"/>
    <n v="94"/>
    <x v="9"/>
    <x v="2"/>
    <x v="8"/>
    <x v="1"/>
    <x v="0"/>
    <x v="0"/>
    <s v="yes"/>
    <x v="0"/>
    <x v="0"/>
    <x v="0"/>
    <x v="28"/>
    <x v="5"/>
    <x v="3"/>
    <n v="0"/>
    <n v="0"/>
  </r>
  <r>
    <x v="195"/>
    <x v="47"/>
    <x v="0"/>
    <x v="14"/>
    <x v="2"/>
    <n v="25"/>
    <x v="14"/>
    <x v="2"/>
    <x v="23"/>
    <x v="3"/>
    <x v="24"/>
    <x v="0"/>
    <s v="yes"/>
    <x v="1"/>
    <x v="0"/>
    <x v="0"/>
    <x v="11"/>
    <x v="2"/>
    <x v="5"/>
    <n v="0"/>
    <n v="0"/>
  </r>
  <r>
    <x v="196"/>
    <x v="21"/>
    <x v="0"/>
    <x v="23"/>
    <x v="1"/>
    <n v="88"/>
    <x v="47"/>
    <x v="2"/>
    <x v="12"/>
    <x v="2"/>
    <x v="20"/>
    <x v="0"/>
    <s v="yes"/>
    <x v="2"/>
    <x v="0"/>
    <x v="0"/>
    <x v="23"/>
    <x v="2"/>
    <x v="0"/>
    <n v="0"/>
    <n v="0"/>
  </r>
  <r>
    <x v="197"/>
    <x v="35"/>
    <x v="0"/>
    <x v="18"/>
    <x v="3"/>
    <n v="78"/>
    <x v="36"/>
    <x v="2"/>
    <x v="13"/>
    <x v="3"/>
    <x v="4"/>
    <x v="0"/>
    <s v="yes"/>
    <x v="4"/>
    <x v="0"/>
    <x v="0"/>
    <x v="23"/>
    <x v="2"/>
    <x v="5"/>
    <n v="0"/>
    <n v="0"/>
  </r>
  <r>
    <x v="198"/>
    <x v="9"/>
    <x v="0"/>
    <x v="16"/>
    <x v="3"/>
    <n v="45"/>
    <x v="40"/>
    <x v="2"/>
    <x v="2"/>
    <x v="0"/>
    <x v="6"/>
    <x v="0"/>
    <s v="yes"/>
    <x v="3"/>
    <x v="0"/>
    <x v="0"/>
    <x v="30"/>
    <x v="2"/>
    <x v="0"/>
    <n v="0"/>
    <n v="0"/>
  </r>
  <r>
    <x v="199"/>
    <x v="22"/>
    <x v="0"/>
    <x v="19"/>
    <x v="3"/>
    <n v="73"/>
    <x v="37"/>
    <x v="3"/>
    <x v="14"/>
    <x v="2"/>
    <x v="22"/>
    <x v="0"/>
    <s v="yes"/>
    <x v="0"/>
    <x v="0"/>
    <x v="0"/>
    <x v="18"/>
    <x v="1"/>
    <x v="1"/>
    <n v="0"/>
    <n v="0"/>
  </r>
  <r>
    <x v="200"/>
    <x v="15"/>
    <x v="0"/>
    <x v="10"/>
    <x v="0"/>
    <n v="61"/>
    <x v="38"/>
    <x v="1"/>
    <x v="11"/>
    <x v="2"/>
    <x v="13"/>
    <x v="0"/>
    <s v="yes"/>
    <x v="2"/>
    <x v="0"/>
    <x v="0"/>
    <x v="32"/>
    <x v="0"/>
    <x v="5"/>
    <n v="0"/>
    <n v="0"/>
  </r>
  <r>
    <x v="201"/>
    <x v="28"/>
    <x v="0"/>
    <x v="0"/>
    <x v="0"/>
    <n v="22"/>
    <x v="9"/>
    <x v="1"/>
    <x v="19"/>
    <x v="3"/>
    <x v="24"/>
    <x v="0"/>
    <s v="yes"/>
    <x v="1"/>
    <x v="0"/>
    <x v="0"/>
    <x v="28"/>
    <x v="4"/>
    <x v="2"/>
    <n v="0"/>
    <n v="0"/>
  </r>
  <r>
    <x v="202"/>
    <x v="9"/>
    <x v="0"/>
    <x v="19"/>
    <x v="3"/>
    <n v="38"/>
    <x v="43"/>
    <x v="0"/>
    <x v="23"/>
    <x v="1"/>
    <x v="2"/>
    <x v="0"/>
    <s v="yes"/>
    <x v="0"/>
    <x v="0"/>
    <x v="0"/>
    <x v="42"/>
    <x v="0"/>
    <x v="2"/>
    <n v="0"/>
    <n v="0"/>
  </r>
  <r>
    <x v="203"/>
    <x v="27"/>
    <x v="0"/>
    <x v="18"/>
    <x v="3"/>
    <n v="38"/>
    <x v="27"/>
    <x v="1"/>
    <x v="22"/>
    <x v="3"/>
    <x v="4"/>
    <x v="0"/>
    <s v="yes"/>
    <x v="2"/>
    <x v="0"/>
    <x v="0"/>
    <x v="27"/>
    <x v="4"/>
    <x v="1"/>
    <n v="0"/>
    <n v="0"/>
  </r>
  <r>
    <x v="204"/>
    <x v="41"/>
    <x v="0"/>
    <x v="4"/>
    <x v="1"/>
    <n v="100"/>
    <x v="28"/>
    <x v="2"/>
    <x v="22"/>
    <x v="3"/>
    <x v="17"/>
    <x v="0"/>
    <s v="yes"/>
    <x v="5"/>
    <x v="0"/>
    <x v="0"/>
    <x v="31"/>
    <x v="1"/>
    <x v="4"/>
    <n v="0"/>
    <n v="0"/>
  </r>
  <r>
    <x v="205"/>
    <x v="29"/>
    <x v="0"/>
    <x v="5"/>
    <x v="0"/>
    <n v="64"/>
    <x v="11"/>
    <x v="2"/>
    <x v="5"/>
    <x v="0"/>
    <x v="21"/>
    <x v="0"/>
    <s v="yes"/>
    <x v="3"/>
    <x v="0"/>
    <x v="0"/>
    <x v="29"/>
    <x v="3"/>
    <x v="1"/>
    <n v="0"/>
    <n v="0"/>
  </r>
  <r>
    <x v="206"/>
    <x v="41"/>
    <x v="0"/>
    <x v="17"/>
    <x v="0"/>
    <n v="55"/>
    <x v="48"/>
    <x v="0"/>
    <x v="5"/>
    <x v="2"/>
    <x v="19"/>
    <x v="0"/>
    <s v="yes"/>
    <x v="1"/>
    <x v="0"/>
    <x v="0"/>
    <x v="49"/>
    <x v="0"/>
    <x v="0"/>
    <n v="0"/>
    <n v="0"/>
  </r>
  <r>
    <x v="207"/>
    <x v="46"/>
    <x v="0"/>
    <x v="24"/>
    <x v="3"/>
    <n v="91"/>
    <x v="3"/>
    <x v="2"/>
    <x v="5"/>
    <x v="2"/>
    <x v="3"/>
    <x v="0"/>
    <s v="yes"/>
    <x v="0"/>
    <x v="0"/>
    <x v="0"/>
    <x v="14"/>
    <x v="4"/>
    <x v="4"/>
    <n v="0"/>
    <n v="0"/>
  </r>
  <r>
    <x v="208"/>
    <x v="9"/>
    <x v="0"/>
    <x v="11"/>
    <x v="0"/>
    <n v="38"/>
    <x v="48"/>
    <x v="2"/>
    <x v="9"/>
    <x v="1"/>
    <x v="7"/>
    <x v="0"/>
    <s v="yes"/>
    <x v="5"/>
    <x v="0"/>
    <x v="0"/>
    <x v="14"/>
    <x v="2"/>
    <x v="5"/>
    <n v="0"/>
    <n v="0"/>
  </r>
  <r>
    <x v="209"/>
    <x v="0"/>
    <x v="0"/>
    <x v="3"/>
    <x v="1"/>
    <n v="97"/>
    <x v="46"/>
    <x v="1"/>
    <x v="8"/>
    <x v="0"/>
    <x v="4"/>
    <x v="0"/>
    <s v="yes"/>
    <x v="5"/>
    <x v="0"/>
    <x v="0"/>
    <x v="12"/>
    <x v="1"/>
    <x v="6"/>
    <n v="0"/>
    <n v="0"/>
  </r>
  <r>
    <x v="210"/>
    <x v="4"/>
    <x v="0"/>
    <x v="14"/>
    <x v="2"/>
    <n v="22"/>
    <x v="34"/>
    <x v="0"/>
    <x v="11"/>
    <x v="3"/>
    <x v="21"/>
    <x v="0"/>
    <s v="yes"/>
    <x v="4"/>
    <x v="0"/>
    <x v="0"/>
    <x v="49"/>
    <x v="3"/>
    <x v="0"/>
    <n v="0"/>
    <n v="0"/>
  </r>
  <r>
    <x v="211"/>
    <x v="28"/>
    <x v="0"/>
    <x v="11"/>
    <x v="0"/>
    <n v="92"/>
    <x v="45"/>
    <x v="0"/>
    <x v="1"/>
    <x v="3"/>
    <x v="19"/>
    <x v="0"/>
    <s v="yes"/>
    <x v="4"/>
    <x v="0"/>
    <x v="0"/>
    <x v="24"/>
    <x v="5"/>
    <x v="0"/>
    <n v="0"/>
    <n v="0"/>
  </r>
  <r>
    <x v="212"/>
    <x v="29"/>
    <x v="0"/>
    <x v="8"/>
    <x v="3"/>
    <n v="84"/>
    <x v="41"/>
    <x v="0"/>
    <x v="24"/>
    <x v="3"/>
    <x v="19"/>
    <x v="0"/>
    <s v="yes"/>
    <x v="0"/>
    <x v="0"/>
    <x v="0"/>
    <x v="22"/>
    <x v="5"/>
    <x v="2"/>
    <n v="0"/>
    <n v="0"/>
  </r>
  <r>
    <x v="213"/>
    <x v="11"/>
    <x v="0"/>
    <x v="8"/>
    <x v="3"/>
    <n v="93"/>
    <x v="22"/>
    <x v="0"/>
    <x v="15"/>
    <x v="3"/>
    <x v="14"/>
    <x v="0"/>
    <s v="yes"/>
    <x v="5"/>
    <x v="0"/>
    <x v="0"/>
    <x v="47"/>
    <x v="5"/>
    <x v="6"/>
    <n v="0"/>
    <n v="0"/>
  </r>
  <r>
    <x v="214"/>
    <x v="41"/>
    <x v="0"/>
    <x v="14"/>
    <x v="2"/>
    <n v="50"/>
    <x v="11"/>
    <x v="0"/>
    <x v="24"/>
    <x v="2"/>
    <x v="19"/>
    <x v="0"/>
    <s v="yes"/>
    <x v="2"/>
    <x v="0"/>
    <x v="0"/>
    <x v="23"/>
    <x v="1"/>
    <x v="6"/>
    <n v="0"/>
    <n v="0"/>
  </r>
  <r>
    <x v="215"/>
    <x v="46"/>
    <x v="0"/>
    <x v="18"/>
    <x v="3"/>
    <n v="64"/>
    <x v="32"/>
    <x v="1"/>
    <x v="20"/>
    <x v="1"/>
    <x v="11"/>
    <x v="0"/>
    <s v="yes"/>
    <x v="4"/>
    <x v="0"/>
    <x v="0"/>
    <x v="37"/>
    <x v="3"/>
    <x v="4"/>
    <n v="0"/>
    <n v="0"/>
  </r>
  <r>
    <x v="216"/>
    <x v="49"/>
    <x v="0"/>
    <x v="6"/>
    <x v="0"/>
    <n v="61"/>
    <x v="2"/>
    <x v="0"/>
    <x v="22"/>
    <x v="1"/>
    <x v="18"/>
    <x v="0"/>
    <s v="yes"/>
    <x v="1"/>
    <x v="0"/>
    <x v="0"/>
    <x v="33"/>
    <x v="0"/>
    <x v="1"/>
    <n v="0"/>
    <n v="0"/>
  </r>
  <r>
    <x v="217"/>
    <x v="25"/>
    <x v="0"/>
    <x v="12"/>
    <x v="3"/>
    <n v="48"/>
    <x v="19"/>
    <x v="2"/>
    <x v="7"/>
    <x v="0"/>
    <x v="1"/>
    <x v="0"/>
    <s v="yes"/>
    <x v="2"/>
    <x v="0"/>
    <x v="0"/>
    <x v="37"/>
    <x v="4"/>
    <x v="2"/>
    <n v="0"/>
    <n v="0"/>
  </r>
  <r>
    <x v="218"/>
    <x v="48"/>
    <x v="0"/>
    <x v="17"/>
    <x v="0"/>
    <n v="45"/>
    <x v="18"/>
    <x v="1"/>
    <x v="23"/>
    <x v="1"/>
    <x v="3"/>
    <x v="0"/>
    <s v="yes"/>
    <x v="5"/>
    <x v="0"/>
    <x v="0"/>
    <x v="6"/>
    <x v="2"/>
    <x v="3"/>
    <n v="0"/>
    <n v="0"/>
  </r>
  <r>
    <x v="219"/>
    <x v="45"/>
    <x v="0"/>
    <x v="22"/>
    <x v="3"/>
    <n v="88"/>
    <x v="22"/>
    <x v="2"/>
    <x v="17"/>
    <x v="1"/>
    <x v="21"/>
    <x v="0"/>
    <s v="yes"/>
    <x v="1"/>
    <x v="0"/>
    <x v="0"/>
    <x v="45"/>
    <x v="1"/>
    <x v="0"/>
    <n v="0"/>
    <n v="0"/>
  </r>
  <r>
    <x v="220"/>
    <x v="31"/>
    <x v="0"/>
    <x v="4"/>
    <x v="1"/>
    <n v="57"/>
    <x v="28"/>
    <x v="1"/>
    <x v="21"/>
    <x v="1"/>
    <x v="18"/>
    <x v="0"/>
    <s v="yes"/>
    <x v="0"/>
    <x v="0"/>
    <x v="0"/>
    <x v="26"/>
    <x v="5"/>
    <x v="0"/>
    <n v="0"/>
    <n v="0"/>
  </r>
  <r>
    <x v="221"/>
    <x v="48"/>
    <x v="0"/>
    <x v="19"/>
    <x v="3"/>
    <n v="68"/>
    <x v="17"/>
    <x v="3"/>
    <x v="23"/>
    <x v="2"/>
    <x v="14"/>
    <x v="0"/>
    <s v="yes"/>
    <x v="5"/>
    <x v="0"/>
    <x v="0"/>
    <x v="49"/>
    <x v="4"/>
    <x v="3"/>
    <n v="0"/>
    <n v="0"/>
  </r>
  <r>
    <x v="222"/>
    <x v="36"/>
    <x v="0"/>
    <x v="24"/>
    <x v="3"/>
    <n v="94"/>
    <x v="14"/>
    <x v="3"/>
    <x v="0"/>
    <x v="1"/>
    <x v="9"/>
    <x v="0"/>
    <s v="yes"/>
    <x v="4"/>
    <x v="0"/>
    <x v="0"/>
    <x v="0"/>
    <x v="3"/>
    <x v="0"/>
    <n v="0"/>
    <n v="0"/>
  </r>
  <r>
    <x v="223"/>
    <x v="30"/>
    <x v="0"/>
    <x v="13"/>
    <x v="0"/>
    <n v="41"/>
    <x v="5"/>
    <x v="2"/>
    <x v="2"/>
    <x v="1"/>
    <x v="6"/>
    <x v="0"/>
    <s v="yes"/>
    <x v="1"/>
    <x v="0"/>
    <x v="0"/>
    <x v="11"/>
    <x v="3"/>
    <x v="2"/>
    <n v="0"/>
    <n v="0"/>
  </r>
  <r>
    <x v="224"/>
    <x v="6"/>
    <x v="0"/>
    <x v="20"/>
    <x v="0"/>
    <n v="83"/>
    <x v="45"/>
    <x v="1"/>
    <x v="19"/>
    <x v="2"/>
    <x v="3"/>
    <x v="0"/>
    <s v="yes"/>
    <x v="1"/>
    <x v="0"/>
    <x v="0"/>
    <x v="45"/>
    <x v="1"/>
    <x v="6"/>
    <n v="0"/>
    <n v="0"/>
  </r>
  <r>
    <x v="225"/>
    <x v="15"/>
    <x v="0"/>
    <x v="14"/>
    <x v="2"/>
    <n v="22"/>
    <x v="10"/>
    <x v="2"/>
    <x v="8"/>
    <x v="1"/>
    <x v="4"/>
    <x v="0"/>
    <s v="yes"/>
    <x v="2"/>
    <x v="0"/>
    <x v="0"/>
    <x v="47"/>
    <x v="4"/>
    <x v="2"/>
    <n v="0"/>
    <n v="0"/>
  </r>
  <r>
    <x v="226"/>
    <x v="26"/>
    <x v="0"/>
    <x v="9"/>
    <x v="1"/>
    <n v="74"/>
    <x v="21"/>
    <x v="0"/>
    <x v="10"/>
    <x v="1"/>
    <x v="13"/>
    <x v="0"/>
    <s v="yes"/>
    <x v="1"/>
    <x v="0"/>
    <x v="0"/>
    <x v="36"/>
    <x v="3"/>
    <x v="5"/>
    <n v="0"/>
    <n v="0"/>
  </r>
  <r>
    <x v="227"/>
    <x v="2"/>
    <x v="0"/>
    <x v="2"/>
    <x v="0"/>
    <n v="90"/>
    <x v="3"/>
    <x v="2"/>
    <x v="2"/>
    <x v="0"/>
    <x v="19"/>
    <x v="0"/>
    <s v="yes"/>
    <x v="3"/>
    <x v="0"/>
    <x v="0"/>
    <x v="29"/>
    <x v="0"/>
    <x v="0"/>
    <n v="0"/>
    <n v="0"/>
  </r>
  <r>
    <x v="228"/>
    <x v="20"/>
    <x v="0"/>
    <x v="20"/>
    <x v="0"/>
    <n v="79"/>
    <x v="13"/>
    <x v="2"/>
    <x v="3"/>
    <x v="1"/>
    <x v="3"/>
    <x v="0"/>
    <s v="yes"/>
    <x v="5"/>
    <x v="0"/>
    <x v="0"/>
    <x v="47"/>
    <x v="2"/>
    <x v="2"/>
    <n v="0"/>
    <n v="0"/>
  </r>
  <r>
    <x v="229"/>
    <x v="27"/>
    <x v="0"/>
    <x v="3"/>
    <x v="1"/>
    <n v="28"/>
    <x v="31"/>
    <x v="1"/>
    <x v="5"/>
    <x v="1"/>
    <x v="12"/>
    <x v="0"/>
    <s v="yes"/>
    <x v="2"/>
    <x v="0"/>
    <x v="0"/>
    <x v="46"/>
    <x v="3"/>
    <x v="6"/>
    <n v="0"/>
    <n v="0"/>
  </r>
  <r>
    <x v="230"/>
    <x v="17"/>
    <x v="0"/>
    <x v="18"/>
    <x v="3"/>
    <n v="88"/>
    <x v="40"/>
    <x v="0"/>
    <x v="8"/>
    <x v="3"/>
    <x v="7"/>
    <x v="0"/>
    <s v="yes"/>
    <x v="3"/>
    <x v="0"/>
    <x v="0"/>
    <x v="34"/>
    <x v="2"/>
    <x v="2"/>
    <n v="0"/>
    <n v="0"/>
  </r>
  <r>
    <x v="231"/>
    <x v="48"/>
    <x v="0"/>
    <x v="0"/>
    <x v="0"/>
    <n v="26"/>
    <x v="30"/>
    <x v="2"/>
    <x v="24"/>
    <x v="1"/>
    <x v="0"/>
    <x v="0"/>
    <s v="yes"/>
    <x v="4"/>
    <x v="0"/>
    <x v="0"/>
    <x v="27"/>
    <x v="5"/>
    <x v="6"/>
    <n v="0"/>
    <n v="0"/>
  </r>
  <r>
    <x v="232"/>
    <x v="22"/>
    <x v="0"/>
    <x v="16"/>
    <x v="3"/>
    <n v="27"/>
    <x v="11"/>
    <x v="0"/>
    <x v="7"/>
    <x v="0"/>
    <x v="19"/>
    <x v="0"/>
    <s v="yes"/>
    <x v="0"/>
    <x v="0"/>
    <x v="0"/>
    <x v="18"/>
    <x v="4"/>
    <x v="4"/>
    <n v="0"/>
    <n v="0"/>
  </r>
  <r>
    <x v="233"/>
    <x v="1"/>
    <x v="0"/>
    <x v="1"/>
    <x v="0"/>
    <n v="83"/>
    <x v="28"/>
    <x v="3"/>
    <x v="22"/>
    <x v="3"/>
    <x v="9"/>
    <x v="0"/>
    <s v="yes"/>
    <x v="2"/>
    <x v="0"/>
    <x v="0"/>
    <x v="46"/>
    <x v="4"/>
    <x v="6"/>
    <n v="0"/>
    <n v="0"/>
  </r>
  <r>
    <x v="234"/>
    <x v="30"/>
    <x v="0"/>
    <x v="24"/>
    <x v="3"/>
    <n v="39"/>
    <x v="45"/>
    <x v="1"/>
    <x v="5"/>
    <x v="2"/>
    <x v="18"/>
    <x v="0"/>
    <s v="yes"/>
    <x v="2"/>
    <x v="0"/>
    <x v="0"/>
    <x v="37"/>
    <x v="2"/>
    <x v="1"/>
    <n v="0"/>
    <n v="0"/>
  </r>
  <r>
    <x v="235"/>
    <x v="49"/>
    <x v="0"/>
    <x v="12"/>
    <x v="3"/>
    <n v="89"/>
    <x v="32"/>
    <x v="2"/>
    <x v="17"/>
    <x v="0"/>
    <x v="18"/>
    <x v="0"/>
    <s v="yes"/>
    <x v="1"/>
    <x v="0"/>
    <x v="0"/>
    <x v="4"/>
    <x v="5"/>
    <x v="3"/>
    <n v="0"/>
    <n v="0"/>
  </r>
  <r>
    <x v="236"/>
    <x v="21"/>
    <x v="0"/>
    <x v="7"/>
    <x v="2"/>
    <n v="68"/>
    <x v="25"/>
    <x v="0"/>
    <x v="14"/>
    <x v="0"/>
    <x v="23"/>
    <x v="0"/>
    <s v="yes"/>
    <x v="2"/>
    <x v="0"/>
    <x v="0"/>
    <x v="30"/>
    <x v="3"/>
    <x v="0"/>
    <n v="0"/>
    <n v="0"/>
  </r>
  <r>
    <x v="237"/>
    <x v="2"/>
    <x v="0"/>
    <x v="10"/>
    <x v="0"/>
    <n v="90"/>
    <x v="44"/>
    <x v="2"/>
    <x v="19"/>
    <x v="2"/>
    <x v="21"/>
    <x v="0"/>
    <s v="yes"/>
    <x v="5"/>
    <x v="0"/>
    <x v="0"/>
    <x v="13"/>
    <x v="5"/>
    <x v="0"/>
    <n v="0"/>
    <n v="0"/>
  </r>
  <r>
    <x v="238"/>
    <x v="14"/>
    <x v="0"/>
    <x v="11"/>
    <x v="0"/>
    <n v="34"/>
    <x v="31"/>
    <x v="2"/>
    <x v="15"/>
    <x v="3"/>
    <x v="19"/>
    <x v="0"/>
    <s v="yes"/>
    <x v="1"/>
    <x v="0"/>
    <x v="0"/>
    <x v="36"/>
    <x v="1"/>
    <x v="2"/>
    <n v="0"/>
    <n v="0"/>
  </r>
  <r>
    <x v="239"/>
    <x v="34"/>
    <x v="0"/>
    <x v="13"/>
    <x v="0"/>
    <n v="51"/>
    <x v="34"/>
    <x v="0"/>
    <x v="22"/>
    <x v="2"/>
    <x v="3"/>
    <x v="0"/>
    <s v="yes"/>
    <x v="0"/>
    <x v="0"/>
    <x v="0"/>
    <x v="39"/>
    <x v="2"/>
    <x v="4"/>
    <n v="0"/>
    <n v="0"/>
  </r>
  <r>
    <x v="240"/>
    <x v="36"/>
    <x v="0"/>
    <x v="1"/>
    <x v="0"/>
    <n v="45"/>
    <x v="6"/>
    <x v="3"/>
    <x v="2"/>
    <x v="0"/>
    <x v="1"/>
    <x v="0"/>
    <s v="yes"/>
    <x v="1"/>
    <x v="0"/>
    <x v="0"/>
    <x v="32"/>
    <x v="4"/>
    <x v="0"/>
    <n v="0"/>
    <n v="0"/>
  </r>
  <r>
    <x v="241"/>
    <x v="24"/>
    <x v="0"/>
    <x v="15"/>
    <x v="0"/>
    <n v="88"/>
    <x v="12"/>
    <x v="2"/>
    <x v="15"/>
    <x v="0"/>
    <x v="7"/>
    <x v="0"/>
    <s v="yes"/>
    <x v="1"/>
    <x v="0"/>
    <x v="0"/>
    <x v="34"/>
    <x v="0"/>
    <x v="4"/>
    <n v="0"/>
    <n v="0"/>
  </r>
  <r>
    <x v="242"/>
    <x v="0"/>
    <x v="0"/>
    <x v="7"/>
    <x v="2"/>
    <n v="85"/>
    <x v="14"/>
    <x v="0"/>
    <x v="0"/>
    <x v="2"/>
    <x v="24"/>
    <x v="0"/>
    <s v="yes"/>
    <x v="5"/>
    <x v="0"/>
    <x v="0"/>
    <x v="19"/>
    <x v="5"/>
    <x v="6"/>
    <n v="0"/>
    <n v="0"/>
  </r>
  <r>
    <x v="243"/>
    <x v="15"/>
    <x v="0"/>
    <x v="16"/>
    <x v="3"/>
    <n v="100"/>
    <x v="0"/>
    <x v="2"/>
    <x v="8"/>
    <x v="0"/>
    <x v="11"/>
    <x v="0"/>
    <s v="yes"/>
    <x v="4"/>
    <x v="0"/>
    <x v="0"/>
    <x v="7"/>
    <x v="5"/>
    <x v="5"/>
    <n v="0"/>
    <n v="0"/>
  </r>
  <r>
    <x v="244"/>
    <x v="10"/>
    <x v="0"/>
    <x v="22"/>
    <x v="3"/>
    <n v="42"/>
    <x v="4"/>
    <x v="1"/>
    <x v="21"/>
    <x v="1"/>
    <x v="8"/>
    <x v="0"/>
    <s v="yes"/>
    <x v="4"/>
    <x v="0"/>
    <x v="0"/>
    <x v="30"/>
    <x v="3"/>
    <x v="1"/>
    <n v="0"/>
    <n v="0"/>
  </r>
  <r>
    <x v="245"/>
    <x v="34"/>
    <x v="0"/>
    <x v="3"/>
    <x v="1"/>
    <n v="53"/>
    <x v="3"/>
    <x v="0"/>
    <x v="4"/>
    <x v="2"/>
    <x v="13"/>
    <x v="0"/>
    <s v="yes"/>
    <x v="2"/>
    <x v="0"/>
    <x v="0"/>
    <x v="24"/>
    <x v="0"/>
    <x v="0"/>
    <n v="0"/>
    <n v="0"/>
  </r>
  <r>
    <x v="246"/>
    <x v="25"/>
    <x v="0"/>
    <x v="12"/>
    <x v="3"/>
    <n v="86"/>
    <x v="22"/>
    <x v="3"/>
    <x v="19"/>
    <x v="1"/>
    <x v="4"/>
    <x v="0"/>
    <s v="yes"/>
    <x v="0"/>
    <x v="0"/>
    <x v="0"/>
    <x v="41"/>
    <x v="0"/>
    <x v="4"/>
    <n v="0"/>
    <n v="0"/>
  </r>
  <r>
    <x v="247"/>
    <x v="26"/>
    <x v="0"/>
    <x v="1"/>
    <x v="0"/>
    <n v="66"/>
    <x v="6"/>
    <x v="3"/>
    <x v="18"/>
    <x v="1"/>
    <x v="14"/>
    <x v="0"/>
    <s v="yes"/>
    <x v="3"/>
    <x v="0"/>
    <x v="0"/>
    <x v="0"/>
    <x v="5"/>
    <x v="1"/>
    <n v="0"/>
    <n v="0"/>
  </r>
  <r>
    <x v="248"/>
    <x v="36"/>
    <x v="0"/>
    <x v="22"/>
    <x v="3"/>
    <n v="100"/>
    <x v="38"/>
    <x v="2"/>
    <x v="24"/>
    <x v="0"/>
    <x v="6"/>
    <x v="0"/>
    <s v="yes"/>
    <x v="0"/>
    <x v="0"/>
    <x v="0"/>
    <x v="42"/>
    <x v="3"/>
    <x v="1"/>
    <n v="0"/>
    <n v="0"/>
  </r>
  <r>
    <x v="249"/>
    <x v="10"/>
    <x v="0"/>
    <x v="8"/>
    <x v="3"/>
    <n v="47"/>
    <x v="29"/>
    <x v="1"/>
    <x v="11"/>
    <x v="3"/>
    <x v="19"/>
    <x v="0"/>
    <s v="yes"/>
    <x v="3"/>
    <x v="0"/>
    <x v="0"/>
    <x v="27"/>
    <x v="2"/>
    <x v="2"/>
    <n v="0"/>
    <n v="0"/>
  </r>
  <r>
    <x v="250"/>
    <x v="23"/>
    <x v="0"/>
    <x v="11"/>
    <x v="0"/>
    <n v="25"/>
    <x v="16"/>
    <x v="0"/>
    <x v="13"/>
    <x v="3"/>
    <x v="17"/>
    <x v="0"/>
    <s v="yes"/>
    <x v="0"/>
    <x v="0"/>
    <x v="0"/>
    <x v="44"/>
    <x v="4"/>
    <x v="1"/>
    <n v="0"/>
    <n v="0"/>
  </r>
  <r>
    <x v="251"/>
    <x v="3"/>
    <x v="0"/>
    <x v="8"/>
    <x v="3"/>
    <n v="51"/>
    <x v="5"/>
    <x v="3"/>
    <x v="9"/>
    <x v="0"/>
    <x v="25"/>
    <x v="0"/>
    <s v="yes"/>
    <x v="3"/>
    <x v="0"/>
    <x v="0"/>
    <x v="11"/>
    <x v="3"/>
    <x v="2"/>
    <n v="0"/>
    <n v="0"/>
  </r>
  <r>
    <x v="252"/>
    <x v="45"/>
    <x v="0"/>
    <x v="6"/>
    <x v="0"/>
    <n v="41"/>
    <x v="12"/>
    <x v="2"/>
    <x v="10"/>
    <x v="2"/>
    <x v="20"/>
    <x v="0"/>
    <s v="yes"/>
    <x v="1"/>
    <x v="0"/>
    <x v="0"/>
    <x v="42"/>
    <x v="0"/>
    <x v="0"/>
    <n v="0"/>
    <n v="0"/>
  </r>
  <r>
    <x v="253"/>
    <x v="16"/>
    <x v="0"/>
    <x v="23"/>
    <x v="1"/>
    <n v="73"/>
    <x v="19"/>
    <x v="0"/>
    <x v="17"/>
    <x v="0"/>
    <x v="8"/>
    <x v="0"/>
    <s v="yes"/>
    <x v="4"/>
    <x v="0"/>
    <x v="0"/>
    <x v="28"/>
    <x v="4"/>
    <x v="4"/>
    <n v="0"/>
    <n v="0"/>
  </r>
  <r>
    <x v="254"/>
    <x v="29"/>
    <x v="0"/>
    <x v="12"/>
    <x v="3"/>
    <n v="42"/>
    <x v="27"/>
    <x v="2"/>
    <x v="3"/>
    <x v="0"/>
    <x v="1"/>
    <x v="0"/>
    <s v="yes"/>
    <x v="5"/>
    <x v="0"/>
    <x v="0"/>
    <x v="7"/>
    <x v="3"/>
    <x v="4"/>
    <n v="0"/>
    <n v="0"/>
  </r>
  <r>
    <x v="255"/>
    <x v="49"/>
    <x v="0"/>
    <x v="18"/>
    <x v="3"/>
    <n v="20"/>
    <x v="33"/>
    <x v="2"/>
    <x v="4"/>
    <x v="1"/>
    <x v="19"/>
    <x v="0"/>
    <s v="yes"/>
    <x v="1"/>
    <x v="0"/>
    <x v="0"/>
    <x v="29"/>
    <x v="5"/>
    <x v="2"/>
    <n v="0"/>
    <n v="0"/>
  </r>
  <r>
    <x v="256"/>
    <x v="44"/>
    <x v="0"/>
    <x v="16"/>
    <x v="3"/>
    <n v="30"/>
    <x v="45"/>
    <x v="3"/>
    <x v="10"/>
    <x v="1"/>
    <x v="10"/>
    <x v="0"/>
    <s v="yes"/>
    <x v="0"/>
    <x v="0"/>
    <x v="0"/>
    <x v="41"/>
    <x v="2"/>
    <x v="6"/>
    <n v="0"/>
    <n v="0"/>
  </r>
  <r>
    <x v="257"/>
    <x v="30"/>
    <x v="0"/>
    <x v="8"/>
    <x v="3"/>
    <n v="53"/>
    <x v="8"/>
    <x v="2"/>
    <x v="16"/>
    <x v="2"/>
    <x v="9"/>
    <x v="0"/>
    <s v="yes"/>
    <x v="0"/>
    <x v="0"/>
    <x v="0"/>
    <x v="36"/>
    <x v="2"/>
    <x v="3"/>
    <n v="0"/>
    <n v="0"/>
  </r>
  <r>
    <x v="258"/>
    <x v="12"/>
    <x v="0"/>
    <x v="24"/>
    <x v="3"/>
    <n v="74"/>
    <x v="15"/>
    <x v="1"/>
    <x v="12"/>
    <x v="1"/>
    <x v="11"/>
    <x v="0"/>
    <s v="yes"/>
    <x v="0"/>
    <x v="0"/>
    <x v="0"/>
    <x v="20"/>
    <x v="1"/>
    <x v="3"/>
    <n v="0"/>
    <n v="0"/>
  </r>
  <r>
    <x v="259"/>
    <x v="45"/>
    <x v="0"/>
    <x v="2"/>
    <x v="0"/>
    <n v="57"/>
    <x v="7"/>
    <x v="2"/>
    <x v="9"/>
    <x v="3"/>
    <x v="3"/>
    <x v="0"/>
    <s v="yes"/>
    <x v="3"/>
    <x v="0"/>
    <x v="0"/>
    <x v="21"/>
    <x v="5"/>
    <x v="2"/>
    <n v="0"/>
    <n v="0"/>
  </r>
  <r>
    <x v="260"/>
    <x v="21"/>
    <x v="0"/>
    <x v="19"/>
    <x v="3"/>
    <n v="57"/>
    <x v="6"/>
    <x v="1"/>
    <x v="16"/>
    <x v="0"/>
    <x v="4"/>
    <x v="0"/>
    <s v="yes"/>
    <x v="4"/>
    <x v="0"/>
    <x v="0"/>
    <x v="47"/>
    <x v="2"/>
    <x v="6"/>
    <n v="0"/>
    <n v="0"/>
  </r>
  <r>
    <x v="261"/>
    <x v="3"/>
    <x v="0"/>
    <x v="2"/>
    <x v="0"/>
    <n v="77"/>
    <x v="18"/>
    <x v="0"/>
    <x v="23"/>
    <x v="0"/>
    <x v="8"/>
    <x v="0"/>
    <s v="yes"/>
    <x v="3"/>
    <x v="0"/>
    <x v="0"/>
    <x v="33"/>
    <x v="2"/>
    <x v="2"/>
    <n v="0"/>
    <n v="0"/>
  </r>
  <r>
    <x v="262"/>
    <x v="43"/>
    <x v="0"/>
    <x v="13"/>
    <x v="0"/>
    <n v="40"/>
    <x v="11"/>
    <x v="2"/>
    <x v="11"/>
    <x v="2"/>
    <x v="18"/>
    <x v="0"/>
    <s v="yes"/>
    <x v="2"/>
    <x v="0"/>
    <x v="0"/>
    <x v="49"/>
    <x v="5"/>
    <x v="2"/>
    <n v="0"/>
    <n v="0"/>
  </r>
  <r>
    <x v="263"/>
    <x v="7"/>
    <x v="0"/>
    <x v="6"/>
    <x v="0"/>
    <n v="46"/>
    <x v="44"/>
    <x v="2"/>
    <x v="7"/>
    <x v="2"/>
    <x v="24"/>
    <x v="0"/>
    <s v="yes"/>
    <x v="5"/>
    <x v="0"/>
    <x v="0"/>
    <x v="32"/>
    <x v="0"/>
    <x v="5"/>
    <n v="0"/>
    <n v="0"/>
  </r>
  <r>
    <x v="264"/>
    <x v="24"/>
    <x v="0"/>
    <x v="13"/>
    <x v="0"/>
    <n v="78"/>
    <x v="24"/>
    <x v="1"/>
    <x v="4"/>
    <x v="3"/>
    <x v="20"/>
    <x v="0"/>
    <s v="yes"/>
    <x v="5"/>
    <x v="0"/>
    <x v="0"/>
    <x v="28"/>
    <x v="1"/>
    <x v="2"/>
    <n v="0"/>
    <n v="0"/>
  </r>
  <r>
    <x v="265"/>
    <x v="45"/>
    <x v="0"/>
    <x v="21"/>
    <x v="3"/>
    <n v="59"/>
    <x v="49"/>
    <x v="2"/>
    <x v="0"/>
    <x v="1"/>
    <x v="4"/>
    <x v="0"/>
    <s v="yes"/>
    <x v="4"/>
    <x v="0"/>
    <x v="0"/>
    <x v="14"/>
    <x v="4"/>
    <x v="4"/>
    <n v="0"/>
    <n v="0"/>
  </r>
  <r>
    <x v="266"/>
    <x v="47"/>
    <x v="0"/>
    <x v="16"/>
    <x v="3"/>
    <n v="75"/>
    <x v="7"/>
    <x v="0"/>
    <x v="3"/>
    <x v="2"/>
    <x v="0"/>
    <x v="0"/>
    <s v="yes"/>
    <x v="0"/>
    <x v="0"/>
    <x v="0"/>
    <x v="18"/>
    <x v="2"/>
    <x v="1"/>
    <n v="0"/>
    <n v="0"/>
  </r>
  <r>
    <x v="267"/>
    <x v="14"/>
    <x v="0"/>
    <x v="1"/>
    <x v="0"/>
    <n v="54"/>
    <x v="33"/>
    <x v="2"/>
    <x v="8"/>
    <x v="1"/>
    <x v="20"/>
    <x v="0"/>
    <s v="yes"/>
    <x v="4"/>
    <x v="0"/>
    <x v="0"/>
    <x v="38"/>
    <x v="0"/>
    <x v="2"/>
    <n v="0"/>
    <n v="0"/>
  </r>
  <r>
    <x v="268"/>
    <x v="33"/>
    <x v="0"/>
    <x v="9"/>
    <x v="1"/>
    <n v="42"/>
    <x v="42"/>
    <x v="2"/>
    <x v="4"/>
    <x v="1"/>
    <x v="5"/>
    <x v="0"/>
    <s v="yes"/>
    <x v="5"/>
    <x v="0"/>
    <x v="0"/>
    <x v="33"/>
    <x v="1"/>
    <x v="5"/>
    <n v="0"/>
    <n v="0"/>
  </r>
  <r>
    <x v="269"/>
    <x v="33"/>
    <x v="0"/>
    <x v="0"/>
    <x v="0"/>
    <n v="44"/>
    <x v="42"/>
    <x v="2"/>
    <x v="4"/>
    <x v="0"/>
    <x v="13"/>
    <x v="0"/>
    <s v="yes"/>
    <x v="2"/>
    <x v="0"/>
    <x v="0"/>
    <x v="44"/>
    <x v="1"/>
    <x v="4"/>
    <n v="0"/>
    <n v="0"/>
  </r>
  <r>
    <x v="270"/>
    <x v="23"/>
    <x v="0"/>
    <x v="2"/>
    <x v="0"/>
    <n v="52"/>
    <x v="25"/>
    <x v="3"/>
    <x v="20"/>
    <x v="3"/>
    <x v="12"/>
    <x v="0"/>
    <s v="yes"/>
    <x v="1"/>
    <x v="0"/>
    <x v="0"/>
    <x v="20"/>
    <x v="4"/>
    <x v="2"/>
    <n v="0"/>
    <n v="0"/>
  </r>
  <r>
    <x v="271"/>
    <x v="13"/>
    <x v="0"/>
    <x v="12"/>
    <x v="3"/>
    <n v="69"/>
    <x v="33"/>
    <x v="3"/>
    <x v="22"/>
    <x v="2"/>
    <x v="12"/>
    <x v="0"/>
    <s v="yes"/>
    <x v="0"/>
    <x v="0"/>
    <x v="0"/>
    <x v="38"/>
    <x v="2"/>
    <x v="0"/>
    <n v="0"/>
    <n v="0"/>
  </r>
  <r>
    <x v="272"/>
    <x v="39"/>
    <x v="0"/>
    <x v="16"/>
    <x v="3"/>
    <n v="26"/>
    <x v="4"/>
    <x v="2"/>
    <x v="19"/>
    <x v="2"/>
    <x v="14"/>
    <x v="0"/>
    <s v="yes"/>
    <x v="4"/>
    <x v="0"/>
    <x v="0"/>
    <x v="10"/>
    <x v="5"/>
    <x v="4"/>
    <n v="0"/>
    <n v="0"/>
  </r>
  <r>
    <x v="273"/>
    <x v="28"/>
    <x v="0"/>
    <x v="7"/>
    <x v="2"/>
    <n v="33"/>
    <x v="25"/>
    <x v="1"/>
    <x v="5"/>
    <x v="1"/>
    <x v="19"/>
    <x v="0"/>
    <s v="yes"/>
    <x v="0"/>
    <x v="0"/>
    <x v="0"/>
    <x v="18"/>
    <x v="5"/>
    <x v="3"/>
    <n v="0"/>
    <n v="0"/>
  </r>
  <r>
    <x v="274"/>
    <x v="35"/>
    <x v="0"/>
    <x v="16"/>
    <x v="3"/>
    <n v="32"/>
    <x v="33"/>
    <x v="2"/>
    <x v="21"/>
    <x v="1"/>
    <x v="21"/>
    <x v="0"/>
    <s v="yes"/>
    <x v="0"/>
    <x v="0"/>
    <x v="0"/>
    <x v="40"/>
    <x v="1"/>
    <x v="4"/>
    <n v="0"/>
    <n v="0"/>
  </r>
  <r>
    <x v="275"/>
    <x v="39"/>
    <x v="0"/>
    <x v="21"/>
    <x v="3"/>
    <n v="85"/>
    <x v="41"/>
    <x v="3"/>
    <x v="12"/>
    <x v="0"/>
    <x v="17"/>
    <x v="0"/>
    <s v="yes"/>
    <x v="0"/>
    <x v="0"/>
    <x v="0"/>
    <x v="21"/>
    <x v="2"/>
    <x v="1"/>
    <n v="0"/>
    <n v="0"/>
  </r>
  <r>
    <x v="276"/>
    <x v="15"/>
    <x v="0"/>
    <x v="11"/>
    <x v="0"/>
    <n v="30"/>
    <x v="45"/>
    <x v="3"/>
    <x v="2"/>
    <x v="3"/>
    <x v="1"/>
    <x v="0"/>
    <s v="yes"/>
    <x v="0"/>
    <x v="0"/>
    <x v="0"/>
    <x v="47"/>
    <x v="4"/>
    <x v="0"/>
    <n v="0"/>
    <n v="0"/>
  </r>
  <r>
    <x v="277"/>
    <x v="26"/>
    <x v="0"/>
    <x v="5"/>
    <x v="0"/>
    <n v="29"/>
    <x v="42"/>
    <x v="2"/>
    <x v="14"/>
    <x v="0"/>
    <x v="21"/>
    <x v="0"/>
    <s v="yes"/>
    <x v="5"/>
    <x v="0"/>
    <x v="0"/>
    <x v="13"/>
    <x v="4"/>
    <x v="4"/>
    <n v="0"/>
    <n v="0"/>
  </r>
  <r>
    <x v="278"/>
    <x v="9"/>
    <x v="0"/>
    <x v="1"/>
    <x v="0"/>
    <n v="95"/>
    <x v="11"/>
    <x v="2"/>
    <x v="20"/>
    <x v="1"/>
    <x v="18"/>
    <x v="0"/>
    <s v="yes"/>
    <x v="0"/>
    <x v="0"/>
    <x v="0"/>
    <x v="2"/>
    <x v="5"/>
    <x v="2"/>
    <n v="0"/>
    <n v="0"/>
  </r>
  <r>
    <x v="279"/>
    <x v="51"/>
    <x v="0"/>
    <x v="4"/>
    <x v="1"/>
    <n v="69"/>
    <x v="10"/>
    <x v="0"/>
    <x v="2"/>
    <x v="2"/>
    <x v="17"/>
    <x v="0"/>
    <s v="yes"/>
    <x v="3"/>
    <x v="0"/>
    <x v="0"/>
    <x v="10"/>
    <x v="4"/>
    <x v="5"/>
    <n v="0"/>
    <n v="0"/>
  </r>
  <r>
    <x v="280"/>
    <x v="4"/>
    <x v="0"/>
    <x v="3"/>
    <x v="1"/>
    <n v="69"/>
    <x v="6"/>
    <x v="1"/>
    <x v="17"/>
    <x v="3"/>
    <x v="19"/>
    <x v="0"/>
    <s v="yes"/>
    <x v="4"/>
    <x v="0"/>
    <x v="0"/>
    <x v="33"/>
    <x v="1"/>
    <x v="4"/>
    <n v="0"/>
    <n v="0"/>
  </r>
  <r>
    <x v="281"/>
    <x v="21"/>
    <x v="0"/>
    <x v="22"/>
    <x v="3"/>
    <n v="61"/>
    <x v="19"/>
    <x v="3"/>
    <x v="4"/>
    <x v="1"/>
    <x v="25"/>
    <x v="0"/>
    <s v="yes"/>
    <x v="3"/>
    <x v="0"/>
    <x v="0"/>
    <x v="17"/>
    <x v="5"/>
    <x v="4"/>
    <n v="0"/>
    <n v="0"/>
  </r>
  <r>
    <x v="282"/>
    <x v="3"/>
    <x v="0"/>
    <x v="11"/>
    <x v="0"/>
    <n v="94"/>
    <x v="46"/>
    <x v="2"/>
    <x v="11"/>
    <x v="2"/>
    <x v="21"/>
    <x v="0"/>
    <s v="yes"/>
    <x v="4"/>
    <x v="0"/>
    <x v="0"/>
    <x v="44"/>
    <x v="1"/>
    <x v="5"/>
    <n v="0"/>
    <n v="0"/>
  </r>
  <r>
    <x v="283"/>
    <x v="45"/>
    <x v="0"/>
    <x v="1"/>
    <x v="0"/>
    <n v="30"/>
    <x v="6"/>
    <x v="1"/>
    <x v="1"/>
    <x v="3"/>
    <x v="4"/>
    <x v="0"/>
    <s v="yes"/>
    <x v="2"/>
    <x v="0"/>
    <x v="0"/>
    <x v="20"/>
    <x v="0"/>
    <x v="2"/>
    <n v="0"/>
    <n v="0"/>
  </r>
  <r>
    <x v="284"/>
    <x v="6"/>
    <x v="0"/>
    <x v="11"/>
    <x v="0"/>
    <n v="45"/>
    <x v="31"/>
    <x v="2"/>
    <x v="16"/>
    <x v="2"/>
    <x v="1"/>
    <x v="0"/>
    <s v="yes"/>
    <x v="3"/>
    <x v="0"/>
    <x v="0"/>
    <x v="7"/>
    <x v="3"/>
    <x v="3"/>
    <n v="0"/>
    <n v="0"/>
  </r>
  <r>
    <x v="285"/>
    <x v="26"/>
    <x v="0"/>
    <x v="8"/>
    <x v="3"/>
    <n v="39"/>
    <x v="0"/>
    <x v="3"/>
    <x v="22"/>
    <x v="2"/>
    <x v="6"/>
    <x v="0"/>
    <s v="yes"/>
    <x v="0"/>
    <x v="0"/>
    <x v="0"/>
    <x v="35"/>
    <x v="5"/>
    <x v="4"/>
    <n v="0"/>
    <n v="0"/>
  </r>
  <r>
    <x v="286"/>
    <x v="7"/>
    <x v="0"/>
    <x v="16"/>
    <x v="3"/>
    <n v="51"/>
    <x v="43"/>
    <x v="0"/>
    <x v="0"/>
    <x v="2"/>
    <x v="5"/>
    <x v="0"/>
    <s v="yes"/>
    <x v="5"/>
    <x v="0"/>
    <x v="0"/>
    <x v="49"/>
    <x v="5"/>
    <x v="2"/>
    <n v="0"/>
    <n v="0"/>
  </r>
  <r>
    <x v="287"/>
    <x v="19"/>
    <x v="0"/>
    <x v="18"/>
    <x v="3"/>
    <n v="37"/>
    <x v="12"/>
    <x v="0"/>
    <x v="24"/>
    <x v="1"/>
    <x v="23"/>
    <x v="0"/>
    <s v="yes"/>
    <x v="4"/>
    <x v="0"/>
    <x v="0"/>
    <x v="27"/>
    <x v="0"/>
    <x v="0"/>
    <n v="0"/>
    <n v="0"/>
  </r>
  <r>
    <x v="288"/>
    <x v="11"/>
    <x v="0"/>
    <x v="17"/>
    <x v="0"/>
    <n v="62"/>
    <x v="17"/>
    <x v="2"/>
    <x v="12"/>
    <x v="0"/>
    <x v="18"/>
    <x v="0"/>
    <s v="yes"/>
    <x v="4"/>
    <x v="0"/>
    <x v="0"/>
    <x v="11"/>
    <x v="0"/>
    <x v="4"/>
    <n v="0"/>
    <n v="0"/>
  </r>
  <r>
    <x v="289"/>
    <x v="34"/>
    <x v="0"/>
    <x v="7"/>
    <x v="2"/>
    <n v="85"/>
    <x v="14"/>
    <x v="2"/>
    <x v="22"/>
    <x v="3"/>
    <x v="9"/>
    <x v="0"/>
    <s v="yes"/>
    <x v="4"/>
    <x v="0"/>
    <x v="0"/>
    <x v="8"/>
    <x v="2"/>
    <x v="5"/>
    <n v="0"/>
    <n v="0"/>
  </r>
  <r>
    <x v="290"/>
    <x v="44"/>
    <x v="0"/>
    <x v="17"/>
    <x v="0"/>
    <n v="33"/>
    <x v="24"/>
    <x v="2"/>
    <x v="21"/>
    <x v="0"/>
    <x v="18"/>
    <x v="0"/>
    <s v="yes"/>
    <x v="3"/>
    <x v="0"/>
    <x v="0"/>
    <x v="16"/>
    <x v="3"/>
    <x v="1"/>
    <n v="0"/>
    <n v="0"/>
  </r>
  <r>
    <x v="291"/>
    <x v="9"/>
    <x v="0"/>
    <x v="10"/>
    <x v="0"/>
    <n v="26"/>
    <x v="12"/>
    <x v="3"/>
    <x v="10"/>
    <x v="3"/>
    <x v="13"/>
    <x v="0"/>
    <s v="yes"/>
    <x v="2"/>
    <x v="0"/>
    <x v="0"/>
    <x v="19"/>
    <x v="4"/>
    <x v="5"/>
    <n v="0"/>
    <n v="0"/>
  </r>
  <r>
    <x v="292"/>
    <x v="52"/>
    <x v="0"/>
    <x v="9"/>
    <x v="1"/>
    <n v="99"/>
    <x v="40"/>
    <x v="2"/>
    <x v="14"/>
    <x v="1"/>
    <x v="10"/>
    <x v="0"/>
    <s v="yes"/>
    <x v="1"/>
    <x v="0"/>
    <x v="0"/>
    <x v="37"/>
    <x v="1"/>
    <x v="3"/>
    <n v="0"/>
    <n v="0"/>
  </r>
  <r>
    <x v="293"/>
    <x v="28"/>
    <x v="0"/>
    <x v="8"/>
    <x v="3"/>
    <n v="39"/>
    <x v="39"/>
    <x v="2"/>
    <x v="3"/>
    <x v="1"/>
    <x v="2"/>
    <x v="0"/>
    <s v="yes"/>
    <x v="0"/>
    <x v="0"/>
    <x v="0"/>
    <x v="42"/>
    <x v="3"/>
    <x v="2"/>
    <n v="0"/>
    <n v="0"/>
  </r>
  <r>
    <x v="294"/>
    <x v="27"/>
    <x v="0"/>
    <x v="11"/>
    <x v="0"/>
    <n v="20"/>
    <x v="32"/>
    <x v="2"/>
    <x v="9"/>
    <x v="1"/>
    <x v="12"/>
    <x v="0"/>
    <s v="yes"/>
    <x v="5"/>
    <x v="0"/>
    <x v="0"/>
    <x v="5"/>
    <x v="2"/>
    <x v="6"/>
    <n v="0"/>
    <n v="0"/>
  </r>
  <r>
    <x v="295"/>
    <x v="10"/>
    <x v="0"/>
    <x v="12"/>
    <x v="3"/>
    <n v="42"/>
    <x v="8"/>
    <x v="2"/>
    <x v="21"/>
    <x v="0"/>
    <x v="2"/>
    <x v="0"/>
    <s v="yes"/>
    <x v="5"/>
    <x v="0"/>
    <x v="0"/>
    <x v="37"/>
    <x v="2"/>
    <x v="3"/>
    <n v="0"/>
    <n v="0"/>
  </r>
  <r>
    <x v="296"/>
    <x v="15"/>
    <x v="0"/>
    <x v="3"/>
    <x v="1"/>
    <n v="74"/>
    <x v="27"/>
    <x v="1"/>
    <x v="12"/>
    <x v="1"/>
    <x v="6"/>
    <x v="0"/>
    <s v="yes"/>
    <x v="4"/>
    <x v="0"/>
    <x v="0"/>
    <x v="5"/>
    <x v="2"/>
    <x v="1"/>
    <n v="0"/>
    <n v="0"/>
  </r>
  <r>
    <x v="297"/>
    <x v="39"/>
    <x v="0"/>
    <x v="9"/>
    <x v="1"/>
    <n v="26"/>
    <x v="12"/>
    <x v="3"/>
    <x v="7"/>
    <x v="2"/>
    <x v="14"/>
    <x v="0"/>
    <s v="yes"/>
    <x v="3"/>
    <x v="0"/>
    <x v="0"/>
    <x v="7"/>
    <x v="2"/>
    <x v="4"/>
    <n v="0"/>
    <n v="0"/>
  </r>
  <r>
    <x v="298"/>
    <x v="28"/>
    <x v="0"/>
    <x v="17"/>
    <x v="0"/>
    <n v="53"/>
    <x v="33"/>
    <x v="2"/>
    <x v="12"/>
    <x v="0"/>
    <x v="17"/>
    <x v="0"/>
    <s v="yes"/>
    <x v="3"/>
    <x v="0"/>
    <x v="0"/>
    <x v="47"/>
    <x v="0"/>
    <x v="6"/>
    <n v="0"/>
    <n v="0"/>
  </r>
  <r>
    <x v="299"/>
    <x v="15"/>
    <x v="0"/>
    <x v="4"/>
    <x v="1"/>
    <n v="80"/>
    <x v="38"/>
    <x v="2"/>
    <x v="1"/>
    <x v="2"/>
    <x v="4"/>
    <x v="0"/>
    <s v="yes"/>
    <x v="2"/>
    <x v="0"/>
    <x v="0"/>
    <x v="40"/>
    <x v="3"/>
    <x v="0"/>
    <n v="0"/>
    <n v="0"/>
  </r>
  <r>
    <x v="300"/>
    <x v="26"/>
    <x v="0"/>
    <x v="19"/>
    <x v="3"/>
    <n v="98"/>
    <x v="44"/>
    <x v="2"/>
    <x v="11"/>
    <x v="1"/>
    <x v="14"/>
    <x v="0"/>
    <s v="yes"/>
    <x v="5"/>
    <x v="0"/>
    <x v="0"/>
    <x v="37"/>
    <x v="3"/>
    <x v="1"/>
    <n v="0"/>
    <n v="0"/>
  </r>
  <r>
    <x v="301"/>
    <x v="5"/>
    <x v="0"/>
    <x v="11"/>
    <x v="0"/>
    <n v="95"/>
    <x v="38"/>
    <x v="2"/>
    <x v="14"/>
    <x v="1"/>
    <x v="22"/>
    <x v="0"/>
    <s v="yes"/>
    <x v="3"/>
    <x v="0"/>
    <x v="0"/>
    <x v="29"/>
    <x v="2"/>
    <x v="6"/>
    <n v="0"/>
    <n v="0"/>
  </r>
  <r>
    <x v="302"/>
    <x v="43"/>
    <x v="0"/>
    <x v="1"/>
    <x v="0"/>
    <n v="44"/>
    <x v="12"/>
    <x v="0"/>
    <x v="8"/>
    <x v="2"/>
    <x v="15"/>
    <x v="0"/>
    <s v="yes"/>
    <x v="0"/>
    <x v="0"/>
    <x v="0"/>
    <x v="46"/>
    <x v="4"/>
    <x v="6"/>
    <n v="0"/>
    <n v="0"/>
  </r>
  <r>
    <x v="303"/>
    <x v="30"/>
    <x v="0"/>
    <x v="3"/>
    <x v="1"/>
    <n v="60"/>
    <x v="4"/>
    <x v="2"/>
    <x v="2"/>
    <x v="2"/>
    <x v="13"/>
    <x v="0"/>
    <s v="yes"/>
    <x v="2"/>
    <x v="0"/>
    <x v="0"/>
    <x v="3"/>
    <x v="0"/>
    <x v="1"/>
    <n v="0"/>
    <n v="0"/>
  </r>
  <r>
    <x v="304"/>
    <x v="37"/>
    <x v="0"/>
    <x v="10"/>
    <x v="0"/>
    <n v="84"/>
    <x v="4"/>
    <x v="2"/>
    <x v="14"/>
    <x v="0"/>
    <x v="23"/>
    <x v="0"/>
    <s v="yes"/>
    <x v="2"/>
    <x v="0"/>
    <x v="0"/>
    <x v="24"/>
    <x v="2"/>
    <x v="4"/>
    <n v="0"/>
    <n v="0"/>
  </r>
  <r>
    <x v="305"/>
    <x v="52"/>
    <x v="0"/>
    <x v="1"/>
    <x v="0"/>
    <n v="59"/>
    <x v="40"/>
    <x v="2"/>
    <x v="11"/>
    <x v="3"/>
    <x v="1"/>
    <x v="0"/>
    <s v="yes"/>
    <x v="4"/>
    <x v="0"/>
    <x v="0"/>
    <x v="8"/>
    <x v="3"/>
    <x v="2"/>
    <n v="0"/>
    <n v="0"/>
  </r>
  <r>
    <x v="306"/>
    <x v="8"/>
    <x v="0"/>
    <x v="14"/>
    <x v="2"/>
    <n v="49"/>
    <x v="25"/>
    <x v="1"/>
    <x v="3"/>
    <x v="2"/>
    <x v="15"/>
    <x v="0"/>
    <s v="yes"/>
    <x v="0"/>
    <x v="0"/>
    <x v="0"/>
    <x v="7"/>
    <x v="1"/>
    <x v="2"/>
    <n v="0"/>
    <n v="0"/>
  </r>
  <r>
    <x v="307"/>
    <x v="26"/>
    <x v="0"/>
    <x v="24"/>
    <x v="3"/>
    <n v="32"/>
    <x v="20"/>
    <x v="2"/>
    <x v="20"/>
    <x v="0"/>
    <x v="4"/>
    <x v="0"/>
    <s v="yes"/>
    <x v="1"/>
    <x v="0"/>
    <x v="0"/>
    <x v="35"/>
    <x v="2"/>
    <x v="6"/>
    <n v="0"/>
    <n v="0"/>
  </r>
  <r>
    <x v="308"/>
    <x v="17"/>
    <x v="0"/>
    <x v="8"/>
    <x v="3"/>
    <n v="29"/>
    <x v="33"/>
    <x v="2"/>
    <x v="19"/>
    <x v="3"/>
    <x v="18"/>
    <x v="0"/>
    <s v="yes"/>
    <x v="3"/>
    <x v="0"/>
    <x v="0"/>
    <x v="24"/>
    <x v="0"/>
    <x v="4"/>
    <n v="0"/>
    <n v="0"/>
  </r>
  <r>
    <x v="309"/>
    <x v="17"/>
    <x v="0"/>
    <x v="10"/>
    <x v="0"/>
    <n v="22"/>
    <x v="46"/>
    <x v="2"/>
    <x v="22"/>
    <x v="1"/>
    <x v="9"/>
    <x v="0"/>
    <s v="yes"/>
    <x v="3"/>
    <x v="0"/>
    <x v="0"/>
    <x v="33"/>
    <x v="1"/>
    <x v="0"/>
    <n v="0"/>
    <n v="0"/>
  </r>
  <r>
    <x v="310"/>
    <x v="19"/>
    <x v="0"/>
    <x v="13"/>
    <x v="0"/>
    <n v="85"/>
    <x v="6"/>
    <x v="2"/>
    <x v="4"/>
    <x v="0"/>
    <x v="12"/>
    <x v="0"/>
    <s v="yes"/>
    <x v="3"/>
    <x v="0"/>
    <x v="0"/>
    <x v="16"/>
    <x v="1"/>
    <x v="0"/>
    <n v="0"/>
    <n v="0"/>
  </r>
  <r>
    <x v="311"/>
    <x v="28"/>
    <x v="0"/>
    <x v="2"/>
    <x v="0"/>
    <n v="52"/>
    <x v="3"/>
    <x v="0"/>
    <x v="5"/>
    <x v="0"/>
    <x v="7"/>
    <x v="0"/>
    <s v="yes"/>
    <x v="5"/>
    <x v="0"/>
    <x v="0"/>
    <x v="5"/>
    <x v="4"/>
    <x v="5"/>
    <n v="0"/>
    <n v="0"/>
  </r>
  <r>
    <x v="312"/>
    <x v="21"/>
    <x v="0"/>
    <x v="13"/>
    <x v="0"/>
    <n v="89"/>
    <x v="2"/>
    <x v="0"/>
    <x v="14"/>
    <x v="1"/>
    <x v="23"/>
    <x v="0"/>
    <s v="yes"/>
    <x v="2"/>
    <x v="0"/>
    <x v="0"/>
    <x v="49"/>
    <x v="3"/>
    <x v="2"/>
    <n v="0"/>
    <n v="0"/>
  </r>
  <r>
    <x v="313"/>
    <x v="32"/>
    <x v="0"/>
    <x v="10"/>
    <x v="0"/>
    <n v="77"/>
    <x v="34"/>
    <x v="2"/>
    <x v="6"/>
    <x v="1"/>
    <x v="18"/>
    <x v="0"/>
    <s v="yes"/>
    <x v="0"/>
    <x v="0"/>
    <x v="0"/>
    <x v="16"/>
    <x v="2"/>
    <x v="6"/>
    <n v="0"/>
    <n v="0"/>
  </r>
  <r>
    <x v="314"/>
    <x v="11"/>
    <x v="0"/>
    <x v="13"/>
    <x v="0"/>
    <n v="24"/>
    <x v="32"/>
    <x v="2"/>
    <x v="7"/>
    <x v="2"/>
    <x v="13"/>
    <x v="0"/>
    <s v="yes"/>
    <x v="5"/>
    <x v="0"/>
    <x v="0"/>
    <x v="14"/>
    <x v="5"/>
    <x v="6"/>
    <n v="0"/>
    <n v="0"/>
  </r>
  <r>
    <x v="315"/>
    <x v="17"/>
    <x v="0"/>
    <x v="16"/>
    <x v="3"/>
    <n v="24"/>
    <x v="48"/>
    <x v="3"/>
    <x v="20"/>
    <x v="1"/>
    <x v="9"/>
    <x v="0"/>
    <s v="yes"/>
    <x v="0"/>
    <x v="0"/>
    <x v="0"/>
    <x v="37"/>
    <x v="5"/>
    <x v="2"/>
    <n v="0"/>
    <n v="0"/>
  </r>
  <r>
    <x v="316"/>
    <x v="24"/>
    <x v="0"/>
    <x v="8"/>
    <x v="3"/>
    <n v="22"/>
    <x v="18"/>
    <x v="2"/>
    <x v="4"/>
    <x v="3"/>
    <x v="13"/>
    <x v="0"/>
    <s v="yes"/>
    <x v="1"/>
    <x v="0"/>
    <x v="0"/>
    <x v="15"/>
    <x v="0"/>
    <x v="5"/>
    <n v="0"/>
    <n v="0"/>
  </r>
  <r>
    <x v="317"/>
    <x v="44"/>
    <x v="0"/>
    <x v="1"/>
    <x v="0"/>
    <n v="82"/>
    <x v="8"/>
    <x v="0"/>
    <x v="11"/>
    <x v="3"/>
    <x v="24"/>
    <x v="0"/>
    <s v="yes"/>
    <x v="3"/>
    <x v="0"/>
    <x v="0"/>
    <x v="38"/>
    <x v="1"/>
    <x v="6"/>
    <n v="0"/>
    <n v="0"/>
  </r>
  <r>
    <x v="318"/>
    <x v="4"/>
    <x v="0"/>
    <x v="21"/>
    <x v="3"/>
    <n v="67"/>
    <x v="45"/>
    <x v="2"/>
    <x v="19"/>
    <x v="0"/>
    <x v="25"/>
    <x v="0"/>
    <s v="yes"/>
    <x v="3"/>
    <x v="0"/>
    <x v="0"/>
    <x v="9"/>
    <x v="1"/>
    <x v="2"/>
    <n v="0"/>
    <n v="0"/>
  </r>
  <r>
    <x v="319"/>
    <x v="36"/>
    <x v="0"/>
    <x v="6"/>
    <x v="0"/>
    <n v="74"/>
    <x v="1"/>
    <x v="3"/>
    <x v="3"/>
    <x v="1"/>
    <x v="5"/>
    <x v="0"/>
    <s v="yes"/>
    <x v="3"/>
    <x v="0"/>
    <x v="0"/>
    <x v="43"/>
    <x v="1"/>
    <x v="6"/>
    <n v="0"/>
    <n v="0"/>
  </r>
  <r>
    <x v="320"/>
    <x v="17"/>
    <x v="0"/>
    <x v="16"/>
    <x v="3"/>
    <n v="72"/>
    <x v="23"/>
    <x v="0"/>
    <x v="3"/>
    <x v="2"/>
    <x v="8"/>
    <x v="0"/>
    <s v="yes"/>
    <x v="3"/>
    <x v="0"/>
    <x v="0"/>
    <x v="40"/>
    <x v="5"/>
    <x v="3"/>
    <n v="0"/>
    <n v="0"/>
  </r>
  <r>
    <x v="321"/>
    <x v="38"/>
    <x v="0"/>
    <x v="4"/>
    <x v="1"/>
    <n v="36"/>
    <x v="34"/>
    <x v="0"/>
    <x v="20"/>
    <x v="2"/>
    <x v="10"/>
    <x v="0"/>
    <s v="yes"/>
    <x v="1"/>
    <x v="0"/>
    <x v="0"/>
    <x v="26"/>
    <x v="5"/>
    <x v="3"/>
    <n v="0"/>
    <n v="0"/>
  </r>
  <r>
    <x v="322"/>
    <x v="38"/>
    <x v="0"/>
    <x v="22"/>
    <x v="3"/>
    <n v="95"/>
    <x v="30"/>
    <x v="1"/>
    <x v="17"/>
    <x v="0"/>
    <x v="21"/>
    <x v="0"/>
    <s v="yes"/>
    <x v="3"/>
    <x v="0"/>
    <x v="0"/>
    <x v="39"/>
    <x v="2"/>
    <x v="5"/>
    <n v="0"/>
    <n v="0"/>
  </r>
  <r>
    <x v="323"/>
    <x v="17"/>
    <x v="0"/>
    <x v="15"/>
    <x v="0"/>
    <n v="78"/>
    <x v="30"/>
    <x v="2"/>
    <x v="20"/>
    <x v="0"/>
    <x v="1"/>
    <x v="0"/>
    <s v="yes"/>
    <x v="2"/>
    <x v="0"/>
    <x v="0"/>
    <x v="32"/>
    <x v="3"/>
    <x v="4"/>
    <n v="0"/>
    <n v="0"/>
  </r>
  <r>
    <x v="324"/>
    <x v="43"/>
    <x v="0"/>
    <x v="5"/>
    <x v="0"/>
    <n v="82"/>
    <x v="5"/>
    <x v="2"/>
    <x v="8"/>
    <x v="2"/>
    <x v="6"/>
    <x v="0"/>
    <s v="yes"/>
    <x v="3"/>
    <x v="0"/>
    <x v="0"/>
    <x v="10"/>
    <x v="0"/>
    <x v="3"/>
    <n v="0"/>
    <n v="0"/>
  </r>
  <r>
    <x v="325"/>
    <x v="27"/>
    <x v="0"/>
    <x v="13"/>
    <x v="0"/>
    <n v="70"/>
    <x v="34"/>
    <x v="2"/>
    <x v="4"/>
    <x v="0"/>
    <x v="24"/>
    <x v="0"/>
    <s v="yes"/>
    <x v="1"/>
    <x v="0"/>
    <x v="0"/>
    <x v="25"/>
    <x v="5"/>
    <x v="2"/>
    <n v="0"/>
    <n v="0"/>
  </r>
  <r>
    <x v="326"/>
    <x v="46"/>
    <x v="0"/>
    <x v="18"/>
    <x v="3"/>
    <n v="41"/>
    <x v="32"/>
    <x v="2"/>
    <x v="3"/>
    <x v="3"/>
    <x v="4"/>
    <x v="0"/>
    <s v="yes"/>
    <x v="5"/>
    <x v="0"/>
    <x v="0"/>
    <x v="26"/>
    <x v="4"/>
    <x v="1"/>
    <n v="0"/>
    <n v="0"/>
  </r>
  <r>
    <x v="327"/>
    <x v="12"/>
    <x v="0"/>
    <x v="7"/>
    <x v="2"/>
    <n v="42"/>
    <x v="44"/>
    <x v="2"/>
    <x v="11"/>
    <x v="2"/>
    <x v="0"/>
    <x v="0"/>
    <s v="yes"/>
    <x v="1"/>
    <x v="0"/>
    <x v="0"/>
    <x v="13"/>
    <x v="3"/>
    <x v="1"/>
    <n v="0"/>
    <n v="0"/>
  </r>
  <r>
    <x v="328"/>
    <x v="39"/>
    <x v="0"/>
    <x v="7"/>
    <x v="2"/>
    <n v="50"/>
    <x v="20"/>
    <x v="2"/>
    <x v="22"/>
    <x v="3"/>
    <x v="11"/>
    <x v="0"/>
    <s v="yes"/>
    <x v="1"/>
    <x v="0"/>
    <x v="0"/>
    <x v="44"/>
    <x v="2"/>
    <x v="1"/>
    <n v="0"/>
    <n v="0"/>
  </r>
  <r>
    <x v="329"/>
    <x v="27"/>
    <x v="0"/>
    <x v="20"/>
    <x v="0"/>
    <n v="31"/>
    <x v="22"/>
    <x v="1"/>
    <x v="3"/>
    <x v="2"/>
    <x v="3"/>
    <x v="0"/>
    <s v="yes"/>
    <x v="4"/>
    <x v="0"/>
    <x v="0"/>
    <x v="11"/>
    <x v="4"/>
    <x v="5"/>
    <n v="0"/>
    <n v="0"/>
  </r>
  <r>
    <x v="330"/>
    <x v="5"/>
    <x v="0"/>
    <x v="1"/>
    <x v="0"/>
    <n v="51"/>
    <x v="25"/>
    <x v="2"/>
    <x v="19"/>
    <x v="0"/>
    <x v="18"/>
    <x v="0"/>
    <s v="yes"/>
    <x v="0"/>
    <x v="0"/>
    <x v="0"/>
    <x v="34"/>
    <x v="0"/>
    <x v="4"/>
    <n v="0"/>
    <n v="0"/>
  </r>
  <r>
    <x v="331"/>
    <x v="18"/>
    <x v="0"/>
    <x v="5"/>
    <x v="0"/>
    <n v="98"/>
    <x v="20"/>
    <x v="0"/>
    <x v="19"/>
    <x v="3"/>
    <x v="13"/>
    <x v="0"/>
    <s v="yes"/>
    <x v="5"/>
    <x v="0"/>
    <x v="0"/>
    <x v="15"/>
    <x v="3"/>
    <x v="3"/>
    <n v="0"/>
    <n v="0"/>
  </r>
  <r>
    <x v="332"/>
    <x v="1"/>
    <x v="0"/>
    <x v="5"/>
    <x v="0"/>
    <n v="86"/>
    <x v="14"/>
    <x v="2"/>
    <x v="1"/>
    <x v="0"/>
    <x v="11"/>
    <x v="0"/>
    <s v="yes"/>
    <x v="4"/>
    <x v="0"/>
    <x v="0"/>
    <x v="36"/>
    <x v="2"/>
    <x v="5"/>
    <n v="0"/>
    <n v="0"/>
  </r>
  <r>
    <x v="333"/>
    <x v="31"/>
    <x v="0"/>
    <x v="1"/>
    <x v="0"/>
    <n v="64"/>
    <x v="29"/>
    <x v="2"/>
    <x v="11"/>
    <x v="0"/>
    <x v="9"/>
    <x v="0"/>
    <s v="yes"/>
    <x v="3"/>
    <x v="0"/>
    <x v="0"/>
    <x v="28"/>
    <x v="4"/>
    <x v="4"/>
    <n v="0"/>
    <n v="0"/>
  </r>
  <r>
    <x v="334"/>
    <x v="38"/>
    <x v="0"/>
    <x v="0"/>
    <x v="0"/>
    <n v="46"/>
    <x v="23"/>
    <x v="2"/>
    <x v="12"/>
    <x v="3"/>
    <x v="5"/>
    <x v="0"/>
    <s v="yes"/>
    <x v="2"/>
    <x v="0"/>
    <x v="0"/>
    <x v="48"/>
    <x v="2"/>
    <x v="2"/>
    <n v="0"/>
    <n v="0"/>
  </r>
  <r>
    <x v="335"/>
    <x v="30"/>
    <x v="0"/>
    <x v="1"/>
    <x v="0"/>
    <n v="85"/>
    <x v="4"/>
    <x v="0"/>
    <x v="1"/>
    <x v="1"/>
    <x v="18"/>
    <x v="0"/>
    <s v="yes"/>
    <x v="3"/>
    <x v="0"/>
    <x v="0"/>
    <x v="12"/>
    <x v="0"/>
    <x v="6"/>
    <n v="0"/>
    <n v="0"/>
  </r>
  <r>
    <x v="336"/>
    <x v="24"/>
    <x v="0"/>
    <x v="19"/>
    <x v="3"/>
    <n v="81"/>
    <x v="3"/>
    <x v="1"/>
    <x v="20"/>
    <x v="3"/>
    <x v="14"/>
    <x v="0"/>
    <s v="yes"/>
    <x v="0"/>
    <x v="0"/>
    <x v="0"/>
    <x v="20"/>
    <x v="3"/>
    <x v="2"/>
    <n v="0"/>
    <n v="0"/>
  </r>
  <r>
    <x v="337"/>
    <x v="45"/>
    <x v="0"/>
    <x v="1"/>
    <x v="0"/>
    <n v="59"/>
    <x v="35"/>
    <x v="2"/>
    <x v="17"/>
    <x v="0"/>
    <x v="24"/>
    <x v="0"/>
    <s v="yes"/>
    <x v="4"/>
    <x v="0"/>
    <x v="0"/>
    <x v="20"/>
    <x v="4"/>
    <x v="2"/>
    <n v="0"/>
    <n v="0"/>
  </r>
  <r>
    <x v="338"/>
    <x v="28"/>
    <x v="0"/>
    <x v="15"/>
    <x v="0"/>
    <n v="79"/>
    <x v="2"/>
    <x v="2"/>
    <x v="5"/>
    <x v="0"/>
    <x v="1"/>
    <x v="0"/>
    <s v="yes"/>
    <x v="0"/>
    <x v="0"/>
    <x v="0"/>
    <x v="20"/>
    <x v="1"/>
    <x v="1"/>
    <n v="0"/>
    <n v="0"/>
  </r>
  <r>
    <x v="339"/>
    <x v="37"/>
    <x v="0"/>
    <x v="6"/>
    <x v="0"/>
    <n v="33"/>
    <x v="38"/>
    <x v="2"/>
    <x v="11"/>
    <x v="1"/>
    <x v="22"/>
    <x v="0"/>
    <s v="yes"/>
    <x v="4"/>
    <x v="0"/>
    <x v="0"/>
    <x v="33"/>
    <x v="2"/>
    <x v="6"/>
    <n v="0"/>
    <n v="0"/>
  </r>
  <r>
    <x v="340"/>
    <x v="37"/>
    <x v="0"/>
    <x v="6"/>
    <x v="0"/>
    <n v="47"/>
    <x v="32"/>
    <x v="0"/>
    <x v="24"/>
    <x v="2"/>
    <x v="1"/>
    <x v="0"/>
    <s v="yes"/>
    <x v="0"/>
    <x v="0"/>
    <x v="0"/>
    <x v="30"/>
    <x v="0"/>
    <x v="6"/>
    <n v="0"/>
    <n v="0"/>
  </r>
  <r>
    <x v="341"/>
    <x v="30"/>
    <x v="0"/>
    <x v="19"/>
    <x v="3"/>
    <n v="20"/>
    <x v="40"/>
    <x v="1"/>
    <x v="24"/>
    <x v="2"/>
    <x v="12"/>
    <x v="0"/>
    <s v="yes"/>
    <x v="5"/>
    <x v="0"/>
    <x v="0"/>
    <x v="19"/>
    <x v="5"/>
    <x v="4"/>
    <n v="0"/>
    <n v="0"/>
  </r>
  <r>
    <x v="342"/>
    <x v="14"/>
    <x v="0"/>
    <x v="7"/>
    <x v="2"/>
    <n v="36"/>
    <x v="0"/>
    <x v="2"/>
    <x v="8"/>
    <x v="1"/>
    <x v="5"/>
    <x v="0"/>
    <s v="yes"/>
    <x v="2"/>
    <x v="0"/>
    <x v="0"/>
    <x v="26"/>
    <x v="2"/>
    <x v="6"/>
    <n v="0"/>
    <n v="0"/>
  </r>
  <r>
    <x v="343"/>
    <x v="7"/>
    <x v="0"/>
    <x v="3"/>
    <x v="1"/>
    <n v="39"/>
    <x v="43"/>
    <x v="2"/>
    <x v="7"/>
    <x v="2"/>
    <x v="14"/>
    <x v="0"/>
    <s v="yes"/>
    <x v="2"/>
    <x v="0"/>
    <x v="0"/>
    <x v="8"/>
    <x v="0"/>
    <x v="5"/>
    <n v="0"/>
    <n v="0"/>
  </r>
  <r>
    <x v="344"/>
    <x v="41"/>
    <x v="0"/>
    <x v="11"/>
    <x v="0"/>
    <n v="71"/>
    <x v="41"/>
    <x v="2"/>
    <x v="4"/>
    <x v="0"/>
    <x v="17"/>
    <x v="0"/>
    <s v="yes"/>
    <x v="3"/>
    <x v="0"/>
    <x v="0"/>
    <x v="15"/>
    <x v="5"/>
    <x v="5"/>
    <n v="0"/>
    <n v="0"/>
  </r>
  <r>
    <x v="345"/>
    <x v="39"/>
    <x v="0"/>
    <x v="9"/>
    <x v="1"/>
    <n v="59"/>
    <x v="5"/>
    <x v="1"/>
    <x v="8"/>
    <x v="0"/>
    <x v="14"/>
    <x v="0"/>
    <s v="yes"/>
    <x v="2"/>
    <x v="0"/>
    <x v="0"/>
    <x v="46"/>
    <x v="4"/>
    <x v="2"/>
    <n v="0"/>
    <n v="0"/>
  </r>
  <r>
    <x v="346"/>
    <x v="34"/>
    <x v="0"/>
    <x v="2"/>
    <x v="0"/>
    <n v="50"/>
    <x v="35"/>
    <x v="0"/>
    <x v="10"/>
    <x v="1"/>
    <x v="10"/>
    <x v="0"/>
    <s v="yes"/>
    <x v="2"/>
    <x v="0"/>
    <x v="0"/>
    <x v="36"/>
    <x v="1"/>
    <x v="1"/>
    <n v="0"/>
    <n v="0"/>
  </r>
  <r>
    <x v="347"/>
    <x v="24"/>
    <x v="0"/>
    <x v="3"/>
    <x v="1"/>
    <n v="41"/>
    <x v="4"/>
    <x v="0"/>
    <x v="16"/>
    <x v="3"/>
    <x v="20"/>
    <x v="0"/>
    <s v="yes"/>
    <x v="5"/>
    <x v="0"/>
    <x v="0"/>
    <x v="34"/>
    <x v="3"/>
    <x v="0"/>
    <n v="0"/>
    <n v="0"/>
  </r>
  <r>
    <x v="348"/>
    <x v="19"/>
    <x v="0"/>
    <x v="0"/>
    <x v="0"/>
    <n v="59"/>
    <x v="36"/>
    <x v="2"/>
    <x v="19"/>
    <x v="3"/>
    <x v="2"/>
    <x v="0"/>
    <s v="yes"/>
    <x v="1"/>
    <x v="0"/>
    <x v="0"/>
    <x v="14"/>
    <x v="3"/>
    <x v="0"/>
    <n v="0"/>
    <n v="0"/>
  </r>
  <r>
    <x v="349"/>
    <x v="43"/>
    <x v="0"/>
    <x v="19"/>
    <x v="3"/>
    <n v="87"/>
    <x v="28"/>
    <x v="2"/>
    <x v="14"/>
    <x v="0"/>
    <x v="18"/>
    <x v="0"/>
    <s v="yes"/>
    <x v="4"/>
    <x v="0"/>
    <x v="0"/>
    <x v="35"/>
    <x v="4"/>
    <x v="4"/>
    <n v="0"/>
    <n v="0"/>
  </r>
  <r>
    <x v="350"/>
    <x v="32"/>
    <x v="0"/>
    <x v="1"/>
    <x v="0"/>
    <n v="68"/>
    <x v="0"/>
    <x v="2"/>
    <x v="10"/>
    <x v="1"/>
    <x v="5"/>
    <x v="0"/>
    <s v="yes"/>
    <x v="4"/>
    <x v="0"/>
    <x v="0"/>
    <x v="39"/>
    <x v="4"/>
    <x v="0"/>
    <n v="0"/>
    <n v="0"/>
  </r>
  <r>
    <x v="351"/>
    <x v="48"/>
    <x v="0"/>
    <x v="11"/>
    <x v="0"/>
    <n v="90"/>
    <x v="14"/>
    <x v="2"/>
    <x v="11"/>
    <x v="0"/>
    <x v="20"/>
    <x v="0"/>
    <s v="yes"/>
    <x v="3"/>
    <x v="0"/>
    <x v="0"/>
    <x v="37"/>
    <x v="5"/>
    <x v="4"/>
    <n v="0"/>
    <n v="0"/>
  </r>
  <r>
    <x v="352"/>
    <x v="7"/>
    <x v="0"/>
    <x v="2"/>
    <x v="0"/>
    <n v="71"/>
    <x v="21"/>
    <x v="3"/>
    <x v="22"/>
    <x v="3"/>
    <x v="8"/>
    <x v="0"/>
    <s v="yes"/>
    <x v="2"/>
    <x v="0"/>
    <x v="0"/>
    <x v="45"/>
    <x v="1"/>
    <x v="6"/>
    <n v="0"/>
    <n v="0"/>
  </r>
  <r>
    <x v="353"/>
    <x v="6"/>
    <x v="0"/>
    <x v="4"/>
    <x v="1"/>
    <n v="64"/>
    <x v="9"/>
    <x v="0"/>
    <x v="22"/>
    <x v="3"/>
    <x v="7"/>
    <x v="0"/>
    <s v="yes"/>
    <x v="5"/>
    <x v="0"/>
    <x v="0"/>
    <x v="31"/>
    <x v="5"/>
    <x v="5"/>
    <n v="0"/>
    <n v="0"/>
  </r>
  <r>
    <x v="354"/>
    <x v="44"/>
    <x v="0"/>
    <x v="16"/>
    <x v="3"/>
    <n v="76"/>
    <x v="38"/>
    <x v="1"/>
    <x v="8"/>
    <x v="3"/>
    <x v="21"/>
    <x v="0"/>
    <s v="yes"/>
    <x v="1"/>
    <x v="0"/>
    <x v="0"/>
    <x v="38"/>
    <x v="0"/>
    <x v="1"/>
    <n v="0"/>
    <n v="0"/>
  </r>
  <r>
    <x v="355"/>
    <x v="43"/>
    <x v="0"/>
    <x v="16"/>
    <x v="3"/>
    <n v="42"/>
    <x v="4"/>
    <x v="3"/>
    <x v="23"/>
    <x v="3"/>
    <x v="7"/>
    <x v="0"/>
    <s v="yes"/>
    <x v="4"/>
    <x v="0"/>
    <x v="0"/>
    <x v="43"/>
    <x v="3"/>
    <x v="6"/>
    <n v="0"/>
    <n v="0"/>
  </r>
  <r>
    <x v="356"/>
    <x v="19"/>
    <x v="0"/>
    <x v="13"/>
    <x v="0"/>
    <n v="80"/>
    <x v="22"/>
    <x v="0"/>
    <x v="13"/>
    <x v="1"/>
    <x v="22"/>
    <x v="0"/>
    <s v="yes"/>
    <x v="3"/>
    <x v="0"/>
    <x v="0"/>
    <x v="46"/>
    <x v="1"/>
    <x v="1"/>
    <n v="0"/>
    <n v="0"/>
  </r>
  <r>
    <x v="357"/>
    <x v="20"/>
    <x v="0"/>
    <x v="22"/>
    <x v="3"/>
    <n v="56"/>
    <x v="10"/>
    <x v="2"/>
    <x v="8"/>
    <x v="1"/>
    <x v="17"/>
    <x v="0"/>
    <s v="yes"/>
    <x v="3"/>
    <x v="0"/>
    <x v="0"/>
    <x v="20"/>
    <x v="2"/>
    <x v="4"/>
    <n v="0"/>
    <n v="0"/>
  </r>
  <r>
    <x v="358"/>
    <x v="39"/>
    <x v="0"/>
    <x v="19"/>
    <x v="3"/>
    <n v="25"/>
    <x v="46"/>
    <x v="3"/>
    <x v="23"/>
    <x v="2"/>
    <x v="15"/>
    <x v="0"/>
    <s v="yes"/>
    <x v="0"/>
    <x v="0"/>
    <x v="0"/>
    <x v="13"/>
    <x v="2"/>
    <x v="6"/>
    <n v="0"/>
    <n v="0"/>
  </r>
  <r>
    <x v="359"/>
    <x v="18"/>
    <x v="0"/>
    <x v="4"/>
    <x v="1"/>
    <n v="74"/>
    <x v="42"/>
    <x v="2"/>
    <x v="8"/>
    <x v="0"/>
    <x v="21"/>
    <x v="0"/>
    <s v="yes"/>
    <x v="5"/>
    <x v="0"/>
    <x v="0"/>
    <x v="48"/>
    <x v="2"/>
    <x v="6"/>
    <n v="0"/>
    <n v="0"/>
  </r>
  <r>
    <x v="360"/>
    <x v="47"/>
    <x v="0"/>
    <x v="13"/>
    <x v="0"/>
    <n v="30"/>
    <x v="3"/>
    <x v="2"/>
    <x v="11"/>
    <x v="2"/>
    <x v="21"/>
    <x v="0"/>
    <s v="yes"/>
    <x v="3"/>
    <x v="0"/>
    <x v="0"/>
    <x v="27"/>
    <x v="5"/>
    <x v="0"/>
    <n v="0"/>
    <n v="0"/>
  </r>
  <r>
    <x v="361"/>
    <x v="13"/>
    <x v="0"/>
    <x v="17"/>
    <x v="0"/>
    <n v="96"/>
    <x v="22"/>
    <x v="2"/>
    <x v="3"/>
    <x v="1"/>
    <x v="5"/>
    <x v="0"/>
    <s v="yes"/>
    <x v="1"/>
    <x v="0"/>
    <x v="0"/>
    <x v="24"/>
    <x v="1"/>
    <x v="2"/>
    <n v="0"/>
    <n v="0"/>
  </r>
  <r>
    <x v="362"/>
    <x v="10"/>
    <x v="0"/>
    <x v="4"/>
    <x v="1"/>
    <n v="64"/>
    <x v="21"/>
    <x v="2"/>
    <x v="4"/>
    <x v="3"/>
    <x v="23"/>
    <x v="0"/>
    <s v="yes"/>
    <x v="1"/>
    <x v="0"/>
    <x v="0"/>
    <x v="43"/>
    <x v="0"/>
    <x v="0"/>
    <n v="0"/>
    <n v="0"/>
  </r>
  <r>
    <x v="363"/>
    <x v="0"/>
    <x v="0"/>
    <x v="6"/>
    <x v="0"/>
    <n v="88"/>
    <x v="20"/>
    <x v="0"/>
    <x v="22"/>
    <x v="0"/>
    <x v="0"/>
    <x v="0"/>
    <s v="yes"/>
    <x v="1"/>
    <x v="0"/>
    <x v="0"/>
    <x v="38"/>
    <x v="4"/>
    <x v="0"/>
    <n v="0"/>
    <n v="0"/>
  </r>
  <r>
    <x v="364"/>
    <x v="46"/>
    <x v="0"/>
    <x v="9"/>
    <x v="1"/>
    <n v="88"/>
    <x v="25"/>
    <x v="0"/>
    <x v="4"/>
    <x v="2"/>
    <x v="21"/>
    <x v="0"/>
    <s v="yes"/>
    <x v="1"/>
    <x v="0"/>
    <x v="0"/>
    <x v="22"/>
    <x v="0"/>
    <x v="6"/>
    <n v="0"/>
    <n v="0"/>
  </r>
  <r>
    <x v="365"/>
    <x v="0"/>
    <x v="0"/>
    <x v="24"/>
    <x v="3"/>
    <n v="88"/>
    <x v="8"/>
    <x v="3"/>
    <x v="0"/>
    <x v="2"/>
    <x v="18"/>
    <x v="0"/>
    <s v="yes"/>
    <x v="3"/>
    <x v="0"/>
    <x v="0"/>
    <x v="16"/>
    <x v="3"/>
    <x v="3"/>
    <n v="0"/>
    <n v="0"/>
  </r>
  <r>
    <x v="366"/>
    <x v="14"/>
    <x v="0"/>
    <x v="20"/>
    <x v="0"/>
    <n v="36"/>
    <x v="43"/>
    <x v="2"/>
    <x v="2"/>
    <x v="1"/>
    <x v="1"/>
    <x v="0"/>
    <s v="yes"/>
    <x v="5"/>
    <x v="0"/>
    <x v="0"/>
    <x v="10"/>
    <x v="0"/>
    <x v="0"/>
    <n v="0"/>
    <n v="0"/>
  </r>
  <r>
    <x v="367"/>
    <x v="16"/>
    <x v="0"/>
    <x v="10"/>
    <x v="0"/>
    <n v="40"/>
    <x v="30"/>
    <x v="3"/>
    <x v="17"/>
    <x v="1"/>
    <x v="11"/>
    <x v="0"/>
    <s v="yes"/>
    <x v="5"/>
    <x v="0"/>
    <x v="0"/>
    <x v="27"/>
    <x v="4"/>
    <x v="5"/>
    <n v="0"/>
    <n v="0"/>
  </r>
  <r>
    <x v="368"/>
    <x v="41"/>
    <x v="0"/>
    <x v="8"/>
    <x v="3"/>
    <n v="39"/>
    <x v="19"/>
    <x v="2"/>
    <x v="4"/>
    <x v="1"/>
    <x v="9"/>
    <x v="0"/>
    <s v="yes"/>
    <x v="3"/>
    <x v="0"/>
    <x v="0"/>
    <x v="32"/>
    <x v="1"/>
    <x v="5"/>
    <n v="0"/>
    <n v="0"/>
  </r>
  <r>
    <x v="369"/>
    <x v="21"/>
    <x v="0"/>
    <x v="22"/>
    <x v="3"/>
    <n v="40"/>
    <x v="48"/>
    <x v="2"/>
    <x v="5"/>
    <x v="2"/>
    <x v="13"/>
    <x v="0"/>
    <s v="yes"/>
    <x v="5"/>
    <x v="0"/>
    <x v="0"/>
    <x v="24"/>
    <x v="3"/>
    <x v="3"/>
    <n v="0"/>
    <n v="0"/>
  </r>
  <r>
    <x v="370"/>
    <x v="35"/>
    <x v="0"/>
    <x v="18"/>
    <x v="3"/>
    <n v="34"/>
    <x v="4"/>
    <x v="2"/>
    <x v="8"/>
    <x v="0"/>
    <x v="23"/>
    <x v="0"/>
    <s v="yes"/>
    <x v="0"/>
    <x v="0"/>
    <x v="0"/>
    <x v="21"/>
    <x v="3"/>
    <x v="1"/>
    <n v="0"/>
    <n v="0"/>
  </r>
  <r>
    <x v="371"/>
    <x v="7"/>
    <x v="0"/>
    <x v="4"/>
    <x v="1"/>
    <n v="83"/>
    <x v="17"/>
    <x v="1"/>
    <x v="6"/>
    <x v="0"/>
    <x v="4"/>
    <x v="0"/>
    <s v="yes"/>
    <x v="4"/>
    <x v="0"/>
    <x v="0"/>
    <x v="39"/>
    <x v="3"/>
    <x v="5"/>
    <n v="0"/>
    <n v="0"/>
  </r>
  <r>
    <x v="372"/>
    <x v="41"/>
    <x v="0"/>
    <x v="1"/>
    <x v="0"/>
    <n v="85"/>
    <x v="38"/>
    <x v="0"/>
    <x v="20"/>
    <x v="2"/>
    <x v="18"/>
    <x v="0"/>
    <s v="yes"/>
    <x v="3"/>
    <x v="0"/>
    <x v="0"/>
    <x v="22"/>
    <x v="5"/>
    <x v="1"/>
    <n v="0"/>
    <n v="0"/>
  </r>
  <r>
    <x v="373"/>
    <x v="51"/>
    <x v="0"/>
    <x v="7"/>
    <x v="2"/>
    <n v="27"/>
    <x v="25"/>
    <x v="0"/>
    <x v="3"/>
    <x v="2"/>
    <x v="12"/>
    <x v="0"/>
    <s v="yes"/>
    <x v="0"/>
    <x v="0"/>
    <x v="0"/>
    <x v="47"/>
    <x v="0"/>
    <x v="4"/>
    <n v="0"/>
    <n v="0"/>
  </r>
  <r>
    <x v="374"/>
    <x v="28"/>
    <x v="0"/>
    <x v="16"/>
    <x v="3"/>
    <n v="78"/>
    <x v="31"/>
    <x v="1"/>
    <x v="7"/>
    <x v="1"/>
    <x v="16"/>
    <x v="0"/>
    <s v="yes"/>
    <x v="5"/>
    <x v="0"/>
    <x v="0"/>
    <x v="30"/>
    <x v="4"/>
    <x v="5"/>
    <n v="0"/>
    <n v="0"/>
  </r>
  <r>
    <x v="375"/>
    <x v="35"/>
    <x v="0"/>
    <x v="12"/>
    <x v="3"/>
    <n v="32"/>
    <x v="19"/>
    <x v="2"/>
    <x v="8"/>
    <x v="2"/>
    <x v="14"/>
    <x v="0"/>
    <s v="yes"/>
    <x v="3"/>
    <x v="0"/>
    <x v="0"/>
    <x v="49"/>
    <x v="5"/>
    <x v="3"/>
    <n v="0"/>
    <n v="0"/>
  </r>
  <r>
    <x v="376"/>
    <x v="47"/>
    <x v="0"/>
    <x v="9"/>
    <x v="1"/>
    <n v="51"/>
    <x v="36"/>
    <x v="1"/>
    <x v="0"/>
    <x v="3"/>
    <x v="8"/>
    <x v="0"/>
    <s v="yes"/>
    <x v="0"/>
    <x v="0"/>
    <x v="0"/>
    <x v="1"/>
    <x v="0"/>
    <x v="4"/>
    <n v="0"/>
    <n v="0"/>
  </r>
  <r>
    <x v="377"/>
    <x v="6"/>
    <x v="0"/>
    <x v="18"/>
    <x v="3"/>
    <n v="32"/>
    <x v="1"/>
    <x v="2"/>
    <x v="5"/>
    <x v="1"/>
    <x v="7"/>
    <x v="0"/>
    <s v="yes"/>
    <x v="3"/>
    <x v="0"/>
    <x v="0"/>
    <x v="30"/>
    <x v="2"/>
    <x v="6"/>
    <n v="0"/>
    <n v="0"/>
  </r>
  <r>
    <x v="378"/>
    <x v="22"/>
    <x v="0"/>
    <x v="10"/>
    <x v="0"/>
    <n v="62"/>
    <x v="22"/>
    <x v="0"/>
    <x v="20"/>
    <x v="0"/>
    <x v="8"/>
    <x v="0"/>
    <s v="yes"/>
    <x v="2"/>
    <x v="0"/>
    <x v="0"/>
    <x v="2"/>
    <x v="2"/>
    <x v="5"/>
    <n v="0"/>
    <n v="0"/>
  </r>
  <r>
    <x v="379"/>
    <x v="45"/>
    <x v="0"/>
    <x v="17"/>
    <x v="0"/>
    <n v="29"/>
    <x v="6"/>
    <x v="1"/>
    <x v="23"/>
    <x v="3"/>
    <x v="10"/>
    <x v="0"/>
    <s v="yes"/>
    <x v="4"/>
    <x v="0"/>
    <x v="0"/>
    <x v="15"/>
    <x v="5"/>
    <x v="4"/>
    <n v="0"/>
    <n v="0"/>
  </r>
  <r>
    <x v="380"/>
    <x v="31"/>
    <x v="0"/>
    <x v="21"/>
    <x v="3"/>
    <n v="69"/>
    <x v="13"/>
    <x v="3"/>
    <x v="19"/>
    <x v="3"/>
    <x v="21"/>
    <x v="0"/>
    <s v="yes"/>
    <x v="5"/>
    <x v="0"/>
    <x v="0"/>
    <x v="5"/>
    <x v="4"/>
    <x v="1"/>
    <n v="0"/>
    <n v="0"/>
  </r>
  <r>
    <x v="381"/>
    <x v="17"/>
    <x v="0"/>
    <x v="16"/>
    <x v="3"/>
    <n v="25"/>
    <x v="1"/>
    <x v="0"/>
    <x v="12"/>
    <x v="0"/>
    <x v="23"/>
    <x v="0"/>
    <s v="yes"/>
    <x v="5"/>
    <x v="0"/>
    <x v="0"/>
    <x v="35"/>
    <x v="2"/>
    <x v="6"/>
    <n v="0"/>
    <n v="0"/>
  </r>
  <r>
    <x v="382"/>
    <x v="48"/>
    <x v="0"/>
    <x v="2"/>
    <x v="0"/>
    <n v="76"/>
    <x v="18"/>
    <x v="2"/>
    <x v="15"/>
    <x v="0"/>
    <x v="4"/>
    <x v="0"/>
    <s v="yes"/>
    <x v="5"/>
    <x v="0"/>
    <x v="0"/>
    <x v="39"/>
    <x v="3"/>
    <x v="3"/>
    <n v="0"/>
    <n v="0"/>
  </r>
  <r>
    <x v="383"/>
    <x v="2"/>
    <x v="0"/>
    <x v="12"/>
    <x v="3"/>
    <n v="77"/>
    <x v="8"/>
    <x v="1"/>
    <x v="23"/>
    <x v="3"/>
    <x v="3"/>
    <x v="0"/>
    <s v="yes"/>
    <x v="3"/>
    <x v="0"/>
    <x v="0"/>
    <x v="49"/>
    <x v="3"/>
    <x v="3"/>
    <n v="0"/>
    <n v="0"/>
  </r>
  <r>
    <x v="384"/>
    <x v="27"/>
    <x v="0"/>
    <x v="1"/>
    <x v="0"/>
    <n v="33"/>
    <x v="18"/>
    <x v="2"/>
    <x v="19"/>
    <x v="3"/>
    <x v="9"/>
    <x v="0"/>
    <s v="yes"/>
    <x v="4"/>
    <x v="0"/>
    <x v="0"/>
    <x v="49"/>
    <x v="0"/>
    <x v="2"/>
    <n v="0"/>
    <n v="0"/>
  </r>
  <r>
    <x v="385"/>
    <x v="29"/>
    <x v="0"/>
    <x v="6"/>
    <x v="0"/>
    <n v="93"/>
    <x v="8"/>
    <x v="1"/>
    <x v="22"/>
    <x v="3"/>
    <x v="2"/>
    <x v="0"/>
    <s v="yes"/>
    <x v="2"/>
    <x v="0"/>
    <x v="0"/>
    <x v="45"/>
    <x v="2"/>
    <x v="4"/>
    <n v="0"/>
    <n v="0"/>
  </r>
  <r>
    <x v="386"/>
    <x v="14"/>
    <x v="0"/>
    <x v="16"/>
    <x v="3"/>
    <n v="39"/>
    <x v="7"/>
    <x v="0"/>
    <x v="18"/>
    <x v="1"/>
    <x v="23"/>
    <x v="0"/>
    <s v="yes"/>
    <x v="0"/>
    <x v="0"/>
    <x v="0"/>
    <x v="19"/>
    <x v="3"/>
    <x v="3"/>
    <n v="0"/>
    <n v="0"/>
  </r>
  <r>
    <x v="387"/>
    <x v="4"/>
    <x v="0"/>
    <x v="7"/>
    <x v="2"/>
    <n v="93"/>
    <x v="42"/>
    <x v="0"/>
    <x v="5"/>
    <x v="2"/>
    <x v="12"/>
    <x v="0"/>
    <s v="yes"/>
    <x v="5"/>
    <x v="0"/>
    <x v="0"/>
    <x v="25"/>
    <x v="3"/>
    <x v="0"/>
    <n v="0"/>
    <n v="0"/>
  </r>
  <r>
    <x v="388"/>
    <x v="40"/>
    <x v="0"/>
    <x v="8"/>
    <x v="3"/>
    <n v="82"/>
    <x v="47"/>
    <x v="2"/>
    <x v="20"/>
    <x v="2"/>
    <x v="2"/>
    <x v="0"/>
    <s v="yes"/>
    <x v="5"/>
    <x v="0"/>
    <x v="0"/>
    <x v="9"/>
    <x v="3"/>
    <x v="3"/>
    <n v="0"/>
    <n v="0"/>
  </r>
  <r>
    <x v="389"/>
    <x v="7"/>
    <x v="0"/>
    <x v="23"/>
    <x v="1"/>
    <n v="42"/>
    <x v="41"/>
    <x v="0"/>
    <x v="7"/>
    <x v="1"/>
    <x v="19"/>
    <x v="0"/>
    <s v="yes"/>
    <x v="3"/>
    <x v="0"/>
    <x v="0"/>
    <x v="40"/>
    <x v="4"/>
    <x v="5"/>
    <n v="0"/>
    <n v="0"/>
  </r>
  <r>
    <x v="390"/>
    <x v="15"/>
    <x v="0"/>
    <x v="24"/>
    <x v="3"/>
    <n v="71"/>
    <x v="27"/>
    <x v="2"/>
    <x v="21"/>
    <x v="0"/>
    <x v="4"/>
    <x v="0"/>
    <s v="yes"/>
    <x v="4"/>
    <x v="0"/>
    <x v="0"/>
    <x v="5"/>
    <x v="3"/>
    <x v="2"/>
    <n v="0"/>
    <n v="0"/>
  </r>
  <r>
    <x v="391"/>
    <x v="43"/>
    <x v="0"/>
    <x v="1"/>
    <x v="0"/>
    <n v="86"/>
    <x v="46"/>
    <x v="0"/>
    <x v="0"/>
    <x v="1"/>
    <x v="6"/>
    <x v="0"/>
    <s v="yes"/>
    <x v="3"/>
    <x v="0"/>
    <x v="0"/>
    <x v="29"/>
    <x v="1"/>
    <x v="0"/>
    <n v="0"/>
    <n v="0"/>
  </r>
  <r>
    <x v="392"/>
    <x v="8"/>
    <x v="0"/>
    <x v="17"/>
    <x v="0"/>
    <n v="82"/>
    <x v="37"/>
    <x v="3"/>
    <x v="13"/>
    <x v="1"/>
    <x v="13"/>
    <x v="0"/>
    <s v="yes"/>
    <x v="2"/>
    <x v="0"/>
    <x v="0"/>
    <x v="25"/>
    <x v="2"/>
    <x v="2"/>
    <n v="0"/>
    <n v="0"/>
  </r>
  <r>
    <x v="393"/>
    <x v="23"/>
    <x v="0"/>
    <x v="9"/>
    <x v="1"/>
    <n v="65"/>
    <x v="34"/>
    <x v="0"/>
    <x v="1"/>
    <x v="3"/>
    <x v="19"/>
    <x v="0"/>
    <s v="yes"/>
    <x v="3"/>
    <x v="0"/>
    <x v="0"/>
    <x v="49"/>
    <x v="3"/>
    <x v="0"/>
    <n v="0"/>
    <n v="0"/>
  </r>
  <r>
    <x v="394"/>
    <x v="49"/>
    <x v="0"/>
    <x v="18"/>
    <x v="3"/>
    <n v="29"/>
    <x v="25"/>
    <x v="2"/>
    <x v="19"/>
    <x v="1"/>
    <x v="6"/>
    <x v="0"/>
    <s v="yes"/>
    <x v="5"/>
    <x v="0"/>
    <x v="0"/>
    <x v="22"/>
    <x v="5"/>
    <x v="4"/>
    <n v="0"/>
    <n v="0"/>
  </r>
  <r>
    <x v="395"/>
    <x v="43"/>
    <x v="0"/>
    <x v="4"/>
    <x v="1"/>
    <n v="65"/>
    <x v="3"/>
    <x v="0"/>
    <x v="18"/>
    <x v="0"/>
    <x v="8"/>
    <x v="0"/>
    <s v="yes"/>
    <x v="5"/>
    <x v="0"/>
    <x v="0"/>
    <x v="1"/>
    <x v="3"/>
    <x v="2"/>
    <n v="0"/>
    <n v="0"/>
  </r>
  <r>
    <x v="396"/>
    <x v="5"/>
    <x v="0"/>
    <x v="10"/>
    <x v="0"/>
    <n v="88"/>
    <x v="36"/>
    <x v="1"/>
    <x v="13"/>
    <x v="3"/>
    <x v="20"/>
    <x v="0"/>
    <s v="yes"/>
    <x v="3"/>
    <x v="0"/>
    <x v="0"/>
    <x v="37"/>
    <x v="4"/>
    <x v="2"/>
    <n v="0"/>
    <n v="0"/>
  </r>
  <r>
    <x v="397"/>
    <x v="40"/>
    <x v="0"/>
    <x v="22"/>
    <x v="3"/>
    <n v="46"/>
    <x v="16"/>
    <x v="2"/>
    <x v="21"/>
    <x v="3"/>
    <x v="21"/>
    <x v="0"/>
    <s v="yes"/>
    <x v="1"/>
    <x v="0"/>
    <x v="0"/>
    <x v="8"/>
    <x v="1"/>
    <x v="2"/>
    <n v="0"/>
    <n v="0"/>
  </r>
  <r>
    <x v="398"/>
    <x v="30"/>
    <x v="0"/>
    <x v="23"/>
    <x v="1"/>
    <n v="67"/>
    <x v="6"/>
    <x v="1"/>
    <x v="5"/>
    <x v="0"/>
    <x v="12"/>
    <x v="0"/>
    <s v="yes"/>
    <x v="1"/>
    <x v="0"/>
    <x v="0"/>
    <x v="29"/>
    <x v="5"/>
    <x v="6"/>
    <n v="0"/>
    <n v="0"/>
  </r>
  <r>
    <x v="399"/>
    <x v="52"/>
    <x v="0"/>
    <x v="18"/>
    <x v="3"/>
    <n v="35"/>
    <x v="37"/>
    <x v="0"/>
    <x v="24"/>
    <x v="3"/>
    <x v="1"/>
    <x v="0"/>
    <s v="yes"/>
    <x v="4"/>
    <x v="0"/>
    <x v="0"/>
    <x v="9"/>
    <x v="5"/>
    <x v="5"/>
    <n v="0"/>
    <n v="0"/>
  </r>
  <r>
    <x v="400"/>
    <x v="31"/>
    <x v="0"/>
    <x v="23"/>
    <x v="1"/>
    <n v="66"/>
    <x v="40"/>
    <x v="2"/>
    <x v="14"/>
    <x v="0"/>
    <x v="6"/>
    <x v="0"/>
    <s v="yes"/>
    <x v="1"/>
    <x v="0"/>
    <x v="0"/>
    <x v="0"/>
    <x v="3"/>
    <x v="0"/>
    <n v="0"/>
    <n v="0"/>
  </r>
  <r>
    <x v="401"/>
    <x v="49"/>
    <x v="0"/>
    <x v="17"/>
    <x v="0"/>
    <n v="91"/>
    <x v="19"/>
    <x v="0"/>
    <x v="20"/>
    <x v="3"/>
    <x v="6"/>
    <x v="0"/>
    <s v="yes"/>
    <x v="3"/>
    <x v="0"/>
    <x v="0"/>
    <x v="33"/>
    <x v="1"/>
    <x v="3"/>
    <n v="0"/>
    <n v="0"/>
  </r>
  <r>
    <x v="402"/>
    <x v="18"/>
    <x v="0"/>
    <x v="21"/>
    <x v="3"/>
    <n v="78"/>
    <x v="18"/>
    <x v="0"/>
    <x v="17"/>
    <x v="3"/>
    <x v="21"/>
    <x v="0"/>
    <s v="yes"/>
    <x v="0"/>
    <x v="0"/>
    <x v="0"/>
    <x v="8"/>
    <x v="3"/>
    <x v="5"/>
    <n v="0"/>
    <n v="0"/>
  </r>
  <r>
    <x v="403"/>
    <x v="1"/>
    <x v="0"/>
    <x v="4"/>
    <x v="1"/>
    <n v="45"/>
    <x v="22"/>
    <x v="2"/>
    <x v="20"/>
    <x v="0"/>
    <x v="9"/>
    <x v="0"/>
    <s v="yes"/>
    <x v="2"/>
    <x v="0"/>
    <x v="0"/>
    <x v="45"/>
    <x v="4"/>
    <x v="2"/>
    <n v="0"/>
    <n v="0"/>
  </r>
  <r>
    <x v="404"/>
    <x v="25"/>
    <x v="0"/>
    <x v="17"/>
    <x v="0"/>
    <n v="93"/>
    <x v="12"/>
    <x v="2"/>
    <x v="21"/>
    <x v="1"/>
    <x v="6"/>
    <x v="0"/>
    <s v="yes"/>
    <x v="5"/>
    <x v="0"/>
    <x v="0"/>
    <x v="47"/>
    <x v="2"/>
    <x v="5"/>
    <n v="0"/>
    <n v="0"/>
  </r>
  <r>
    <x v="405"/>
    <x v="38"/>
    <x v="0"/>
    <x v="2"/>
    <x v="0"/>
    <n v="74"/>
    <x v="36"/>
    <x v="1"/>
    <x v="5"/>
    <x v="2"/>
    <x v="22"/>
    <x v="0"/>
    <s v="yes"/>
    <x v="3"/>
    <x v="0"/>
    <x v="0"/>
    <x v="28"/>
    <x v="1"/>
    <x v="2"/>
    <n v="0"/>
    <n v="0"/>
  </r>
  <r>
    <x v="406"/>
    <x v="16"/>
    <x v="0"/>
    <x v="24"/>
    <x v="3"/>
    <n v="55"/>
    <x v="33"/>
    <x v="2"/>
    <x v="15"/>
    <x v="1"/>
    <x v="12"/>
    <x v="0"/>
    <s v="yes"/>
    <x v="0"/>
    <x v="0"/>
    <x v="0"/>
    <x v="21"/>
    <x v="1"/>
    <x v="5"/>
    <n v="0"/>
    <n v="0"/>
  </r>
  <r>
    <x v="407"/>
    <x v="4"/>
    <x v="0"/>
    <x v="15"/>
    <x v="0"/>
    <n v="76"/>
    <x v="17"/>
    <x v="3"/>
    <x v="11"/>
    <x v="1"/>
    <x v="0"/>
    <x v="0"/>
    <s v="yes"/>
    <x v="2"/>
    <x v="0"/>
    <x v="0"/>
    <x v="36"/>
    <x v="2"/>
    <x v="4"/>
    <n v="0"/>
    <n v="0"/>
  </r>
  <r>
    <x v="408"/>
    <x v="50"/>
    <x v="0"/>
    <x v="4"/>
    <x v="1"/>
    <n v="66"/>
    <x v="15"/>
    <x v="0"/>
    <x v="3"/>
    <x v="1"/>
    <x v="23"/>
    <x v="0"/>
    <s v="yes"/>
    <x v="0"/>
    <x v="0"/>
    <x v="0"/>
    <x v="13"/>
    <x v="1"/>
    <x v="0"/>
    <n v="0"/>
    <n v="0"/>
  </r>
  <r>
    <x v="409"/>
    <x v="25"/>
    <x v="0"/>
    <x v="6"/>
    <x v="0"/>
    <n v="51"/>
    <x v="46"/>
    <x v="2"/>
    <x v="18"/>
    <x v="0"/>
    <x v="13"/>
    <x v="0"/>
    <s v="yes"/>
    <x v="4"/>
    <x v="0"/>
    <x v="0"/>
    <x v="18"/>
    <x v="4"/>
    <x v="5"/>
    <n v="0"/>
    <n v="0"/>
  </r>
  <r>
    <x v="410"/>
    <x v="26"/>
    <x v="0"/>
    <x v="1"/>
    <x v="0"/>
    <n v="26"/>
    <x v="41"/>
    <x v="0"/>
    <x v="12"/>
    <x v="1"/>
    <x v="6"/>
    <x v="0"/>
    <s v="yes"/>
    <x v="4"/>
    <x v="0"/>
    <x v="0"/>
    <x v="43"/>
    <x v="2"/>
    <x v="3"/>
    <n v="0"/>
    <n v="0"/>
  </r>
  <r>
    <x v="411"/>
    <x v="35"/>
    <x v="0"/>
    <x v="2"/>
    <x v="0"/>
    <n v="29"/>
    <x v="49"/>
    <x v="2"/>
    <x v="21"/>
    <x v="2"/>
    <x v="11"/>
    <x v="0"/>
    <s v="yes"/>
    <x v="0"/>
    <x v="0"/>
    <x v="0"/>
    <x v="28"/>
    <x v="3"/>
    <x v="2"/>
    <n v="0"/>
    <n v="0"/>
  </r>
  <r>
    <x v="412"/>
    <x v="41"/>
    <x v="0"/>
    <x v="14"/>
    <x v="2"/>
    <n v="74"/>
    <x v="1"/>
    <x v="2"/>
    <x v="22"/>
    <x v="2"/>
    <x v="0"/>
    <x v="0"/>
    <s v="yes"/>
    <x v="5"/>
    <x v="0"/>
    <x v="0"/>
    <x v="35"/>
    <x v="4"/>
    <x v="1"/>
    <n v="0"/>
    <n v="0"/>
  </r>
  <r>
    <x v="413"/>
    <x v="27"/>
    <x v="0"/>
    <x v="16"/>
    <x v="3"/>
    <n v="99"/>
    <x v="22"/>
    <x v="1"/>
    <x v="3"/>
    <x v="2"/>
    <x v="12"/>
    <x v="0"/>
    <s v="yes"/>
    <x v="1"/>
    <x v="0"/>
    <x v="0"/>
    <x v="26"/>
    <x v="1"/>
    <x v="5"/>
    <n v="0"/>
    <n v="0"/>
  </r>
  <r>
    <x v="414"/>
    <x v="26"/>
    <x v="0"/>
    <x v="21"/>
    <x v="3"/>
    <n v="88"/>
    <x v="5"/>
    <x v="0"/>
    <x v="10"/>
    <x v="0"/>
    <x v="5"/>
    <x v="0"/>
    <s v="yes"/>
    <x v="5"/>
    <x v="0"/>
    <x v="0"/>
    <x v="48"/>
    <x v="5"/>
    <x v="1"/>
    <n v="0"/>
    <n v="0"/>
  </r>
  <r>
    <x v="415"/>
    <x v="29"/>
    <x v="0"/>
    <x v="7"/>
    <x v="2"/>
    <n v="31"/>
    <x v="39"/>
    <x v="2"/>
    <x v="12"/>
    <x v="0"/>
    <x v="5"/>
    <x v="0"/>
    <s v="yes"/>
    <x v="0"/>
    <x v="0"/>
    <x v="0"/>
    <x v="19"/>
    <x v="4"/>
    <x v="5"/>
    <n v="0"/>
    <n v="0"/>
  </r>
  <r>
    <x v="416"/>
    <x v="24"/>
    <x v="0"/>
    <x v="22"/>
    <x v="3"/>
    <n v="55"/>
    <x v="4"/>
    <x v="0"/>
    <x v="8"/>
    <x v="1"/>
    <x v="22"/>
    <x v="0"/>
    <s v="yes"/>
    <x v="1"/>
    <x v="0"/>
    <x v="0"/>
    <x v="37"/>
    <x v="4"/>
    <x v="0"/>
    <n v="0"/>
    <n v="0"/>
  </r>
  <r>
    <x v="417"/>
    <x v="51"/>
    <x v="0"/>
    <x v="3"/>
    <x v="1"/>
    <n v="81"/>
    <x v="16"/>
    <x v="0"/>
    <x v="19"/>
    <x v="3"/>
    <x v="9"/>
    <x v="0"/>
    <s v="yes"/>
    <x v="1"/>
    <x v="0"/>
    <x v="0"/>
    <x v="26"/>
    <x v="5"/>
    <x v="3"/>
    <n v="0"/>
    <n v="0"/>
  </r>
  <r>
    <x v="418"/>
    <x v="20"/>
    <x v="0"/>
    <x v="1"/>
    <x v="0"/>
    <n v="73"/>
    <x v="26"/>
    <x v="0"/>
    <x v="7"/>
    <x v="1"/>
    <x v="21"/>
    <x v="0"/>
    <s v="yes"/>
    <x v="3"/>
    <x v="0"/>
    <x v="0"/>
    <x v="46"/>
    <x v="0"/>
    <x v="4"/>
    <n v="0"/>
    <n v="0"/>
  </r>
  <r>
    <x v="419"/>
    <x v="10"/>
    <x v="0"/>
    <x v="6"/>
    <x v="0"/>
    <n v="91"/>
    <x v="40"/>
    <x v="1"/>
    <x v="11"/>
    <x v="0"/>
    <x v="1"/>
    <x v="0"/>
    <s v="yes"/>
    <x v="1"/>
    <x v="0"/>
    <x v="0"/>
    <x v="0"/>
    <x v="2"/>
    <x v="6"/>
    <n v="0"/>
    <n v="0"/>
  </r>
  <r>
    <x v="420"/>
    <x v="45"/>
    <x v="0"/>
    <x v="20"/>
    <x v="0"/>
    <n v="54"/>
    <x v="17"/>
    <x v="1"/>
    <x v="15"/>
    <x v="1"/>
    <x v="22"/>
    <x v="0"/>
    <s v="yes"/>
    <x v="1"/>
    <x v="0"/>
    <x v="0"/>
    <x v="27"/>
    <x v="5"/>
    <x v="4"/>
    <n v="0"/>
    <n v="0"/>
  </r>
  <r>
    <x v="421"/>
    <x v="21"/>
    <x v="0"/>
    <x v="5"/>
    <x v="0"/>
    <n v="40"/>
    <x v="0"/>
    <x v="2"/>
    <x v="10"/>
    <x v="0"/>
    <x v="1"/>
    <x v="0"/>
    <s v="yes"/>
    <x v="3"/>
    <x v="0"/>
    <x v="0"/>
    <x v="26"/>
    <x v="1"/>
    <x v="4"/>
    <n v="0"/>
    <n v="0"/>
  </r>
  <r>
    <x v="422"/>
    <x v="36"/>
    <x v="0"/>
    <x v="13"/>
    <x v="0"/>
    <n v="59"/>
    <x v="46"/>
    <x v="2"/>
    <x v="7"/>
    <x v="3"/>
    <x v="0"/>
    <x v="0"/>
    <s v="yes"/>
    <x v="5"/>
    <x v="0"/>
    <x v="0"/>
    <x v="18"/>
    <x v="5"/>
    <x v="2"/>
    <n v="0"/>
    <n v="0"/>
  </r>
  <r>
    <x v="423"/>
    <x v="5"/>
    <x v="0"/>
    <x v="18"/>
    <x v="3"/>
    <n v="26"/>
    <x v="14"/>
    <x v="0"/>
    <x v="11"/>
    <x v="1"/>
    <x v="21"/>
    <x v="0"/>
    <s v="yes"/>
    <x v="5"/>
    <x v="0"/>
    <x v="0"/>
    <x v="33"/>
    <x v="2"/>
    <x v="4"/>
    <n v="0"/>
    <n v="0"/>
  </r>
  <r>
    <x v="424"/>
    <x v="17"/>
    <x v="0"/>
    <x v="1"/>
    <x v="0"/>
    <n v="23"/>
    <x v="26"/>
    <x v="2"/>
    <x v="9"/>
    <x v="0"/>
    <x v="24"/>
    <x v="0"/>
    <s v="yes"/>
    <x v="3"/>
    <x v="0"/>
    <x v="0"/>
    <x v="38"/>
    <x v="3"/>
    <x v="0"/>
    <n v="0"/>
    <n v="0"/>
  </r>
  <r>
    <x v="425"/>
    <x v="37"/>
    <x v="0"/>
    <x v="2"/>
    <x v="0"/>
    <n v="87"/>
    <x v="25"/>
    <x v="1"/>
    <x v="11"/>
    <x v="0"/>
    <x v="13"/>
    <x v="0"/>
    <s v="yes"/>
    <x v="5"/>
    <x v="0"/>
    <x v="0"/>
    <x v="7"/>
    <x v="2"/>
    <x v="3"/>
    <n v="0"/>
    <n v="0"/>
  </r>
  <r>
    <x v="426"/>
    <x v="49"/>
    <x v="0"/>
    <x v="13"/>
    <x v="0"/>
    <n v="71"/>
    <x v="7"/>
    <x v="2"/>
    <x v="10"/>
    <x v="0"/>
    <x v="10"/>
    <x v="0"/>
    <s v="yes"/>
    <x v="0"/>
    <x v="0"/>
    <x v="0"/>
    <x v="5"/>
    <x v="2"/>
    <x v="3"/>
    <n v="0"/>
    <n v="0"/>
  </r>
  <r>
    <x v="427"/>
    <x v="44"/>
    <x v="0"/>
    <x v="21"/>
    <x v="3"/>
    <n v="91"/>
    <x v="26"/>
    <x v="0"/>
    <x v="13"/>
    <x v="0"/>
    <x v="9"/>
    <x v="0"/>
    <s v="yes"/>
    <x v="5"/>
    <x v="0"/>
    <x v="0"/>
    <x v="49"/>
    <x v="2"/>
    <x v="3"/>
    <n v="0"/>
    <n v="0"/>
  </r>
  <r>
    <x v="428"/>
    <x v="3"/>
    <x v="0"/>
    <x v="7"/>
    <x v="2"/>
    <n v="64"/>
    <x v="5"/>
    <x v="3"/>
    <x v="9"/>
    <x v="0"/>
    <x v="3"/>
    <x v="0"/>
    <s v="yes"/>
    <x v="1"/>
    <x v="0"/>
    <x v="0"/>
    <x v="1"/>
    <x v="5"/>
    <x v="0"/>
    <n v="0"/>
    <n v="0"/>
  </r>
  <r>
    <x v="429"/>
    <x v="32"/>
    <x v="0"/>
    <x v="3"/>
    <x v="1"/>
    <n v="94"/>
    <x v="47"/>
    <x v="2"/>
    <x v="9"/>
    <x v="0"/>
    <x v="7"/>
    <x v="0"/>
    <s v="yes"/>
    <x v="4"/>
    <x v="0"/>
    <x v="0"/>
    <x v="33"/>
    <x v="1"/>
    <x v="0"/>
    <n v="0"/>
    <n v="0"/>
  </r>
  <r>
    <x v="430"/>
    <x v="41"/>
    <x v="0"/>
    <x v="5"/>
    <x v="0"/>
    <n v="40"/>
    <x v="21"/>
    <x v="2"/>
    <x v="18"/>
    <x v="2"/>
    <x v="1"/>
    <x v="0"/>
    <s v="yes"/>
    <x v="5"/>
    <x v="0"/>
    <x v="0"/>
    <x v="19"/>
    <x v="5"/>
    <x v="2"/>
    <n v="0"/>
    <n v="0"/>
  </r>
  <r>
    <x v="431"/>
    <x v="49"/>
    <x v="0"/>
    <x v="19"/>
    <x v="3"/>
    <n v="76"/>
    <x v="13"/>
    <x v="0"/>
    <x v="17"/>
    <x v="0"/>
    <x v="23"/>
    <x v="0"/>
    <s v="yes"/>
    <x v="5"/>
    <x v="0"/>
    <x v="0"/>
    <x v="42"/>
    <x v="1"/>
    <x v="0"/>
    <n v="0"/>
    <n v="0"/>
  </r>
  <r>
    <x v="432"/>
    <x v="36"/>
    <x v="0"/>
    <x v="5"/>
    <x v="0"/>
    <n v="86"/>
    <x v="27"/>
    <x v="1"/>
    <x v="21"/>
    <x v="3"/>
    <x v="13"/>
    <x v="0"/>
    <s v="yes"/>
    <x v="1"/>
    <x v="0"/>
    <x v="0"/>
    <x v="8"/>
    <x v="0"/>
    <x v="1"/>
    <n v="0"/>
    <n v="0"/>
  </r>
  <r>
    <x v="433"/>
    <x v="34"/>
    <x v="0"/>
    <x v="11"/>
    <x v="0"/>
    <n v="92"/>
    <x v="15"/>
    <x v="2"/>
    <x v="20"/>
    <x v="3"/>
    <x v="4"/>
    <x v="0"/>
    <s v="yes"/>
    <x v="5"/>
    <x v="0"/>
    <x v="0"/>
    <x v="2"/>
    <x v="2"/>
    <x v="0"/>
    <n v="0"/>
    <n v="0"/>
  </r>
  <r>
    <x v="434"/>
    <x v="2"/>
    <x v="0"/>
    <x v="9"/>
    <x v="1"/>
    <n v="52"/>
    <x v="19"/>
    <x v="0"/>
    <x v="6"/>
    <x v="1"/>
    <x v="17"/>
    <x v="0"/>
    <s v="yes"/>
    <x v="5"/>
    <x v="0"/>
    <x v="0"/>
    <x v="30"/>
    <x v="3"/>
    <x v="6"/>
    <n v="0"/>
    <n v="0"/>
  </r>
  <r>
    <x v="435"/>
    <x v="47"/>
    <x v="0"/>
    <x v="7"/>
    <x v="2"/>
    <n v="28"/>
    <x v="6"/>
    <x v="3"/>
    <x v="8"/>
    <x v="0"/>
    <x v="15"/>
    <x v="0"/>
    <s v="yes"/>
    <x v="2"/>
    <x v="0"/>
    <x v="0"/>
    <x v="38"/>
    <x v="4"/>
    <x v="5"/>
    <n v="0"/>
    <n v="0"/>
  </r>
  <r>
    <x v="436"/>
    <x v="37"/>
    <x v="0"/>
    <x v="13"/>
    <x v="0"/>
    <n v="46"/>
    <x v="30"/>
    <x v="0"/>
    <x v="17"/>
    <x v="2"/>
    <x v="12"/>
    <x v="0"/>
    <s v="yes"/>
    <x v="1"/>
    <x v="0"/>
    <x v="0"/>
    <x v="23"/>
    <x v="4"/>
    <x v="1"/>
    <n v="0"/>
    <n v="0"/>
  </r>
  <r>
    <x v="437"/>
    <x v="4"/>
    <x v="0"/>
    <x v="16"/>
    <x v="3"/>
    <n v="50"/>
    <x v="35"/>
    <x v="2"/>
    <x v="15"/>
    <x v="2"/>
    <x v="5"/>
    <x v="0"/>
    <s v="yes"/>
    <x v="2"/>
    <x v="0"/>
    <x v="0"/>
    <x v="23"/>
    <x v="3"/>
    <x v="2"/>
    <n v="0"/>
    <n v="0"/>
  </r>
  <r>
    <x v="438"/>
    <x v="16"/>
    <x v="0"/>
    <x v="22"/>
    <x v="3"/>
    <n v="23"/>
    <x v="44"/>
    <x v="2"/>
    <x v="2"/>
    <x v="0"/>
    <x v="24"/>
    <x v="0"/>
    <s v="yes"/>
    <x v="0"/>
    <x v="0"/>
    <x v="0"/>
    <x v="45"/>
    <x v="2"/>
    <x v="0"/>
    <n v="0"/>
    <n v="0"/>
  </r>
  <r>
    <x v="439"/>
    <x v="46"/>
    <x v="0"/>
    <x v="14"/>
    <x v="2"/>
    <n v="50"/>
    <x v="37"/>
    <x v="2"/>
    <x v="2"/>
    <x v="2"/>
    <x v="23"/>
    <x v="0"/>
    <s v="yes"/>
    <x v="1"/>
    <x v="0"/>
    <x v="0"/>
    <x v="4"/>
    <x v="1"/>
    <x v="5"/>
    <n v="0"/>
    <n v="0"/>
  </r>
  <r>
    <x v="440"/>
    <x v="30"/>
    <x v="0"/>
    <x v="5"/>
    <x v="0"/>
    <n v="89"/>
    <x v="19"/>
    <x v="3"/>
    <x v="1"/>
    <x v="0"/>
    <x v="1"/>
    <x v="0"/>
    <s v="yes"/>
    <x v="5"/>
    <x v="0"/>
    <x v="0"/>
    <x v="11"/>
    <x v="5"/>
    <x v="0"/>
    <n v="0"/>
    <n v="0"/>
  </r>
  <r>
    <x v="441"/>
    <x v="49"/>
    <x v="0"/>
    <x v="15"/>
    <x v="0"/>
    <n v="81"/>
    <x v="20"/>
    <x v="2"/>
    <x v="1"/>
    <x v="0"/>
    <x v="19"/>
    <x v="0"/>
    <s v="yes"/>
    <x v="3"/>
    <x v="0"/>
    <x v="0"/>
    <x v="18"/>
    <x v="2"/>
    <x v="2"/>
    <n v="0"/>
    <n v="0"/>
  </r>
  <r>
    <x v="442"/>
    <x v="26"/>
    <x v="0"/>
    <x v="12"/>
    <x v="3"/>
    <n v="69"/>
    <x v="49"/>
    <x v="2"/>
    <x v="8"/>
    <x v="3"/>
    <x v="1"/>
    <x v="0"/>
    <s v="yes"/>
    <x v="5"/>
    <x v="0"/>
    <x v="0"/>
    <x v="4"/>
    <x v="2"/>
    <x v="3"/>
    <n v="0"/>
    <n v="0"/>
  </r>
  <r>
    <x v="443"/>
    <x v="40"/>
    <x v="0"/>
    <x v="12"/>
    <x v="3"/>
    <n v="67"/>
    <x v="11"/>
    <x v="2"/>
    <x v="23"/>
    <x v="2"/>
    <x v="15"/>
    <x v="0"/>
    <s v="yes"/>
    <x v="1"/>
    <x v="0"/>
    <x v="0"/>
    <x v="37"/>
    <x v="3"/>
    <x v="2"/>
    <n v="0"/>
    <n v="0"/>
  </r>
  <r>
    <x v="444"/>
    <x v="39"/>
    <x v="0"/>
    <x v="10"/>
    <x v="0"/>
    <n v="20"/>
    <x v="18"/>
    <x v="2"/>
    <x v="16"/>
    <x v="2"/>
    <x v="24"/>
    <x v="0"/>
    <s v="yes"/>
    <x v="5"/>
    <x v="0"/>
    <x v="0"/>
    <x v="4"/>
    <x v="5"/>
    <x v="2"/>
    <n v="0"/>
    <n v="0"/>
  </r>
  <r>
    <x v="445"/>
    <x v="32"/>
    <x v="0"/>
    <x v="23"/>
    <x v="1"/>
    <n v="29"/>
    <x v="44"/>
    <x v="2"/>
    <x v="8"/>
    <x v="3"/>
    <x v="8"/>
    <x v="0"/>
    <s v="yes"/>
    <x v="3"/>
    <x v="0"/>
    <x v="0"/>
    <x v="27"/>
    <x v="0"/>
    <x v="2"/>
    <n v="0"/>
    <n v="0"/>
  </r>
  <r>
    <x v="446"/>
    <x v="1"/>
    <x v="0"/>
    <x v="5"/>
    <x v="0"/>
    <n v="74"/>
    <x v="8"/>
    <x v="2"/>
    <x v="5"/>
    <x v="2"/>
    <x v="7"/>
    <x v="0"/>
    <s v="yes"/>
    <x v="5"/>
    <x v="0"/>
    <x v="0"/>
    <x v="28"/>
    <x v="0"/>
    <x v="5"/>
    <n v="0"/>
    <n v="0"/>
  </r>
  <r>
    <x v="447"/>
    <x v="52"/>
    <x v="0"/>
    <x v="6"/>
    <x v="0"/>
    <n v="82"/>
    <x v="47"/>
    <x v="1"/>
    <x v="2"/>
    <x v="1"/>
    <x v="15"/>
    <x v="0"/>
    <s v="yes"/>
    <x v="3"/>
    <x v="0"/>
    <x v="0"/>
    <x v="22"/>
    <x v="4"/>
    <x v="6"/>
    <n v="0"/>
    <n v="0"/>
  </r>
  <r>
    <x v="448"/>
    <x v="45"/>
    <x v="0"/>
    <x v="24"/>
    <x v="3"/>
    <n v="23"/>
    <x v="9"/>
    <x v="2"/>
    <x v="22"/>
    <x v="2"/>
    <x v="23"/>
    <x v="0"/>
    <s v="yes"/>
    <x v="2"/>
    <x v="0"/>
    <x v="0"/>
    <x v="31"/>
    <x v="4"/>
    <x v="0"/>
    <n v="0"/>
    <n v="0"/>
  </r>
  <r>
    <x v="449"/>
    <x v="8"/>
    <x v="0"/>
    <x v="16"/>
    <x v="3"/>
    <n v="45"/>
    <x v="14"/>
    <x v="0"/>
    <x v="15"/>
    <x v="2"/>
    <x v="3"/>
    <x v="0"/>
    <s v="yes"/>
    <x v="4"/>
    <x v="0"/>
    <x v="0"/>
    <x v="31"/>
    <x v="4"/>
    <x v="5"/>
    <n v="0"/>
    <n v="0"/>
  </r>
  <r>
    <x v="450"/>
    <x v="15"/>
    <x v="0"/>
    <x v="23"/>
    <x v="1"/>
    <n v="21"/>
    <x v="39"/>
    <x v="0"/>
    <x v="19"/>
    <x v="2"/>
    <x v="2"/>
    <x v="0"/>
    <s v="yes"/>
    <x v="5"/>
    <x v="0"/>
    <x v="0"/>
    <x v="5"/>
    <x v="2"/>
    <x v="5"/>
    <n v="0"/>
    <n v="0"/>
  </r>
  <r>
    <x v="451"/>
    <x v="17"/>
    <x v="0"/>
    <x v="16"/>
    <x v="3"/>
    <n v="31"/>
    <x v="41"/>
    <x v="2"/>
    <x v="6"/>
    <x v="2"/>
    <x v="24"/>
    <x v="0"/>
    <s v="yes"/>
    <x v="0"/>
    <x v="0"/>
    <x v="0"/>
    <x v="8"/>
    <x v="2"/>
    <x v="0"/>
    <n v="0"/>
    <n v="0"/>
  </r>
  <r>
    <x v="452"/>
    <x v="4"/>
    <x v="0"/>
    <x v="13"/>
    <x v="0"/>
    <n v="45"/>
    <x v="9"/>
    <x v="2"/>
    <x v="10"/>
    <x v="2"/>
    <x v="13"/>
    <x v="0"/>
    <s v="yes"/>
    <x v="0"/>
    <x v="0"/>
    <x v="0"/>
    <x v="30"/>
    <x v="3"/>
    <x v="0"/>
    <n v="0"/>
    <n v="0"/>
  </r>
  <r>
    <x v="453"/>
    <x v="22"/>
    <x v="0"/>
    <x v="16"/>
    <x v="3"/>
    <n v="56"/>
    <x v="43"/>
    <x v="3"/>
    <x v="15"/>
    <x v="0"/>
    <x v="11"/>
    <x v="0"/>
    <s v="yes"/>
    <x v="2"/>
    <x v="0"/>
    <x v="0"/>
    <x v="17"/>
    <x v="2"/>
    <x v="1"/>
    <n v="0"/>
    <n v="0"/>
  </r>
  <r>
    <x v="454"/>
    <x v="43"/>
    <x v="0"/>
    <x v="14"/>
    <x v="2"/>
    <n v="97"/>
    <x v="32"/>
    <x v="1"/>
    <x v="9"/>
    <x v="2"/>
    <x v="4"/>
    <x v="0"/>
    <s v="yes"/>
    <x v="2"/>
    <x v="0"/>
    <x v="0"/>
    <x v="0"/>
    <x v="1"/>
    <x v="4"/>
    <n v="0"/>
    <n v="0"/>
  </r>
  <r>
    <x v="455"/>
    <x v="22"/>
    <x v="0"/>
    <x v="0"/>
    <x v="0"/>
    <n v="100"/>
    <x v="40"/>
    <x v="3"/>
    <x v="9"/>
    <x v="3"/>
    <x v="15"/>
    <x v="0"/>
    <s v="yes"/>
    <x v="5"/>
    <x v="0"/>
    <x v="0"/>
    <x v="16"/>
    <x v="5"/>
    <x v="0"/>
    <n v="0"/>
    <n v="0"/>
  </r>
  <r>
    <x v="456"/>
    <x v="2"/>
    <x v="0"/>
    <x v="0"/>
    <x v="0"/>
    <n v="96"/>
    <x v="17"/>
    <x v="1"/>
    <x v="21"/>
    <x v="3"/>
    <x v="17"/>
    <x v="0"/>
    <s v="yes"/>
    <x v="4"/>
    <x v="0"/>
    <x v="0"/>
    <x v="42"/>
    <x v="2"/>
    <x v="3"/>
    <n v="0"/>
    <n v="0"/>
  </r>
  <r>
    <x v="457"/>
    <x v="15"/>
    <x v="0"/>
    <x v="24"/>
    <x v="3"/>
    <n v="99"/>
    <x v="3"/>
    <x v="2"/>
    <x v="24"/>
    <x v="1"/>
    <x v="8"/>
    <x v="0"/>
    <s v="yes"/>
    <x v="2"/>
    <x v="0"/>
    <x v="0"/>
    <x v="26"/>
    <x v="5"/>
    <x v="6"/>
    <n v="0"/>
    <n v="0"/>
  </r>
  <r>
    <x v="458"/>
    <x v="36"/>
    <x v="0"/>
    <x v="6"/>
    <x v="0"/>
    <n v="91"/>
    <x v="10"/>
    <x v="0"/>
    <x v="13"/>
    <x v="0"/>
    <x v="17"/>
    <x v="0"/>
    <s v="yes"/>
    <x v="4"/>
    <x v="0"/>
    <x v="0"/>
    <x v="26"/>
    <x v="3"/>
    <x v="5"/>
    <n v="0"/>
    <n v="0"/>
  </r>
  <r>
    <x v="459"/>
    <x v="6"/>
    <x v="0"/>
    <x v="19"/>
    <x v="3"/>
    <n v="30"/>
    <x v="33"/>
    <x v="0"/>
    <x v="13"/>
    <x v="0"/>
    <x v="22"/>
    <x v="0"/>
    <s v="yes"/>
    <x v="3"/>
    <x v="0"/>
    <x v="0"/>
    <x v="46"/>
    <x v="3"/>
    <x v="0"/>
    <n v="0"/>
    <n v="0"/>
  </r>
  <r>
    <x v="460"/>
    <x v="14"/>
    <x v="0"/>
    <x v="9"/>
    <x v="1"/>
    <n v="65"/>
    <x v="36"/>
    <x v="0"/>
    <x v="11"/>
    <x v="2"/>
    <x v="18"/>
    <x v="0"/>
    <s v="yes"/>
    <x v="5"/>
    <x v="0"/>
    <x v="0"/>
    <x v="46"/>
    <x v="4"/>
    <x v="1"/>
    <n v="0"/>
    <n v="0"/>
  </r>
  <r>
    <x v="461"/>
    <x v="20"/>
    <x v="0"/>
    <x v="23"/>
    <x v="1"/>
    <n v="93"/>
    <x v="31"/>
    <x v="2"/>
    <x v="22"/>
    <x v="0"/>
    <x v="20"/>
    <x v="0"/>
    <s v="yes"/>
    <x v="0"/>
    <x v="0"/>
    <x v="0"/>
    <x v="41"/>
    <x v="0"/>
    <x v="1"/>
    <n v="0"/>
    <n v="0"/>
  </r>
  <r>
    <x v="462"/>
    <x v="35"/>
    <x v="0"/>
    <x v="14"/>
    <x v="2"/>
    <n v="81"/>
    <x v="26"/>
    <x v="2"/>
    <x v="3"/>
    <x v="3"/>
    <x v="13"/>
    <x v="0"/>
    <s v="yes"/>
    <x v="0"/>
    <x v="0"/>
    <x v="0"/>
    <x v="26"/>
    <x v="0"/>
    <x v="6"/>
    <n v="0"/>
    <n v="0"/>
  </r>
  <r>
    <x v="463"/>
    <x v="43"/>
    <x v="0"/>
    <x v="16"/>
    <x v="3"/>
    <n v="81"/>
    <x v="42"/>
    <x v="1"/>
    <x v="20"/>
    <x v="2"/>
    <x v="2"/>
    <x v="0"/>
    <s v="yes"/>
    <x v="3"/>
    <x v="0"/>
    <x v="0"/>
    <x v="32"/>
    <x v="0"/>
    <x v="1"/>
    <n v="0"/>
    <n v="0"/>
  </r>
  <r>
    <x v="464"/>
    <x v="51"/>
    <x v="0"/>
    <x v="12"/>
    <x v="3"/>
    <n v="52"/>
    <x v="15"/>
    <x v="2"/>
    <x v="5"/>
    <x v="0"/>
    <x v="10"/>
    <x v="0"/>
    <s v="yes"/>
    <x v="2"/>
    <x v="0"/>
    <x v="0"/>
    <x v="24"/>
    <x v="3"/>
    <x v="5"/>
    <n v="0"/>
    <n v="0"/>
  </r>
  <r>
    <x v="465"/>
    <x v="22"/>
    <x v="0"/>
    <x v="11"/>
    <x v="0"/>
    <n v="88"/>
    <x v="19"/>
    <x v="2"/>
    <x v="6"/>
    <x v="2"/>
    <x v="11"/>
    <x v="0"/>
    <s v="yes"/>
    <x v="2"/>
    <x v="0"/>
    <x v="0"/>
    <x v="29"/>
    <x v="1"/>
    <x v="3"/>
    <n v="0"/>
    <n v="0"/>
  </r>
  <r>
    <x v="466"/>
    <x v="21"/>
    <x v="0"/>
    <x v="2"/>
    <x v="0"/>
    <n v="24"/>
    <x v="34"/>
    <x v="0"/>
    <x v="2"/>
    <x v="0"/>
    <x v="12"/>
    <x v="0"/>
    <s v="yes"/>
    <x v="1"/>
    <x v="0"/>
    <x v="0"/>
    <x v="29"/>
    <x v="3"/>
    <x v="1"/>
    <n v="0"/>
    <n v="0"/>
  </r>
  <r>
    <x v="467"/>
    <x v="1"/>
    <x v="0"/>
    <x v="21"/>
    <x v="3"/>
    <n v="51"/>
    <x v="43"/>
    <x v="1"/>
    <x v="20"/>
    <x v="1"/>
    <x v="9"/>
    <x v="0"/>
    <s v="yes"/>
    <x v="4"/>
    <x v="0"/>
    <x v="0"/>
    <x v="10"/>
    <x v="5"/>
    <x v="6"/>
    <n v="0"/>
    <n v="0"/>
  </r>
  <r>
    <x v="468"/>
    <x v="50"/>
    <x v="0"/>
    <x v="21"/>
    <x v="3"/>
    <n v="38"/>
    <x v="42"/>
    <x v="1"/>
    <x v="15"/>
    <x v="3"/>
    <x v="16"/>
    <x v="0"/>
    <s v="yes"/>
    <x v="1"/>
    <x v="0"/>
    <x v="0"/>
    <x v="20"/>
    <x v="1"/>
    <x v="3"/>
    <n v="0"/>
    <n v="0"/>
  </r>
  <r>
    <x v="469"/>
    <x v="3"/>
    <x v="0"/>
    <x v="6"/>
    <x v="0"/>
    <n v="46"/>
    <x v="15"/>
    <x v="0"/>
    <x v="6"/>
    <x v="3"/>
    <x v="7"/>
    <x v="0"/>
    <s v="yes"/>
    <x v="4"/>
    <x v="0"/>
    <x v="0"/>
    <x v="48"/>
    <x v="5"/>
    <x v="4"/>
    <n v="0"/>
    <n v="0"/>
  </r>
  <r>
    <x v="470"/>
    <x v="2"/>
    <x v="0"/>
    <x v="10"/>
    <x v="0"/>
    <n v="63"/>
    <x v="46"/>
    <x v="0"/>
    <x v="11"/>
    <x v="2"/>
    <x v="12"/>
    <x v="0"/>
    <s v="yes"/>
    <x v="0"/>
    <x v="0"/>
    <x v="0"/>
    <x v="49"/>
    <x v="1"/>
    <x v="6"/>
    <n v="0"/>
    <n v="0"/>
  </r>
  <r>
    <x v="471"/>
    <x v="0"/>
    <x v="0"/>
    <x v="18"/>
    <x v="3"/>
    <n v="72"/>
    <x v="9"/>
    <x v="3"/>
    <x v="3"/>
    <x v="0"/>
    <x v="8"/>
    <x v="0"/>
    <s v="yes"/>
    <x v="4"/>
    <x v="0"/>
    <x v="0"/>
    <x v="13"/>
    <x v="4"/>
    <x v="3"/>
    <n v="0"/>
    <n v="0"/>
  </r>
  <r>
    <x v="472"/>
    <x v="30"/>
    <x v="0"/>
    <x v="2"/>
    <x v="0"/>
    <n v="39"/>
    <x v="42"/>
    <x v="0"/>
    <x v="0"/>
    <x v="0"/>
    <x v="20"/>
    <x v="0"/>
    <s v="yes"/>
    <x v="1"/>
    <x v="0"/>
    <x v="0"/>
    <x v="35"/>
    <x v="4"/>
    <x v="3"/>
    <n v="0"/>
    <n v="0"/>
  </r>
  <r>
    <x v="473"/>
    <x v="50"/>
    <x v="0"/>
    <x v="7"/>
    <x v="2"/>
    <n v="42"/>
    <x v="8"/>
    <x v="0"/>
    <x v="8"/>
    <x v="1"/>
    <x v="20"/>
    <x v="0"/>
    <s v="yes"/>
    <x v="5"/>
    <x v="0"/>
    <x v="0"/>
    <x v="32"/>
    <x v="3"/>
    <x v="6"/>
    <n v="0"/>
    <n v="0"/>
  </r>
  <r>
    <x v="474"/>
    <x v="46"/>
    <x v="0"/>
    <x v="1"/>
    <x v="0"/>
    <n v="76"/>
    <x v="10"/>
    <x v="3"/>
    <x v="1"/>
    <x v="2"/>
    <x v="5"/>
    <x v="0"/>
    <s v="yes"/>
    <x v="4"/>
    <x v="0"/>
    <x v="0"/>
    <x v="28"/>
    <x v="1"/>
    <x v="3"/>
    <n v="0"/>
    <n v="0"/>
  </r>
  <r>
    <x v="475"/>
    <x v="3"/>
    <x v="0"/>
    <x v="4"/>
    <x v="1"/>
    <n v="66"/>
    <x v="31"/>
    <x v="0"/>
    <x v="23"/>
    <x v="2"/>
    <x v="2"/>
    <x v="0"/>
    <s v="yes"/>
    <x v="1"/>
    <x v="0"/>
    <x v="0"/>
    <x v="27"/>
    <x v="5"/>
    <x v="2"/>
    <n v="0"/>
    <n v="0"/>
  </r>
  <r>
    <x v="476"/>
    <x v="3"/>
    <x v="0"/>
    <x v="18"/>
    <x v="3"/>
    <n v="90"/>
    <x v="39"/>
    <x v="2"/>
    <x v="23"/>
    <x v="1"/>
    <x v="1"/>
    <x v="0"/>
    <s v="yes"/>
    <x v="1"/>
    <x v="0"/>
    <x v="0"/>
    <x v="1"/>
    <x v="5"/>
    <x v="0"/>
    <n v="0"/>
    <n v="0"/>
  </r>
  <r>
    <x v="477"/>
    <x v="32"/>
    <x v="0"/>
    <x v="1"/>
    <x v="0"/>
    <n v="56"/>
    <x v="25"/>
    <x v="2"/>
    <x v="14"/>
    <x v="2"/>
    <x v="18"/>
    <x v="0"/>
    <s v="yes"/>
    <x v="1"/>
    <x v="0"/>
    <x v="0"/>
    <x v="3"/>
    <x v="5"/>
    <x v="1"/>
    <n v="0"/>
    <n v="0"/>
  </r>
  <r>
    <x v="478"/>
    <x v="25"/>
    <x v="0"/>
    <x v="16"/>
    <x v="3"/>
    <n v="43"/>
    <x v="23"/>
    <x v="3"/>
    <x v="2"/>
    <x v="0"/>
    <x v="4"/>
    <x v="0"/>
    <s v="yes"/>
    <x v="1"/>
    <x v="0"/>
    <x v="0"/>
    <x v="26"/>
    <x v="0"/>
    <x v="2"/>
    <n v="0"/>
    <n v="0"/>
  </r>
  <r>
    <x v="479"/>
    <x v="31"/>
    <x v="0"/>
    <x v="8"/>
    <x v="3"/>
    <n v="84"/>
    <x v="44"/>
    <x v="0"/>
    <x v="22"/>
    <x v="0"/>
    <x v="13"/>
    <x v="0"/>
    <s v="yes"/>
    <x v="5"/>
    <x v="0"/>
    <x v="0"/>
    <x v="34"/>
    <x v="0"/>
    <x v="5"/>
    <n v="0"/>
    <n v="0"/>
  </r>
  <r>
    <x v="480"/>
    <x v="33"/>
    <x v="0"/>
    <x v="15"/>
    <x v="0"/>
    <n v="88"/>
    <x v="34"/>
    <x v="2"/>
    <x v="0"/>
    <x v="2"/>
    <x v="6"/>
    <x v="0"/>
    <s v="yes"/>
    <x v="3"/>
    <x v="0"/>
    <x v="0"/>
    <x v="48"/>
    <x v="5"/>
    <x v="4"/>
    <n v="0"/>
    <n v="0"/>
  </r>
  <r>
    <x v="481"/>
    <x v="5"/>
    <x v="0"/>
    <x v="19"/>
    <x v="3"/>
    <n v="88"/>
    <x v="48"/>
    <x v="0"/>
    <x v="15"/>
    <x v="3"/>
    <x v="4"/>
    <x v="0"/>
    <s v="yes"/>
    <x v="4"/>
    <x v="0"/>
    <x v="0"/>
    <x v="9"/>
    <x v="3"/>
    <x v="0"/>
    <n v="0"/>
    <n v="0"/>
  </r>
  <r>
    <x v="482"/>
    <x v="38"/>
    <x v="0"/>
    <x v="22"/>
    <x v="3"/>
    <n v="42"/>
    <x v="39"/>
    <x v="2"/>
    <x v="22"/>
    <x v="0"/>
    <x v="25"/>
    <x v="0"/>
    <s v="yes"/>
    <x v="4"/>
    <x v="0"/>
    <x v="0"/>
    <x v="47"/>
    <x v="0"/>
    <x v="2"/>
    <n v="0"/>
    <n v="0"/>
  </r>
  <r>
    <x v="483"/>
    <x v="51"/>
    <x v="0"/>
    <x v="15"/>
    <x v="0"/>
    <n v="73"/>
    <x v="19"/>
    <x v="2"/>
    <x v="3"/>
    <x v="3"/>
    <x v="20"/>
    <x v="0"/>
    <s v="yes"/>
    <x v="5"/>
    <x v="0"/>
    <x v="0"/>
    <x v="45"/>
    <x v="5"/>
    <x v="1"/>
    <n v="0"/>
    <n v="0"/>
  </r>
  <r>
    <x v="484"/>
    <x v="33"/>
    <x v="0"/>
    <x v="19"/>
    <x v="3"/>
    <n v="73"/>
    <x v="9"/>
    <x v="0"/>
    <x v="12"/>
    <x v="2"/>
    <x v="10"/>
    <x v="0"/>
    <s v="yes"/>
    <x v="1"/>
    <x v="0"/>
    <x v="0"/>
    <x v="40"/>
    <x v="4"/>
    <x v="3"/>
    <n v="0"/>
    <n v="0"/>
  </r>
  <r>
    <x v="485"/>
    <x v="39"/>
    <x v="0"/>
    <x v="9"/>
    <x v="1"/>
    <n v="44"/>
    <x v="30"/>
    <x v="1"/>
    <x v="24"/>
    <x v="1"/>
    <x v="5"/>
    <x v="0"/>
    <s v="yes"/>
    <x v="2"/>
    <x v="0"/>
    <x v="0"/>
    <x v="13"/>
    <x v="5"/>
    <x v="0"/>
    <n v="0"/>
    <n v="0"/>
  </r>
  <r>
    <x v="486"/>
    <x v="21"/>
    <x v="0"/>
    <x v="3"/>
    <x v="1"/>
    <n v="63"/>
    <x v="35"/>
    <x v="2"/>
    <x v="4"/>
    <x v="3"/>
    <x v="11"/>
    <x v="0"/>
    <s v="yes"/>
    <x v="5"/>
    <x v="0"/>
    <x v="0"/>
    <x v="10"/>
    <x v="0"/>
    <x v="6"/>
    <n v="0"/>
    <n v="0"/>
  </r>
  <r>
    <x v="487"/>
    <x v="38"/>
    <x v="0"/>
    <x v="14"/>
    <x v="2"/>
    <n v="68"/>
    <x v="44"/>
    <x v="0"/>
    <x v="16"/>
    <x v="0"/>
    <x v="14"/>
    <x v="0"/>
    <s v="yes"/>
    <x v="5"/>
    <x v="0"/>
    <x v="0"/>
    <x v="17"/>
    <x v="2"/>
    <x v="3"/>
    <n v="0"/>
    <n v="0"/>
  </r>
  <r>
    <x v="488"/>
    <x v="44"/>
    <x v="0"/>
    <x v="1"/>
    <x v="0"/>
    <n v="29"/>
    <x v="1"/>
    <x v="0"/>
    <x v="8"/>
    <x v="1"/>
    <x v="12"/>
    <x v="0"/>
    <s v="yes"/>
    <x v="3"/>
    <x v="0"/>
    <x v="0"/>
    <x v="18"/>
    <x v="0"/>
    <x v="1"/>
    <n v="0"/>
    <n v="0"/>
  </r>
  <r>
    <x v="489"/>
    <x v="34"/>
    <x v="0"/>
    <x v="20"/>
    <x v="0"/>
    <n v="85"/>
    <x v="45"/>
    <x v="2"/>
    <x v="14"/>
    <x v="2"/>
    <x v="4"/>
    <x v="0"/>
    <s v="yes"/>
    <x v="3"/>
    <x v="0"/>
    <x v="0"/>
    <x v="19"/>
    <x v="3"/>
    <x v="2"/>
    <n v="0"/>
    <n v="0"/>
  </r>
  <r>
    <x v="490"/>
    <x v="9"/>
    <x v="0"/>
    <x v="4"/>
    <x v="1"/>
    <n v="42"/>
    <x v="24"/>
    <x v="2"/>
    <x v="5"/>
    <x v="0"/>
    <x v="19"/>
    <x v="0"/>
    <s v="yes"/>
    <x v="4"/>
    <x v="0"/>
    <x v="0"/>
    <x v="39"/>
    <x v="1"/>
    <x v="5"/>
    <n v="0"/>
    <n v="0"/>
  </r>
  <r>
    <x v="491"/>
    <x v="34"/>
    <x v="0"/>
    <x v="7"/>
    <x v="2"/>
    <n v="69"/>
    <x v="34"/>
    <x v="2"/>
    <x v="5"/>
    <x v="2"/>
    <x v="18"/>
    <x v="0"/>
    <s v="yes"/>
    <x v="4"/>
    <x v="0"/>
    <x v="0"/>
    <x v="37"/>
    <x v="2"/>
    <x v="4"/>
    <n v="0"/>
    <n v="0"/>
  </r>
  <r>
    <x v="492"/>
    <x v="2"/>
    <x v="0"/>
    <x v="5"/>
    <x v="0"/>
    <n v="62"/>
    <x v="49"/>
    <x v="2"/>
    <x v="13"/>
    <x v="3"/>
    <x v="20"/>
    <x v="0"/>
    <s v="yes"/>
    <x v="3"/>
    <x v="0"/>
    <x v="0"/>
    <x v="47"/>
    <x v="5"/>
    <x v="1"/>
    <n v="0"/>
    <n v="0"/>
  </r>
  <r>
    <x v="493"/>
    <x v="48"/>
    <x v="0"/>
    <x v="21"/>
    <x v="3"/>
    <n v="48"/>
    <x v="22"/>
    <x v="3"/>
    <x v="16"/>
    <x v="2"/>
    <x v="10"/>
    <x v="0"/>
    <s v="yes"/>
    <x v="5"/>
    <x v="0"/>
    <x v="0"/>
    <x v="5"/>
    <x v="1"/>
    <x v="4"/>
    <n v="0"/>
    <n v="0"/>
  </r>
  <r>
    <x v="494"/>
    <x v="21"/>
    <x v="0"/>
    <x v="23"/>
    <x v="1"/>
    <n v="68"/>
    <x v="27"/>
    <x v="2"/>
    <x v="21"/>
    <x v="0"/>
    <x v="9"/>
    <x v="0"/>
    <s v="yes"/>
    <x v="0"/>
    <x v="0"/>
    <x v="0"/>
    <x v="38"/>
    <x v="5"/>
    <x v="1"/>
    <n v="0"/>
    <n v="0"/>
  </r>
  <r>
    <x v="495"/>
    <x v="23"/>
    <x v="0"/>
    <x v="8"/>
    <x v="3"/>
    <n v="36"/>
    <x v="49"/>
    <x v="3"/>
    <x v="17"/>
    <x v="3"/>
    <x v="13"/>
    <x v="0"/>
    <s v="yes"/>
    <x v="1"/>
    <x v="0"/>
    <x v="0"/>
    <x v="49"/>
    <x v="5"/>
    <x v="0"/>
    <n v="0"/>
    <n v="0"/>
  </r>
  <r>
    <x v="496"/>
    <x v="11"/>
    <x v="0"/>
    <x v="10"/>
    <x v="0"/>
    <n v="63"/>
    <x v="18"/>
    <x v="1"/>
    <x v="1"/>
    <x v="3"/>
    <x v="13"/>
    <x v="0"/>
    <s v="yes"/>
    <x v="0"/>
    <x v="0"/>
    <x v="0"/>
    <x v="4"/>
    <x v="0"/>
    <x v="0"/>
    <n v="0"/>
    <n v="0"/>
  </r>
  <r>
    <x v="497"/>
    <x v="49"/>
    <x v="0"/>
    <x v="4"/>
    <x v="1"/>
    <n v="39"/>
    <x v="19"/>
    <x v="1"/>
    <x v="5"/>
    <x v="0"/>
    <x v="12"/>
    <x v="0"/>
    <s v="yes"/>
    <x v="1"/>
    <x v="0"/>
    <x v="0"/>
    <x v="4"/>
    <x v="1"/>
    <x v="1"/>
    <n v="0"/>
    <n v="0"/>
  </r>
  <r>
    <x v="498"/>
    <x v="49"/>
    <x v="0"/>
    <x v="23"/>
    <x v="1"/>
    <n v="78"/>
    <x v="44"/>
    <x v="2"/>
    <x v="12"/>
    <x v="1"/>
    <x v="15"/>
    <x v="0"/>
    <s v="yes"/>
    <x v="1"/>
    <x v="0"/>
    <x v="0"/>
    <x v="46"/>
    <x v="4"/>
    <x v="5"/>
    <n v="0"/>
    <n v="0"/>
  </r>
  <r>
    <x v="499"/>
    <x v="24"/>
    <x v="0"/>
    <x v="9"/>
    <x v="1"/>
    <n v="99"/>
    <x v="3"/>
    <x v="0"/>
    <x v="5"/>
    <x v="0"/>
    <x v="6"/>
    <x v="0"/>
    <s v="yes"/>
    <x v="0"/>
    <x v="0"/>
    <x v="0"/>
    <x v="37"/>
    <x v="3"/>
    <x v="5"/>
    <n v="0"/>
    <n v="0"/>
  </r>
  <r>
    <x v="500"/>
    <x v="24"/>
    <x v="0"/>
    <x v="17"/>
    <x v="0"/>
    <n v="31"/>
    <x v="47"/>
    <x v="0"/>
    <x v="7"/>
    <x v="3"/>
    <x v="6"/>
    <x v="0"/>
    <s v="yes"/>
    <x v="2"/>
    <x v="0"/>
    <x v="0"/>
    <x v="31"/>
    <x v="0"/>
    <x v="6"/>
    <n v="0"/>
    <n v="0"/>
  </r>
  <r>
    <x v="501"/>
    <x v="14"/>
    <x v="0"/>
    <x v="23"/>
    <x v="1"/>
    <n v="45"/>
    <x v="20"/>
    <x v="2"/>
    <x v="17"/>
    <x v="1"/>
    <x v="3"/>
    <x v="0"/>
    <s v="yes"/>
    <x v="2"/>
    <x v="0"/>
    <x v="0"/>
    <x v="33"/>
    <x v="0"/>
    <x v="2"/>
    <n v="0"/>
    <n v="0"/>
  </r>
  <r>
    <x v="502"/>
    <x v="35"/>
    <x v="0"/>
    <x v="13"/>
    <x v="0"/>
    <n v="30"/>
    <x v="36"/>
    <x v="1"/>
    <x v="17"/>
    <x v="3"/>
    <x v="11"/>
    <x v="0"/>
    <s v="yes"/>
    <x v="0"/>
    <x v="0"/>
    <x v="0"/>
    <x v="6"/>
    <x v="3"/>
    <x v="0"/>
    <n v="0"/>
    <n v="0"/>
  </r>
  <r>
    <x v="503"/>
    <x v="0"/>
    <x v="0"/>
    <x v="9"/>
    <x v="1"/>
    <n v="24"/>
    <x v="8"/>
    <x v="2"/>
    <x v="12"/>
    <x v="2"/>
    <x v="4"/>
    <x v="0"/>
    <s v="yes"/>
    <x v="2"/>
    <x v="0"/>
    <x v="0"/>
    <x v="8"/>
    <x v="4"/>
    <x v="3"/>
    <n v="0"/>
    <n v="0"/>
  </r>
  <r>
    <x v="504"/>
    <x v="32"/>
    <x v="0"/>
    <x v="9"/>
    <x v="1"/>
    <n v="22"/>
    <x v="9"/>
    <x v="2"/>
    <x v="1"/>
    <x v="0"/>
    <x v="20"/>
    <x v="0"/>
    <s v="yes"/>
    <x v="1"/>
    <x v="0"/>
    <x v="0"/>
    <x v="8"/>
    <x v="3"/>
    <x v="2"/>
    <n v="0"/>
    <n v="0"/>
  </r>
  <r>
    <x v="505"/>
    <x v="12"/>
    <x v="0"/>
    <x v="17"/>
    <x v="0"/>
    <n v="63"/>
    <x v="1"/>
    <x v="0"/>
    <x v="0"/>
    <x v="1"/>
    <x v="24"/>
    <x v="0"/>
    <s v="yes"/>
    <x v="0"/>
    <x v="0"/>
    <x v="0"/>
    <x v="44"/>
    <x v="1"/>
    <x v="4"/>
    <n v="0"/>
    <n v="0"/>
  </r>
  <r>
    <x v="506"/>
    <x v="48"/>
    <x v="0"/>
    <x v="18"/>
    <x v="3"/>
    <n v="40"/>
    <x v="42"/>
    <x v="2"/>
    <x v="8"/>
    <x v="3"/>
    <x v="2"/>
    <x v="0"/>
    <s v="yes"/>
    <x v="4"/>
    <x v="0"/>
    <x v="0"/>
    <x v="26"/>
    <x v="5"/>
    <x v="2"/>
    <n v="0"/>
    <n v="0"/>
  </r>
  <r>
    <x v="507"/>
    <x v="13"/>
    <x v="0"/>
    <x v="6"/>
    <x v="0"/>
    <n v="20"/>
    <x v="1"/>
    <x v="2"/>
    <x v="23"/>
    <x v="1"/>
    <x v="16"/>
    <x v="0"/>
    <s v="yes"/>
    <x v="5"/>
    <x v="0"/>
    <x v="0"/>
    <x v="42"/>
    <x v="5"/>
    <x v="0"/>
    <n v="0"/>
    <n v="0"/>
  </r>
  <r>
    <x v="508"/>
    <x v="7"/>
    <x v="0"/>
    <x v="16"/>
    <x v="3"/>
    <n v="20"/>
    <x v="26"/>
    <x v="1"/>
    <x v="22"/>
    <x v="0"/>
    <x v="18"/>
    <x v="0"/>
    <s v="yes"/>
    <x v="5"/>
    <x v="0"/>
    <x v="0"/>
    <x v="4"/>
    <x v="3"/>
    <x v="3"/>
    <n v="0"/>
    <n v="0"/>
  </r>
  <r>
    <x v="509"/>
    <x v="38"/>
    <x v="0"/>
    <x v="17"/>
    <x v="0"/>
    <n v="80"/>
    <x v="12"/>
    <x v="0"/>
    <x v="17"/>
    <x v="2"/>
    <x v="20"/>
    <x v="0"/>
    <s v="yes"/>
    <x v="1"/>
    <x v="0"/>
    <x v="0"/>
    <x v="14"/>
    <x v="5"/>
    <x v="1"/>
    <n v="0"/>
    <n v="0"/>
  </r>
  <r>
    <x v="510"/>
    <x v="3"/>
    <x v="0"/>
    <x v="5"/>
    <x v="0"/>
    <n v="87"/>
    <x v="8"/>
    <x v="2"/>
    <x v="11"/>
    <x v="3"/>
    <x v="20"/>
    <x v="0"/>
    <s v="yes"/>
    <x v="4"/>
    <x v="0"/>
    <x v="0"/>
    <x v="17"/>
    <x v="0"/>
    <x v="2"/>
    <n v="0"/>
    <n v="0"/>
  </r>
  <r>
    <x v="511"/>
    <x v="12"/>
    <x v="0"/>
    <x v="5"/>
    <x v="0"/>
    <n v="46"/>
    <x v="11"/>
    <x v="0"/>
    <x v="22"/>
    <x v="3"/>
    <x v="0"/>
    <x v="0"/>
    <s v="yes"/>
    <x v="1"/>
    <x v="0"/>
    <x v="0"/>
    <x v="6"/>
    <x v="3"/>
    <x v="2"/>
    <n v="0"/>
    <n v="0"/>
  </r>
  <r>
    <x v="512"/>
    <x v="1"/>
    <x v="0"/>
    <x v="24"/>
    <x v="3"/>
    <n v="49"/>
    <x v="14"/>
    <x v="0"/>
    <x v="15"/>
    <x v="0"/>
    <x v="13"/>
    <x v="0"/>
    <s v="yes"/>
    <x v="2"/>
    <x v="0"/>
    <x v="0"/>
    <x v="1"/>
    <x v="4"/>
    <x v="5"/>
    <n v="0"/>
    <n v="0"/>
  </r>
  <r>
    <x v="513"/>
    <x v="40"/>
    <x v="0"/>
    <x v="18"/>
    <x v="3"/>
    <n v="65"/>
    <x v="35"/>
    <x v="2"/>
    <x v="15"/>
    <x v="3"/>
    <x v="15"/>
    <x v="0"/>
    <s v="yes"/>
    <x v="5"/>
    <x v="0"/>
    <x v="0"/>
    <x v="24"/>
    <x v="0"/>
    <x v="2"/>
    <n v="0"/>
    <n v="0"/>
  </r>
  <r>
    <x v="514"/>
    <x v="14"/>
    <x v="0"/>
    <x v="11"/>
    <x v="0"/>
    <n v="62"/>
    <x v="27"/>
    <x v="1"/>
    <x v="8"/>
    <x v="0"/>
    <x v="24"/>
    <x v="0"/>
    <s v="yes"/>
    <x v="3"/>
    <x v="0"/>
    <x v="0"/>
    <x v="39"/>
    <x v="3"/>
    <x v="3"/>
    <n v="0"/>
    <n v="0"/>
  </r>
  <r>
    <x v="515"/>
    <x v="48"/>
    <x v="0"/>
    <x v="19"/>
    <x v="3"/>
    <n v="67"/>
    <x v="0"/>
    <x v="0"/>
    <x v="4"/>
    <x v="1"/>
    <x v="9"/>
    <x v="0"/>
    <s v="yes"/>
    <x v="2"/>
    <x v="0"/>
    <x v="0"/>
    <x v="22"/>
    <x v="1"/>
    <x v="5"/>
    <n v="0"/>
    <n v="0"/>
  </r>
  <r>
    <x v="516"/>
    <x v="50"/>
    <x v="0"/>
    <x v="15"/>
    <x v="0"/>
    <n v="41"/>
    <x v="8"/>
    <x v="0"/>
    <x v="21"/>
    <x v="3"/>
    <x v="11"/>
    <x v="0"/>
    <s v="yes"/>
    <x v="4"/>
    <x v="0"/>
    <x v="0"/>
    <x v="5"/>
    <x v="5"/>
    <x v="4"/>
    <n v="0"/>
    <n v="0"/>
  </r>
  <r>
    <x v="517"/>
    <x v="12"/>
    <x v="0"/>
    <x v="23"/>
    <x v="1"/>
    <n v="49"/>
    <x v="25"/>
    <x v="0"/>
    <x v="5"/>
    <x v="3"/>
    <x v="2"/>
    <x v="0"/>
    <s v="yes"/>
    <x v="1"/>
    <x v="0"/>
    <x v="0"/>
    <x v="12"/>
    <x v="1"/>
    <x v="6"/>
    <n v="0"/>
    <n v="0"/>
  </r>
  <r>
    <x v="518"/>
    <x v="41"/>
    <x v="0"/>
    <x v="0"/>
    <x v="0"/>
    <n v="100"/>
    <x v="4"/>
    <x v="2"/>
    <x v="19"/>
    <x v="3"/>
    <x v="3"/>
    <x v="0"/>
    <s v="yes"/>
    <x v="2"/>
    <x v="0"/>
    <x v="0"/>
    <x v="20"/>
    <x v="0"/>
    <x v="6"/>
    <n v="0"/>
    <n v="0"/>
  </r>
  <r>
    <x v="519"/>
    <x v="1"/>
    <x v="0"/>
    <x v="22"/>
    <x v="3"/>
    <n v="54"/>
    <x v="46"/>
    <x v="0"/>
    <x v="24"/>
    <x v="2"/>
    <x v="14"/>
    <x v="0"/>
    <s v="yes"/>
    <x v="4"/>
    <x v="0"/>
    <x v="0"/>
    <x v="14"/>
    <x v="4"/>
    <x v="3"/>
    <n v="0"/>
    <n v="0"/>
  </r>
  <r>
    <x v="520"/>
    <x v="47"/>
    <x v="0"/>
    <x v="12"/>
    <x v="3"/>
    <n v="84"/>
    <x v="36"/>
    <x v="2"/>
    <x v="3"/>
    <x v="1"/>
    <x v="20"/>
    <x v="0"/>
    <s v="yes"/>
    <x v="1"/>
    <x v="0"/>
    <x v="0"/>
    <x v="41"/>
    <x v="5"/>
    <x v="3"/>
    <n v="0"/>
    <n v="0"/>
  </r>
  <r>
    <x v="521"/>
    <x v="24"/>
    <x v="0"/>
    <x v="6"/>
    <x v="0"/>
    <n v="41"/>
    <x v="34"/>
    <x v="0"/>
    <x v="9"/>
    <x v="0"/>
    <x v="1"/>
    <x v="0"/>
    <s v="yes"/>
    <x v="3"/>
    <x v="0"/>
    <x v="0"/>
    <x v="16"/>
    <x v="4"/>
    <x v="2"/>
    <n v="0"/>
    <n v="0"/>
  </r>
  <r>
    <x v="522"/>
    <x v="13"/>
    <x v="0"/>
    <x v="24"/>
    <x v="3"/>
    <n v="88"/>
    <x v="46"/>
    <x v="2"/>
    <x v="24"/>
    <x v="1"/>
    <x v="25"/>
    <x v="0"/>
    <s v="yes"/>
    <x v="5"/>
    <x v="0"/>
    <x v="0"/>
    <x v="10"/>
    <x v="1"/>
    <x v="3"/>
    <n v="0"/>
    <n v="0"/>
  </r>
  <r>
    <x v="523"/>
    <x v="5"/>
    <x v="0"/>
    <x v="3"/>
    <x v="1"/>
    <n v="40"/>
    <x v="12"/>
    <x v="2"/>
    <x v="20"/>
    <x v="1"/>
    <x v="8"/>
    <x v="0"/>
    <s v="yes"/>
    <x v="0"/>
    <x v="0"/>
    <x v="0"/>
    <x v="36"/>
    <x v="3"/>
    <x v="3"/>
    <n v="0"/>
    <n v="0"/>
  </r>
  <r>
    <x v="524"/>
    <x v="35"/>
    <x v="0"/>
    <x v="5"/>
    <x v="0"/>
    <n v="39"/>
    <x v="38"/>
    <x v="2"/>
    <x v="9"/>
    <x v="2"/>
    <x v="6"/>
    <x v="0"/>
    <s v="yes"/>
    <x v="1"/>
    <x v="0"/>
    <x v="0"/>
    <x v="12"/>
    <x v="3"/>
    <x v="2"/>
    <n v="0"/>
    <n v="0"/>
  </r>
  <r>
    <x v="525"/>
    <x v="47"/>
    <x v="0"/>
    <x v="7"/>
    <x v="2"/>
    <n v="37"/>
    <x v="44"/>
    <x v="2"/>
    <x v="17"/>
    <x v="1"/>
    <x v="4"/>
    <x v="0"/>
    <s v="yes"/>
    <x v="2"/>
    <x v="0"/>
    <x v="0"/>
    <x v="23"/>
    <x v="5"/>
    <x v="5"/>
    <n v="0"/>
    <n v="0"/>
  </r>
  <r>
    <x v="526"/>
    <x v="47"/>
    <x v="0"/>
    <x v="13"/>
    <x v="0"/>
    <n v="52"/>
    <x v="32"/>
    <x v="1"/>
    <x v="16"/>
    <x v="0"/>
    <x v="8"/>
    <x v="0"/>
    <s v="yes"/>
    <x v="3"/>
    <x v="0"/>
    <x v="0"/>
    <x v="5"/>
    <x v="1"/>
    <x v="5"/>
    <n v="0"/>
    <n v="0"/>
  </r>
  <r>
    <x v="527"/>
    <x v="3"/>
    <x v="0"/>
    <x v="17"/>
    <x v="0"/>
    <n v="23"/>
    <x v="36"/>
    <x v="0"/>
    <x v="22"/>
    <x v="0"/>
    <x v="24"/>
    <x v="0"/>
    <s v="yes"/>
    <x v="2"/>
    <x v="0"/>
    <x v="0"/>
    <x v="39"/>
    <x v="4"/>
    <x v="6"/>
    <n v="0"/>
    <n v="0"/>
  </r>
  <r>
    <x v="528"/>
    <x v="50"/>
    <x v="0"/>
    <x v="4"/>
    <x v="1"/>
    <n v="88"/>
    <x v="33"/>
    <x v="1"/>
    <x v="19"/>
    <x v="0"/>
    <x v="4"/>
    <x v="0"/>
    <s v="yes"/>
    <x v="0"/>
    <x v="0"/>
    <x v="0"/>
    <x v="19"/>
    <x v="1"/>
    <x v="2"/>
    <n v="0"/>
    <n v="0"/>
  </r>
  <r>
    <x v="529"/>
    <x v="45"/>
    <x v="0"/>
    <x v="6"/>
    <x v="0"/>
    <n v="84"/>
    <x v="18"/>
    <x v="2"/>
    <x v="20"/>
    <x v="3"/>
    <x v="18"/>
    <x v="0"/>
    <s v="yes"/>
    <x v="3"/>
    <x v="0"/>
    <x v="0"/>
    <x v="49"/>
    <x v="2"/>
    <x v="5"/>
    <n v="0"/>
    <n v="0"/>
  </r>
  <r>
    <x v="530"/>
    <x v="39"/>
    <x v="0"/>
    <x v="7"/>
    <x v="2"/>
    <n v="37"/>
    <x v="6"/>
    <x v="3"/>
    <x v="23"/>
    <x v="0"/>
    <x v="4"/>
    <x v="0"/>
    <s v="yes"/>
    <x v="5"/>
    <x v="0"/>
    <x v="0"/>
    <x v="29"/>
    <x v="2"/>
    <x v="4"/>
    <n v="0"/>
    <n v="0"/>
  </r>
  <r>
    <x v="531"/>
    <x v="2"/>
    <x v="0"/>
    <x v="3"/>
    <x v="1"/>
    <n v="51"/>
    <x v="34"/>
    <x v="0"/>
    <x v="7"/>
    <x v="3"/>
    <x v="23"/>
    <x v="0"/>
    <s v="yes"/>
    <x v="2"/>
    <x v="0"/>
    <x v="0"/>
    <x v="38"/>
    <x v="1"/>
    <x v="1"/>
    <n v="0"/>
    <n v="0"/>
  </r>
  <r>
    <x v="532"/>
    <x v="8"/>
    <x v="0"/>
    <x v="13"/>
    <x v="0"/>
    <n v="76"/>
    <x v="21"/>
    <x v="0"/>
    <x v="13"/>
    <x v="0"/>
    <x v="7"/>
    <x v="0"/>
    <s v="yes"/>
    <x v="0"/>
    <x v="0"/>
    <x v="0"/>
    <x v="31"/>
    <x v="4"/>
    <x v="6"/>
    <n v="0"/>
    <n v="0"/>
  </r>
  <r>
    <x v="533"/>
    <x v="9"/>
    <x v="0"/>
    <x v="3"/>
    <x v="1"/>
    <n v="60"/>
    <x v="17"/>
    <x v="0"/>
    <x v="6"/>
    <x v="1"/>
    <x v="9"/>
    <x v="0"/>
    <s v="yes"/>
    <x v="2"/>
    <x v="0"/>
    <x v="0"/>
    <x v="14"/>
    <x v="5"/>
    <x v="1"/>
    <n v="0"/>
    <n v="0"/>
  </r>
  <r>
    <x v="534"/>
    <x v="13"/>
    <x v="0"/>
    <x v="24"/>
    <x v="3"/>
    <n v="72"/>
    <x v="20"/>
    <x v="0"/>
    <x v="6"/>
    <x v="3"/>
    <x v="9"/>
    <x v="0"/>
    <s v="yes"/>
    <x v="2"/>
    <x v="0"/>
    <x v="0"/>
    <x v="7"/>
    <x v="3"/>
    <x v="3"/>
    <n v="0"/>
    <n v="0"/>
  </r>
  <r>
    <x v="535"/>
    <x v="19"/>
    <x v="0"/>
    <x v="17"/>
    <x v="0"/>
    <n v="45"/>
    <x v="8"/>
    <x v="0"/>
    <x v="1"/>
    <x v="1"/>
    <x v="4"/>
    <x v="0"/>
    <s v="yes"/>
    <x v="1"/>
    <x v="0"/>
    <x v="0"/>
    <x v="37"/>
    <x v="4"/>
    <x v="1"/>
    <n v="0"/>
    <n v="0"/>
  </r>
  <r>
    <x v="536"/>
    <x v="42"/>
    <x v="0"/>
    <x v="14"/>
    <x v="2"/>
    <n v="84"/>
    <x v="26"/>
    <x v="1"/>
    <x v="1"/>
    <x v="3"/>
    <x v="14"/>
    <x v="0"/>
    <s v="yes"/>
    <x v="5"/>
    <x v="0"/>
    <x v="0"/>
    <x v="20"/>
    <x v="5"/>
    <x v="6"/>
    <n v="0"/>
    <n v="0"/>
  </r>
  <r>
    <x v="537"/>
    <x v="2"/>
    <x v="0"/>
    <x v="0"/>
    <x v="0"/>
    <n v="49"/>
    <x v="41"/>
    <x v="1"/>
    <x v="2"/>
    <x v="2"/>
    <x v="21"/>
    <x v="0"/>
    <s v="yes"/>
    <x v="5"/>
    <x v="0"/>
    <x v="0"/>
    <x v="0"/>
    <x v="5"/>
    <x v="2"/>
    <n v="0"/>
    <n v="0"/>
  </r>
  <r>
    <x v="538"/>
    <x v="7"/>
    <x v="0"/>
    <x v="20"/>
    <x v="0"/>
    <n v="22"/>
    <x v="41"/>
    <x v="3"/>
    <x v="14"/>
    <x v="1"/>
    <x v="4"/>
    <x v="0"/>
    <s v="yes"/>
    <x v="1"/>
    <x v="0"/>
    <x v="0"/>
    <x v="34"/>
    <x v="1"/>
    <x v="1"/>
    <n v="0"/>
    <n v="0"/>
  </r>
  <r>
    <x v="539"/>
    <x v="34"/>
    <x v="0"/>
    <x v="7"/>
    <x v="2"/>
    <n v="48"/>
    <x v="5"/>
    <x v="2"/>
    <x v="10"/>
    <x v="0"/>
    <x v="17"/>
    <x v="0"/>
    <s v="yes"/>
    <x v="5"/>
    <x v="0"/>
    <x v="0"/>
    <x v="3"/>
    <x v="5"/>
    <x v="1"/>
    <n v="0"/>
    <n v="0"/>
  </r>
  <r>
    <x v="540"/>
    <x v="34"/>
    <x v="0"/>
    <x v="10"/>
    <x v="0"/>
    <n v="37"/>
    <x v="36"/>
    <x v="2"/>
    <x v="12"/>
    <x v="1"/>
    <x v="0"/>
    <x v="0"/>
    <s v="yes"/>
    <x v="2"/>
    <x v="0"/>
    <x v="0"/>
    <x v="42"/>
    <x v="1"/>
    <x v="6"/>
    <n v="0"/>
    <n v="0"/>
  </r>
  <r>
    <x v="541"/>
    <x v="16"/>
    <x v="0"/>
    <x v="14"/>
    <x v="2"/>
    <n v="27"/>
    <x v="39"/>
    <x v="0"/>
    <x v="0"/>
    <x v="3"/>
    <x v="11"/>
    <x v="0"/>
    <s v="yes"/>
    <x v="2"/>
    <x v="0"/>
    <x v="0"/>
    <x v="24"/>
    <x v="1"/>
    <x v="4"/>
    <n v="0"/>
    <n v="0"/>
  </r>
  <r>
    <x v="542"/>
    <x v="7"/>
    <x v="0"/>
    <x v="23"/>
    <x v="1"/>
    <n v="79"/>
    <x v="26"/>
    <x v="3"/>
    <x v="11"/>
    <x v="1"/>
    <x v="12"/>
    <x v="0"/>
    <s v="yes"/>
    <x v="2"/>
    <x v="0"/>
    <x v="0"/>
    <x v="31"/>
    <x v="1"/>
    <x v="4"/>
    <n v="0"/>
    <n v="0"/>
  </r>
  <r>
    <x v="543"/>
    <x v="10"/>
    <x v="0"/>
    <x v="11"/>
    <x v="0"/>
    <n v="98"/>
    <x v="15"/>
    <x v="1"/>
    <x v="16"/>
    <x v="1"/>
    <x v="24"/>
    <x v="0"/>
    <s v="yes"/>
    <x v="0"/>
    <x v="0"/>
    <x v="0"/>
    <x v="47"/>
    <x v="2"/>
    <x v="5"/>
    <n v="0"/>
    <n v="0"/>
  </r>
  <r>
    <x v="544"/>
    <x v="50"/>
    <x v="0"/>
    <x v="3"/>
    <x v="1"/>
    <n v="64"/>
    <x v="47"/>
    <x v="1"/>
    <x v="22"/>
    <x v="2"/>
    <x v="13"/>
    <x v="0"/>
    <s v="yes"/>
    <x v="3"/>
    <x v="0"/>
    <x v="0"/>
    <x v="48"/>
    <x v="4"/>
    <x v="6"/>
    <n v="0"/>
    <n v="0"/>
  </r>
  <r>
    <x v="545"/>
    <x v="23"/>
    <x v="0"/>
    <x v="7"/>
    <x v="2"/>
    <n v="32"/>
    <x v="15"/>
    <x v="0"/>
    <x v="23"/>
    <x v="2"/>
    <x v="1"/>
    <x v="0"/>
    <s v="yes"/>
    <x v="4"/>
    <x v="0"/>
    <x v="0"/>
    <x v="26"/>
    <x v="5"/>
    <x v="2"/>
    <n v="0"/>
    <n v="0"/>
  </r>
  <r>
    <x v="546"/>
    <x v="46"/>
    <x v="0"/>
    <x v="15"/>
    <x v="0"/>
    <n v="74"/>
    <x v="35"/>
    <x v="2"/>
    <x v="18"/>
    <x v="0"/>
    <x v="23"/>
    <x v="0"/>
    <s v="yes"/>
    <x v="1"/>
    <x v="0"/>
    <x v="0"/>
    <x v="24"/>
    <x v="0"/>
    <x v="4"/>
    <n v="0"/>
    <n v="0"/>
  </r>
  <r>
    <x v="547"/>
    <x v="21"/>
    <x v="0"/>
    <x v="14"/>
    <x v="2"/>
    <n v="50"/>
    <x v="22"/>
    <x v="2"/>
    <x v="24"/>
    <x v="0"/>
    <x v="11"/>
    <x v="0"/>
    <s v="yes"/>
    <x v="1"/>
    <x v="0"/>
    <x v="0"/>
    <x v="8"/>
    <x v="0"/>
    <x v="1"/>
    <n v="0"/>
    <n v="0"/>
  </r>
  <r>
    <x v="548"/>
    <x v="24"/>
    <x v="0"/>
    <x v="21"/>
    <x v="3"/>
    <n v="64"/>
    <x v="43"/>
    <x v="2"/>
    <x v="13"/>
    <x v="0"/>
    <x v="12"/>
    <x v="0"/>
    <s v="yes"/>
    <x v="5"/>
    <x v="0"/>
    <x v="0"/>
    <x v="23"/>
    <x v="5"/>
    <x v="6"/>
    <n v="0"/>
    <n v="0"/>
  </r>
  <r>
    <x v="549"/>
    <x v="18"/>
    <x v="0"/>
    <x v="21"/>
    <x v="3"/>
    <n v="29"/>
    <x v="28"/>
    <x v="1"/>
    <x v="8"/>
    <x v="3"/>
    <x v="15"/>
    <x v="0"/>
    <s v="yes"/>
    <x v="0"/>
    <x v="0"/>
    <x v="0"/>
    <x v="10"/>
    <x v="0"/>
    <x v="4"/>
    <n v="0"/>
    <n v="0"/>
  </r>
  <r>
    <x v="550"/>
    <x v="46"/>
    <x v="0"/>
    <x v="22"/>
    <x v="3"/>
    <n v="62"/>
    <x v="42"/>
    <x v="2"/>
    <x v="8"/>
    <x v="2"/>
    <x v="13"/>
    <x v="0"/>
    <s v="yes"/>
    <x v="5"/>
    <x v="0"/>
    <x v="0"/>
    <x v="45"/>
    <x v="3"/>
    <x v="1"/>
    <n v="0"/>
    <n v="0"/>
  </r>
  <r>
    <x v="551"/>
    <x v="26"/>
    <x v="0"/>
    <x v="7"/>
    <x v="2"/>
    <n v="78"/>
    <x v="37"/>
    <x v="3"/>
    <x v="14"/>
    <x v="3"/>
    <x v="0"/>
    <x v="0"/>
    <s v="yes"/>
    <x v="4"/>
    <x v="0"/>
    <x v="0"/>
    <x v="46"/>
    <x v="1"/>
    <x v="4"/>
    <n v="0"/>
    <n v="0"/>
  </r>
  <r>
    <x v="552"/>
    <x v="41"/>
    <x v="0"/>
    <x v="17"/>
    <x v="0"/>
    <n v="94"/>
    <x v="9"/>
    <x v="2"/>
    <x v="15"/>
    <x v="3"/>
    <x v="1"/>
    <x v="0"/>
    <s v="yes"/>
    <x v="0"/>
    <x v="0"/>
    <x v="0"/>
    <x v="27"/>
    <x v="4"/>
    <x v="1"/>
    <n v="0"/>
    <n v="0"/>
  </r>
  <r>
    <x v="553"/>
    <x v="6"/>
    <x v="0"/>
    <x v="12"/>
    <x v="3"/>
    <n v="59"/>
    <x v="20"/>
    <x v="2"/>
    <x v="3"/>
    <x v="0"/>
    <x v="4"/>
    <x v="0"/>
    <s v="yes"/>
    <x v="0"/>
    <x v="0"/>
    <x v="0"/>
    <x v="28"/>
    <x v="2"/>
    <x v="3"/>
    <n v="0"/>
    <n v="0"/>
  </r>
  <r>
    <x v="554"/>
    <x v="19"/>
    <x v="0"/>
    <x v="4"/>
    <x v="1"/>
    <n v="47"/>
    <x v="46"/>
    <x v="2"/>
    <x v="16"/>
    <x v="2"/>
    <x v="21"/>
    <x v="0"/>
    <s v="yes"/>
    <x v="0"/>
    <x v="0"/>
    <x v="0"/>
    <x v="11"/>
    <x v="4"/>
    <x v="1"/>
    <n v="0"/>
    <n v="0"/>
  </r>
  <r>
    <x v="555"/>
    <x v="6"/>
    <x v="0"/>
    <x v="24"/>
    <x v="3"/>
    <n v="57"/>
    <x v="1"/>
    <x v="2"/>
    <x v="3"/>
    <x v="3"/>
    <x v="6"/>
    <x v="0"/>
    <s v="yes"/>
    <x v="0"/>
    <x v="0"/>
    <x v="0"/>
    <x v="10"/>
    <x v="0"/>
    <x v="2"/>
    <n v="0"/>
    <n v="0"/>
  </r>
  <r>
    <x v="556"/>
    <x v="37"/>
    <x v="0"/>
    <x v="7"/>
    <x v="2"/>
    <n v="90"/>
    <x v="6"/>
    <x v="0"/>
    <x v="21"/>
    <x v="0"/>
    <x v="16"/>
    <x v="0"/>
    <s v="yes"/>
    <x v="5"/>
    <x v="0"/>
    <x v="0"/>
    <x v="33"/>
    <x v="1"/>
    <x v="0"/>
    <n v="0"/>
    <n v="0"/>
  </r>
  <r>
    <x v="557"/>
    <x v="20"/>
    <x v="0"/>
    <x v="5"/>
    <x v="0"/>
    <n v="60"/>
    <x v="29"/>
    <x v="2"/>
    <x v="3"/>
    <x v="1"/>
    <x v="3"/>
    <x v="0"/>
    <s v="yes"/>
    <x v="1"/>
    <x v="0"/>
    <x v="0"/>
    <x v="4"/>
    <x v="5"/>
    <x v="1"/>
    <n v="0"/>
    <n v="0"/>
  </r>
  <r>
    <x v="558"/>
    <x v="2"/>
    <x v="0"/>
    <x v="4"/>
    <x v="1"/>
    <n v="77"/>
    <x v="44"/>
    <x v="0"/>
    <x v="11"/>
    <x v="3"/>
    <x v="4"/>
    <x v="0"/>
    <s v="yes"/>
    <x v="0"/>
    <x v="0"/>
    <x v="0"/>
    <x v="34"/>
    <x v="5"/>
    <x v="6"/>
    <n v="0"/>
    <n v="0"/>
  </r>
  <r>
    <x v="559"/>
    <x v="17"/>
    <x v="0"/>
    <x v="18"/>
    <x v="3"/>
    <n v="41"/>
    <x v="28"/>
    <x v="2"/>
    <x v="21"/>
    <x v="3"/>
    <x v="3"/>
    <x v="0"/>
    <s v="yes"/>
    <x v="5"/>
    <x v="0"/>
    <x v="0"/>
    <x v="17"/>
    <x v="4"/>
    <x v="5"/>
    <n v="0"/>
    <n v="0"/>
  </r>
  <r>
    <x v="560"/>
    <x v="15"/>
    <x v="0"/>
    <x v="16"/>
    <x v="3"/>
    <n v="48"/>
    <x v="7"/>
    <x v="0"/>
    <x v="16"/>
    <x v="3"/>
    <x v="13"/>
    <x v="0"/>
    <s v="yes"/>
    <x v="1"/>
    <x v="0"/>
    <x v="0"/>
    <x v="45"/>
    <x v="5"/>
    <x v="2"/>
    <n v="0"/>
    <n v="0"/>
  </r>
  <r>
    <x v="561"/>
    <x v="13"/>
    <x v="0"/>
    <x v="14"/>
    <x v="2"/>
    <n v="65"/>
    <x v="15"/>
    <x v="2"/>
    <x v="24"/>
    <x v="3"/>
    <x v="5"/>
    <x v="0"/>
    <s v="yes"/>
    <x v="2"/>
    <x v="0"/>
    <x v="0"/>
    <x v="29"/>
    <x v="3"/>
    <x v="0"/>
    <n v="0"/>
    <n v="0"/>
  </r>
  <r>
    <x v="562"/>
    <x v="10"/>
    <x v="0"/>
    <x v="2"/>
    <x v="0"/>
    <n v="62"/>
    <x v="9"/>
    <x v="2"/>
    <x v="24"/>
    <x v="2"/>
    <x v="1"/>
    <x v="0"/>
    <s v="yes"/>
    <x v="3"/>
    <x v="0"/>
    <x v="0"/>
    <x v="19"/>
    <x v="5"/>
    <x v="2"/>
    <n v="0"/>
    <n v="0"/>
  </r>
  <r>
    <x v="563"/>
    <x v="12"/>
    <x v="0"/>
    <x v="9"/>
    <x v="1"/>
    <n v="99"/>
    <x v="37"/>
    <x v="2"/>
    <x v="13"/>
    <x v="3"/>
    <x v="14"/>
    <x v="0"/>
    <s v="yes"/>
    <x v="3"/>
    <x v="0"/>
    <x v="0"/>
    <x v="20"/>
    <x v="5"/>
    <x v="3"/>
    <n v="0"/>
    <n v="0"/>
  </r>
  <r>
    <x v="564"/>
    <x v="29"/>
    <x v="0"/>
    <x v="15"/>
    <x v="0"/>
    <n v="58"/>
    <x v="20"/>
    <x v="2"/>
    <x v="8"/>
    <x v="0"/>
    <x v="23"/>
    <x v="0"/>
    <s v="yes"/>
    <x v="2"/>
    <x v="0"/>
    <x v="0"/>
    <x v="48"/>
    <x v="4"/>
    <x v="1"/>
    <n v="0"/>
    <n v="0"/>
  </r>
  <r>
    <x v="565"/>
    <x v="35"/>
    <x v="0"/>
    <x v="21"/>
    <x v="3"/>
    <n v="43"/>
    <x v="37"/>
    <x v="0"/>
    <x v="12"/>
    <x v="3"/>
    <x v="19"/>
    <x v="0"/>
    <s v="yes"/>
    <x v="5"/>
    <x v="0"/>
    <x v="0"/>
    <x v="9"/>
    <x v="0"/>
    <x v="1"/>
    <n v="0"/>
    <n v="0"/>
  </r>
  <r>
    <x v="566"/>
    <x v="0"/>
    <x v="0"/>
    <x v="4"/>
    <x v="1"/>
    <n v="93"/>
    <x v="15"/>
    <x v="2"/>
    <x v="21"/>
    <x v="1"/>
    <x v="15"/>
    <x v="0"/>
    <s v="yes"/>
    <x v="5"/>
    <x v="0"/>
    <x v="0"/>
    <x v="43"/>
    <x v="5"/>
    <x v="0"/>
    <n v="0"/>
    <n v="0"/>
  </r>
  <r>
    <x v="567"/>
    <x v="3"/>
    <x v="0"/>
    <x v="0"/>
    <x v="0"/>
    <n v="50"/>
    <x v="13"/>
    <x v="1"/>
    <x v="16"/>
    <x v="0"/>
    <x v="21"/>
    <x v="0"/>
    <s v="yes"/>
    <x v="2"/>
    <x v="0"/>
    <x v="0"/>
    <x v="37"/>
    <x v="0"/>
    <x v="0"/>
    <n v="0"/>
    <n v="0"/>
  </r>
  <r>
    <x v="568"/>
    <x v="42"/>
    <x v="0"/>
    <x v="13"/>
    <x v="0"/>
    <n v="88"/>
    <x v="40"/>
    <x v="0"/>
    <x v="16"/>
    <x v="2"/>
    <x v="17"/>
    <x v="0"/>
    <s v="yes"/>
    <x v="1"/>
    <x v="0"/>
    <x v="0"/>
    <x v="13"/>
    <x v="3"/>
    <x v="5"/>
    <n v="0"/>
    <n v="0"/>
  </r>
  <r>
    <x v="569"/>
    <x v="13"/>
    <x v="0"/>
    <x v="11"/>
    <x v="0"/>
    <n v="33"/>
    <x v="15"/>
    <x v="2"/>
    <x v="6"/>
    <x v="3"/>
    <x v="14"/>
    <x v="0"/>
    <s v="yes"/>
    <x v="0"/>
    <x v="0"/>
    <x v="0"/>
    <x v="15"/>
    <x v="2"/>
    <x v="6"/>
    <n v="0"/>
    <n v="0"/>
  </r>
  <r>
    <x v="570"/>
    <x v="13"/>
    <x v="0"/>
    <x v="17"/>
    <x v="0"/>
    <n v="99"/>
    <x v="44"/>
    <x v="3"/>
    <x v="7"/>
    <x v="3"/>
    <x v="7"/>
    <x v="0"/>
    <s v="yes"/>
    <x v="3"/>
    <x v="0"/>
    <x v="0"/>
    <x v="41"/>
    <x v="1"/>
    <x v="2"/>
    <n v="0"/>
    <n v="0"/>
  </r>
  <r>
    <x v="571"/>
    <x v="22"/>
    <x v="0"/>
    <x v="14"/>
    <x v="2"/>
    <n v="76"/>
    <x v="0"/>
    <x v="3"/>
    <x v="17"/>
    <x v="1"/>
    <x v="15"/>
    <x v="0"/>
    <s v="yes"/>
    <x v="1"/>
    <x v="0"/>
    <x v="0"/>
    <x v="10"/>
    <x v="0"/>
    <x v="1"/>
    <n v="0"/>
    <n v="0"/>
  </r>
  <r>
    <x v="572"/>
    <x v="19"/>
    <x v="0"/>
    <x v="18"/>
    <x v="3"/>
    <n v="97"/>
    <x v="36"/>
    <x v="3"/>
    <x v="17"/>
    <x v="2"/>
    <x v="12"/>
    <x v="0"/>
    <s v="yes"/>
    <x v="2"/>
    <x v="0"/>
    <x v="0"/>
    <x v="8"/>
    <x v="4"/>
    <x v="2"/>
    <n v="0"/>
    <n v="0"/>
  </r>
  <r>
    <x v="573"/>
    <x v="44"/>
    <x v="0"/>
    <x v="13"/>
    <x v="0"/>
    <n v="68"/>
    <x v="18"/>
    <x v="2"/>
    <x v="4"/>
    <x v="2"/>
    <x v="4"/>
    <x v="0"/>
    <s v="yes"/>
    <x v="4"/>
    <x v="0"/>
    <x v="0"/>
    <x v="2"/>
    <x v="2"/>
    <x v="4"/>
    <n v="0"/>
    <n v="0"/>
  </r>
  <r>
    <x v="574"/>
    <x v="22"/>
    <x v="0"/>
    <x v="4"/>
    <x v="1"/>
    <n v="79"/>
    <x v="1"/>
    <x v="0"/>
    <x v="16"/>
    <x v="3"/>
    <x v="6"/>
    <x v="0"/>
    <s v="yes"/>
    <x v="1"/>
    <x v="0"/>
    <x v="0"/>
    <x v="41"/>
    <x v="4"/>
    <x v="4"/>
    <n v="0"/>
    <n v="0"/>
  </r>
  <r>
    <x v="575"/>
    <x v="44"/>
    <x v="0"/>
    <x v="2"/>
    <x v="0"/>
    <n v="86"/>
    <x v="43"/>
    <x v="2"/>
    <x v="15"/>
    <x v="3"/>
    <x v="6"/>
    <x v="0"/>
    <s v="yes"/>
    <x v="0"/>
    <x v="0"/>
    <x v="0"/>
    <x v="25"/>
    <x v="3"/>
    <x v="5"/>
    <n v="0"/>
    <n v="0"/>
  </r>
  <r>
    <x v="576"/>
    <x v="39"/>
    <x v="0"/>
    <x v="19"/>
    <x v="3"/>
    <n v="68"/>
    <x v="47"/>
    <x v="2"/>
    <x v="13"/>
    <x v="0"/>
    <x v="16"/>
    <x v="0"/>
    <s v="yes"/>
    <x v="4"/>
    <x v="0"/>
    <x v="0"/>
    <x v="36"/>
    <x v="2"/>
    <x v="6"/>
    <n v="0"/>
    <n v="0"/>
  </r>
  <r>
    <x v="577"/>
    <x v="1"/>
    <x v="0"/>
    <x v="11"/>
    <x v="0"/>
    <n v="52"/>
    <x v="15"/>
    <x v="2"/>
    <x v="13"/>
    <x v="3"/>
    <x v="18"/>
    <x v="0"/>
    <s v="yes"/>
    <x v="5"/>
    <x v="0"/>
    <x v="0"/>
    <x v="23"/>
    <x v="0"/>
    <x v="2"/>
    <n v="0"/>
    <n v="0"/>
  </r>
  <r>
    <x v="578"/>
    <x v="28"/>
    <x v="0"/>
    <x v="3"/>
    <x v="1"/>
    <n v="90"/>
    <x v="1"/>
    <x v="2"/>
    <x v="7"/>
    <x v="3"/>
    <x v="12"/>
    <x v="0"/>
    <s v="yes"/>
    <x v="2"/>
    <x v="0"/>
    <x v="0"/>
    <x v="17"/>
    <x v="2"/>
    <x v="0"/>
    <n v="0"/>
    <n v="0"/>
  </r>
  <r>
    <x v="579"/>
    <x v="44"/>
    <x v="0"/>
    <x v="3"/>
    <x v="1"/>
    <n v="41"/>
    <x v="18"/>
    <x v="2"/>
    <x v="10"/>
    <x v="0"/>
    <x v="18"/>
    <x v="0"/>
    <s v="yes"/>
    <x v="1"/>
    <x v="0"/>
    <x v="0"/>
    <x v="26"/>
    <x v="2"/>
    <x v="2"/>
    <n v="0"/>
    <n v="0"/>
  </r>
  <r>
    <x v="580"/>
    <x v="34"/>
    <x v="0"/>
    <x v="1"/>
    <x v="0"/>
    <n v="80"/>
    <x v="44"/>
    <x v="2"/>
    <x v="20"/>
    <x v="1"/>
    <x v="7"/>
    <x v="0"/>
    <s v="yes"/>
    <x v="1"/>
    <x v="0"/>
    <x v="0"/>
    <x v="9"/>
    <x v="3"/>
    <x v="1"/>
    <n v="0"/>
    <n v="0"/>
  </r>
  <r>
    <x v="581"/>
    <x v="45"/>
    <x v="0"/>
    <x v="1"/>
    <x v="0"/>
    <n v="100"/>
    <x v="44"/>
    <x v="3"/>
    <x v="4"/>
    <x v="0"/>
    <x v="2"/>
    <x v="0"/>
    <s v="yes"/>
    <x v="5"/>
    <x v="0"/>
    <x v="0"/>
    <x v="45"/>
    <x v="4"/>
    <x v="6"/>
    <n v="0"/>
    <n v="0"/>
  </r>
  <r>
    <x v="582"/>
    <x v="37"/>
    <x v="0"/>
    <x v="14"/>
    <x v="2"/>
    <n v="77"/>
    <x v="24"/>
    <x v="0"/>
    <x v="2"/>
    <x v="1"/>
    <x v="8"/>
    <x v="0"/>
    <s v="yes"/>
    <x v="5"/>
    <x v="0"/>
    <x v="0"/>
    <x v="1"/>
    <x v="4"/>
    <x v="3"/>
    <n v="0"/>
    <n v="0"/>
  </r>
  <r>
    <x v="583"/>
    <x v="15"/>
    <x v="0"/>
    <x v="6"/>
    <x v="0"/>
    <n v="78"/>
    <x v="18"/>
    <x v="0"/>
    <x v="22"/>
    <x v="1"/>
    <x v="17"/>
    <x v="0"/>
    <s v="yes"/>
    <x v="5"/>
    <x v="0"/>
    <x v="0"/>
    <x v="25"/>
    <x v="3"/>
    <x v="5"/>
    <n v="0"/>
    <n v="0"/>
  </r>
  <r>
    <x v="584"/>
    <x v="27"/>
    <x v="0"/>
    <x v="20"/>
    <x v="0"/>
    <n v="94"/>
    <x v="27"/>
    <x v="2"/>
    <x v="3"/>
    <x v="1"/>
    <x v="10"/>
    <x v="0"/>
    <s v="yes"/>
    <x v="1"/>
    <x v="0"/>
    <x v="0"/>
    <x v="41"/>
    <x v="5"/>
    <x v="5"/>
    <n v="0"/>
    <n v="0"/>
  </r>
  <r>
    <x v="585"/>
    <x v="28"/>
    <x v="0"/>
    <x v="20"/>
    <x v="0"/>
    <n v="23"/>
    <x v="36"/>
    <x v="2"/>
    <x v="0"/>
    <x v="3"/>
    <x v="11"/>
    <x v="0"/>
    <s v="yes"/>
    <x v="2"/>
    <x v="0"/>
    <x v="0"/>
    <x v="36"/>
    <x v="1"/>
    <x v="6"/>
    <n v="0"/>
    <n v="0"/>
  </r>
  <r>
    <x v="586"/>
    <x v="4"/>
    <x v="0"/>
    <x v="15"/>
    <x v="0"/>
    <n v="20"/>
    <x v="48"/>
    <x v="1"/>
    <x v="24"/>
    <x v="0"/>
    <x v="8"/>
    <x v="0"/>
    <s v="yes"/>
    <x v="4"/>
    <x v="0"/>
    <x v="0"/>
    <x v="44"/>
    <x v="0"/>
    <x v="2"/>
    <n v="0"/>
    <n v="0"/>
  </r>
  <r>
    <x v="587"/>
    <x v="26"/>
    <x v="0"/>
    <x v="20"/>
    <x v="0"/>
    <n v="86"/>
    <x v="47"/>
    <x v="1"/>
    <x v="1"/>
    <x v="3"/>
    <x v="19"/>
    <x v="0"/>
    <s v="yes"/>
    <x v="0"/>
    <x v="0"/>
    <x v="0"/>
    <x v="26"/>
    <x v="5"/>
    <x v="6"/>
    <n v="0"/>
    <n v="0"/>
  </r>
  <r>
    <x v="588"/>
    <x v="36"/>
    <x v="0"/>
    <x v="23"/>
    <x v="1"/>
    <n v="60"/>
    <x v="45"/>
    <x v="2"/>
    <x v="10"/>
    <x v="3"/>
    <x v="21"/>
    <x v="0"/>
    <s v="yes"/>
    <x v="3"/>
    <x v="0"/>
    <x v="0"/>
    <x v="44"/>
    <x v="5"/>
    <x v="3"/>
    <n v="0"/>
    <n v="0"/>
  </r>
  <r>
    <x v="589"/>
    <x v="48"/>
    <x v="0"/>
    <x v="5"/>
    <x v="0"/>
    <n v="70"/>
    <x v="46"/>
    <x v="2"/>
    <x v="20"/>
    <x v="3"/>
    <x v="23"/>
    <x v="0"/>
    <s v="yes"/>
    <x v="4"/>
    <x v="0"/>
    <x v="0"/>
    <x v="19"/>
    <x v="3"/>
    <x v="2"/>
    <n v="0"/>
    <n v="0"/>
  </r>
  <r>
    <x v="590"/>
    <x v="14"/>
    <x v="0"/>
    <x v="22"/>
    <x v="3"/>
    <n v="39"/>
    <x v="29"/>
    <x v="1"/>
    <x v="2"/>
    <x v="3"/>
    <x v="12"/>
    <x v="0"/>
    <s v="yes"/>
    <x v="3"/>
    <x v="0"/>
    <x v="0"/>
    <x v="48"/>
    <x v="0"/>
    <x v="0"/>
    <n v="0"/>
    <n v="0"/>
  </r>
  <r>
    <x v="591"/>
    <x v="36"/>
    <x v="0"/>
    <x v="21"/>
    <x v="3"/>
    <n v="37"/>
    <x v="0"/>
    <x v="0"/>
    <x v="8"/>
    <x v="3"/>
    <x v="19"/>
    <x v="0"/>
    <s v="yes"/>
    <x v="5"/>
    <x v="0"/>
    <x v="0"/>
    <x v="49"/>
    <x v="5"/>
    <x v="4"/>
    <n v="0"/>
    <n v="0"/>
  </r>
  <r>
    <x v="592"/>
    <x v="52"/>
    <x v="0"/>
    <x v="23"/>
    <x v="1"/>
    <n v="29"/>
    <x v="25"/>
    <x v="2"/>
    <x v="18"/>
    <x v="3"/>
    <x v="4"/>
    <x v="0"/>
    <s v="yes"/>
    <x v="1"/>
    <x v="0"/>
    <x v="0"/>
    <x v="38"/>
    <x v="0"/>
    <x v="6"/>
    <n v="0"/>
    <n v="0"/>
  </r>
  <r>
    <x v="593"/>
    <x v="29"/>
    <x v="0"/>
    <x v="7"/>
    <x v="2"/>
    <n v="35"/>
    <x v="29"/>
    <x v="1"/>
    <x v="14"/>
    <x v="0"/>
    <x v="14"/>
    <x v="0"/>
    <s v="yes"/>
    <x v="5"/>
    <x v="0"/>
    <x v="0"/>
    <x v="44"/>
    <x v="3"/>
    <x v="6"/>
    <n v="0"/>
    <n v="0"/>
  </r>
  <r>
    <x v="594"/>
    <x v="25"/>
    <x v="0"/>
    <x v="15"/>
    <x v="0"/>
    <n v="83"/>
    <x v="19"/>
    <x v="1"/>
    <x v="18"/>
    <x v="0"/>
    <x v="25"/>
    <x v="0"/>
    <s v="yes"/>
    <x v="2"/>
    <x v="0"/>
    <x v="0"/>
    <x v="49"/>
    <x v="5"/>
    <x v="5"/>
    <n v="0"/>
    <n v="0"/>
  </r>
  <r>
    <x v="595"/>
    <x v="11"/>
    <x v="0"/>
    <x v="9"/>
    <x v="1"/>
    <n v="77"/>
    <x v="12"/>
    <x v="2"/>
    <x v="5"/>
    <x v="2"/>
    <x v="15"/>
    <x v="0"/>
    <s v="yes"/>
    <x v="2"/>
    <x v="0"/>
    <x v="0"/>
    <x v="39"/>
    <x v="3"/>
    <x v="3"/>
    <n v="0"/>
    <n v="0"/>
  </r>
  <r>
    <x v="596"/>
    <x v="51"/>
    <x v="0"/>
    <x v="9"/>
    <x v="1"/>
    <n v="37"/>
    <x v="6"/>
    <x v="3"/>
    <x v="3"/>
    <x v="2"/>
    <x v="9"/>
    <x v="0"/>
    <s v="yes"/>
    <x v="5"/>
    <x v="0"/>
    <x v="0"/>
    <x v="13"/>
    <x v="0"/>
    <x v="2"/>
    <n v="0"/>
    <n v="0"/>
  </r>
  <r>
    <x v="597"/>
    <x v="27"/>
    <x v="0"/>
    <x v="16"/>
    <x v="3"/>
    <n v="69"/>
    <x v="29"/>
    <x v="0"/>
    <x v="9"/>
    <x v="2"/>
    <x v="23"/>
    <x v="0"/>
    <s v="yes"/>
    <x v="3"/>
    <x v="0"/>
    <x v="0"/>
    <x v="5"/>
    <x v="4"/>
    <x v="0"/>
    <n v="0"/>
    <n v="0"/>
  </r>
  <r>
    <x v="598"/>
    <x v="3"/>
    <x v="0"/>
    <x v="10"/>
    <x v="0"/>
    <n v="66"/>
    <x v="18"/>
    <x v="0"/>
    <x v="14"/>
    <x v="0"/>
    <x v="4"/>
    <x v="0"/>
    <s v="yes"/>
    <x v="4"/>
    <x v="0"/>
    <x v="0"/>
    <x v="48"/>
    <x v="1"/>
    <x v="6"/>
    <n v="0"/>
    <n v="0"/>
  </r>
  <r>
    <x v="599"/>
    <x v="47"/>
    <x v="0"/>
    <x v="23"/>
    <x v="1"/>
    <n v="26"/>
    <x v="2"/>
    <x v="0"/>
    <x v="11"/>
    <x v="1"/>
    <x v="19"/>
    <x v="0"/>
    <s v="yes"/>
    <x v="3"/>
    <x v="0"/>
    <x v="0"/>
    <x v="46"/>
    <x v="5"/>
    <x v="6"/>
    <n v="0"/>
    <n v="0"/>
  </r>
  <r>
    <x v="600"/>
    <x v="40"/>
    <x v="0"/>
    <x v="19"/>
    <x v="3"/>
    <n v="63"/>
    <x v="36"/>
    <x v="2"/>
    <x v="4"/>
    <x v="1"/>
    <x v="16"/>
    <x v="0"/>
    <s v="yes"/>
    <x v="4"/>
    <x v="0"/>
    <x v="0"/>
    <x v="29"/>
    <x v="0"/>
    <x v="5"/>
    <n v="0"/>
    <n v="0"/>
  </r>
  <r>
    <x v="601"/>
    <x v="45"/>
    <x v="0"/>
    <x v="21"/>
    <x v="3"/>
    <n v="38"/>
    <x v="8"/>
    <x v="2"/>
    <x v="1"/>
    <x v="2"/>
    <x v="10"/>
    <x v="0"/>
    <s v="yes"/>
    <x v="5"/>
    <x v="0"/>
    <x v="0"/>
    <x v="36"/>
    <x v="1"/>
    <x v="0"/>
    <n v="0"/>
    <n v="0"/>
  </r>
  <r>
    <x v="602"/>
    <x v="43"/>
    <x v="0"/>
    <x v="9"/>
    <x v="1"/>
    <n v="58"/>
    <x v="4"/>
    <x v="0"/>
    <x v="12"/>
    <x v="2"/>
    <x v="19"/>
    <x v="0"/>
    <s v="yes"/>
    <x v="2"/>
    <x v="0"/>
    <x v="0"/>
    <x v="9"/>
    <x v="1"/>
    <x v="6"/>
    <n v="0"/>
    <n v="0"/>
  </r>
  <r>
    <x v="603"/>
    <x v="18"/>
    <x v="0"/>
    <x v="8"/>
    <x v="3"/>
    <n v="46"/>
    <x v="2"/>
    <x v="0"/>
    <x v="14"/>
    <x v="0"/>
    <x v="23"/>
    <x v="0"/>
    <s v="yes"/>
    <x v="4"/>
    <x v="0"/>
    <x v="0"/>
    <x v="8"/>
    <x v="3"/>
    <x v="6"/>
    <n v="0"/>
    <n v="0"/>
  </r>
  <r>
    <x v="604"/>
    <x v="42"/>
    <x v="0"/>
    <x v="12"/>
    <x v="3"/>
    <n v="92"/>
    <x v="8"/>
    <x v="1"/>
    <x v="6"/>
    <x v="3"/>
    <x v="14"/>
    <x v="0"/>
    <s v="yes"/>
    <x v="5"/>
    <x v="0"/>
    <x v="0"/>
    <x v="47"/>
    <x v="2"/>
    <x v="6"/>
    <n v="0"/>
    <n v="0"/>
  </r>
  <r>
    <x v="605"/>
    <x v="37"/>
    <x v="0"/>
    <x v="19"/>
    <x v="3"/>
    <n v="32"/>
    <x v="18"/>
    <x v="3"/>
    <x v="4"/>
    <x v="0"/>
    <x v="19"/>
    <x v="0"/>
    <s v="yes"/>
    <x v="3"/>
    <x v="0"/>
    <x v="0"/>
    <x v="14"/>
    <x v="4"/>
    <x v="1"/>
    <n v="0"/>
    <n v="0"/>
  </r>
  <r>
    <x v="606"/>
    <x v="7"/>
    <x v="0"/>
    <x v="18"/>
    <x v="3"/>
    <n v="90"/>
    <x v="24"/>
    <x v="2"/>
    <x v="24"/>
    <x v="1"/>
    <x v="9"/>
    <x v="0"/>
    <s v="yes"/>
    <x v="3"/>
    <x v="0"/>
    <x v="0"/>
    <x v="12"/>
    <x v="3"/>
    <x v="5"/>
    <n v="0"/>
    <n v="0"/>
  </r>
  <r>
    <x v="607"/>
    <x v="36"/>
    <x v="0"/>
    <x v="15"/>
    <x v="0"/>
    <n v="23"/>
    <x v="27"/>
    <x v="0"/>
    <x v="7"/>
    <x v="3"/>
    <x v="11"/>
    <x v="0"/>
    <s v="yes"/>
    <x v="2"/>
    <x v="0"/>
    <x v="0"/>
    <x v="12"/>
    <x v="1"/>
    <x v="5"/>
    <n v="0"/>
    <n v="0"/>
  </r>
  <r>
    <x v="608"/>
    <x v="38"/>
    <x v="0"/>
    <x v="21"/>
    <x v="3"/>
    <n v="25"/>
    <x v="12"/>
    <x v="1"/>
    <x v="9"/>
    <x v="3"/>
    <x v="13"/>
    <x v="0"/>
    <s v="yes"/>
    <x v="2"/>
    <x v="0"/>
    <x v="0"/>
    <x v="33"/>
    <x v="0"/>
    <x v="6"/>
    <n v="0"/>
    <n v="0"/>
  </r>
  <r>
    <x v="609"/>
    <x v="47"/>
    <x v="0"/>
    <x v="1"/>
    <x v="0"/>
    <n v="54"/>
    <x v="31"/>
    <x v="0"/>
    <x v="7"/>
    <x v="3"/>
    <x v="12"/>
    <x v="0"/>
    <s v="yes"/>
    <x v="2"/>
    <x v="0"/>
    <x v="0"/>
    <x v="3"/>
    <x v="2"/>
    <x v="0"/>
    <n v="0"/>
    <n v="0"/>
  </r>
  <r>
    <x v="610"/>
    <x v="10"/>
    <x v="0"/>
    <x v="6"/>
    <x v="0"/>
    <n v="72"/>
    <x v="19"/>
    <x v="2"/>
    <x v="4"/>
    <x v="2"/>
    <x v="25"/>
    <x v="0"/>
    <s v="yes"/>
    <x v="1"/>
    <x v="0"/>
    <x v="0"/>
    <x v="46"/>
    <x v="4"/>
    <x v="6"/>
    <n v="0"/>
    <n v="0"/>
  </r>
  <r>
    <x v="611"/>
    <x v="49"/>
    <x v="0"/>
    <x v="18"/>
    <x v="3"/>
    <n v="33"/>
    <x v="18"/>
    <x v="2"/>
    <x v="13"/>
    <x v="0"/>
    <x v="10"/>
    <x v="0"/>
    <s v="yes"/>
    <x v="5"/>
    <x v="0"/>
    <x v="0"/>
    <x v="5"/>
    <x v="1"/>
    <x v="5"/>
    <n v="0"/>
    <n v="0"/>
  </r>
  <r>
    <x v="612"/>
    <x v="29"/>
    <x v="0"/>
    <x v="19"/>
    <x v="3"/>
    <n v="43"/>
    <x v="13"/>
    <x v="0"/>
    <x v="12"/>
    <x v="3"/>
    <x v="12"/>
    <x v="0"/>
    <s v="yes"/>
    <x v="0"/>
    <x v="0"/>
    <x v="0"/>
    <x v="42"/>
    <x v="2"/>
    <x v="3"/>
    <n v="0"/>
    <n v="0"/>
  </r>
  <r>
    <x v="613"/>
    <x v="12"/>
    <x v="0"/>
    <x v="7"/>
    <x v="2"/>
    <n v="51"/>
    <x v="38"/>
    <x v="0"/>
    <x v="12"/>
    <x v="3"/>
    <x v="5"/>
    <x v="0"/>
    <s v="yes"/>
    <x v="3"/>
    <x v="0"/>
    <x v="0"/>
    <x v="15"/>
    <x v="1"/>
    <x v="4"/>
    <n v="0"/>
    <n v="0"/>
  </r>
  <r>
    <x v="614"/>
    <x v="33"/>
    <x v="0"/>
    <x v="16"/>
    <x v="3"/>
    <n v="85"/>
    <x v="37"/>
    <x v="2"/>
    <x v="12"/>
    <x v="0"/>
    <x v="17"/>
    <x v="0"/>
    <s v="yes"/>
    <x v="3"/>
    <x v="0"/>
    <x v="0"/>
    <x v="33"/>
    <x v="2"/>
    <x v="4"/>
    <n v="0"/>
    <n v="0"/>
  </r>
  <r>
    <x v="615"/>
    <x v="29"/>
    <x v="0"/>
    <x v="3"/>
    <x v="1"/>
    <n v="100"/>
    <x v="33"/>
    <x v="0"/>
    <x v="8"/>
    <x v="2"/>
    <x v="5"/>
    <x v="0"/>
    <s v="yes"/>
    <x v="2"/>
    <x v="0"/>
    <x v="0"/>
    <x v="2"/>
    <x v="0"/>
    <x v="2"/>
    <n v="0"/>
    <n v="0"/>
  </r>
  <r>
    <x v="616"/>
    <x v="26"/>
    <x v="0"/>
    <x v="24"/>
    <x v="3"/>
    <n v="72"/>
    <x v="38"/>
    <x v="0"/>
    <x v="11"/>
    <x v="1"/>
    <x v="12"/>
    <x v="0"/>
    <s v="yes"/>
    <x v="1"/>
    <x v="0"/>
    <x v="0"/>
    <x v="25"/>
    <x v="2"/>
    <x v="6"/>
    <n v="0"/>
    <n v="0"/>
  </r>
  <r>
    <x v="617"/>
    <x v="2"/>
    <x v="0"/>
    <x v="21"/>
    <x v="3"/>
    <n v="57"/>
    <x v="24"/>
    <x v="2"/>
    <x v="1"/>
    <x v="3"/>
    <x v="5"/>
    <x v="0"/>
    <s v="yes"/>
    <x v="3"/>
    <x v="0"/>
    <x v="0"/>
    <x v="1"/>
    <x v="4"/>
    <x v="3"/>
    <n v="0"/>
    <n v="0"/>
  </r>
  <r>
    <x v="618"/>
    <x v="12"/>
    <x v="0"/>
    <x v="14"/>
    <x v="2"/>
    <n v="94"/>
    <x v="27"/>
    <x v="0"/>
    <x v="17"/>
    <x v="1"/>
    <x v="17"/>
    <x v="0"/>
    <s v="yes"/>
    <x v="0"/>
    <x v="0"/>
    <x v="0"/>
    <x v="33"/>
    <x v="5"/>
    <x v="4"/>
    <n v="0"/>
    <n v="0"/>
  </r>
  <r>
    <x v="619"/>
    <x v="1"/>
    <x v="0"/>
    <x v="21"/>
    <x v="3"/>
    <n v="34"/>
    <x v="43"/>
    <x v="2"/>
    <x v="4"/>
    <x v="2"/>
    <x v="12"/>
    <x v="0"/>
    <s v="yes"/>
    <x v="5"/>
    <x v="0"/>
    <x v="0"/>
    <x v="43"/>
    <x v="5"/>
    <x v="6"/>
    <n v="0"/>
    <n v="0"/>
  </r>
  <r>
    <x v="620"/>
    <x v="23"/>
    <x v="0"/>
    <x v="21"/>
    <x v="3"/>
    <n v="89"/>
    <x v="3"/>
    <x v="2"/>
    <x v="13"/>
    <x v="3"/>
    <x v="18"/>
    <x v="0"/>
    <s v="yes"/>
    <x v="4"/>
    <x v="0"/>
    <x v="0"/>
    <x v="9"/>
    <x v="0"/>
    <x v="6"/>
    <n v="0"/>
    <n v="0"/>
  </r>
  <r>
    <x v="621"/>
    <x v="47"/>
    <x v="0"/>
    <x v="12"/>
    <x v="3"/>
    <n v="27"/>
    <x v="23"/>
    <x v="1"/>
    <x v="16"/>
    <x v="3"/>
    <x v="14"/>
    <x v="0"/>
    <s v="yes"/>
    <x v="5"/>
    <x v="0"/>
    <x v="0"/>
    <x v="24"/>
    <x v="2"/>
    <x v="1"/>
    <n v="0"/>
    <n v="0"/>
  </r>
  <r>
    <x v="622"/>
    <x v="28"/>
    <x v="0"/>
    <x v="20"/>
    <x v="0"/>
    <n v="63"/>
    <x v="42"/>
    <x v="1"/>
    <x v="15"/>
    <x v="1"/>
    <x v="17"/>
    <x v="0"/>
    <s v="yes"/>
    <x v="2"/>
    <x v="0"/>
    <x v="0"/>
    <x v="12"/>
    <x v="4"/>
    <x v="0"/>
    <n v="0"/>
    <n v="0"/>
  </r>
  <r>
    <x v="623"/>
    <x v="1"/>
    <x v="0"/>
    <x v="9"/>
    <x v="1"/>
    <n v="70"/>
    <x v="22"/>
    <x v="2"/>
    <x v="3"/>
    <x v="3"/>
    <x v="10"/>
    <x v="0"/>
    <s v="yes"/>
    <x v="3"/>
    <x v="0"/>
    <x v="0"/>
    <x v="26"/>
    <x v="3"/>
    <x v="4"/>
    <n v="0"/>
    <n v="0"/>
  </r>
  <r>
    <x v="624"/>
    <x v="0"/>
    <x v="0"/>
    <x v="13"/>
    <x v="0"/>
    <n v="87"/>
    <x v="36"/>
    <x v="3"/>
    <x v="6"/>
    <x v="3"/>
    <x v="23"/>
    <x v="0"/>
    <s v="yes"/>
    <x v="0"/>
    <x v="0"/>
    <x v="0"/>
    <x v="33"/>
    <x v="3"/>
    <x v="2"/>
    <n v="0"/>
    <n v="0"/>
  </r>
  <r>
    <x v="625"/>
    <x v="34"/>
    <x v="0"/>
    <x v="16"/>
    <x v="3"/>
    <n v="79"/>
    <x v="12"/>
    <x v="2"/>
    <x v="16"/>
    <x v="3"/>
    <x v="17"/>
    <x v="0"/>
    <s v="yes"/>
    <x v="2"/>
    <x v="0"/>
    <x v="0"/>
    <x v="43"/>
    <x v="0"/>
    <x v="1"/>
    <n v="0"/>
    <n v="0"/>
  </r>
  <r>
    <x v="626"/>
    <x v="18"/>
    <x v="0"/>
    <x v="12"/>
    <x v="3"/>
    <n v="79"/>
    <x v="13"/>
    <x v="2"/>
    <x v="21"/>
    <x v="1"/>
    <x v="20"/>
    <x v="0"/>
    <s v="yes"/>
    <x v="3"/>
    <x v="0"/>
    <x v="0"/>
    <x v="9"/>
    <x v="0"/>
    <x v="2"/>
    <n v="0"/>
    <n v="0"/>
  </r>
  <r>
    <x v="627"/>
    <x v="32"/>
    <x v="0"/>
    <x v="3"/>
    <x v="1"/>
    <n v="44"/>
    <x v="4"/>
    <x v="0"/>
    <x v="13"/>
    <x v="0"/>
    <x v="7"/>
    <x v="0"/>
    <s v="yes"/>
    <x v="0"/>
    <x v="0"/>
    <x v="0"/>
    <x v="37"/>
    <x v="3"/>
    <x v="5"/>
    <n v="0"/>
    <n v="0"/>
  </r>
  <r>
    <x v="628"/>
    <x v="28"/>
    <x v="0"/>
    <x v="1"/>
    <x v="0"/>
    <n v="85"/>
    <x v="2"/>
    <x v="2"/>
    <x v="3"/>
    <x v="3"/>
    <x v="18"/>
    <x v="0"/>
    <s v="yes"/>
    <x v="4"/>
    <x v="0"/>
    <x v="0"/>
    <x v="32"/>
    <x v="2"/>
    <x v="5"/>
    <n v="0"/>
    <n v="0"/>
  </r>
  <r>
    <x v="629"/>
    <x v="8"/>
    <x v="0"/>
    <x v="9"/>
    <x v="1"/>
    <n v="90"/>
    <x v="34"/>
    <x v="0"/>
    <x v="19"/>
    <x v="1"/>
    <x v="10"/>
    <x v="0"/>
    <s v="yes"/>
    <x v="3"/>
    <x v="0"/>
    <x v="0"/>
    <x v="47"/>
    <x v="5"/>
    <x v="2"/>
    <n v="0"/>
    <n v="0"/>
  </r>
  <r>
    <x v="630"/>
    <x v="38"/>
    <x v="0"/>
    <x v="16"/>
    <x v="3"/>
    <n v="94"/>
    <x v="16"/>
    <x v="1"/>
    <x v="5"/>
    <x v="3"/>
    <x v="24"/>
    <x v="0"/>
    <s v="yes"/>
    <x v="4"/>
    <x v="0"/>
    <x v="0"/>
    <x v="42"/>
    <x v="5"/>
    <x v="2"/>
    <n v="0"/>
    <n v="0"/>
  </r>
  <r>
    <x v="631"/>
    <x v="0"/>
    <x v="0"/>
    <x v="23"/>
    <x v="1"/>
    <n v="68"/>
    <x v="47"/>
    <x v="1"/>
    <x v="10"/>
    <x v="2"/>
    <x v="7"/>
    <x v="0"/>
    <s v="yes"/>
    <x v="5"/>
    <x v="0"/>
    <x v="0"/>
    <x v="46"/>
    <x v="1"/>
    <x v="0"/>
    <n v="0"/>
    <n v="0"/>
  </r>
  <r>
    <x v="632"/>
    <x v="25"/>
    <x v="0"/>
    <x v="21"/>
    <x v="3"/>
    <n v="51"/>
    <x v="5"/>
    <x v="2"/>
    <x v="16"/>
    <x v="0"/>
    <x v="20"/>
    <x v="0"/>
    <s v="yes"/>
    <x v="2"/>
    <x v="0"/>
    <x v="0"/>
    <x v="5"/>
    <x v="0"/>
    <x v="0"/>
    <n v="0"/>
    <n v="0"/>
  </r>
  <r>
    <x v="633"/>
    <x v="17"/>
    <x v="0"/>
    <x v="3"/>
    <x v="1"/>
    <n v="33"/>
    <x v="46"/>
    <x v="2"/>
    <x v="20"/>
    <x v="1"/>
    <x v="3"/>
    <x v="0"/>
    <s v="yes"/>
    <x v="0"/>
    <x v="0"/>
    <x v="0"/>
    <x v="16"/>
    <x v="5"/>
    <x v="3"/>
    <n v="0"/>
    <n v="0"/>
  </r>
  <r>
    <x v="634"/>
    <x v="24"/>
    <x v="0"/>
    <x v="4"/>
    <x v="1"/>
    <n v="60"/>
    <x v="31"/>
    <x v="2"/>
    <x v="11"/>
    <x v="2"/>
    <x v="20"/>
    <x v="0"/>
    <s v="yes"/>
    <x v="3"/>
    <x v="0"/>
    <x v="0"/>
    <x v="15"/>
    <x v="3"/>
    <x v="1"/>
    <n v="0"/>
    <n v="0"/>
  </r>
  <r>
    <x v="635"/>
    <x v="7"/>
    <x v="0"/>
    <x v="15"/>
    <x v="0"/>
    <n v="59"/>
    <x v="36"/>
    <x v="2"/>
    <x v="18"/>
    <x v="3"/>
    <x v="24"/>
    <x v="0"/>
    <s v="yes"/>
    <x v="4"/>
    <x v="0"/>
    <x v="0"/>
    <x v="40"/>
    <x v="1"/>
    <x v="3"/>
    <n v="0"/>
    <n v="0"/>
  </r>
  <r>
    <x v="636"/>
    <x v="38"/>
    <x v="0"/>
    <x v="8"/>
    <x v="3"/>
    <n v="30"/>
    <x v="48"/>
    <x v="2"/>
    <x v="21"/>
    <x v="2"/>
    <x v="11"/>
    <x v="0"/>
    <s v="yes"/>
    <x v="5"/>
    <x v="0"/>
    <x v="0"/>
    <x v="0"/>
    <x v="4"/>
    <x v="6"/>
    <n v="0"/>
    <n v="0"/>
  </r>
  <r>
    <x v="637"/>
    <x v="3"/>
    <x v="0"/>
    <x v="1"/>
    <x v="0"/>
    <n v="20"/>
    <x v="30"/>
    <x v="2"/>
    <x v="17"/>
    <x v="0"/>
    <x v="23"/>
    <x v="0"/>
    <s v="yes"/>
    <x v="4"/>
    <x v="0"/>
    <x v="0"/>
    <x v="15"/>
    <x v="1"/>
    <x v="0"/>
    <n v="0"/>
    <n v="0"/>
  </r>
  <r>
    <x v="638"/>
    <x v="10"/>
    <x v="0"/>
    <x v="3"/>
    <x v="1"/>
    <n v="20"/>
    <x v="33"/>
    <x v="1"/>
    <x v="24"/>
    <x v="2"/>
    <x v="2"/>
    <x v="0"/>
    <s v="yes"/>
    <x v="0"/>
    <x v="0"/>
    <x v="0"/>
    <x v="23"/>
    <x v="3"/>
    <x v="5"/>
    <n v="0"/>
    <n v="0"/>
  </r>
  <r>
    <x v="639"/>
    <x v="22"/>
    <x v="0"/>
    <x v="10"/>
    <x v="0"/>
    <n v="24"/>
    <x v="16"/>
    <x v="0"/>
    <x v="8"/>
    <x v="1"/>
    <x v="17"/>
    <x v="0"/>
    <s v="yes"/>
    <x v="4"/>
    <x v="0"/>
    <x v="0"/>
    <x v="16"/>
    <x v="2"/>
    <x v="2"/>
    <n v="0"/>
    <n v="0"/>
  </r>
  <r>
    <x v="640"/>
    <x v="10"/>
    <x v="0"/>
    <x v="11"/>
    <x v="0"/>
    <n v="88"/>
    <x v="46"/>
    <x v="2"/>
    <x v="0"/>
    <x v="2"/>
    <x v="14"/>
    <x v="0"/>
    <s v="yes"/>
    <x v="5"/>
    <x v="0"/>
    <x v="0"/>
    <x v="40"/>
    <x v="5"/>
    <x v="0"/>
    <n v="0"/>
    <n v="0"/>
  </r>
  <r>
    <x v="641"/>
    <x v="36"/>
    <x v="0"/>
    <x v="0"/>
    <x v="0"/>
    <n v="78"/>
    <x v="29"/>
    <x v="2"/>
    <x v="16"/>
    <x v="0"/>
    <x v="20"/>
    <x v="0"/>
    <s v="yes"/>
    <x v="4"/>
    <x v="0"/>
    <x v="0"/>
    <x v="2"/>
    <x v="2"/>
    <x v="6"/>
    <n v="0"/>
    <n v="0"/>
  </r>
  <r>
    <x v="642"/>
    <x v="14"/>
    <x v="0"/>
    <x v="11"/>
    <x v="0"/>
    <n v="25"/>
    <x v="10"/>
    <x v="0"/>
    <x v="16"/>
    <x v="1"/>
    <x v="11"/>
    <x v="0"/>
    <s v="yes"/>
    <x v="4"/>
    <x v="0"/>
    <x v="0"/>
    <x v="0"/>
    <x v="5"/>
    <x v="4"/>
    <n v="0"/>
    <n v="0"/>
  </r>
  <r>
    <x v="643"/>
    <x v="20"/>
    <x v="0"/>
    <x v="1"/>
    <x v="0"/>
    <n v="57"/>
    <x v="4"/>
    <x v="3"/>
    <x v="14"/>
    <x v="0"/>
    <x v="4"/>
    <x v="0"/>
    <s v="yes"/>
    <x v="2"/>
    <x v="0"/>
    <x v="0"/>
    <x v="9"/>
    <x v="4"/>
    <x v="6"/>
    <n v="0"/>
    <n v="0"/>
  </r>
  <r>
    <x v="644"/>
    <x v="33"/>
    <x v="0"/>
    <x v="21"/>
    <x v="3"/>
    <n v="93"/>
    <x v="7"/>
    <x v="1"/>
    <x v="24"/>
    <x v="2"/>
    <x v="24"/>
    <x v="0"/>
    <s v="yes"/>
    <x v="2"/>
    <x v="0"/>
    <x v="0"/>
    <x v="10"/>
    <x v="1"/>
    <x v="1"/>
    <n v="0"/>
    <n v="0"/>
  </r>
  <r>
    <x v="645"/>
    <x v="46"/>
    <x v="0"/>
    <x v="15"/>
    <x v="0"/>
    <n v="42"/>
    <x v="19"/>
    <x v="1"/>
    <x v="7"/>
    <x v="2"/>
    <x v="19"/>
    <x v="0"/>
    <s v="yes"/>
    <x v="0"/>
    <x v="0"/>
    <x v="0"/>
    <x v="28"/>
    <x v="0"/>
    <x v="4"/>
    <n v="0"/>
    <n v="0"/>
  </r>
  <r>
    <x v="646"/>
    <x v="47"/>
    <x v="0"/>
    <x v="23"/>
    <x v="1"/>
    <n v="54"/>
    <x v="27"/>
    <x v="3"/>
    <x v="6"/>
    <x v="1"/>
    <x v="8"/>
    <x v="0"/>
    <s v="yes"/>
    <x v="3"/>
    <x v="0"/>
    <x v="0"/>
    <x v="5"/>
    <x v="0"/>
    <x v="4"/>
    <n v="0"/>
    <n v="0"/>
  </r>
  <r>
    <x v="647"/>
    <x v="22"/>
    <x v="0"/>
    <x v="0"/>
    <x v="0"/>
    <n v="70"/>
    <x v="16"/>
    <x v="3"/>
    <x v="4"/>
    <x v="2"/>
    <x v="18"/>
    <x v="0"/>
    <s v="yes"/>
    <x v="0"/>
    <x v="0"/>
    <x v="0"/>
    <x v="2"/>
    <x v="2"/>
    <x v="0"/>
    <n v="0"/>
    <n v="0"/>
  </r>
  <r>
    <x v="648"/>
    <x v="40"/>
    <x v="0"/>
    <x v="15"/>
    <x v="0"/>
    <n v="31"/>
    <x v="49"/>
    <x v="2"/>
    <x v="18"/>
    <x v="0"/>
    <x v="7"/>
    <x v="0"/>
    <s v="yes"/>
    <x v="5"/>
    <x v="0"/>
    <x v="0"/>
    <x v="31"/>
    <x v="2"/>
    <x v="1"/>
    <n v="0"/>
    <n v="0"/>
  </r>
  <r>
    <x v="649"/>
    <x v="10"/>
    <x v="0"/>
    <x v="13"/>
    <x v="0"/>
    <n v="93"/>
    <x v="12"/>
    <x v="0"/>
    <x v="20"/>
    <x v="1"/>
    <x v="19"/>
    <x v="0"/>
    <s v="yes"/>
    <x v="5"/>
    <x v="0"/>
    <x v="0"/>
    <x v="42"/>
    <x v="3"/>
    <x v="6"/>
    <n v="0"/>
    <n v="0"/>
  </r>
  <r>
    <x v="650"/>
    <x v="50"/>
    <x v="0"/>
    <x v="24"/>
    <x v="3"/>
    <n v="40"/>
    <x v="20"/>
    <x v="2"/>
    <x v="23"/>
    <x v="1"/>
    <x v="20"/>
    <x v="0"/>
    <s v="yes"/>
    <x v="2"/>
    <x v="0"/>
    <x v="0"/>
    <x v="45"/>
    <x v="4"/>
    <x v="2"/>
    <n v="0"/>
    <n v="0"/>
  </r>
  <r>
    <x v="651"/>
    <x v="45"/>
    <x v="0"/>
    <x v="19"/>
    <x v="3"/>
    <n v="32"/>
    <x v="10"/>
    <x v="0"/>
    <x v="22"/>
    <x v="2"/>
    <x v="3"/>
    <x v="0"/>
    <s v="yes"/>
    <x v="2"/>
    <x v="0"/>
    <x v="0"/>
    <x v="23"/>
    <x v="0"/>
    <x v="0"/>
    <n v="0"/>
    <n v="0"/>
  </r>
  <r>
    <x v="652"/>
    <x v="14"/>
    <x v="0"/>
    <x v="12"/>
    <x v="3"/>
    <n v="27"/>
    <x v="46"/>
    <x v="2"/>
    <x v="19"/>
    <x v="0"/>
    <x v="0"/>
    <x v="0"/>
    <s v="yes"/>
    <x v="1"/>
    <x v="0"/>
    <x v="0"/>
    <x v="46"/>
    <x v="0"/>
    <x v="1"/>
    <n v="0"/>
    <n v="0"/>
  </r>
  <r>
    <x v="653"/>
    <x v="30"/>
    <x v="0"/>
    <x v="18"/>
    <x v="3"/>
    <n v="68"/>
    <x v="25"/>
    <x v="2"/>
    <x v="8"/>
    <x v="0"/>
    <x v="15"/>
    <x v="0"/>
    <s v="yes"/>
    <x v="4"/>
    <x v="0"/>
    <x v="0"/>
    <x v="24"/>
    <x v="1"/>
    <x v="0"/>
    <n v="0"/>
    <n v="0"/>
  </r>
  <r>
    <x v="654"/>
    <x v="41"/>
    <x v="0"/>
    <x v="8"/>
    <x v="3"/>
    <n v="59"/>
    <x v="18"/>
    <x v="0"/>
    <x v="0"/>
    <x v="2"/>
    <x v="14"/>
    <x v="0"/>
    <s v="yes"/>
    <x v="4"/>
    <x v="0"/>
    <x v="0"/>
    <x v="2"/>
    <x v="0"/>
    <x v="2"/>
    <n v="0"/>
    <n v="0"/>
  </r>
  <r>
    <x v="655"/>
    <x v="30"/>
    <x v="0"/>
    <x v="8"/>
    <x v="3"/>
    <n v="36"/>
    <x v="16"/>
    <x v="1"/>
    <x v="7"/>
    <x v="3"/>
    <x v="0"/>
    <x v="0"/>
    <s v="yes"/>
    <x v="1"/>
    <x v="0"/>
    <x v="0"/>
    <x v="5"/>
    <x v="0"/>
    <x v="5"/>
    <n v="0"/>
    <n v="0"/>
  </r>
  <r>
    <x v="656"/>
    <x v="32"/>
    <x v="0"/>
    <x v="2"/>
    <x v="0"/>
    <n v="23"/>
    <x v="38"/>
    <x v="2"/>
    <x v="19"/>
    <x v="2"/>
    <x v="20"/>
    <x v="0"/>
    <s v="yes"/>
    <x v="3"/>
    <x v="0"/>
    <x v="0"/>
    <x v="49"/>
    <x v="3"/>
    <x v="3"/>
    <n v="0"/>
    <n v="0"/>
  </r>
  <r>
    <x v="657"/>
    <x v="39"/>
    <x v="0"/>
    <x v="14"/>
    <x v="2"/>
    <n v="80"/>
    <x v="28"/>
    <x v="2"/>
    <x v="3"/>
    <x v="0"/>
    <x v="24"/>
    <x v="0"/>
    <s v="yes"/>
    <x v="1"/>
    <x v="0"/>
    <x v="0"/>
    <x v="49"/>
    <x v="3"/>
    <x v="3"/>
    <n v="0"/>
    <n v="0"/>
  </r>
  <r>
    <x v="658"/>
    <x v="46"/>
    <x v="0"/>
    <x v="21"/>
    <x v="3"/>
    <n v="37"/>
    <x v="7"/>
    <x v="1"/>
    <x v="3"/>
    <x v="3"/>
    <x v="8"/>
    <x v="0"/>
    <s v="yes"/>
    <x v="5"/>
    <x v="0"/>
    <x v="0"/>
    <x v="41"/>
    <x v="0"/>
    <x v="1"/>
    <n v="0"/>
    <n v="0"/>
  </r>
  <r>
    <x v="659"/>
    <x v="46"/>
    <x v="0"/>
    <x v="6"/>
    <x v="0"/>
    <n v="52"/>
    <x v="41"/>
    <x v="1"/>
    <x v="9"/>
    <x v="1"/>
    <x v="15"/>
    <x v="0"/>
    <s v="yes"/>
    <x v="4"/>
    <x v="0"/>
    <x v="0"/>
    <x v="6"/>
    <x v="1"/>
    <x v="1"/>
    <n v="0"/>
    <n v="0"/>
  </r>
  <r>
    <x v="660"/>
    <x v="2"/>
    <x v="0"/>
    <x v="7"/>
    <x v="2"/>
    <n v="79"/>
    <x v="6"/>
    <x v="2"/>
    <x v="8"/>
    <x v="3"/>
    <x v="16"/>
    <x v="0"/>
    <s v="yes"/>
    <x v="4"/>
    <x v="0"/>
    <x v="0"/>
    <x v="30"/>
    <x v="2"/>
    <x v="3"/>
    <n v="0"/>
    <n v="0"/>
  </r>
  <r>
    <x v="661"/>
    <x v="9"/>
    <x v="0"/>
    <x v="5"/>
    <x v="0"/>
    <n v="68"/>
    <x v="44"/>
    <x v="3"/>
    <x v="14"/>
    <x v="3"/>
    <x v="7"/>
    <x v="0"/>
    <s v="yes"/>
    <x v="5"/>
    <x v="0"/>
    <x v="0"/>
    <x v="30"/>
    <x v="2"/>
    <x v="3"/>
    <n v="0"/>
    <n v="0"/>
  </r>
  <r>
    <x v="662"/>
    <x v="41"/>
    <x v="0"/>
    <x v="24"/>
    <x v="3"/>
    <n v="98"/>
    <x v="26"/>
    <x v="0"/>
    <x v="23"/>
    <x v="3"/>
    <x v="11"/>
    <x v="0"/>
    <s v="yes"/>
    <x v="0"/>
    <x v="0"/>
    <x v="0"/>
    <x v="30"/>
    <x v="0"/>
    <x v="4"/>
    <n v="0"/>
    <n v="0"/>
  </r>
  <r>
    <x v="663"/>
    <x v="35"/>
    <x v="0"/>
    <x v="10"/>
    <x v="0"/>
    <n v="83"/>
    <x v="29"/>
    <x v="2"/>
    <x v="4"/>
    <x v="3"/>
    <x v="10"/>
    <x v="0"/>
    <s v="yes"/>
    <x v="0"/>
    <x v="0"/>
    <x v="0"/>
    <x v="2"/>
    <x v="2"/>
    <x v="5"/>
    <n v="0"/>
    <n v="0"/>
  </r>
  <r>
    <x v="664"/>
    <x v="6"/>
    <x v="0"/>
    <x v="13"/>
    <x v="0"/>
    <n v="83"/>
    <x v="24"/>
    <x v="2"/>
    <x v="21"/>
    <x v="0"/>
    <x v="14"/>
    <x v="0"/>
    <s v="yes"/>
    <x v="0"/>
    <x v="0"/>
    <x v="0"/>
    <x v="23"/>
    <x v="3"/>
    <x v="4"/>
    <n v="0"/>
    <n v="0"/>
  </r>
  <r>
    <x v="665"/>
    <x v="38"/>
    <x v="0"/>
    <x v="13"/>
    <x v="0"/>
    <n v="55"/>
    <x v="35"/>
    <x v="2"/>
    <x v="15"/>
    <x v="1"/>
    <x v="8"/>
    <x v="0"/>
    <s v="yes"/>
    <x v="4"/>
    <x v="0"/>
    <x v="0"/>
    <x v="16"/>
    <x v="2"/>
    <x v="2"/>
    <n v="0"/>
    <n v="0"/>
  </r>
  <r>
    <x v="666"/>
    <x v="25"/>
    <x v="0"/>
    <x v="15"/>
    <x v="0"/>
    <n v="26"/>
    <x v="24"/>
    <x v="0"/>
    <x v="2"/>
    <x v="0"/>
    <x v="0"/>
    <x v="0"/>
    <s v="yes"/>
    <x v="1"/>
    <x v="0"/>
    <x v="0"/>
    <x v="48"/>
    <x v="5"/>
    <x v="3"/>
    <n v="0"/>
    <n v="0"/>
  </r>
  <r>
    <x v="667"/>
    <x v="50"/>
    <x v="0"/>
    <x v="12"/>
    <x v="3"/>
    <n v="76"/>
    <x v="28"/>
    <x v="1"/>
    <x v="24"/>
    <x v="0"/>
    <x v="5"/>
    <x v="0"/>
    <s v="yes"/>
    <x v="3"/>
    <x v="0"/>
    <x v="0"/>
    <x v="18"/>
    <x v="4"/>
    <x v="3"/>
    <n v="0"/>
    <n v="0"/>
  </r>
  <r>
    <x v="668"/>
    <x v="34"/>
    <x v="0"/>
    <x v="17"/>
    <x v="0"/>
    <n v="85"/>
    <x v="11"/>
    <x v="1"/>
    <x v="2"/>
    <x v="3"/>
    <x v="3"/>
    <x v="0"/>
    <s v="yes"/>
    <x v="0"/>
    <x v="0"/>
    <x v="0"/>
    <x v="31"/>
    <x v="4"/>
    <x v="5"/>
    <n v="0"/>
    <n v="0"/>
  </r>
  <r>
    <x v="669"/>
    <x v="49"/>
    <x v="0"/>
    <x v="14"/>
    <x v="2"/>
    <n v="89"/>
    <x v="26"/>
    <x v="2"/>
    <x v="0"/>
    <x v="1"/>
    <x v="13"/>
    <x v="0"/>
    <s v="yes"/>
    <x v="1"/>
    <x v="0"/>
    <x v="0"/>
    <x v="24"/>
    <x v="0"/>
    <x v="4"/>
    <n v="0"/>
    <n v="0"/>
  </r>
  <r>
    <x v="670"/>
    <x v="6"/>
    <x v="0"/>
    <x v="1"/>
    <x v="0"/>
    <n v="41"/>
    <x v="7"/>
    <x v="3"/>
    <x v="7"/>
    <x v="1"/>
    <x v="6"/>
    <x v="0"/>
    <s v="yes"/>
    <x v="2"/>
    <x v="0"/>
    <x v="0"/>
    <x v="10"/>
    <x v="1"/>
    <x v="4"/>
    <n v="0"/>
    <n v="0"/>
  </r>
  <r>
    <x v="671"/>
    <x v="21"/>
    <x v="0"/>
    <x v="14"/>
    <x v="2"/>
    <n v="30"/>
    <x v="44"/>
    <x v="0"/>
    <x v="13"/>
    <x v="0"/>
    <x v="10"/>
    <x v="0"/>
    <s v="yes"/>
    <x v="0"/>
    <x v="0"/>
    <x v="0"/>
    <x v="24"/>
    <x v="1"/>
    <x v="1"/>
    <n v="0"/>
    <n v="0"/>
  </r>
  <r>
    <x v="672"/>
    <x v="35"/>
    <x v="0"/>
    <x v="20"/>
    <x v="0"/>
    <n v="53"/>
    <x v="47"/>
    <x v="2"/>
    <x v="15"/>
    <x v="0"/>
    <x v="13"/>
    <x v="0"/>
    <s v="yes"/>
    <x v="4"/>
    <x v="0"/>
    <x v="0"/>
    <x v="32"/>
    <x v="1"/>
    <x v="3"/>
    <n v="0"/>
    <n v="0"/>
  </r>
  <r>
    <x v="673"/>
    <x v="25"/>
    <x v="0"/>
    <x v="5"/>
    <x v="0"/>
    <n v="66"/>
    <x v="19"/>
    <x v="2"/>
    <x v="21"/>
    <x v="1"/>
    <x v="19"/>
    <x v="0"/>
    <s v="yes"/>
    <x v="1"/>
    <x v="0"/>
    <x v="0"/>
    <x v="46"/>
    <x v="0"/>
    <x v="4"/>
    <n v="0"/>
    <n v="0"/>
  </r>
  <r>
    <x v="674"/>
    <x v="39"/>
    <x v="0"/>
    <x v="16"/>
    <x v="3"/>
    <n v="33"/>
    <x v="47"/>
    <x v="3"/>
    <x v="19"/>
    <x v="0"/>
    <x v="10"/>
    <x v="0"/>
    <s v="yes"/>
    <x v="5"/>
    <x v="0"/>
    <x v="0"/>
    <x v="13"/>
    <x v="4"/>
    <x v="2"/>
    <n v="0"/>
    <n v="0"/>
  </r>
  <r>
    <x v="675"/>
    <x v="14"/>
    <x v="0"/>
    <x v="12"/>
    <x v="3"/>
    <n v="86"/>
    <x v="10"/>
    <x v="2"/>
    <x v="22"/>
    <x v="1"/>
    <x v="5"/>
    <x v="0"/>
    <s v="yes"/>
    <x v="4"/>
    <x v="0"/>
    <x v="0"/>
    <x v="44"/>
    <x v="1"/>
    <x v="2"/>
    <n v="0"/>
    <n v="0"/>
  </r>
  <r>
    <x v="676"/>
    <x v="48"/>
    <x v="0"/>
    <x v="13"/>
    <x v="0"/>
    <n v="60"/>
    <x v="39"/>
    <x v="2"/>
    <x v="15"/>
    <x v="0"/>
    <x v="3"/>
    <x v="0"/>
    <s v="yes"/>
    <x v="4"/>
    <x v="0"/>
    <x v="0"/>
    <x v="25"/>
    <x v="0"/>
    <x v="4"/>
    <n v="0"/>
    <n v="0"/>
  </r>
  <r>
    <x v="677"/>
    <x v="52"/>
    <x v="0"/>
    <x v="20"/>
    <x v="0"/>
    <n v="62"/>
    <x v="47"/>
    <x v="1"/>
    <x v="2"/>
    <x v="2"/>
    <x v="2"/>
    <x v="0"/>
    <s v="yes"/>
    <x v="0"/>
    <x v="0"/>
    <x v="0"/>
    <x v="23"/>
    <x v="3"/>
    <x v="2"/>
    <n v="0"/>
    <n v="0"/>
  </r>
  <r>
    <x v="678"/>
    <x v="7"/>
    <x v="0"/>
    <x v="0"/>
    <x v="0"/>
    <n v="74"/>
    <x v="1"/>
    <x v="2"/>
    <x v="11"/>
    <x v="3"/>
    <x v="13"/>
    <x v="0"/>
    <s v="yes"/>
    <x v="5"/>
    <x v="0"/>
    <x v="0"/>
    <x v="29"/>
    <x v="5"/>
    <x v="6"/>
    <n v="0"/>
    <n v="0"/>
  </r>
  <r>
    <x v="679"/>
    <x v="19"/>
    <x v="0"/>
    <x v="3"/>
    <x v="1"/>
    <n v="95"/>
    <x v="49"/>
    <x v="2"/>
    <x v="2"/>
    <x v="3"/>
    <x v="23"/>
    <x v="0"/>
    <s v="yes"/>
    <x v="0"/>
    <x v="0"/>
    <x v="0"/>
    <x v="10"/>
    <x v="0"/>
    <x v="0"/>
    <n v="0"/>
    <n v="0"/>
  </r>
  <r>
    <x v="680"/>
    <x v="44"/>
    <x v="0"/>
    <x v="4"/>
    <x v="1"/>
    <n v="25"/>
    <x v="30"/>
    <x v="2"/>
    <x v="23"/>
    <x v="1"/>
    <x v="19"/>
    <x v="0"/>
    <s v="yes"/>
    <x v="0"/>
    <x v="0"/>
    <x v="0"/>
    <x v="35"/>
    <x v="3"/>
    <x v="2"/>
    <n v="0"/>
    <n v="0"/>
  </r>
  <r>
    <x v="681"/>
    <x v="11"/>
    <x v="0"/>
    <x v="5"/>
    <x v="0"/>
    <n v="59"/>
    <x v="7"/>
    <x v="3"/>
    <x v="7"/>
    <x v="0"/>
    <x v="22"/>
    <x v="0"/>
    <s v="yes"/>
    <x v="4"/>
    <x v="0"/>
    <x v="0"/>
    <x v="37"/>
    <x v="2"/>
    <x v="6"/>
    <n v="0"/>
    <n v="0"/>
  </r>
  <r>
    <x v="682"/>
    <x v="51"/>
    <x v="0"/>
    <x v="14"/>
    <x v="2"/>
    <n v="29"/>
    <x v="9"/>
    <x v="2"/>
    <x v="18"/>
    <x v="2"/>
    <x v="17"/>
    <x v="0"/>
    <s v="yes"/>
    <x v="3"/>
    <x v="0"/>
    <x v="0"/>
    <x v="3"/>
    <x v="2"/>
    <x v="4"/>
    <n v="0"/>
    <n v="0"/>
  </r>
  <r>
    <x v="683"/>
    <x v="23"/>
    <x v="0"/>
    <x v="3"/>
    <x v="1"/>
    <n v="36"/>
    <x v="49"/>
    <x v="1"/>
    <x v="10"/>
    <x v="0"/>
    <x v="2"/>
    <x v="0"/>
    <s v="yes"/>
    <x v="1"/>
    <x v="0"/>
    <x v="0"/>
    <x v="35"/>
    <x v="4"/>
    <x v="5"/>
    <n v="0"/>
    <n v="0"/>
  </r>
  <r>
    <x v="684"/>
    <x v="6"/>
    <x v="0"/>
    <x v="19"/>
    <x v="3"/>
    <n v="82"/>
    <x v="15"/>
    <x v="2"/>
    <x v="22"/>
    <x v="2"/>
    <x v="10"/>
    <x v="0"/>
    <s v="yes"/>
    <x v="0"/>
    <x v="0"/>
    <x v="0"/>
    <x v="38"/>
    <x v="5"/>
    <x v="5"/>
    <n v="0"/>
    <n v="0"/>
  </r>
  <r>
    <x v="685"/>
    <x v="27"/>
    <x v="0"/>
    <x v="0"/>
    <x v="0"/>
    <n v="71"/>
    <x v="2"/>
    <x v="3"/>
    <x v="23"/>
    <x v="0"/>
    <x v="1"/>
    <x v="0"/>
    <s v="yes"/>
    <x v="3"/>
    <x v="0"/>
    <x v="0"/>
    <x v="18"/>
    <x v="1"/>
    <x v="0"/>
    <n v="0"/>
    <n v="0"/>
  </r>
  <r>
    <x v="686"/>
    <x v="27"/>
    <x v="0"/>
    <x v="1"/>
    <x v="0"/>
    <n v="35"/>
    <x v="27"/>
    <x v="0"/>
    <x v="19"/>
    <x v="3"/>
    <x v="21"/>
    <x v="0"/>
    <s v="yes"/>
    <x v="4"/>
    <x v="0"/>
    <x v="0"/>
    <x v="42"/>
    <x v="0"/>
    <x v="0"/>
    <n v="0"/>
    <n v="0"/>
  </r>
  <r>
    <x v="687"/>
    <x v="1"/>
    <x v="0"/>
    <x v="24"/>
    <x v="3"/>
    <n v="38"/>
    <x v="8"/>
    <x v="3"/>
    <x v="2"/>
    <x v="0"/>
    <x v="13"/>
    <x v="0"/>
    <s v="yes"/>
    <x v="1"/>
    <x v="0"/>
    <x v="0"/>
    <x v="15"/>
    <x v="4"/>
    <x v="3"/>
    <n v="0"/>
    <n v="0"/>
  </r>
  <r>
    <x v="688"/>
    <x v="15"/>
    <x v="0"/>
    <x v="18"/>
    <x v="3"/>
    <n v="59"/>
    <x v="49"/>
    <x v="1"/>
    <x v="15"/>
    <x v="2"/>
    <x v="10"/>
    <x v="0"/>
    <s v="yes"/>
    <x v="5"/>
    <x v="0"/>
    <x v="0"/>
    <x v="12"/>
    <x v="0"/>
    <x v="5"/>
    <n v="0"/>
    <n v="0"/>
  </r>
  <r>
    <x v="689"/>
    <x v="1"/>
    <x v="0"/>
    <x v="15"/>
    <x v="0"/>
    <n v="91"/>
    <x v="38"/>
    <x v="2"/>
    <x v="20"/>
    <x v="2"/>
    <x v="10"/>
    <x v="0"/>
    <s v="yes"/>
    <x v="0"/>
    <x v="0"/>
    <x v="0"/>
    <x v="31"/>
    <x v="2"/>
    <x v="6"/>
    <n v="0"/>
    <n v="0"/>
  </r>
  <r>
    <x v="690"/>
    <x v="15"/>
    <x v="0"/>
    <x v="6"/>
    <x v="0"/>
    <n v="68"/>
    <x v="29"/>
    <x v="3"/>
    <x v="16"/>
    <x v="1"/>
    <x v="6"/>
    <x v="0"/>
    <s v="yes"/>
    <x v="3"/>
    <x v="0"/>
    <x v="0"/>
    <x v="24"/>
    <x v="4"/>
    <x v="1"/>
    <n v="0"/>
    <n v="0"/>
  </r>
  <r>
    <x v="691"/>
    <x v="52"/>
    <x v="0"/>
    <x v="21"/>
    <x v="3"/>
    <n v="21"/>
    <x v="2"/>
    <x v="0"/>
    <x v="5"/>
    <x v="2"/>
    <x v="3"/>
    <x v="0"/>
    <s v="yes"/>
    <x v="3"/>
    <x v="0"/>
    <x v="0"/>
    <x v="10"/>
    <x v="3"/>
    <x v="4"/>
    <n v="0"/>
    <n v="0"/>
  </r>
  <r>
    <x v="692"/>
    <x v="25"/>
    <x v="0"/>
    <x v="12"/>
    <x v="3"/>
    <n v="95"/>
    <x v="25"/>
    <x v="2"/>
    <x v="17"/>
    <x v="1"/>
    <x v="17"/>
    <x v="0"/>
    <s v="yes"/>
    <x v="4"/>
    <x v="0"/>
    <x v="0"/>
    <x v="19"/>
    <x v="5"/>
    <x v="6"/>
    <n v="0"/>
    <n v="0"/>
  </r>
  <r>
    <x v="693"/>
    <x v="5"/>
    <x v="0"/>
    <x v="6"/>
    <x v="0"/>
    <n v="52"/>
    <x v="34"/>
    <x v="0"/>
    <x v="2"/>
    <x v="1"/>
    <x v="0"/>
    <x v="0"/>
    <s v="yes"/>
    <x v="1"/>
    <x v="0"/>
    <x v="0"/>
    <x v="48"/>
    <x v="1"/>
    <x v="6"/>
    <n v="0"/>
    <n v="0"/>
  </r>
  <r>
    <x v="694"/>
    <x v="38"/>
    <x v="0"/>
    <x v="10"/>
    <x v="0"/>
    <n v="21"/>
    <x v="0"/>
    <x v="1"/>
    <x v="4"/>
    <x v="3"/>
    <x v="1"/>
    <x v="0"/>
    <s v="yes"/>
    <x v="4"/>
    <x v="0"/>
    <x v="0"/>
    <x v="25"/>
    <x v="0"/>
    <x v="6"/>
    <n v="0"/>
    <n v="0"/>
  </r>
  <r>
    <x v="695"/>
    <x v="11"/>
    <x v="0"/>
    <x v="6"/>
    <x v="0"/>
    <n v="67"/>
    <x v="22"/>
    <x v="3"/>
    <x v="15"/>
    <x v="2"/>
    <x v="18"/>
    <x v="0"/>
    <s v="yes"/>
    <x v="2"/>
    <x v="0"/>
    <x v="0"/>
    <x v="28"/>
    <x v="5"/>
    <x v="6"/>
    <n v="0"/>
    <n v="0"/>
  </r>
  <r>
    <x v="696"/>
    <x v="42"/>
    <x v="0"/>
    <x v="22"/>
    <x v="3"/>
    <n v="42"/>
    <x v="40"/>
    <x v="0"/>
    <x v="14"/>
    <x v="3"/>
    <x v="11"/>
    <x v="0"/>
    <s v="yes"/>
    <x v="3"/>
    <x v="0"/>
    <x v="0"/>
    <x v="3"/>
    <x v="1"/>
    <x v="5"/>
    <n v="0"/>
    <n v="0"/>
  </r>
  <r>
    <x v="697"/>
    <x v="12"/>
    <x v="0"/>
    <x v="18"/>
    <x v="3"/>
    <n v="63"/>
    <x v="25"/>
    <x v="3"/>
    <x v="18"/>
    <x v="2"/>
    <x v="12"/>
    <x v="0"/>
    <s v="yes"/>
    <x v="1"/>
    <x v="0"/>
    <x v="0"/>
    <x v="19"/>
    <x v="5"/>
    <x v="3"/>
    <n v="0"/>
    <n v="0"/>
  </r>
  <r>
    <x v="698"/>
    <x v="0"/>
    <x v="0"/>
    <x v="23"/>
    <x v="1"/>
    <n v="41"/>
    <x v="44"/>
    <x v="2"/>
    <x v="22"/>
    <x v="0"/>
    <x v="22"/>
    <x v="0"/>
    <s v="yes"/>
    <x v="3"/>
    <x v="0"/>
    <x v="0"/>
    <x v="19"/>
    <x v="5"/>
    <x v="1"/>
    <n v="0"/>
    <n v="0"/>
  </r>
  <r>
    <x v="699"/>
    <x v="2"/>
    <x v="0"/>
    <x v="8"/>
    <x v="3"/>
    <n v="46"/>
    <x v="39"/>
    <x v="2"/>
    <x v="4"/>
    <x v="3"/>
    <x v="5"/>
    <x v="0"/>
    <s v="yes"/>
    <x v="4"/>
    <x v="0"/>
    <x v="0"/>
    <x v="36"/>
    <x v="3"/>
    <x v="1"/>
    <n v="0"/>
    <n v="0"/>
  </r>
  <r>
    <x v="700"/>
    <x v="9"/>
    <x v="0"/>
    <x v="13"/>
    <x v="0"/>
    <n v="79"/>
    <x v="48"/>
    <x v="0"/>
    <x v="8"/>
    <x v="0"/>
    <x v="7"/>
    <x v="0"/>
    <s v="yes"/>
    <x v="3"/>
    <x v="0"/>
    <x v="0"/>
    <x v="36"/>
    <x v="3"/>
    <x v="5"/>
    <n v="0"/>
    <n v="0"/>
  </r>
  <r>
    <x v="701"/>
    <x v="47"/>
    <x v="0"/>
    <x v="23"/>
    <x v="1"/>
    <n v="90"/>
    <x v="37"/>
    <x v="0"/>
    <x v="16"/>
    <x v="3"/>
    <x v="13"/>
    <x v="0"/>
    <s v="yes"/>
    <x v="2"/>
    <x v="0"/>
    <x v="0"/>
    <x v="36"/>
    <x v="5"/>
    <x v="6"/>
    <n v="0"/>
    <n v="0"/>
  </r>
  <r>
    <x v="702"/>
    <x v="20"/>
    <x v="0"/>
    <x v="5"/>
    <x v="0"/>
    <n v="71"/>
    <x v="6"/>
    <x v="2"/>
    <x v="3"/>
    <x v="0"/>
    <x v="23"/>
    <x v="0"/>
    <s v="yes"/>
    <x v="5"/>
    <x v="0"/>
    <x v="0"/>
    <x v="43"/>
    <x v="1"/>
    <x v="1"/>
    <n v="0"/>
    <n v="0"/>
  </r>
  <r>
    <x v="703"/>
    <x v="6"/>
    <x v="0"/>
    <x v="10"/>
    <x v="0"/>
    <n v="87"/>
    <x v="39"/>
    <x v="0"/>
    <x v="6"/>
    <x v="2"/>
    <x v="21"/>
    <x v="0"/>
    <s v="yes"/>
    <x v="3"/>
    <x v="0"/>
    <x v="0"/>
    <x v="33"/>
    <x v="0"/>
    <x v="1"/>
    <n v="0"/>
    <n v="0"/>
  </r>
  <r>
    <x v="704"/>
    <x v="50"/>
    <x v="0"/>
    <x v="15"/>
    <x v="0"/>
    <n v="66"/>
    <x v="37"/>
    <x v="1"/>
    <x v="13"/>
    <x v="1"/>
    <x v="4"/>
    <x v="0"/>
    <s v="yes"/>
    <x v="0"/>
    <x v="0"/>
    <x v="0"/>
    <x v="27"/>
    <x v="3"/>
    <x v="2"/>
    <n v="0"/>
    <n v="0"/>
  </r>
  <r>
    <x v="705"/>
    <x v="15"/>
    <x v="0"/>
    <x v="13"/>
    <x v="0"/>
    <n v="90"/>
    <x v="10"/>
    <x v="3"/>
    <x v="21"/>
    <x v="2"/>
    <x v="9"/>
    <x v="0"/>
    <s v="yes"/>
    <x v="1"/>
    <x v="0"/>
    <x v="0"/>
    <x v="3"/>
    <x v="1"/>
    <x v="3"/>
    <n v="0"/>
    <n v="0"/>
  </r>
  <r>
    <x v="706"/>
    <x v="5"/>
    <x v="0"/>
    <x v="2"/>
    <x v="0"/>
    <n v="47"/>
    <x v="44"/>
    <x v="0"/>
    <x v="2"/>
    <x v="2"/>
    <x v="6"/>
    <x v="0"/>
    <s v="yes"/>
    <x v="0"/>
    <x v="0"/>
    <x v="0"/>
    <x v="46"/>
    <x v="5"/>
    <x v="1"/>
    <n v="0"/>
    <n v="0"/>
  </r>
  <r>
    <x v="707"/>
    <x v="35"/>
    <x v="0"/>
    <x v="5"/>
    <x v="0"/>
    <n v="38"/>
    <x v="7"/>
    <x v="0"/>
    <x v="7"/>
    <x v="1"/>
    <x v="18"/>
    <x v="0"/>
    <s v="yes"/>
    <x v="2"/>
    <x v="0"/>
    <x v="0"/>
    <x v="33"/>
    <x v="0"/>
    <x v="2"/>
    <n v="0"/>
    <n v="0"/>
  </r>
  <r>
    <x v="708"/>
    <x v="43"/>
    <x v="0"/>
    <x v="21"/>
    <x v="3"/>
    <n v="50"/>
    <x v="0"/>
    <x v="0"/>
    <x v="19"/>
    <x v="2"/>
    <x v="23"/>
    <x v="0"/>
    <s v="yes"/>
    <x v="5"/>
    <x v="0"/>
    <x v="0"/>
    <x v="5"/>
    <x v="1"/>
    <x v="0"/>
    <n v="0"/>
    <n v="0"/>
  </r>
  <r>
    <x v="709"/>
    <x v="34"/>
    <x v="0"/>
    <x v="14"/>
    <x v="2"/>
    <n v="79"/>
    <x v="2"/>
    <x v="0"/>
    <x v="4"/>
    <x v="2"/>
    <x v="12"/>
    <x v="0"/>
    <s v="yes"/>
    <x v="3"/>
    <x v="0"/>
    <x v="0"/>
    <x v="2"/>
    <x v="5"/>
    <x v="5"/>
    <n v="0"/>
    <n v="0"/>
  </r>
  <r>
    <x v="710"/>
    <x v="40"/>
    <x v="0"/>
    <x v="18"/>
    <x v="3"/>
    <n v="91"/>
    <x v="41"/>
    <x v="0"/>
    <x v="2"/>
    <x v="1"/>
    <x v="7"/>
    <x v="0"/>
    <s v="yes"/>
    <x v="3"/>
    <x v="0"/>
    <x v="0"/>
    <x v="8"/>
    <x v="3"/>
    <x v="0"/>
    <n v="0"/>
    <n v="0"/>
  </r>
  <r>
    <x v="711"/>
    <x v="14"/>
    <x v="0"/>
    <x v="23"/>
    <x v="1"/>
    <n v="60"/>
    <x v="13"/>
    <x v="2"/>
    <x v="1"/>
    <x v="1"/>
    <x v="1"/>
    <x v="0"/>
    <s v="yes"/>
    <x v="4"/>
    <x v="0"/>
    <x v="0"/>
    <x v="21"/>
    <x v="4"/>
    <x v="4"/>
    <n v="0"/>
    <n v="0"/>
  </r>
  <r>
    <x v="712"/>
    <x v="32"/>
    <x v="0"/>
    <x v="0"/>
    <x v="0"/>
    <n v="81"/>
    <x v="13"/>
    <x v="3"/>
    <x v="13"/>
    <x v="2"/>
    <x v="22"/>
    <x v="0"/>
    <s v="yes"/>
    <x v="2"/>
    <x v="0"/>
    <x v="0"/>
    <x v="13"/>
    <x v="4"/>
    <x v="3"/>
    <n v="0"/>
    <n v="0"/>
  </r>
  <r>
    <x v="713"/>
    <x v="43"/>
    <x v="0"/>
    <x v="15"/>
    <x v="0"/>
    <n v="90"/>
    <x v="4"/>
    <x v="2"/>
    <x v="12"/>
    <x v="2"/>
    <x v="5"/>
    <x v="0"/>
    <s v="yes"/>
    <x v="0"/>
    <x v="0"/>
    <x v="0"/>
    <x v="30"/>
    <x v="4"/>
    <x v="4"/>
    <n v="0"/>
    <n v="0"/>
  </r>
  <r>
    <x v="714"/>
    <x v="8"/>
    <x v="0"/>
    <x v="14"/>
    <x v="2"/>
    <n v="70"/>
    <x v="45"/>
    <x v="2"/>
    <x v="23"/>
    <x v="3"/>
    <x v="14"/>
    <x v="0"/>
    <s v="yes"/>
    <x v="5"/>
    <x v="0"/>
    <x v="0"/>
    <x v="19"/>
    <x v="5"/>
    <x v="0"/>
    <n v="0"/>
    <n v="0"/>
  </r>
  <r>
    <x v="715"/>
    <x v="23"/>
    <x v="0"/>
    <x v="2"/>
    <x v="0"/>
    <n v="63"/>
    <x v="12"/>
    <x v="0"/>
    <x v="14"/>
    <x v="1"/>
    <x v="5"/>
    <x v="0"/>
    <s v="yes"/>
    <x v="0"/>
    <x v="0"/>
    <x v="0"/>
    <x v="10"/>
    <x v="5"/>
    <x v="3"/>
    <n v="0"/>
    <n v="0"/>
  </r>
  <r>
    <x v="716"/>
    <x v="11"/>
    <x v="0"/>
    <x v="16"/>
    <x v="3"/>
    <n v="29"/>
    <x v="9"/>
    <x v="2"/>
    <x v="8"/>
    <x v="1"/>
    <x v="15"/>
    <x v="0"/>
    <s v="yes"/>
    <x v="0"/>
    <x v="0"/>
    <x v="0"/>
    <x v="44"/>
    <x v="0"/>
    <x v="4"/>
    <n v="0"/>
    <n v="0"/>
  </r>
  <r>
    <x v="717"/>
    <x v="3"/>
    <x v="0"/>
    <x v="20"/>
    <x v="0"/>
    <n v="90"/>
    <x v="29"/>
    <x v="0"/>
    <x v="14"/>
    <x v="1"/>
    <x v="19"/>
    <x v="0"/>
    <s v="yes"/>
    <x v="0"/>
    <x v="0"/>
    <x v="0"/>
    <x v="22"/>
    <x v="0"/>
    <x v="6"/>
    <n v="0"/>
    <n v="0"/>
  </r>
  <r>
    <x v="718"/>
    <x v="40"/>
    <x v="0"/>
    <x v="5"/>
    <x v="0"/>
    <n v="22"/>
    <x v="20"/>
    <x v="2"/>
    <x v="15"/>
    <x v="2"/>
    <x v="12"/>
    <x v="0"/>
    <s v="yes"/>
    <x v="3"/>
    <x v="0"/>
    <x v="0"/>
    <x v="29"/>
    <x v="4"/>
    <x v="2"/>
    <n v="0"/>
    <n v="0"/>
  </r>
  <r>
    <x v="719"/>
    <x v="6"/>
    <x v="0"/>
    <x v="6"/>
    <x v="0"/>
    <n v="22"/>
    <x v="16"/>
    <x v="0"/>
    <x v="2"/>
    <x v="2"/>
    <x v="13"/>
    <x v="0"/>
    <s v="yes"/>
    <x v="2"/>
    <x v="0"/>
    <x v="0"/>
    <x v="38"/>
    <x v="0"/>
    <x v="4"/>
    <n v="0"/>
    <n v="0"/>
  </r>
  <r>
    <x v="720"/>
    <x v="23"/>
    <x v="0"/>
    <x v="16"/>
    <x v="3"/>
    <n v="62"/>
    <x v="35"/>
    <x v="0"/>
    <x v="20"/>
    <x v="3"/>
    <x v="23"/>
    <x v="0"/>
    <s v="yes"/>
    <x v="1"/>
    <x v="0"/>
    <x v="0"/>
    <x v="5"/>
    <x v="5"/>
    <x v="1"/>
    <n v="0"/>
    <n v="0"/>
  </r>
  <r>
    <x v="721"/>
    <x v="49"/>
    <x v="0"/>
    <x v="0"/>
    <x v="0"/>
    <n v="57"/>
    <x v="18"/>
    <x v="0"/>
    <x v="5"/>
    <x v="2"/>
    <x v="14"/>
    <x v="0"/>
    <s v="yes"/>
    <x v="2"/>
    <x v="0"/>
    <x v="0"/>
    <x v="23"/>
    <x v="5"/>
    <x v="6"/>
    <n v="0"/>
    <n v="0"/>
  </r>
  <r>
    <x v="722"/>
    <x v="7"/>
    <x v="0"/>
    <x v="1"/>
    <x v="0"/>
    <n v="32"/>
    <x v="5"/>
    <x v="1"/>
    <x v="24"/>
    <x v="2"/>
    <x v="24"/>
    <x v="0"/>
    <s v="yes"/>
    <x v="5"/>
    <x v="0"/>
    <x v="0"/>
    <x v="16"/>
    <x v="1"/>
    <x v="4"/>
    <n v="0"/>
    <n v="0"/>
  </r>
  <r>
    <x v="723"/>
    <x v="25"/>
    <x v="0"/>
    <x v="16"/>
    <x v="3"/>
    <n v="53"/>
    <x v="9"/>
    <x v="0"/>
    <x v="17"/>
    <x v="3"/>
    <x v="1"/>
    <x v="0"/>
    <s v="yes"/>
    <x v="0"/>
    <x v="0"/>
    <x v="0"/>
    <x v="34"/>
    <x v="3"/>
    <x v="5"/>
    <n v="0"/>
    <n v="0"/>
  </r>
  <r>
    <x v="724"/>
    <x v="43"/>
    <x v="0"/>
    <x v="17"/>
    <x v="0"/>
    <n v="79"/>
    <x v="13"/>
    <x v="3"/>
    <x v="14"/>
    <x v="3"/>
    <x v="10"/>
    <x v="0"/>
    <s v="yes"/>
    <x v="5"/>
    <x v="0"/>
    <x v="0"/>
    <x v="13"/>
    <x v="0"/>
    <x v="6"/>
    <n v="0"/>
    <n v="0"/>
  </r>
  <r>
    <x v="725"/>
    <x v="12"/>
    <x v="0"/>
    <x v="19"/>
    <x v="3"/>
    <n v="61"/>
    <x v="21"/>
    <x v="0"/>
    <x v="5"/>
    <x v="0"/>
    <x v="0"/>
    <x v="0"/>
    <s v="yes"/>
    <x v="3"/>
    <x v="0"/>
    <x v="0"/>
    <x v="42"/>
    <x v="5"/>
    <x v="0"/>
    <n v="0"/>
    <n v="0"/>
  </r>
  <r>
    <x v="726"/>
    <x v="45"/>
    <x v="0"/>
    <x v="6"/>
    <x v="0"/>
    <n v="78"/>
    <x v="25"/>
    <x v="0"/>
    <x v="22"/>
    <x v="2"/>
    <x v="15"/>
    <x v="0"/>
    <s v="yes"/>
    <x v="2"/>
    <x v="0"/>
    <x v="0"/>
    <x v="41"/>
    <x v="4"/>
    <x v="6"/>
    <n v="0"/>
    <n v="0"/>
  </r>
  <r>
    <x v="727"/>
    <x v="46"/>
    <x v="0"/>
    <x v="1"/>
    <x v="0"/>
    <n v="97"/>
    <x v="10"/>
    <x v="1"/>
    <x v="0"/>
    <x v="0"/>
    <x v="6"/>
    <x v="0"/>
    <s v="yes"/>
    <x v="2"/>
    <x v="0"/>
    <x v="0"/>
    <x v="10"/>
    <x v="0"/>
    <x v="6"/>
    <n v="0"/>
    <n v="0"/>
  </r>
  <r>
    <x v="728"/>
    <x v="26"/>
    <x v="0"/>
    <x v="2"/>
    <x v="0"/>
    <n v="78"/>
    <x v="43"/>
    <x v="2"/>
    <x v="6"/>
    <x v="0"/>
    <x v="18"/>
    <x v="0"/>
    <s v="yes"/>
    <x v="2"/>
    <x v="0"/>
    <x v="0"/>
    <x v="45"/>
    <x v="3"/>
    <x v="6"/>
    <n v="0"/>
    <n v="0"/>
  </r>
  <r>
    <x v="729"/>
    <x v="38"/>
    <x v="0"/>
    <x v="12"/>
    <x v="3"/>
    <n v="56"/>
    <x v="46"/>
    <x v="0"/>
    <x v="19"/>
    <x v="2"/>
    <x v="4"/>
    <x v="0"/>
    <s v="yes"/>
    <x v="0"/>
    <x v="0"/>
    <x v="0"/>
    <x v="15"/>
    <x v="3"/>
    <x v="6"/>
    <n v="0"/>
    <n v="0"/>
  </r>
  <r>
    <x v="730"/>
    <x v="39"/>
    <x v="0"/>
    <x v="23"/>
    <x v="1"/>
    <n v="25"/>
    <x v="2"/>
    <x v="2"/>
    <x v="21"/>
    <x v="2"/>
    <x v="20"/>
    <x v="0"/>
    <s v="yes"/>
    <x v="3"/>
    <x v="0"/>
    <x v="0"/>
    <x v="40"/>
    <x v="0"/>
    <x v="0"/>
    <n v="0"/>
    <n v="0"/>
  </r>
  <r>
    <x v="731"/>
    <x v="49"/>
    <x v="0"/>
    <x v="7"/>
    <x v="2"/>
    <n v="28"/>
    <x v="10"/>
    <x v="2"/>
    <x v="16"/>
    <x v="1"/>
    <x v="1"/>
    <x v="0"/>
    <s v="yes"/>
    <x v="1"/>
    <x v="0"/>
    <x v="0"/>
    <x v="48"/>
    <x v="3"/>
    <x v="0"/>
    <n v="0"/>
    <n v="0"/>
  </r>
  <r>
    <x v="732"/>
    <x v="50"/>
    <x v="0"/>
    <x v="5"/>
    <x v="0"/>
    <n v="57"/>
    <x v="13"/>
    <x v="0"/>
    <x v="24"/>
    <x v="1"/>
    <x v="11"/>
    <x v="0"/>
    <s v="yes"/>
    <x v="0"/>
    <x v="0"/>
    <x v="0"/>
    <x v="40"/>
    <x v="1"/>
    <x v="4"/>
    <n v="0"/>
    <n v="0"/>
  </r>
  <r>
    <x v="733"/>
    <x v="4"/>
    <x v="0"/>
    <x v="10"/>
    <x v="0"/>
    <n v="36"/>
    <x v="3"/>
    <x v="0"/>
    <x v="17"/>
    <x v="3"/>
    <x v="2"/>
    <x v="0"/>
    <s v="yes"/>
    <x v="4"/>
    <x v="0"/>
    <x v="0"/>
    <x v="41"/>
    <x v="5"/>
    <x v="4"/>
    <n v="0"/>
    <n v="0"/>
  </r>
  <r>
    <x v="734"/>
    <x v="13"/>
    <x v="0"/>
    <x v="5"/>
    <x v="0"/>
    <n v="69"/>
    <x v="32"/>
    <x v="1"/>
    <x v="10"/>
    <x v="0"/>
    <x v="0"/>
    <x v="0"/>
    <s v="yes"/>
    <x v="0"/>
    <x v="0"/>
    <x v="0"/>
    <x v="30"/>
    <x v="4"/>
    <x v="6"/>
    <n v="0"/>
    <n v="0"/>
  </r>
  <r>
    <x v="735"/>
    <x v="12"/>
    <x v="0"/>
    <x v="12"/>
    <x v="3"/>
    <n v="48"/>
    <x v="6"/>
    <x v="2"/>
    <x v="20"/>
    <x v="3"/>
    <x v="15"/>
    <x v="0"/>
    <s v="yes"/>
    <x v="4"/>
    <x v="0"/>
    <x v="0"/>
    <x v="26"/>
    <x v="1"/>
    <x v="4"/>
    <n v="0"/>
    <n v="0"/>
  </r>
  <r>
    <x v="736"/>
    <x v="20"/>
    <x v="0"/>
    <x v="10"/>
    <x v="0"/>
    <n v="58"/>
    <x v="24"/>
    <x v="0"/>
    <x v="1"/>
    <x v="1"/>
    <x v="3"/>
    <x v="0"/>
    <s v="yes"/>
    <x v="4"/>
    <x v="0"/>
    <x v="0"/>
    <x v="18"/>
    <x v="2"/>
    <x v="6"/>
    <n v="0"/>
    <n v="0"/>
  </r>
  <r>
    <x v="737"/>
    <x v="36"/>
    <x v="0"/>
    <x v="12"/>
    <x v="3"/>
    <n v="24"/>
    <x v="43"/>
    <x v="2"/>
    <x v="11"/>
    <x v="1"/>
    <x v="15"/>
    <x v="0"/>
    <s v="yes"/>
    <x v="5"/>
    <x v="0"/>
    <x v="0"/>
    <x v="40"/>
    <x v="3"/>
    <x v="2"/>
    <n v="0"/>
    <n v="0"/>
  </r>
  <r>
    <x v="738"/>
    <x v="19"/>
    <x v="0"/>
    <x v="12"/>
    <x v="3"/>
    <n v="31"/>
    <x v="46"/>
    <x v="0"/>
    <x v="20"/>
    <x v="0"/>
    <x v="1"/>
    <x v="0"/>
    <s v="yes"/>
    <x v="4"/>
    <x v="0"/>
    <x v="0"/>
    <x v="46"/>
    <x v="0"/>
    <x v="3"/>
    <n v="0"/>
    <n v="0"/>
  </r>
  <r>
    <x v="739"/>
    <x v="14"/>
    <x v="0"/>
    <x v="6"/>
    <x v="0"/>
    <n v="29"/>
    <x v="46"/>
    <x v="1"/>
    <x v="7"/>
    <x v="2"/>
    <x v="1"/>
    <x v="0"/>
    <s v="yes"/>
    <x v="1"/>
    <x v="0"/>
    <x v="0"/>
    <x v="8"/>
    <x v="0"/>
    <x v="4"/>
    <n v="0"/>
    <n v="0"/>
  </r>
  <r>
    <x v="740"/>
    <x v="8"/>
    <x v="0"/>
    <x v="2"/>
    <x v="0"/>
    <n v="69"/>
    <x v="45"/>
    <x v="2"/>
    <x v="20"/>
    <x v="2"/>
    <x v="11"/>
    <x v="0"/>
    <s v="yes"/>
    <x v="2"/>
    <x v="0"/>
    <x v="0"/>
    <x v="17"/>
    <x v="2"/>
    <x v="0"/>
    <n v="0"/>
    <n v="0"/>
  </r>
  <r>
    <x v="741"/>
    <x v="40"/>
    <x v="0"/>
    <x v="17"/>
    <x v="0"/>
    <n v="79"/>
    <x v="8"/>
    <x v="3"/>
    <x v="22"/>
    <x v="2"/>
    <x v="10"/>
    <x v="0"/>
    <s v="yes"/>
    <x v="1"/>
    <x v="0"/>
    <x v="0"/>
    <x v="2"/>
    <x v="4"/>
    <x v="6"/>
    <n v="0"/>
    <n v="0"/>
  </r>
  <r>
    <x v="742"/>
    <x v="14"/>
    <x v="0"/>
    <x v="13"/>
    <x v="0"/>
    <n v="39"/>
    <x v="22"/>
    <x v="2"/>
    <x v="4"/>
    <x v="2"/>
    <x v="0"/>
    <x v="0"/>
    <s v="yes"/>
    <x v="0"/>
    <x v="0"/>
    <x v="0"/>
    <x v="33"/>
    <x v="5"/>
    <x v="3"/>
    <n v="0"/>
    <n v="0"/>
  </r>
  <r>
    <x v="743"/>
    <x v="3"/>
    <x v="0"/>
    <x v="12"/>
    <x v="3"/>
    <n v="84"/>
    <x v="17"/>
    <x v="0"/>
    <x v="0"/>
    <x v="3"/>
    <x v="8"/>
    <x v="0"/>
    <s v="yes"/>
    <x v="1"/>
    <x v="0"/>
    <x v="0"/>
    <x v="13"/>
    <x v="1"/>
    <x v="1"/>
    <n v="0"/>
    <n v="0"/>
  </r>
  <r>
    <x v="744"/>
    <x v="29"/>
    <x v="0"/>
    <x v="23"/>
    <x v="1"/>
    <n v="66"/>
    <x v="26"/>
    <x v="1"/>
    <x v="4"/>
    <x v="1"/>
    <x v="7"/>
    <x v="0"/>
    <s v="yes"/>
    <x v="2"/>
    <x v="0"/>
    <x v="0"/>
    <x v="38"/>
    <x v="5"/>
    <x v="4"/>
    <n v="0"/>
    <n v="0"/>
  </r>
  <r>
    <x v="745"/>
    <x v="5"/>
    <x v="0"/>
    <x v="17"/>
    <x v="0"/>
    <n v="92"/>
    <x v="49"/>
    <x v="0"/>
    <x v="20"/>
    <x v="3"/>
    <x v="10"/>
    <x v="0"/>
    <s v="yes"/>
    <x v="3"/>
    <x v="0"/>
    <x v="0"/>
    <x v="7"/>
    <x v="0"/>
    <x v="5"/>
    <n v="0"/>
    <n v="0"/>
  </r>
  <r>
    <x v="746"/>
    <x v="37"/>
    <x v="0"/>
    <x v="3"/>
    <x v="1"/>
    <n v="45"/>
    <x v="49"/>
    <x v="2"/>
    <x v="16"/>
    <x v="0"/>
    <x v="25"/>
    <x v="0"/>
    <s v="yes"/>
    <x v="1"/>
    <x v="0"/>
    <x v="0"/>
    <x v="39"/>
    <x v="2"/>
    <x v="2"/>
    <n v="0"/>
    <n v="0"/>
  </r>
  <r>
    <x v="747"/>
    <x v="47"/>
    <x v="0"/>
    <x v="6"/>
    <x v="0"/>
    <n v="74"/>
    <x v="19"/>
    <x v="0"/>
    <x v="9"/>
    <x v="1"/>
    <x v="14"/>
    <x v="0"/>
    <s v="yes"/>
    <x v="2"/>
    <x v="0"/>
    <x v="0"/>
    <x v="21"/>
    <x v="4"/>
    <x v="1"/>
    <n v="0"/>
    <n v="0"/>
  </r>
  <r>
    <x v="748"/>
    <x v="25"/>
    <x v="0"/>
    <x v="19"/>
    <x v="3"/>
    <n v="39"/>
    <x v="45"/>
    <x v="0"/>
    <x v="18"/>
    <x v="3"/>
    <x v="20"/>
    <x v="0"/>
    <s v="yes"/>
    <x v="1"/>
    <x v="0"/>
    <x v="0"/>
    <x v="6"/>
    <x v="4"/>
    <x v="3"/>
    <n v="0"/>
    <n v="0"/>
  </r>
  <r>
    <x v="749"/>
    <x v="19"/>
    <x v="0"/>
    <x v="18"/>
    <x v="3"/>
    <n v="71"/>
    <x v="19"/>
    <x v="2"/>
    <x v="8"/>
    <x v="0"/>
    <x v="18"/>
    <x v="0"/>
    <s v="yes"/>
    <x v="3"/>
    <x v="0"/>
    <x v="0"/>
    <x v="47"/>
    <x v="5"/>
    <x v="3"/>
    <n v="0"/>
    <n v="0"/>
  </r>
  <r>
    <x v="750"/>
    <x v="15"/>
    <x v="0"/>
    <x v="17"/>
    <x v="0"/>
    <n v="95"/>
    <x v="33"/>
    <x v="0"/>
    <x v="10"/>
    <x v="3"/>
    <x v="23"/>
    <x v="0"/>
    <s v="yes"/>
    <x v="1"/>
    <x v="0"/>
    <x v="0"/>
    <x v="36"/>
    <x v="0"/>
    <x v="2"/>
    <n v="0"/>
    <n v="0"/>
  </r>
  <r>
    <x v="751"/>
    <x v="13"/>
    <x v="0"/>
    <x v="24"/>
    <x v="3"/>
    <n v="72"/>
    <x v="31"/>
    <x v="0"/>
    <x v="21"/>
    <x v="3"/>
    <x v="6"/>
    <x v="0"/>
    <s v="yes"/>
    <x v="1"/>
    <x v="0"/>
    <x v="0"/>
    <x v="43"/>
    <x v="2"/>
    <x v="5"/>
    <n v="0"/>
    <n v="0"/>
  </r>
  <r>
    <x v="752"/>
    <x v="31"/>
    <x v="0"/>
    <x v="18"/>
    <x v="3"/>
    <n v="85"/>
    <x v="31"/>
    <x v="0"/>
    <x v="22"/>
    <x v="3"/>
    <x v="19"/>
    <x v="0"/>
    <s v="yes"/>
    <x v="4"/>
    <x v="0"/>
    <x v="0"/>
    <x v="14"/>
    <x v="3"/>
    <x v="6"/>
    <n v="0"/>
    <n v="0"/>
  </r>
  <r>
    <x v="753"/>
    <x v="36"/>
    <x v="0"/>
    <x v="23"/>
    <x v="1"/>
    <n v="54"/>
    <x v="2"/>
    <x v="2"/>
    <x v="11"/>
    <x v="3"/>
    <x v="23"/>
    <x v="0"/>
    <s v="yes"/>
    <x v="5"/>
    <x v="0"/>
    <x v="0"/>
    <x v="46"/>
    <x v="0"/>
    <x v="3"/>
    <n v="0"/>
    <n v="0"/>
  </r>
  <r>
    <x v="754"/>
    <x v="24"/>
    <x v="0"/>
    <x v="24"/>
    <x v="3"/>
    <n v="41"/>
    <x v="17"/>
    <x v="0"/>
    <x v="6"/>
    <x v="1"/>
    <x v="3"/>
    <x v="0"/>
    <s v="yes"/>
    <x v="5"/>
    <x v="0"/>
    <x v="0"/>
    <x v="35"/>
    <x v="5"/>
    <x v="3"/>
    <n v="0"/>
    <n v="0"/>
  </r>
  <r>
    <x v="755"/>
    <x v="17"/>
    <x v="0"/>
    <x v="7"/>
    <x v="2"/>
    <n v="24"/>
    <x v="20"/>
    <x v="2"/>
    <x v="10"/>
    <x v="1"/>
    <x v="13"/>
    <x v="0"/>
    <s v="yes"/>
    <x v="1"/>
    <x v="0"/>
    <x v="0"/>
    <x v="17"/>
    <x v="3"/>
    <x v="1"/>
    <n v="0"/>
    <n v="0"/>
  </r>
  <r>
    <x v="756"/>
    <x v="46"/>
    <x v="0"/>
    <x v="22"/>
    <x v="3"/>
    <n v="99"/>
    <x v="6"/>
    <x v="1"/>
    <x v="20"/>
    <x v="2"/>
    <x v="6"/>
    <x v="0"/>
    <s v="yes"/>
    <x v="3"/>
    <x v="0"/>
    <x v="0"/>
    <x v="37"/>
    <x v="1"/>
    <x v="0"/>
    <n v="0"/>
    <n v="0"/>
  </r>
  <r>
    <x v="757"/>
    <x v="38"/>
    <x v="0"/>
    <x v="15"/>
    <x v="0"/>
    <n v="32"/>
    <x v="46"/>
    <x v="2"/>
    <x v="16"/>
    <x v="3"/>
    <x v="22"/>
    <x v="0"/>
    <s v="yes"/>
    <x v="5"/>
    <x v="0"/>
    <x v="0"/>
    <x v="27"/>
    <x v="5"/>
    <x v="3"/>
    <n v="0"/>
    <n v="0"/>
  </r>
  <r>
    <x v="758"/>
    <x v="17"/>
    <x v="0"/>
    <x v="9"/>
    <x v="1"/>
    <n v="71"/>
    <x v="2"/>
    <x v="0"/>
    <x v="15"/>
    <x v="2"/>
    <x v="12"/>
    <x v="0"/>
    <s v="yes"/>
    <x v="4"/>
    <x v="0"/>
    <x v="0"/>
    <x v="30"/>
    <x v="4"/>
    <x v="6"/>
    <n v="0"/>
    <n v="0"/>
  </r>
  <r>
    <x v="759"/>
    <x v="47"/>
    <x v="0"/>
    <x v="10"/>
    <x v="0"/>
    <n v="49"/>
    <x v="3"/>
    <x v="3"/>
    <x v="14"/>
    <x v="0"/>
    <x v="5"/>
    <x v="0"/>
    <s v="yes"/>
    <x v="2"/>
    <x v="0"/>
    <x v="0"/>
    <x v="29"/>
    <x v="2"/>
    <x v="0"/>
    <n v="0"/>
    <n v="0"/>
  </r>
  <r>
    <x v="760"/>
    <x v="23"/>
    <x v="0"/>
    <x v="24"/>
    <x v="3"/>
    <n v="50"/>
    <x v="46"/>
    <x v="3"/>
    <x v="10"/>
    <x v="3"/>
    <x v="23"/>
    <x v="0"/>
    <s v="yes"/>
    <x v="1"/>
    <x v="0"/>
    <x v="0"/>
    <x v="49"/>
    <x v="1"/>
    <x v="2"/>
    <n v="0"/>
    <n v="0"/>
  </r>
  <r>
    <x v="761"/>
    <x v="9"/>
    <x v="0"/>
    <x v="16"/>
    <x v="3"/>
    <n v="91"/>
    <x v="22"/>
    <x v="0"/>
    <x v="22"/>
    <x v="3"/>
    <x v="19"/>
    <x v="0"/>
    <s v="yes"/>
    <x v="0"/>
    <x v="0"/>
    <x v="0"/>
    <x v="8"/>
    <x v="4"/>
    <x v="1"/>
    <n v="0"/>
    <n v="0"/>
  </r>
  <r>
    <x v="762"/>
    <x v="4"/>
    <x v="0"/>
    <x v="22"/>
    <x v="3"/>
    <n v="46"/>
    <x v="35"/>
    <x v="2"/>
    <x v="6"/>
    <x v="3"/>
    <x v="20"/>
    <x v="0"/>
    <s v="yes"/>
    <x v="3"/>
    <x v="0"/>
    <x v="0"/>
    <x v="34"/>
    <x v="5"/>
    <x v="0"/>
    <n v="0"/>
    <n v="0"/>
  </r>
  <r>
    <x v="763"/>
    <x v="12"/>
    <x v="0"/>
    <x v="1"/>
    <x v="0"/>
    <n v="50"/>
    <x v="17"/>
    <x v="2"/>
    <x v="18"/>
    <x v="1"/>
    <x v="3"/>
    <x v="0"/>
    <s v="yes"/>
    <x v="4"/>
    <x v="0"/>
    <x v="0"/>
    <x v="49"/>
    <x v="2"/>
    <x v="5"/>
    <n v="0"/>
    <n v="0"/>
  </r>
  <r>
    <x v="764"/>
    <x v="0"/>
    <x v="0"/>
    <x v="11"/>
    <x v="0"/>
    <n v="39"/>
    <x v="41"/>
    <x v="3"/>
    <x v="5"/>
    <x v="3"/>
    <x v="19"/>
    <x v="0"/>
    <s v="yes"/>
    <x v="1"/>
    <x v="0"/>
    <x v="0"/>
    <x v="49"/>
    <x v="5"/>
    <x v="3"/>
    <n v="0"/>
    <n v="0"/>
  </r>
  <r>
    <x v="765"/>
    <x v="22"/>
    <x v="0"/>
    <x v="4"/>
    <x v="1"/>
    <n v="99"/>
    <x v="29"/>
    <x v="2"/>
    <x v="6"/>
    <x v="2"/>
    <x v="21"/>
    <x v="0"/>
    <s v="yes"/>
    <x v="5"/>
    <x v="0"/>
    <x v="0"/>
    <x v="21"/>
    <x v="1"/>
    <x v="3"/>
    <n v="0"/>
    <n v="0"/>
  </r>
  <r>
    <x v="766"/>
    <x v="9"/>
    <x v="0"/>
    <x v="24"/>
    <x v="3"/>
    <n v="48"/>
    <x v="22"/>
    <x v="2"/>
    <x v="17"/>
    <x v="0"/>
    <x v="15"/>
    <x v="0"/>
    <s v="yes"/>
    <x v="2"/>
    <x v="0"/>
    <x v="0"/>
    <x v="21"/>
    <x v="3"/>
    <x v="5"/>
    <n v="0"/>
    <n v="0"/>
  </r>
  <r>
    <x v="767"/>
    <x v="7"/>
    <x v="0"/>
    <x v="7"/>
    <x v="2"/>
    <n v="77"/>
    <x v="38"/>
    <x v="2"/>
    <x v="18"/>
    <x v="3"/>
    <x v="25"/>
    <x v="0"/>
    <s v="yes"/>
    <x v="2"/>
    <x v="0"/>
    <x v="0"/>
    <x v="47"/>
    <x v="1"/>
    <x v="2"/>
    <n v="0"/>
    <n v="0"/>
  </r>
  <r>
    <x v="768"/>
    <x v="14"/>
    <x v="0"/>
    <x v="21"/>
    <x v="3"/>
    <n v="95"/>
    <x v="26"/>
    <x v="3"/>
    <x v="16"/>
    <x v="1"/>
    <x v="5"/>
    <x v="0"/>
    <s v="yes"/>
    <x v="0"/>
    <x v="0"/>
    <x v="0"/>
    <x v="24"/>
    <x v="0"/>
    <x v="1"/>
    <n v="0"/>
    <n v="0"/>
  </r>
  <r>
    <x v="769"/>
    <x v="16"/>
    <x v="0"/>
    <x v="20"/>
    <x v="0"/>
    <n v="100"/>
    <x v="12"/>
    <x v="2"/>
    <x v="5"/>
    <x v="1"/>
    <x v="24"/>
    <x v="0"/>
    <s v="yes"/>
    <x v="5"/>
    <x v="0"/>
    <x v="0"/>
    <x v="6"/>
    <x v="3"/>
    <x v="5"/>
    <n v="0"/>
    <n v="0"/>
  </r>
  <r>
    <x v="770"/>
    <x v="1"/>
    <x v="0"/>
    <x v="4"/>
    <x v="1"/>
    <n v="54"/>
    <x v="34"/>
    <x v="2"/>
    <x v="0"/>
    <x v="1"/>
    <x v="13"/>
    <x v="0"/>
    <s v="yes"/>
    <x v="0"/>
    <x v="0"/>
    <x v="0"/>
    <x v="6"/>
    <x v="2"/>
    <x v="2"/>
    <n v="0"/>
    <n v="0"/>
  </r>
  <r>
    <x v="771"/>
    <x v="40"/>
    <x v="0"/>
    <x v="1"/>
    <x v="0"/>
    <n v="68"/>
    <x v="11"/>
    <x v="0"/>
    <x v="17"/>
    <x v="3"/>
    <x v="5"/>
    <x v="0"/>
    <s v="yes"/>
    <x v="2"/>
    <x v="0"/>
    <x v="0"/>
    <x v="11"/>
    <x v="4"/>
    <x v="0"/>
    <n v="0"/>
    <n v="0"/>
  </r>
  <r>
    <x v="772"/>
    <x v="20"/>
    <x v="0"/>
    <x v="2"/>
    <x v="0"/>
    <n v="22"/>
    <x v="26"/>
    <x v="0"/>
    <x v="11"/>
    <x v="3"/>
    <x v="15"/>
    <x v="0"/>
    <s v="yes"/>
    <x v="1"/>
    <x v="0"/>
    <x v="0"/>
    <x v="19"/>
    <x v="5"/>
    <x v="4"/>
    <n v="0"/>
    <n v="0"/>
  </r>
  <r>
    <x v="773"/>
    <x v="26"/>
    <x v="0"/>
    <x v="19"/>
    <x v="3"/>
    <n v="84"/>
    <x v="18"/>
    <x v="0"/>
    <x v="21"/>
    <x v="0"/>
    <x v="5"/>
    <x v="0"/>
    <s v="yes"/>
    <x v="0"/>
    <x v="0"/>
    <x v="0"/>
    <x v="0"/>
    <x v="5"/>
    <x v="4"/>
    <n v="0"/>
    <n v="0"/>
  </r>
  <r>
    <x v="774"/>
    <x v="32"/>
    <x v="0"/>
    <x v="19"/>
    <x v="3"/>
    <n v="46"/>
    <x v="22"/>
    <x v="2"/>
    <x v="22"/>
    <x v="2"/>
    <x v="1"/>
    <x v="0"/>
    <s v="yes"/>
    <x v="3"/>
    <x v="0"/>
    <x v="0"/>
    <x v="47"/>
    <x v="2"/>
    <x v="3"/>
    <n v="0"/>
    <n v="0"/>
  </r>
  <r>
    <x v="775"/>
    <x v="34"/>
    <x v="0"/>
    <x v="8"/>
    <x v="3"/>
    <n v="53"/>
    <x v="0"/>
    <x v="1"/>
    <x v="9"/>
    <x v="0"/>
    <x v="21"/>
    <x v="0"/>
    <s v="yes"/>
    <x v="5"/>
    <x v="0"/>
    <x v="0"/>
    <x v="6"/>
    <x v="3"/>
    <x v="5"/>
    <n v="0"/>
    <n v="0"/>
  </r>
  <r>
    <x v="776"/>
    <x v="34"/>
    <x v="0"/>
    <x v="5"/>
    <x v="0"/>
    <n v="60"/>
    <x v="15"/>
    <x v="2"/>
    <x v="1"/>
    <x v="1"/>
    <x v="16"/>
    <x v="0"/>
    <s v="yes"/>
    <x v="3"/>
    <x v="0"/>
    <x v="0"/>
    <x v="6"/>
    <x v="0"/>
    <x v="6"/>
    <n v="0"/>
    <n v="0"/>
  </r>
  <r>
    <x v="777"/>
    <x v="0"/>
    <x v="0"/>
    <x v="20"/>
    <x v="0"/>
    <n v="32"/>
    <x v="5"/>
    <x v="3"/>
    <x v="5"/>
    <x v="1"/>
    <x v="25"/>
    <x v="0"/>
    <s v="yes"/>
    <x v="0"/>
    <x v="0"/>
    <x v="0"/>
    <x v="10"/>
    <x v="0"/>
    <x v="1"/>
    <n v="0"/>
    <n v="0"/>
  </r>
  <r>
    <x v="778"/>
    <x v="26"/>
    <x v="0"/>
    <x v="20"/>
    <x v="0"/>
    <n v="50"/>
    <x v="2"/>
    <x v="2"/>
    <x v="22"/>
    <x v="2"/>
    <x v="3"/>
    <x v="0"/>
    <s v="yes"/>
    <x v="5"/>
    <x v="0"/>
    <x v="0"/>
    <x v="2"/>
    <x v="5"/>
    <x v="2"/>
    <n v="0"/>
    <n v="0"/>
  </r>
  <r>
    <x v="779"/>
    <x v="52"/>
    <x v="0"/>
    <x v="10"/>
    <x v="0"/>
    <n v="94"/>
    <x v="40"/>
    <x v="2"/>
    <x v="24"/>
    <x v="1"/>
    <x v="12"/>
    <x v="0"/>
    <s v="yes"/>
    <x v="0"/>
    <x v="0"/>
    <x v="0"/>
    <x v="25"/>
    <x v="1"/>
    <x v="2"/>
    <n v="0"/>
    <n v="0"/>
  </r>
  <r>
    <x v="780"/>
    <x v="50"/>
    <x v="0"/>
    <x v="9"/>
    <x v="1"/>
    <n v="26"/>
    <x v="14"/>
    <x v="2"/>
    <x v="2"/>
    <x v="1"/>
    <x v="15"/>
    <x v="0"/>
    <s v="yes"/>
    <x v="1"/>
    <x v="0"/>
    <x v="0"/>
    <x v="25"/>
    <x v="1"/>
    <x v="3"/>
    <n v="0"/>
    <n v="0"/>
  </r>
  <r>
    <x v="781"/>
    <x v="11"/>
    <x v="0"/>
    <x v="18"/>
    <x v="3"/>
    <n v="44"/>
    <x v="34"/>
    <x v="0"/>
    <x v="21"/>
    <x v="0"/>
    <x v="21"/>
    <x v="0"/>
    <s v="yes"/>
    <x v="5"/>
    <x v="0"/>
    <x v="0"/>
    <x v="45"/>
    <x v="2"/>
    <x v="0"/>
    <n v="0"/>
    <n v="0"/>
  </r>
  <r>
    <x v="782"/>
    <x v="48"/>
    <x v="0"/>
    <x v="15"/>
    <x v="0"/>
    <n v="57"/>
    <x v="11"/>
    <x v="2"/>
    <x v="14"/>
    <x v="2"/>
    <x v="9"/>
    <x v="0"/>
    <s v="yes"/>
    <x v="3"/>
    <x v="0"/>
    <x v="0"/>
    <x v="28"/>
    <x v="1"/>
    <x v="1"/>
    <n v="0"/>
    <n v="0"/>
  </r>
  <r>
    <x v="783"/>
    <x v="6"/>
    <x v="0"/>
    <x v="17"/>
    <x v="0"/>
    <n v="65"/>
    <x v="7"/>
    <x v="0"/>
    <x v="7"/>
    <x v="0"/>
    <x v="9"/>
    <x v="0"/>
    <s v="yes"/>
    <x v="2"/>
    <x v="0"/>
    <x v="0"/>
    <x v="25"/>
    <x v="3"/>
    <x v="0"/>
    <n v="0"/>
    <n v="0"/>
  </r>
  <r>
    <x v="784"/>
    <x v="18"/>
    <x v="0"/>
    <x v="2"/>
    <x v="0"/>
    <n v="72"/>
    <x v="15"/>
    <x v="2"/>
    <x v="15"/>
    <x v="0"/>
    <x v="4"/>
    <x v="0"/>
    <s v="yes"/>
    <x v="5"/>
    <x v="0"/>
    <x v="0"/>
    <x v="23"/>
    <x v="4"/>
    <x v="6"/>
    <n v="0"/>
    <n v="0"/>
  </r>
  <r>
    <x v="785"/>
    <x v="5"/>
    <x v="0"/>
    <x v="6"/>
    <x v="0"/>
    <n v="62"/>
    <x v="7"/>
    <x v="1"/>
    <x v="7"/>
    <x v="1"/>
    <x v="17"/>
    <x v="0"/>
    <s v="yes"/>
    <x v="2"/>
    <x v="0"/>
    <x v="0"/>
    <x v="10"/>
    <x v="3"/>
    <x v="0"/>
    <n v="0"/>
    <n v="0"/>
  </r>
  <r>
    <x v="786"/>
    <x v="27"/>
    <x v="0"/>
    <x v="19"/>
    <x v="3"/>
    <n v="21"/>
    <x v="27"/>
    <x v="1"/>
    <x v="11"/>
    <x v="0"/>
    <x v="6"/>
    <x v="0"/>
    <s v="yes"/>
    <x v="0"/>
    <x v="0"/>
    <x v="0"/>
    <x v="20"/>
    <x v="4"/>
    <x v="6"/>
    <n v="0"/>
    <n v="0"/>
  </r>
  <r>
    <x v="787"/>
    <x v="10"/>
    <x v="0"/>
    <x v="8"/>
    <x v="3"/>
    <n v="85"/>
    <x v="49"/>
    <x v="1"/>
    <x v="14"/>
    <x v="1"/>
    <x v="18"/>
    <x v="0"/>
    <s v="yes"/>
    <x v="1"/>
    <x v="0"/>
    <x v="0"/>
    <x v="29"/>
    <x v="0"/>
    <x v="1"/>
    <n v="0"/>
    <n v="0"/>
  </r>
  <r>
    <x v="788"/>
    <x v="2"/>
    <x v="0"/>
    <x v="13"/>
    <x v="0"/>
    <n v="51"/>
    <x v="3"/>
    <x v="3"/>
    <x v="22"/>
    <x v="2"/>
    <x v="22"/>
    <x v="0"/>
    <s v="yes"/>
    <x v="5"/>
    <x v="0"/>
    <x v="0"/>
    <x v="27"/>
    <x v="4"/>
    <x v="3"/>
    <n v="0"/>
    <n v="0"/>
  </r>
  <r>
    <x v="789"/>
    <x v="23"/>
    <x v="0"/>
    <x v="8"/>
    <x v="3"/>
    <n v="84"/>
    <x v="37"/>
    <x v="1"/>
    <x v="7"/>
    <x v="3"/>
    <x v="2"/>
    <x v="0"/>
    <s v="yes"/>
    <x v="3"/>
    <x v="0"/>
    <x v="0"/>
    <x v="7"/>
    <x v="2"/>
    <x v="4"/>
    <n v="0"/>
    <n v="0"/>
  </r>
  <r>
    <x v="790"/>
    <x v="40"/>
    <x v="0"/>
    <x v="1"/>
    <x v="0"/>
    <n v="37"/>
    <x v="7"/>
    <x v="2"/>
    <x v="21"/>
    <x v="2"/>
    <x v="8"/>
    <x v="0"/>
    <s v="yes"/>
    <x v="5"/>
    <x v="0"/>
    <x v="0"/>
    <x v="45"/>
    <x v="4"/>
    <x v="3"/>
    <n v="0"/>
    <n v="0"/>
  </r>
  <r>
    <x v="791"/>
    <x v="2"/>
    <x v="0"/>
    <x v="18"/>
    <x v="3"/>
    <n v="44"/>
    <x v="17"/>
    <x v="1"/>
    <x v="23"/>
    <x v="2"/>
    <x v="0"/>
    <x v="0"/>
    <s v="yes"/>
    <x v="4"/>
    <x v="0"/>
    <x v="0"/>
    <x v="31"/>
    <x v="3"/>
    <x v="0"/>
    <n v="0"/>
    <n v="0"/>
  </r>
  <r>
    <x v="792"/>
    <x v="50"/>
    <x v="0"/>
    <x v="4"/>
    <x v="1"/>
    <n v="45"/>
    <x v="32"/>
    <x v="2"/>
    <x v="10"/>
    <x v="1"/>
    <x v="19"/>
    <x v="0"/>
    <s v="yes"/>
    <x v="2"/>
    <x v="0"/>
    <x v="0"/>
    <x v="24"/>
    <x v="0"/>
    <x v="1"/>
    <n v="0"/>
    <n v="0"/>
  </r>
  <r>
    <x v="793"/>
    <x v="41"/>
    <x v="0"/>
    <x v="13"/>
    <x v="0"/>
    <n v="35"/>
    <x v="15"/>
    <x v="0"/>
    <x v="1"/>
    <x v="2"/>
    <x v="22"/>
    <x v="0"/>
    <s v="yes"/>
    <x v="1"/>
    <x v="0"/>
    <x v="0"/>
    <x v="20"/>
    <x v="2"/>
    <x v="5"/>
    <n v="0"/>
    <n v="0"/>
  </r>
  <r>
    <x v="794"/>
    <x v="28"/>
    <x v="0"/>
    <x v="21"/>
    <x v="3"/>
    <n v="50"/>
    <x v="0"/>
    <x v="3"/>
    <x v="22"/>
    <x v="0"/>
    <x v="19"/>
    <x v="0"/>
    <s v="yes"/>
    <x v="5"/>
    <x v="0"/>
    <x v="0"/>
    <x v="9"/>
    <x v="5"/>
    <x v="0"/>
    <n v="0"/>
    <n v="0"/>
  </r>
  <r>
    <x v="795"/>
    <x v="31"/>
    <x v="0"/>
    <x v="3"/>
    <x v="1"/>
    <n v="26"/>
    <x v="14"/>
    <x v="2"/>
    <x v="19"/>
    <x v="2"/>
    <x v="12"/>
    <x v="0"/>
    <s v="yes"/>
    <x v="5"/>
    <x v="0"/>
    <x v="0"/>
    <x v="11"/>
    <x v="0"/>
    <x v="2"/>
    <n v="0"/>
    <n v="0"/>
  </r>
  <r>
    <x v="796"/>
    <x v="32"/>
    <x v="0"/>
    <x v="20"/>
    <x v="0"/>
    <n v="78"/>
    <x v="28"/>
    <x v="3"/>
    <x v="13"/>
    <x v="3"/>
    <x v="17"/>
    <x v="0"/>
    <s v="yes"/>
    <x v="4"/>
    <x v="0"/>
    <x v="0"/>
    <x v="34"/>
    <x v="2"/>
    <x v="2"/>
    <n v="0"/>
    <n v="0"/>
  </r>
  <r>
    <x v="797"/>
    <x v="32"/>
    <x v="0"/>
    <x v="7"/>
    <x v="2"/>
    <n v="82"/>
    <x v="33"/>
    <x v="2"/>
    <x v="10"/>
    <x v="3"/>
    <x v="17"/>
    <x v="0"/>
    <s v="yes"/>
    <x v="4"/>
    <x v="0"/>
    <x v="0"/>
    <x v="25"/>
    <x v="5"/>
    <x v="1"/>
    <n v="0"/>
    <n v="0"/>
  </r>
  <r>
    <x v="798"/>
    <x v="26"/>
    <x v="0"/>
    <x v="20"/>
    <x v="0"/>
    <n v="39"/>
    <x v="29"/>
    <x v="2"/>
    <x v="10"/>
    <x v="1"/>
    <x v="22"/>
    <x v="0"/>
    <s v="yes"/>
    <x v="4"/>
    <x v="0"/>
    <x v="0"/>
    <x v="26"/>
    <x v="3"/>
    <x v="6"/>
    <n v="0"/>
    <n v="0"/>
  </r>
  <r>
    <x v="799"/>
    <x v="0"/>
    <x v="0"/>
    <x v="22"/>
    <x v="3"/>
    <n v="55"/>
    <x v="22"/>
    <x v="0"/>
    <x v="18"/>
    <x v="2"/>
    <x v="13"/>
    <x v="0"/>
    <s v="yes"/>
    <x v="1"/>
    <x v="0"/>
    <x v="0"/>
    <x v="4"/>
    <x v="3"/>
    <x v="2"/>
    <n v="0"/>
    <n v="0"/>
  </r>
  <r>
    <x v="800"/>
    <x v="45"/>
    <x v="0"/>
    <x v="20"/>
    <x v="0"/>
    <n v="20"/>
    <x v="40"/>
    <x v="1"/>
    <x v="9"/>
    <x v="2"/>
    <x v="5"/>
    <x v="0"/>
    <s v="yes"/>
    <x v="1"/>
    <x v="0"/>
    <x v="0"/>
    <x v="41"/>
    <x v="1"/>
    <x v="6"/>
    <n v="0"/>
    <n v="0"/>
  </r>
  <r>
    <x v="801"/>
    <x v="15"/>
    <x v="0"/>
    <x v="22"/>
    <x v="3"/>
    <n v="29"/>
    <x v="35"/>
    <x v="0"/>
    <x v="24"/>
    <x v="3"/>
    <x v="8"/>
    <x v="0"/>
    <s v="yes"/>
    <x v="0"/>
    <x v="0"/>
    <x v="0"/>
    <x v="45"/>
    <x v="2"/>
    <x v="0"/>
    <n v="0"/>
    <n v="0"/>
  </r>
  <r>
    <x v="802"/>
    <x v="21"/>
    <x v="0"/>
    <x v="13"/>
    <x v="0"/>
    <n v="41"/>
    <x v="12"/>
    <x v="2"/>
    <x v="11"/>
    <x v="0"/>
    <x v="1"/>
    <x v="0"/>
    <s v="yes"/>
    <x v="2"/>
    <x v="0"/>
    <x v="0"/>
    <x v="1"/>
    <x v="4"/>
    <x v="1"/>
    <n v="0"/>
    <n v="0"/>
  </r>
  <r>
    <x v="803"/>
    <x v="45"/>
    <x v="0"/>
    <x v="6"/>
    <x v="0"/>
    <n v="38"/>
    <x v="39"/>
    <x v="0"/>
    <x v="5"/>
    <x v="0"/>
    <x v="11"/>
    <x v="0"/>
    <s v="yes"/>
    <x v="0"/>
    <x v="0"/>
    <x v="0"/>
    <x v="48"/>
    <x v="0"/>
    <x v="6"/>
    <n v="0"/>
    <n v="0"/>
  </r>
  <r>
    <x v="804"/>
    <x v="49"/>
    <x v="0"/>
    <x v="23"/>
    <x v="1"/>
    <n v="47"/>
    <x v="16"/>
    <x v="2"/>
    <x v="1"/>
    <x v="2"/>
    <x v="5"/>
    <x v="0"/>
    <s v="yes"/>
    <x v="5"/>
    <x v="0"/>
    <x v="0"/>
    <x v="40"/>
    <x v="0"/>
    <x v="3"/>
    <n v="0"/>
    <n v="0"/>
  </r>
  <r>
    <x v="805"/>
    <x v="38"/>
    <x v="0"/>
    <x v="10"/>
    <x v="0"/>
    <n v="30"/>
    <x v="39"/>
    <x v="0"/>
    <x v="3"/>
    <x v="2"/>
    <x v="18"/>
    <x v="0"/>
    <s v="yes"/>
    <x v="2"/>
    <x v="0"/>
    <x v="0"/>
    <x v="19"/>
    <x v="5"/>
    <x v="5"/>
    <n v="0"/>
    <n v="0"/>
  </r>
  <r>
    <x v="806"/>
    <x v="19"/>
    <x v="0"/>
    <x v="2"/>
    <x v="0"/>
    <n v="56"/>
    <x v="20"/>
    <x v="0"/>
    <x v="4"/>
    <x v="2"/>
    <x v="2"/>
    <x v="0"/>
    <s v="yes"/>
    <x v="3"/>
    <x v="0"/>
    <x v="0"/>
    <x v="15"/>
    <x v="3"/>
    <x v="3"/>
    <n v="0"/>
    <n v="0"/>
  </r>
  <r>
    <x v="807"/>
    <x v="7"/>
    <x v="0"/>
    <x v="17"/>
    <x v="0"/>
    <n v="89"/>
    <x v="14"/>
    <x v="1"/>
    <x v="18"/>
    <x v="0"/>
    <x v="13"/>
    <x v="0"/>
    <s v="yes"/>
    <x v="0"/>
    <x v="0"/>
    <x v="0"/>
    <x v="28"/>
    <x v="2"/>
    <x v="1"/>
    <n v="0"/>
    <n v="0"/>
  </r>
  <r>
    <x v="808"/>
    <x v="5"/>
    <x v="0"/>
    <x v="9"/>
    <x v="1"/>
    <n v="96"/>
    <x v="48"/>
    <x v="0"/>
    <x v="12"/>
    <x v="3"/>
    <x v="12"/>
    <x v="0"/>
    <s v="yes"/>
    <x v="2"/>
    <x v="0"/>
    <x v="0"/>
    <x v="25"/>
    <x v="1"/>
    <x v="6"/>
    <n v="0"/>
    <n v="0"/>
  </r>
  <r>
    <x v="809"/>
    <x v="39"/>
    <x v="0"/>
    <x v="23"/>
    <x v="1"/>
    <n v="81"/>
    <x v="36"/>
    <x v="2"/>
    <x v="10"/>
    <x v="3"/>
    <x v="8"/>
    <x v="0"/>
    <s v="yes"/>
    <x v="2"/>
    <x v="0"/>
    <x v="0"/>
    <x v="48"/>
    <x v="3"/>
    <x v="4"/>
    <n v="0"/>
    <n v="0"/>
  </r>
  <r>
    <x v="810"/>
    <x v="16"/>
    <x v="0"/>
    <x v="18"/>
    <x v="3"/>
    <n v="83"/>
    <x v="45"/>
    <x v="1"/>
    <x v="12"/>
    <x v="3"/>
    <x v="8"/>
    <x v="0"/>
    <s v="yes"/>
    <x v="5"/>
    <x v="0"/>
    <x v="0"/>
    <x v="18"/>
    <x v="5"/>
    <x v="4"/>
    <n v="0"/>
    <n v="0"/>
  </r>
  <r>
    <x v="811"/>
    <x v="20"/>
    <x v="0"/>
    <x v="4"/>
    <x v="1"/>
    <n v="35"/>
    <x v="26"/>
    <x v="2"/>
    <x v="14"/>
    <x v="0"/>
    <x v="2"/>
    <x v="0"/>
    <s v="yes"/>
    <x v="1"/>
    <x v="0"/>
    <x v="0"/>
    <x v="13"/>
    <x v="0"/>
    <x v="3"/>
    <n v="0"/>
    <n v="0"/>
  </r>
  <r>
    <x v="812"/>
    <x v="14"/>
    <x v="0"/>
    <x v="23"/>
    <x v="1"/>
    <n v="56"/>
    <x v="29"/>
    <x v="2"/>
    <x v="8"/>
    <x v="2"/>
    <x v="4"/>
    <x v="0"/>
    <s v="yes"/>
    <x v="3"/>
    <x v="0"/>
    <x v="0"/>
    <x v="18"/>
    <x v="2"/>
    <x v="1"/>
    <n v="0"/>
    <n v="0"/>
  </r>
  <r>
    <x v="813"/>
    <x v="22"/>
    <x v="0"/>
    <x v="8"/>
    <x v="3"/>
    <n v="45"/>
    <x v="6"/>
    <x v="1"/>
    <x v="8"/>
    <x v="2"/>
    <x v="3"/>
    <x v="0"/>
    <s v="yes"/>
    <x v="5"/>
    <x v="0"/>
    <x v="0"/>
    <x v="0"/>
    <x v="5"/>
    <x v="2"/>
    <n v="0"/>
    <n v="0"/>
  </r>
  <r>
    <x v="814"/>
    <x v="18"/>
    <x v="0"/>
    <x v="5"/>
    <x v="0"/>
    <n v="62"/>
    <x v="46"/>
    <x v="2"/>
    <x v="6"/>
    <x v="0"/>
    <x v="22"/>
    <x v="0"/>
    <s v="yes"/>
    <x v="0"/>
    <x v="0"/>
    <x v="0"/>
    <x v="6"/>
    <x v="3"/>
    <x v="5"/>
    <n v="0"/>
    <n v="0"/>
  </r>
  <r>
    <x v="815"/>
    <x v="11"/>
    <x v="0"/>
    <x v="19"/>
    <x v="3"/>
    <n v="84"/>
    <x v="8"/>
    <x v="0"/>
    <x v="11"/>
    <x v="1"/>
    <x v="21"/>
    <x v="0"/>
    <s v="yes"/>
    <x v="2"/>
    <x v="0"/>
    <x v="0"/>
    <x v="46"/>
    <x v="0"/>
    <x v="4"/>
    <n v="0"/>
    <n v="0"/>
  </r>
  <r>
    <x v="816"/>
    <x v="8"/>
    <x v="0"/>
    <x v="1"/>
    <x v="0"/>
    <n v="24"/>
    <x v="26"/>
    <x v="0"/>
    <x v="17"/>
    <x v="2"/>
    <x v="20"/>
    <x v="0"/>
    <s v="yes"/>
    <x v="5"/>
    <x v="0"/>
    <x v="0"/>
    <x v="37"/>
    <x v="5"/>
    <x v="5"/>
    <n v="0"/>
    <n v="0"/>
  </r>
  <r>
    <x v="817"/>
    <x v="15"/>
    <x v="0"/>
    <x v="8"/>
    <x v="3"/>
    <n v="21"/>
    <x v="22"/>
    <x v="1"/>
    <x v="0"/>
    <x v="1"/>
    <x v="10"/>
    <x v="0"/>
    <s v="yes"/>
    <x v="5"/>
    <x v="0"/>
    <x v="0"/>
    <x v="48"/>
    <x v="3"/>
    <x v="0"/>
    <n v="0"/>
    <n v="0"/>
  </r>
  <r>
    <x v="818"/>
    <x v="35"/>
    <x v="0"/>
    <x v="5"/>
    <x v="0"/>
    <n v="91"/>
    <x v="37"/>
    <x v="2"/>
    <x v="15"/>
    <x v="0"/>
    <x v="8"/>
    <x v="0"/>
    <s v="yes"/>
    <x v="5"/>
    <x v="0"/>
    <x v="0"/>
    <x v="11"/>
    <x v="5"/>
    <x v="5"/>
    <n v="0"/>
    <n v="0"/>
  </r>
  <r>
    <x v="819"/>
    <x v="0"/>
    <x v="0"/>
    <x v="12"/>
    <x v="3"/>
    <n v="36"/>
    <x v="24"/>
    <x v="1"/>
    <x v="11"/>
    <x v="0"/>
    <x v="6"/>
    <x v="0"/>
    <s v="yes"/>
    <x v="2"/>
    <x v="0"/>
    <x v="0"/>
    <x v="40"/>
    <x v="5"/>
    <x v="3"/>
    <n v="0"/>
    <n v="0"/>
  </r>
  <r>
    <x v="820"/>
    <x v="19"/>
    <x v="0"/>
    <x v="4"/>
    <x v="1"/>
    <n v="39"/>
    <x v="7"/>
    <x v="2"/>
    <x v="2"/>
    <x v="1"/>
    <x v="25"/>
    <x v="0"/>
    <s v="yes"/>
    <x v="4"/>
    <x v="0"/>
    <x v="0"/>
    <x v="46"/>
    <x v="5"/>
    <x v="5"/>
    <n v="0"/>
    <n v="0"/>
  </r>
  <r>
    <x v="821"/>
    <x v="46"/>
    <x v="0"/>
    <x v="15"/>
    <x v="0"/>
    <n v="39"/>
    <x v="34"/>
    <x v="2"/>
    <x v="14"/>
    <x v="1"/>
    <x v="20"/>
    <x v="0"/>
    <s v="yes"/>
    <x v="3"/>
    <x v="0"/>
    <x v="0"/>
    <x v="4"/>
    <x v="2"/>
    <x v="4"/>
    <n v="0"/>
    <n v="0"/>
  </r>
  <r>
    <x v="822"/>
    <x v="25"/>
    <x v="0"/>
    <x v="5"/>
    <x v="0"/>
    <n v="59"/>
    <x v="16"/>
    <x v="0"/>
    <x v="23"/>
    <x v="0"/>
    <x v="23"/>
    <x v="0"/>
    <s v="yes"/>
    <x v="3"/>
    <x v="0"/>
    <x v="0"/>
    <x v="2"/>
    <x v="4"/>
    <x v="2"/>
    <n v="0"/>
    <n v="0"/>
  </r>
  <r>
    <x v="823"/>
    <x v="47"/>
    <x v="0"/>
    <x v="12"/>
    <x v="3"/>
    <n v="27"/>
    <x v="42"/>
    <x v="2"/>
    <x v="14"/>
    <x v="0"/>
    <x v="25"/>
    <x v="0"/>
    <s v="yes"/>
    <x v="1"/>
    <x v="0"/>
    <x v="0"/>
    <x v="47"/>
    <x v="2"/>
    <x v="3"/>
    <n v="0"/>
    <n v="0"/>
  </r>
  <r>
    <x v="824"/>
    <x v="12"/>
    <x v="0"/>
    <x v="0"/>
    <x v="0"/>
    <n v="94"/>
    <x v="42"/>
    <x v="2"/>
    <x v="3"/>
    <x v="1"/>
    <x v="21"/>
    <x v="0"/>
    <s v="yes"/>
    <x v="5"/>
    <x v="0"/>
    <x v="0"/>
    <x v="26"/>
    <x v="1"/>
    <x v="3"/>
    <n v="0"/>
    <n v="0"/>
  </r>
  <r>
    <x v="825"/>
    <x v="7"/>
    <x v="0"/>
    <x v="22"/>
    <x v="3"/>
    <n v="94"/>
    <x v="43"/>
    <x v="3"/>
    <x v="18"/>
    <x v="3"/>
    <x v="15"/>
    <x v="0"/>
    <s v="yes"/>
    <x v="2"/>
    <x v="0"/>
    <x v="0"/>
    <x v="14"/>
    <x v="1"/>
    <x v="5"/>
    <n v="0"/>
    <n v="0"/>
  </r>
  <r>
    <x v="826"/>
    <x v="22"/>
    <x v="0"/>
    <x v="10"/>
    <x v="0"/>
    <n v="94"/>
    <x v="2"/>
    <x v="2"/>
    <x v="7"/>
    <x v="0"/>
    <x v="15"/>
    <x v="0"/>
    <s v="yes"/>
    <x v="3"/>
    <x v="0"/>
    <x v="0"/>
    <x v="13"/>
    <x v="3"/>
    <x v="1"/>
    <n v="0"/>
    <n v="0"/>
  </r>
  <r>
    <x v="827"/>
    <x v="18"/>
    <x v="0"/>
    <x v="9"/>
    <x v="1"/>
    <n v="51"/>
    <x v="24"/>
    <x v="1"/>
    <x v="14"/>
    <x v="3"/>
    <x v="7"/>
    <x v="0"/>
    <s v="yes"/>
    <x v="1"/>
    <x v="0"/>
    <x v="0"/>
    <x v="42"/>
    <x v="4"/>
    <x v="0"/>
    <n v="0"/>
    <n v="0"/>
  </r>
  <r>
    <x v="828"/>
    <x v="41"/>
    <x v="0"/>
    <x v="20"/>
    <x v="0"/>
    <n v="62"/>
    <x v="22"/>
    <x v="2"/>
    <x v="15"/>
    <x v="3"/>
    <x v="18"/>
    <x v="0"/>
    <s v="yes"/>
    <x v="4"/>
    <x v="0"/>
    <x v="0"/>
    <x v="46"/>
    <x v="3"/>
    <x v="4"/>
    <n v="0"/>
    <n v="0"/>
  </r>
  <r>
    <x v="829"/>
    <x v="32"/>
    <x v="0"/>
    <x v="20"/>
    <x v="0"/>
    <n v="57"/>
    <x v="37"/>
    <x v="1"/>
    <x v="5"/>
    <x v="1"/>
    <x v="0"/>
    <x v="0"/>
    <s v="yes"/>
    <x v="4"/>
    <x v="0"/>
    <x v="0"/>
    <x v="0"/>
    <x v="2"/>
    <x v="0"/>
    <n v="0"/>
    <n v="0"/>
  </r>
  <r>
    <x v="830"/>
    <x v="38"/>
    <x v="0"/>
    <x v="6"/>
    <x v="0"/>
    <n v="76"/>
    <x v="5"/>
    <x v="2"/>
    <x v="1"/>
    <x v="3"/>
    <x v="19"/>
    <x v="0"/>
    <s v="yes"/>
    <x v="0"/>
    <x v="0"/>
    <x v="0"/>
    <x v="36"/>
    <x v="2"/>
    <x v="2"/>
    <n v="0"/>
    <n v="0"/>
  </r>
  <r>
    <x v="831"/>
    <x v="17"/>
    <x v="0"/>
    <x v="24"/>
    <x v="3"/>
    <n v="63"/>
    <x v="47"/>
    <x v="2"/>
    <x v="16"/>
    <x v="2"/>
    <x v="24"/>
    <x v="0"/>
    <s v="yes"/>
    <x v="0"/>
    <x v="0"/>
    <x v="0"/>
    <x v="39"/>
    <x v="1"/>
    <x v="6"/>
    <n v="0"/>
    <n v="0"/>
  </r>
  <r>
    <x v="832"/>
    <x v="44"/>
    <x v="0"/>
    <x v="14"/>
    <x v="2"/>
    <n v="80"/>
    <x v="18"/>
    <x v="0"/>
    <x v="24"/>
    <x v="3"/>
    <x v="25"/>
    <x v="0"/>
    <s v="yes"/>
    <x v="0"/>
    <x v="0"/>
    <x v="0"/>
    <x v="40"/>
    <x v="1"/>
    <x v="4"/>
    <n v="0"/>
    <n v="0"/>
  </r>
  <r>
    <x v="833"/>
    <x v="49"/>
    <x v="0"/>
    <x v="8"/>
    <x v="3"/>
    <n v="68"/>
    <x v="19"/>
    <x v="2"/>
    <x v="7"/>
    <x v="3"/>
    <x v="1"/>
    <x v="0"/>
    <s v="yes"/>
    <x v="3"/>
    <x v="0"/>
    <x v="0"/>
    <x v="47"/>
    <x v="2"/>
    <x v="2"/>
    <n v="0"/>
    <n v="0"/>
  </r>
  <r>
    <x v="834"/>
    <x v="16"/>
    <x v="0"/>
    <x v="21"/>
    <x v="3"/>
    <n v="89"/>
    <x v="22"/>
    <x v="2"/>
    <x v="21"/>
    <x v="2"/>
    <x v="0"/>
    <x v="0"/>
    <s v="yes"/>
    <x v="1"/>
    <x v="0"/>
    <x v="0"/>
    <x v="27"/>
    <x v="2"/>
    <x v="1"/>
    <n v="0"/>
    <n v="0"/>
  </r>
  <r>
    <x v="835"/>
    <x v="25"/>
    <x v="0"/>
    <x v="23"/>
    <x v="1"/>
    <n v="26"/>
    <x v="33"/>
    <x v="0"/>
    <x v="21"/>
    <x v="2"/>
    <x v="25"/>
    <x v="0"/>
    <s v="yes"/>
    <x v="2"/>
    <x v="0"/>
    <x v="0"/>
    <x v="33"/>
    <x v="5"/>
    <x v="1"/>
    <n v="0"/>
    <n v="0"/>
  </r>
  <r>
    <x v="836"/>
    <x v="51"/>
    <x v="0"/>
    <x v="24"/>
    <x v="3"/>
    <n v="90"/>
    <x v="8"/>
    <x v="0"/>
    <x v="10"/>
    <x v="0"/>
    <x v="20"/>
    <x v="0"/>
    <s v="yes"/>
    <x v="5"/>
    <x v="0"/>
    <x v="0"/>
    <x v="17"/>
    <x v="1"/>
    <x v="4"/>
    <n v="0"/>
    <n v="0"/>
  </r>
  <r>
    <x v="837"/>
    <x v="15"/>
    <x v="0"/>
    <x v="15"/>
    <x v="0"/>
    <n v="28"/>
    <x v="26"/>
    <x v="0"/>
    <x v="18"/>
    <x v="1"/>
    <x v="8"/>
    <x v="0"/>
    <s v="yes"/>
    <x v="0"/>
    <x v="0"/>
    <x v="0"/>
    <x v="42"/>
    <x v="1"/>
    <x v="6"/>
    <n v="0"/>
    <n v="0"/>
  </r>
  <r>
    <x v="838"/>
    <x v="23"/>
    <x v="0"/>
    <x v="7"/>
    <x v="2"/>
    <n v="29"/>
    <x v="0"/>
    <x v="2"/>
    <x v="0"/>
    <x v="1"/>
    <x v="24"/>
    <x v="0"/>
    <s v="yes"/>
    <x v="0"/>
    <x v="0"/>
    <x v="0"/>
    <x v="3"/>
    <x v="2"/>
    <x v="2"/>
    <n v="0"/>
    <n v="0"/>
  </r>
  <r>
    <x v="839"/>
    <x v="39"/>
    <x v="0"/>
    <x v="5"/>
    <x v="0"/>
    <n v="31"/>
    <x v="26"/>
    <x v="0"/>
    <x v="11"/>
    <x v="1"/>
    <x v="5"/>
    <x v="0"/>
    <s v="yes"/>
    <x v="1"/>
    <x v="0"/>
    <x v="0"/>
    <x v="9"/>
    <x v="5"/>
    <x v="6"/>
    <n v="0"/>
    <n v="0"/>
  </r>
  <r>
    <x v="840"/>
    <x v="32"/>
    <x v="0"/>
    <x v="5"/>
    <x v="0"/>
    <n v="24"/>
    <x v="15"/>
    <x v="0"/>
    <x v="11"/>
    <x v="2"/>
    <x v="19"/>
    <x v="0"/>
    <s v="yes"/>
    <x v="4"/>
    <x v="0"/>
    <x v="0"/>
    <x v="27"/>
    <x v="3"/>
    <x v="1"/>
    <n v="0"/>
    <n v="0"/>
  </r>
  <r>
    <x v="841"/>
    <x v="0"/>
    <x v="0"/>
    <x v="1"/>
    <x v="0"/>
    <n v="88"/>
    <x v="21"/>
    <x v="2"/>
    <x v="19"/>
    <x v="2"/>
    <x v="5"/>
    <x v="0"/>
    <s v="yes"/>
    <x v="5"/>
    <x v="0"/>
    <x v="0"/>
    <x v="40"/>
    <x v="3"/>
    <x v="0"/>
    <n v="0"/>
    <n v="0"/>
  </r>
  <r>
    <x v="842"/>
    <x v="35"/>
    <x v="0"/>
    <x v="5"/>
    <x v="0"/>
    <n v="87"/>
    <x v="9"/>
    <x v="2"/>
    <x v="10"/>
    <x v="1"/>
    <x v="15"/>
    <x v="0"/>
    <s v="yes"/>
    <x v="0"/>
    <x v="0"/>
    <x v="0"/>
    <x v="29"/>
    <x v="3"/>
    <x v="1"/>
    <n v="0"/>
    <n v="0"/>
  </r>
  <r>
    <x v="843"/>
    <x v="13"/>
    <x v="0"/>
    <x v="15"/>
    <x v="0"/>
    <n v="80"/>
    <x v="38"/>
    <x v="1"/>
    <x v="19"/>
    <x v="2"/>
    <x v="4"/>
    <x v="0"/>
    <s v="yes"/>
    <x v="0"/>
    <x v="0"/>
    <x v="0"/>
    <x v="49"/>
    <x v="3"/>
    <x v="1"/>
    <n v="0"/>
    <n v="0"/>
  </r>
  <r>
    <x v="844"/>
    <x v="35"/>
    <x v="0"/>
    <x v="3"/>
    <x v="1"/>
    <n v="48"/>
    <x v="9"/>
    <x v="0"/>
    <x v="7"/>
    <x v="0"/>
    <x v="14"/>
    <x v="0"/>
    <s v="yes"/>
    <x v="0"/>
    <x v="0"/>
    <x v="0"/>
    <x v="12"/>
    <x v="0"/>
    <x v="4"/>
    <n v="0"/>
    <n v="0"/>
  </r>
  <r>
    <x v="845"/>
    <x v="18"/>
    <x v="0"/>
    <x v="22"/>
    <x v="3"/>
    <n v="21"/>
    <x v="49"/>
    <x v="3"/>
    <x v="4"/>
    <x v="0"/>
    <x v="18"/>
    <x v="0"/>
    <s v="yes"/>
    <x v="3"/>
    <x v="0"/>
    <x v="0"/>
    <x v="48"/>
    <x v="0"/>
    <x v="5"/>
    <n v="0"/>
    <n v="0"/>
  </r>
  <r>
    <x v="846"/>
    <x v="34"/>
    <x v="0"/>
    <x v="23"/>
    <x v="1"/>
    <n v="72"/>
    <x v="0"/>
    <x v="2"/>
    <x v="6"/>
    <x v="1"/>
    <x v="18"/>
    <x v="0"/>
    <s v="yes"/>
    <x v="0"/>
    <x v="0"/>
    <x v="0"/>
    <x v="38"/>
    <x v="5"/>
    <x v="3"/>
    <n v="0"/>
    <n v="0"/>
  </r>
  <r>
    <x v="847"/>
    <x v="10"/>
    <x v="0"/>
    <x v="15"/>
    <x v="0"/>
    <n v="44"/>
    <x v="32"/>
    <x v="0"/>
    <x v="24"/>
    <x v="3"/>
    <x v="7"/>
    <x v="0"/>
    <s v="yes"/>
    <x v="3"/>
    <x v="0"/>
    <x v="0"/>
    <x v="48"/>
    <x v="3"/>
    <x v="5"/>
    <n v="0"/>
    <n v="0"/>
  </r>
  <r>
    <x v="848"/>
    <x v="39"/>
    <x v="0"/>
    <x v="3"/>
    <x v="1"/>
    <n v="73"/>
    <x v="12"/>
    <x v="2"/>
    <x v="12"/>
    <x v="3"/>
    <x v="15"/>
    <x v="0"/>
    <s v="yes"/>
    <x v="5"/>
    <x v="0"/>
    <x v="0"/>
    <x v="42"/>
    <x v="2"/>
    <x v="4"/>
    <n v="0"/>
    <n v="0"/>
  </r>
  <r>
    <x v="849"/>
    <x v="51"/>
    <x v="0"/>
    <x v="2"/>
    <x v="0"/>
    <n v="61"/>
    <x v="9"/>
    <x v="1"/>
    <x v="4"/>
    <x v="1"/>
    <x v="24"/>
    <x v="0"/>
    <s v="yes"/>
    <x v="0"/>
    <x v="0"/>
    <x v="0"/>
    <x v="37"/>
    <x v="3"/>
    <x v="3"/>
    <n v="0"/>
    <n v="0"/>
  </r>
  <r>
    <x v="850"/>
    <x v="33"/>
    <x v="0"/>
    <x v="9"/>
    <x v="1"/>
    <n v="20"/>
    <x v="39"/>
    <x v="0"/>
    <x v="2"/>
    <x v="0"/>
    <x v="5"/>
    <x v="0"/>
    <s v="yes"/>
    <x v="5"/>
    <x v="0"/>
    <x v="0"/>
    <x v="21"/>
    <x v="0"/>
    <x v="5"/>
    <n v="0"/>
    <n v="0"/>
  </r>
  <r>
    <x v="851"/>
    <x v="25"/>
    <x v="0"/>
    <x v="3"/>
    <x v="1"/>
    <n v="86"/>
    <x v="2"/>
    <x v="2"/>
    <x v="16"/>
    <x v="2"/>
    <x v="3"/>
    <x v="0"/>
    <s v="yes"/>
    <x v="0"/>
    <x v="0"/>
    <x v="0"/>
    <x v="5"/>
    <x v="5"/>
    <x v="5"/>
    <n v="0"/>
    <n v="0"/>
  </r>
  <r>
    <x v="852"/>
    <x v="50"/>
    <x v="0"/>
    <x v="10"/>
    <x v="0"/>
    <n v="60"/>
    <x v="20"/>
    <x v="0"/>
    <x v="22"/>
    <x v="1"/>
    <x v="19"/>
    <x v="0"/>
    <s v="yes"/>
    <x v="2"/>
    <x v="0"/>
    <x v="0"/>
    <x v="2"/>
    <x v="5"/>
    <x v="6"/>
    <n v="0"/>
    <n v="0"/>
  </r>
  <r>
    <x v="853"/>
    <x v="46"/>
    <x v="0"/>
    <x v="19"/>
    <x v="3"/>
    <n v="43"/>
    <x v="12"/>
    <x v="0"/>
    <x v="20"/>
    <x v="0"/>
    <x v="17"/>
    <x v="0"/>
    <s v="yes"/>
    <x v="1"/>
    <x v="0"/>
    <x v="0"/>
    <x v="31"/>
    <x v="1"/>
    <x v="5"/>
    <n v="0"/>
    <n v="0"/>
  </r>
  <r>
    <x v="854"/>
    <x v="3"/>
    <x v="0"/>
    <x v="13"/>
    <x v="0"/>
    <n v="44"/>
    <x v="18"/>
    <x v="0"/>
    <x v="24"/>
    <x v="1"/>
    <x v="24"/>
    <x v="0"/>
    <s v="yes"/>
    <x v="1"/>
    <x v="0"/>
    <x v="0"/>
    <x v="17"/>
    <x v="0"/>
    <x v="5"/>
    <n v="0"/>
    <n v="0"/>
  </r>
  <r>
    <x v="855"/>
    <x v="27"/>
    <x v="0"/>
    <x v="20"/>
    <x v="0"/>
    <n v="76"/>
    <x v="4"/>
    <x v="0"/>
    <x v="9"/>
    <x v="1"/>
    <x v="21"/>
    <x v="0"/>
    <s v="yes"/>
    <x v="4"/>
    <x v="0"/>
    <x v="0"/>
    <x v="0"/>
    <x v="2"/>
    <x v="3"/>
    <n v="0"/>
    <n v="0"/>
  </r>
  <r>
    <x v="856"/>
    <x v="0"/>
    <x v="0"/>
    <x v="5"/>
    <x v="0"/>
    <n v="33"/>
    <x v="29"/>
    <x v="2"/>
    <x v="9"/>
    <x v="2"/>
    <x v="1"/>
    <x v="0"/>
    <s v="yes"/>
    <x v="0"/>
    <x v="0"/>
    <x v="0"/>
    <x v="39"/>
    <x v="5"/>
    <x v="0"/>
    <n v="0"/>
    <n v="0"/>
  </r>
  <r>
    <x v="857"/>
    <x v="49"/>
    <x v="0"/>
    <x v="6"/>
    <x v="0"/>
    <n v="60"/>
    <x v="9"/>
    <x v="0"/>
    <x v="17"/>
    <x v="3"/>
    <x v="21"/>
    <x v="0"/>
    <s v="yes"/>
    <x v="3"/>
    <x v="0"/>
    <x v="0"/>
    <x v="16"/>
    <x v="5"/>
    <x v="6"/>
    <n v="0"/>
    <n v="0"/>
  </r>
  <r>
    <x v="858"/>
    <x v="1"/>
    <x v="0"/>
    <x v="14"/>
    <x v="2"/>
    <n v="26"/>
    <x v="19"/>
    <x v="0"/>
    <x v="8"/>
    <x v="3"/>
    <x v="0"/>
    <x v="0"/>
    <s v="yes"/>
    <x v="1"/>
    <x v="0"/>
    <x v="0"/>
    <x v="42"/>
    <x v="3"/>
    <x v="1"/>
    <n v="0"/>
    <n v="0"/>
  </r>
  <r>
    <x v="859"/>
    <x v="36"/>
    <x v="0"/>
    <x v="15"/>
    <x v="0"/>
    <n v="73"/>
    <x v="48"/>
    <x v="2"/>
    <x v="11"/>
    <x v="0"/>
    <x v="17"/>
    <x v="0"/>
    <s v="yes"/>
    <x v="2"/>
    <x v="0"/>
    <x v="0"/>
    <x v="22"/>
    <x v="5"/>
    <x v="5"/>
    <n v="0"/>
    <n v="0"/>
  </r>
  <r>
    <x v="860"/>
    <x v="8"/>
    <x v="0"/>
    <x v="9"/>
    <x v="1"/>
    <n v="87"/>
    <x v="36"/>
    <x v="2"/>
    <x v="1"/>
    <x v="1"/>
    <x v="7"/>
    <x v="0"/>
    <s v="yes"/>
    <x v="3"/>
    <x v="0"/>
    <x v="0"/>
    <x v="35"/>
    <x v="1"/>
    <x v="5"/>
    <n v="0"/>
    <n v="0"/>
  </r>
  <r>
    <x v="861"/>
    <x v="5"/>
    <x v="0"/>
    <x v="11"/>
    <x v="0"/>
    <n v="100"/>
    <x v="41"/>
    <x v="3"/>
    <x v="14"/>
    <x v="1"/>
    <x v="13"/>
    <x v="0"/>
    <s v="yes"/>
    <x v="4"/>
    <x v="0"/>
    <x v="0"/>
    <x v="31"/>
    <x v="2"/>
    <x v="6"/>
    <n v="0"/>
    <n v="0"/>
  </r>
  <r>
    <x v="862"/>
    <x v="1"/>
    <x v="0"/>
    <x v="7"/>
    <x v="2"/>
    <n v="84"/>
    <x v="10"/>
    <x v="2"/>
    <x v="4"/>
    <x v="0"/>
    <x v="8"/>
    <x v="0"/>
    <s v="yes"/>
    <x v="3"/>
    <x v="0"/>
    <x v="0"/>
    <x v="21"/>
    <x v="3"/>
    <x v="0"/>
    <n v="0"/>
    <n v="0"/>
  </r>
  <r>
    <x v="863"/>
    <x v="34"/>
    <x v="0"/>
    <x v="4"/>
    <x v="1"/>
    <n v="41"/>
    <x v="34"/>
    <x v="2"/>
    <x v="17"/>
    <x v="2"/>
    <x v="20"/>
    <x v="0"/>
    <s v="yes"/>
    <x v="3"/>
    <x v="0"/>
    <x v="0"/>
    <x v="38"/>
    <x v="3"/>
    <x v="0"/>
    <n v="0"/>
    <n v="0"/>
  </r>
  <r>
    <x v="864"/>
    <x v="47"/>
    <x v="0"/>
    <x v="2"/>
    <x v="0"/>
    <n v="59"/>
    <x v="0"/>
    <x v="1"/>
    <x v="4"/>
    <x v="0"/>
    <x v="20"/>
    <x v="0"/>
    <s v="yes"/>
    <x v="2"/>
    <x v="0"/>
    <x v="0"/>
    <x v="36"/>
    <x v="3"/>
    <x v="2"/>
    <n v="0"/>
    <n v="0"/>
  </r>
  <r>
    <x v="865"/>
    <x v="14"/>
    <x v="0"/>
    <x v="0"/>
    <x v="0"/>
    <n v="26"/>
    <x v="24"/>
    <x v="0"/>
    <x v="4"/>
    <x v="0"/>
    <x v="6"/>
    <x v="0"/>
    <s v="yes"/>
    <x v="5"/>
    <x v="0"/>
    <x v="0"/>
    <x v="2"/>
    <x v="0"/>
    <x v="2"/>
    <n v="0"/>
    <n v="0"/>
  </r>
  <r>
    <x v="866"/>
    <x v="29"/>
    <x v="0"/>
    <x v="12"/>
    <x v="3"/>
    <n v="69"/>
    <x v="35"/>
    <x v="2"/>
    <x v="12"/>
    <x v="2"/>
    <x v="2"/>
    <x v="0"/>
    <s v="yes"/>
    <x v="1"/>
    <x v="0"/>
    <x v="0"/>
    <x v="47"/>
    <x v="3"/>
    <x v="4"/>
    <n v="0"/>
    <n v="0"/>
  </r>
  <r>
    <x v="867"/>
    <x v="43"/>
    <x v="0"/>
    <x v="14"/>
    <x v="2"/>
    <n v="20"/>
    <x v="24"/>
    <x v="2"/>
    <x v="2"/>
    <x v="1"/>
    <x v="0"/>
    <x v="0"/>
    <s v="yes"/>
    <x v="1"/>
    <x v="0"/>
    <x v="0"/>
    <x v="2"/>
    <x v="4"/>
    <x v="0"/>
    <n v="0"/>
    <n v="0"/>
  </r>
  <r>
    <x v="868"/>
    <x v="37"/>
    <x v="0"/>
    <x v="10"/>
    <x v="0"/>
    <n v="83"/>
    <x v="17"/>
    <x v="2"/>
    <x v="14"/>
    <x v="2"/>
    <x v="4"/>
    <x v="0"/>
    <s v="yes"/>
    <x v="2"/>
    <x v="0"/>
    <x v="0"/>
    <x v="1"/>
    <x v="2"/>
    <x v="6"/>
    <n v="0"/>
    <n v="0"/>
  </r>
  <r>
    <x v="869"/>
    <x v="21"/>
    <x v="0"/>
    <x v="19"/>
    <x v="3"/>
    <n v="54"/>
    <x v="13"/>
    <x v="2"/>
    <x v="5"/>
    <x v="1"/>
    <x v="2"/>
    <x v="0"/>
    <s v="yes"/>
    <x v="4"/>
    <x v="0"/>
    <x v="0"/>
    <x v="42"/>
    <x v="3"/>
    <x v="1"/>
    <n v="0"/>
    <n v="0"/>
  </r>
  <r>
    <x v="870"/>
    <x v="17"/>
    <x v="0"/>
    <x v="15"/>
    <x v="0"/>
    <n v="66"/>
    <x v="8"/>
    <x v="2"/>
    <x v="24"/>
    <x v="3"/>
    <x v="25"/>
    <x v="0"/>
    <s v="yes"/>
    <x v="3"/>
    <x v="0"/>
    <x v="0"/>
    <x v="49"/>
    <x v="4"/>
    <x v="4"/>
    <n v="0"/>
    <n v="0"/>
  </r>
  <r>
    <x v="871"/>
    <x v="36"/>
    <x v="0"/>
    <x v="8"/>
    <x v="3"/>
    <n v="42"/>
    <x v="11"/>
    <x v="2"/>
    <x v="4"/>
    <x v="1"/>
    <x v="5"/>
    <x v="0"/>
    <s v="yes"/>
    <x v="2"/>
    <x v="0"/>
    <x v="0"/>
    <x v="24"/>
    <x v="5"/>
    <x v="3"/>
    <n v="0"/>
    <n v="0"/>
  </r>
  <r>
    <x v="872"/>
    <x v="19"/>
    <x v="0"/>
    <x v="2"/>
    <x v="0"/>
    <n v="33"/>
    <x v="25"/>
    <x v="2"/>
    <x v="6"/>
    <x v="1"/>
    <x v="3"/>
    <x v="0"/>
    <s v="yes"/>
    <x v="3"/>
    <x v="0"/>
    <x v="0"/>
    <x v="29"/>
    <x v="1"/>
    <x v="3"/>
    <n v="0"/>
    <n v="0"/>
  </r>
  <r>
    <x v="873"/>
    <x v="47"/>
    <x v="0"/>
    <x v="23"/>
    <x v="1"/>
    <n v="77"/>
    <x v="16"/>
    <x v="2"/>
    <x v="6"/>
    <x v="2"/>
    <x v="19"/>
    <x v="0"/>
    <s v="yes"/>
    <x v="1"/>
    <x v="0"/>
    <x v="0"/>
    <x v="37"/>
    <x v="0"/>
    <x v="3"/>
    <n v="0"/>
    <n v="0"/>
  </r>
  <r>
    <x v="874"/>
    <x v="15"/>
    <x v="0"/>
    <x v="14"/>
    <x v="2"/>
    <n v="65"/>
    <x v="1"/>
    <x v="2"/>
    <x v="23"/>
    <x v="3"/>
    <x v="14"/>
    <x v="0"/>
    <s v="yes"/>
    <x v="1"/>
    <x v="0"/>
    <x v="0"/>
    <x v="9"/>
    <x v="0"/>
    <x v="6"/>
    <n v="0"/>
    <n v="0"/>
  </r>
  <r>
    <x v="875"/>
    <x v="43"/>
    <x v="0"/>
    <x v="3"/>
    <x v="1"/>
    <n v="39"/>
    <x v="25"/>
    <x v="0"/>
    <x v="0"/>
    <x v="2"/>
    <x v="7"/>
    <x v="0"/>
    <s v="yes"/>
    <x v="1"/>
    <x v="0"/>
    <x v="0"/>
    <x v="22"/>
    <x v="4"/>
    <x v="6"/>
    <n v="0"/>
    <n v="0"/>
  </r>
  <r>
    <x v="876"/>
    <x v="38"/>
    <x v="0"/>
    <x v="22"/>
    <x v="3"/>
    <n v="51"/>
    <x v="43"/>
    <x v="0"/>
    <x v="0"/>
    <x v="2"/>
    <x v="22"/>
    <x v="0"/>
    <s v="yes"/>
    <x v="4"/>
    <x v="0"/>
    <x v="0"/>
    <x v="43"/>
    <x v="5"/>
    <x v="1"/>
    <n v="0"/>
    <n v="0"/>
  </r>
  <r>
    <x v="877"/>
    <x v="14"/>
    <x v="0"/>
    <x v="8"/>
    <x v="3"/>
    <n v="65"/>
    <x v="43"/>
    <x v="2"/>
    <x v="20"/>
    <x v="0"/>
    <x v="8"/>
    <x v="0"/>
    <s v="yes"/>
    <x v="2"/>
    <x v="0"/>
    <x v="0"/>
    <x v="24"/>
    <x v="0"/>
    <x v="6"/>
    <n v="0"/>
    <n v="0"/>
  </r>
  <r>
    <x v="878"/>
    <x v="51"/>
    <x v="0"/>
    <x v="12"/>
    <x v="3"/>
    <n v="89"/>
    <x v="30"/>
    <x v="1"/>
    <x v="13"/>
    <x v="2"/>
    <x v="8"/>
    <x v="0"/>
    <s v="yes"/>
    <x v="0"/>
    <x v="0"/>
    <x v="0"/>
    <x v="10"/>
    <x v="5"/>
    <x v="1"/>
    <n v="0"/>
    <n v="0"/>
  </r>
  <r>
    <x v="879"/>
    <x v="46"/>
    <x v="0"/>
    <x v="11"/>
    <x v="0"/>
    <n v="76"/>
    <x v="5"/>
    <x v="1"/>
    <x v="12"/>
    <x v="1"/>
    <x v="7"/>
    <x v="0"/>
    <s v="yes"/>
    <x v="1"/>
    <x v="0"/>
    <x v="0"/>
    <x v="0"/>
    <x v="3"/>
    <x v="3"/>
    <n v="0"/>
    <n v="0"/>
  </r>
  <r>
    <x v="880"/>
    <x v="31"/>
    <x v="0"/>
    <x v="21"/>
    <x v="3"/>
    <n v="75"/>
    <x v="22"/>
    <x v="0"/>
    <x v="16"/>
    <x v="1"/>
    <x v="0"/>
    <x v="0"/>
    <s v="yes"/>
    <x v="0"/>
    <x v="0"/>
    <x v="0"/>
    <x v="29"/>
    <x v="5"/>
    <x v="5"/>
    <n v="0"/>
    <n v="0"/>
  </r>
  <r>
    <x v="881"/>
    <x v="16"/>
    <x v="0"/>
    <x v="3"/>
    <x v="1"/>
    <n v="61"/>
    <x v="36"/>
    <x v="2"/>
    <x v="5"/>
    <x v="2"/>
    <x v="2"/>
    <x v="0"/>
    <s v="yes"/>
    <x v="2"/>
    <x v="0"/>
    <x v="0"/>
    <x v="27"/>
    <x v="0"/>
    <x v="2"/>
    <n v="0"/>
    <n v="0"/>
  </r>
  <r>
    <x v="882"/>
    <x v="2"/>
    <x v="0"/>
    <x v="23"/>
    <x v="1"/>
    <n v="35"/>
    <x v="41"/>
    <x v="2"/>
    <x v="17"/>
    <x v="3"/>
    <x v="22"/>
    <x v="0"/>
    <s v="yes"/>
    <x v="2"/>
    <x v="0"/>
    <x v="0"/>
    <x v="10"/>
    <x v="1"/>
    <x v="6"/>
    <n v="0"/>
    <n v="0"/>
  </r>
  <r>
    <x v="883"/>
    <x v="48"/>
    <x v="0"/>
    <x v="4"/>
    <x v="1"/>
    <n v="37"/>
    <x v="38"/>
    <x v="1"/>
    <x v="9"/>
    <x v="3"/>
    <x v="24"/>
    <x v="0"/>
    <s v="yes"/>
    <x v="1"/>
    <x v="0"/>
    <x v="0"/>
    <x v="48"/>
    <x v="4"/>
    <x v="5"/>
    <n v="0"/>
    <n v="0"/>
  </r>
  <r>
    <x v="884"/>
    <x v="29"/>
    <x v="0"/>
    <x v="11"/>
    <x v="0"/>
    <n v="91"/>
    <x v="11"/>
    <x v="0"/>
    <x v="22"/>
    <x v="0"/>
    <x v="7"/>
    <x v="0"/>
    <s v="yes"/>
    <x v="0"/>
    <x v="0"/>
    <x v="0"/>
    <x v="11"/>
    <x v="4"/>
    <x v="1"/>
    <n v="0"/>
    <n v="0"/>
  </r>
  <r>
    <x v="885"/>
    <x v="38"/>
    <x v="0"/>
    <x v="10"/>
    <x v="0"/>
    <n v="99"/>
    <x v="31"/>
    <x v="0"/>
    <x v="7"/>
    <x v="3"/>
    <x v="14"/>
    <x v="0"/>
    <s v="yes"/>
    <x v="1"/>
    <x v="0"/>
    <x v="0"/>
    <x v="3"/>
    <x v="5"/>
    <x v="6"/>
    <n v="0"/>
    <n v="0"/>
  </r>
  <r>
    <x v="886"/>
    <x v="1"/>
    <x v="0"/>
    <x v="6"/>
    <x v="0"/>
    <n v="54"/>
    <x v="40"/>
    <x v="1"/>
    <x v="18"/>
    <x v="2"/>
    <x v="15"/>
    <x v="0"/>
    <s v="yes"/>
    <x v="0"/>
    <x v="0"/>
    <x v="0"/>
    <x v="26"/>
    <x v="4"/>
    <x v="5"/>
    <n v="0"/>
    <n v="0"/>
  </r>
  <r>
    <x v="887"/>
    <x v="27"/>
    <x v="0"/>
    <x v="8"/>
    <x v="3"/>
    <n v="47"/>
    <x v="46"/>
    <x v="0"/>
    <x v="2"/>
    <x v="0"/>
    <x v="13"/>
    <x v="0"/>
    <s v="yes"/>
    <x v="4"/>
    <x v="0"/>
    <x v="0"/>
    <x v="42"/>
    <x v="3"/>
    <x v="0"/>
    <n v="0"/>
    <n v="0"/>
  </r>
  <r>
    <x v="888"/>
    <x v="34"/>
    <x v="0"/>
    <x v="18"/>
    <x v="3"/>
    <n v="77"/>
    <x v="13"/>
    <x v="1"/>
    <x v="9"/>
    <x v="1"/>
    <x v="15"/>
    <x v="0"/>
    <s v="yes"/>
    <x v="0"/>
    <x v="0"/>
    <x v="0"/>
    <x v="12"/>
    <x v="1"/>
    <x v="2"/>
    <n v="0"/>
    <n v="0"/>
  </r>
  <r>
    <x v="889"/>
    <x v="35"/>
    <x v="0"/>
    <x v="22"/>
    <x v="3"/>
    <n v="84"/>
    <x v="28"/>
    <x v="1"/>
    <x v="8"/>
    <x v="3"/>
    <x v="11"/>
    <x v="0"/>
    <s v="yes"/>
    <x v="1"/>
    <x v="0"/>
    <x v="0"/>
    <x v="16"/>
    <x v="0"/>
    <x v="1"/>
    <n v="0"/>
    <n v="0"/>
  </r>
  <r>
    <x v="890"/>
    <x v="16"/>
    <x v="0"/>
    <x v="24"/>
    <x v="3"/>
    <n v="51"/>
    <x v="14"/>
    <x v="1"/>
    <x v="7"/>
    <x v="1"/>
    <x v="24"/>
    <x v="0"/>
    <s v="yes"/>
    <x v="4"/>
    <x v="0"/>
    <x v="0"/>
    <x v="39"/>
    <x v="2"/>
    <x v="5"/>
    <n v="0"/>
    <n v="0"/>
  </r>
  <r>
    <x v="891"/>
    <x v="30"/>
    <x v="0"/>
    <x v="11"/>
    <x v="0"/>
    <n v="26"/>
    <x v="38"/>
    <x v="1"/>
    <x v="12"/>
    <x v="2"/>
    <x v="20"/>
    <x v="0"/>
    <s v="yes"/>
    <x v="5"/>
    <x v="0"/>
    <x v="0"/>
    <x v="37"/>
    <x v="3"/>
    <x v="6"/>
    <n v="0"/>
    <n v="0"/>
  </r>
  <r>
    <x v="892"/>
    <x v="18"/>
    <x v="0"/>
    <x v="6"/>
    <x v="0"/>
    <n v="64"/>
    <x v="35"/>
    <x v="0"/>
    <x v="0"/>
    <x v="2"/>
    <x v="2"/>
    <x v="0"/>
    <s v="yes"/>
    <x v="1"/>
    <x v="0"/>
    <x v="0"/>
    <x v="34"/>
    <x v="5"/>
    <x v="5"/>
    <n v="0"/>
    <n v="0"/>
  </r>
  <r>
    <x v="893"/>
    <x v="23"/>
    <x v="0"/>
    <x v="21"/>
    <x v="3"/>
    <n v="51"/>
    <x v="43"/>
    <x v="2"/>
    <x v="16"/>
    <x v="1"/>
    <x v="10"/>
    <x v="0"/>
    <s v="yes"/>
    <x v="0"/>
    <x v="0"/>
    <x v="0"/>
    <x v="0"/>
    <x v="0"/>
    <x v="5"/>
    <n v="0"/>
    <n v="0"/>
  </r>
  <r>
    <x v="894"/>
    <x v="42"/>
    <x v="0"/>
    <x v="15"/>
    <x v="0"/>
    <n v="60"/>
    <x v="5"/>
    <x v="0"/>
    <x v="7"/>
    <x v="1"/>
    <x v="22"/>
    <x v="0"/>
    <s v="yes"/>
    <x v="1"/>
    <x v="0"/>
    <x v="0"/>
    <x v="35"/>
    <x v="5"/>
    <x v="3"/>
    <n v="0"/>
    <n v="0"/>
  </r>
  <r>
    <x v="895"/>
    <x v="37"/>
    <x v="0"/>
    <x v="19"/>
    <x v="3"/>
    <n v="69"/>
    <x v="16"/>
    <x v="3"/>
    <x v="8"/>
    <x v="1"/>
    <x v="10"/>
    <x v="0"/>
    <s v="yes"/>
    <x v="2"/>
    <x v="0"/>
    <x v="0"/>
    <x v="42"/>
    <x v="5"/>
    <x v="3"/>
    <n v="0"/>
    <n v="0"/>
  </r>
  <r>
    <x v="896"/>
    <x v="28"/>
    <x v="0"/>
    <x v="16"/>
    <x v="3"/>
    <n v="29"/>
    <x v="10"/>
    <x v="2"/>
    <x v="12"/>
    <x v="1"/>
    <x v="10"/>
    <x v="0"/>
    <s v="yes"/>
    <x v="0"/>
    <x v="0"/>
    <x v="0"/>
    <x v="25"/>
    <x v="1"/>
    <x v="0"/>
    <n v="0"/>
    <n v="0"/>
  </r>
  <r>
    <x v="897"/>
    <x v="26"/>
    <x v="0"/>
    <x v="5"/>
    <x v="0"/>
    <n v="91"/>
    <x v="26"/>
    <x v="2"/>
    <x v="0"/>
    <x v="1"/>
    <x v="23"/>
    <x v="0"/>
    <s v="yes"/>
    <x v="0"/>
    <x v="0"/>
    <x v="0"/>
    <x v="15"/>
    <x v="0"/>
    <x v="1"/>
    <n v="0"/>
    <n v="0"/>
  </r>
  <r>
    <x v="898"/>
    <x v="22"/>
    <x v="0"/>
    <x v="22"/>
    <x v="3"/>
    <n v="70"/>
    <x v="22"/>
    <x v="0"/>
    <x v="16"/>
    <x v="1"/>
    <x v="1"/>
    <x v="0"/>
    <s v="yes"/>
    <x v="4"/>
    <x v="0"/>
    <x v="0"/>
    <x v="5"/>
    <x v="4"/>
    <x v="6"/>
    <n v="0"/>
    <n v="0"/>
  </r>
  <r>
    <x v="899"/>
    <x v="13"/>
    <x v="0"/>
    <x v="1"/>
    <x v="0"/>
    <n v="58"/>
    <x v="3"/>
    <x v="2"/>
    <x v="15"/>
    <x v="2"/>
    <x v="17"/>
    <x v="0"/>
    <s v="yes"/>
    <x v="3"/>
    <x v="0"/>
    <x v="0"/>
    <x v="41"/>
    <x v="3"/>
    <x v="2"/>
    <n v="0"/>
    <n v="0"/>
  </r>
  <r>
    <x v="900"/>
    <x v="22"/>
    <x v="0"/>
    <x v="19"/>
    <x v="3"/>
    <n v="98"/>
    <x v="8"/>
    <x v="0"/>
    <x v="0"/>
    <x v="3"/>
    <x v="13"/>
    <x v="0"/>
    <s v="yes"/>
    <x v="1"/>
    <x v="0"/>
    <x v="0"/>
    <x v="38"/>
    <x v="4"/>
    <x v="3"/>
    <n v="0"/>
    <n v="0"/>
  </r>
  <r>
    <x v="901"/>
    <x v="52"/>
    <x v="0"/>
    <x v="18"/>
    <x v="3"/>
    <n v="68"/>
    <x v="9"/>
    <x v="0"/>
    <x v="10"/>
    <x v="2"/>
    <x v="10"/>
    <x v="0"/>
    <s v="yes"/>
    <x v="4"/>
    <x v="0"/>
    <x v="0"/>
    <x v="11"/>
    <x v="1"/>
    <x v="5"/>
    <n v="0"/>
    <n v="0"/>
  </r>
  <r>
    <x v="902"/>
    <x v="49"/>
    <x v="0"/>
    <x v="19"/>
    <x v="3"/>
    <n v="44"/>
    <x v="0"/>
    <x v="2"/>
    <x v="19"/>
    <x v="2"/>
    <x v="11"/>
    <x v="0"/>
    <s v="yes"/>
    <x v="2"/>
    <x v="0"/>
    <x v="0"/>
    <x v="36"/>
    <x v="1"/>
    <x v="5"/>
    <n v="0"/>
    <n v="0"/>
  </r>
  <r>
    <x v="903"/>
    <x v="42"/>
    <x v="0"/>
    <x v="14"/>
    <x v="2"/>
    <n v="45"/>
    <x v="47"/>
    <x v="2"/>
    <x v="24"/>
    <x v="0"/>
    <x v="13"/>
    <x v="0"/>
    <s v="yes"/>
    <x v="0"/>
    <x v="0"/>
    <x v="0"/>
    <x v="35"/>
    <x v="3"/>
    <x v="3"/>
    <n v="0"/>
    <n v="0"/>
  </r>
  <r>
    <x v="904"/>
    <x v="28"/>
    <x v="0"/>
    <x v="17"/>
    <x v="0"/>
    <n v="99"/>
    <x v="29"/>
    <x v="0"/>
    <x v="23"/>
    <x v="1"/>
    <x v="3"/>
    <x v="0"/>
    <s v="yes"/>
    <x v="1"/>
    <x v="0"/>
    <x v="0"/>
    <x v="15"/>
    <x v="3"/>
    <x v="6"/>
    <n v="0"/>
    <n v="0"/>
  </r>
  <r>
    <x v="905"/>
    <x v="5"/>
    <x v="0"/>
    <x v="10"/>
    <x v="0"/>
    <n v="68"/>
    <x v="16"/>
    <x v="1"/>
    <x v="17"/>
    <x v="1"/>
    <x v="11"/>
    <x v="0"/>
    <s v="yes"/>
    <x v="3"/>
    <x v="0"/>
    <x v="0"/>
    <x v="20"/>
    <x v="0"/>
    <x v="2"/>
    <n v="0"/>
    <n v="0"/>
  </r>
  <r>
    <x v="906"/>
    <x v="38"/>
    <x v="0"/>
    <x v="13"/>
    <x v="0"/>
    <n v="56"/>
    <x v="36"/>
    <x v="2"/>
    <x v="16"/>
    <x v="1"/>
    <x v="19"/>
    <x v="0"/>
    <s v="yes"/>
    <x v="3"/>
    <x v="0"/>
    <x v="0"/>
    <x v="33"/>
    <x v="5"/>
    <x v="4"/>
    <n v="0"/>
    <n v="0"/>
  </r>
  <r>
    <x v="907"/>
    <x v="45"/>
    <x v="0"/>
    <x v="1"/>
    <x v="0"/>
    <n v="43"/>
    <x v="9"/>
    <x v="0"/>
    <x v="17"/>
    <x v="0"/>
    <x v="14"/>
    <x v="0"/>
    <s v="yes"/>
    <x v="0"/>
    <x v="0"/>
    <x v="0"/>
    <x v="11"/>
    <x v="2"/>
    <x v="4"/>
    <n v="0"/>
    <n v="0"/>
  </r>
  <r>
    <x v="908"/>
    <x v="8"/>
    <x v="0"/>
    <x v="12"/>
    <x v="3"/>
    <n v="99"/>
    <x v="32"/>
    <x v="2"/>
    <x v="2"/>
    <x v="0"/>
    <x v="15"/>
    <x v="0"/>
    <s v="yes"/>
    <x v="1"/>
    <x v="0"/>
    <x v="0"/>
    <x v="44"/>
    <x v="3"/>
    <x v="6"/>
    <n v="0"/>
    <n v="0"/>
  </r>
  <r>
    <x v="909"/>
    <x v="12"/>
    <x v="0"/>
    <x v="22"/>
    <x v="3"/>
    <n v="56"/>
    <x v="7"/>
    <x v="0"/>
    <x v="5"/>
    <x v="3"/>
    <x v="2"/>
    <x v="0"/>
    <s v="yes"/>
    <x v="0"/>
    <x v="0"/>
    <x v="0"/>
    <x v="13"/>
    <x v="3"/>
    <x v="1"/>
    <n v="0"/>
    <n v="0"/>
  </r>
  <r>
    <x v="910"/>
    <x v="34"/>
    <x v="0"/>
    <x v="15"/>
    <x v="0"/>
    <n v="25"/>
    <x v="36"/>
    <x v="1"/>
    <x v="6"/>
    <x v="1"/>
    <x v="23"/>
    <x v="0"/>
    <s v="yes"/>
    <x v="0"/>
    <x v="0"/>
    <x v="0"/>
    <x v="17"/>
    <x v="2"/>
    <x v="5"/>
    <n v="0"/>
    <n v="0"/>
  </r>
  <r>
    <x v="911"/>
    <x v="10"/>
    <x v="0"/>
    <x v="13"/>
    <x v="0"/>
    <n v="74"/>
    <x v="34"/>
    <x v="2"/>
    <x v="13"/>
    <x v="0"/>
    <x v="11"/>
    <x v="0"/>
    <s v="yes"/>
    <x v="4"/>
    <x v="0"/>
    <x v="0"/>
    <x v="1"/>
    <x v="4"/>
    <x v="3"/>
    <n v="0"/>
    <n v="0"/>
  </r>
  <r>
    <x v="912"/>
    <x v="41"/>
    <x v="0"/>
    <x v="15"/>
    <x v="0"/>
    <n v="56"/>
    <x v="10"/>
    <x v="2"/>
    <x v="14"/>
    <x v="0"/>
    <x v="23"/>
    <x v="0"/>
    <s v="yes"/>
    <x v="2"/>
    <x v="0"/>
    <x v="0"/>
    <x v="18"/>
    <x v="4"/>
    <x v="5"/>
    <n v="0"/>
    <n v="0"/>
  </r>
  <r>
    <x v="913"/>
    <x v="43"/>
    <x v="0"/>
    <x v="4"/>
    <x v="1"/>
    <n v="47"/>
    <x v="40"/>
    <x v="2"/>
    <x v="22"/>
    <x v="3"/>
    <x v="5"/>
    <x v="0"/>
    <s v="yes"/>
    <x v="2"/>
    <x v="0"/>
    <x v="0"/>
    <x v="32"/>
    <x v="1"/>
    <x v="6"/>
    <n v="0"/>
    <n v="0"/>
  </r>
  <r>
    <x v="914"/>
    <x v="49"/>
    <x v="0"/>
    <x v="10"/>
    <x v="0"/>
    <n v="67"/>
    <x v="47"/>
    <x v="0"/>
    <x v="7"/>
    <x v="2"/>
    <x v="7"/>
    <x v="0"/>
    <s v="yes"/>
    <x v="3"/>
    <x v="0"/>
    <x v="0"/>
    <x v="46"/>
    <x v="0"/>
    <x v="6"/>
    <n v="0"/>
    <n v="0"/>
  </r>
  <r>
    <x v="915"/>
    <x v="18"/>
    <x v="0"/>
    <x v="10"/>
    <x v="0"/>
    <n v="22"/>
    <x v="3"/>
    <x v="0"/>
    <x v="7"/>
    <x v="0"/>
    <x v="3"/>
    <x v="0"/>
    <s v="yes"/>
    <x v="5"/>
    <x v="0"/>
    <x v="0"/>
    <x v="42"/>
    <x v="2"/>
    <x v="0"/>
    <n v="0"/>
    <n v="0"/>
  </r>
  <r>
    <x v="916"/>
    <x v="34"/>
    <x v="0"/>
    <x v="2"/>
    <x v="0"/>
    <n v="34"/>
    <x v="26"/>
    <x v="1"/>
    <x v="24"/>
    <x v="1"/>
    <x v="2"/>
    <x v="0"/>
    <s v="yes"/>
    <x v="3"/>
    <x v="0"/>
    <x v="0"/>
    <x v="20"/>
    <x v="0"/>
    <x v="5"/>
    <n v="0"/>
    <n v="0"/>
  </r>
  <r>
    <x v="917"/>
    <x v="28"/>
    <x v="0"/>
    <x v="1"/>
    <x v="0"/>
    <n v="64"/>
    <x v="9"/>
    <x v="2"/>
    <x v="1"/>
    <x v="1"/>
    <x v="18"/>
    <x v="0"/>
    <s v="yes"/>
    <x v="3"/>
    <x v="0"/>
    <x v="0"/>
    <x v="47"/>
    <x v="4"/>
    <x v="3"/>
    <n v="0"/>
    <n v="0"/>
  </r>
  <r>
    <x v="918"/>
    <x v="13"/>
    <x v="0"/>
    <x v="6"/>
    <x v="0"/>
    <n v="42"/>
    <x v="17"/>
    <x v="2"/>
    <x v="20"/>
    <x v="1"/>
    <x v="24"/>
    <x v="0"/>
    <s v="yes"/>
    <x v="4"/>
    <x v="0"/>
    <x v="0"/>
    <x v="47"/>
    <x v="1"/>
    <x v="0"/>
    <n v="0"/>
    <n v="0"/>
  </r>
  <r>
    <x v="919"/>
    <x v="38"/>
    <x v="0"/>
    <x v="5"/>
    <x v="0"/>
    <n v="82"/>
    <x v="2"/>
    <x v="0"/>
    <x v="14"/>
    <x v="0"/>
    <x v="5"/>
    <x v="0"/>
    <s v="yes"/>
    <x v="4"/>
    <x v="0"/>
    <x v="0"/>
    <x v="14"/>
    <x v="5"/>
    <x v="4"/>
    <n v="0"/>
    <n v="0"/>
  </r>
  <r>
    <x v="920"/>
    <x v="43"/>
    <x v="0"/>
    <x v="22"/>
    <x v="3"/>
    <n v="81"/>
    <x v="10"/>
    <x v="3"/>
    <x v="9"/>
    <x v="2"/>
    <x v="24"/>
    <x v="0"/>
    <s v="yes"/>
    <x v="1"/>
    <x v="0"/>
    <x v="0"/>
    <x v="10"/>
    <x v="1"/>
    <x v="1"/>
    <n v="0"/>
    <n v="0"/>
  </r>
  <r>
    <x v="921"/>
    <x v="27"/>
    <x v="0"/>
    <x v="7"/>
    <x v="2"/>
    <n v="24"/>
    <x v="45"/>
    <x v="0"/>
    <x v="5"/>
    <x v="2"/>
    <x v="7"/>
    <x v="0"/>
    <s v="yes"/>
    <x v="0"/>
    <x v="0"/>
    <x v="0"/>
    <x v="27"/>
    <x v="3"/>
    <x v="1"/>
    <n v="0"/>
    <n v="0"/>
  </r>
  <r>
    <x v="922"/>
    <x v="6"/>
    <x v="0"/>
    <x v="4"/>
    <x v="1"/>
    <n v="60"/>
    <x v="42"/>
    <x v="2"/>
    <x v="17"/>
    <x v="3"/>
    <x v="19"/>
    <x v="0"/>
    <s v="yes"/>
    <x v="3"/>
    <x v="0"/>
    <x v="0"/>
    <x v="21"/>
    <x v="2"/>
    <x v="5"/>
    <n v="0"/>
    <n v="0"/>
  </r>
  <r>
    <x v="923"/>
    <x v="0"/>
    <x v="0"/>
    <x v="5"/>
    <x v="0"/>
    <n v="24"/>
    <x v="10"/>
    <x v="2"/>
    <x v="5"/>
    <x v="1"/>
    <x v="19"/>
    <x v="0"/>
    <s v="yes"/>
    <x v="4"/>
    <x v="0"/>
    <x v="0"/>
    <x v="22"/>
    <x v="3"/>
    <x v="1"/>
    <n v="0"/>
    <n v="0"/>
  </r>
  <r>
    <x v="924"/>
    <x v="16"/>
    <x v="0"/>
    <x v="20"/>
    <x v="0"/>
    <n v="78"/>
    <x v="23"/>
    <x v="3"/>
    <x v="19"/>
    <x v="0"/>
    <x v="0"/>
    <x v="0"/>
    <s v="yes"/>
    <x v="3"/>
    <x v="0"/>
    <x v="0"/>
    <x v="10"/>
    <x v="1"/>
    <x v="3"/>
    <n v="0"/>
    <n v="0"/>
  </r>
  <r>
    <x v="925"/>
    <x v="40"/>
    <x v="0"/>
    <x v="2"/>
    <x v="0"/>
    <n v="88"/>
    <x v="28"/>
    <x v="0"/>
    <x v="11"/>
    <x v="0"/>
    <x v="8"/>
    <x v="0"/>
    <s v="yes"/>
    <x v="0"/>
    <x v="0"/>
    <x v="0"/>
    <x v="6"/>
    <x v="1"/>
    <x v="5"/>
    <n v="0"/>
    <n v="0"/>
  </r>
  <r>
    <x v="926"/>
    <x v="22"/>
    <x v="0"/>
    <x v="2"/>
    <x v="0"/>
    <n v="63"/>
    <x v="2"/>
    <x v="3"/>
    <x v="14"/>
    <x v="1"/>
    <x v="14"/>
    <x v="0"/>
    <s v="yes"/>
    <x v="0"/>
    <x v="0"/>
    <x v="0"/>
    <x v="47"/>
    <x v="1"/>
    <x v="4"/>
    <n v="0"/>
    <n v="0"/>
  </r>
  <r>
    <x v="927"/>
    <x v="48"/>
    <x v="0"/>
    <x v="4"/>
    <x v="1"/>
    <n v="78"/>
    <x v="35"/>
    <x v="0"/>
    <x v="13"/>
    <x v="2"/>
    <x v="14"/>
    <x v="0"/>
    <s v="yes"/>
    <x v="3"/>
    <x v="0"/>
    <x v="0"/>
    <x v="6"/>
    <x v="0"/>
    <x v="4"/>
    <n v="0"/>
    <n v="0"/>
  </r>
  <r>
    <x v="928"/>
    <x v="29"/>
    <x v="0"/>
    <x v="10"/>
    <x v="0"/>
    <n v="37"/>
    <x v="10"/>
    <x v="3"/>
    <x v="22"/>
    <x v="0"/>
    <x v="23"/>
    <x v="0"/>
    <s v="yes"/>
    <x v="5"/>
    <x v="0"/>
    <x v="0"/>
    <x v="4"/>
    <x v="1"/>
    <x v="6"/>
    <n v="0"/>
    <n v="0"/>
  </r>
  <r>
    <x v="929"/>
    <x v="35"/>
    <x v="0"/>
    <x v="23"/>
    <x v="1"/>
    <n v="94"/>
    <x v="43"/>
    <x v="2"/>
    <x v="3"/>
    <x v="3"/>
    <x v="9"/>
    <x v="0"/>
    <s v="yes"/>
    <x v="4"/>
    <x v="0"/>
    <x v="0"/>
    <x v="8"/>
    <x v="5"/>
    <x v="0"/>
    <n v="0"/>
    <n v="0"/>
  </r>
  <r>
    <x v="930"/>
    <x v="8"/>
    <x v="0"/>
    <x v="17"/>
    <x v="0"/>
    <n v="78"/>
    <x v="11"/>
    <x v="0"/>
    <x v="14"/>
    <x v="3"/>
    <x v="9"/>
    <x v="0"/>
    <s v="yes"/>
    <x v="5"/>
    <x v="0"/>
    <x v="0"/>
    <x v="41"/>
    <x v="2"/>
    <x v="4"/>
    <n v="0"/>
    <n v="0"/>
  </r>
  <r>
    <x v="931"/>
    <x v="41"/>
    <x v="0"/>
    <x v="7"/>
    <x v="2"/>
    <n v="36"/>
    <x v="43"/>
    <x v="2"/>
    <x v="5"/>
    <x v="0"/>
    <x v="7"/>
    <x v="0"/>
    <s v="yes"/>
    <x v="3"/>
    <x v="0"/>
    <x v="0"/>
    <x v="37"/>
    <x v="4"/>
    <x v="0"/>
    <n v="0"/>
    <n v="0"/>
  </r>
  <r>
    <x v="932"/>
    <x v="46"/>
    <x v="0"/>
    <x v="11"/>
    <x v="0"/>
    <n v="24"/>
    <x v="27"/>
    <x v="0"/>
    <x v="24"/>
    <x v="0"/>
    <x v="4"/>
    <x v="0"/>
    <s v="yes"/>
    <x v="3"/>
    <x v="0"/>
    <x v="0"/>
    <x v="24"/>
    <x v="5"/>
    <x v="4"/>
    <n v="0"/>
    <n v="0"/>
  </r>
  <r>
    <x v="933"/>
    <x v="27"/>
    <x v="0"/>
    <x v="4"/>
    <x v="1"/>
    <n v="84"/>
    <x v="24"/>
    <x v="2"/>
    <x v="23"/>
    <x v="1"/>
    <x v="2"/>
    <x v="0"/>
    <s v="yes"/>
    <x v="5"/>
    <x v="0"/>
    <x v="0"/>
    <x v="42"/>
    <x v="5"/>
    <x v="5"/>
    <n v="0"/>
    <n v="0"/>
  </r>
  <r>
    <x v="934"/>
    <x v="4"/>
    <x v="0"/>
    <x v="2"/>
    <x v="0"/>
    <n v="47"/>
    <x v="4"/>
    <x v="1"/>
    <x v="22"/>
    <x v="1"/>
    <x v="18"/>
    <x v="0"/>
    <s v="yes"/>
    <x v="0"/>
    <x v="0"/>
    <x v="0"/>
    <x v="33"/>
    <x v="4"/>
    <x v="5"/>
    <n v="0"/>
    <n v="0"/>
  </r>
  <r>
    <x v="935"/>
    <x v="44"/>
    <x v="0"/>
    <x v="15"/>
    <x v="0"/>
    <n v="51"/>
    <x v="31"/>
    <x v="0"/>
    <x v="3"/>
    <x v="3"/>
    <x v="5"/>
    <x v="0"/>
    <s v="yes"/>
    <x v="5"/>
    <x v="0"/>
    <x v="0"/>
    <x v="1"/>
    <x v="4"/>
    <x v="0"/>
    <n v="0"/>
    <n v="0"/>
  </r>
  <r>
    <x v="936"/>
    <x v="18"/>
    <x v="0"/>
    <x v="9"/>
    <x v="1"/>
    <n v="84"/>
    <x v="1"/>
    <x v="2"/>
    <x v="6"/>
    <x v="2"/>
    <x v="2"/>
    <x v="0"/>
    <s v="yes"/>
    <x v="1"/>
    <x v="0"/>
    <x v="0"/>
    <x v="40"/>
    <x v="1"/>
    <x v="1"/>
    <n v="0"/>
    <n v="0"/>
  </r>
  <r>
    <x v="937"/>
    <x v="45"/>
    <x v="0"/>
    <x v="6"/>
    <x v="0"/>
    <n v="24"/>
    <x v="44"/>
    <x v="2"/>
    <x v="23"/>
    <x v="2"/>
    <x v="2"/>
    <x v="0"/>
    <s v="yes"/>
    <x v="0"/>
    <x v="0"/>
    <x v="0"/>
    <x v="27"/>
    <x v="0"/>
    <x v="3"/>
    <n v="0"/>
    <n v="0"/>
  </r>
  <r>
    <x v="938"/>
    <x v="24"/>
    <x v="0"/>
    <x v="0"/>
    <x v="0"/>
    <n v="97"/>
    <x v="48"/>
    <x v="1"/>
    <x v="11"/>
    <x v="3"/>
    <x v="6"/>
    <x v="0"/>
    <s v="yes"/>
    <x v="1"/>
    <x v="0"/>
    <x v="0"/>
    <x v="33"/>
    <x v="5"/>
    <x v="0"/>
    <n v="0"/>
    <n v="0"/>
  </r>
  <r>
    <x v="939"/>
    <x v="15"/>
    <x v="0"/>
    <x v="17"/>
    <x v="0"/>
    <n v="89"/>
    <x v="14"/>
    <x v="0"/>
    <x v="21"/>
    <x v="0"/>
    <x v="6"/>
    <x v="0"/>
    <s v="yes"/>
    <x v="2"/>
    <x v="0"/>
    <x v="0"/>
    <x v="37"/>
    <x v="2"/>
    <x v="5"/>
    <n v="0"/>
    <n v="0"/>
  </r>
  <r>
    <x v="940"/>
    <x v="39"/>
    <x v="0"/>
    <x v="22"/>
    <x v="3"/>
    <n v="44"/>
    <x v="24"/>
    <x v="1"/>
    <x v="1"/>
    <x v="1"/>
    <x v="5"/>
    <x v="0"/>
    <s v="yes"/>
    <x v="5"/>
    <x v="0"/>
    <x v="0"/>
    <x v="28"/>
    <x v="3"/>
    <x v="6"/>
    <n v="0"/>
    <n v="0"/>
  </r>
  <r>
    <x v="941"/>
    <x v="31"/>
    <x v="0"/>
    <x v="8"/>
    <x v="3"/>
    <n v="35"/>
    <x v="26"/>
    <x v="0"/>
    <x v="13"/>
    <x v="0"/>
    <x v="9"/>
    <x v="0"/>
    <s v="yes"/>
    <x v="4"/>
    <x v="0"/>
    <x v="0"/>
    <x v="25"/>
    <x v="3"/>
    <x v="6"/>
    <n v="0"/>
    <n v="0"/>
  </r>
  <r>
    <x v="942"/>
    <x v="8"/>
    <x v="0"/>
    <x v="10"/>
    <x v="0"/>
    <n v="91"/>
    <x v="28"/>
    <x v="2"/>
    <x v="17"/>
    <x v="0"/>
    <x v="4"/>
    <x v="0"/>
    <s v="yes"/>
    <x v="0"/>
    <x v="0"/>
    <x v="0"/>
    <x v="25"/>
    <x v="3"/>
    <x v="4"/>
    <n v="0"/>
    <n v="0"/>
  </r>
  <r>
    <x v="943"/>
    <x v="45"/>
    <x v="0"/>
    <x v="19"/>
    <x v="3"/>
    <n v="63"/>
    <x v="19"/>
    <x v="0"/>
    <x v="17"/>
    <x v="0"/>
    <x v="22"/>
    <x v="0"/>
    <s v="yes"/>
    <x v="2"/>
    <x v="0"/>
    <x v="0"/>
    <x v="21"/>
    <x v="0"/>
    <x v="0"/>
    <n v="0"/>
    <n v="0"/>
  </r>
  <r>
    <x v="944"/>
    <x v="22"/>
    <x v="0"/>
    <x v="22"/>
    <x v="3"/>
    <n v="97"/>
    <x v="27"/>
    <x v="1"/>
    <x v="0"/>
    <x v="1"/>
    <x v="6"/>
    <x v="0"/>
    <s v="yes"/>
    <x v="0"/>
    <x v="0"/>
    <x v="0"/>
    <x v="30"/>
    <x v="1"/>
    <x v="4"/>
    <n v="0"/>
    <n v="0"/>
  </r>
  <r>
    <x v="945"/>
    <x v="21"/>
    <x v="0"/>
    <x v="23"/>
    <x v="1"/>
    <n v="38"/>
    <x v="46"/>
    <x v="2"/>
    <x v="10"/>
    <x v="2"/>
    <x v="7"/>
    <x v="0"/>
    <s v="yes"/>
    <x v="5"/>
    <x v="0"/>
    <x v="0"/>
    <x v="6"/>
    <x v="0"/>
    <x v="6"/>
    <n v="0"/>
    <n v="0"/>
  </r>
  <r>
    <x v="946"/>
    <x v="5"/>
    <x v="0"/>
    <x v="7"/>
    <x v="2"/>
    <n v="24"/>
    <x v="38"/>
    <x v="3"/>
    <x v="24"/>
    <x v="1"/>
    <x v="11"/>
    <x v="0"/>
    <s v="yes"/>
    <x v="2"/>
    <x v="0"/>
    <x v="0"/>
    <x v="7"/>
    <x v="3"/>
    <x v="3"/>
    <n v="0"/>
    <n v="0"/>
  </r>
  <r>
    <x v="947"/>
    <x v="9"/>
    <x v="0"/>
    <x v="0"/>
    <x v="0"/>
    <n v="32"/>
    <x v="27"/>
    <x v="2"/>
    <x v="4"/>
    <x v="0"/>
    <x v="20"/>
    <x v="0"/>
    <s v="yes"/>
    <x v="5"/>
    <x v="0"/>
    <x v="0"/>
    <x v="49"/>
    <x v="1"/>
    <x v="6"/>
    <n v="0"/>
    <n v="0"/>
  </r>
  <r>
    <x v="948"/>
    <x v="34"/>
    <x v="0"/>
    <x v="19"/>
    <x v="3"/>
    <n v="90"/>
    <x v="15"/>
    <x v="0"/>
    <x v="8"/>
    <x v="2"/>
    <x v="8"/>
    <x v="0"/>
    <s v="yes"/>
    <x v="0"/>
    <x v="0"/>
    <x v="0"/>
    <x v="47"/>
    <x v="0"/>
    <x v="6"/>
    <n v="0"/>
    <n v="0"/>
  </r>
  <r>
    <x v="949"/>
    <x v="23"/>
    <x v="0"/>
    <x v="2"/>
    <x v="0"/>
    <n v="36"/>
    <x v="6"/>
    <x v="2"/>
    <x v="8"/>
    <x v="2"/>
    <x v="23"/>
    <x v="0"/>
    <s v="yes"/>
    <x v="3"/>
    <x v="0"/>
    <x v="0"/>
    <x v="3"/>
    <x v="0"/>
    <x v="5"/>
    <n v="0"/>
    <n v="0"/>
  </r>
  <r>
    <x v="950"/>
    <x v="22"/>
    <x v="0"/>
    <x v="21"/>
    <x v="3"/>
    <n v="37"/>
    <x v="35"/>
    <x v="3"/>
    <x v="2"/>
    <x v="0"/>
    <x v="7"/>
    <x v="0"/>
    <s v="yes"/>
    <x v="1"/>
    <x v="0"/>
    <x v="0"/>
    <x v="48"/>
    <x v="3"/>
    <x v="3"/>
    <n v="0"/>
    <n v="0"/>
  </r>
  <r>
    <x v="951"/>
    <x v="36"/>
    <x v="0"/>
    <x v="10"/>
    <x v="0"/>
    <n v="51"/>
    <x v="29"/>
    <x v="2"/>
    <x v="17"/>
    <x v="2"/>
    <x v="3"/>
    <x v="0"/>
    <s v="yes"/>
    <x v="0"/>
    <x v="0"/>
    <x v="0"/>
    <x v="11"/>
    <x v="4"/>
    <x v="5"/>
    <n v="0"/>
    <n v="0"/>
  </r>
  <r>
    <x v="952"/>
    <x v="24"/>
    <x v="0"/>
    <x v="19"/>
    <x v="3"/>
    <n v="71"/>
    <x v="37"/>
    <x v="1"/>
    <x v="16"/>
    <x v="3"/>
    <x v="0"/>
    <x v="0"/>
    <s v="yes"/>
    <x v="4"/>
    <x v="0"/>
    <x v="0"/>
    <x v="40"/>
    <x v="3"/>
    <x v="5"/>
    <n v="0"/>
    <n v="0"/>
  </r>
  <r>
    <x v="953"/>
    <x v="33"/>
    <x v="0"/>
    <x v="12"/>
    <x v="3"/>
    <n v="50"/>
    <x v="40"/>
    <x v="1"/>
    <x v="17"/>
    <x v="1"/>
    <x v="15"/>
    <x v="0"/>
    <s v="yes"/>
    <x v="4"/>
    <x v="0"/>
    <x v="0"/>
    <x v="13"/>
    <x v="0"/>
    <x v="3"/>
    <n v="0"/>
    <n v="0"/>
  </r>
  <r>
    <x v="954"/>
    <x v="52"/>
    <x v="0"/>
    <x v="19"/>
    <x v="3"/>
    <n v="74"/>
    <x v="7"/>
    <x v="1"/>
    <x v="2"/>
    <x v="3"/>
    <x v="1"/>
    <x v="0"/>
    <s v="yes"/>
    <x v="3"/>
    <x v="0"/>
    <x v="0"/>
    <x v="27"/>
    <x v="2"/>
    <x v="6"/>
    <n v="0"/>
    <n v="0"/>
  </r>
  <r>
    <x v="955"/>
    <x v="0"/>
    <x v="0"/>
    <x v="10"/>
    <x v="0"/>
    <n v="75"/>
    <x v="16"/>
    <x v="0"/>
    <x v="12"/>
    <x v="2"/>
    <x v="23"/>
    <x v="0"/>
    <s v="yes"/>
    <x v="1"/>
    <x v="0"/>
    <x v="0"/>
    <x v="7"/>
    <x v="3"/>
    <x v="5"/>
    <n v="0"/>
    <n v="0"/>
  </r>
  <r>
    <x v="956"/>
    <x v="26"/>
    <x v="0"/>
    <x v="5"/>
    <x v="0"/>
    <n v="99"/>
    <x v="16"/>
    <x v="3"/>
    <x v="17"/>
    <x v="1"/>
    <x v="3"/>
    <x v="0"/>
    <s v="yes"/>
    <x v="4"/>
    <x v="0"/>
    <x v="0"/>
    <x v="38"/>
    <x v="5"/>
    <x v="3"/>
    <n v="0"/>
    <n v="0"/>
  </r>
  <r>
    <x v="957"/>
    <x v="21"/>
    <x v="0"/>
    <x v="18"/>
    <x v="3"/>
    <n v="23"/>
    <x v="27"/>
    <x v="3"/>
    <x v="10"/>
    <x v="1"/>
    <x v="10"/>
    <x v="0"/>
    <s v="yes"/>
    <x v="5"/>
    <x v="0"/>
    <x v="0"/>
    <x v="47"/>
    <x v="1"/>
    <x v="3"/>
    <n v="0"/>
    <n v="0"/>
  </r>
  <r>
    <x v="958"/>
    <x v="27"/>
    <x v="0"/>
    <x v="4"/>
    <x v="1"/>
    <n v="53"/>
    <x v="47"/>
    <x v="3"/>
    <x v="19"/>
    <x v="0"/>
    <x v="14"/>
    <x v="0"/>
    <s v="yes"/>
    <x v="1"/>
    <x v="0"/>
    <x v="0"/>
    <x v="4"/>
    <x v="2"/>
    <x v="4"/>
    <n v="0"/>
    <n v="0"/>
  </r>
  <r>
    <x v="959"/>
    <x v="24"/>
    <x v="0"/>
    <x v="11"/>
    <x v="0"/>
    <n v="99"/>
    <x v="22"/>
    <x v="2"/>
    <x v="17"/>
    <x v="1"/>
    <x v="5"/>
    <x v="0"/>
    <s v="yes"/>
    <x v="3"/>
    <x v="0"/>
    <x v="0"/>
    <x v="45"/>
    <x v="1"/>
    <x v="0"/>
    <n v="0"/>
    <n v="0"/>
  </r>
  <r>
    <x v="960"/>
    <x v="20"/>
    <x v="0"/>
    <x v="16"/>
    <x v="3"/>
    <n v="48"/>
    <x v="7"/>
    <x v="3"/>
    <x v="21"/>
    <x v="1"/>
    <x v="14"/>
    <x v="0"/>
    <s v="yes"/>
    <x v="3"/>
    <x v="0"/>
    <x v="0"/>
    <x v="41"/>
    <x v="0"/>
    <x v="3"/>
    <n v="0"/>
    <n v="0"/>
  </r>
  <r>
    <x v="961"/>
    <x v="46"/>
    <x v="0"/>
    <x v="23"/>
    <x v="1"/>
    <n v="72"/>
    <x v="38"/>
    <x v="0"/>
    <x v="8"/>
    <x v="3"/>
    <x v="18"/>
    <x v="0"/>
    <s v="yes"/>
    <x v="2"/>
    <x v="0"/>
    <x v="0"/>
    <x v="10"/>
    <x v="5"/>
    <x v="3"/>
    <n v="0"/>
    <n v="0"/>
  </r>
  <r>
    <x v="962"/>
    <x v="26"/>
    <x v="0"/>
    <x v="12"/>
    <x v="3"/>
    <n v="64"/>
    <x v="49"/>
    <x v="0"/>
    <x v="14"/>
    <x v="1"/>
    <x v="14"/>
    <x v="0"/>
    <s v="yes"/>
    <x v="3"/>
    <x v="0"/>
    <x v="0"/>
    <x v="8"/>
    <x v="5"/>
    <x v="0"/>
    <n v="0"/>
    <n v="0"/>
  </r>
  <r>
    <x v="963"/>
    <x v="3"/>
    <x v="0"/>
    <x v="23"/>
    <x v="1"/>
    <n v="63"/>
    <x v="36"/>
    <x v="0"/>
    <x v="14"/>
    <x v="1"/>
    <x v="25"/>
    <x v="0"/>
    <s v="yes"/>
    <x v="4"/>
    <x v="0"/>
    <x v="0"/>
    <x v="0"/>
    <x v="2"/>
    <x v="1"/>
    <n v="0"/>
    <n v="0"/>
  </r>
  <r>
    <x v="964"/>
    <x v="32"/>
    <x v="0"/>
    <x v="3"/>
    <x v="1"/>
    <n v="51"/>
    <x v="28"/>
    <x v="2"/>
    <x v="19"/>
    <x v="1"/>
    <x v="5"/>
    <x v="0"/>
    <s v="yes"/>
    <x v="2"/>
    <x v="0"/>
    <x v="0"/>
    <x v="45"/>
    <x v="0"/>
    <x v="4"/>
    <n v="0"/>
    <n v="0"/>
  </r>
  <r>
    <x v="965"/>
    <x v="49"/>
    <x v="0"/>
    <x v="23"/>
    <x v="1"/>
    <n v="55"/>
    <x v="12"/>
    <x v="0"/>
    <x v="13"/>
    <x v="1"/>
    <x v="16"/>
    <x v="0"/>
    <s v="yes"/>
    <x v="5"/>
    <x v="0"/>
    <x v="0"/>
    <x v="9"/>
    <x v="2"/>
    <x v="2"/>
    <n v="0"/>
    <n v="0"/>
  </r>
  <r>
    <x v="966"/>
    <x v="44"/>
    <x v="0"/>
    <x v="10"/>
    <x v="0"/>
    <n v="55"/>
    <x v="0"/>
    <x v="2"/>
    <x v="18"/>
    <x v="1"/>
    <x v="8"/>
    <x v="0"/>
    <s v="yes"/>
    <x v="0"/>
    <x v="0"/>
    <x v="0"/>
    <x v="5"/>
    <x v="1"/>
    <x v="2"/>
    <n v="0"/>
    <n v="0"/>
  </r>
  <r>
    <x v="967"/>
    <x v="7"/>
    <x v="0"/>
    <x v="15"/>
    <x v="0"/>
    <n v="26"/>
    <x v="42"/>
    <x v="1"/>
    <x v="5"/>
    <x v="2"/>
    <x v="18"/>
    <x v="0"/>
    <s v="yes"/>
    <x v="5"/>
    <x v="0"/>
    <x v="0"/>
    <x v="7"/>
    <x v="1"/>
    <x v="1"/>
    <n v="0"/>
    <n v="0"/>
  </r>
  <r>
    <x v="968"/>
    <x v="9"/>
    <x v="0"/>
    <x v="6"/>
    <x v="0"/>
    <n v="67"/>
    <x v="17"/>
    <x v="0"/>
    <x v="0"/>
    <x v="2"/>
    <x v="0"/>
    <x v="0"/>
    <s v="yes"/>
    <x v="2"/>
    <x v="0"/>
    <x v="0"/>
    <x v="26"/>
    <x v="4"/>
    <x v="3"/>
    <n v="0"/>
    <n v="0"/>
  </r>
  <r>
    <x v="969"/>
    <x v="37"/>
    <x v="0"/>
    <x v="7"/>
    <x v="2"/>
    <n v="31"/>
    <x v="18"/>
    <x v="1"/>
    <x v="6"/>
    <x v="3"/>
    <x v="4"/>
    <x v="0"/>
    <s v="yes"/>
    <x v="0"/>
    <x v="0"/>
    <x v="0"/>
    <x v="10"/>
    <x v="3"/>
    <x v="5"/>
    <n v="0"/>
    <n v="0"/>
  </r>
  <r>
    <x v="970"/>
    <x v="4"/>
    <x v="0"/>
    <x v="2"/>
    <x v="0"/>
    <n v="66"/>
    <x v="18"/>
    <x v="1"/>
    <x v="1"/>
    <x v="0"/>
    <x v="14"/>
    <x v="0"/>
    <s v="yes"/>
    <x v="1"/>
    <x v="0"/>
    <x v="0"/>
    <x v="7"/>
    <x v="1"/>
    <x v="5"/>
    <n v="0"/>
    <n v="0"/>
  </r>
  <r>
    <x v="971"/>
    <x v="36"/>
    <x v="0"/>
    <x v="12"/>
    <x v="3"/>
    <n v="67"/>
    <x v="27"/>
    <x v="2"/>
    <x v="17"/>
    <x v="2"/>
    <x v="24"/>
    <x v="0"/>
    <s v="yes"/>
    <x v="2"/>
    <x v="0"/>
    <x v="0"/>
    <x v="28"/>
    <x v="2"/>
    <x v="1"/>
    <n v="0"/>
    <n v="0"/>
  </r>
  <r>
    <x v="972"/>
    <x v="12"/>
    <x v="0"/>
    <x v="4"/>
    <x v="1"/>
    <n v="61"/>
    <x v="24"/>
    <x v="0"/>
    <x v="9"/>
    <x v="0"/>
    <x v="21"/>
    <x v="0"/>
    <s v="yes"/>
    <x v="3"/>
    <x v="0"/>
    <x v="0"/>
    <x v="42"/>
    <x v="2"/>
    <x v="1"/>
    <n v="0"/>
    <n v="0"/>
  </r>
  <r>
    <x v="973"/>
    <x v="52"/>
    <x v="0"/>
    <x v="14"/>
    <x v="2"/>
    <n v="75"/>
    <x v="24"/>
    <x v="2"/>
    <x v="11"/>
    <x v="3"/>
    <x v="1"/>
    <x v="0"/>
    <s v="yes"/>
    <x v="4"/>
    <x v="0"/>
    <x v="0"/>
    <x v="48"/>
    <x v="4"/>
    <x v="3"/>
    <n v="0"/>
    <n v="0"/>
  </r>
  <r>
    <x v="974"/>
    <x v="28"/>
    <x v="0"/>
    <x v="11"/>
    <x v="0"/>
    <n v="90"/>
    <x v="17"/>
    <x v="2"/>
    <x v="19"/>
    <x v="1"/>
    <x v="15"/>
    <x v="0"/>
    <s v="yes"/>
    <x v="4"/>
    <x v="0"/>
    <x v="0"/>
    <x v="2"/>
    <x v="4"/>
    <x v="5"/>
    <n v="0"/>
    <n v="0"/>
  </r>
  <r>
    <x v="975"/>
    <x v="44"/>
    <x v="0"/>
    <x v="1"/>
    <x v="0"/>
    <n v="40"/>
    <x v="47"/>
    <x v="2"/>
    <x v="8"/>
    <x v="2"/>
    <x v="22"/>
    <x v="0"/>
    <s v="yes"/>
    <x v="4"/>
    <x v="0"/>
    <x v="0"/>
    <x v="1"/>
    <x v="4"/>
    <x v="1"/>
    <n v="0"/>
    <n v="0"/>
  </r>
  <r>
    <x v="976"/>
    <x v="50"/>
    <x v="0"/>
    <x v="17"/>
    <x v="0"/>
    <n v="90"/>
    <x v="20"/>
    <x v="2"/>
    <x v="0"/>
    <x v="3"/>
    <x v="15"/>
    <x v="0"/>
    <s v="yes"/>
    <x v="0"/>
    <x v="0"/>
    <x v="0"/>
    <x v="16"/>
    <x v="2"/>
    <x v="6"/>
    <n v="0"/>
    <n v="0"/>
  </r>
  <r>
    <x v="977"/>
    <x v="30"/>
    <x v="0"/>
    <x v="22"/>
    <x v="3"/>
    <n v="20"/>
    <x v="47"/>
    <x v="2"/>
    <x v="13"/>
    <x v="1"/>
    <x v="12"/>
    <x v="0"/>
    <s v="yes"/>
    <x v="0"/>
    <x v="0"/>
    <x v="0"/>
    <x v="11"/>
    <x v="1"/>
    <x v="4"/>
    <n v="0"/>
    <n v="0"/>
  </r>
  <r>
    <x v="978"/>
    <x v="19"/>
    <x v="0"/>
    <x v="24"/>
    <x v="3"/>
    <n v="40"/>
    <x v="24"/>
    <x v="2"/>
    <x v="2"/>
    <x v="2"/>
    <x v="25"/>
    <x v="0"/>
    <s v="yes"/>
    <x v="3"/>
    <x v="0"/>
    <x v="0"/>
    <x v="42"/>
    <x v="2"/>
    <x v="1"/>
    <n v="0"/>
    <n v="0"/>
  </r>
  <r>
    <x v="979"/>
    <x v="14"/>
    <x v="0"/>
    <x v="19"/>
    <x v="3"/>
    <n v="33"/>
    <x v="13"/>
    <x v="1"/>
    <x v="18"/>
    <x v="3"/>
    <x v="1"/>
    <x v="0"/>
    <s v="yes"/>
    <x v="5"/>
    <x v="0"/>
    <x v="0"/>
    <x v="11"/>
    <x v="5"/>
    <x v="5"/>
    <n v="0"/>
    <n v="0"/>
  </r>
  <r>
    <x v="980"/>
    <x v="19"/>
    <x v="0"/>
    <x v="23"/>
    <x v="1"/>
    <n v="98"/>
    <x v="33"/>
    <x v="1"/>
    <x v="23"/>
    <x v="1"/>
    <x v="17"/>
    <x v="0"/>
    <s v="yes"/>
    <x v="1"/>
    <x v="0"/>
    <x v="0"/>
    <x v="30"/>
    <x v="3"/>
    <x v="6"/>
    <n v="0"/>
    <n v="0"/>
  </r>
  <r>
    <x v="981"/>
    <x v="7"/>
    <x v="0"/>
    <x v="22"/>
    <x v="3"/>
    <n v="42"/>
    <x v="33"/>
    <x v="2"/>
    <x v="5"/>
    <x v="1"/>
    <x v="1"/>
    <x v="0"/>
    <s v="yes"/>
    <x v="2"/>
    <x v="0"/>
    <x v="0"/>
    <x v="39"/>
    <x v="2"/>
    <x v="3"/>
    <n v="0"/>
    <n v="0"/>
  </r>
  <r>
    <x v="982"/>
    <x v="25"/>
    <x v="0"/>
    <x v="7"/>
    <x v="2"/>
    <n v="62"/>
    <x v="21"/>
    <x v="1"/>
    <x v="16"/>
    <x v="2"/>
    <x v="4"/>
    <x v="0"/>
    <s v="yes"/>
    <x v="3"/>
    <x v="0"/>
    <x v="0"/>
    <x v="10"/>
    <x v="3"/>
    <x v="5"/>
    <n v="0"/>
    <n v="0"/>
  </r>
  <r>
    <x v="983"/>
    <x v="41"/>
    <x v="0"/>
    <x v="19"/>
    <x v="3"/>
    <n v="45"/>
    <x v="35"/>
    <x v="0"/>
    <x v="21"/>
    <x v="0"/>
    <x v="1"/>
    <x v="0"/>
    <s v="yes"/>
    <x v="1"/>
    <x v="0"/>
    <x v="0"/>
    <x v="19"/>
    <x v="0"/>
    <x v="4"/>
    <n v="0"/>
    <n v="0"/>
  </r>
  <r>
    <x v="984"/>
    <x v="8"/>
    <x v="0"/>
    <x v="9"/>
    <x v="1"/>
    <n v="78"/>
    <x v="40"/>
    <x v="2"/>
    <x v="14"/>
    <x v="2"/>
    <x v="23"/>
    <x v="0"/>
    <s v="yes"/>
    <x v="1"/>
    <x v="0"/>
    <x v="0"/>
    <x v="6"/>
    <x v="2"/>
    <x v="4"/>
    <n v="0"/>
    <n v="0"/>
  </r>
  <r>
    <x v="985"/>
    <x v="45"/>
    <x v="0"/>
    <x v="8"/>
    <x v="3"/>
    <n v="80"/>
    <x v="8"/>
    <x v="2"/>
    <x v="0"/>
    <x v="3"/>
    <x v="16"/>
    <x v="0"/>
    <s v="yes"/>
    <x v="0"/>
    <x v="0"/>
    <x v="0"/>
    <x v="45"/>
    <x v="4"/>
    <x v="2"/>
    <n v="0"/>
    <n v="0"/>
  </r>
  <r>
    <x v="986"/>
    <x v="22"/>
    <x v="0"/>
    <x v="18"/>
    <x v="3"/>
    <n v="96"/>
    <x v="39"/>
    <x v="1"/>
    <x v="15"/>
    <x v="1"/>
    <x v="9"/>
    <x v="0"/>
    <s v="yes"/>
    <x v="5"/>
    <x v="0"/>
    <x v="0"/>
    <x v="13"/>
    <x v="4"/>
    <x v="5"/>
    <n v="0"/>
    <n v="0"/>
  </r>
  <r>
    <x v="987"/>
    <x v="46"/>
    <x v="0"/>
    <x v="8"/>
    <x v="3"/>
    <n v="47"/>
    <x v="8"/>
    <x v="2"/>
    <x v="4"/>
    <x v="2"/>
    <x v="11"/>
    <x v="0"/>
    <s v="yes"/>
    <x v="0"/>
    <x v="0"/>
    <x v="0"/>
    <x v="26"/>
    <x v="3"/>
    <x v="1"/>
    <n v="0"/>
    <n v="0"/>
  </r>
  <r>
    <x v="988"/>
    <x v="2"/>
    <x v="0"/>
    <x v="13"/>
    <x v="0"/>
    <n v="84"/>
    <x v="31"/>
    <x v="2"/>
    <x v="20"/>
    <x v="0"/>
    <x v="8"/>
    <x v="0"/>
    <s v="yes"/>
    <x v="4"/>
    <x v="0"/>
    <x v="0"/>
    <x v="39"/>
    <x v="3"/>
    <x v="0"/>
    <n v="0"/>
    <n v="0"/>
  </r>
  <r>
    <x v="989"/>
    <x v="27"/>
    <x v="0"/>
    <x v="9"/>
    <x v="1"/>
    <n v="31"/>
    <x v="21"/>
    <x v="2"/>
    <x v="19"/>
    <x v="1"/>
    <x v="0"/>
    <x v="0"/>
    <s v="yes"/>
    <x v="5"/>
    <x v="0"/>
    <x v="0"/>
    <x v="1"/>
    <x v="4"/>
    <x v="5"/>
    <n v="0"/>
    <n v="0"/>
  </r>
  <r>
    <x v="990"/>
    <x v="39"/>
    <x v="0"/>
    <x v="12"/>
    <x v="3"/>
    <n v="63"/>
    <x v="47"/>
    <x v="1"/>
    <x v="22"/>
    <x v="1"/>
    <x v="6"/>
    <x v="0"/>
    <s v="yes"/>
    <x v="5"/>
    <x v="0"/>
    <x v="0"/>
    <x v="37"/>
    <x v="1"/>
    <x v="1"/>
    <n v="0"/>
    <n v="0"/>
  </r>
  <r>
    <x v="991"/>
    <x v="30"/>
    <x v="0"/>
    <x v="6"/>
    <x v="0"/>
    <n v="97"/>
    <x v="48"/>
    <x v="3"/>
    <x v="3"/>
    <x v="1"/>
    <x v="2"/>
    <x v="0"/>
    <s v="yes"/>
    <x v="3"/>
    <x v="0"/>
    <x v="0"/>
    <x v="19"/>
    <x v="4"/>
    <x v="4"/>
    <n v="0"/>
    <n v="0"/>
  </r>
  <r>
    <x v="992"/>
    <x v="5"/>
    <x v="0"/>
    <x v="14"/>
    <x v="2"/>
    <n v="99"/>
    <x v="7"/>
    <x v="2"/>
    <x v="0"/>
    <x v="0"/>
    <x v="12"/>
    <x v="0"/>
    <s v="yes"/>
    <x v="0"/>
    <x v="0"/>
    <x v="0"/>
    <x v="16"/>
    <x v="5"/>
    <x v="1"/>
    <n v="0"/>
    <n v="0"/>
  </r>
  <r>
    <x v="993"/>
    <x v="47"/>
    <x v="0"/>
    <x v="3"/>
    <x v="1"/>
    <n v="90"/>
    <x v="44"/>
    <x v="2"/>
    <x v="15"/>
    <x v="0"/>
    <x v="14"/>
    <x v="0"/>
    <s v="yes"/>
    <x v="5"/>
    <x v="0"/>
    <x v="0"/>
    <x v="29"/>
    <x v="1"/>
    <x v="1"/>
    <n v="0"/>
    <n v="0"/>
  </r>
  <r>
    <x v="994"/>
    <x v="10"/>
    <x v="0"/>
    <x v="9"/>
    <x v="1"/>
    <n v="68"/>
    <x v="14"/>
    <x v="0"/>
    <x v="10"/>
    <x v="3"/>
    <x v="4"/>
    <x v="0"/>
    <s v="yes"/>
    <x v="0"/>
    <x v="0"/>
    <x v="0"/>
    <x v="41"/>
    <x v="5"/>
    <x v="5"/>
    <n v="0"/>
    <n v="0"/>
  </r>
  <r>
    <x v="995"/>
    <x v="42"/>
    <x v="0"/>
    <x v="16"/>
    <x v="3"/>
    <n v="80"/>
    <x v="37"/>
    <x v="2"/>
    <x v="23"/>
    <x v="1"/>
    <x v="21"/>
    <x v="0"/>
    <s v="yes"/>
    <x v="4"/>
    <x v="0"/>
    <x v="0"/>
    <x v="9"/>
    <x v="0"/>
    <x v="1"/>
    <n v="0"/>
    <n v="0"/>
  </r>
  <r>
    <x v="996"/>
    <x v="26"/>
    <x v="0"/>
    <x v="3"/>
    <x v="1"/>
    <n v="91"/>
    <x v="12"/>
    <x v="0"/>
    <x v="1"/>
    <x v="2"/>
    <x v="8"/>
    <x v="0"/>
    <s v="yes"/>
    <x v="3"/>
    <x v="0"/>
    <x v="0"/>
    <x v="18"/>
    <x v="4"/>
    <x v="3"/>
    <n v="0"/>
    <n v="0"/>
  </r>
  <r>
    <x v="997"/>
    <x v="14"/>
    <x v="0"/>
    <x v="13"/>
    <x v="0"/>
    <n v="30"/>
    <x v="0"/>
    <x v="2"/>
    <x v="17"/>
    <x v="1"/>
    <x v="15"/>
    <x v="0"/>
    <s v="yes"/>
    <x v="0"/>
    <x v="0"/>
    <x v="0"/>
    <x v="4"/>
    <x v="1"/>
    <x v="0"/>
    <n v="0"/>
    <n v="0"/>
  </r>
  <r>
    <x v="998"/>
    <x v="47"/>
    <x v="0"/>
    <x v="9"/>
    <x v="1"/>
    <n v="90"/>
    <x v="39"/>
    <x v="2"/>
    <x v="3"/>
    <x v="1"/>
    <x v="22"/>
    <x v="0"/>
    <s v="yes"/>
    <x v="2"/>
    <x v="0"/>
    <x v="0"/>
    <x v="26"/>
    <x v="4"/>
    <x v="4"/>
    <n v="0"/>
    <n v="0"/>
  </r>
  <r>
    <x v="999"/>
    <x v="2"/>
    <x v="0"/>
    <x v="20"/>
    <x v="0"/>
    <n v="28"/>
    <x v="35"/>
    <x v="0"/>
    <x v="18"/>
    <x v="1"/>
    <x v="3"/>
    <x v="0"/>
    <s v="yes"/>
    <x v="3"/>
    <x v="0"/>
    <x v="0"/>
    <x v="2"/>
    <x v="5"/>
    <x v="5"/>
    <n v="0"/>
    <n v="0"/>
  </r>
  <r>
    <x v="1000"/>
    <x v="49"/>
    <x v="0"/>
    <x v="20"/>
    <x v="0"/>
    <n v="46"/>
    <x v="42"/>
    <x v="2"/>
    <x v="16"/>
    <x v="0"/>
    <x v="20"/>
    <x v="0"/>
    <s v="yes"/>
    <x v="0"/>
    <x v="0"/>
    <x v="0"/>
    <x v="43"/>
    <x v="4"/>
    <x v="4"/>
    <n v="0"/>
    <n v="0"/>
  </r>
  <r>
    <x v="1001"/>
    <x v="12"/>
    <x v="0"/>
    <x v="10"/>
    <x v="0"/>
    <n v="60"/>
    <x v="47"/>
    <x v="2"/>
    <x v="20"/>
    <x v="3"/>
    <x v="15"/>
    <x v="0"/>
    <s v="yes"/>
    <x v="3"/>
    <x v="0"/>
    <x v="0"/>
    <x v="7"/>
    <x v="5"/>
    <x v="0"/>
    <n v="0"/>
    <n v="0"/>
  </r>
  <r>
    <x v="1002"/>
    <x v="0"/>
    <x v="0"/>
    <x v="9"/>
    <x v="1"/>
    <n v="59"/>
    <x v="25"/>
    <x v="2"/>
    <x v="3"/>
    <x v="1"/>
    <x v="1"/>
    <x v="0"/>
    <s v="yes"/>
    <x v="5"/>
    <x v="0"/>
    <x v="0"/>
    <x v="35"/>
    <x v="4"/>
    <x v="4"/>
    <n v="0"/>
    <n v="0"/>
  </r>
  <r>
    <x v="1003"/>
    <x v="19"/>
    <x v="0"/>
    <x v="19"/>
    <x v="3"/>
    <n v="68"/>
    <x v="31"/>
    <x v="2"/>
    <x v="14"/>
    <x v="3"/>
    <x v="17"/>
    <x v="0"/>
    <s v="yes"/>
    <x v="5"/>
    <x v="0"/>
    <x v="0"/>
    <x v="35"/>
    <x v="1"/>
    <x v="4"/>
    <n v="0"/>
    <n v="0"/>
  </r>
  <r>
    <x v="1004"/>
    <x v="23"/>
    <x v="0"/>
    <x v="21"/>
    <x v="3"/>
    <n v="79"/>
    <x v="30"/>
    <x v="2"/>
    <x v="13"/>
    <x v="2"/>
    <x v="6"/>
    <x v="0"/>
    <s v="yes"/>
    <x v="4"/>
    <x v="0"/>
    <x v="0"/>
    <x v="12"/>
    <x v="1"/>
    <x v="2"/>
    <n v="0"/>
    <n v="0"/>
  </r>
  <r>
    <x v="1005"/>
    <x v="49"/>
    <x v="0"/>
    <x v="21"/>
    <x v="3"/>
    <n v="94"/>
    <x v="14"/>
    <x v="2"/>
    <x v="9"/>
    <x v="0"/>
    <x v="20"/>
    <x v="0"/>
    <s v="yes"/>
    <x v="5"/>
    <x v="0"/>
    <x v="0"/>
    <x v="36"/>
    <x v="5"/>
    <x v="4"/>
    <n v="0"/>
    <n v="0"/>
  </r>
  <r>
    <x v="1006"/>
    <x v="3"/>
    <x v="0"/>
    <x v="13"/>
    <x v="0"/>
    <n v="83"/>
    <x v="49"/>
    <x v="1"/>
    <x v="12"/>
    <x v="2"/>
    <x v="9"/>
    <x v="0"/>
    <s v="yes"/>
    <x v="2"/>
    <x v="0"/>
    <x v="0"/>
    <x v="16"/>
    <x v="0"/>
    <x v="3"/>
    <n v="0"/>
    <n v="0"/>
  </r>
  <r>
    <x v="1007"/>
    <x v="44"/>
    <x v="0"/>
    <x v="24"/>
    <x v="3"/>
    <n v="62"/>
    <x v="42"/>
    <x v="3"/>
    <x v="2"/>
    <x v="1"/>
    <x v="6"/>
    <x v="0"/>
    <s v="yes"/>
    <x v="3"/>
    <x v="0"/>
    <x v="0"/>
    <x v="1"/>
    <x v="2"/>
    <x v="2"/>
    <n v="0"/>
    <n v="0"/>
  </r>
  <r>
    <x v="1008"/>
    <x v="38"/>
    <x v="0"/>
    <x v="18"/>
    <x v="3"/>
    <n v="85"/>
    <x v="35"/>
    <x v="2"/>
    <x v="6"/>
    <x v="1"/>
    <x v="5"/>
    <x v="0"/>
    <s v="yes"/>
    <x v="5"/>
    <x v="0"/>
    <x v="0"/>
    <x v="32"/>
    <x v="3"/>
    <x v="2"/>
    <n v="0"/>
    <n v="0"/>
  </r>
  <r>
    <x v="1009"/>
    <x v="31"/>
    <x v="0"/>
    <x v="15"/>
    <x v="0"/>
    <n v="30"/>
    <x v="7"/>
    <x v="2"/>
    <x v="5"/>
    <x v="2"/>
    <x v="0"/>
    <x v="0"/>
    <s v="yes"/>
    <x v="0"/>
    <x v="0"/>
    <x v="0"/>
    <x v="47"/>
    <x v="0"/>
    <x v="2"/>
    <n v="0"/>
    <n v="0"/>
  </r>
  <r>
    <x v="1010"/>
    <x v="22"/>
    <x v="0"/>
    <x v="2"/>
    <x v="0"/>
    <n v="24"/>
    <x v="45"/>
    <x v="3"/>
    <x v="0"/>
    <x v="1"/>
    <x v="10"/>
    <x v="0"/>
    <s v="yes"/>
    <x v="4"/>
    <x v="0"/>
    <x v="0"/>
    <x v="10"/>
    <x v="2"/>
    <x v="0"/>
    <n v="0"/>
    <n v="0"/>
  </r>
  <r>
    <x v="1011"/>
    <x v="49"/>
    <x v="0"/>
    <x v="21"/>
    <x v="3"/>
    <n v="25"/>
    <x v="6"/>
    <x v="0"/>
    <x v="21"/>
    <x v="1"/>
    <x v="3"/>
    <x v="0"/>
    <s v="yes"/>
    <x v="2"/>
    <x v="0"/>
    <x v="0"/>
    <x v="18"/>
    <x v="5"/>
    <x v="0"/>
    <n v="0"/>
    <n v="0"/>
  </r>
  <r>
    <x v="1012"/>
    <x v="48"/>
    <x v="0"/>
    <x v="3"/>
    <x v="1"/>
    <n v="37"/>
    <x v="35"/>
    <x v="0"/>
    <x v="11"/>
    <x v="2"/>
    <x v="22"/>
    <x v="0"/>
    <s v="yes"/>
    <x v="0"/>
    <x v="0"/>
    <x v="0"/>
    <x v="46"/>
    <x v="2"/>
    <x v="2"/>
    <n v="0"/>
    <n v="0"/>
  </r>
  <r>
    <x v="1013"/>
    <x v="35"/>
    <x v="0"/>
    <x v="22"/>
    <x v="3"/>
    <n v="69"/>
    <x v="36"/>
    <x v="3"/>
    <x v="14"/>
    <x v="2"/>
    <x v="22"/>
    <x v="0"/>
    <s v="yes"/>
    <x v="4"/>
    <x v="0"/>
    <x v="0"/>
    <x v="4"/>
    <x v="0"/>
    <x v="4"/>
    <n v="0"/>
    <n v="0"/>
  </r>
  <r>
    <x v="1014"/>
    <x v="48"/>
    <x v="0"/>
    <x v="9"/>
    <x v="1"/>
    <n v="97"/>
    <x v="31"/>
    <x v="2"/>
    <x v="10"/>
    <x v="2"/>
    <x v="21"/>
    <x v="0"/>
    <s v="yes"/>
    <x v="3"/>
    <x v="0"/>
    <x v="0"/>
    <x v="13"/>
    <x v="5"/>
    <x v="0"/>
    <n v="0"/>
    <n v="0"/>
  </r>
  <r>
    <x v="1015"/>
    <x v="33"/>
    <x v="0"/>
    <x v="24"/>
    <x v="3"/>
    <n v="24"/>
    <x v="17"/>
    <x v="2"/>
    <x v="17"/>
    <x v="2"/>
    <x v="7"/>
    <x v="0"/>
    <s v="yes"/>
    <x v="3"/>
    <x v="0"/>
    <x v="0"/>
    <x v="11"/>
    <x v="1"/>
    <x v="1"/>
    <n v="0"/>
    <n v="0"/>
  </r>
  <r>
    <x v="1016"/>
    <x v="30"/>
    <x v="0"/>
    <x v="22"/>
    <x v="3"/>
    <n v="30"/>
    <x v="37"/>
    <x v="3"/>
    <x v="24"/>
    <x v="2"/>
    <x v="23"/>
    <x v="0"/>
    <s v="yes"/>
    <x v="0"/>
    <x v="0"/>
    <x v="0"/>
    <x v="28"/>
    <x v="4"/>
    <x v="6"/>
    <n v="0"/>
    <n v="0"/>
  </r>
  <r>
    <x v="1017"/>
    <x v="3"/>
    <x v="0"/>
    <x v="14"/>
    <x v="2"/>
    <n v="53"/>
    <x v="19"/>
    <x v="0"/>
    <x v="20"/>
    <x v="3"/>
    <x v="25"/>
    <x v="0"/>
    <s v="yes"/>
    <x v="0"/>
    <x v="0"/>
    <x v="0"/>
    <x v="0"/>
    <x v="2"/>
    <x v="2"/>
    <n v="0"/>
    <n v="0"/>
  </r>
  <r>
    <x v="1018"/>
    <x v="2"/>
    <x v="0"/>
    <x v="10"/>
    <x v="0"/>
    <n v="70"/>
    <x v="42"/>
    <x v="3"/>
    <x v="4"/>
    <x v="1"/>
    <x v="8"/>
    <x v="0"/>
    <s v="yes"/>
    <x v="2"/>
    <x v="0"/>
    <x v="0"/>
    <x v="15"/>
    <x v="1"/>
    <x v="1"/>
    <n v="0"/>
    <n v="0"/>
  </r>
  <r>
    <x v="1019"/>
    <x v="45"/>
    <x v="0"/>
    <x v="5"/>
    <x v="0"/>
    <n v="76"/>
    <x v="0"/>
    <x v="1"/>
    <x v="19"/>
    <x v="0"/>
    <x v="11"/>
    <x v="0"/>
    <s v="yes"/>
    <x v="3"/>
    <x v="0"/>
    <x v="0"/>
    <x v="42"/>
    <x v="0"/>
    <x v="4"/>
    <n v="0"/>
    <n v="0"/>
  </r>
  <r>
    <x v="1020"/>
    <x v="41"/>
    <x v="0"/>
    <x v="18"/>
    <x v="3"/>
    <n v="95"/>
    <x v="12"/>
    <x v="2"/>
    <x v="13"/>
    <x v="3"/>
    <x v="9"/>
    <x v="0"/>
    <s v="yes"/>
    <x v="0"/>
    <x v="0"/>
    <x v="0"/>
    <x v="23"/>
    <x v="5"/>
    <x v="2"/>
    <n v="0"/>
    <n v="0"/>
  </r>
  <r>
    <x v="1021"/>
    <x v="0"/>
    <x v="0"/>
    <x v="7"/>
    <x v="2"/>
    <n v="51"/>
    <x v="2"/>
    <x v="1"/>
    <x v="12"/>
    <x v="0"/>
    <x v="8"/>
    <x v="0"/>
    <s v="yes"/>
    <x v="4"/>
    <x v="0"/>
    <x v="0"/>
    <x v="30"/>
    <x v="3"/>
    <x v="1"/>
    <n v="0"/>
    <n v="0"/>
  </r>
  <r>
    <x v="1022"/>
    <x v="12"/>
    <x v="0"/>
    <x v="8"/>
    <x v="3"/>
    <n v="41"/>
    <x v="43"/>
    <x v="2"/>
    <x v="12"/>
    <x v="0"/>
    <x v="8"/>
    <x v="0"/>
    <s v="yes"/>
    <x v="5"/>
    <x v="0"/>
    <x v="0"/>
    <x v="22"/>
    <x v="1"/>
    <x v="2"/>
    <n v="0"/>
    <n v="0"/>
  </r>
  <r>
    <x v="1023"/>
    <x v="12"/>
    <x v="0"/>
    <x v="12"/>
    <x v="3"/>
    <n v="71"/>
    <x v="1"/>
    <x v="1"/>
    <x v="2"/>
    <x v="0"/>
    <x v="1"/>
    <x v="0"/>
    <s v="yes"/>
    <x v="1"/>
    <x v="0"/>
    <x v="0"/>
    <x v="32"/>
    <x v="4"/>
    <x v="6"/>
    <n v="0"/>
    <n v="0"/>
  </r>
  <r>
    <x v="1024"/>
    <x v="48"/>
    <x v="0"/>
    <x v="17"/>
    <x v="0"/>
    <n v="66"/>
    <x v="38"/>
    <x v="2"/>
    <x v="7"/>
    <x v="2"/>
    <x v="1"/>
    <x v="0"/>
    <s v="yes"/>
    <x v="1"/>
    <x v="0"/>
    <x v="0"/>
    <x v="27"/>
    <x v="0"/>
    <x v="3"/>
    <n v="0"/>
    <n v="0"/>
  </r>
  <r>
    <x v="1025"/>
    <x v="52"/>
    <x v="0"/>
    <x v="5"/>
    <x v="0"/>
    <n v="84"/>
    <x v="43"/>
    <x v="2"/>
    <x v="8"/>
    <x v="0"/>
    <x v="8"/>
    <x v="0"/>
    <s v="yes"/>
    <x v="1"/>
    <x v="0"/>
    <x v="0"/>
    <x v="28"/>
    <x v="2"/>
    <x v="2"/>
    <n v="0"/>
    <n v="0"/>
  </r>
  <r>
    <x v="1026"/>
    <x v="34"/>
    <x v="0"/>
    <x v="8"/>
    <x v="3"/>
    <n v="95"/>
    <x v="41"/>
    <x v="0"/>
    <x v="2"/>
    <x v="0"/>
    <x v="21"/>
    <x v="0"/>
    <s v="yes"/>
    <x v="0"/>
    <x v="0"/>
    <x v="0"/>
    <x v="30"/>
    <x v="3"/>
    <x v="4"/>
    <n v="0"/>
    <n v="0"/>
  </r>
  <r>
    <x v="1027"/>
    <x v="23"/>
    <x v="0"/>
    <x v="16"/>
    <x v="3"/>
    <n v="90"/>
    <x v="31"/>
    <x v="0"/>
    <x v="11"/>
    <x v="2"/>
    <x v="11"/>
    <x v="0"/>
    <s v="yes"/>
    <x v="2"/>
    <x v="0"/>
    <x v="0"/>
    <x v="47"/>
    <x v="1"/>
    <x v="5"/>
    <n v="0"/>
    <n v="0"/>
  </r>
  <r>
    <x v="1028"/>
    <x v="4"/>
    <x v="0"/>
    <x v="15"/>
    <x v="0"/>
    <n v="36"/>
    <x v="43"/>
    <x v="1"/>
    <x v="12"/>
    <x v="2"/>
    <x v="18"/>
    <x v="0"/>
    <s v="yes"/>
    <x v="3"/>
    <x v="0"/>
    <x v="0"/>
    <x v="7"/>
    <x v="1"/>
    <x v="0"/>
    <n v="0"/>
    <n v="0"/>
  </r>
  <r>
    <x v="1029"/>
    <x v="26"/>
    <x v="0"/>
    <x v="24"/>
    <x v="3"/>
    <n v="22"/>
    <x v="31"/>
    <x v="2"/>
    <x v="7"/>
    <x v="1"/>
    <x v="15"/>
    <x v="0"/>
    <s v="yes"/>
    <x v="4"/>
    <x v="0"/>
    <x v="0"/>
    <x v="42"/>
    <x v="0"/>
    <x v="4"/>
    <n v="0"/>
    <n v="0"/>
  </r>
  <r>
    <x v="1030"/>
    <x v="44"/>
    <x v="0"/>
    <x v="7"/>
    <x v="2"/>
    <n v="89"/>
    <x v="0"/>
    <x v="0"/>
    <x v="24"/>
    <x v="0"/>
    <x v="13"/>
    <x v="0"/>
    <s v="yes"/>
    <x v="2"/>
    <x v="0"/>
    <x v="0"/>
    <x v="10"/>
    <x v="5"/>
    <x v="3"/>
    <n v="0"/>
    <n v="0"/>
  </r>
  <r>
    <x v="1031"/>
    <x v="40"/>
    <x v="0"/>
    <x v="3"/>
    <x v="1"/>
    <n v="50"/>
    <x v="30"/>
    <x v="2"/>
    <x v="11"/>
    <x v="1"/>
    <x v="23"/>
    <x v="0"/>
    <s v="yes"/>
    <x v="1"/>
    <x v="0"/>
    <x v="0"/>
    <x v="18"/>
    <x v="1"/>
    <x v="3"/>
    <n v="0"/>
    <n v="0"/>
  </r>
  <r>
    <x v="1032"/>
    <x v="0"/>
    <x v="0"/>
    <x v="23"/>
    <x v="1"/>
    <n v="36"/>
    <x v="1"/>
    <x v="2"/>
    <x v="12"/>
    <x v="3"/>
    <x v="17"/>
    <x v="0"/>
    <s v="yes"/>
    <x v="1"/>
    <x v="0"/>
    <x v="0"/>
    <x v="12"/>
    <x v="2"/>
    <x v="3"/>
    <n v="0"/>
    <n v="0"/>
  </r>
  <r>
    <x v="1033"/>
    <x v="1"/>
    <x v="0"/>
    <x v="13"/>
    <x v="0"/>
    <n v="52"/>
    <x v="6"/>
    <x v="1"/>
    <x v="5"/>
    <x v="1"/>
    <x v="12"/>
    <x v="0"/>
    <s v="yes"/>
    <x v="1"/>
    <x v="0"/>
    <x v="0"/>
    <x v="23"/>
    <x v="4"/>
    <x v="3"/>
    <n v="0"/>
    <n v="0"/>
  </r>
  <r>
    <x v="1034"/>
    <x v="33"/>
    <x v="0"/>
    <x v="20"/>
    <x v="0"/>
    <n v="29"/>
    <x v="33"/>
    <x v="2"/>
    <x v="8"/>
    <x v="3"/>
    <x v="19"/>
    <x v="0"/>
    <s v="yes"/>
    <x v="2"/>
    <x v="0"/>
    <x v="0"/>
    <x v="12"/>
    <x v="4"/>
    <x v="1"/>
    <n v="0"/>
    <n v="0"/>
  </r>
  <r>
    <x v="1035"/>
    <x v="12"/>
    <x v="0"/>
    <x v="0"/>
    <x v="0"/>
    <n v="89"/>
    <x v="42"/>
    <x v="2"/>
    <x v="18"/>
    <x v="3"/>
    <x v="11"/>
    <x v="0"/>
    <s v="yes"/>
    <x v="0"/>
    <x v="0"/>
    <x v="0"/>
    <x v="18"/>
    <x v="0"/>
    <x v="2"/>
    <n v="0"/>
    <n v="0"/>
  </r>
  <r>
    <x v="1036"/>
    <x v="33"/>
    <x v="0"/>
    <x v="8"/>
    <x v="3"/>
    <n v="47"/>
    <x v="11"/>
    <x v="2"/>
    <x v="22"/>
    <x v="3"/>
    <x v="18"/>
    <x v="0"/>
    <s v="yes"/>
    <x v="4"/>
    <x v="0"/>
    <x v="0"/>
    <x v="21"/>
    <x v="4"/>
    <x v="5"/>
    <n v="0"/>
    <n v="0"/>
  </r>
  <r>
    <x v="1037"/>
    <x v="16"/>
    <x v="0"/>
    <x v="16"/>
    <x v="3"/>
    <n v="25"/>
    <x v="3"/>
    <x v="3"/>
    <x v="18"/>
    <x v="1"/>
    <x v="23"/>
    <x v="0"/>
    <s v="yes"/>
    <x v="3"/>
    <x v="0"/>
    <x v="0"/>
    <x v="26"/>
    <x v="5"/>
    <x v="3"/>
    <n v="0"/>
    <n v="0"/>
  </r>
  <r>
    <x v="1038"/>
    <x v="38"/>
    <x v="0"/>
    <x v="13"/>
    <x v="0"/>
    <n v="74"/>
    <x v="43"/>
    <x v="3"/>
    <x v="17"/>
    <x v="3"/>
    <x v="21"/>
    <x v="0"/>
    <s v="yes"/>
    <x v="0"/>
    <x v="0"/>
    <x v="0"/>
    <x v="35"/>
    <x v="4"/>
    <x v="1"/>
    <n v="0"/>
    <n v="0"/>
  </r>
  <r>
    <x v="1039"/>
    <x v="26"/>
    <x v="0"/>
    <x v="22"/>
    <x v="3"/>
    <n v="46"/>
    <x v="49"/>
    <x v="2"/>
    <x v="23"/>
    <x v="3"/>
    <x v="6"/>
    <x v="0"/>
    <s v="yes"/>
    <x v="3"/>
    <x v="0"/>
    <x v="0"/>
    <x v="30"/>
    <x v="0"/>
    <x v="5"/>
    <n v="0"/>
    <n v="0"/>
  </r>
  <r>
    <x v="1040"/>
    <x v="33"/>
    <x v="0"/>
    <x v="2"/>
    <x v="0"/>
    <n v="22"/>
    <x v="17"/>
    <x v="1"/>
    <x v="23"/>
    <x v="3"/>
    <x v="17"/>
    <x v="0"/>
    <s v="yes"/>
    <x v="2"/>
    <x v="0"/>
    <x v="0"/>
    <x v="22"/>
    <x v="1"/>
    <x v="0"/>
    <n v="0"/>
    <n v="0"/>
  </r>
  <r>
    <x v="1041"/>
    <x v="24"/>
    <x v="0"/>
    <x v="5"/>
    <x v="0"/>
    <n v="25"/>
    <x v="46"/>
    <x v="2"/>
    <x v="20"/>
    <x v="2"/>
    <x v="8"/>
    <x v="0"/>
    <s v="yes"/>
    <x v="2"/>
    <x v="0"/>
    <x v="0"/>
    <x v="47"/>
    <x v="1"/>
    <x v="0"/>
    <n v="0"/>
    <n v="0"/>
  </r>
  <r>
    <x v="1042"/>
    <x v="0"/>
    <x v="0"/>
    <x v="22"/>
    <x v="3"/>
    <n v="80"/>
    <x v="33"/>
    <x v="2"/>
    <x v="1"/>
    <x v="1"/>
    <x v="8"/>
    <x v="0"/>
    <s v="yes"/>
    <x v="2"/>
    <x v="0"/>
    <x v="0"/>
    <x v="39"/>
    <x v="2"/>
    <x v="1"/>
    <n v="0"/>
    <n v="0"/>
  </r>
  <r>
    <x v="1043"/>
    <x v="48"/>
    <x v="0"/>
    <x v="2"/>
    <x v="0"/>
    <n v="76"/>
    <x v="11"/>
    <x v="2"/>
    <x v="14"/>
    <x v="1"/>
    <x v="13"/>
    <x v="0"/>
    <s v="yes"/>
    <x v="4"/>
    <x v="0"/>
    <x v="0"/>
    <x v="40"/>
    <x v="5"/>
    <x v="0"/>
    <n v="0"/>
    <n v="0"/>
  </r>
  <r>
    <x v="1044"/>
    <x v="31"/>
    <x v="0"/>
    <x v="2"/>
    <x v="0"/>
    <n v="30"/>
    <x v="4"/>
    <x v="0"/>
    <x v="11"/>
    <x v="2"/>
    <x v="14"/>
    <x v="0"/>
    <s v="yes"/>
    <x v="2"/>
    <x v="0"/>
    <x v="0"/>
    <x v="14"/>
    <x v="4"/>
    <x v="6"/>
    <n v="0"/>
    <n v="0"/>
  </r>
  <r>
    <x v="1045"/>
    <x v="22"/>
    <x v="0"/>
    <x v="1"/>
    <x v="0"/>
    <n v="79"/>
    <x v="35"/>
    <x v="0"/>
    <x v="13"/>
    <x v="3"/>
    <x v="1"/>
    <x v="0"/>
    <s v="yes"/>
    <x v="4"/>
    <x v="0"/>
    <x v="0"/>
    <x v="47"/>
    <x v="3"/>
    <x v="4"/>
    <n v="0"/>
    <n v="0"/>
  </r>
  <r>
    <x v="1046"/>
    <x v="37"/>
    <x v="0"/>
    <x v="4"/>
    <x v="1"/>
    <n v="22"/>
    <x v="26"/>
    <x v="2"/>
    <x v="23"/>
    <x v="0"/>
    <x v="19"/>
    <x v="0"/>
    <s v="yes"/>
    <x v="3"/>
    <x v="0"/>
    <x v="0"/>
    <x v="45"/>
    <x v="0"/>
    <x v="2"/>
    <n v="0"/>
    <n v="0"/>
  </r>
  <r>
    <x v="1047"/>
    <x v="18"/>
    <x v="0"/>
    <x v="20"/>
    <x v="0"/>
    <n v="36"/>
    <x v="40"/>
    <x v="1"/>
    <x v="8"/>
    <x v="3"/>
    <x v="19"/>
    <x v="0"/>
    <s v="yes"/>
    <x v="3"/>
    <x v="0"/>
    <x v="0"/>
    <x v="22"/>
    <x v="2"/>
    <x v="0"/>
    <n v="0"/>
    <n v="0"/>
  </r>
  <r>
    <x v="1048"/>
    <x v="11"/>
    <x v="0"/>
    <x v="20"/>
    <x v="0"/>
    <n v="77"/>
    <x v="1"/>
    <x v="0"/>
    <x v="22"/>
    <x v="3"/>
    <x v="2"/>
    <x v="0"/>
    <s v="yes"/>
    <x v="3"/>
    <x v="0"/>
    <x v="0"/>
    <x v="5"/>
    <x v="0"/>
    <x v="0"/>
    <n v="0"/>
    <n v="0"/>
  </r>
  <r>
    <x v="1049"/>
    <x v="4"/>
    <x v="0"/>
    <x v="12"/>
    <x v="3"/>
    <n v="33"/>
    <x v="41"/>
    <x v="1"/>
    <x v="7"/>
    <x v="3"/>
    <x v="11"/>
    <x v="0"/>
    <s v="yes"/>
    <x v="5"/>
    <x v="0"/>
    <x v="0"/>
    <x v="37"/>
    <x v="1"/>
    <x v="3"/>
    <n v="0"/>
    <n v="0"/>
  </r>
  <r>
    <x v="1050"/>
    <x v="39"/>
    <x v="0"/>
    <x v="4"/>
    <x v="1"/>
    <n v="64"/>
    <x v="20"/>
    <x v="2"/>
    <x v="19"/>
    <x v="0"/>
    <x v="22"/>
    <x v="0"/>
    <s v="yes"/>
    <x v="2"/>
    <x v="0"/>
    <x v="0"/>
    <x v="5"/>
    <x v="0"/>
    <x v="5"/>
    <n v="0"/>
    <n v="0"/>
  </r>
  <r>
    <x v="1051"/>
    <x v="4"/>
    <x v="0"/>
    <x v="20"/>
    <x v="0"/>
    <n v="53"/>
    <x v="31"/>
    <x v="2"/>
    <x v="21"/>
    <x v="3"/>
    <x v="5"/>
    <x v="0"/>
    <s v="yes"/>
    <x v="1"/>
    <x v="0"/>
    <x v="0"/>
    <x v="30"/>
    <x v="3"/>
    <x v="2"/>
    <n v="0"/>
    <n v="0"/>
  </r>
  <r>
    <x v="1052"/>
    <x v="52"/>
    <x v="0"/>
    <x v="9"/>
    <x v="1"/>
    <n v="36"/>
    <x v="41"/>
    <x v="3"/>
    <x v="6"/>
    <x v="3"/>
    <x v="21"/>
    <x v="0"/>
    <s v="yes"/>
    <x v="4"/>
    <x v="0"/>
    <x v="0"/>
    <x v="43"/>
    <x v="2"/>
    <x v="0"/>
    <n v="0"/>
    <n v="0"/>
  </r>
  <r>
    <x v="1053"/>
    <x v="35"/>
    <x v="0"/>
    <x v="0"/>
    <x v="0"/>
    <n v="70"/>
    <x v="23"/>
    <x v="2"/>
    <x v="24"/>
    <x v="1"/>
    <x v="13"/>
    <x v="1"/>
    <s v="No"/>
    <x v="4"/>
    <x v="0"/>
    <x v="0"/>
    <x v="9"/>
    <x v="5"/>
    <x v="4"/>
    <n v="0"/>
    <n v="0"/>
  </r>
  <r>
    <x v="1054"/>
    <x v="20"/>
    <x v="0"/>
    <x v="6"/>
    <x v="0"/>
    <n v="96"/>
    <x v="10"/>
    <x v="0"/>
    <x v="17"/>
    <x v="0"/>
    <x v="8"/>
    <x v="1"/>
    <s v="No"/>
    <x v="0"/>
    <x v="0"/>
    <x v="0"/>
    <x v="26"/>
    <x v="3"/>
    <x v="3"/>
    <n v="0"/>
    <n v="0"/>
  </r>
  <r>
    <x v="1055"/>
    <x v="27"/>
    <x v="0"/>
    <x v="14"/>
    <x v="2"/>
    <n v="27"/>
    <x v="2"/>
    <x v="2"/>
    <x v="20"/>
    <x v="1"/>
    <x v="13"/>
    <x v="1"/>
    <s v="No"/>
    <x v="2"/>
    <x v="0"/>
    <x v="0"/>
    <x v="37"/>
    <x v="5"/>
    <x v="2"/>
    <n v="0"/>
    <n v="0"/>
  </r>
  <r>
    <x v="1056"/>
    <x v="30"/>
    <x v="0"/>
    <x v="1"/>
    <x v="0"/>
    <n v="64"/>
    <x v="37"/>
    <x v="0"/>
    <x v="13"/>
    <x v="0"/>
    <x v="3"/>
    <x v="1"/>
    <s v="No"/>
    <x v="4"/>
    <x v="0"/>
    <x v="0"/>
    <x v="38"/>
    <x v="0"/>
    <x v="0"/>
    <n v="0"/>
    <n v="0"/>
  </r>
  <r>
    <x v="1057"/>
    <x v="13"/>
    <x v="0"/>
    <x v="14"/>
    <x v="2"/>
    <n v="23"/>
    <x v="48"/>
    <x v="1"/>
    <x v="1"/>
    <x v="1"/>
    <x v="14"/>
    <x v="1"/>
    <s v="No"/>
    <x v="4"/>
    <x v="0"/>
    <x v="0"/>
    <x v="41"/>
    <x v="2"/>
    <x v="1"/>
    <n v="0"/>
    <n v="0"/>
  </r>
  <r>
    <x v="1058"/>
    <x v="26"/>
    <x v="0"/>
    <x v="18"/>
    <x v="3"/>
    <n v="33"/>
    <x v="35"/>
    <x v="0"/>
    <x v="10"/>
    <x v="2"/>
    <x v="0"/>
    <x v="1"/>
    <s v="No"/>
    <x v="2"/>
    <x v="0"/>
    <x v="0"/>
    <x v="3"/>
    <x v="4"/>
    <x v="6"/>
    <n v="0"/>
    <n v="0"/>
  </r>
  <r>
    <x v="1059"/>
    <x v="40"/>
    <x v="0"/>
    <x v="14"/>
    <x v="2"/>
    <n v="34"/>
    <x v="17"/>
    <x v="2"/>
    <x v="19"/>
    <x v="0"/>
    <x v="25"/>
    <x v="1"/>
    <s v="No"/>
    <x v="3"/>
    <x v="0"/>
    <x v="0"/>
    <x v="29"/>
    <x v="5"/>
    <x v="5"/>
    <n v="0"/>
    <n v="0"/>
  </r>
  <r>
    <x v="1060"/>
    <x v="7"/>
    <x v="0"/>
    <x v="1"/>
    <x v="0"/>
    <n v="35"/>
    <x v="44"/>
    <x v="1"/>
    <x v="0"/>
    <x v="2"/>
    <x v="5"/>
    <x v="1"/>
    <s v="No"/>
    <x v="2"/>
    <x v="0"/>
    <x v="0"/>
    <x v="33"/>
    <x v="5"/>
    <x v="6"/>
    <n v="0"/>
    <n v="0"/>
  </r>
  <r>
    <x v="1061"/>
    <x v="24"/>
    <x v="0"/>
    <x v="7"/>
    <x v="2"/>
    <n v="62"/>
    <x v="37"/>
    <x v="2"/>
    <x v="0"/>
    <x v="2"/>
    <x v="14"/>
    <x v="1"/>
    <s v="No"/>
    <x v="1"/>
    <x v="0"/>
    <x v="0"/>
    <x v="45"/>
    <x v="0"/>
    <x v="6"/>
    <n v="0"/>
    <n v="0"/>
  </r>
  <r>
    <x v="1062"/>
    <x v="35"/>
    <x v="0"/>
    <x v="23"/>
    <x v="1"/>
    <n v="75"/>
    <x v="31"/>
    <x v="2"/>
    <x v="18"/>
    <x v="3"/>
    <x v="5"/>
    <x v="1"/>
    <s v="No"/>
    <x v="2"/>
    <x v="0"/>
    <x v="0"/>
    <x v="33"/>
    <x v="5"/>
    <x v="6"/>
    <n v="0"/>
    <n v="0"/>
  </r>
  <r>
    <x v="1063"/>
    <x v="46"/>
    <x v="0"/>
    <x v="15"/>
    <x v="0"/>
    <n v="29"/>
    <x v="15"/>
    <x v="1"/>
    <x v="21"/>
    <x v="2"/>
    <x v="13"/>
    <x v="1"/>
    <s v="No"/>
    <x v="1"/>
    <x v="0"/>
    <x v="0"/>
    <x v="31"/>
    <x v="1"/>
    <x v="5"/>
    <n v="0"/>
    <n v="0"/>
  </r>
  <r>
    <x v="1064"/>
    <x v="50"/>
    <x v="0"/>
    <x v="19"/>
    <x v="3"/>
    <n v="28"/>
    <x v="5"/>
    <x v="2"/>
    <x v="10"/>
    <x v="1"/>
    <x v="1"/>
    <x v="1"/>
    <s v="No"/>
    <x v="0"/>
    <x v="0"/>
    <x v="0"/>
    <x v="38"/>
    <x v="2"/>
    <x v="6"/>
    <n v="0"/>
    <n v="0"/>
  </r>
  <r>
    <x v="1065"/>
    <x v="35"/>
    <x v="0"/>
    <x v="17"/>
    <x v="0"/>
    <n v="20"/>
    <x v="15"/>
    <x v="3"/>
    <x v="24"/>
    <x v="1"/>
    <x v="7"/>
    <x v="1"/>
    <s v="No"/>
    <x v="5"/>
    <x v="0"/>
    <x v="0"/>
    <x v="35"/>
    <x v="3"/>
    <x v="6"/>
    <n v="0"/>
    <n v="0"/>
  </r>
  <r>
    <x v="1066"/>
    <x v="34"/>
    <x v="0"/>
    <x v="7"/>
    <x v="2"/>
    <n v="96"/>
    <x v="16"/>
    <x v="2"/>
    <x v="16"/>
    <x v="0"/>
    <x v="17"/>
    <x v="1"/>
    <s v="No"/>
    <x v="5"/>
    <x v="0"/>
    <x v="0"/>
    <x v="47"/>
    <x v="3"/>
    <x v="4"/>
    <n v="0"/>
    <n v="0"/>
  </r>
  <r>
    <x v="1067"/>
    <x v="20"/>
    <x v="0"/>
    <x v="10"/>
    <x v="0"/>
    <n v="43"/>
    <x v="38"/>
    <x v="1"/>
    <x v="15"/>
    <x v="2"/>
    <x v="2"/>
    <x v="1"/>
    <s v="No"/>
    <x v="4"/>
    <x v="0"/>
    <x v="0"/>
    <x v="17"/>
    <x v="3"/>
    <x v="3"/>
    <n v="0"/>
    <n v="0"/>
  </r>
  <r>
    <x v="1068"/>
    <x v="0"/>
    <x v="0"/>
    <x v="5"/>
    <x v="0"/>
    <n v="94"/>
    <x v="5"/>
    <x v="2"/>
    <x v="8"/>
    <x v="3"/>
    <x v="25"/>
    <x v="1"/>
    <s v="No"/>
    <x v="3"/>
    <x v="0"/>
    <x v="0"/>
    <x v="39"/>
    <x v="2"/>
    <x v="1"/>
    <n v="0"/>
    <n v="0"/>
  </r>
  <r>
    <x v="1069"/>
    <x v="21"/>
    <x v="0"/>
    <x v="11"/>
    <x v="0"/>
    <n v="81"/>
    <x v="33"/>
    <x v="3"/>
    <x v="3"/>
    <x v="3"/>
    <x v="24"/>
    <x v="1"/>
    <s v="No"/>
    <x v="2"/>
    <x v="0"/>
    <x v="0"/>
    <x v="42"/>
    <x v="0"/>
    <x v="6"/>
    <n v="0"/>
    <n v="0"/>
  </r>
  <r>
    <x v="1070"/>
    <x v="2"/>
    <x v="0"/>
    <x v="16"/>
    <x v="3"/>
    <n v="75"/>
    <x v="17"/>
    <x v="2"/>
    <x v="23"/>
    <x v="2"/>
    <x v="13"/>
    <x v="1"/>
    <s v="No"/>
    <x v="1"/>
    <x v="0"/>
    <x v="0"/>
    <x v="16"/>
    <x v="5"/>
    <x v="1"/>
    <n v="0"/>
    <n v="0"/>
  </r>
  <r>
    <x v="1071"/>
    <x v="12"/>
    <x v="0"/>
    <x v="19"/>
    <x v="3"/>
    <n v="81"/>
    <x v="38"/>
    <x v="2"/>
    <x v="19"/>
    <x v="2"/>
    <x v="5"/>
    <x v="1"/>
    <s v="No"/>
    <x v="0"/>
    <x v="0"/>
    <x v="0"/>
    <x v="15"/>
    <x v="2"/>
    <x v="5"/>
    <n v="0"/>
    <n v="0"/>
  </r>
  <r>
    <x v="1072"/>
    <x v="39"/>
    <x v="0"/>
    <x v="6"/>
    <x v="0"/>
    <n v="92"/>
    <x v="37"/>
    <x v="0"/>
    <x v="9"/>
    <x v="3"/>
    <x v="1"/>
    <x v="1"/>
    <s v="No"/>
    <x v="0"/>
    <x v="0"/>
    <x v="0"/>
    <x v="11"/>
    <x v="5"/>
    <x v="0"/>
    <n v="0"/>
    <n v="0"/>
  </r>
  <r>
    <x v="1073"/>
    <x v="40"/>
    <x v="0"/>
    <x v="18"/>
    <x v="3"/>
    <n v="96"/>
    <x v="18"/>
    <x v="3"/>
    <x v="7"/>
    <x v="1"/>
    <x v="17"/>
    <x v="1"/>
    <s v="No"/>
    <x v="5"/>
    <x v="0"/>
    <x v="0"/>
    <x v="42"/>
    <x v="2"/>
    <x v="5"/>
    <n v="0"/>
    <n v="0"/>
  </r>
  <r>
    <x v="1074"/>
    <x v="39"/>
    <x v="0"/>
    <x v="16"/>
    <x v="3"/>
    <n v="71"/>
    <x v="30"/>
    <x v="1"/>
    <x v="3"/>
    <x v="3"/>
    <x v="5"/>
    <x v="1"/>
    <s v="No"/>
    <x v="3"/>
    <x v="0"/>
    <x v="0"/>
    <x v="24"/>
    <x v="4"/>
    <x v="0"/>
    <n v="0"/>
    <n v="0"/>
  </r>
  <r>
    <x v="1075"/>
    <x v="9"/>
    <x v="0"/>
    <x v="12"/>
    <x v="3"/>
    <n v="50"/>
    <x v="9"/>
    <x v="0"/>
    <x v="21"/>
    <x v="2"/>
    <x v="8"/>
    <x v="1"/>
    <s v="No"/>
    <x v="2"/>
    <x v="0"/>
    <x v="0"/>
    <x v="18"/>
    <x v="5"/>
    <x v="4"/>
    <n v="0"/>
    <n v="0"/>
  </r>
  <r>
    <x v="1076"/>
    <x v="23"/>
    <x v="0"/>
    <x v="7"/>
    <x v="2"/>
    <n v="72"/>
    <x v="25"/>
    <x v="0"/>
    <x v="4"/>
    <x v="1"/>
    <x v="3"/>
    <x v="1"/>
    <s v="No"/>
    <x v="3"/>
    <x v="0"/>
    <x v="0"/>
    <x v="39"/>
    <x v="0"/>
    <x v="4"/>
    <n v="0"/>
    <n v="0"/>
  </r>
  <r>
    <x v="1077"/>
    <x v="44"/>
    <x v="0"/>
    <x v="14"/>
    <x v="2"/>
    <n v="28"/>
    <x v="8"/>
    <x v="2"/>
    <x v="6"/>
    <x v="0"/>
    <x v="18"/>
    <x v="1"/>
    <s v="No"/>
    <x v="3"/>
    <x v="0"/>
    <x v="0"/>
    <x v="36"/>
    <x v="3"/>
    <x v="3"/>
    <n v="0"/>
    <n v="0"/>
  </r>
  <r>
    <x v="1078"/>
    <x v="43"/>
    <x v="0"/>
    <x v="1"/>
    <x v="0"/>
    <n v="59"/>
    <x v="28"/>
    <x v="2"/>
    <x v="5"/>
    <x v="3"/>
    <x v="14"/>
    <x v="1"/>
    <s v="No"/>
    <x v="0"/>
    <x v="0"/>
    <x v="0"/>
    <x v="3"/>
    <x v="2"/>
    <x v="0"/>
    <n v="0"/>
    <n v="0"/>
  </r>
  <r>
    <x v="1079"/>
    <x v="20"/>
    <x v="0"/>
    <x v="7"/>
    <x v="2"/>
    <n v="33"/>
    <x v="19"/>
    <x v="1"/>
    <x v="24"/>
    <x v="2"/>
    <x v="14"/>
    <x v="1"/>
    <s v="No"/>
    <x v="1"/>
    <x v="0"/>
    <x v="0"/>
    <x v="26"/>
    <x v="4"/>
    <x v="5"/>
    <n v="0"/>
    <n v="0"/>
  </r>
  <r>
    <x v="1080"/>
    <x v="13"/>
    <x v="0"/>
    <x v="18"/>
    <x v="3"/>
    <n v="59"/>
    <x v="38"/>
    <x v="0"/>
    <x v="24"/>
    <x v="3"/>
    <x v="22"/>
    <x v="1"/>
    <s v="No"/>
    <x v="0"/>
    <x v="0"/>
    <x v="0"/>
    <x v="17"/>
    <x v="1"/>
    <x v="6"/>
    <n v="0"/>
    <n v="0"/>
  </r>
  <r>
    <x v="1081"/>
    <x v="46"/>
    <x v="0"/>
    <x v="22"/>
    <x v="3"/>
    <n v="30"/>
    <x v="37"/>
    <x v="3"/>
    <x v="18"/>
    <x v="1"/>
    <x v="9"/>
    <x v="1"/>
    <s v="No"/>
    <x v="3"/>
    <x v="0"/>
    <x v="0"/>
    <x v="24"/>
    <x v="2"/>
    <x v="2"/>
    <n v="0"/>
    <n v="0"/>
  </r>
  <r>
    <x v="1082"/>
    <x v="22"/>
    <x v="0"/>
    <x v="19"/>
    <x v="3"/>
    <n v="85"/>
    <x v="36"/>
    <x v="3"/>
    <x v="17"/>
    <x v="0"/>
    <x v="5"/>
    <x v="1"/>
    <s v="No"/>
    <x v="2"/>
    <x v="0"/>
    <x v="0"/>
    <x v="48"/>
    <x v="0"/>
    <x v="3"/>
    <n v="0"/>
    <n v="0"/>
  </r>
  <r>
    <x v="1083"/>
    <x v="25"/>
    <x v="0"/>
    <x v="21"/>
    <x v="3"/>
    <n v="97"/>
    <x v="47"/>
    <x v="0"/>
    <x v="11"/>
    <x v="2"/>
    <x v="13"/>
    <x v="1"/>
    <s v="No"/>
    <x v="5"/>
    <x v="0"/>
    <x v="0"/>
    <x v="34"/>
    <x v="1"/>
    <x v="1"/>
    <n v="0"/>
    <n v="0"/>
  </r>
  <r>
    <x v="1084"/>
    <x v="50"/>
    <x v="0"/>
    <x v="17"/>
    <x v="0"/>
    <n v="36"/>
    <x v="10"/>
    <x v="1"/>
    <x v="7"/>
    <x v="3"/>
    <x v="7"/>
    <x v="1"/>
    <s v="No"/>
    <x v="2"/>
    <x v="0"/>
    <x v="0"/>
    <x v="26"/>
    <x v="1"/>
    <x v="3"/>
    <n v="0"/>
    <n v="0"/>
  </r>
  <r>
    <x v="1085"/>
    <x v="15"/>
    <x v="0"/>
    <x v="16"/>
    <x v="3"/>
    <n v="85"/>
    <x v="40"/>
    <x v="2"/>
    <x v="2"/>
    <x v="0"/>
    <x v="21"/>
    <x v="1"/>
    <s v="No"/>
    <x v="5"/>
    <x v="0"/>
    <x v="0"/>
    <x v="2"/>
    <x v="0"/>
    <x v="0"/>
    <n v="0"/>
    <n v="0"/>
  </r>
  <r>
    <x v="1086"/>
    <x v="10"/>
    <x v="0"/>
    <x v="12"/>
    <x v="3"/>
    <n v="62"/>
    <x v="29"/>
    <x v="2"/>
    <x v="8"/>
    <x v="0"/>
    <x v="21"/>
    <x v="1"/>
    <s v="No"/>
    <x v="1"/>
    <x v="0"/>
    <x v="0"/>
    <x v="46"/>
    <x v="3"/>
    <x v="4"/>
    <n v="0"/>
    <n v="0"/>
  </r>
  <r>
    <x v="1087"/>
    <x v="4"/>
    <x v="0"/>
    <x v="2"/>
    <x v="0"/>
    <n v="71"/>
    <x v="8"/>
    <x v="1"/>
    <x v="3"/>
    <x v="0"/>
    <x v="23"/>
    <x v="1"/>
    <s v="No"/>
    <x v="2"/>
    <x v="0"/>
    <x v="0"/>
    <x v="22"/>
    <x v="4"/>
    <x v="5"/>
    <n v="0"/>
    <n v="0"/>
  </r>
  <r>
    <x v="1088"/>
    <x v="34"/>
    <x v="0"/>
    <x v="13"/>
    <x v="0"/>
    <n v="21"/>
    <x v="7"/>
    <x v="2"/>
    <x v="2"/>
    <x v="0"/>
    <x v="2"/>
    <x v="1"/>
    <s v="No"/>
    <x v="1"/>
    <x v="0"/>
    <x v="0"/>
    <x v="1"/>
    <x v="3"/>
    <x v="1"/>
    <n v="0"/>
    <n v="0"/>
  </r>
  <r>
    <x v="1089"/>
    <x v="37"/>
    <x v="0"/>
    <x v="21"/>
    <x v="3"/>
    <n v="61"/>
    <x v="28"/>
    <x v="2"/>
    <x v="5"/>
    <x v="1"/>
    <x v="22"/>
    <x v="1"/>
    <s v="No"/>
    <x v="2"/>
    <x v="0"/>
    <x v="0"/>
    <x v="42"/>
    <x v="3"/>
    <x v="4"/>
    <n v="0"/>
    <n v="0"/>
  </r>
  <r>
    <x v="1090"/>
    <x v="21"/>
    <x v="0"/>
    <x v="18"/>
    <x v="3"/>
    <n v="58"/>
    <x v="39"/>
    <x v="2"/>
    <x v="10"/>
    <x v="1"/>
    <x v="19"/>
    <x v="1"/>
    <s v="No"/>
    <x v="5"/>
    <x v="0"/>
    <x v="0"/>
    <x v="46"/>
    <x v="1"/>
    <x v="0"/>
    <n v="0"/>
    <n v="0"/>
  </r>
  <r>
    <x v="1091"/>
    <x v="42"/>
    <x v="0"/>
    <x v="1"/>
    <x v="0"/>
    <n v="80"/>
    <x v="17"/>
    <x v="0"/>
    <x v="12"/>
    <x v="1"/>
    <x v="10"/>
    <x v="1"/>
    <s v="No"/>
    <x v="5"/>
    <x v="0"/>
    <x v="0"/>
    <x v="49"/>
    <x v="2"/>
    <x v="0"/>
    <n v="0"/>
    <n v="0"/>
  </r>
  <r>
    <x v="1092"/>
    <x v="33"/>
    <x v="0"/>
    <x v="16"/>
    <x v="3"/>
    <n v="50"/>
    <x v="45"/>
    <x v="0"/>
    <x v="23"/>
    <x v="1"/>
    <x v="7"/>
    <x v="1"/>
    <s v="No"/>
    <x v="4"/>
    <x v="0"/>
    <x v="0"/>
    <x v="41"/>
    <x v="0"/>
    <x v="3"/>
    <n v="0"/>
    <n v="0"/>
  </r>
  <r>
    <x v="1093"/>
    <x v="52"/>
    <x v="0"/>
    <x v="4"/>
    <x v="1"/>
    <n v="48"/>
    <x v="12"/>
    <x v="1"/>
    <x v="21"/>
    <x v="0"/>
    <x v="19"/>
    <x v="1"/>
    <s v="No"/>
    <x v="4"/>
    <x v="0"/>
    <x v="0"/>
    <x v="15"/>
    <x v="0"/>
    <x v="6"/>
    <n v="0"/>
    <n v="0"/>
  </r>
  <r>
    <x v="1094"/>
    <x v="15"/>
    <x v="0"/>
    <x v="16"/>
    <x v="3"/>
    <n v="40"/>
    <x v="39"/>
    <x v="2"/>
    <x v="13"/>
    <x v="0"/>
    <x v="6"/>
    <x v="1"/>
    <s v="No"/>
    <x v="2"/>
    <x v="0"/>
    <x v="0"/>
    <x v="29"/>
    <x v="1"/>
    <x v="3"/>
    <n v="0"/>
    <n v="0"/>
  </r>
  <r>
    <x v="1095"/>
    <x v="1"/>
    <x v="0"/>
    <x v="7"/>
    <x v="2"/>
    <n v="34"/>
    <x v="30"/>
    <x v="1"/>
    <x v="15"/>
    <x v="2"/>
    <x v="21"/>
    <x v="1"/>
    <s v="No"/>
    <x v="1"/>
    <x v="0"/>
    <x v="0"/>
    <x v="48"/>
    <x v="4"/>
    <x v="3"/>
    <n v="0"/>
    <n v="0"/>
  </r>
  <r>
    <x v="1096"/>
    <x v="9"/>
    <x v="0"/>
    <x v="7"/>
    <x v="2"/>
    <n v="46"/>
    <x v="13"/>
    <x v="1"/>
    <x v="19"/>
    <x v="3"/>
    <x v="5"/>
    <x v="1"/>
    <s v="No"/>
    <x v="3"/>
    <x v="0"/>
    <x v="0"/>
    <x v="26"/>
    <x v="2"/>
    <x v="2"/>
    <n v="0"/>
    <n v="0"/>
  </r>
  <r>
    <x v="1097"/>
    <x v="44"/>
    <x v="0"/>
    <x v="12"/>
    <x v="3"/>
    <n v="27"/>
    <x v="34"/>
    <x v="2"/>
    <x v="13"/>
    <x v="2"/>
    <x v="4"/>
    <x v="1"/>
    <s v="No"/>
    <x v="5"/>
    <x v="0"/>
    <x v="0"/>
    <x v="39"/>
    <x v="4"/>
    <x v="1"/>
    <n v="0"/>
    <n v="0"/>
  </r>
  <r>
    <x v="1098"/>
    <x v="34"/>
    <x v="0"/>
    <x v="8"/>
    <x v="3"/>
    <n v="98"/>
    <x v="37"/>
    <x v="1"/>
    <x v="2"/>
    <x v="1"/>
    <x v="15"/>
    <x v="1"/>
    <s v="No"/>
    <x v="2"/>
    <x v="0"/>
    <x v="0"/>
    <x v="46"/>
    <x v="2"/>
    <x v="1"/>
    <n v="0"/>
    <n v="0"/>
  </r>
  <r>
    <x v="1099"/>
    <x v="1"/>
    <x v="0"/>
    <x v="1"/>
    <x v="0"/>
    <n v="73"/>
    <x v="17"/>
    <x v="2"/>
    <x v="15"/>
    <x v="3"/>
    <x v="5"/>
    <x v="1"/>
    <s v="No"/>
    <x v="2"/>
    <x v="0"/>
    <x v="0"/>
    <x v="24"/>
    <x v="4"/>
    <x v="0"/>
    <n v="0"/>
    <n v="0"/>
  </r>
  <r>
    <x v="1100"/>
    <x v="2"/>
    <x v="0"/>
    <x v="13"/>
    <x v="0"/>
    <n v="28"/>
    <x v="22"/>
    <x v="0"/>
    <x v="9"/>
    <x v="1"/>
    <x v="14"/>
    <x v="1"/>
    <s v="No"/>
    <x v="0"/>
    <x v="0"/>
    <x v="0"/>
    <x v="1"/>
    <x v="2"/>
    <x v="1"/>
    <n v="0"/>
    <n v="0"/>
  </r>
  <r>
    <x v="1101"/>
    <x v="11"/>
    <x v="0"/>
    <x v="24"/>
    <x v="3"/>
    <n v="76"/>
    <x v="12"/>
    <x v="3"/>
    <x v="5"/>
    <x v="3"/>
    <x v="21"/>
    <x v="1"/>
    <s v="No"/>
    <x v="1"/>
    <x v="0"/>
    <x v="0"/>
    <x v="30"/>
    <x v="1"/>
    <x v="0"/>
    <n v="0"/>
    <n v="0"/>
  </r>
  <r>
    <x v="1102"/>
    <x v="16"/>
    <x v="0"/>
    <x v="1"/>
    <x v="0"/>
    <n v="83"/>
    <x v="21"/>
    <x v="2"/>
    <x v="15"/>
    <x v="3"/>
    <x v="3"/>
    <x v="1"/>
    <s v="No"/>
    <x v="0"/>
    <x v="0"/>
    <x v="0"/>
    <x v="37"/>
    <x v="1"/>
    <x v="0"/>
    <n v="0"/>
    <n v="0"/>
  </r>
  <r>
    <x v="1103"/>
    <x v="25"/>
    <x v="0"/>
    <x v="15"/>
    <x v="0"/>
    <n v="23"/>
    <x v="30"/>
    <x v="1"/>
    <x v="4"/>
    <x v="1"/>
    <x v="24"/>
    <x v="1"/>
    <s v="No"/>
    <x v="1"/>
    <x v="0"/>
    <x v="0"/>
    <x v="6"/>
    <x v="5"/>
    <x v="4"/>
    <n v="0"/>
    <n v="0"/>
  </r>
  <r>
    <x v="1104"/>
    <x v="25"/>
    <x v="0"/>
    <x v="19"/>
    <x v="3"/>
    <n v="28"/>
    <x v="12"/>
    <x v="2"/>
    <x v="19"/>
    <x v="3"/>
    <x v="0"/>
    <x v="1"/>
    <s v="No"/>
    <x v="0"/>
    <x v="0"/>
    <x v="0"/>
    <x v="6"/>
    <x v="4"/>
    <x v="3"/>
    <n v="0"/>
    <n v="0"/>
  </r>
  <r>
    <x v="1105"/>
    <x v="23"/>
    <x v="0"/>
    <x v="17"/>
    <x v="0"/>
    <n v="83"/>
    <x v="2"/>
    <x v="1"/>
    <x v="8"/>
    <x v="1"/>
    <x v="21"/>
    <x v="1"/>
    <s v="No"/>
    <x v="2"/>
    <x v="0"/>
    <x v="0"/>
    <x v="49"/>
    <x v="0"/>
    <x v="6"/>
    <n v="0"/>
    <n v="0"/>
  </r>
  <r>
    <x v="1106"/>
    <x v="16"/>
    <x v="0"/>
    <x v="11"/>
    <x v="0"/>
    <n v="96"/>
    <x v="46"/>
    <x v="0"/>
    <x v="10"/>
    <x v="0"/>
    <x v="15"/>
    <x v="1"/>
    <s v="No"/>
    <x v="5"/>
    <x v="0"/>
    <x v="0"/>
    <x v="45"/>
    <x v="0"/>
    <x v="0"/>
    <n v="0"/>
    <n v="0"/>
  </r>
  <r>
    <x v="1107"/>
    <x v="28"/>
    <x v="0"/>
    <x v="4"/>
    <x v="1"/>
    <n v="62"/>
    <x v="21"/>
    <x v="2"/>
    <x v="15"/>
    <x v="3"/>
    <x v="11"/>
    <x v="1"/>
    <s v="No"/>
    <x v="5"/>
    <x v="0"/>
    <x v="0"/>
    <x v="8"/>
    <x v="4"/>
    <x v="1"/>
    <n v="0"/>
    <n v="0"/>
  </r>
  <r>
    <x v="1108"/>
    <x v="7"/>
    <x v="0"/>
    <x v="6"/>
    <x v="0"/>
    <n v="25"/>
    <x v="43"/>
    <x v="2"/>
    <x v="11"/>
    <x v="3"/>
    <x v="11"/>
    <x v="1"/>
    <s v="No"/>
    <x v="3"/>
    <x v="0"/>
    <x v="0"/>
    <x v="16"/>
    <x v="1"/>
    <x v="0"/>
    <n v="0"/>
    <n v="0"/>
  </r>
  <r>
    <x v="1109"/>
    <x v="17"/>
    <x v="0"/>
    <x v="15"/>
    <x v="0"/>
    <n v="97"/>
    <x v="19"/>
    <x v="0"/>
    <x v="10"/>
    <x v="0"/>
    <x v="8"/>
    <x v="1"/>
    <s v="No"/>
    <x v="2"/>
    <x v="0"/>
    <x v="0"/>
    <x v="1"/>
    <x v="0"/>
    <x v="1"/>
    <n v="0"/>
    <n v="0"/>
  </r>
  <r>
    <x v="1110"/>
    <x v="48"/>
    <x v="0"/>
    <x v="15"/>
    <x v="0"/>
    <n v="61"/>
    <x v="21"/>
    <x v="0"/>
    <x v="17"/>
    <x v="3"/>
    <x v="21"/>
    <x v="1"/>
    <s v="No"/>
    <x v="3"/>
    <x v="0"/>
    <x v="0"/>
    <x v="4"/>
    <x v="1"/>
    <x v="4"/>
    <n v="0"/>
    <n v="0"/>
  </r>
  <r>
    <x v="1111"/>
    <x v="40"/>
    <x v="0"/>
    <x v="9"/>
    <x v="1"/>
    <n v="66"/>
    <x v="14"/>
    <x v="1"/>
    <x v="8"/>
    <x v="2"/>
    <x v="7"/>
    <x v="1"/>
    <s v="No"/>
    <x v="2"/>
    <x v="0"/>
    <x v="0"/>
    <x v="7"/>
    <x v="2"/>
    <x v="4"/>
    <n v="0"/>
    <n v="0"/>
  </r>
  <r>
    <x v="1112"/>
    <x v="28"/>
    <x v="0"/>
    <x v="15"/>
    <x v="0"/>
    <n v="67"/>
    <x v="47"/>
    <x v="3"/>
    <x v="6"/>
    <x v="1"/>
    <x v="12"/>
    <x v="1"/>
    <s v="No"/>
    <x v="1"/>
    <x v="0"/>
    <x v="0"/>
    <x v="18"/>
    <x v="3"/>
    <x v="3"/>
    <n v="0"/>
    <n v="0"/>
  </r>
  <r>
    <x v="1113"/>
    <x v="48"/>
    <x v="0"/>
    <x v="12"/>
    <x v="3"/>
    <n v="80"/>
    <x v="33"/>
    <x v="2"/>
    <x v="7"/>
    <x v="2"/>
    <x v="6"/>
    <x v="1"/>
    <s v="No"/>
    <x v="2"/>
    <x v="0"/>
    <x v="0"/>
    <x v="47"/>
    <x v="3"/>
    <x v="4"/>
    <n v="0"/>
    <n v="0"/>
  </r>
  <r>
    <x v="1114"/>
    <x v="0"/>
    <x v="0"/>
    <x v="11"/>
    <x v="0"/>
    <n v="25"/>
    <x v="13"/>
    <x v="0"/>
    <x v="10"/>
    <x v="3"/>
    <x v="5"/>
    <x v="1"/>
    <s v="No"/>
    <x v="2"/>
    <x v="0"/>
    <x v="0"/>
    <x v="39"/>
    <x v="4"/>
    <x v="6"/>
    <n v="0"/>
    <n v="0"/>
  </r>
  <r>
    <x v="1115"/>
    <x v="11"/>
    <x v="0"/>
    <x v="19"/>
    <x v="3"/>
    <n v="58"/>
    <x v="14"/>
    <x v="1"/>
    <x v="15"/>
    <x v="3"/>
    <x v="17"/>
    <x v="1"/>
    <s v="No"/>
    <x v="4"/>
    <x v="0"/>
    <x v="0"/>
    <x v="10"/>
    <x v="1"/>
    <x v="1"/>
    <n v="0"/>
    <n v="0"/>
  </r>
  <r>
    <x v="1116"/>
    <x v="29"/>
    <x v="0"/>
    <x v="21"/>
    <x v="3"/>
    <n v="96"/>
    <x v="11"/>
    <x v="2"/>
    <x v="4"/>
    <x v="0"/>
    <x v="19"/>
    <x v="1"/>
    <s v="No"/>
    <x v="0"/>
    <x v="0"/>
    <x v="0"/>
    <x v="30"/>
    <x v="3"/>
    <x v="0"/>
    <n v="0"/>
    <n v="0"/>
  </r>
  <r>
    <x v="1117"/>
    <x v="15"/>
    <x v="0"/>
    <x v="12"/>
    <x v="3"/>
    <n v="77"/>
    <x v="18"/>
    <x v="0"/>
    <x v="12"/>
    <x v="1"/>
    <x v="9"/>
    <x v="1"/>
    <s v="No"/>
    <x v="5"/>
    <x v="0"/>
    <x v="0"/>
    <x v="37"/>
    <x v="2"/>
    <x v="5"/>
    <n v="0"/>
    <n v="0"/>
  </r>
  <r>
    <x v="1118"/>
    <x v="34"/>
    <x v="0"/>
    <x v="22"/>
    <x v="3"/>
    <n v="65"/>
    <x v="27"/>
    <x v="2"/>
    <x v="7"/>
    <x v="2"/>
    <x v="8"/>
    <x v="1"/>
    <s v="No"/>
    <x v="3"/>
    <x v="0"/>
    <x v="0"/>
    <x v="47"/>
    <x v="3"/>
    <x v="6"/>
    <n v="0"/>
    <n v="0"/>
  </r>
  <r>
    <x v="1119"/>
    <x v="50"/>
    <x v="0"/>
    <x v="16"/>
    <x v="3"/>
    <n v="36"/>
    <x v="7"/>
    <x v="2"/>
    <x v="21"/>
    <x v="1"/>
    <x v="0"/>
    <x v="1"/>
    <s v="No"/>
    <x v="3"/>
    <x v="0"/>
    <x v="0"/>
    <x v="13"/>
    <x v="2"/>
    <x v="1"/>
    <n v="0"/>
    <n v="0"/>
  </r>
  <r>
    <x v="1120"/>
    <x v="40"/>
    <x v="0"/>
    <x v="4"/>
    <x v="1"/>
    <n v="84"/>
    <x v="38"/>
    <x v="2"/>
    <x v="23"/>
    <x v="0"/>
    <x v="17"/>
    <x v="1"/>
    <s v="No"/>
    <x v="2"/>
    <x v="0"/>
    <x v="0"/>
    <x v="19"/>
    <x v="5"/>
    <x v="5"/>
    <n v="0"/>
    <n v="0"/>
  </r>
  <r>
    <x v="1121"/>
    <x v="6"/>
    <x v="0"/>
    <x v="17"/>
    <x v="0"/>
    <n v="58"/>
    <x v="20"/>
    <x v="3"/>
    <x v="15"/>
    <x v="3"/>
    <x v="4"/>
    <x v="1"/>
    <s v="No"/>
    <x v="0"/>
    <x v="0"/>
    <x v="0"/>
    <x v="29"/>
    <x v="1"/>
    <x v="3"/>
    <n v="0"/>
    <n v="0"/>
  </r>
  <r>
    <x v="1122"/>
    <x v="27"/>
    <x v="0"/>
    <x v="8"/>
    <x v="3"/>
    <n v="62"/>
    <x v="17"/>
    <x v="1"/>
    <x v="4"/>
    <x v="1"/>
    <x v="24"/>
    <x v="1"/>
    <s v="No"/>
    <x v="4"/>
    <x v="0"/>
    <x v="0"/>
    <x v="45"/>
    <x v="2"/>
    <x v="2"/>
    <n v="0"/>
    <n v="0"/>
  </r>
  <r>
    <x v="1123"/>
    <x v="24"/>
    <x v="0"/>
    <x v="19"/>
    <x v="3"/>
    <n v="67"/>
    <x v="2"/>
    <x v="1"/>
    <x v="7"/>
    <x v="3"/>
    <x v="25"/>
    <x v="1"/>
    <s v="No"/>
    <x v="5"/>
    <x v="0"/>
    <x v="0"/>
    <x v="25"/>
    <x v="1"/>
    <x v="5"/>
    <n v="0"/>
    <n v="0"/>
  </r>
  <r>
    <x v="1124"/>
    <x v="32"/>
    <x v="0"/>
    <x v="1"/>
    <x v="0"/>
    <n v="20"/>
    <x v="44"/>
    <x v="2"/>
    <x v="20"/>
    <x v="1"/>
    <x v="8"/>
    <x v="1"/>
    <s v="No"/>
    <x v="0"/>
    <x v="0"/>
    <x v="0"/>
    <x v="19"/>
    <x v="1"/>
    <x v="3"/>
    <n v="0"/>
    <n v="0"/>
  </r>
  <r>
    <x v="1125"/>
    <x v="7"/>
    <x v="0"/>
    <x v="3"/>
    <x v="1"/>
    <n v="90"/>
    <x v="25"/>
    <x v="2"/>
    <x v="12"/>
    <x v="2"/>
    <x v="2"/>
    <x v="1"/>
    <s v="No"/>
    <x v="4"/>
    <x v="0"/>
    <x v="0"/>
    <x v="9"/>
    <x v="4"/>
    <x v="1"/>
    <n v="0"/>
    <n v="0"/>
  </r>
  <r>
    <x v="1126"/>
    <x v="51"/>
    <x v="0"/>
    <x v="18"/>
    <x v="3"/>
    <n v="58"/>
    <x v="44"/>
    <x v="0"/>
    <x v="19"/>
    <x v="0"/>
    <x v="23"/>
    <x v="1"/>
    <s v="No"/>
    <x v="3"/>
    <x v="0"/>
    <x v="0"/>
    <x v="39"/>
    <x v="0"/>
    <x v="0"/>
    <n v="0"/>
    <n v="0"/>
  </r>
  <r>
    <x v="1127"/>
    <x v="2"/>
    <x v="0"/>
    <x v="5"/>
    <x v="0"/>
    <n v="53"/>
    <x v="12"/>
    <x v="3"/>
    <x v="1"/>
    <x v="1"/>
    <x v="6"/>
    <x v="1"/>
    <s v="No"/>
    <x v="5"/>
    <x v="0"/>
    <x v="0"/>
    <x v="17"/>
    <x v="5"/>
    <x v="5"/>
    <n v="0"/>
    <n v="0"/>
  </r>
  <r>
    <x v="1128"/>
    <x v="19"/>
    <x v="0"/>
    <x v="24"/>
    <x v="3"/>
    <n v="30"/>
    <x v="14"/>
    <x v="0"/>
    <x v="4"/>
    <x v="0"/>
    <x v="10"/>
    <x v="1"/>
    <s v="No"/>
    <x v="2"/>
    <x v="0"/>
    <x v="0"/>
    <x v="31"/>
    <x v="5"/>
    <x v="5"/>
    <n v="0"/>
    <n v="0"/>
  </r>
  <r>
    <x v="1129"/>
    <x v="43"/>
    <x v="0"/>
    <x v="15"/>
    <x v="0"/>
    <n v="65"/>
    <x v="13"/>
    <x v="3"/>
    <x v="3"/>
    <x v="0"/>
    <x v="10"/>
    <x v="1"/>
    <s v="No"/>
    <x v="0"/>
    <x v="0"/>
    <x v="0"/>
    <x v="15"/>
    <x v="0"/>
    <x v="0"/>
    <n v="0"/>
    <n v="0"/>
  </r>
  <r>
    <x v="1130"/>
    <x v="29"/>
    <x v="0"/>
    <x v="16"/>
    <x v="3"/>
    <n v="41"/>
    <x v="0"/>
    <x v="2"/>
    <x v="12"/>
    <x v="2"/>
    <x v="20"/>
    <x v="1"/>
    <s v="No"/>
    <x v="3"/>
    <x v="0"/>
    <x v="0"/>
    <x v="48"/>
    <x v="3"/>
    <x v="4"/>
    <n v="0"/>
    <n v="0"/>
  </r>
  <r>
    <x v="1131"/>
    <x v="29"/>
    <x v="0"/>
    <x v="5"/>
    <x v="0"/>
    <n v="73"/>
    <x v="26"/>
    <x v="2"/>
    <x v="13"/>
    <x v="1"/>
    <x v="18"/>
    <x v="1"/>
    <s v="No"/>
    <x v="0"/>
    <x v="0"/>
    <x v="0"/>
    <x v="41"/>
    <x v="4"/>
    <x v="5"/>
    <n v="0"/>
    <n v="0"/>
  </r>
  <r>
    <x v="1132"/>
    <x v="2"/>
    <x v="0"/>
    <x v="15"/>
    <x v="0"/>
    <n v="98"/>
    <x v="17"/>
    <x v="1"/>
    <x v="11"/>
    <x v="1"/>
    <x v="24"/>
    <x v="1"/>
    <s v="No"/>
    <x v="5"/>
    <x v="0"/>
    <x v="0"/>
    <x v="29"/>
    <x v="1"/>
    <x v="0"/>
    <n v="0"/>
    <n v="0"/>
  </r>
  <r>
    <x v="1133"/>
    <x v="24"/>
    <x v="0"/>
    <x v="9"/>
    <x v="1"/>
    <n v="36"/>
    <x v="39"/>
    <x v="3"/>
    <x v="23"/>
    <x v="0"/>
    <x v="7"/>
    <x v="1"/>
    <s v="No"/>
    <x v="4"/>
    <x v="0"/>
    <x v="0"/>
    <x v="32"/>
    <x v="1"/>
    <x v="1"/>
    <n v="0"/>
    <n v="0"/>
  </r>
  <r>
    <x v="1134"/>
    <x v="46"/>
    <x v="0"/>
    <x v="17"/>
    <x v="0"/>
    <n v="81"/>
    <x v="48"/>
    <x v="2"/>
    <x v="18"/>
    <x v="2"/>
    <x v="12"/>
    <x v="1"/>
    <s v="No"/>
    <x v="0"/>
    <x v="0"/>
    <x v="0"/>
    <x v="1"/>
    <x v="0"/>
    <x v="6"/>
    <n v="0"/>
    <n v="0"/>
  </r>
  <r>
    <x v="1135"/>
    <x v="13"/>
    <x v="0"/>
    <x v="11"/>
    <x v="0"/>
    <n v="90"/>
    <x v="2"/>
    <x v="0"/>
    <x v="15"/>
    <x v="0"/>
    <x v="15"/>
    <x v="1"/>
    <s v="No"/>
    <x v="4"/>
    <x v="0"/>
    <x v="0"/>
    <x v="18"/>
    <x v="4"/>
    <x v="3"/>
    <n v="0"/>
    <n v="0"/>
  </r>
  <r>
    <x v="1136"/>
    <x v="51"/>
    <x v="0"/>
    <x v="8"/>
    <x v="3"/>
    <n v="83"/>
    <x v="26"/>
    <x v="1"/>
    <x v="17"/>
    <x v="2"/>
    <x v="6"/>
    <x v="1"/>
    <s v="No"/>
    <x v="1"/>
    <x v="0"/>
    <x v="0"/>
    <x v="10"/>
    <x v="1"/>
    <x v="5"/>
    <n v="0"/>
    <n v="0"/>
  </r>
  <r>
    <x v="1137"/>
    <x v="5"/>
    <x v="0"/>
    <x v="5"/>
    <x v="0"/>
    <n v="91"/>
    <x v="35"/>
    <x v="3"/>
    <x v="6"/>
    <x v="0"/>
    <x v="11"/>
    <x v="1"/>
    <s v="No"/>
    <x v="4"/>
    <x v="0"/>
    <x v="0"/>
    <x v="20"/>
    <x v="4"/>
    <x v="6"/>
    <n v="0"/>
    <n v="0"/>
  </r>
  <r>
    <x v="1138"/>
    <x v="20"/>
    <x v="0"/>
    <x v="13"/>
    <x v="0"/>
    <n v="36"/>
    <x v="44"/>
    <x v="2"/>
    <x v="7"/>
    <x v="2"/>
    <x v="10"/>
    <x v="1"/>
    <s v="No"/>
    <x v="0"/>
    <x v="0"/>
    <x v="0"/>
    <x v="18"/>
    <x v="0"/>
    <x v="0"/>
    <n v="0"/>
    <n v="0"/>
  </r>
  <r>
    <x v="1139"/>
    <x v="44"/>
    <x v="0"/>
    <x v="7"/>
    <x v="2"/>
    <n v="53"/>
    <x v="15"/>
    <x v="0"/>
    <x v="7"/>
    <x v="1"/>
    <x v="20"/>
    <x v="1"/>
    <s v="No"/>
    <x v="3"/>
    <x v="0"/>
    <x v="0"/>
    <x v="38"/>
    <x v="5"/>
    <x v="4"/>
    <n v="0"/>
    <n v="0"/>
  </r>
  <r>
    <x v="1140"/>
    <x v="18"/>
    <x v="0"/>
    <x v="2"/>
    <x v="0"/>
    <n v="39"/>
    <x v="33"/>
    <x v="2"/>
    <x v="3"/>
    <x v="0"/>
    <x v="5"/>
    <x v="1"/>
    <s v="No"/>
    <x v="5"/>
    <x v="0"/>
    <x v="0"/>
    <x v="49"/>
    <x v="2"/>
    <x v="6"/>
    <n v="0"/>
    <n v="0"/>
  </r>
  <r>
    <x v="1141"/>
    <x v="31"/>
    <x v="0"/>
    <x v="24"/>
    <x v="3"/>
    <n v="33"/>
    <x v="31"/>
    <x v="1"/>
    <x v="5"/>
    <x v="0"/>
    <x v="10"/>
    <x v="1"/>
    <s v="No"/>
    <x v="2"/>
    <x v="0"/>
    <x v="0"/>
    <x v="2"/>
    <x v="3"/>
    <x v="0"/>
    <n v="0"/>
    <n v="0"/>
  </r>
  <r>
    <x v="1142"/>
    <x v="28"/>
    <x v="0"/>
    <x v="17"/>
    <x v="0"/>
    <n v="76"/>
    <x v="31"/>
    <x v="0"/>
    <x v="14"/>
    <x v="1"/>
    <x v="1"/>
    <x v="1"/>
    <s v="No"/>
    <x v="5"/>
    <x v="0"/>
    <x v="0"/>
    <x v="46"/>
    <x v="0"/>
    <x v="4"/>
    <n v="0"/>
    <n v="0"/>
  </r>
  <r>
    <x v="1143"/>
    <x v="33"/>
    <x v="0"/>
    <x v="23"/>
    <x v="1"/>
    <n v="23"/>
    <x v="22"/>
    <x v="0"/>
    <x v="11"/>
    <x v="0"/>
    <x v="14"/>
    <x v="1"/>
    <s v="No"/>
    <x v="3"/>
    <x v="0"/>
    <x v="0"/>
    <x v="34"/>
    <x v="3"/>
    <x v="3"/>
    <n v="0"/>
    <n v="0"/>
  </r>
  <r>
    <x v="1144"/>
    <x v="38"/>
    <x v="0"/>
    <x v="2"/>
    <x v="0"/>
    <n v="54"/>
    <x v="36"/>
    <x v="1"/>
    <x v="21"/>
    <x v="3"/>
    <x v="14"/>
    <x v="1"/>
    <s v="No"/>
    <x v="4"/>
    <x v="0"/>
    <x v="0"/>
    <x v="29"/>
    <x v="4"/>
    <x v="0"/>
    <n v="0"/>
    <n v="0"/>
  </r>
  <r>
    <x v="1145"/>
    <x v="18"/>
    <x v="0"/>
    <x v="4"/>
    <x v="1"/>
    <n v="89"/>
    <x v="22"/>
    <x v="0"/>
    <x v="6"/>
    <x v="2"/>
    <x v="21"/>
    <x v="1"/>
    <s v="No"/>
    <x v="0"/>
    <x v="0"/>
    <x v="0"/>
    <x v="48"/>
    <x v="1"/>
    <x v="6"/>
    <n v="0"/>
    <n v="0"/>
  </r>
  <r>
    <x v="1146"/>
    <x v="39"/>
    <x v="0"/>
    <x v="4"/>
    <x v="1"/>
    <n v="38"/>
    <x v="48"/>
    <x v="2"/>
    <x v="21"/>
    <x v="2"/>
    <x v="19"/>
    <x v="1"/>
    <s v="No"/>
    <x v="3"/>
    <x v="0"/>
    <x v="0"/>
    <x v="22"/>
    <x v="4"/>
    <x v="6"/>
    <n v="0"/>
    <n v="0"/>
  </r>
  <r>
    <x v="1147"/>
    <x v="35"/>
    <x v="0"/>
    <x v="19"/>
    <x v="3"/>
    <n v="36"/>
    <x v="30"/>
    <x v="3"/>
    <x v="16"/>
    <x v="0"/>
    <x v="24"/>
    <x v="1"/>
    <s v="No"/>
    <x v="2"/>
    <x v="0"/>
    <x v="0"/>
    <x v="14"/>
    <x v="5"/>
    <x v="2"/>
    <n v="0"/>
    <n v="0"/>
  </r>
  <r>
    <x v="1148"/>
    <x v="50"/>
    <x v="0"/>
    <x v="13"/>
    <x v="0"/>
    <n v="66"/>
    <x v="20"/>
    <x v="2"/>
    <x v="10"/>
    <x v="1"/>
    <x v="5"/>
    <x v="1"/>
    <s v="No"/>
    <x v="5"/>
    <x v="0"/>
    <x v="0"/>
    <x v="9"/>
    <x v="3"/>
    <x v="0"/>
    <n v="0"/>
    <n v="0"/>
  </r>
  <r>
    <x v="1149"/>
    <x v="3"/>
    <x v="0"/>
    <x v="16"/>
    <x v="3"/>
    <n v="42"/>
    <x v="42"/>
    <x v="0"/>
    <x v="17"/>
    <x v="1"/>
    <x v="13"/>
    <x v="1"/>
    <s v="No"/>
    <x v="5"/>
    <x v="0"/>
    <x v="0"/>
    <x v="19"/>
    <x v="0"/>
    <x v="2"/>
    <n v="0"/>
    <n v="0"/>
  </r>
  <r>
    <x v="1150"/>
    <x v="26"/>
    <x v="0"/>
    <x v="16"/>
    <x v="3"/>
    <n v="36"/>
    <x v="0"/>
    <x v="1"/>
    <x v="16"/>
    <x v="0"/>
    <x v="2"/>
    <x v="1"/>
    <s v="No"/>
    <x v="2"/>
    <x v="0"/>
    <x v="0"/>
    <x v="16"/>
    <x v="0"/>
    <x v="4"/>
    <n v="0"/>
    <n v="0"/>
  </r>
  <r>
    <x v="1151"/>
    <x v="38"/>
    <x v="0"/>
    <x v="0"/>
    <x v="0"/>
    <n v="86"/>
    <x v="31"/>
    <x v="2"/>
    <x v="0"/>
    <x v="1"/>
    <x v="19"/>
    <x v="1"/>
    <s v="No"/>
    <x v="0"/>
    <x v="0"/>
    <x v="0"/>
    <x v="37"/>
    <x v="2"/>
    <x v="1"/>
    <n v="0"/>
    <n v="0"/>
  </r>
  <r>
    <x v="1152"/>
    <x v="46"/>
    <x v="0"/>
    <x v="8"/>
    <x v="3"/>
    <n v="49"/>
    <x v="39"/>
    <x v="2"/>
    <x v="9"/>
    <x v="3"/>
    <x v="17"/>
    <x v="1"/>
    <s v="No"/>
    <x v="3"/>
    <x v="0"/>
    <x v="0"/>
    <x v="6"/>
    <x v="3"/>
    <x v="6"/>
    <n v="0"/>
    <n v="0"/>
  </r>
  <r>
    <x v="1153"/>
    <x v="7"/>
    <x v="0"/>
    <x v="5"/>
    <x v="0"/>
    <n v="41"/>
    <x v="37"/>
    <x v="2"/>
    <x v="6"/>
    <x v="2"/>
    <x v="17"/>
    <x v="1"/>
    <s v="No"/>
    <x v="1"/>
    <x v="0"/>
    <x v="0"/>
    <x v="49"/>
    <x v="4"/>
    <x v="3"/>
    <n v="0"/>
    <n v="0"/>
  </r>
  <r>
    <x v="1154"/>
    <x v="34"/>
    <x v="0"/>
    <x v="10"/>
    <x v="0"/>
    <n v="82"/>
    <x v="42"/>
    <x v="0"/>
    <x v="17"/>
    <x v="1"/>
    <x v="3"/>
    <x v="1"/>
    <s v="No"/>
    <x v="4"/>
    <x v="0"/>
    <x v="0"/>
    <x v="12"/>
    <x v="2"/>
    <x v="4"/>
    <n v="0"/>
    <n v="0"/>
  </r>
  <r>
    <x v="1155"/>
    <x v="29"/>
    <x v="0"/>
    <x v="17"/>
    <x v="0"/>
    <n v="53"/>
    <x v="30"/>
    <x v="1"/>
    <x v="16"/>
    <x v="3"/>
    <x v="5"/>
    <x v="1"/>
    <s v="No"/>
    <x v="0"/>
    <x v="0"/>
    <x v="0"/>
    <x v="39"/>
    <x v="3"/>
    <x v="3"/>
    <n v="0"/>
    <n v="0"/>
  </r>
  <r>
    <x v="1156"/>
    <x v="30"/>
    <x v="0"/>
    <x v="9"/>
    <x v="1"/>
    <n v="21"/>
    <x v="11"/>
    <x v="2"/>
    <x v="9"/>
    <x v="2"/>
    <x v="6"/>
    <x v="1"/>
    <s v="No"/>
    <x v="0"/>
    <x v="0"/>
    <x v="0"/>
    <x v="49"/>
    <x v="0"/>
    <x v="6"/>
    <n v="0"/>
    <n v="0"/>
  </r>
  <r>
    <x v="1157"/>
    <x v="43"/>
    <x v="0"/>
    <x v="22"/>
    <x v="3"/>
    <n v="66"/>
    <x v="33"/>
    <x v="2"/>
    <x v="4"/>
    <x v="3"/>
    <x v="14"/>
    <x v="1"/>
    <s v="No"/>
    <x v="3"/>
    <x v="0"/>
    <x v="0"/>
    <x v="47"/>
    <x v="1"/>
    <x v="3"/>
    <n v="0"/>
    <n v="0"/>
  </r>
  <r>
    <x v="1158"/>
    <x v="28"/>
    <x v="0"/>
    <x v="22"/>
    <x v="3"/>
    <n v="89"/>
    <x v="22"/>
    <x v="0"/>
    <x v="20"/>
    <x v="2"/>
    <x v="17"/>
    <x v="1"/>
    <s v="No"/>
    <x v="4"/>
    <x v="0"/>
    <x v="0"/>
    <x v="23"/>
    <x v="4"/>
    <x v="2"/>
    <n v="0"/>
    <n v="0"/>
  </r>
  <r>
    <x v="1159"/>
    <x v="17"/>
    <x v="0"/>
    <x v="8"/>
    <x v="3"/>
    <n v="55"/>
    <x v="13"/>
    <x v="0"/>
    <x v="24"/>
    <x v="3"/>
    <x v="15"/>
    <x v="1"/>
    <s v="No"/>
    <x v="4"/>
    <x v="0"/>
    <x v="0"/>
    <x v="15"/>
    <x v="0"/>
    <x v="6"/>
    <n v="0"/>
    <n v="0"/>
  </r>
  <r>
    <x v="1160"/>
    <x v="43"/>
    <x v="0"/>
    <x v="18"/>
    <x v="3"/>
    <n v="42"/>
    <x v="25"/>
    <x v="1"/>
    <x v="24"/>
    <x v="2"/>
    <x v="4"/>
    <x v="1"/>
    <s v="No"/>
    <x v="2"/>
    <x v="0"/>
    <x v="0"/>
    <x v="44"/>
    <x v="0"/>
    <x v="4"/>
    <n v="0"/>
    <n v="0"/>
  </r>
  <r>
    <x v="1161"/>
    <x v="6"/>
    <x v="0"/>
    <x v="6"/>
    <x v="0"/>
    <n v="52"/>
    <x v="19"/>
    <x v="1"/>
    <x v="20"/>
    <x v="3"/>
    <x v="0"/>
    <x v="1"/>
    <s v="No"/>
    <x v="4"/>
    <x v="0"/>
    <x v="0"/>
    <x v="10"/>
    <x v="3"/>
    <x v="5"/>
    <n v="0"/>
    <n v="0"/>
  </r>
  <r>
    <x v="1162"/>
    <x v="36"/>
    <x v="0"/>
    <x v="3"/>
    <x v="1"/>
    <n v="92"/>
    <x v="17"/>
    <x v="2"/>
    <x v="24"/>
    <x v="0"/>
    <x v="19"/>
    <x v="1"/>
    <s v="No"/>
    <x v="0"/>
    <x v="0"/>
    <x v="0"/>
    <x v="21"/>
    <x v="3"/>
    <x v="1"/>
    <n v="0"/>
    <n v="0"/>
  </r>
  <r>
    <x v="1163"/>
    <x v="8"/>
    <x v="0"/>
    <x v="13"/>
    <x v="0"/>
    <n v="56"/>
    <x v="30"/>
    <x v="0"/>
    <x v="3"/>
    <x v="2"/>
    <x v="21"/>
    <x v="1"/>
    <s v="No"/>
    <x v="4"/>
    <x v="0"/>
    <x v="0"/>
    <x v="37"/>
    <x v="5"/>
    <x v="5"/>
    <n v="0"/>
    <n v="0"/>
  </r>
  <r>
    <x v="1164"/>
    <x v="33"/>
    <x v="0"/>
    <x v="10"/>
    <x v="0"/>
    <n v="96"/>
    <x v="6"/>
    <x v="2"/>
    <x v="14"/>
    <x v="0"/>
    <x v="19"/>
    <x v="1"/>
    <s v="No"/>
    <x v="3"/>
    <x v="0"/>
    <x v="0"/>
    <x v="39"/>
    <x v="3"/>
    <x v="3"/>
    <n v="0"/>
    <n v="0"/>
  </r>
  <r>
    <x v="1165"/>
    <x v="47"/>
    <x v="0"/>
    <x v="17"/>
    <x v="0"/>
    <n v="64"/>
    <x v="48"/>
    <x v="2"/>
    <x v="5"/>
    <x v="0"/>
    <x v="3"/>
    <x v="1"/>
    <s v="No"/>
    <x v="2"/>
    <x v="0"/>
    <x v="0"/>
    <x v="33"/>
    <x v="0"/>
    <x v="6"/>
    <n v="0"/>
    <n v="0"/>
  </r>
  <r>
    <x v="1166"/>
    <x v="39"/>
    <x v="0"/>
    <x v="10"/>
    <x v="0"/>
    <n v="48"/>
    <x v="39"/>
    <x v="1"/>
    <x v="12"/>
    <x v="0"/>
    <x v="18"/>
    <x v="1"/>
    <s v="No"/>
    <x v="5"/>
    <x v="0"/>
    <x v="0"/>
    <x v="17"/>
    <x v="0"/>
    <x v="0"/>
    <n v="0"/>
    <n v="0"/>
  </r>
  <r>
    <x v="1167"/>
    <x v="52"/>
    <x v="0"/>
    <x v="20"/>
    <x v="0"/>
    <n v="83"/>
    <x v="32"/>
    <x v="3"/>
    <x v="19"/>
    <x v="2"/>
    <x v="15"/>
    <x v="1"/>
    <s v="No"/>
    <x v="1"/>
    <x v="0"/>
    <x v="0"/>
    <x v="20"/>
    <x v="3"/>
    <x v="3"/>
    <n v="0"/>
    <n v="0"/>
  </r>
  <r>
    <x v="1168"/>
    <x v="33"/>
    <x v="0"/>
    <x v="18"/>
    <x v="3"/>
    <n v="91"/>
    <x v="16"/>
    <x v="0"/>
    <x v="10"/>
    <x v="2"/>
    <x v="15"/>
    <x v="1"/>
    <s v="No"/>
    <x v="3"/>
    <x v="0"/>
    <x v="0"/>
    <x v="10"/>
    <x v="5"/>
    <x v="0"/>
    <n v="0"/>
    <n v="0"/>
  </r>
  <r>
    <x v="1169"/>
    <x v="15"/>
    <x v="0"/>
    <x v="21"/>
    <x v="3"/>
    <n v="94"/>
    <x v="5"/>
    <x v="1"/>
    <x v="0"/>
    <x v="3"/>
    <x v="9"/>
    <x v="1"/>
    <s v="No"/>
    <x v="4"/>
    <x v="0"/>
    <x v="0"/>
    <x v="35"/>
    <x v="1"/>
    <x v="2"/>
    <n v="0"/>
    <n v="0"/>
  </r>
  <r>
    <x v="1170"/>
    <x v="9"/>
    <x v="0"/>
    <x v="11"/>
    <x v="0"/>
    <n v="62"/>
    <x v="26"/>
    <x v="1"/>
    <x v="16"/>
    <x v="1"/>
    <x v="4"/>
    <x v="1"/>
    <s v="No"/>
    <x v="0"/>
    <x v="0"/>
    <x v="0"/>
    <x v="42"/>
    <x v="1"/>
    <x v="4"/>
    <n v="0"/>
    <n v="0"/>
  </r>
  <r>
    <x v="1171"/>
    <x v="38"/>
    <x v="0"/>
    <x v="20"/>
    <x v="0"/>
    <n v="55"/>
    <x v="7"/>
    <x v="2"/>
    <x v="12"/>
    <x v="1"/>
    <x v="20"/>
    <x v="1"/>
    <s v="No"/>
    <x v="2"/>
    <x v="0"/>
    <x v="0"/>
    <x v="28"/>
    <x v="5"/>
    <x v="2"/>
    <n v="0"/>
    <n v="0"/>
  </r>
  <r>
    <x v="1172"/>
    <x v="35"/>
    <x v="0"/>
    <x v="7"/>
    <x v="2"/>
    <n v="68"/>
    <x v="4"/>
    <x v="0"/>
    <x v="15"/>
    <x v="1"/>
    <x v="12"/>
    <x v="1"/>
    <s v="No"/>
    <x v="5"/>
    <x v="0"/>
    <x v="0"/>
    <x v="38"/>
    <x v="4"/>
    <x v="4"/>
    <n v="0"/>
    <n v="0"/>
  </r>
  <r>
    <x v="1173"/>
    <x v="42"/>
    <x v="0"/>
    <x v="16"/>
    <x v="3"/>
    <n v="76"/>
    <x v="45"/>
    <x v="2"/>
    <x v="21"/>
    <x v="0"/>
    <x v="25"/>
    <x v="1"/>
    <s v="No"/>
    <x v="0"/>
    <x v="0"/>
    <x v="0"/>
    <x v="38"/>
    <x v="1"/>
    <x v="4"/>
    <n v="0"/>
    <n v="0"/>
  </r>
  <r>
    <x v="1174"/>
    <x v="32"/>
    <x v="0"/>
    <x v="21"/>
    <x v="3"/>
    <n v="31"/>
    <x v="49"/>
    <x v="2"/>
    <x v="13"/>
    <x v="0"/>
    <x v="24"/>
    <x v="1"/>
    <s v="No"/>
    <x v="0"/>
    <x v="0"/>
    <x v="0"/>
    <x v="5"/>
    <x v="4"/>
    <x v="4"/>
    <n v="0"/>
    <n v="0"/>
  </r>
  <r>
    <x v="1175"/>
    <x v="25"/>
    <x v="0"/>
    <x v="22"/>
    <x v="3"/>
    <n v="81"/>
    <x v="32"/>
    <x v="2"/>
    <x v="19"/>
    <x v="1"/>
    <x v="7"/>
    <x v="1"/>
    <s v="No"/>
    <x v="5"/>
    <x v="0"/>
    <x v="0"/>
    <x v="8"/>
    <x v="3"/>
    <x v="3"/>
    <n v="0"/>
    <n v="0"/>
  </r>
  <r>
    <x v="1176"/>
    <x v="24"/>
    <x v="0"/>
    <x v="10"/>
    <x v="0"/>
    <n v="83"/>
    <x v="4"/>
    <x v="2"/>
    <x v="16"/>
    <x v="0"/>
    <x v="12"/>
    <x v="1"/>
    <s v="No"/>
    <x v="1"/>
    <x v="0"/>
    <x v="0"/>
    <x v="30"/>
    <x v="3"/>
    <x v="3"/>
    <n v="0"/>
    <n v="0"/>
  </r>
  <r>
    <x v="1177"/>
    <x v="22"/>
    <x v="0"/>
    <x v="11"/>
    <x v="0"/>
    <n v="21"/>
    <x v="44"/>
    <x v="2"/>
    <x v="13"/>
    <x v="1"/>
    <x v="6"/>
    <x v="1"/>
    <s v="No"/>
    <x v="3"/>
    <x v="0"/>
    <x v="0"/>
    <x v="37"/>
    <x v="5"/>
    <x v="5"/>
    <n v="0"/>
    <n v="0"/>
  </r>
  <r>
    <x v="1178"/>
    <x v="43"/>
    <x v="0"/>
    <x v="10"/>
    <x v="0"/>
    <n v="22"/>
    <x v="36"/>
    <x v="2"/>
    <x v="11"/>
    <x v="1"/>
    <x v="8"/>
    <x v="1"/>
    <s v="No"/>
    <x v="0"/>
    <x v="0"/>
    <x v="0"/>
    <x v="2"/>
    <x v="5"/>
    <x v="2"/>
    <n v="0"/>
    <n v="0"/>
  </r>
  <r>
    <x v="1179"/>
    <x v="30"/>
    <x v="0"/>
    <x v="17"/>
    <x v="0"/>
    <n v="33"/>
    <x v="27"/>
    <x v="2"/>
    <x v="24"/>
    <x v="2"/>
    <x v="11"/>
    <x v="1"/>
    <s v="No"/>
    <x v="1"/>
    <x v="0"/>
    <x v="0"/>
    <x v="12"/>
    <x v="4"/>
    <x v="2"/>
    <n v="0"/>
    <n v="0"/>
  </r>
  <r>
    <x v="1180"/>
    <x v="51"/>
    <x v="0"/>
    <x v="11"/>
    <x v="0"/>
    <n v="23"/>
    <x v="4"/>
    <x v="1"/>
    <x v="19"/>
    <x v="1"/>
    <x v="8"/>
    <x v="1"/>
    <s v="No"/>
    <x v="3"/>
    <x v="0"/>
    <x v="0"/>
    <x v="11"/>
    <x v="1"/>
    <x v="5"/>
    <n v="0"/>
    <n v="0"/>
  </r>
  <r>
    <x v="1181"/>
    <x v="12"/>
    <x v="0"/>
    <x v="6"/>
    <x v="0"/>
    <n v="96"/>
    <x v="14"/>
    <x v="0"/>
    <x v="11"/>
    <x v="2"/>
    <x v="1"/>
    <x v="1"/>
    <s v="No"/>
    <x v="1"/>
    <x v="0"/>
    <x v="0"/>
    <x v="34"/>
    <x v="4"/>
    <x v="3"/>
    <n v="0"/>
    <n v="0"/>
  </r>
  <r>
    <x v="1182"/>
    <x v="43"/>
    <x v="0"/>
    <x v="16"/>
    <x v="3"/>
    <n v="21"/>
    <x v="35"/>
    <x v="2"/>
    <x v="1"/>
    <x v="1"/>
    <x v="22"/>
    <x v="1"/>
    <s v="No"/>
    <x v="0"/>
    <x v="0"/>
    <x v="0"/>
    <x v="24"/>
    <x v="3"/>
    <x v="3"/>
    <n v="0"/>
    <n v="0"/>
  </r>
  <r>
    <x v="1183"/>
    <x v="51"/>
    <x v="0"/>
    <x v="13"/>
    <x v="0"/>
    <n v="39"/>
    <x v="7"/>
    <x v="2"/>
    <x v="22"/>
    <x v="1"/>
    <x v="9"/>
    <x v="1"/>
    <s v="No"/>
    <x v="4"/>
    <x v="0"/>
    <x v="0"/>
    <x v="7"/>
    <x v="2"/>
    <x v="1"/>
    <n v="0"/>
    <n v="0"/>
  </r>
  <r>
    <x v="1184"/>
    <x v="6"/>
    <x v="0"/>
    <x v="22"/>
    <x v="3"/>
    <n v="73"/>
    <x v="36"/>
    <x v="1"/>
    <x v="21"/>
    <x v="3"/>
    <x v="23"/>
    <x v="1"/>
    <s v="No"/>
    <x v="0"/>
    <x v="0"/>
    <x v="0"/>
    <x v="5"/>
    <x v="2"/>
    <x v="2"/>
    <n v="0"/>
    <n v="0"/>
  </r>
  <r>
    <x v="1185"/>
    <x v="36"/>
    <x v="0"/>
    <x v="2"/>
    <x v="0"/>
    <n v="64"/>
    <x v="1"/>
    <x v="2"/>
    <x v="23"/>
    <x v="1"/>
    <x v="20"/>
    <x v="1"/>
    <s v="No"/>
    <x v="3"/>
    <x v="0"/>
    <x v="0"/>
    <x v="32"/>
    <x v="2"/>
    <x v="5"/>
    <n v="0"/>
    <n v="0"/>
  </r>
  <r>
    <x v="1186"/>
    <x v="6"/>
    <x v="0"/>
    <x v="2"/>
    <x v="0"/>
    <n v="68"/>
    <x v="27"/>
    <x v="2"/>
    <x v="19"/>
    <x v="2"/>
    <x v="7"/>
    <x v="1"/>
    <s v="No"/>
    <x v="4"/>
    <x v="0"/>
    <x v="0"/>
    <x v="46"/>
    <x v="2"/>
    <x v="2"/>
    <n v="0"/>
    <n v="0"/>
  </r>
  <r>
    <x v="1187"/>
    <x v="19"/>
    <x v="0"/>
    <x v="19"/>
    <x v="3"/>
    <n v="89"/>
    <x v="44"/>
    <x v="0"/>
    <x v="1"/>
    <x v="3"/>
    <x v="21"/>
    <x v="1"/>
    <s v="No"/>
    <x v="0"/>
    <x v="0"/>
    <x v="0"/>
    <x v="10"/>
    <x v="2"/>
    <x v="6"/>
    <n v="0"/>
    <n v="0"/>
  </r>
  <r>
    <x v="1188"/>
    <x v="33"/>
    <x v="0"/>
    <x v="0"/>
    <x v="0"/>
    <n v="29"/>
    <x v="16"/>
    <x v="2"/>
    <x v="23"/>
    <x v="2"/>
    <x v="13"/>
    <x v="1"/>
    <s v="No"/>
    <x v="2"/>
    <x v="0"/>
    <x v="0"/>
    <x v="47"/>
    <x v="2"/>
    <x v="1"/>
    <n v="0"/>
    <n v="0"/>
  </r>
  <r>
    <x v="1189"/>
    <x v="14"/>
    <x v="0"/>
    <x v="5"/>
    <x v="0"/>
    <n v="97"/>
    <x v="10"/>
    <x v="3"/>
    <x v="11"/>
    <x v="2"/>
    <x v="8"/>
    <x v="1"/>
    <s v="No"/>
    <x v="1"/>
    <x v="0"/>
    <x v="0"/>
    <x v="40"/>
    <x v="5"/>
    <x v="2"/>
    <n v="0"/>
    <n v="0"/>
  </r>
  <r>
    <x v="1190"/>
    <x v="46"/>
    <x v="0"/>
    <x v="5"/>
    <x v="0"/>
    <n v="45"/>
    <x v="36"/>
    <x v="2"/>
    <x v="20"/>
    <x v="0"/>
    <x v="24"/>
    <x v="1"/>
    <s v="No"/>
    <x v="2"/>
    <x v="0"/>
    <x v="0"/>
    <x v="4"/>
    <x v="2"/>
    <x v="1"/>
    <n v="0"/>
    <n v="0"/>
  </r>
  <r>
    <x v="1191"/>
    <x v="50"/>
    <x v="0"/>
    <x v="17"/>
    <x v="0"/>
    <n v="70"/>
    <x v="27"/>
    <x v="0"/>
    <x v="4"/>
    <x v="0"/>
    <x v="7"/>
    <x v="1"/>
    <s v="No"/>
    <x v="1"/>
    <x v="0"/>
    <x v="0"/>
    <x v="16"/>
    <x v="0"/>
    <x v="3"/>
    <n v="0"/>
    <n v="0"/>
  </r>
  <r>
    <x v="1192"/>
    <x v="34"/>
    <x v="0"/>
    <x v="7"/>
    <x v="2"/>
    <n v="56"/>
    <x v="20"/>
    <x v="2"/>
    <x v="2"/>
    <x v="2"/>
    <x v="17"/>
    <x v="1"/>
    <s v="No"/>
    <x v="4"/>
    <x v="0"/>
    <x v="0"/>
    <x v="38"/>
    <x v="0"/>
    <x v="3"/>
    <n v="0"/>
    <n v="0"/>
  </r>
  <r>
    <x v="1193"/>
    <x v="37"/>
    <x v="0"/>
    <x v="14"/>
    <x v="2"/>
    <n v="55"/>
    <x v="29"/>
    <x v="0"/>
    <x v="6"/>
    <x v="3"/>
    <x v="16"/>
    <x v="1"/>
    <s v="No"/>
    <x v="4"/>
    <x v="0"/>
    <x v="0"/>
    <x v="27"/>
    <x v="2"/>
    <x v="0"/>
    <n v="0"/>
    <n v="0"/>
  </r>
  <r>
    <x v="1194"/>
    <x v="2"/>
    <x v="0"/>
    <x v="15"/>
    <x v="0"/>
    <n v="46"/>
    <x v="14"/>
    <x v="1"/>
    <x v="11"/>
    <x v="0"/>
    <x v="0"/>
    <x v="1"/>
    <s v="No"/>
    <x v="4"/>
    <x v="0"/>
    <x v="0"/>
    <x v="49"/>
    <x v="2"/>
    <x v="0"/>
    <n v="0"/>
    <n v="0"/>
  </r>
  <r>
    <x v="1195"/>
    <x v="15"/>
    <x v="0"/>
    <x v="18"/>
    <x v="3"/>
    <n v="95"/>
    <x v="21"/>
    <x v="2"/>
    <x v="3"/>
    <x v="0"/>
    <x v="17"/>
    <x v="1"/>
    <s v="No"/>
    <x v="4"/>
    <x v="0"/>
    <x v="0"/>
    <x v="42"/>
    <x v="0"/>
    <x v="5"/>
    <n v="0"/>
    <n v="0"/>
  </r>
  <r>
    <x v="1196"/>
    <x v="11"/>
    <x v="0"/>
    <x v="22"/>
    <x v="3"/>
    <n v="88"/>
    <x v="25"/>
    <x v="2"/>
    <x v="1"/>
    <x v="0"/>
    <x v="4"/>
    <x v="1"/>
    <s v="No"/>
    <x v="4"/>
    <x v="0"/>
    <x v="0"/>
    <x v="21"/>
    <x v="4"/>
    <x v="4"/>
    <n v="0"/>
    <n v="0"/>
  </r>
  <r>
    <x v="1197"/>
    <x v="22"/>
    <x v="0"/>
    <x v="4"/>
    <x v="1"/>
    <n v="92"/>
    <x v="34"/>
    <x v="0"/>
    <x v="10"/>
    <x v="3"/>
    <x v="20"/>
    <x v="1"/>
    <s v="No"/>
    <x v="3"/>
    <x v="0"/>
    <x v="0"/>
    <x v="8"/>
    <x v="3"/>
    <x v="2"/>
    <n v="0"/>
    <n v="0"/>
  </r>
  <r>
    <x v="1198"/>
    <x v="37"/>
    <x v="0"/>
    <x v="20"/>
    <x v="0"/>
    <n v="49"/>
    <x v="32"/>
    <x v="2"/>
    <x v="18"/>
    <x v="2"/>
    <x v="20"/>
    <x v="1"/>
    <s v="No"/>
    <x v="4"/>
    <x v="0"/>
    <x v="0"/>
    <x v="14"/>
    <x v="1"/>
    <x v="2"/>
    <n v="0"/>
    <n v="0"/>
  </r>
  <r>
    <x v="1199"/>
    <x v="34"/>
    <x v="0"/>
    <x v="3"/>
    <x v="1"/>
    <n v="89"/>
    <x v="33"/>
    <x v="2"/>
    <x v="21"/>
    <x v="3"/>
    <x v="9"/>
    <x v="1"/>
    <s v="No"/>
    <x v="1"/>
    <x v="0"/>
    <x v="0"/>
    <x v="35"/>
    <x v="5"/>
    <x v="1"/>
    <n v="0"/>
    <n v="0"/>
  </r>
  <r>
    <x v="1200"/>
    <x v="7"/>
    <x v="0"/>
    <x v="7"/>
    <x v="2"/>
    <n v="22"/>
    <x v="39"/>
    <x v="3"/>
    <x v="13"/>
    <x v="0"/>
    <x v="14"/>
    <x v="1"/>
    <s v="No"/>
    <x v="5"/>
    <x v="0"/>
    <x v="0"/>
    <x v="22"/>
    <x v="3"/>
    <x v="1"/>
    <n v="0"/>
    <n v="0"/>
  </r>
  <r>
    <x v="1201"/>
    <x v="7"/>
    <x v="0"/>
    <x v="9"/>
    <x v="1"/>
    <n v="61"/>
    <x v="26"/>
    <x v="3"/>
    <x v="13"/>
    <x v="2"/>
    <x v="0"/>
    <x v="1"/>
    <s v="No"/>
    <x v="4"/>
    <x v="0"/>
    <x v="0"/>
    <x v="15"/>
    <x v="0"/>
    <x v="0"/>
    <n v="0"/>
    <n v="0"/>
  </r>
  <r>
    <x v="1202"/>
    <x v="39"/>
    <x v="0"/>
    <x v="18"/>
    <x v="3"/>
    <n v="29"/>
    <x v="33"/>
    <x v="1"/>
    <x v="8"/>
    <x v="1"/>
    <x v="3"/>
    <x v="1"/>
    <s v="No"/>
    <x v="3"/>
    <x v="0"/>
    <x v="0"/>
    <x v="0"/>
    <x v="0"/>
    <x v="6"/>
    <n v="0"/>
    <n v="0"/>
  </r>
  <r>
    <x v="1203"/>
    <x v="37"/>
    <x v="0"/>
    <x v="4"/>
    <x v="1"/>
    <n v="82"/>
    <x v="46"/>
    <x v="2"/>
    <x v="20"/>
    <x v="0"/>
    <x v="18"/>
    <x v="1"/>
    <s v="No"/>
    <x v="1"/>
    <x v="0"/>
    <x v="0"/>
    <x v="2"/>
    <x v="4"/>
    <x v="2"/>
    <n v="0"/>
    <n v="0"/>
  </r>
  <r>
    <x v="1204"/>
    <x v="29"/>
    <x v="0"/>
    <x v="22"/>
    <x v="3"/>
    <n v="94"/>
    <x v="20"/>
    <x v="2"/>
    <x v="6"/>
    <x v="1"/>
    <x v="4"/>
    <x v="1"/>
    <s v="No"/>
    <x v="4"/>
    <x v="0"/>
    <x v="0"/>
    <x v="41"/>
    <x v="2"/>
    <x v="6"/>
    <n v="0"/>
    <n v="0"/>
  </r>
  <r>
    <x v="1205"/>
    <x v="16"/>
    <x v="0"/>
    <x v="8"/>
    <x v="3"/>
    <n v="99"/>
    <x v="18"/>
    <x v="2"/>
    <x v="8"/>
    <x v="1"/>
    <x v="1"/>
    <x v="1"/>
    <s v="No"/>
    <x v="3"/>
    <x v="0"/>
    <x v="0"/>
    <x v="25"/>
    <x v="4"/>
    <x v="0"/>
    <n v="0"/>
    <n v="0"/>
  </r>
  <r>
    <x v="1206"/>
    <x v="40"/>
    <x v="0"/>
    <x v="8"/>
    <x v="3"/>
    <n v="59"/>
    <x v="16"/>
    <x v="1"/>
    <x v="17"/>
    <x v="3"/>
    <x v="21"/>
    <x v="1"/>
    <s v="No"/>
    <x v="1"/>
    <x v="0"/>
    <x v="0"/>
    <x v="20"/>
    <x v="0"/>
    <x v="6"/>
    <n v="0"/>
    <n v="0"/>
  </r>
  <r>
    <x v="1207"/>
    <x v="46"/>
    <x v="0"/>
    <x v="23"/>
    <x v="1"/>
    <n v="90"/>
    <x v="47"/>
    <x v="2"/>
    <x v="3"/>
    <x v="2"/>
    <x v="7"/>
    <x v="1"/>
    <s v="No"/>
    <x v="2"/>
    <x v="0"/>
    <x v="0"/>
    <x v="26"/>
    <x v="2"/>
    <x v="6"/>
    <n v="0"/>
    <n v="0"/>
  </r>
  <r>
    <x v="1208"/>
    <x v="30"/>
    <x v="0"/>
    <x v="23"/>
    <x v="1"/>
    <n v="100"/>
    <x v="48"/>
    <x v="1"/>
    <x v="16"/>
    <x v="0"/>
    <x v="3"/>
    <x v="1"/>
    <s v="No"/>
    <x v="4"/>
    <x v="0"/>
    <x v="0"/>
    <x v="6"/>
    <x v="5"/>
    <x v="2"/>
    <n v="0"/>
    <n v="0"/>
  </r>
  <r>
    <x v="1209"/>
    <x v="38"/>
    <x v="0"/>
    <x v="13"/>
    <x v="0"/>
    <n v="62"/>
    <x v="38"/>
    <x v="2"/>
    <x v="24"/>
    <x v="0"/>
    <x v="22"/>
    <x v="1"/>
    <s v="No"/>
    <x v="2"/>
    <x v="0"/>
    <x v="0"/>
    <x v="20"/>
    <x v="4"/>
    <x v="5"/>
    <n v="0"/>
    <n v="0"/>
  </r>
  <r>
    <x v="1210"/>
    <x v="50"/>
    <x v="0"/>
    <x v="12"/>
    <x v="3"/>
    <n v="78"/>
    <x v="9"/>
    <x v="2"/>
    <x v="8"/>
    <x v="3"/>
    <x v="7"/>
    <x v="1"/>
    <s v="No"/>
    <x v="2"/>
    <x v="0"/>
    <x v="0"/>
    <x v="36"/>
    <x v="1"/>
    <x v="3"/>
    <n v="0"/>
    <n v="0"/>
  </r>
  <r>
    <x v="1211"/>
    <x v="51"/>
    <x v="0"/>
    <x v="15"/>
    <x v="0"/>
    <n v="94"/>
    <x v="19"/>
    <x v="2"/>
    <x v="14"/>
    <x v="1"/>
    <x v="12"/>
    <x v="1"/>
    <s v="No"/>
    <x v="5"/>
    <x v="0"/>
    <x v="0"/>
    <x v="0"/>
    <x v="0"/>
    <x v="6"/>
    <n v="0"/>
    <n v="0"/>
  </r>
  <r>
    <x v="1212"/>
    <x v="45"/>
    <x v="0"/>
    <x v="9"/>
    <x v="1"/>
    <n v="74"/>
    <x v="38"/>
    <x v="2"/>
    <x v="22"/>
    <x v="2"/>
    <x v="25"/>
    <x v="1"/>
    <s v="No"/>
    <x v="1"/>
    <x v="0"/>
    <x v="0"/>
    <x v="27"/>
    <x v="2"/>
    <x v="1"/>
    <n v="0"/>
    <n v="0"/>
  </r>
  <r>
    <x v="1213"/>
    <x v="33"/>
    <x v="0"/>
    <x v="8"/>
    <x v="3"/>
    <n v="52"/>
    <x v="0"/>
    <x v="3"/>
    <x v="13"/>
    <x v="1"/>
    <x v="18"/>
    <x v="1"/>
    <s v="No"/>
    <x v="0"/>
    <x v="0"/>
    <x v="0"/>
    <x v="0"/>
    <x v="5"/>
    <x v="6"/>
    <n v="0"/>
    <n v="0"/>
  </r>
  <r>
    <x v="1214"/>
    <x v="11"/>
    <x v="0"/>
    <x v="14"/>
    <x v="2"/>
    <n v="81"/>
    <x v="34"/>
    <x v="2"/>
    <x v="24"/>
    <x v="3"/>
    <x v="22"/>
    <x v="1"/>
    <s v="No"/>
    <x v="1"/>
    <x v="0"/>
    <x v="0"/>
    <x v="36"/>
    <x v="1"/>
    <x v="6"/>
    <n v="0"/>
    <n v="0"/>
  </r>
  <r>
    <x v="1215"/>
    <x v="17"/>
    <x v="0"/>
    <x v="0"/>
    <x v="0"/>
    <n v="20"/>
    <x v="4"/>
    <x v="0"/>
    <x v="6"/>
    <x v="0"/>
    <x v="5"/>
    <x v="1"/>
    <s v="No"/>
    <x v="4"/>
    <x v="0"/>
    <x v="0"/>
    <x v="28"/>
    <x v="2"/>
    <x v="6"/>
    <n v="0"/>
    <n v="0"/>
  </r>
  <r>
    <x v="1216"/>
    <x v="46"/>
    <x v="0"/>
    <x v="13"/>
    <x v="0"/>
    <n v="32"/>
    <x v="40"/>
    <x v="3"/>
    <x v="12"/>
    <x v="2"/>
    <x v="18"/>
    <x v="1"/>
    <s v="No"/>
    <x v="1"/>
    <x v="0"/>
    <x v="0"/>
    <x v="35"/>
    <x v="0"/>
    <x v="6"/>
    <n v="0"/>
    <n v="0"/>
  </r>
  <r>
    <x v="1217"/>
    <x v="2"/>
    <x v="0"/>
    <x v="23"/>
    <x v="1"/>
    <n v="63"/>
    <x v="43"/>
    <x v="3"/>
    <x v="17"/>
    <x v="3"/>
    <x v="5"/>
    <x v="1"/>
    <s v="No"/>
    <x v="1"/>
    <x v="0"/>
    <x v="0"/>
    <x v="45"/>
    <x v="1"/>
    <x v="6"/>
    <n v="0"/>
    <n v="0"/>
  </r>
  <r>
    <x v="1218"/>
    <x v="0"/>
    <x v="0"/>
    <x v="23"/>
    <x v="1"/>
    <n v="79"/>
    <x v="38"/>
    <x v="2"/>
    <x v="17"/>
    <x v="1"/>
    <x v="0"/>
    <x v="1"/>
    <s v="No"/>
    <x v="5"/>
    <x v="0"/>
    <x v="0"/>
    <x v="34"/>
    <x v="1"/>
    <x v="6"/>
    <n v="0"/>
    <n v="0"/>
  </r>
  <r>
    <x v="1219"/>
    <x v="1"/>
    <x v="0"/>
    <x v="1"/>
    <x v="0"/>
    <n v="23"/>
    <x v="34"/>
    <x v="2"/>
    <x v="9"/>
    <x v="0"/>
    <x v="25"/>
    <x v="1"/>
    <s v="No"/>
    <x v="2"/>
    <x v="0"/>
    <x v="0"/>
    <x v="31"/>
    <x v="2"/>
    <x v="4"/>
    <n v="0"/>
    <n v="0"/>
  </r>
  <r>
    <x v="1220"/>
    <x v="29"/>
    <x v="0"/>
    <x v="24"/>
    <x v="3"/>
    <n v="64"/>
    <x v="0"/>
    <x v="2"/>
    <x v="14"/>
    <x v="0"/>
    <x v="8"/>
    <x v="1"/>
    <s v="No"/>
    <x v="0"/>
    <x v="0"/>
    <x v="0"/>
    <x v="13"/>
    <x v="4"/>
    <x v="3"/>
    <n v="0"/>
    <n v="0"/>
  </r>
  <r>
    <x v="1221"/>
    <x v="20"/>
    <x v="0"/>
    <x v="20"/>
    <x v="0"/>
    <n v="69"/>
    <x v="44"/>
    <x v="2"/>
    <x v="16"/>
    <x v="0"/>
    <x v="9"/>
    <x v="1"/>
    <s v="No"/>
    <x v="3"/>
    <x v="0"/>
    <x v="0"/>
    <x v="35"/>
    <x v="1"/>
    <x v="3"/>
    <n v="0"/>
    <n v="0"/>
  </r>
  <r>
    <x v="1222"/>
    <x v="44"/>
    <x v="0"/>
    <x v="2"/>
    <x v="0"/>
    <n v="69"/>
    <x v="27"/>
    <x v="0"/>
    <x v="23"/>
    <x v="3"/>
    <x v="23"/>
    <x v="1"/>
    <s v="No"/>
    <x v="5"/>
    <x v="0"/>
    <x v="0"/>
    <x v="46"/>
    <x v="4"/>
    <x v="2"/>
    <n v="0"/>
    <n v="0"/>
  </r>
  <r>
    <x v="1223"/>
    <x v="28"/>
    <x v="0"/>
    <x v="13"/>
    <x v="0"/>
    <n v="24"/>
    <x v="23"/>
    <x v="0"/>
    <x v="16"/>
    <x v="0"/>
    <x v="20"/>
    <x v="1"/>
    <s v="No"/>
    <x v="1"/>
    <x v="0"/>
    <x v="0"/>
    <x v="33"/>
    <x v="4"/>
    <x v="1"/>
    <n v="0"/>
    <n v="0"/>
  </r>
  <r>
    <x v="1224"/>
    <x v="46"/>
    <x v="0"/>
    <x v="6"/>
    <x v="0"/>
    <n v="50"/>
    <x v="26"/>
    <x v="2"/>
    <x v="22"/>
    <x v="2"/>
    <x v="18"/>
    <x v="1"/>
    <s v="No"/>
    <x v="5"/>
    <x v="0"/>
    <x v="0"/>
    <x v="27"/>
    <x v="0"/>
    <x v="1"/>
    <n v="0"/>
    <n v="0"/>
  </r>
  <r>
    <x v="1225"/>
    <x v="48"/>
    <x v="0"/>
    <x v="24"/>
    <x v="3"/>
    <n v="97"/>
    <x v="17"/>
    <x v="1"/>
    <x v="2"/>
    <x v="3"/>
    <x v="5"/>
    <x v="1"/>
    <s v="No"/>
    <x v="1"/>
    <x v="0"/>
    <x v="0"/>
    <x v="20"/>
    <x v="5"/>
    <x v="1"/>
    <n v="0"/>
    <n v="0"/>
  </r>
  <r>
    <x v="1226"/>
    <x v="10"/>
    <x v="0"/>
    <x v="3"/>
    <x v="1"/>
    <n v="91"/>
    <x v="31"/>
    <x v="1"/>
    <x v="17"/>
    <x v="3"/>
    <x v="23"/>
    <x v="1"/>
    <s v="No"/>
    <x v="5"/>
    <x v="0"/>
    <x v="0"/>
    <x v="27"/>
    <x v="0"/>
    <x v="4"/>
    <n v="0"/>
    <n v="0"/>
  </r>
  <r>
    <x v="1227"/>
    <x v="7"/>
    <x v="0"/>
    <x v="0"/>
    <x v="0"/>
    <n v="37"/>
    <x v="26"/>
    <x v="0"/>
    <x v="22"/>
    <x v="1"/>
    <x v="8"/>
    <x v="1"/>
    <s v="No"/>
    <x v="5"/>
    <x v="0"/>
    <x v="0"/>
    <x v="5"/>
    <x v="4"/>
    <x v="4"/>
    <n v="0"/>
    <n v="0"/>
  </r>
  <r>
    <x v="1228"/>
    <x v="0"/>
    <x v="0"/>
    <x v="14"/>
    <x v="2"/>
    <n v="55"/>
    <x v="27"/>
    <x v="1"/>
    <x v="22"/>
    <x v="0"/>
    <x v="20"/>
    <x v="1"/>
    <s v="No"/>
    <x v="0"/>
    <x v="0"/>
    <x v="0"/>
    <x v="43"/>
    <x v="1"/>
    <x v="2"/>
    <n v="0"/>
    <n v="0"/>
  </r>
  <r>
    <x v="1229"/>
    <x v="50"/>
    <x v="0"/>
    <x v="16"/>
    <x v="3"/>
    <n v="52"/>
    <x v="23"/>
    <x v="3"/>
    <x v="1"/>
    <x v="0"/>
    <x v="15"/>
    <x v="1"/>
    <s v="No"/>
    <x v="0"/>
    <x v="0"/>
    <x v="0"/>
    <x v="30"/>
    <x v="4"/>
    <x v="2"/>
    <n v="0"/>
    <n v="0"/>
  </r>
  <r>
    <x v="1230"/>
    <x v="15"/>
    <x v="0"/>
    <x v="19"/>
    <x v="3"/>
    <n v="80"/>
    <x v="26"/>
    <x v="0"/>
    <x v="18"/>
    <x v="1"/>
    <x v="12"/>
    <x v="1"/>
    <s v="No"/>
    <x v="3"/>
    <x v="0"/>
    <x v="0"/>
    <x v="3"/>
    <x v="0"/>
    <x v="5"/>
    <n v="0"/>
    <n v="0"/>
  </r>
  <r>
    <x v="1231"/>
    <x v="17"/>
    <x v="0"/>
    <x v="20"/>
    <x v="0"/>
    <n v="79"/>
    <x v="38"/>
    <x v="2"/>
    <x v="9"/>
    <x v="1"/>
    <x v="17"/>
    <x v="1"/>
    <s v="No"/>
    <x v="4"/>
    <x v="0"/>
    <x v="0"/>
    <x v="34"/>
    <x v="2"/>
    <x v="0"/>
    <n v="0"/>
    <n v="0"/>
  </r>
  <r>
    <x v="1232"/>
    <x v="9"/>
    <x v="0"/>
    <x v="8"/>
    <x v="3"/>
    <n v="23"/>
    <x v="14"/>
    <x v="2"/>
    <x v="4"/>
    <x v="2"/>
    <x v="15"/>
    <x v="1"/>
    <s v="No"/>
    <x v="1"/>
    <x v="0"/>
    <x v="0"/>
    <x v="4"/>
    <x v="5"/>
    <x v="6"/>
    <n v="0"/>
    <n v="0"/>
  </r>
  <r>
    <x v="1233"/>
    <x v="5"/>
    <x v="0"/>
    <x v="13"/>
    <x v="0"/>
    <n v="73"/>
    <x v="40"/>
    <x v="0"/>
    <x v="19"/>
    <x v="0"/>
    <x v="1"/>
    <x v="1"/>
    <s v="No"/>
    <x v="2"/>
    <x v="0"/>
    <x v="0"/>
    <x v="19"/>
    <x v="0"/>
    <x v="6"/>
    <n v="0"/>
    <n v="0"/>
  </r>
  <r>
    <x v="1234"/>
    <x v="21"/>
    <x v="0"/>
    <x v="24"/>
    <x v="3"/>
    <n v="99"/>
    <x v="32"/>
    <x v="2"/>
    <x v="21"/>
    <x v="3"/>
    <x v="7"/>
    <x v="1"/>
    <s v="No"/>
    <x v="5"/>
    <x v="0"/>
    <x v="0"/>
    <x v="1"/>
    <x v="4"/>
    <x v="4"/>
    <n v="0"/>
    <n v="0"/>
  </r>
  <r>
    <x v="1235"/>
    <x v="51"/>
    <x v="0"/>
    <x v="1"/>
    <x v="0"/>
    <n v="22"/>
    <x v="37"/>
    <x v="2"/>
    <x v="16"/>
    <x v="1"/>
    <x v="21"/>
    <x v="1"/>
    <s v="No"/>
    <x v="5"/>
    <x v="0"/>
    <x v="0"/>
    <x v="15"/>
    <x v="3"/>
    <x v="6"/>
    <n v="0"/>
    <n v="0"/>
  </r>
  <r>
    <x v="1236"/>
    <x v="32"/>
    <x v="0"/>
    <x v="19"/>
    <x v="3"/>
    <n v="68"/>
    <x v="35"/>
    <x v="2"/>
    <x v="3"/>
    <x v="2"/>
    <x v="14"/>
    <x v="1"/>
    <s v="No"/>
    <x v="5"/>
    <x v="0"/>
    <x v="0"/>
    <x v="31"/>
    <x v="5"/>
    <x v="6"/>
    <n v="0"/>
    <n v="0"/>
  </r>
  <r>
    <x v="1237"/>
    <x v="15"/>
    <x v="0"/>
    <x v="10"/>
    <x v="0"/>
    <n v="92"/>
    <x v="49"/>
    <x v="1"/>
    <x v="4"/>
    <x v="1"/>
    <x v="14"/>
    <x v="1"/>
    <s v="No"/>
    <x v="4"/>
    <x v="0"/>
    <x v="0"/>
    <x v="38"/>
    <x v="2"/>
    <x v="3"/>
    <n v="0"/>
    <n v="0"/>
  </r>
  <r>
    <x v="1238"/>
    <x v="0"/>
    <x v="0"/>
    <x v="13"/>
    <x v="0"/>
    <n v="77"/>
    <x v="5"/>
    <x v="2"/>
    <x v="10"/>
    <x v="0"/>
    <x v="18"/>
    <x v="1"/>
    <s v="No"/>
    <x v="0"/>
    <x v="0"/>
    <x v="0"/>
    <x v="35"/>
    <x v="0"/>
    <x v="0"/>
    <n v="0"/>
    <n v="0"/>
  </r>
  <r>
    <x v="1239"/>
    <x v="46"/>
    <x v="0"/>
    <x v="7"/>
    <x v="2"/>
    <n v="37"/>
    <x v="32"/>
    <x v="3"/>
    <x v="23"/>
    <x v="1"/>
    <x v="6"/>
    <x v="1"/>
    <s v="No"/>
    <x v="3"/>
    <x v="0"/>
    <x v="0"/>
    <x v="18"/>
    <x v="5"/>
    <x v="6"/>
    <n v="0"/>
    <n v="0"/>
  </r>
  <r>
    <x v="1240"/>
    <x v="38"/>
    <x v="0"/>
    <x v="18"/>
    <x v="3"/>
    <n v="79"/>
    <x v="32"/>
    <x v="0"/>
    <x v="3"/>
    <x v="0"/>
    <x v="3"/>
    <x v="1"/>
    <s v="No"/>
    <x v="5"/>
    <x v="0"/>
    <x v="0"/>
    <x v="26"/>
    <x v="5"/>
    <x v="2"/>
    <n v="0"/>
    <n v="0"/>
  </r>
  <r>
    <x v="1241"/>
    <x v="44"/>
    <x v="0"/>
    <x v="15"/>
    <x v="0"/>
    <n v="51"/>
    <x v="11"/>
    <x v="3"/>
    <x v="6"/>
    <x v="0"/>
    <x v="0"/>
    <x v="1"/>
    <s v="No"/>
    <x v="0"/>
    <x v="0"/>
    <x v="0"/>
    <x v="11"/>
    <x v="2"/>
    <x v="1"/>
    <n v="0"/>
    <n v="0"/>
  </r>
  <r>
    <x v="1242"/>
    <x v="19"/>
    <x v="0"/>
    <x v="20"/>
    <x v="0"/>
    <n v="27"/>
    <x v="22"/>
    <x v="2"/>
    <x v="12"/>
    <x v="2"/>
    <x v="17"/>
    <x v="1"/>
    <s v="No"/>
    <x v="2"/>
    <x v="0"/>
    <x v="0"/>
    <x v="28"/>
    <x v="4"/>
    <x v="3"/>
    <n v="0"/>
    <n v="0"/>
  </r>
  <r>
    <x v="1243"/>
    <x v="15"/>
    <x v="0"/>
    <x v="0"/>
    <x v="0"/>
    <n v="23"/>
    <x v="13"/>
    <x v="1"/>
    <x v="6"/>
    <x v="1"/>
    <x v="21"/>
    <x v="1"/>
    <s v="No"/>
    <x v="5"/>
    <x v="0"/>
    <x v="0"/>
    <x v="17"/>
    <x v="5"/>
    <x v="2"/>
    <n v="0"/>
    <n v="0"/>
  </r>
  <r>
    <x v="1244"/>
    <x v="27"/>
    <x v="0"/>
    <x v="20"/>
    <x v="0"/>
    <n v="76"/>
    <x v="27"/>
    <x v="1"/>
    <x v="5"/>
    <x v="2"/>
    <x v="20"/>
    <x v="1"/>
    <s v="No"/>
    <x v="4"/>
    <x v="0"/>
    <x v="0"/>
    <x v="1"/>
    <x v="1"/>
    <x v="5"/>
    <n v="0"/>
    <n v="0"/>
  </r>
  <r>
    <x v="1245"/>
    <x v="32"/>
    <x v="0"/>
    <x v="10"/>
    <x v="0"/>
    <n v="31"/>
    <x v="14"/>
    <x v="2"/>
    <x v="10"/>
    <x v="3"/>
    <x v="23"/>
    <x v="1"/>
    <s v="No"/>
    <x v="3"/>
    <x v="0"/>
    <x v="0"/>
    <x v="48"/>
    <x v="4"/>
    <x v="1"/>
    <n v="0"/>
    <n v="0"/>
  </r>
  <r>
    <x v="1246"/>
    <x v="7"/>
    <x v="0"/>
    <x v="15"/>
    <x v="0"/>
    <n v="60"/>
    <x v="7"/>
    <x v="2"/>
    <x v="4"/>
    <x v="0"/>
    <x v="2"/>
    <x v="1"/>
    <s v="No"/>
    <x v="3"/>
    <x v="0"/>
    <x v="0"/>
    <x v="46"/>
    <x v="1"/>
    <x v="5"/>
    <n v="0"/>
    <n v="0"/>
  </r>
  <r>
    <x v="1247"/>
    <x v="13"/>
    <x v="0"/>
    <x v="17"/>
    <x v="0"/>
    <n v="99"/>
    <x v="41"/>
    <x v="2"/>
    <x v="4"/>
    <x v="1"/>
    <x v="1"/>
    <x v="1"/>
    <s v="No"/>
    <x v="0"/>
    <x v="0"/>
    <x v="0"/>
    <x v="27"/>
    <x v="0"/>
    <x v="4"/>
    <n v="0"/>
    <n v="0"/>
  </r>
  <r>
    <x v="1248"/>
    <x v="46"/>
    <x v="0"/>
    <x v="19"/>
    <x v="3"/>
    <n v="37"/>
    <x v="48"/>
    <x v="3"/>
    <x v="16"/>
    <x v="0"/>
    <x v="21"/>
    <x v="1"/>
    <s v="No"/>
    <x v="1"/>
    <x v="0"/>
    <x v="0"/>
    <x v="6"/>
    <x v="2"/>
    <x v="2"/>
    <n v="0"/>
    <n v="0"/>
  </r>
  <r>
    <x v="1249"/>
    <x v="46"/>
    <x v="0"/>
    <x v="23"/>
    <x v="1"/>
    <n v="50"/>
    <x v="4"/>
    <x v="2"/>
    <x v="15"/>
    <x v="0"/>
    <x v="9"/>
    <x v="1"/>
    <s v="No"/>
    <x v="0"/>
    <x v="0"/>
    <x v="0"/>
    <x v="26"/>
    <x v="0"/>
    <x v="0"/>
    <n v="0"/>
    <n v="0"/>
  </r>
  <r>
    <x v="1250"/>
    <x v="16"/>
    <x v="0"/>
    <x v="2"/>
    <x v="0"/>
    <n v="26"/>
    <x v="13"/>
    <x v="3"/>
    <x v="7"/>
    <x v="0"/>
    <x v="7"/>
    <x v="1"/>
    <s v="No"/>
    <x v="1"/>
    <x v="0"/>
    <x v="0"/>
    <x v="37"/>
    <x v="1"/>
    <x v="5"/>
    <n v="0"/>
    <n v="0"/>
  </r>
  <r>
    <x v="1251"/>
    <x v="19"/>
    <x v="0"/>
    <x v="6"/>
    <x v="0"/>
    <n v="86"/>
    <x v="27"/>
    <x v="3"/>
    <x v="20"/>
    <x v="1"/>
    <x v="16"/>
    <x v="1"/>
    <s v="No"/>
    <x v="2"/>
    <x v="0"/>
    <x v="0"/>
    <x v="34"/>
    <x v="2"/>
    <x v="5"/>
    <n v="0"/>
    <n v="0"/>
  </r>
  <r>
    <x v="1252"/>
    <x v="48"/>
    <x v="0"/>
    <x v="3"/>
    <x v="1"/>
    <n v="41"/>
    <x v="2"/>
    <x v="0"/>
    <x v="23"/>
    <x v="3"/>
    <x v="17"/>
    <x v="1"/>
    <s v="No"/>
    <x v="3"/>
    <x v="0"/>
    <x v="0"/>
    <x v="6"/>
    <x v="1"/>
    <x v="3"/>
    <n v="0"/>
    <n v="0"/>
  </r>
  <r>
    <x v="1253"/>
    <x v="31"/>
    <x v="0"/>
    <x v="3"/>
    <x v="1"/>
    <n v="23"/>
    <x v="6"/>
    <x v="3"/>
    <x v="16"/>
    <x v="0"/>
    <x v="8"/>
    <x v="1"/>
    <s v="No"/>
    <x v="0"/>
    <x v="0"/>
    <x v="0"/>
    <x v="3"/>
    <x v="3"/>
    <x v="2"/>
    <n v="0"/>
    <n v="0"/>
  </r>
  <r>
    <x v="1254"/>
    <x v="22"/>
    <x v="0"/>
    <x v="4"/>
    <x v="1"/>
    <n v="56"/>
    <x v="18"/>
    <x v="3"/>
    <x v="13"/>
    <x v="1"/>
    <x v="13"/>
    <x v="1"/>
    <s v="No"/>
    <x v="4"/>
    <x v="0"/>
    <x v="0"/>
    <x v="1"/>
    <x v="2"/>
    <x v="4"/>
    <n v="0"/>
    <n v="0"/>
  </r>
  <r>
    <x v="1255"/>
    <x v="11"/>
    <x v="0"/>
    <x v="19"/>
    <x v="3"/>
    <n v="68"/>
    <x v="27"/>
    <x v="2"/>
    <x v="15"/>
    <x v="3"/>
    <x v="7"/>
    <x v="1"/>
    <s v="No"/>
    <x v="3"/>
    <x v="0"/>
    <x v="0"/>
    <x v="25"/>
    <x v="1"/>
    <x v="0"/>
    <n v="0"/>
    <n v="0"/>
  </r>
  <r>
    <x v="1256"/>
    <x v="4"/>
    <x v="0"/>
    <x v="7"/>
    <x v="2"/>
    <n v="48"/>
    <x v="8"/>
    <x v="1"/>
    <x v="8"/>
    <x v="0"/>
    <x v="15"/>
    <x v="1"/>
    <s v="No"/>
    <x v="0"/>
    <x v="0"/>
    <x v="0"/>
    <x v="7"/>
    <x v="1"/>
    <x v="0"/>
    <n v="0"/>
    <n v="0"/>
  </r>
  <r>
    <x v="1257"/>
    <x v="33"/>
    <x v="0"/>
    <x v="10"/>
    <x v="0"/>
    <n v="67"/>
    <x v="46"/>
    <x v="0"/>
    <x v="9"/>
    <x v="1"/>
    <x v="21"/>
    <x v="1"/>
    <s v="No"/>
    <x v="1"/>
    <x v="0"/>
    <x v="0"/>
    <x v="4"/>
    <x v="1"/>
    <x v="6"/>
    <n v="0"/>
    <n v="0"/>
  </r>
  <r>
    <x v="1258"/>
    <x v="36"/>
    <x v="0"/>
    <x v="23"/>
    <x v="1"/>
    <n v="87"/>
    <x v="31"/>
    <x v="3"/>
    <x v="9"/>
    <x v="1"/>
    <x v="7"/>
    <x v="1"/>
    <s v="No"/>
    <x v="4"/>
    <x v="0"/>
    <x v="0"/>
    <x v="11"/>
    <x v="5"/>
    <x v="6"/>
    <n v="0"/>
    <n v="0"/>
  </r>
  <r>
    <x v="1259"/>
    <x v="33"/>
    <x v="0"/>
    <x v="11"/>
    <x v="0"/>
    <n v="64"/>
    <x v="46"/>
    <x v="2"/>
    <x v="2"/>
    <x v="3"/>
    <x v="20"/>
    <x v="1"/>
    <s v="No"/>
    <x v="3"/>
    <x v="0"/>
    <x v="0"/>
    <x v="24"/>
    <x v="2"/>
    <x v="5"/>
    <n v="0"/>
    <n v="0"/>
  </r>
  <r>
    <x v="1260"/>
    <x v="6"/>
    <x v="0"/>
    <x v="5"/>
    <x v="0"/>
    <n v="93"/>
    <x v="41"/>
    <x v="3"/>
    <x v="14"/>
    <x v="1"/>
    <x v="7"/>
    <x v="1"/>
    <s v="No"/>
    <x v="5"/>
    <x v="0"/>
    <x v="0"/>
    <x v="48"/>
    <x v="5"/>
    <x v="3"/>
    <n v="0"/>
    <n v="0"/>
  </r>
  <r>
    <x v="1261"/>
    <x v="30"/>
    <x v="0"/>
    <x v="5"/>
    <x v="0"/>
    <n v="29"/>
    <x v="39"/>
    <x v="0"/>
    <x v="1"/>
    <x v="2"/>
    <x v="11"/>
    <x v="1"/>
    <s v="No"/>
    <x v="2"/>
    <x v="0"/>
    <x v="0"/>
    <x v="1"/>
    <x v="2"/>
    <x v="0"/>
    <n v="0"/>
    <n v="0"/>
  </r>
  <r>
    <x v="1262"/>
    <x v="26"/>
    <x v="0"/>
    <x v="23"/>
    <x v="1"/>
    <n v="62"/>
    <x v="30"/>
    <x v="0"/>
    <x v="18"/>
    <x v="0"/>
    <x v="6"/>
    <x v="1"/>
    <s v="No"/>
    <x v="5"/>
    <x v="0"/>
    <x v="0"/>
    <x v="12"/>
    <x v="0"/>
    <x v="5"/>
    <n v="0"/>
    <n v="0"/>
  </r>
  <r>
    <x v="1263"/>
    <x v="38"/>
    <x v="0"/>
    <x v="15"/>
    <x v="0"/>
    <n v="70"/>
    <x v="12"/>
    <x v="0"/>
    <x v="18"/>
    <x v="0"/>
    <x v="12"/>
    <x v="1"/>
    <s v="No"/>
    <x v="4"/>
    <x v="0"/>
    <x v="0"/>
    <x v="43"/>
    <x v="2"/>
    <x v="4"/>
    <n v="0"/>
    <n v="0"/>
  </r>
  <r>
    <x v="1264"/>
    <x v="16"/>
    <x v="0"/>
    <x v="1"/>
    <x v="0"/>
    <n v="92"/>
    <x v="34"/>
    <x v="1"/>
    <x v="24"/>
    <x v="0"/>
    <x v="25"/>
    <x v="1"/>
    <s v="No"/>
    <x v="2"/>
    <x v="0"/>
    <x v="0"/>
    <x v="43"/>
    <x v="0"/>
    <x v="4"/>
    <n v="0"/>
    <n v="0"/>
  </r>
  <r>
    <x v="1265"/>
    <x v="45"/>
    <x v="0"/>
    <x v="5"/>
    <x v="0"/>
    <n v="79"/>
    <x v="7"/>
    <x v="2"/>
    <x v="12"/>
    <x v="1"/>
    <x v="2"/>
    <x v="1"/>
    <s v="No"/>
    <x v="2"/>
    <x v="0"/>
    <x v="0"/>
    <x v="46"/>
    <x v="4"/>
    <x v="1"/>
    <n v="0"/>
    <n v="0"/>
  </r>
  <r>
    <x v="1266"/>
    <x v="30"/>
    <x v="0"/>
    <x v="0"/>
    <x v="0"/>
    <n v="31"/>
    <x v="25"/>
    <x v="2"/>
    <x v="15"/>
    <x v="3"/>
    <x v="17"/>
    <x v="1"/>
    <s v="No"/>
    <x v="3"/>
    <x v="0"/>
    <x v="0"/>
    <x v="0"/>
    <x v="5"/>
    <x v="6"/>
    <n v="0"/>
    <n v="0"/>
  </r>
  <r>
    <x v="1267"/>
    <x v="36"/>
    <x v="0"/>
    <x v="17"/>
    <x v="0"/>
    <n v="83"/>
    <x v="4"/>
    <x v="1"/>
    <x v="0"/>
    <x v="1"/>
    <x v="2"/>
    <x v="1"/>
    <s v="No"/>
    <x v="3"/>
    <x v="0"/>
    <x v="0"/>
    <x v="23"/>
    <x v="1"/>
    <x v="1"/>
    <n v="0"/>
    <n v="0"/>
  </r>
  <r>
    <x v="1268"/>
    <x v="51"/>
    <x v="0"/>
    <x v="14"/>
    <x v="2"/>
    <n v="88"/>
    <x v="37"/>
    <x v="3"/>
    <x v="4"/>
    <x v="0"/>
    <x v="3"/>
    <x v="1"/>
    <s v="No"/>
    <x v="2"/>
    <x v="0"/>
    <x v="0"/>
    <x v="29"/>
    <x v="5"/>
    <x v="4"/>
    <n v="0"/>
    <n v="0"/>
  </r>
  <r>
    <x v="1269"/>
    <x v="49"/>
    <x v="0"/>
    <x v="16"/>
    <x v="3"/>
    <n v="53"/>
    <x v="34"/>
    <x v="2"/>
    <x v="12"/>
    <x v="1"/>
    <x v="21"/>
    <x v="1"/>
    <s v="No"/>
    <x v="3"/>
    <x v="0"/>
    <x v="0"/>
    <x v="39"/>
    <x v="3"/>
    <x v="3"/>
    <n v="0"/>
    <n v="0"/>
  </r>
  <r>
    <x v="1270"/>
    <x v="29"/>
    <x v="0"/>
    <x v="15"/>
    <x v="0"/>
    <n v="98"/>
    <x v="8"/>
    <x v="2"/>
    <x v="14"/>
    <x v="3"/>
    <x v="13"/>
    <x v="1"/>
    <s v="No"/>
    <x v="3"/>
    <x v="0"/>
    <x v="0"/>
    <x v="41"/>
    <x v="1"/>
    <x v="2"/>
    <n v="0"/>
    <n v="0"/>
  </r>
  <r>
    <x v="1271"/>
    <x v="27"/>
    <x v="0"/>
    <x v="16"/>
    <x v="3"/>
    <n v="57"/>
    <x v="0"/>
    <x v="1"/>
    <x v="0"/>
    <x v="1"/>
    <x v="24"/>
    <x v="1"/>
    <s v="No"/>
    <x v="5"/>
    <x v="0"/>
    <x v="0"/>
    <x v="38"/>
    <x v="3"/>
    <x v="2"/>
    <n v="0"/>
    <n v="0"/>
  </r>
  <r>
    <x v="1272"/>
    <x v="25"/>
    <x v="0"/>
    <x v="3"/>
    <x v="1"/>
    <n v="80"/>
    <x v="48"/>
    <x v="2"/>
    <x v="20"/>
    <x v="0"/>
    <x v="14"/>
    <x v="1"/>
    <s v="No"/>
    <x v="0"/>
    <x v="0"/>
    <x v="0"/>
    <x v="20"/>
    <x v="4"/>
    <x v="5"/>
    <n v="0"/>
    <n v="0"/>
  </r>
  <r>
    <x v="1273"/>
    <x v="38"/>
    <x v="0"/>
    <x v="2"/>
    <x v="0"/>
    <n v="29"/>
    <x v="16"/>
    <x v="0"/>
    <x v="5"/>
    <x v="1"/>
    <x v="7"/>
    <x v="1"/>
    <s v="No"/>
    <x v="2"/>
    <x v="0"/>
    <x v="0"/>
    <x v="18"/>
    <x v="2"/>
    <x v="6"/>
    <n v="0"/>
    <n v="0"/>
  </r>
  <r>
    <x v="1274"/>
    <x v="22"/>
    <x v="0"/>
    <x v="19"/>
    <x v="3"/>
    <n v="73"/>
    <x v="9"/>
    <x v="2"/>
    <x v="8"/>
    <x v="1"/>
    <x v="0"/>
    <x v="1"/>
    <s v="No"/>
    <x v="4"/>
    <x v="0"/>
    <x v="0"/>
    <x v="10"/>
    <x v="3"/>
    <x v="3"/>
    <n v="0"/>
    <n v="0"/>
  </r>
  <r>
    <x v="1275"/>
    <x v="0"/>
    <x v="0"/>
    <x v="1"/>
    <x v="0"/>
    <n v="32"/>
    <x v="10"/>
    <x v="1"/>
    <x v="2"/>
    <x v="3"/>
    <x v="9"/>
    <x v="1"/>
    <s v="No"/>
    <x v="3"/>
    <x v="0"/>
    <x v="0"/>
    <x v="43"/>
    <x v="3"/>
    <x v="5"/>
    <n v="0"/>
    <n v="0"/>
  </r>
  <r>
    <x v="1276"/>
    <x v="47"/>
    <x v="0"/>
    <x v="23"/>
    <x v="1"/>
    <n v="68"/>
    <x v="5"/>
    <x v="0"/>
    <x v="2"/>
    <x v="1"/>
    <x v="6"/>
    <x v="1"/>
    <s v="No"/>
    <x v="2"/>
    <x v="0"/>
    <x v="0"/>
    <x v="10"/>
    <x v="4"/>
    <x v="1"/>
    <n v="0"/>
    <n v="0"/>
  </r>
  <r>
    <x v="1277"/>
    <x v="1"/>
    <x v="0"/>
    <x v="0"/>
    <x v="0"/>
    <n v="97"/>
    <x v="3"/>
    <x v="0"/>
    <x v="14"/>
    <x v="1"/>
    <x v="16"/>
    <x v="1"/>
    <s v="No"/>
    <x v="0"/>
    <x v="0"/>
    <x v="0"/>
    <x v="36"/>
    <x v="0"/>
    <x v="3"/>
    <n v="0"/>
    <n v="0"/>
  </r>
  <r>
    <x v="1278"/>
    <x v="48"/>
    <x v="0"/>
    <x v="6"/>
    <x v="0"/>
    <n v="98"/>
    <x v="40"/>
    <x v="2"/>
    <x v="10"/>
    <x v="3"/>
    <x v="11"/>
    <x v="1"/>
    <s v="No"/>
    <x v="2"/>
    <x v="0"/>
    <x v="0"/>
    <x v="4"/>
    <x v="0"/>
    <x v="0"/>
    <n v="0"/>
    <n v="0"/>
  </r>
  <r>
    <x v="1279"/>
    <x v="6"/>
    <x v="0"/>
    <x v="15"/>
    <x v="0"/>
    <n v="56"/>
    <x v="33"/>
    <x v="0"/>
    <x v="4"/>
    <x v="3"/>
    <x v="18"/>
    <x v="1"/>
    <s v="No"/>
    <x v="0"/>
    <x v="0"/>
    <x v="0"/>
    <x v="27"/>
    <x v="5"/>
    <x v="2"/>
    <n v="0"/>
    <n v="0"/>
  </r>
  <r>
    <x v="1280"/>
    <x v="11"/>
    <x v="0"/>
    <x v="13"/>
    <x v="0"/>
    <n v="78"/>
    <x v="42"/>
    <x v="0"/>
    <x v="3"/>
    <x v="0"/>
    <x v="14"/>
    <x v="1"/>
    <s v="No"/>
    <x v="4"/>
    <x v="0"/>
    <x v="0"/>
    <x v="30"/>
    <x v="0"/>
    <x v="6"/>
    <n v="0"/>
    <n v="0"/>
  </r>
  <r>
    <x v="1281"/>
    <x v="26"/>
    <x v="0"/>
    <x v="22"/>
    <x v="3"/>
    <n v="81"/>
    <x v="32"/>
    <x v="2"/>
    <x v="8"/>
    <x v="1"/>
    <x v="9"/>
    <x v="1"/>
    <s v="No"/>
    <x v="5"/>
    <x v="0"/>
    <x v="0"/>
    <x v="6"/>
    <x v="0"/>
    <x v="4"/>
    <n v="0"/>
    <n v="0"/>
  </r>
  <r>
    <x v="1282"/>
    <x v="41"/>
    <x v="0"/>
    <x v="5"/>
    <x v="0"/>
    <n v="68"/>
    <x v="13"/>
    <x v="0"/>
    <x v="10"/>
    <x v="0"/>
    <x v="21"/>
    <x v="1"/>
    <s v="No"/>
    <x v="1"/>
    <x v="0"/>
    <x v="0"/>
    <x v="41"/>
    <x v="0"/>
    <x v="5"/>
    <n v="0"/>
    <n v="0"/>
  </r>
  <r>
    <x v="1283"/>
    <x v="28"/>
    <x v="0"/>
    <x v="5"/>
    <x v="0"/>
    <n v="94"/>
    <x v="4"/>
    <x v="2"/>
    <x v="10"/>
    <x v="0"/>
    <x v="20"/>
    <x v="1"/>
    <s v="No"/>
    <x v="4"/>
    <x v="0"/>
    <x v="0"/>
    <x v="2"/>
    <x v="5"/>
    <x v="6"/>
    <n v="0"/>
    <n v="0"/>
  </r>
  <r>
    <x v="1284"/>
    <x v="13"/>
    <x v="0"/>
    <x v="10"/>
    <x v="0"/>
    <n v="93"/>
    <x v="10"/>
    <x v="2"/>
    <x v="13"/>
    <x v="1"/>
    <x v="20"/>
    <x v="1"/>
    <s v="No"/>
    <x v="0"/>
    <x v="0"/>
    <x v="0"/>
    <x v="25"/>
    <x v="3"/>
    <x v="0"/>
    <n v="0"/>
    <n v="0"/>
  </r>
  <r>
    <x v="1285"/>
    <x v="14"/>
    <x v="0"/>
    <x v="24"/>
    <x v="3"/>
    <n v="99"/>
    <x v="17"/>
    <x v="2"/>
    <x v="4"/>
    <x v="3"/>
    <x v="1"/>
    <x v="1"/>
    <s v="No"/>
    <x v="2"/>
    <x v="0"/>
    <x v="0"/>
    <x v="24"/>
    <x v="4"/>
    <x v="0"/>
    <n v="0"/>
    <n v="0"/>
  </r>
  <r>
    <x v="1286"/>
    <x v="37"/>
    <x v="0"/>
    <x v="24"/>
    <x v="3"/>
    <n v="49"/>
    <x v="8"/>
    <x v="0"/>
    <x v="22"/>
    <x v="0"/>
    <x v="8"/>
    <x v="1"/>
    <s v="No"/>
    <x v="2"/>
    <x v="0"/>
    <x v="0"/>
    <x v="12"/>
    <x v="5"/>
    <x v="0"/>
    <n v="0"/>
    <n v="0"/>
  </r>
  <r>
    <x v="1287"/>
    <x v="41"/>
    <x v="0"/>
    <x v="2"/>
    <x v="0"/>
    <n v="28"/>
    <x v="40"/>
    <x v="3"/>
    <x v="24"/>
    <x v="0"/>
    <x v="23"/>
    <x v="1"/>
    <s v="No"/>
    <x v="3"/>
    <x v="0"/>
    <x v="0"/>
    <x v="41"/>
    <x v="3"/>
    <x v="5"/>
    <n v="0"/>
    <n v="0"/>
  </r>
  <r>
    <x v="1288"/>
    <x v="17"/>
    <x v="0"/>
    <x v="22"/>
    <x v="3"/>
    <n v="93"/>
    <x v="45"/>
    <x v="3"/>
    <x v="4"/>
    <x v="0"/>
    <x v="7"/>
    <x v="1"/>
    <s v="No"/>
    <x v="3"/>
    <x v="0"/>
    <x v="0"/>
    <x v="11"/>
    <x v="3"/>
    <x v="4"/>
    <n v="0"/>
    <n v="0"/>
  </r>
  <r>
    <x v="1289"/>
    <x v="25"/>
    <x v="0"/>
    <x v="14"/>
    <x v="2"/>
    <n v="24"/>
    <x v="13"/>
    <x v="2"/>
    <x v="16"/>
    <x v="3"/>
    <x v="3"/>
    <x v="1"/>
    <s v="No"/>
    <x v="2"/>
    <x v="0"/>
    <x v="0"/>
    <x v="9"/>
    <x v="3"/>
    <x v="1"/>
    <n v="0"/>
    <n v="0"/>
  </r>
  <r>
    <x v="1290"/>
    <x v="29"/>
    <x v="0"/>
    <x v="11"/>
    <x v="0"/>
    <n v="35"/>
    <x v="33"/>
    <x v="2"/>
    <x v="21"/>
    <x v="1"/>
    <x v="23"/>
    <x v="1"/>
    <s v="No"/>
    <x v="1"/>
    <x v="0"/>
    <x v="0"/>
    <x v="35"/>
    <x v="3"/>
    <x v="2"/>
    <n v="0"/>
    <n v="0"/>
  </r>
  <r>
    <x v="1291"/>
    <x v="28"/>
    <x v="0"/>
    <x v="3"/>
    <x v="1"/>
    <n v="68"/>
    <x v="45"/>
    <x v="1"/>
    <x v="19"/>
    <x v="1"/>
    <x v="4"/>
    <x v="1"/>
    <s v="No"/>
    <x v="4"/>
    <x v="0"/>
    <x v="0"/>
    <x v="2"/>
    <x v="5"/>
    <x v="0"/>
    <n v="0"/>
    <n v="0"/>
  </r>
  <r>
    <x v="1292"/>
    <x v="8"/>
    <x v="0"/>
    <x v="22"/>
    <x v="3"/>
    <n v="61"/>
    <x v="0"/>
    <x v="2"/>
    <x v="1"/>
    <x v="2"/>
    <x v="20"/>
    <x v="1"/>
    <s v="No"/>
    <x v="1"/>
    <x v="0"/>
    <x v="0"/>
    <x v="38"/>
    <x v="4"/>
    <x v="2"/>
    <n v="0"/>
    <n v="0"/>
  </r>
  <r>
    <x v="1293"/>
    <x v="51"/>
    <x v="0"/>
    <x v="1"/>
    <x v="0"/>
    <n v="74"/>
    <x v="20"/>
    <x v="3"/>
    <x v="22"/>
    <x v="3"/>
    <x v="7"/>
    <x v="1"/>
    <s v="No"/>
    <x v="3"/>
    <x v="0"/>
    <x v="0"/>
    <x v="48"/>
    <x v="5"/>
    <x v="2"/>
    <n v="0"/>
    <n v="0"/>
  </r>
  <r>
    <x v="1294"/>
    <x v="7"/>
    <x v="0"/>
    <x v="5"/>
    <x v="0"/>
    <n v="64"/>
    <x v="21"/>
    <x v="2"/>
    <x v="5"/>
    <x v="2"/>
    <x v="9"/>
    <x v="1"/>
    <s v="No"/>
    <x v="3"/>
    <x v="0"/>
    <x v="0"/>
    <x v="33"/>
    <x v="1"/>
    <x v="6"/>
    <n v="0"/>
    <n v="0"/>
  </r>
  <r>
    <x v="1295"/>
    <x v="11"/>
    <x v="0"/>
    <x v="4"/>
    <x v="1"/>
    <n v="60"/>
    <x v="35"/>
    <x v="2"/>
    <x v="8"/>
    <x v="3"/>
    <x v="11"/>
    <x v="1"/>
    <s v="No"/>
    <x v="3"/>
    <x v="0"/>
    <x v="0"/>
    <x v="16"/>
    <x v="3"/>
    <x v="1"/>
    <n v="0"/>
    <n v="0"/>
  </r>
  <r>
    <x v="1296"/>
    <x v="39"/>
    <x v="0"/>
    <x v="2"/>
    <x v="0"/>
    <n v="29"/>
    <x v="45"/>
    <x v="1"/>
    <x v="11"/>
    <x v="1"/>
    <x v="11"/>
    <x v="1"/>
    <s v="No"/>
    <x v="0"/>
    <x v="0"/>
    <x v="0"/>
    <x v="20"/>
    <x v="1"/>
    <x v="4"/>
    <n v="0"/>
    <n v="0"/>
  </r>
  <r>
    <x v="1297"/>
    <x v="42"/>
    <x v="0"/>
    <x v="3"/>
    <x v="1"/>
    <n v="85"/>
    <x v="32"/>
    <x v="2"/>
    <x v="5"/>
    <x v="2"/>
    <x v="12"/>
    <x v="1"/>
    <s v="No"/>
    <x v="3"/>
    <x v="0"/>
    <x v="0"/>
    <x v="18"/>
    <x v="0"/>
    <x v="2"/>
    <n v="0"/>
    <n v="0"/>
  </r>
  <r>
    <x v="1298"/>
    <x v="26"/>
    <x v="0"/>
    <x v="13"/>
    <x v="0"/>
    <n v="81"/>
    <x v="27"/>
    <x v="1"/>
    <x v="21"/>
    <x v="2"/>
    <x v="21"/>
    <x v="1"/>
    <s v="No"/>
    <x v="1"/>
    <x v="0"/>
    <x v="0"/>
    <x v="0"/>
    <x v="4"/>
    <x v="0"/>
    <n v="0"/>
    <n v="0"/>
  </r>
  <r>
    <x v="1299"/>
    <x v="26"/>
    <x v="0"/>
    <x v="22"/>
    <x v="3"/>
    <n v="23"/>
    <x v="7"/>
    <x v="0"/>
    <x v="11"/>
    <x v="3"/>
    <x v="15"/>
    <x v="1"/>
    <s v="No"/>
    <x v="4"/>
    <x v="0"/>
    <x v="0"/>
    <x v="38"/>
    <x v="0"/>
    <x v="4"/>
    <n v="0"/>
    <n v="0"/>
  </r>
  <r>
    <x v="1300"/>
    <x v="29"/>
    <x v="0"/>
    <x v="17"/>
    <x v="0"/>
    <n v="100"/>
    <x v="8"/>
    <x v="2"/>
    <x v="4"/>
    <x v="1"/>
    <x v="9"/>
    <x v="1"/>
    <s v="No"/>
    <x v="2"/>
    <x v="0"/>
    <x v="0"/>
    <x v="39"/>
    <x v="2"/>
    <x v="6"/>
    <n v="0"/>
    <n v="0"/>
  </r>
  <r>
    <x v="1301"/>
    <x v="32"/>
    <x v="0"/>
    <x v="5"/>
    <x v="0"/>
    <n v="54"/>
    <x v="1"/>
    <x v="2"/>
    <x v="20"/>
    <x v="3"/>
    <x v="16"/>
    <x v="1"/>
    <s v="No"/>
    <x v="0"/>
    <x v="0"/>
    <x v="0"/>
    <x v="33"/>
    <x v="5"/>
    <x v="1"/>
    <n v="0"/>
    <n v="0"/>
  </r>
  <r>
    <x v="1302"/>
    <x v="51"/>
    <x v="0"/>
    <x v="4"/>
    <x v="1"/>
    <n v="25"/>
    <x v="37"/>
    <x v="2"/>
    <x v="9"/>
    <x v="3"/>
    <x v="3"/>
    <x v="1"/>
    <s v="No"/>
    <x v="2"/>
    <x v="0"/>
    <x v="0"/>
    <x v="10"/>
    <x v="2"/>
    <x v="5"/>
    <n v="0"/>
    <n v="0"/>
  </r>
  <r>
    <x v="1303"/>
    <x v="50"/>
    <x v="0"/>
    <x v="0"/>
    <x v="0"/>
    <n v="32"/>
    <x v="14"/>
    <x v="0"/>
    <x v="5"/>
    <x v="2"/>
    <x v="0"/>
    <x v="1"/>
    <s v="No"/>
    <x v="2"/>
    <x v="0"/>
    <x v="0"/>
    <x v="9"/>
    <x v="2"/>
    <x v="2"/>
    <n v="0"/>
    <n v="0"/>
  </r>
  <r>
    <x v="1304"/>
    <x v="14"/>
    <x v="0"/>
    <x v="21"/>
    <x v="3"/>
    <n v="63"/>
    <x v="6"/>
    <x v="1"/>
    <x v="20"/>
    <x v="1"/>
    <x v="17"/>
    <x v="1"/>
    <s v="No"/>
    <x v="4"/>
    <x v="0"/>
    <x v="0"/>
    <x v="27"/>
    <x v="3"/>
    <x v="6"/>
    <n v="0"/>
    <n v="0"/>
  </r>
  <r>
    <x v="1305"/>
    <x v="18"/>
    <x v="0"/>
    <x v="13"/>
    <x v="0"/>
    <n v="56"/>
    <x v="16"/>
    <x v="3"/>
    <x v="15"/>
    <x v="1"/>
    <x v="9"/>
    <x v="1"/>
    <s v="No"/>
    <x v="0"/>
    <x v="0"/>
    <x v="0"/>
    <x v="1"/>
    <x v="3"/>
    <x v="6"/>
    <n v="0"/>
    <n v="0"/>
  </r>
  <r>
    <x v="1306"/>
    <x v="22"/>
    <x v="0"/>
    <x v="1"/>
    <x v="0"/>
    <n v="33"/>
    <x v="29"/>
    <x v="0"/>
    <x v="18"/>
    <x v="0"/>
    <x v="9"/>
    <x v="1"/>
    <s v="No"/>
    <x v="2"/>
    <x v="0"/>
    <x v="0"/>
    <x v="19"/>
    <x v="3"/>
    <x v="2"/>
    <n v="0"/>
    <n v="0"/>
  </r>
  <r>
    <x v="1307"/>
    <x v="51"/>
    <x v="0"/>
    <x v="7"/>
    <x v="2"/>
    <n v="32"/>
    <x v="9"/>
    <x v="0"/>
    <x v="13"/>
    <x v="2"/>
    <x v="0"/>
    <x v="1"/>
    <s v="No"/>
    <x v="0"/>
    <x v="0"/>
    <x v="0"/>
    <x v="34"/>
    <x v="3"/>
    <x v="2"/>
    <n v="0"/>
    <n v="0"/>
  </r>
  <r>
    <x v="1308"/>
    <x v="35"/>
    <x v="0"/>
    <x v="10"/>
    <x v="0"/>
    <n v="38"/>
    <x v="3"/>
    <x v="0"/>
    <x v="16"/>
    <x v="2"/>
    <x v="14"/>
    <x v="1"/>
    <s v="No"/>
    <x v="2"/>
    <x v="0"/>
    <x v="0"/>
    <x v="0"/>
    <x v="2"/>
    <x v="6"/>
    <n v="0"/>
    <n v="0"/>
  </r>
  <r>
    <x v="1309"/>
    <x v="45"/>
    <x v="0"/>
    <x v="0"/>
    <x v="0"/>
    <n v="21"/>
    <x v="11"/>
    <x v="0"/>
    <x v="12"/>
    <x v="2"/>
    <x v="10"/>
    <x v="1"/>
    <s v="No"/>
    <x v="5"/>
    <x v="0"/>
    <x v="0"/>
    <x v="23"/>
    <x v="1"/>
    <x v="3"/>
    <n v="0"/>
    <n v="0"/>
  </r>
  <r>
    <x v="1310"/>
    <x v="49"/>
    <x v="0"/>
    <x v="15"/>
    <x v="0"/>
    <n v="59"/>
    <x v="36"/>
    <x v="0"/>
    <x v="18"/>
    <x v="0"/>
    <x v="0"/>
    <x v="1"/>
    <s v="No"/>
    <x v="5"/>
    <x v="0"/>
    <x v="0"/>
    <x v="25"/>
    <x v="2"/>
    <x v="6"/>
    <n v="0"/>
    <n v="0"/>
  </r>
  <r>
    <x v="1311"/>
    <x v="45"/>
    <x v="0"/>
    <x v="9"/>
    <x v="1"/>
    <n v="87"/>
    <x v="30"/>
    <x v="2"/>
    <x v="1"/>
    <x v="3"/>
    <x v="19"/>
    <x v="1"/>
    <s v="No"/>
    <x v="0"/>
    <x v="0"/>
    <x v="0"/>
    <x v="45"/>
    <x v="0"/>
    <x v="2"/>
    <n v="0"/>
    <n v="0"/>
  </r>
  <r>
    <x v="1312"/>
    <x v="17"/>
    <x v="0"/>
    <x v="17"/>
    <x v="0"/>
    <n v="79"/>
    <x v="9"/>
    <x v="2"/>
    <x v="10"/>
    <x v="0"/>
    <x v="21"/>
    <x v="1"/>
    <s v="No"/>
    <x v="5"/>
    <x v="0"/>
    <x v="0"/>
    <x v="5"/>
    <x v="4"/>
    <x v="5"/>
    <n v="0"/>
    <n v="0"/>
  </r>
  <r>
    <x v="1313"/>
    <x v="27"/>
    <x v="0"/>
    <x v="9"/>
    <x v="1"/>
    <n v="28"/>
    <x v="9"/>
    <x v="2"/>
    <x v="12"/>
    <x v="2"/>
    <x v="5"/>
    <x v="1"/>
    <s v="No"/>
    <x v="1"/>
    <x v="0"/>
    <x v="0"/>
    <x v="2"/>
    <x v="2"/>
    <x v="4"/>
    <n v="0"/>
    <n v="0"/>
  </r>
  <r>
    <x v="1314"/>
    <x v="32"/>
    <x v="0"/>
    <x v="23"/>
    <x v="1"/>
    <n v="67"/>
    <x v="9"/>
    <x v="1"/>
    <x v="23"/>
    <x v="2"/>
    <x v="23"/>
    <x v="1"/>
    <s v="No"/>
    <x v="1"/>
    <x v="0"/>
    <x v="0"/>
    <x v="3"/>
    <x v="5"/>
    <x v="2"/>
    <n v="0"/>
    <n v="0"/>
  </r>
  <r>
    <x v="1315"/>
    <x v="19"/>
    <x v="0"/>
    <x v="6"/>
    <x v="0"/>
    <n v="75"/>
    <x v="16"/>
    <x v="0"/>
    <x v="14"/>
    <x v="1"/>
    <x v="19"/>
    <x v="1"/>
    <s v="No"/>
    <x v="4"/>
    <x v="0"/>
    <x v="0"/>
    <x v="32"/>
    <x v="5"/>
    <x v="3"/>
    <n v="0"/>
    <n v="0"/>
  </r>
  <r>
    <x v="1316"/>
    <x v="48"/>
    <x v="0"/>
    <x v="22"/>
    <x v="3"/>
    <n v="32"/>
    <x v="10"/>
    <x v="1"/>
    <x v="12"/>
    <x v="1"/>
    <x v="12"/>
    <x v="1"/>
    <s v="No"/>
    <x v="3"/>
    <x v="0"/>
    <x v="0"/>
    <x v="0"/>
    <x v="5"/>
    <x v="4"/>
    <n v="0"/>
    <n v="0"/>
  </r>
  <r>
    <x v="1317"/>
    <x v="48"/>
    <x v="0"/>
    <x v="13"/>
    <x v="0"/>
    <n v="43"/>
    <x v="0"/>
    <x v="2"/>
    <x v="14"/>
    <x v="1"/>
    <x v="11"/>
    <x v="1"/>
    <s v="No"/>
    <x v="1"/>
    <x v="0"/>
    <x v="0"/>
    <x v="5"/>
    <x v="1"/>
    <x v="5"/>
    <n v="0"/>
    <n v="0"/>
  </r>
  <r>
    <x v="1318"/>
    <x v="16"/>
    <x v="0"/>
    <x v="6"/>
    <x v="0"/>
    <n v="93"/>
    <x v="39"/>
    <x v="2"/>
    <x v="1"/>
    <x v="1"/>
    <x v="2"/>
    <x v="1"/>
    <s v="No"/>
    <x v="0"/>
    <x v="0"/>
    <x v="0"/>
    <x v="5"/>
    <x v="2"/>
    <x v="4"/>
    <n v="0"/>
    <n v="0"/>
  </r>
  <r>
    <x v="1319"/>
    <x v="13"/>
    <x v="0"/>
    <x v="12"/>
    <x v="3"/>
    <n v="24"/>
    <x v="19"/>
    <x v="2"/>
    <x v="23"/>
    <x v="1"/>
    <x v="17"/>
    <x v="1"/>
    <s v="No"/>
    <x v="3"/>
    <x v="0"/>
    <x v="0"/>
    <x v="26"/>
    <x v="4"/>
    <x v="1"/>
    <n v="0"/>
    <n v="0"/>
  </r>
  <r>
    <x v="1320"/>
    <x v="19"/>
    <x v="0"/>
    <x v="19"/>
    <x v="3"/>
    <n v="31"/>
    <x v="18"/>
    <x v="3"/>
    <x v="11"/>
    <x v="3"/>
    <x v="0"/>
    <x v="1"/>
    <s v="No"/>
    <x v="1"/>
    <x v="0"/>
    <x v="0"/>
    <x v="5"/>
    <x v="5"/>
    <x v="2"/>
    <n v="0"/>
    <n v="0"/>
  </r>
  <r>
    <x v="1321"/>
    <x v="35"/>
    <x v="0"/>
    <x v="17"/>
    <x v="0"/>
    <n v="84"/>
    <x v="9"/>
    <x v="0"/>
    <x v="20"/>
    <x v="0"/>
    <x v="18"/>
    <x v="1"/>
    <s v="No"/>
    <x v="0"/>
    <x v="0"/>
    <x v="0"/>
    <x v="24"/>
    <x v="4"/>
    <x v="6"/>
    <n v="0"/>
    <n v="0"/>
  </r>
  <r>
    <x v="1322"/>
    <x v="51"/>
    <x v="0"/>
    <x v="13"/>
    <x v="0"/>
    <n v="74"/>
    <x v="47"/>
    <x v="2"/>
    <x v="10"/>
    <x v="0"/>
    <x v="17"/>
    <x v="1"/>
    <s v="No"/>
    <x v="2"/>
    <x v="0"/>
    <x v="0"/>
    <x v="14"/>
    <x v="4"/>
    <x v="3"/>
    <n v="0"/>
    <n v="0"/>
  </r>
  <r>
    <x v="1323"/>
    <x v="44"/>
    <x v="0"/>
    <x v="6"/>
    <x v="0"/>
    <n v="62"/>
    <x v="14"/>
    <x v="2"/>
    <x v="22"/>
    <x v="1"/>
    <x v="12"/>
    <x v="1"/>
    <s v="No"/>
    <x v="3"/>
    <x v="0"/>
    <x v="0"/>
    <x v="28"/>
    <x v="5"/>
    <x v="6"/>
    <n v="0"/>
    <n v="0"/>
  </r>
  <r>
    <x v="1324"/>
    <x v="31"/>
    <x v="0"/>
    <x v="16"/>
    <x v="3"/>
    <n v="77"/>
    <x v="27"/>
    <x v="1"/>
    <x v="20"/>
    <x v="2"/>
    <x v="22"/>
    <x v="1"/>
    <s v="No"/>
    <x v="1"/>
    <x v="0"/>
    <x v="0"/>
    <x v="47"/>
    <x v="2"/>
    <x v="0"/>
    <n v="0"/>
    <n v="0"/>
  </r>
  <r>
    <x v="1325"/>
    <x v="48"/>
    <x v="0"/>
    <x v="21"/>
    <x v="3"/>
    <n v="73"/>
    <x v="4"/>
    <x v="0"/>
    <x v="9"/>
    <x v="2"/>
    <x v="1"/>
    <x v="1"/>
    <s v="No"/>
    <x v="0"/>
    <x v="0"/>
    <x v="0"/>
    <x v="43"/>
    <x v="1"/>
    <x v="5"/>
    <n v="0"/>
    <n v="0"/>
  </r>
  <r>
    <x v="1326"/>
    <x v="37"/>
    <x v="0"/>
    <x v="9"/>
    <x v="1"/>
    <n v="50"/>
    <x v="21"/>
    <x v="2"/>
    <x v="21"/>
    <x v="1"/>
    <x v="12"/>
    <x v="1"/>
    <s v="No"/>
    <x v="1"/>
    <x v="0"/>
    <x v="0"/>
    <x v="14"/>
    <x v="1"/>
    <x v="5"/>
    <n v="0"/>
    <n v="0"/>
  </r>
  <r>
    <x v="1327"/>
    <x v="16"/>
    <x v="0"/>
    <x v="7"/>
    <x v="2"/>
    <n v="40"/>
    <x v="20"/>
    <x v="2"/>
    <x v="2"/>
    <x v="0"/>
    <x v="11"/>
    <x v="1"/>
    <s v="No"/>
    <x v="3"/>
    <x v="0"/>
    <x v="0"/>
    <x v="10"/>
    <x v="1"/>
    <x v="1"/>
    <n v="0"/>
    <n v="0"/>
  </r>
  <r>
    <x v="1328"/>
    <x v="43"/>
    <x v="0"/>
    <x v="1"/>
    <x v="0"/>
    <n v="97"/>
    <x v="3"/>
    <x v="2"/>
    <x v="20"/>
    <x v="0"/>
    <x v="18"/>
    <x v="1"/>
    <s v="No"/>
    <x v="3"/>
    <x v="0"/>
    <x v="0"/>
    <x v="19"/>
    <x v="4"/>
    <x v="1"/>
    <n v="0"/>
    <n v="0"/>
  </r>
  <r>
    <x v="1329"/>
    <x v="27"/>
    <x v="0"/>
    <x v="24"/>
    <x v="3"/>
    <n v="63"/>
    <x v="21"/>
    <x v="2"/>
    <x v="21"/>
    <x v="3"/>
    <x v="13"/>
    <x v="1"/>
    <s v="No"/>
    <x v="0"/>
    <x v="0"/>
    <x v="0"/>
    <x v="16"/>
    <x v="3"/>
    <x v="6"/>
    <n v="0"/>
    <n v="0"/>
  </r>
  <r>
    <x v="1330"/>
    <x v="11"/>
    <x v="0"/>
    <x v="8"/>
    <x v="3"/>
    <n v="65"/>
    <x v="34"/>
    <x v="2"/>
    <x v="4"/>
    <x v="3"/>
    <x v="3"/>
    <x v="1"/>
    <s v="No"/>
    <x v="3"/>
    <x v="0"/>
    <x v="0"/>
    <x v="41"/>
    <x v="3"/>
    <x v="4"/>
    <n v="0"/>
    <n v="0"/>
  </r>
  <r>
    <x v="1331"/>
    <x v="21"/>
    <x v="0"/>
    <x v="20"/>
    <x v="0"/>
    <n v="91"/>
    <x v="33"/>
    <x v="2"/>
    <x v="12"/>
    <x v="1"/>
    <x v="4"/>
    <x v="1"/>
    <s v="No"/>
    <x v="3"/>
    <x v="0"/>
    <x v="0"/>
    <x v="6"/>
    <x v="3"/>
    <x v="4"/>
    <n v="0"/>
    <n v="0"/>
  </r>
  <r>
    <x v="1332"/>
    <x v="17"/>
    <x v="0"/>
    <x v="15"/>
    <x v="0"/>
    <n v="60"/>
    <x v="29"/>
    <x v="1"/>
    <x v="9"/>
    <x v="1"/>
    <x v="24"/>
    <x v="1"/>
    <s v="No"/>
    <x v="5"/>
    <x v="0"/>
    <x v="0"/>
    <x v="20"/>
    <x v="4"/>
    <x v="3"/>
    <n v="0"/>
    <n v="0"/>
  </r>
  <r>
    <x v="1333"/>
    <x v="26"/>
    <x v="0"/>
    <x v="13"/>
    <x v="0"/>
    <n v="69"/>
    <x v="37"/>
    <x v="2"/>
    <x v="12"/>
    <x v="0"/>
    <x v="2"/>
    <x v="1"/>
    <s v="No"/>
    <x v="2"/>
    <x v="0"/>
    <x v="0"/>
    <x v="44"/>
    <x v="4"/>
    <x v="3"/>
    <n v="0"/>
    <n v="0"/>
  </r>
  <r>
    <x v="1334"/>
    <x v="5"/>
    <x v="0"/>
    <x v="7"/>
    <x v="2"/>
    <n v="52"/>
    <x v="8"/>
    <x v="1"/>
    <x v="3"/>
    <x v="1"/>
    <x v="19"/>
    <x v="1"/>
    <s v="No"/>
    <x v="5"/>
    <x v="0"/>
    <x v="0"/>
    <x v="45"/>
    <x v="0"/>
    <x v="5"/>
    <n v="0"/>
    <n v="0"/>
  </r>
  <r>
    <x v="1335"/>
    <x v="19"/>
    <x v="0"/>
    <x v="23"/>
    <x v="1"/>
    <n v="49"/>
    <x v="22"/>
    <x v="2"/>
    <x v="12"/>
    <x v="3"/>
    <x v="6"/>
    <x v="1"/>
    <s v="No"/>
    <x v="4"/>
    <x v="0"/>
    <x v="0"/>
    <x v="8"/>
    <x v="2"/>
    <x v="1"/>
    <n v="0"/>
    <n v="0"/>
  </r>
  <r>
    <x v="1336"/>
    <x v="51"/>
    <x v="0"/>
    <x v="4"/>
    <x v="1"/>
    <n v="85"/>
    <x v="4"/>
    <x v="2"/>
    <x v="4"/>
    <x v="1"/>
    <x v="6"/>
    <x v="1"/>
    <s v="No"/>
    <x v="5"/>
    <x v="0"/>
    <x v="0"/>
    <x v="12"/>
    <x v="5"/>
    <x v="0"/>
    <n v="0"/>
    <n v="0"/>
  </r>
  <r>
    <x v="1337"/>
    <x v="43"/>
    <x v="0"/>
    <x v="1"/>
    <x v="0"/>
    <n v="86"/>
    <x v="30"/>
    <x v="0"/>
    <x v="5"/>
    <x v="1"/>
    <x v="23"/>
    <x v="1"/>
    <s v="No"/>
    <x v="0"/>
    <x v="0"/>
    <x v="0"/>
    <x v="5"/>
    <x v="2"/>
    <x v="4"/>
    <n v="0"/>
    <n v="0"/>
  </r>
  <r>
    <x v="1338"/>
    <x v="19"/>
    <x v="0"/>
    <x v="8"/>
    <x v="3"/>
    <n v="51"/>
    <x v="15"/>
    <x v="1"/>
    <x v="22"/>
    <x v="0"/>
    <x v="5"/>
    <x v="1"/>
    <s v="No"/>
    <x v="3"/>
    <x v="0"/>
    <x v="0"/>
    <x v="34"/>
    <x v="3"/>
    <x v="0"/>
    <n v="0"/>
    <n v="0"/>
  </r>
  <r>
    <x v="1339"/>
    <x v="24"/>
    <x v="0"/>
    <x v="22"/>
    <x v="3"/>
    <n v="56"/>
    <x v="27"/>
    <x v="0"/>
    <x v="8"/>
    <x v="0"/>
    <x v="16"/>
    <x v="1"/>
    <s v="No"/>
    <x v="2"/>
    <x v="0"/>
    <x v="0"/>
    <x v="36"/>
    <x v="4"/>
    <x v="6"/>
    <n v="0"/>
    <n v="0"/>
  </r>
  <r>
    <x v="1340"/>
    <x v="37"/>
    <x v="0"/>
    <x v="22"/>
    <x v="3"/>
    <n v="72"/>
    <x v="37"/>
    <x v="2"/>
    <x v="15"/>
    <x v="3"/>
    <x v="14"/>
    <x v="1"/>
    <s v="No"/>
    <x v="2"/>
    <x v="0"/>
    <x v="0"/>
    <x v="36"/>
    <x v="5"/>
    <x v="6"/>
    <n v="0"/>
    <n v="0"/>
  </r>
  <r>
    <x v="1341"/>
    <x v="8"/>
    <x v="0"/>
    <x v="15"/>
    <x v="0"/>
    <n v="27"/>
    <x v="3"/>
    <x v="3"/>
    <x v="22"/>
    <x v="3"/>
    <x v="3"/>
    <x v="1"/>
    <s v="No"/>
    <x v="3"/>
    <x v="0"/>
    <x v="0"/>
    <x v="4"/>
    <x v="4"/>
    <x v="3"/>
    <n v="0"/>
    <n v="0"/>
  </r>
  <r>
    <x v="1342"/>
    <x v="9"/>
    <x v="0"/>
    <x v="12"/>
    <x v="3"/>
    <n v="43"/>
    <x v="28"/>
    <x v="3"/>
    <x v="22"/>
    <x v="2"/>
    <x v="23"/>
    <x v="1"/>
    <s v="No"/>
    <x v="4"/>
    <x v="0"/>
    <x v="0"/>
    <x v="47"/>
    <x v="4"/>
    <x v="5"/>
    <n v="0"/>
    <n v="0"/>
  </r>
  <r>
    <x v="1343"/>
    <x v="33"/>
    <x v="0"/>
    <x v="4"/>
    <x v="1"/>
    <n v="56"/>
    <x v="20"/>
    <x v="2"/>
    <x v="21"/>
    <x v="1"/>
    <x v="23"/>
    <x v="1"/>
    <s v="No"/>
    <x v="3"/>
    <x v="0"/>
    <x v="0"/>
    <x v="11"/>
    <x v="4"/>
    <x v="5"/>
    <n v="0"/>
    <n v="0"/>
  </r>
  <r>
    <x v="1344"/>
    <x v="19"/>
    <x v="0"/>
    <x v="17"/>
    <x v="0"/>
    <n v="37"/>
    <x v="14"/>
    <x v="1"/>
    <x v="10"/>
    <x v="3"/>
    <x v="8"/>
    <x v="1"/>
    <s v="No"/>
    <x v="2"/>
    <x v="0"/>
    <x v="0"/>
    <x v="0"/>
    <x v="1"/>
    <x v="2"/>
    <n v="0"/>
    <n v="0"/>
  </r>
  <r>
    <x v="1345"/>
    <x v="37"/>
    <x v="0"/>
    <x v="10"/>
    <x v="0"/>
    <n v="21"/>
    <x v="43"/>
    <x v="2"/>
    <x v="3"/>
    <x v="3"/>
    <x v="15"/>
    <x v="1"/>
    <s v="No"/>
    <x v="3"/>
    <x v="0"/>
    <x v="0"/>
    <x v="38"/>
    <x v="0"/>
    <x v="1"/>
    <n v="0"/>
    <n v="0"/>
  </r>
  <r>
    <x v="1346"/>
    <x v="42"/>
    <x v="0"/>
    <x v="15"/>
    <x v="0"/>
    <n v="91"/>
    <x v="16"/>
    <x v="0"/>
    <x v="3"/>
    <x v="0"/>
    <x v="21"/>
    <x v="1"/>
    <s v="No"/>
    <x v="1"/>
    <x v="0"/>
    <x v="0"/>
    <x v="28"/>
    <x v="0"/>
    <x v="4"/>
    <n v="0"/>
    <n v="0"/>
  </r>
  <r>
    <x v="1347"/>
    <x v="42"/>
    <x v="0"/>
    <x v="1"/>
    <x v="0"/>
    <n v="95"/>
    <x v="34"/>
    <x v="2"/>
    <x v="17"/>
    <x v="2"/>
    <x v="20"/>
    <x v="1"/>
    <s v="No"/>
    <x v="4"/>
    <x v="0"/>
    <x v="0"/>
    <x v="39"/>
    <x v="4"/>
    <x v="5"/>
    <n v="0"/>
    <n v="0"/>
  </r>
  <r>
    <x v="1348"/>
    <x v="1"/>
    <x v="0"/>
    <x v="22"/>
    <x v="3"/>
    <n v="54"/>
    <x v="43"/>
    <x v="3"/>
    <x v="7"/>
    <x v="1"/>
    <x v="4"/>
    <x v="1"/>
    <s v="No"/>
    <x v="3"/>
    <x v="0"/>
    <x v="0"/>
    <x v="2"/>
    <x v="2"/>
    <x v="0"/>
    <n v="0"/>
    <n v="0"/>
  </r>
  <r>
    <x v="1349"/>
    <x v="3"/>
    <x v="0"/>
    <x v="20"/>
    <x v="0"/>
    <n v="36"/>
    <x v="36"/>
    <x v="3"/>
    <x v="13"/>
    <x v="1"/>
    <x v="4"/>
    <x v="1"/>
    <s v="No"/>
    <x v="2"/>
    <x v="0"/>
    <x v="0"/>
    <x v="2"/>
    <x v="1"/>
    <x v="4"/>
    <n v="0"/>
    <n v="0"/>
  </r>
  <r>
    <x v="1350"/>
    <x v="18"/>
    <x v="0"/>
    <x v="12"/>
    <x v="3"/>
    <n v="71"/>
    <x v="12"/>
    <x v="2"/>
    <x v="20"/>
    <x v="3"/>
    <x v="24"/>
    <x v="1"/>
    <s v="No"/>
    <x v="2"/>
    <x v="0"/>
    <x v="0"/>
    <x v="43"/>
    <x v="1"/>
    <x v="6"/>
    <n v="0"/>
    <n v="0"/>
  </r>
  <r>
    <x v="1351"/>
    <x v="11"/>
    <x v="0"/>
    <x v="7"/>
    <x v="2"/>
    <n v="31"/>
    <x v="34"/>
    <x v="0"/>
    <x v="1"/>
    <x v="2"/>
    <x v="11"/>
    <x v="1"/>
    <s v="No"/>
    <x v="4"/>
    <x v="0"/>
    <x v="0"/>
    <x v="40"/>
    <x v="4"/>
    <x v="3"/>
    <n v="0"/>
    <n v="0"/>
  </r>
  <r>
    <x v="1352"/>
    <x v="13"/>
    <x v="0"/>
    <x v="19"/>
    <x v="3"/>
    <n v="89"/>
    <x v="27"/>
    <x v="3"/>
    <x v="20"/>
    <x v="1"/>
    <x v="9"/>
    <x v="1"/>
    <s v="No"/>
    <x v="2"/>
    <x v="0"/>
    <x v="0"/>
    <x v="10"/>
    <x v="2"/>
    <x v="4"/>
    <n v="0"/>
    <n v="0"/>
  </r>
  <r>
    <x v="1353"/>
    <x v="31"/>
    <x v="0"/>
    <x v="13"/>
    <x v="0"/>
    <n v="83"/>
    <x v="4"/>
    <x v="2"/>
    <x v="11"/>
    <x v="0"/>
    <x v="7"/>
    <x v="1"/>
    <s v="No"/>
    <x v="2"/>
    <x v="0"/>
    <x v="0"/>
    <x v="7"/>
    <x v="1"/>
    <x v="6"/>
    <n v="0"/>
    <n v="0"/>
  </r>
  <r>
    <x v="1354"/>
    <x v="14"/>
    <x v="0"/>
    <x v="21"/>
    <x v="3"/>
    <n v="42"/>
    <x v="33"/>
    <x v="2"/>
    <x v="0"/>
    <x v="1"/>
    <x v="15"/>
    <x v="1"/>
    <s v="No"/>
    <x v="4"/>
    <x v="0"/>
    <x v="0"/>
    <x v="33"/>
    <x v="4"/>
    <x v="3"/>
    <n v="0"/>
    <n v="0"/>
  </r>
  <r>
    <x v="1355"/>
    <x v="35"/>
    <x v="0"/>
    <x v="6"/>
    <x v="0"/>
    <n v="91"/>
    <x v="20"/>
    <x v="2"/>
    <x v="24"/>
    <x v="2"/>
    <x v="21"/>
    <x v="1"/>
    <s v="No"/>
    <x v="4"/>
    <x v="0"/>
    <x v="0"/>
    <x v="16"/>
    <x v="3"/>
    <x v="4"/>
    <n v="0"/>
    <n v="0"/>
  </r>
  <r>
    <x v="1356"/>
    <x v="34"/>
    <x v="0"/>
    <x v="14"/>
    <x v="2"/>
    <n v="61"/>
    <x v="27"/>
    <x v="2"/>
    <x v="17"/>
    <x v="1"/>
    <x v="17"/>
    <x v="1"/>
    <s v="No"/>
    <x v="1"/>
    <x v="0"/>
    <x v="0"/>
    <x v="11"/>
    <x v="4"/>
    <x v="2"/>
    <n v="0"/>
    <n v="0"/>
  </r>
  <r>
    <x v="1357"/>
    <x v="41"/>
    <x v="0"/>
    <x v="21"/>
    <x v="3"/>
    <n v="66"/>
    <x v="21"/>
    <x v="1"/>
    <x v="16"/>
    <x v="2"/>
    <x v="1"/>
    <x v="1"/>
    <s v="No"/>
    <x v="2"/>
    <x v="0"/>
    <x v="0"/>
    <x v="41"/>
    <x v="1"/>
    <x v="3"/>
    <n v="0"/>
    <n v="0"/>
  </r>
  <r>
    <x v="1358"/>
    <x v="1"/>
    <x v="0"/>
    <x v="18"/>
    <x v="3"/>
    <n v="22"/>
    <x v="43"/>
    <x v="3"/>
    <x v="6"/>
    <x v="1"/>
    <x v="25"/>
    <x v="1"/>
    <s v="No"/>
    <x v="5"/>
    <x v="0"/>
    <x v="0"/>
    <x v="29"/>
    <x v="0"/>
    <x v="6"/>
    <n v="0"/>
    <n v="0"/>
  </r>
  <r>
    <x v="1359"/>
    <x v="7"/>
    <x v="0"/>
    <x v="15"/>
    <x v="0"/>
    <n v="68"/>
    <x v="17"/>
    <x v="1"/>
    <x v="17"/>
    <x v="0"/>
    <x v="24"/>
    <x v="1"/>
    <s v="No"/>
    <x v="5"/>
    <x v="0"/>
    <x v="0"/>
    <x v="8"/>
    <x v="4"/>
    <x v="0"/>
    <n v="0"/>
    <n v="0"/>
  </r>
  <r>
    <x v="1360"/>
    <x v="19"/>
    <x v="0"/>
    <x v="11"/>
    <x v="0"/>
    <n v="43"/>
    <x v="15"/>
    <x v="0"/>
    <x v="13"/>
    <x v="3"/>
    <x v="11"/>
    <x v="1"/>
    <s v="No"/>
    <x v="0"/>
    <x v="0"/>
    <x v="0"/>
    <x v="7"/>
    <x v="4"/>
    <x v="2"/>
    <n v="0"/>
    <n v="0"/>
  </r>
  <r>
    <x v="1361"/>
    <x v="34"/>
    <x v="0"/>
    <x v="10"/>
    <x v="0"/>
    <n v="32"/>
    <x v="15"/>
    <x v="2"/>
    <x v="19"/>
    <x v="3"/>
    <x v="18"/>
    <x v="1"/>
    <s v="No"/>
    <x v="2"/>
    <x v="0"/>
    <x v="0"/>
    <x v="30"/>
    <x v="5"/>
    <x v="5"/>
    <n v="0"/>
    <n v="0"/>
  </r>
  <r>
    <x v="1362"/>
    <x v="38"/>
    <x v="0"/>
    <x v="7"/>
    <x v="2"/>
    <n v="46"/>
    <x v="24"/>
    <x v="2"/>
    <x v="0"/>
    <x v="3"/>
    <x v="24"/>
    <x v="1"/>
    <s v="No"/>
    <x v="0"/>
    <x v="0"/>
    <x v="0"/>
    <x v="32"/>
    <x v="1"/>
    <x v="1"/>
    <n v="0"/>
    <n v="0"/>
  </r>
  <r>
    <x v="1363"/>
    <x v="24"/>
    <x v="0"/>
    <x v="0"/>
    <x v="0"/>
    <n v="90"/>
    <x v="48"/>
    <x v="0"/>
    <x v="16"/>
    <x v="2"/>
    <x v="17"/>
    <x v="1"/>
    <s v="No"/>
    <x v="0"/>
    <x v="0"/>
    <x v="0"/>
    <x v="39"/>
    <x v="3"/>
    <x v="3"/>
    <n v="0"/>
    <n v="0"/>
  </r>
  <r>
    <x v="1364"/>
    <x v="33"/>
    <x v="0"/>
    <x v="19"/>
    <x v="3"/>
    <n v="75"/>
    <x v="12"/>
    <x v="0"/>
    <x v="22"/>
    <x v="3"/>
    <x v="10"/>
    <x v="1"/>
    <s v="No"/>
    <x v="0"/>
    <x v="0"/>
    <x v="0"/>
    <x v="36"/>
    <x v="1"/>
    <x v="6"/>
    <n v="0"/>
    <n v="0"/>
  </r>
  <r>
    <x v="1365"/>
    <x v="48"/>
    <x v="0"/>
    <x v="8"/>
    <x v="3"/>
    <n v="69"/>
    <x v="27"/>
    <x v="2"/>
    <x v="23"/>
    <x v="0"/>
    <x v="9"/>
    <x v="1"/>
    <s v="No"/>
    <x v="5"/>
    <x v="0"/>
    <x v="0"/>
    <x v="27"/>
    <x v="4"/>
    <x v="0"/>
    <n v="0"/>
    <n v="0"/>
  </r>
  <r>
    <x v="1366"/>
    <x v="4"/>
    <x v="0"/>
    <x v="22"/>
    <x v="3"/>
    <n v="40"/>
    <x v="44"/>
    <x v="2"/>
    <x v="23"/>
    <x v="3"/>
    <x v="0"/>
    <x v="1"/>
    <s v="No"/>
    <x v="1"/>
    <x v="0"/>
    <x v="0"/>
    <x v="9"/>
    <x v="2"/>
    <x v="0"/>
    <n v="0"/>
    <n v="0"/>
  </r>
  <r>
    <x v="1367"/>
    <x v="52"/>
    <x v="0"/>
    <x v="22"/>
    <x v="3"/>
    <n v="63"/>
    <x v="44"/>
    <x v="1"/>
    <x v="13"/>
    <x v="3"/>
    <x v="22"/>
    <x v="1"/>
    <s v="No"/>
    <x v="0"/>
    <x v="0"/>
    <x v="0"/>
    <x v="29"/>
    <x v="1"/>
    <x v="3"/>
    <n v="0"/>
    <n v="0"/>
  </r>
  <r>
    <x v="1368"/>
    <x v="3"/>
    <x v="0"/>
    <x v="5"/>
    <x v="0"/>
    <n v="36"/>
    <x v="48"/>
    <x v="0"/>
    <x v="20"/>
    <x v="2"/>
    <x v="8"/>
    <x v="1"/>
    <s v="No"/>
    <x v="0"/>
    <x v="0"/>
    <x v="0"/>
    <x v="1"/>
    <x v="1"/>
    <x v="1"/>
    <n v="0"/>
    <n v="0"/>
  </r>
  <r>
    <x v="1369"/>
    <x v="45"/>
    <x v="0"/>
    <x v="9"/>
    <x v="1"/>
    <n v="75"/>
    <x v="44"/>
    <x v="2"/>
    <x v="14"/>
    <x v="0"/>
    <x v="4"/>
    <x v="1"/>
    <s v="No"/>
    <x v="3"/>
    <x v="0"/>
    <x v="0"/>
    <x v="26"/>
    <x v="0"/>
    <x v="0"/>
    <n v="0"/>
    <n v="0"/>
  </r>
  <r>
    <x v="1370"/>
    <x v="7"/>
    <x v="0"/>
    <x v="18"/>
    <x v="3"/>
    <n v="67"/>
    <x v="6"/>
    <x v="0"/>
    <x v="15"/>
    <x v="2"/>
    <x v="3"/>
    <x v="1"/>
    <s v="No"/>
    <x v="4"/>
    <x v="0"/>
    <x v="0"/>
    <x v="23"/>
    <x v="4"/>
    <x v="6"/>
    <n v="0"/>
    <n v="0"/>
  </r>
  <r>
    <x v="1371"/>
    <x v="37"/>
    <x v="0"/>
    <x v="13"/>
    <x v="0"/>
    <n v="64"/>
    <x v="16"/>
    <x v="2"/>
    <x v="4"/>
    <x v="1"/>
    <x v="11"/>
    <x v="1"/>
    <s v="No"/>
    <x v="5"/>
    <x v="0"/>
    <x v="0"/>
    <x v="38"/>
    <x v="2"/>
    <x v="5"/>
    <n v="0"/>
    <n v="0"/>
  </r>
  <r>
    <x v="1372"/>
    <x v="14"/>
    <x v="0"/>
    <x v="0"/>
    <x v="0"/>
    <n v="61"/>
    <x v="49"/>
    <x v="2"/>
    <x v="0"/>
    <x v="3"/>
    <x v="17"/>
    <x v="1"/>
    <s v="No"/>
    <x v="4"/>
    <x v="0"/>
    <x v="0"/>
    <x v="12"/>
    <x v="3"/>
    <x v="4"/>
    <n v="0"/>
    <n v="0"/>
  </r>
  <r>
    <x v="1373"/>
    <x v="20"/>
    <x v="0"/>
    <x v="24"/>
    <x v="3"/>
    <n v="40"/>
    <x v="41"/>
    <x v="0"/>
    <x v="2"/>
    <x v="0"/>
    <x v="5"/>
    <x v="1"/>
    <s v="No"/>
    <x v="5"/>
    <x v="0"/>
    <x v="0"/>
    <x v="49"/>
    <x v="1"/>
    <x v="3"/>
    <n v="0"/>
    <n v="0"/>
  </r>
  <r>
    <x v="1374"/>
    <x v="40"/>
    <x v="0"/>
    <x v="8"/>
    <x v="3"/>
    <n v="97"/>
    <x v="14"/>
    <x v="2"/>
    <x v="16"/>
    <x v="3"/>
    <x v="2"/>
    <x v="1"/>
    <s v="No"/>
    <x v="1"/>
    <x v="0"/>
    <x v="0"/>
    <x v="36"/>
    <x v="4"/>
    <x v="3"/>
    <n v="0"/>
    <n v="0"/>
  </r>
  <r>
    <x v="1375"/>
    <x v="32"/>
    <x v="0"/>
    <x v="4"/>
    <x v="1"/>
    <n v="31"/>
    <x v="1"/>
    <x v="0"/>
    <x v="18"/>
    <x v="1"/>
    <x v="7"/>
    <x v="1"/>
    <s v="No"/>
    <x v="4"/>
    <x v="0"/>
    <x v="0"/>
    <x v="6"/>
    <x v="2"/>
    <x v="2"/>
    <n v="0"/>
    <n v="0"/>
  </r>
  <r>
    <x v="1376"/>
    <x v="9"/>
    <x v="0"/>
    <x v="3"/>
    <x v="1"/>
    <n v="65"/>
    <x v="32"/>
    <x v="0"/>
    <x v="6"/>
    <x v="1"/>
    <x v="16"/>
    <x v="1"/>
    <s v="No"/>
    <x v="1"/>
    <x v="0"/>
    <x v="0"/>
    <x v="37"/>
    <x v="3"/>
    <x v="2"/>
    <n v="0"/>
    <n v="0"/>
  </r>
  <r>
    <x v="1377"/>
    <x v="23"/>
    <x v="0"/>
    <x v="12"/>
    <x v="3"/>
    <n v="54"/>
    <x v="33"/>
    <x v="0"/>
    <x v="8"/>
    <x v="1"/>
    <x v="21"/>
    <x v="1"/>
    <s v="No"/>
    <x v="2"/>
    <x v="0"/>
    <x v="0"/>
    <x v="38"/>
    <x v="0"/>
    <x v="5"/>
    <n v="0"/>
    <n v="0"/>
  </r>
  <r>
    <x v="1378"/>
    <x v="43"/>
    <x v="0"/>
    <x v="14"/>
    <x v="2"/>
    <n v="49"/>
    <x v="0"/>
    <x v="3"/>
    <x v="12"/>
    <x v="3"/>
    <x v="15"/>
    <x v="1"/>
    <s v="No"/>
    <x v="1"/>
    <x v="0"/>
    <x v="0"/>
    <x v="37"/>
    <x v="0"/>
    <x v="1"/>
    <n v="0"/>
    <n v="0"/>
  </r>
  <r>
    <x v="1379"/>
    <x v="3"/>
    <x v="0"/>
    <x v="17"/>
    <x v="0"/>
    <n v="64"/>
    <x v="46"/>
    <x v="0"/>
    <x v="7"/>
    <x v="3"/>
    <x v="11"/>
    <x v="1"/>
    <s v="No"/>
    <x v="4"/>
    <x v="0"/>
    <x v="0"/>
    <x v="25"/>
    <x v="0"/>
    <x v="4"/>
    <n v="0"/>
    <n v="0"/>
  </r>
  <r>
    <x v="1380"/>
    <x v="47"/>
    <x v="0"/>
    <x v="4"/>
    <x v="1"/>
    <n v="35"/>
    <x v="2"/>
    <x v="1"/>
    <x v="19"/>
    <x v="0"/>
    <x v="12"/>
    <x v="1"/>
    <s v="No"/>
    <x v="3"/>
    <x v="0"/>
    <x v="0"/>
    <x v="23"/>
    <x v="1"/>
    <x v="0"/>
    <n v="0"/>
    <n v="0"/>
  </r>
  <r>
    <x v="1381"/>
    <x v="11"/>
    <x v="0"/>
    <x v="9"/>
    <x v="1"/>
    <n v="86"/>
    <x v="26"/>
    <x v="0"/>
    <x v="14"/>
    <x v="0"/>
    <x v="3"/>
    <x v="1"/>
    <s v="No"/>
    <x v="3"/>
    <x v="0"/>
    <x v="0"/>
    <x v="26"/>
    <x v="0"/>
    <x v="3"/>
    <n v="0"/>
    <n v="0"/>
  </r>
  <r>
    <x v="1382"/>
    <x v="33"/>
    <x v="0"/>
    <x v="14"/>
    <x v="2"/>
    <n v="55"/>
    <x v="49"/>
    <x v="0"/>
    <x v="18"/>
    <x v="0"/>
    <x v="6"/>
    <x v="1"/>
    <s v="No"/>
    <x v="0"/>
    <x v="0"/>
    <x v="0"/>
    <x v="20"/>
    <x v="4"/>
    <x v="3"/>
    <n v="0"/>
    <n v="0"/>
  </r>
  <r>
    <x v="1383"/>
    <x v="24"/>
    <x v="0"/>
    <x v="18"/>
    <x v="3"/>
    <n v="58"/>
    <x v="48"/>
    <x v="2"/>
    <x v="19"/>
    <x v="1"/>
    <x v="13"/>
    <x v="1"/>
    <s v="No"/>
    <x v="0"/>
    <x v="0"/>
    <x v="0"/>
    <x v="7"/>
    <x v="0"/>
    <x v="5"/>
    <n v="0"/>
    <n v="0"/>
  </r>
  <r>
    <x v="1384"/>
    <x v="5"/>
    <x v="0"/>
    <x v="4"/>
    <x v="1"/>
    <n v="96"/>
    <x v="29"/>
    <x v="2"/>
    <x v="19"/>
    <x v="3"/>
    <x v="12"/>
    <x v="1"/>
    <s v="No"/>
    <x v="3"/>
    <x v="0"/>
    <x v="0"/>
    <x v="6"/>
    <x v="4"/>
    <x v="1"/>
    <n v="0"/>
    <n v="0"/>
  </r>
  <r>
    <x v="1385"/>
    <x v="38"/>
    <x v="0"/>
    <x v="16"/>
    <x v="3"/>
    <n v="64"/>
    <x v="16"/>
    <x v="2"/>
    <x v="21"/>
    <x v="3"/>
    <x v="5"/>
    <x v="1"/>
    <s v="No"/>
    <x v="5"/>
    <x v="0"/>
    <x v="0"/>
    <x v="43"/>
    <x v="4"/>
    <x v="4"/>
    <n v="0"/>
    <n v="0"/>
  </r>
  <r>
    <x v="1386"/>
    <x v="33"/>
    <x v="0"/>
    <x v="14"/>
    <x v="2"/>
    <n v="56"/>
    <x v="4"/>
    <x v="2"/>
    <x v="5"/>
    <x v="3"/>
    <x v="17"/>
    <x v="1"/>
    <s v="No"/>
    <x v="2"/>
    <x v="0"/>
    <x v="0"/>
    <x v="7"/>
    <x v="5"/>
    <x v="3"/>
    <n v="0"/>
    <n v="0"/>
  </r>
  <r>
    <x v="1387"/>
    <x v="3"/>
    <x v="0"/>
    <x v="0"/>
    <x v="0"/>
    <n v="85"/>
    <x v="33"/>
    <x v="2"/>
    <x v="9"/>
    <x v="0"/>
    <x v="22"/>
    <x v="1"/>
    <s v="No"/>
    <x v="3"/>
    <x v="0"/>
    <x v="0"/>
    <x v="41"/>
    <x v="2"/>
    <x v="5"/>
    <n v="0"/>
    <n v="0"/>
  </r>
  <r>
    <x v="1388"/>
    <x v="46"/>
    <x v="0"/>
    <x v="10"/>
    <x v="0"/>
    <n v="23"/>
    <x v="10"/>
    <x v="2"/>
    <x v="12"/>
    <x v="1"/>
    <x v="20"/>
    <x v="1"/>
    <s v="No"/>
    <x v="0"/>
    <x v="0"/>
    <x v="0"/>
    <x v="19"/>
    <x v="1"/>
    <x v="3"/>
    <n v="0"/>
    <n v="0"/>
  </r>
  <r>
    <x v="1389"/>
    <x v="35"/>
    <x v="0"/>
    <x v="18"/>
    <x v="3"/>
    <n v="72"/>
    <x v="26"/>
    <x v="0"/>
    <x v="20"/>
    <x v="3"/>
    <x v="5"/>
    <x v="1"/>
    <s v="No"/>
    <x v="5"/>
    <x v="0"/>
    <x v="0"/>
    <x v="6"/>
    <x v="5"/>
    <x v="0"/>
    <n v="0"/>
    <n v="0"/>
  </r>
  <r>
    <x v="1390"/>
    <x v="15"/>
    <x v="0"/>
    <x v="19"/>
    <x v="3"/>
    <n v="38"/>
    <x v="10"/>
    <x v="2"/>
    <x v="1"/>
    <x v="2"/>
    <x v="24"/>
    <x v="1"/>
    <s v="No"/>
    <x v="3"/>
    <x v="0"/>
    <x v="0"/>
    <x v="38"/>
    <x v="5"/>
    <x v="1"/>
    <n v="0"/>
    <n v="0"/>
  </r>
  <r>
    <x v="1391"/>
    <x v="10"/>
    <x v="0"/>
    <x v="0"/>
    <x v="0"/>
    <n v="29"/>
    <x v="16"/>
    <x v="1"/>
    <x v="3"/>
    <x v="0"/>
    <x v="15"/>
    <x v="1"/>
    <s v="No"/>
    <x v="0"/>
    <x v="0"/>
    <x v="0"/>
    <x v="25"/>
    <x v="2"/>
    <x v="2"/>
    <n v="0"/>
    <n v="0"/>
  </r>
  <r>
    <x v="1392"/>
    <x v="18"/>
    <x v="0"/>
    <x v="24"/>
    <x v="3"/>
    <n v="46"/>
    <x v="10"/>
    <x v="2"/>
    <x v="22"/>
    <x v="1"/>
    <x v="19"/>
    <x v="1"/>
    <s v="No"/>
    <x v="0"/>
    <x v="0"/>
    <x v="0"/>
    <x v="11"/>
    <x v="0"/>
    <x v="6"/>
    <n v="0"/>
    <n v="0"/>
  </r>
  <r>
    <x v="1393"/>
    <x v="5"/>
    <x v="0"/>
    <x v="24"/>
    <x v="3"/>
    <n v="58"/>
    <x v="37"/>
    <x v="0"/>
    <x v="22"/>
    <x v="1"/>
    <x v="20"/>
    <x v="1"/>
    <s v="No"/>
    <x v="0"/>
    <x v="0"/>
    <x v="0"/>
    <x v="0"/>
    <x v="3"/>
    <x v="0"/>
    <n v="0"/>
    <n v="0"/>
  </r>
  <r>
    <x v="1394"/>
    <x v="8"/>
    <x v="0"/>
    <x v="7"/>
    <x v="2"/>
    <n v="43"/>
    <x v="44"/>
    <x v="0"/>
    <x v="23"/>
    <x v="3"/>
    <x v="10"/>
    <x v="1"/>
    <s v="No"/>
    <x v="2"/>
    <x v="0"/>
    <x v="0"/>
    <x v="30"/>
    <x v="1"/>
    <x v="1"/>
    <n v="0"/>
    <n v="0"/>
  </r>
  <r>
    <x v="1395"/>
    <x v="36"/>
    <x v="0"/>
    <x v="18"/>
    <x v="3"/>
    <n v="32"/>
    <x v="8"/>
    <x v="0"/>
    <x v="2"/>
    <x v="1"/>
    <x v="11"/>
    <x v="1"/>
    <s v="No"/>
    <x v="2"/>
    <x v="0"/>
    <x v="0"/>
    <x v="19"/>
    <x v="3"/>
    <x v="4"/>
    <n v="0"/>
    <n v="0"/>
  </r>
  <r>
    <x v="1396"/>
    <x v="43"/>
    <x v="0"/>
    <x v="13"/>
    <x v="0"/>
    <n v="30"/>
    <x v="48"/>
    <x v="3"/>
    <x v="12"/>
    <x v="0"/>
    <x v="21"/>
    <x v="1"/>
    <s v="No"/>
    <x v="2"/>
    <x v="0"/>
    <x v="0"/>
    <x v="3"/>
    <x v="5"/>
    <x v="5"/>
    <n v="0"/>
    <n v="0"/>
  </r>
  <r>
    <x v="1397"/>
    <x v="0"/>
    <x v="0"/>
    <x v="12"/>
    <x v="3"/>
    <n v="67"/>
    <x v="2"/>
    <x v="1"/>
    <x v="23"/>
    <x v="2"/>
    <x v="10"/>
    <x v="1"/>
    <s v="No"/>
    <x v="5"/>
    <x v="0"/>
    <x v="0"/>
    <x v="42"/>
    <x v="3"/>
    <x v="2"/>
    <n v="0"/>
    <n v="0"/>
  </r>
  <r>
    <x v="1398"/>
    <x v="11"/>
    <x v="0"/>
    <x v="10"/>
    <x v="0"/>
    <n v="45"/>
    <x v="21"/>
    <x v="2"/>
    <x v="17"/>
    <x v="2"/>
    <x v="25"/>
    <x v="1"/>
    <s v="No"/>
    <x v="1"/>
    <x v="0"/>
    <x v="0"/>
    <x v="29"/>
    <x v="2"/>
    <x v="1"/>
    <n v="0"/>
    <n v="0"/>
  </r>
  <r>
    <x v="1399"/>
    <x v="1"/>
    <x v="0"/>
    <x v="19"/>
    <x v="3"/>
    <n v="81"/>
    <x v="43"/>
    <x v="2"/>
    <x v="8"/>
    <x v="0"/>
    <x v="0"/>
    <x v="1"/>
    <s v="No"/>
    <x v="5"/>
    <x v="0"/>
    <x v="0"/>
    <x v="26"/>
    <x v="0"/>
    <x v="2"/>
    <n v="0"/>
    <n v="0"/>
  </r>
  <r>
    <x v="1400"/>
    <x v="24"/>
    <x v="0"/>
    <x v="21"/>
    <x v="3"/>
    <n v="23"/>
    <x v="22"/>
    <x v="2"/>
    <x v="16"/>
    <x v="3"/>
    <x v="15"/>
    <x v="1"/>
    <s v="No"/>
    <x v="2"/>
    <x v="0"/>
    <x v="0"/>
    <x v="17"/>
    <x v="2"/>
    <x v="6"/>
    <n v="0"/>
    <n v="0"/>
  </r>
  <r>
    <x v="1401"/>
    <x v="51"/>
    <x v="0"/>
    <x v="3"/>
    <x v="1"/>
    <n v="59"/>
    <x v="27"/>
    <x v="2"/>
    <x v="24"/>
    <x v="3"/>
    <x v="1"/>
    <x v="1"/>
    <s v="No"/>
    <x v="4"/>
    <x v="0"/>
    <x v="0"/>
    <x v="43"/>
    <x v="3"/>
    <x v="1"/>
    <n v="0"/>
    <n v="0"/>
  </r>
  <r>
    <x v="1402"/>
    <x v="46"/>
    <x v="0"/>
    <x v="12"/>
    <x v="3"/>
    <n v="21"/>
    <x v="25"/>
    <x v="0"/>
    <x v="3"/>
    <x v="2"/>
    <x v="0"/>
    <x v="1"/>
    <s v="No"/>
    <x v="0"/>
    <x v="0"/>
    <x v="0"/>
    <x v="39"/>
    <x v="3"/>
    <x v="5"/>
    <n v="0"/>
    <n v="0"/>
  </r>
  <r>
    <x v="1403"/>
    <x v="8"/>
    <x v="0"/>
    <x v="21"/>
    <x v="3"/>
    <n v="20"/>
    <x v="42"/>
    <x v="2"/>
    <x v="15"/>
    <x v="1"/>
    <x v="15"/>
    <x v="1"/>
    <s v="No"/>
    <x v="5"/>
    <x v="0"/>
    <x v="0"/>
    <x v="41"/>
    <x v="2"/>
    <x v="4"/>
    <n v="0"/>
    <n v="0"/>
  </r>
  <r>
    <x v="1404"/>
    <x v="24"/>
    <x v="0"/>
    <x v="16"/>
    <x v="3"/>
    <n v="28"/>
    <x v="35"/>
    <x v="2"/>
    <x v="4"/>
    <x v="0"/>
    <x v="1"/>
    <x v="1"/>
    <s v="No"/>
    <x v="2"/>
    <x v="0"/>
    <x v="0"/>
    <x v="9"/>
    <x v="5"/>
    <x v="1"/>
    <n v="0"/>
    <n v="0"/>
  </r>
  <r>
    <x v="1405"/>
    <x v="23"/>
    <x v="0"/>
    <x v="20"/>
    <x v="0"/>
    <n v="100"/>
    <x v="13"/>
    <x v="2"/>
    <x v="15"/>
    <x v="0"/>
    <x v="2"/>
    <x v="1"/>
    <s v="No"/>
    <x v="5"/>
    <x v="0"/>
    <x v="0"/>
    <x v="30"/>
    <x v="2"/>
    <x v="5"/>
    <n v="0"/>
    <n v="0"/>
  </r>
  <r>
    <x v="1406"/>
    <x v="45"/>
    <x v="0"/>
    <x v="5"/>
    <x v="0"/>
    <n v="46"/>
    <x v="47"/>
    <x v="0"/>
    <x v="2"/>
    <x v="1"/>
    <x v="15"/>
    <x v="1"/>
    <s v="No"/>
    <x v="0"/>
    <x v="0"/>
    <x v="0"/>
    <x v="28"/>
    <x v="5"/>
    <x v="5"/>
    <n v="0"/>
    <n v="0"/>
  </r>
  <r>
    <x v="1407"/>
    <x v="19"/>
    <x v="0"/>
    <x v="8"/>
    <x v="3"/>
    <n v="61"/>
    <x v="22"/>
    <x v="3"/>
    <x v="4"/>
    <x v="1"/>
    <x v="9"/>
    <x v="1"/>
    <s v="No"/>
    <x v="0"/>
    <x v="0"/>
    <x v="0"/>
    <x v="47"/>
    <x v="2"/>
    <x v="2"/>
    <n v="0"/>
    <n v="0"/>
  </r>
  <r>
    <x v="1408"/>
    <x v="44"/>
    <x v="0"/>
    <x v="0"/>
    <x v="0"/>
    <n v="58"/>
    <x v="1"/>
    <x v="2"/>
    <x v="22"/>
    <x v="0"/>
    <x v="7"/>
    <x v="1"/>
    <s v="No"/>
    <x v="1"/>
    <x v="0"/>
    <x v="0"/>
    <x v="25"/>
    <x v="0"/>
    <x v="1"/>
    <n v="0"/>
    <n v="0"/>
  </r>
  <r>
    <x v="1409"/>
    <x v="50"/>
    <x v="0"/>
    <x v="21"/>
    <x v="3"/>
    <n v="50"/>
    <x v="37"/>
    <x v="2"/>
    <x v="24"/>
    <x v="1"/>
    <x v="19"/>
    <x v="1"/>
    <s v="No"/>
    <x v="3"/>
    <x v="0"/>
    <x v="0"/>
    <x v="23"/>
    <x v="1"/>
    <x v="0"/>
    <n v="0"/>
    <n v="0"/>
  </r>
  <r>
    <x v="1410"/>
    <x v="12"/>
    <x v="0"/>
    <x v="19"/>
    <x v="3"/>
    <n v="93"/>
    <x v="30"/>
    <x v="2"/>
    <x v="7"/>
    <x v="2"/>
    <x v="17"/>
    <x v="1"/>
    <s v="No"/>
    <x v="5"/>
    <x v="0"/>
    <x v="0"/>
    <x v="27"/>
    <x v="5"/>
    <x v="2"/>
    <n v="0"/>
    <n v="0"/>
  </r>
  <r>
    <x v="1411"/>
    <x v="39"/>
    <x v="0"/>
    <x v="11"/>
    <x v="0"/>
    <n v="24"/>
    <x v="7"/>
    <x v="0"/>
    <x v="14"/>
    <x v="2"/>
    <x v="11"/>
    <x v="1"/>
    <s v="No"/>
    <x v="5"/>
    <x v="0"/>
    <x v="0"/>
    <x v="21"/>
    <x v="0"/>
    <x v="3"/>
    <n v="0"/>
    <n v="0"/>
  </r>
  <r>
    <x v="1412"/>
    <x v="15"/>
    <x v="0"/>
    <x v="6"/>
    <x v="0"/>
    <n v="100"/>
    <x v="49"/>
    <x v="2"/>
    <x v="4"/>
    <x v="2"/>
    <x v="5"/>
    <x v="1"/>
    <s v="No"/>
    <x v="4"/>
    <x v="0"/>
    <x v="0"/>
    <x v="34"/>
    <x v="0"/>
    <x v="2"/>
    <n v="0"/>
    <n v="0"/>
  </r>
  <r>
    <x v="1413"/>
    <x v="47"/>
    <x v="0"/>
    <x v="0"/>
    <x v="0"/>
    <n v="79"/>
    <x v="13"/>
    <x v="1"/>
    <x v="21"/>
    <x v="3"/>
    <x v="2"/>
    <x v="1"/>
    <s v="No"/>
    <x v="5"/>
    <x v="0"/>
    <x v="0"/>
    <x v="45"/>
    <x v="4"/>
    <x v="3"/>
    <n v="0"/>
    <n v="0"/>
  </r>
  <r>
    <x v="1414"/>
    <x v="26"/>
    <x v="0"/>
    <x v="20"/>
    <x v="0"/>
    <n v="51"/>
    <x v="46"/>
    <x v="2"/>
    <x v="13"/>
    <x v="2"/>
    <x v="9"/>
    <x v="1"/>
    <s v="No"/>
    <x v="5"/>
    <x v="0"/>
    <x v="0"/>
    <x v="35"/>
    <x v="2"/>
    <x v="4"/>
    <n v="0"/>
    <n v="0"/>
  </r>
  <r>
    <x v="1415"/>
    <x v="22"/>
    <x v="0"/>
    <x v="22"/>
    <x v="3"/>
    <n v="90"/>
    <x v="26"/>
    <x v="2"/>
    <x v="24"/>
    <x v="0"/>
    <x v="18"/>
    <x v="1"/>
    <s v="No"/>
    <x v="1"/>
    <x v="0"/>
    <x v="0"/>
    <x v="45"/>
    <x v="2"/>
    <x v="6"/>
    <n v="0"/>
    <n v="0"/>
  </r>
  <r>
    <x v="1416"/>
    <x v="39"/>
    <x v="0"/>
    <x v="23"/>
    <x v="1"/>
    <n v="56"/>
    <x v="37"/>
    <x v="0"/>
    <x v="5"/>
    <x v="2"/>
    <x v="23"/>
    <x v="1"/>
    <s v="No"/>
    <x v="1"/>
    <x v="0"/>
    <x v="0"/>
    <x v="15"/>
    <x v="1"/>
    <x v="3"/>
    <n v="0"/>
    <n v="0"/>
  </r>
  <r>
    <x v="1417"/>
    <x v="46"/>
    <x v="0"/>
    <x v="6"/>
    <x v="0"/>
    <n v="25"/>
    <x v="6"/>
    <x v="1"/>
    <x v="18"/>
    <x v="1"/>
    <x v="12"/>
    <x v="1"/>
    <s v="No"/>
    <x v="3"/>
    <x v="0"/>
    <x v="0"/>
    <x v="33"/>
    <x v="5"/>
    <x v="0"/>
    <n v="0"/>
    <n v="0"/>
  </r>
  <r>
    <x v="1418"/>
    <x v="20"/>
    <x v="0"/>
    <x v="5"/>
    <x v="0"/>
    <n v="75"/>
    <x v="15"/>
    <x v="2"/>
    <x v="10"/>
    <x v="2"/>
    <x v="7"/>
    <x v="1"/>
    <s v="No"/>
    <x v="4"/>
    <x v="0"/>
    <x v="0"/>
    <x v="2"/>
    <x v="0"/>
    <x v="6"/>
    <n v="0"/>
    <n v="0"/>
  </r>
  <r>
    <x v="1419"/>
    <x v="49"/>
    <x v="0"/>
    <x v="8"/>
    <x v="3"/>
    <n v="75"/>
    <x v="6"/>
    <x v="2"/>
    <x v="20"/>
    <x v="2"/>
    <x v="5"/>
    <x v="1"/>
    <s v="No"/>
    <x v="1"/>
    <x v="0"/>
    <x v="0"/>
    <x v="7"/>
    <x v="5"/>
    <x v="3"/>
    <n v="0"/>
    <n v="0"/>
  </r>
  <r>
    <x v="1420"/>
    <x v="40"/>
    <x v="0"/>
    <x v="2"/>
    <x v="0"/>
    <n v="53"/>
    <x v="18"/>
    <x v="3"/>
    <x v="0"/>
    <x v="2"/>
    <x v="12"/>
    <x v="1"/>
    <s v="No"/>
    <x v="5"/>
    <x v="0"/>
    <x v="0"/>
    <x v="24"/>
    <x v="3"/>
    <x v="6"/>
    <n v="0"/>
    <n v="0"/>
  </r>
  <r>
    <x v="1421"/>
    <x v="33"/>
    <x v="0"/>
    <x v="10"/>
    <x v="0"/>
    <n v="100"/>
    <x v="38"/>
    <x v="1"/>
    <x v="9"/>
    <x v="1"/>
    <x v="21"/>
    <x v="1"/>
    <s v="No"/>
    <x v="3"/>
    <x v="0"/>
    <x v="0"/>
    <x v="37"/>
    <x v="4"/>
    <x v="0"/>
    <n v="0"/>
    <n v="0"/>
  </r>
  <r>
    <x v="1422"/>
    <x v="42"/>
    <x v="0"/>
    <x v="10"/>
    <x v="0"/>
    <n v="27"/>
    <x v="21"/>
    <x v="0"/>
    <x v="4"/>
    <x v="3"/>
    <x v="23"/>
    <x v="1"/>
    <s v="No"/>
    <x v="1"/>
    <x v="0"/>
    <x v="0"/>
    <x v="35"/>
    <x v="3"/>
    <x v="4"/>
    <n v="0"/>
    <n v="0"/>
  </r>
  <r>
    <x v="1423"/>
    <x v="47"/>
    <x v="0"/>
    <x v="3"/>
    <x v="1"/>
    <n v="60"/>
    <x v="49"/>
    <x v="1"/>
    <x v="13"/>
    <x v="3"/>
    <x v="1"/>
    <x v="1"/>
    <s v="No"/>
    <x v="1"/>
    <x v="0"/>
    <x v="0"/>
    <x v="45"/>
    <x v="0"/>
    <x v="6"/>
    <n v="0"/>
    <n v="0"/>
  </r>
  <r>
    <x v="1424"/>
    <x v="17"/>
    <x v="0"/>
    <x v="14"/>
    <x v="2"/>
    <n v="23"/>
    <x v="39"/>
    <x v="1"/>
    <x v="21"/>
    <x v="3"/>
    <x v="1"/>
    <x v="1"/>
    <s v="No"/>
    <x v="3"/>
    <x v="0"/>
    <x v="0"/>
    <x v="11"/>
    <x v="4"/>
    <x v="6"/>
    <n v="0"/>
    <n v="0"/>
  </r>
  <r>
    <x v="1425"/>
    <x v="35"/>
    <x v="0"/>
    <x v="7"/>
    <x v="2"/>
    <n v="40"/>
    <x v="5"/>
    <x v="1"/>
    <x v="3"/>
    <x v="0"/>
    <x v="18"/>
    <x v="1"/>
    <s v="No"/>
    <x v="2"/>
    <x v="0"/>
    <x v="0"/>
    <x v="30"/>
    <x v="2"/>
    <x v="2"/>
    <n v="0"/>
    <n v="0"/>
  </r>
  <r>
    <x v="1426"/>
    <x v="52"/>
    <x v="0"/>
    <x v="13"/>
    <x v="0"/>
    <n v="38"/>
    <x v="49"/>
    <x v="2"/>
    <x v="22"/>
    <x v="2"/>
    <x v="6"/>
    <x v="1"/>
    <s v="No"/>
    <x v="1"/>
    <x v="0"/>
    <x v="0"/>
    <x v="31"/>
    <x v="3"/>
    <x v="6"/>
    <n v="0"/>
    <n v="0"/>
  </r>
  <r>
    <x v="1427"/>
    <x v="18"/>
    <x v="0"/>
    <x v="21"/>
    <x v="3"/>
    <n v="90"/>
    <x v="45"/>
    <x v="1"/>
    <x v="20"/>
    <x v="2"/>
    <x v="8"/>
    <x v="1"/>
    <s v="No"/>
    <x v="5"/>
    <x v="0"/>
    <x v="0"/>
    <x v="6"/>
    <x v="2"/>
    <x v="2"/>
    <n v="0"/>
    <n v="0"/>
  </r>
  <r>
    <x v="1428"/>
    <x v="30"/>
    <x v="0"/>
    <x v="0"/>
    <x v="0"/>
    <n v="97"/>
    <x v="25"/>
    <x v="1"/>
    <x v="14"/>
    <x v="2"/>
    <x v="8"/>
    <x v="1"/>
    <s v="No"/>
    <x v="0"/>
    <x v="0"/>
    <x v="0"/>
    <x v="38"/>
    <x v="3"/>
    <x v="3"/>
    <n v="0"/>
    <n v="0"/>
  </r>
  <r>
    <x v="1429"/>
    <x v="41"/>
    <x v="0"/>
    <x v="11"/>
    <x v="0"/>
    <n v="38"/>
    <x v="33"/>
    <x v="0"/>
    <x v="9"/>
    <x v="3"/>
    <x v="10"/>
    <x v="1"/>
    <s v="No"/>
    <x v="3"/>
    <x v="0"/>
    <x v="0"/>
    <x v="49"/>
    <x v="2"/>
    <x v="6"/>
    <n v="0"/>
    <n v="0"/>
  </r>
  <r>
    <x v="1430"/>
    <x v="39"/>
    <x v="0"/>
    <x v="3"/>
    <x v="1"/>
    <n v="30"/>
    <x v="49"/>
    <x v="1"/>
    <x v="20"/>
    <x v="2"/>
    <x v="8"/>
    <x v="1"/>
    <s v="No"/>
    <x v="1"/>
    <x v="0"/>
    <x v="0"/>
    <x v="35"/>
    <x v="2"/>
    <x v="0"/>
    <n v="0"/>
    <n v="0"/>
  </r>
  <r>
    <x v="1431"/>
    <x v="31"/>
    <x v="0"/>
    <x v="13"/>
    <x v="0"/>
    <n v="88"/>
    <x v="45"/>
    <x v="2"/>
    <x v="17"/>
    <x v="3"/>
    <x v="3"/>
    <x v="1"/>
    <s v="No"/>
    <x v="0"/>
    <x v="0"/>
    <x v="0"/>
    <x v="32"/>
    <x v="0"/>
    <x v="3"/>
    <n v="0"/>
    <n v="0"/>
  </r>
  <r>
    <x v="1432"/>
    <x v="50"/>
    <x v="0"/>
    <x v="19"/>
    <x v="3"/>
    <n v="33"/>
    <x v="20"/>
    <x v="0"/>
    <x v="13"/>
    <x v="0"/>
    <x v="14"/>
    <x v="1"/>
    <s v="No"/>
    <x v="0"/>
    <x v="0"/>
    <x v="0"/>
    <x v="18"/>
    <x v="5"/>
    <x v="3"/>
    <n v="0"/>
    <n v="0"/>
  </r>
  <r>
    <x v="1433"/>
    <x v="27"/>
    <x v="0"/>
    <x v="15"/>
    <x v="0"/>
    <n v="60"/>
    <x v="46"/>
    <x v="0"/>
    <x v="22"/>
    <x v="0"/>
    <x v="4"/>
    <x v="1"/>
    <s v="No"/>
    <x v="2"/>
    <x v="0"/>
    <x v="0"/>
    <x v="24"/>
    <x v="5"/>
    <x v="1"/>
    <n v="0"/>
    <n v="0"/>
  </r>
  <r>
    <x v="1434"/>
    <x v="35"/>
    <x v="0"/>
    <x v="1"/>
    <x v="0"/>
    <n v="64"/>
    <x v="14"/>
    <x v="0"/>
    <x v="1"/>
    <x v="2"/>
    <x v="12"/>
    <x v="1"/>
    <s v="No"/>
    <x v="1"/>
    <x v="0"/>
    <x v="0"/>
    <x v="33"/>
    <x v="5"/>
    <x v="4"/>
    <n v="0"/>
    <n v="0"/>
  </r>
  <r>
    <x v="1435"/>
    <x v="4"/>
    <x v="0"/>
    <x v="18"/>
    <x v="3"/>
    <n v="95"/>
    <x v="4"/>
    <x v="3"/>
    <x v="13"/>
    <x v="3"/>
    <x v="17"/>
    <x v="1"/>
    <s v="No"/>
    <x v="3"/>
    <x v="0"/>
    <x v="0"/>
    <x v="23"/>
    <x v="1"/>
    <x v="1"/>
    <n v="0"/>
    <n v="0"/>
  </r>
  <r>
    <x v="1436"/>
    <x v="25"/>
    <x v="0"/>
    <x v="4"/>
    <x v="1"/>
    <n v="83"/>
    <x v="46"/>
    <x v="2"/>
    <x v="0"/>
    <x v="0"/>
    <x v="18"/>
    <x v="1"/>
    <s v="No"/>
    <x v="1"/>
    <x v="0"/>
    <x v="0"/>
    <x v="2"/>
    <x v="3"/>
    <x v="0"/>
    <n v="0"/>
    <n v="0"/>
  </r>
  <r>
    <x v="1437"/>
    <x v="28"/>
    <x v="0"/>
    <x v="23"/>
    <x v="1"/>
    <n v="97"/>
    <x v="6"/>
    <x v="3"/>
    <x v="20"/>
    <x v="0"/>
    <x v="19"/>
    <x v="1"/>
    <s v="No"/>
    <x v="1"/>
    <x v="0"/>
    <x v="0"/>
    <x v="0"/>
    <x v="1"/>
    <x v="2"/>
    <n v="0"/>
    <n v="0"/>
  </r>
  <r>
    <x v="1438"/>
    <x v="44"/>
    <x v="0"/>
    <x v="7"/>
    <x v="2"/>
    <n v="38"/>
    <x v="47"/>
    <x v="2"/>
    <x v="17"/>
    <x v="1"/>
    <x v="3"/>
    <x v="1"/>
    <s v="No"/>
    <x v="3"/>
    <x v="0"/>
    <x v="0"/>
    <x v="37"/>
    <x v="5"/>
    <x v="5"/>
    <n v="0"/>
    <n v="0"/>
  </r>
  <r>
    <x v="1439"/>
    <x v="15"/>
    <x v="0"/>
    <x v="23"/>
    <x v="1"/>
    <n v="48"/>
    <x v="35"/>
    <x v="2"/>
    <x v="23"/>
    <x v="2"/>
    <x v="6"/>
    <x v="1"/>
    <s v="No"/>
    <x v="2"/>
    <x v="0"/>
    <x v="0"/>
    <x v="29"/>
    <x v="1"/>
    <x v="0"/>
    <n v="0"/>
    <n v="0"/>
  </r>
  <r>
    <x v="1440"/>
    <x v="7"/>
    <x v="0"/>
    <x v="3"/>
    <x v="1"/>
    <n v="76"/>
    <x v="28"/>
    <x v="2"/>
    <x v="6"/>
    <x v="1"/>
    <x v="14"/>
    <x v="1"/>
    <s v="No"/>
    <x v="3"/>
    <x v="0"/>
    <x v="0"/>
    <x v="21"/>
    <x v="0"/>
    <x v="5"/>
    <n v="0"/>
    <n v="0"/>
  </r>
  <r>
    <x v="1441"/>
    <x v="50"/>
    <x v="0"/>
    <x v="13"/>
    <x v="0"/>
    <n v="25"/>
    <x v="43"/>
    <x v="1"/>
    <x v="2"/>
    <x v="2"/>
    <x v="23"/>
    <x v="1"/>
    <s v="No"/>
    <x v="1"/>
    <x v="0"/>
    <x v="0"/>
    <x v="35"/>
    <x v="0"/>
    <x v="6"/>
    <n v="0"/>
    <n v="0"/>
  </r>
  <r>
    <x v="1442"/>
    <x v="10"/>
    <x v="0"/>
    <x v="15"/>
    <x v="0"/>
    <n v="92"/>
    <x v="37"/>
    <x v="1"/>
    <x v="10"/>
    <x v="1"/>
    <x v="11"/>
    <x v="1"/>
    <s v="No"/>
    <x v="4"/>
    <x v="0"/>
    <x v="0"/>
    <x v="38"/>
    <x v="2"/>
    <x v="2"/>
    <n v="0"/>
    <n v="0"/>
  </r>
  <r>
    <x v="1443"/>
    <x v="44"/>
    <x v="0"/>
    <x v="3"/>
    <x v="1"/>
    <n v="47"/>
    <x v="37"/>
    <x v="0"/>
    <x v="11"/>
    <x v="3"/>
    <x v="19"/>
    <x v="1"/>
    <s v="No"/>
    <x v="2"/>
    <x v="0"/>
    <x v="0"/>
    <x v="1"/>
    <x v="1"/>
    <x v="5"/>
    <n v="0"/>
    <n v="0"/>
  </r>
  <r>
    <x v="1444"/>
    <x v="45"/>
    <x v="0"/>
    <x v="1"/>
    <x v="0"/>
    <n v="36"/>
    <x v="34"/>
    <x v="0"/>
    <x v="6"/>
    <x v="3"/>
    <x v="22"/>
    <x v="1"/>
    <s v="No"/>
    <x v="0"/>
    <x v="0"/>
    <x v="0"/>
    <x v="8"/>
    <x v="1"/>
    <x v="3"/>
    <n v="0"/>
    <n v="0"/>
  </r>
  <r>
    <x v="1445"/>
    <x v="14"/>
    <x v="0"/>
    <x v="22"/>
    <x v="3"/>
    <n v="51"/>
    <x v="10"/>
    <x v="2"/>
    <x v="9"/>
    <x v="3"/>
    <x v="0"/>
    <x v="1"/>
    <s v="No"/>
    <x v="4"/>
    <x v="0"/>
    <x v="0"/>
    <x v="37"/>
    <x v="2"/>
    <x v="2"/>
    <n v="0"/>
    <n v="0"/>
  </r>
  <r>
    <x v="1446"/>
    <x v="6"/>
    <x v="0"/>
    <x v="2"/>
    <x v="0"/>
    <n v="35"/>
    <x v="5"/>
    <x v="3"/>
    <x v="16"/>
    <x v="2"/>
    <x v="4"/>
    <x v="1"/>
    <s v="No"/>
    <x v="0"/>
    <x v="0"/>
    <x v="0"/>
    <x v="49"/>
    <x v="2"/>
    <x v="3"/>
    <n v="0"/>
    <n v="0"/>
  </r>
  <r>
    <x v="1447"/>
    <x v="51"/>
    <x v="0"/>
    <x v="15"/>
    <x v="0"/>
    <n v="57"/>
    <x v="35"/>
    <x v="1"/>
    <x v="19"/>
    <x v="2"/>
    <x v="21"/>
    <x v="1"/>
    <s v="No"/>
    <x v="2"/>
    <x v="0"/>
    <x v="0"/>
    <x v="29"/>
    <x v="3"/>
    <x v="5"/>
    <n v="0"/>
    <n v="0"/>
  </r>
  <r>
    <x v="1448"/>
    <x v="14"/>
    <x v="0"/>
    <x v="23"/>
    <x v="1"/>
    <n v="95"/>
    <x v="8"/>
    <x v="2"/>
    <x v="13"/>
    <x v="2"/>
    <x v="15"/>
    <x v="1"/>
    <s v="No"/>
    <x v="1"/>
    <x v="0"/>
    <x v="0"/>
    <x v="47"/>
    <x v="2"/>
    <x v="6"/>
    <n v="0"/>
    <n v="0"/>
  </r>
  <r>
    <x v="1449"/>
    <x v="20"/>
    <x v="0"/>
    <x v="20"/>
    <x v="0"/>
    <n v="41"/>
    <x v="14"/>
    <x v="0"/>
    <x v="12"/>
    <x v="0"/>
    <x v="25"/>
    <x v="1"/>
    <s v="No"/>
    <x v="5"/>
    <x v="0"/>
    <x v="0"/>
    <x v="41"/>
    <x v="1"/>
    <x v="6"/>
    <n v="0"/>
    <n v="0"/>
  </r>
  <r>
    <x v="1450"/>
    <x v="15"/>
    <x v="0"/>
    <x v="10"/>
    <x v="0"/>
    <n v="44"/>
    <x v="26"/>
    <x v="1"/>
    <x v="11"/>
    <x v="0"/>
    <x v="23"/>
    <x v="1"/>
    <s v="No"/>
    <x v="1"/>
    <x v="0"/>
    <x v="0"/>
    <x v="29"/>
    <x v="1"/>
    <x v="3"/>
    <n v="0"/>
    <n v="0"/>
  </r>
  <r>
    <x v="1451"/>
    <x v="22"/>
    <x v="0"/>
    <x v="14"/>
    <x v="2"/>
    <n v="34"/>
    <x v="40"/>
    <x v="2"/>
    <x v="1"/>
    <x v="3"/>
    <x v="25"/>
    <x v="1"/>
    <s v="No"/>
    <x v="2"/>
    <x v="0"/>
    <x v="0"/>
    <x v="31"/>
    <x v="3"/>
    <x v="3"/>
    <n v="0"/>
    <n v="0"/>
  </r>
  <r>
    <x v="1452"/>
    <x v="52"/>
    <x v="0"/>
    <x v="14"/>
    <x v="2"/>
    <n v="25"/>
    <x v="24"/>
    <x v="0"/>
    <x v="24"/>
    <x v="1"/>
    <x v="10"/>
    <x v="1"/>
    <s v="No"/>
    <x v="4"/>
    <x v="0"/>
    <x v="0"/>
    <x v="47"/>
    <x v="4"/>
    <x v="3"/>
    <n v="0"/>
    <n v="0"/>
  </r>
  <r>
    <x v="1453"/>
    <x v="24"/>
    <x v="0"/>
    <x v="23"/>
    <x v="1"/>
    <n v="93"/>
    <x v="41"/>
    <x v="1"/>
    <x v="11"/>
    <x v="0"/>
    <x v="4"/>
    <x v="1"/>
    <s v="No"/>
    <x v="4"/>
    <x v="0"/>
    <x v="0"/>
    <x v="23"/>
    <x v="4"/>
    <x v="0"/>
    <n v="0"/>
    <n v="0"/>
  </r>
  <r>
    <x v="1454"/>
    <x v="17"/>
    <x v="0"/>
    <x v="4"/>
    <x v="1"/>
    <n v="50"/>
    <x v="42"/>
    <x v="0"/>
    <x v="1"/>
    <x v="0"/>
    <x v="3"/>
    <x v="1"/>
    <s v="No"/>
    <x v="1"/>
    <x v="0"/>
    <x v="0"/>
    <x v="14"/>
    <x v="2"/>
    <x v="2"/>
    <n v="0"/>
    <n v="0"/>
  </r>
  <r>
    <x v="1455"/>
    <x v="52"/>
    <x v="0"/>
    <x v="13"/>
    <x v="0"/>
    <n v="79"/>
    <x v="15"/>
    <x v="0"/>
    <x v="5"/>
    <x v="3"/>
    <x v="8"/>
    <x v="1"/>
    <s v="No"/>
    <x v="0"/>
    <x v="0"/>
    <x v="0"/>
    <x v="43"/>
    <x v="3"/>
    <x v="6"/>
    <n v="0"/>
    <n v="0"/>
  </r>
  <r>
    <x v="1456"/>
    <x v="35"/>
    <x v="0"/>
    <x v="7"/>
    <x v="2"/>
    <n v="100"/>
    <x v="6"/>
    <x v="1"/>
    <x v="8"/>
    <x v="1"/>
    <x v="2"/>
    <x v="1"/>
    <s v="No"/>
    <x v="5"/>
    <x v="0"/>
    <x v="0"/>
    <x v="48"/>
    <x v="3"/>
    <x v="6"/>
    <n v="0"/>
    <n v="0"/>
  </r>
  <r>
    <x v="1457"/>
    <x v="44"/>
    <x v="0"/>
    <x v="5"/>
    <x v="0"/>
    <n v="57"/>
    <x v="38"/>
    <x v="1"/>
    <x v="0"/>
    <x v="1"/>
    <x v="10"/>
    <x v="1"/>
    <s v="No"/>
    <x v="0"/>
    <x v="0"/>
    <x v="0"/>
    <x v="39"/>
    <x v="0"/>
    <x v="0"/>
    <n v="0"/>
    <n v="0"/>
  </r>
  <r>
    <x v="1458"/>
    <x v="25"/>
    <x v="0"/>
    <x v="1"/>
    <x v="0"/>
    <n v="28"/>
    <x v="9"/>
    <x v="2"/>
    <x v="15"/>
    <x v="1"/>
    <x v="3"/>
    <x v="1"/>
    <s v="No"/>
    <x v="4"/>
    <x v="0"/>
    <x v="0"/>
    <x v="11"/>
    <x v="0"/>
    <x v="1"/>
    <n v="0"/>
    <n v="0"/>
  </r>
  <r>
    <x v="1459"/>
    <x v="30"/>
    <x v="0"/>
    <x v="9"/>
    <x v="1"/>
    <n v="35"/>
    <x v="1"/>
    <x v="0"/>
    <x v="22"/>
    <x v="0"/>
    <x v="6"/>
    <x v="1"/>
    <s v="No"/>
    <x v="0"/>
    <x v="0"/>
    <x v="0"/>
    <x v="27"/>
    <x v="0"/>
    <x v="0"/>
    <n v="0"/>
    <n v="0"/>
  </r>
  <r>
    <x v="1460"/>
    <x v="27"/>
    <x v="0"/>
    <x v="23"/>
    <x v="1"/>
    <n v="85"/>
    <x v="38"/>
    <x v="0"/>
    <x v="10"/>
    <x v="3"/>
    <x v="12"/>
    <x v="1"/>
    <s v="No"/>
    <x v="3"/>
    <x v="0"/>
    <x v="0"/>
    <x v="42"/>
    <x v="0"/>
    <x v="4"/>
    <n v="0"/>
    <n v="0"/>
  </r>
  <r>
    <x v="1461"/>
    <x v="22"/>
    <x v="0"/>
    <x v="12"/>
    <x v="3"/>
    <n v="95"/>
    <x v="4"/>
    <x v="1"/>
    <x v="16"/>
    <x v="2"/>
    <x v="16"/>
    <x v="1"/>
    <s v="No"/>
    <x v="4"/>
    <x v="0"/>
    <x v="0"/>
    <x v="38"/>
    <x v="0"/>
    <x v="3"/>
    <n v="0"/>
    <n v="0"/>
  </r>
  <r>
    <x v="1462"/>
    <x v="21"/>
    <x v="0"/>
    <x v="4"/>
    <x v="1"/>
    <n v="90"/>
    <x v="40"/>
    <x v="1"/>
    <x v="4"/>
    <x v="2"/>
    <x v="6"/>
    <x v="1"/>
    <s v="No"/>
    <x v="4"/>
    <x v="0"/>
    <x v="0"/>
    <x v="1"/>
    <x v="0"/>
    <x v="3"/>
    <n v="0"/>
    <n v="0"/>
  </r>
  <r>
    <x v="1463"/>
    <x v="22"/>
    <x v="0"/>
    <x v="16"/>
    <x v="3"/>
    <n v="49"/>
    <x v="19"/>
    <x v="2"/>
    <x v="19"/>
    <x v="2"/>
    <x v="8"/>
    <x v="1"/>
    <s v="No"/>
    <x v="5"/>
    <x v="0"/>
    <x v="0"/>
    <x v="43"/>
    <x v="4"/>
    <x v="5"/>
    <n v="0"/>
    <n v="0"/>
  </r>
  <r>
    <x v="1464"/>
    <x v="23"/>
    <x v="0"/>
    <x v="22"/>
    <x v="3"/>
    <n v="92"/>
    <x v="6"/>
    <x v="2"/>
    <x v="15"/>
    <x v="0"/>
    <x v="12"/>
    <x v="1"/>
    <s v="No"/>
    <x v="4"/>
    <x v="0"/>
    <x v="0"/>
    <x v="2"/>
    <x v="4"/>
    <x v="3"/>
    <n v="0"/>
    <n v="0"/>
  </r>
  <r>
    <x v="1465"/>
    <x v="5"/>
    <x v="0"/>
    <x v="24"/>
    <x v="3"/>
    <n v="72"/>
    <x v="43"/>
    <x v="3"/>
    <x v="10"/>
    <x v="0"/>
    <x v="20"/>
    <x v="1"/>
    <s v="No"/>
    <x v="5"/>
    <x v="0"/>
    <x v="0"/>
    <x v="38"/>
    <x v="1"/>
    <x v="4"/>
    <n v="0"/>
    <n v="0"/>
  </r>
  <r>
    <x v="1466"/>
    <x v="44"/>
    <x v="0"/>
    <x v="6"/>
    <x v="0"/>
    <n v="71"/>
    <x v="15"/>
    <x v="2"/>
    <x v="14"/>
    <x v="2"/>
    <x v="9"/>
    <x v="1"/>
    <s v="No"/>
    <x v="5"/>
    <x v="0"/>
    <x v="0"/>
    <x v="35"/>
    <x v="3"/>
    <x v="2"/>
    <n v="0"/>
    <n v="0"/>
  </r>
  <r>
    <x v="1467"/>
    <x v="11"/>
    <x v="0"/>
    <x v="16"/>
    <x v="3"/>
    <n v="27"/>
    <x v="31"/>
    <x v="3"/>
    <x v="8"/>
    <x v="0"/>
    <x v="10"/>
    <x v="1"/>
    <s v="No"/>
    <x v="5"/>
    <x v="0"/>
    <x v="0"/>
    <x v="20"/>
    <x v="5"/>
    <x v="0"/>
    <n v="0"/>
    <n v="0"/>
  </r>
  <r>
    <x v="1468"/>
    <x v="32"/>
    <x v="0"/>
    <x v="24"/>
    <x v="3"/>
    <n v="39"/>
    <x v="10"/>
    <x v="1"/>
    <x v="5"/>
    <x v="3"/>
    <x v="20"/>
    <x v="1"/>
    <s v="No"/>
    <x v="0"/>
    <x v="0"/>
    <x v="0"/>
    <x v="15"/>
    <x v="1"/>
    <x v="0"/>
    <n v="0"/>
    <n v="0"/>
  </r>
  <r>
    <x v="1469"/>
    <x v="48"/>
    <x v="0"/>
    <x v="16"/>
    <x v="3"/>
    <n v="98"/>
    <x v="16"/>
    <x v="2"/>
    <x v="7"/>
    <x v="0"/>
    <x v="14"/>
    <x v="1"/>
    <s v="No"/>
    <x v="3"/>
    <x v="0"/>
    <x v="0"/>
    <x v="4"/>
    <x v="3"/>
    <x v="6"/>
    <n v="0"/>
    <n v="0"/>
  </r>
  <r>
    <x v="1470"/>
    <x v="49"/>
    <x v="0"/>
    <x v="3"/>
    <x v="1"/>
    <n v="27"/>
    <x v="18"/>
    <x v="2"/>
    <x v="5"/>
    <x v="1"/>
    <x v="20"/>
    <x v="1"/>
    <s v="No"/>
    <x v="2"/>
    <x v="0"/>
    <x v="0"/>
    <x v="28"/>
    <x v="1"/>
    <x v="6"/>
    <n v="0"/>
    <n v="0"/>
  </r>
  <r>
    <x v="1471"/>
    <x v="18"/>
    <x v="0"/>
    <x v="16"/>
    <x v="3"/>
    <n v="71"/>
    <x v="29"/>
    <x v="1"/>
    <x v="0"/>
    <x v="1"/>
    <x v="11"/>
    <x v="1"/>
    <s v="No"/>
    <x v="4"/>
    <x v="0"/>
    <x v="0"/>
    <x v="26"/>
    <x v="0"/>
    <x v="6"/>
    <n v="0"/>
    <n v="0"/>
  </r>
  <r>
    <x v="1472"/>
    <x v="31"/>
    <x v="0"/>
    <x v="19"/>
    <x v="3"/>
    <n v="24"/>
    <x v="27"/>
    <x v="0"/>
    <x v="2"/>
    <x v="1"/>
    <x v="1"/>
    <x v="1"/>
    <s v="No"/>
    <x v="5"/>
    <x v="0"/>
    <x v="0"/>
    <x v="47"/>
    <x v="1"/>
    <x v="1"/>
    <n v="0"/>
    <n v="0"/>
  </r>
  <r>
    <x v="1473"/>
    <x v="28"/>
    <x v="0"/>
    <x v="6"/>
    <x v="0"/>
    <n v="63"/>
    <x v="48"/>
    <x v="2"/>
    <x v="10"/>
    <x v="3"/>
    <x v="24"/>
    <x v="1"/>
    <s v="No"/>
    <x v="0"/>
    <x v="0"/>
    <x v="0"/>
    <x v="41"/>
    <x v="2"/>
    <x v="6"/>
    <n v="0"/>
    <n v="0"/>
  </r>
  <r>
    <x v="1474"/>
    <x v="18"/>
    <x v="0"/>
    <x v="1"/>
    <x v="0"/>
    <n v="72"/>
    <x v="32"/>
    <x v="1"/>
    <x v="6"/>
    <x v="3"/>
    <x v="20"/>
    <x v="1"/>
    <s v="No"/>
    <x v="2"/>
    <x v="0"/>
    <x v="0"/>
    <x v="49"/>
    <x v="2"/>
    <x v="5"/>
    <n v="0"/>
    <n v="0"/>
  </r>
  <r>
    <x v="1475"/>
    <x v="42"/>
    <x v="0"/>
    <x v="0"/>
    <x v="0"/>
    <n v="61"/>
    <x v="3"/>
    <x v="2"/>
    <x v="11"/>
    <x v="1"/>
    <x v="17"/>
    <x v="1"/>
    <s v="No"/>
    <x v="0"/>
    <x v="0"/>
    <x v="0"/>
    <x v="37"/>
    <x v="1"/>
    <x v="5"/>
    <n v="0"/>
    <n v="0"/>
  </r>
  <r>
    <x v="1476"/>
    <x v="31"/>
    <x v="0"/>
    <x v="19"/>
    <x v="3"/>
    <n v="56"/>
    <x v="5"/>
    <x v="2"/>
    <x v="23"/>
    <x v="3"/>
    <x v="7"/>
    <x v="1"/>
    <s v="No"/>
    <x v="2"/>
    <x v="0"/>
    <x v="0"/>
    <x v="27"/>
    <x v="2"/>
    <x v="5"/>
    <n v="0"/>
    <n v="0"/>
  </r>
  <r>
    <x v="1477"/>
    <x v="41"/>
    <x v="0"/>
    <x v="22"/>
    <x v="3"/>
    <n v="32"/>
    <x v="4"/>
    <x v="3"/>
    <x v="5"/>
    <x v="2"/>
    <x v="24"/>
    <x v="1"/>
    <s v="No"/>
    <x v="3"/>
    <x v="0"/>
    <x v="0"/>
    <x v="43"/>
    <x v="3"/>
    <x v="6"/>
    <n v="0"/>
    <n v="0"/>
  </r>
  <r>
    <x v="1478"/>
    <x v="48"/>
    <x v="0"/>
    <x v="24"/>
    <x v="3"/>
    <n v="23"/>
    <x v="47"/>
    <x v="2"/>
    <x v="24"/>
    <x v="2"/>
    <x v="19"/>
    <x v="1"/>
    <s v="No"/>
    <x v="1"/>
    <x v="0"/>
    <x v="0"/>
    <x v="21"/>
    <x v="0"/>
    <x v="4"/>
    <n v="0"/>
    <n v="0"/>
  </r>
  <r>
    <x v="1479"/>
    <x v="39"/>
    <x v="0"/>
    <x v="7"/>
    <x v="2"/>
    <n v="100"/>
    <x v="47"/>
    <x v="0"/>
    <x v="13"/>
    <x v="1"/>
    <x v="17"/>
    <x v="1"/>
    <s v="No"/>
    <x v="3"/>
    <x v="0"/>
    <x v="0"/>
    <x v="1"/>
    <x v="4"/>
    <x v="1"/>
    <n v="0"/>
    <n v="0"/>
  </r>
  <r>
    <x v="1480"/>
    <x v="31"/>
    <x v="0"/>
    <x v="16"/>
    <x v="3"/>
    <n v="74"/>
    <x v="13"/>
    <x v="2"/>
    <x v="9"/>
    <x v="3"/>
    <x v="15"/>
    <x v="1"/>
    <s v="No"/>
    <x v="0"/>
    <x v="0"/>
    <x v="0"/>
    <x v="8"/>
    <x v="1"/>
    <x v="3"/>
    <n v="0"/>
    <n v="0"/>
  </r>
  <r>
    <x v="1481"/>
    <x v="14"/>
    <x v="0"/>
    <x v="11"/>
    <x v="0"/>
    <n v="33"/>
    <x v="33"/>
    <x v="1"/>
    <x v="0"/>
    <x v="1"/>
    <x v="13"/>
    <x v="1"/>
    <s v="No"/>
    <x v="3"/>
    <x v="0"/>
    <x v="0"/>
    <x v="4"/>
    <x v="3"/>
    <x v="3"/>
    <n v="0"/>
    <n v="0"/>
  </r>
  <r>
    <x v="1482"/>
    <x v="48"/>
    <x v="0"/>
    <x v="24"/>
    <x v="3"/>
    <n v="67"/>
    <x v="48"/>
    <x v="1"/>
    <x v="23"/>
    <x v="1"/>
    <x v="7"/>
    <x v="1"/>
    <s v="No"/>
    <x v="4"/>
    <x v="0"/>
    <x v="0"/>
    <x v="34"/>
    <x v="4"/>
    <x v="1"/>
    <n v="0"/>
    <n v="0"/>
  </r>
  <r>
    <x v="1483"/>
    <x v="31"/>
    <x v="0"/>
    <x v="16"/>
    <x v="3"/>
    <n v="61"/>
    <x v="2"/>
    <x v="1"/>
    <x v="22"/>
    <x v="2"/>
    <x v="10"/>
    <x v="1"/>
    <s v="No"/>
    <x v="2"/>
    <x v="0"/>
    <x v="0"/>
    <x v="45"/>
    <x v="5"/>
    <x v="4"/>
    <n v="0"/>
    <n v="0"/>
  </r>
  <r>
    <x v="1484"/>
    <x v="34"/>
    <x v="0"/>
    <x v="6"/>
    <x v="0"/>
    <n v="46"/>
    <x v="43"/>
    <x v="2"/>
    <x v="11"/>
    <x v="2"/>
    <x v="14"/>
    <x v="1"/>
    <s v="No"/>
    <x v="5"/>
    <x v="0"/>
    <x v="0"/>
    <x v="17"/>
    <x v="0"/>
    <x v="6"/>
    <n v="0"/>
    <n v="0"/>
  </r>
  <r>
    <x v="1485"/>
    <x v="40"/>
    <x v="0"/>
    <x v="24"/>
    <x v="3"/>
    <n v="56"/>
    <x v="43"/>
    <x v="0"/>
    <x v="16"/>
    <x v="1"/>
    <x v="23"/>
    <x v="1"/>
    <s v="No"/>
    <x v="3"/>
    <x v="0"/>
    <x v="0"/>
    <x v="35"/>
    <x v="1"/>
    <x v="0"/>
    <n v="0"/>
    <n v="0"/>
  </r>
  <r>
    <x v="1486"/>
    <x v="15"/>
    <x v="0"/>
    <x v="4"/>
    <x v="1"/>
    <n v="73"/>
    <x v="37"/>
    <x v="1"/>
    <x v="22"/>
    <x v="1"/>
    <x v="16"/>
    <x v="1"/>
    <s v="No"/>
    <x v="1"/>
    <x v="0"/>
    <x v="0"/>
    <x v="2"/>
    <x v="0"/>
    <x v="6"/>
    <n v="0"/>
    <n v="0"/>
  </r>
  <r>
    <x v="1487"/>
    <x v="37"/>
    <x v="0"/>
    <x v="11"/>
    <x v="0"/>
    <n v="44"/>
    <x v="28"/>
    <x v="0"/>
    <x v="13"/>
    <x v="2"/>
    <x v="12"/>
    <x v="1"/>
    <s v="No"/>
    <x v="5"/>
    <x v="0"/>
    <x v="0"/>
    <x v="8"/>
    <x v="3"/>
    <x v="2"/>
    <n v="0"/>
    <n v="0"/>
  </r>
  <r>
    <x v="1488"/>
    <x v="51"/>
    <x v="0"/>
    <x v="19"/>
    <x v="3"/>
    <n v="44"/>
    <x v="11"/>
    <x v="0"/>
    <x v="6"/>
    <x v="0"/>
    <x v="17"/>
    <x v="1"/>
    <s v="No"/>
    <x v="3"/>
    <x v="0"/>
    <x v="0"/>
    <x v="10"/>
    <x v="2"/>
    <x v="1"/>
    <n v="0"/>
    <n v="0"/>
  </r>
  <r>
    <x v="1489"/>
    <x v="41"/>
    <x v="0"/>
    <x v="16"/>
    <x v="3"/>
    <n v="26"/>
    <x v="9"/>
    <x v="3"/>
    <x v="23"/>
    <x v="2"/>
    <x v="7"/>
    <x v="1"/>
    <s v="No"/>
    <x v="2"/>
    <x v="0"/>
    <x v="0"/>
    <x v="38"/>
    <x v="0"/>
    <x v="3"/>
    <n v="0"/>
    <n v="0"/>
  </r>
  <r>
    <x v="1490"/>
    <x v="17"/>
    <x v="0"/>
    <x v="4"/>
    <x v="1"/>
    <n v="52"/>
    <x v="7"/>
    <x v="0"/>
    <x v="8"/>
    <x v="1"/>
    <x v="8"/>
    <x v="1"/>
    <s v="No"/>
    <x v="0"/>
    <x v="0"/>
    <x v="0"/>
    <x v="28"/>
    <x v="0"/>
    <x v="4"/>
    <n v="0"/>
    <n v="0"/>
  </r>
  <r>
    <x v="1491"/>
    <x v="7"/>
    <x v="0"/>
    <x v="5"/>
    <x v="0"/>
    <n v="54"/>
    <x v="10"/>
    <x v="1"/>
    <x v="13"/>
    <x v="2"/>
    <x v="2"/>
    <x v="1"/>
    <s v="No"/>
    <x v="1"/>
    <x v="0"/>
    <x v="0"/>
    <x v="9"/>
    <x v="4"/>
    <x v="3"/>
    <n v="0"/>
    <n v="0"/>
  </r>
  <r>
    <x v="1492"/>
    <x v="46"/>
    <x v="0"/>
    <x v="14"/>
    <x v="2"/>
    <n v="38"/>
    <x v="17"/>
    <x v="2"/>
    <x v="1"/>
    <x v="2"/>
    <x v="9"/>
    <x v="1"/>
    <s v="No"/>
    <x v="1"/>
    <x v="0"/>
    <x v="0"/>
    <x v="35"/>
    <x v="0"/>
    <x v="3"/>
    <n v="0"/>
    <n v="0"/>
  </r>
  <r>
    <x v="1493"/>
    <x v="27"/>
    <x v="0"/>
    <x v="22"/>
    <x v="3"/>
    <n v="44"/>
    <x v="25"/>
    <x v="1"/>
    <x v="9"/>
    <x v="3"/>
    <x v="2"/>
    <x v="1"/>
    <s v="No"/>
    <x v="3"/>
    <x v="0"/>
    <x v="0"/>
    <x v="12"/>
    <x v="2"/>
    <x v="3"/>
    <n v="0"/>
    <n v="0"/>
  </r>
  <r>
    <x v="1494"/>
    <x v="49"/>
    <x v="0"/>
    <x v="17"/>
    <x v="0"/>
    <n v="76"/>
    <x v="6"/>
    <x v="2"/>
    <x v="0"/>
    <x v="1"/>
    <x v="21"/>
    <x v="1"/>
    <s v="No"/>
    <x v="2"/>
    <x v="0"/>
    <x v="0"/>
    <x v="2"/>
    <x v="4"/>
    <x v="0"/>
    <n v="0"/>
    <n v="0"/>
  </r>
  <r>
    <x v="1495"/>
    <x v="4"/>
    <x v="0"/>
    <x v="16"/>
    <x v="3"/>
    <n v="23"/>
    <x v="3"/>
    <x v="2"/>
    <x v="18"/>
    <x v="0"/>
    <x v="9"/>
    <x v="1"/>
    <s v="No"/>
    <x v="2"/>
    <x v="0"/>
    <x v="0"/>
    <x v="49"/>
    <x v="3"/>
    <x v="1"/>
    <n v="0"/>
    <n v="0"/>
  </r>
  <r>
    <x v="1496"/>
    <x v="6"/>
    <x v="0"/>
    <x v="17"/>
    <x v="0"/>
    <n v="98"/>
    <x v="37"/>
    <x v="2"/>
    <x v="7"/>
    <x v="0"/>
    <x v="16"/>
    <x v="1"/>
    <s v="No"/>
    <x v="3"/>
    <x v="0"/>
    <x v="0"/>
    <x v="44"/>
    <x v="0"/>
    <x v="4"/>
    <n v="0"/>
    <n v="0"/>
  </r>
  <r>
    <x v="1497"/>
    <x v="28"/>
    <x v="0"/>
    <x v="14"/>
    <x v="2"/>
    <n v="33"/>
    <x v="49"/>
    <x v="1"/>
    <x v="23"/>
    <x v="1"/>
    <x v="22"/>
    <x v="1"/>
    <s v="No"/>
    <x v="4"/>
    <x v="0"/>
    <x v="0"/>
    <x v="20"/>
    <x v="5"/>
    <x v="6"/>
    <n v="0"/>
    <n v="0"/>
  </r>
  <r>
    <x v="1498"/>
    <x v="35"/>
    <x v="0"/>
    <x v="1"/>
    <x v="0"/>
    <n v="32"/>
    <x v="26"/>
    <x v="2"/>
    <x v="11"/>
    <x v="2"/>
    <x v="0"/>
    <x v="1"/>
    <s v="No"/>
    <x v="3"/>
    <x v="0"/>
    <x v="0"/>
    <x v="15"/>
    <x v="0"/>
    <x v="0"/>
    <n v="0"/>
    <n v="0"/>
  </r>
  <r>
    <x v="1499"/>
    <x v="1"/>
    <x v="0"/>
    <x v="23"/>
    <x v="1"/>
    <n v="85"/>
    <x v="42"/>
    <x v="1"/>
    <x v="8"/>
    <x v="3"/>
    <x v="23"/>
    <x v="1"/>
    <s v="No"/>
    <x v="1"/>
    <x v="0"/>
    <x v="0"/>
    <x v="37"/>
    <x v="2"/>
    <x v="6"/>
    <n v="0"/>
    <n v="0"/>
  </r>
  <r>
    <x v="1500"/>
    <x v="6"/>
    <x v="0"/>
    <x v="2"/>
    <x v="0"/>
    <n v="69"/>
    <x v="15"/>
    <x v="0"/>
    <x v="1"/>
    <x v="2"/>
    <x v="6"/>
    <x v="1"/>
    <s v="No"/>
    <x v="2"/>
    <x v="0"/>
    <x v="0"/>
    <x v="17"/>
    <x v="5"/>
    <x v="5"/>
    <n v="0"/>
    <n v="0"/>
  </r>
  <r>
    <x v="1501"/>
    <x v="43"/>
    <x v="0"/>
    <x v="2"/>
    <x v="0"/>
    <n v="55"/>
    <x v="29"/>
    <x v="3"/>
    <x v="5"/>
    <x v="1"/>
    <x v="2"/>
    <x v="1"/>
    <s v="No"/>
    <x v="3"/>
    <x v="0"/>
    <x v="0"/>
    <x v="21"/>
    <x v="5"/>
    <x v="6"/>
    <n v="0"/>
    <n v="0"/>
  </r>
  <r>
    <x v="1502"/>
    <x v="43"/>
    <x v="0"/>
    <x v="13"/>
    <x v="0"/>
    <n v="66"/>
    <x v="2"/>
    <x v="2"/>
    <x v="13"/>
    <x v="2"/>
    <x v="4"/>
    <x v="1"/>
    <s v="No"/>
    <x v="5"/>
    <x v="0"/>
    <x v="0"/>
    <x v="41"/>
    <x v="1"/>
    <x v="0"/>
    <n v="0"/>
    <n v="0"/>
  </r>
  <r>
    <x v="1503"/>
    <x v="2"/>
    <x v="0"/>
    <x v="14"/>
    <x v="2"/>
    <n v="30"/>
    <x v="49"/>
    <x v="2"/>
    <x v="1"/>
    <x v="3"/>
    <x v="20"/>
    <x v="1"/>
    <s v="No"/>
    <x v="4"/>
    <x v="0"/>
    <x v="0"/>
    <x v="15"/>
    <x v="1"/>
    <x v="3"/>
    <n v="0"/>
    <n v="0"/>
  </r>
  <r>
    <x v="1504"/>
    <x v="52"/>
    <x v="0"/>
    <x v="14"/>
    <x v="2"/>
    <n v="80"/>
    <x v="29"/>
    <x v="2"/>
    <x v="11"/>
    <x v="0"/>
    <x v="19"/>
    <x v="1"/>
    <s v="No"/>
    <x v="2"/>
    <x v="0"/>
    <x v="0"/>
    <x v="9"/>
    <x v="4"/>
    <x v="5"/>
    <n v="0"/>
    <n v="0"/>
  </r>
  <r>
    <x v="1505"/>
    <x v="5"/>
    <x v="0"/>
    <x v="22"/>
    <x v="3"/>
    <n v="20"/>
    <x v="25"/>
    <x v="2"/>
    <x v="11"/>
    <x v="2"/>
    <x v="21"/>
    <x v="1"/>
    <s v="No"/>
    <x v="0"/>
    <x v="0"/>
    <x v="0"/>
    <x v="30"/>
    <x v="1"/>
    <x v="5"/>
    <n v="0"/>
    <n v="0"/>
  </r>
  <r>
    <x v="1506"/>
    <x v="25"/>
    <x v="0"/>
    <x v="5"/>
    <x v="0"/>
    <n v="30"/>
    <x v="36"/>
    <x v="0"/>
    <x v="19"/>
    <x v="3"/>
    <x v="21"/>
    <x v="1"/>
    <s v="No"/>
    <x v="4"/>
    <x v="0"/>
    <x v="0"/>
    <x v="12"/>
    <x v="3"/>
    <x v="3"/>
    <n v="0"/>
    <n v="0"/>
  </r>
  <r>
    <x v="1507"/>
    <x v="17"/>
    <x v="0"/>
    <x v="10"/>
    <x v="0"/>
    <n v="86"/>
    <x v="38"/>
    <x v="1"/>
    <x v="1"/>
    <x v="0"/>
    <x v="18"/>
    <x v="1"/>
    <s v="No"/>
    <x v="4"/>
    <x v="0"/>
    <x v="0"/>
    <x v="22"/>
    <x v="0"/>
    <x v="2"/>
    <n v="0"/>
    <n v="0"/>
  </r>
  <r>
    <x v="1508"/>
    <x v="25"/>
    <x v="0"/>
    <x v="0"/>
    <x v="0"/>
    <n v="84"/>
    <x v="24"/>
    <x v="0"/>
    <x v="19"/>
    <x v="1"/>
    <x v="14"/>
    <x v="1"/>
    <s v="No"/>
    <x v="5"/>
    <x v="0"/>
    <x v="0"/>
    <x v="35"/>
    <x v="1"/>
    <x v="6"/>
    <n v="0"/>
    <n v="0"/>
  </r>
  <r>
    <x v="1509"/>
    <x v="30"/>
    <x v="0"/>
    <x v="10"/>
    <x v="0"/>
    <n v="54"/>
    <x v="13"/>
    <x v="3"/>
    <x v="3"/>
    <x v="2"/>
    <x v="12"/>
    <x v="1"/>
    <s v="No"/>
    <x v="1"/>
    <x v="0"/>
    <x v="0"/>
    <x v="12"/>
    <x v="5"/>
    <x v="2"/>
    <n v="0"/>
    <n v="0"/>
  </r>
  <r>
    <x v="1510"/>
    <x v="0"/>
    <x v="0"/>
    <x v="0"/>
    <x v="0"/>
    <n v="30"/>
    <x v="33"/>
    <x v="3"/>
    <x v="0"/>
    <x v="3"/>
    <x v="21"/>
    <x v="1"/>
    <s v="No"/>
    <x v="1"/>
    <x v="0"/>
    <x v="0"/>
    <x v="4"/>
    <x v="0"/>
    <x v="2"/>
    <n v="0"/>
    <n v="0"/>
  </r>
  <r>
    <x v="1511"/>
    <x v="50"/>
    <x v="0"/>
    <x v="10"/>
    <x v="0"/>
    <n v="91"/>
    <x v="42"/>
    <x v="2"/>
    <x v="10"/>
    <x v="0"/>
    <x v="15"/>
    <x v="1"/>
    <s v="No"/>
    <x v="0"/>
    <x v="0"/>
    <x v="0"/>
    <x v="26"/>
    <x v="2"/>
    <x v="1"/>
    <n v="0"/>
    <n v="0"/>
  </r>
  <r>
    <x v="1512"/>
    <x v="52"/>
    <x v="0"/>
    <x v="4"/>
    <x v="1"/>
    <n v="23"/>
    <x v="48"/>
    <x v="0"/>
    <x v="5"/>
    <x v="0"/>
    <x v="20"/>
    <x v="1"/>
    <s v="No"/>
    <x v="3"/>
    <x v="0"/>
    <x v="0"/>
    <x v="27"/>
    <x v="3"/>
    <x v="4"/>
    <n v="0"/>
    <n v="0"/>
  </r>
  <r>
    <x v="1513"/>
    <x v="40"/>
    <x v="0"/>
    <x v="20"/>
    <x v="0"/>
    <n v="35"/>
    <x v="21"/>
    <x v="2"/>
    <x v="16"/>
    <x v="1"/>
    <x v="7"/>
    <x v="1"/>
    <s v="No"/>
    <x v="1"/>
    <x v="0"/>
    <x v="0"/>
    <x v="46"/>
    <x v="1"/>
    <x v="5"/>
    <n v="0"/>
    <n v="0"/>
  </r>
  <r>
    <x v="1514"/>
    <x v="8"/>
    <x v="0"/>
    <x v="9"/>
    <x v="1"/>
    <n v="90"/>
    <x v="40"/>
    <x v="0"/>
    <x v="18"/>
    <x v="0"/>
    <x v="20"/>
    <x v="1"/>
    <s v="No"/>
    <x v="4"/>
    <x v="0"/>
    <x v="0"/>
    <x v="43"/>
    <x v="0"/>
    <x v="1"/>
    <n v="0"/>
    <n v="0"/>
  </r>
  <r>
    <x v="1515"/>
    <x v="31"/>
    <x v="0"/>
    <x v="2"/>
    <x v="0"/>
    <n v="93"/>
    <x v="27"/>
    <x v="1"/>
    <x v="2"/>
    <x v="3"/>
    <x v="20"/>
    <x v="1"/>
    <s v="No"/>
    <x v="4"/>
    <x v="0"/>
    <x v="0"/>
    <x v="11"/>
    <x v="1"/>
    <x v="1"/>
    <n v="0"/>
    <n v="0"/>
  </r>
  <r>
    <x v="1516"/>
    <x v="30"/>
    <x v="0"/>
    <x v="2"/>
    <x v="0"/>
    <n v="68"/>
    <x v="22"/>
    <x v="0"/>
    <x v="21"/>
    <x v="0"/>
    <x v="9"/>
    <x v="1"/>
    <s v="No"/>
    <x v="0"/>
    <x v="0"/>
    <x v="0"/>
    <x v="36"/>
    <x v="4"/>
    <x v="4"/>
    <n v="0"/>
    <n v="0"/>
  </r>
  <r>
    <x v="1517"/>
    <x v="9"/>
    <x v="0"/>
    <x v="24"/>
    <x v="3"/>
    <n v="41"/>
    <x v="13"/>
    <x v="2"/>
    <x v="10"/>
    <x v="1"/>
    <x v="23"/>
    <x v="1"/>
    <s v="No"/>
    <x v="3"/>
    <x v="0"/>
    <x v="0"/>
    <x v="45"/>
    <x v="1"/>
    <x v="3"/>
    <n v="0"/>
    <n v="0"/>
  </r>
  <r>
    <x v="1518"/>
    <x v="33"/>
    <x v="0"/>
    <x v="22"/>
    <x v="3"/>
    <n v="73"/>
    <x v="14"/>
    <x v="2"/>
    <x v="22"/>
    <x v="0"/>
    <x v="7"/>
    <x v="1"/>
    <s v="No"/>
    <x v="2"/>
    <x v="0"/>
    <x v="0"/>
    <x v="0"/>
    <x v="0"/>
    <x v="0"/>
    <n v="0"/>
    <n v="0"/>
  </r>
  <r>
    <x v="1519"/>
    <x v="2"/>
    <x v="0"/>
    <x v="12"/>
    <x v="3"/>
    <n v="73"/>
    <x v="21"/>
    <x v="0"/>
    <x v="17"/>
    <x v="3"/>
    <x v="8"/>
    <x v="1"/>
    <s v="No"/>
    <x v="2"/>
    <x v="0"/>
    <x v="0"/>
    <x v="19"/>
    <x v="3"/>
    <x v="1"/>
    <n v="0"/>
    <n v="0"/>
  </r>
  <r>
    <x v="1520"/>
    <x v="3"/>
    <x v="0"/>
    <x v="19"/>
    <x v="3"/>
    <n v="66"/>
    <x v="44"/>
    <x v="2"/>
    <x v="18"/>
    <x v="2"/>
    <x v="14"/>
    <x v="1"/>
    <s v="No"/>
    <x v="4"/>
    <x v="0"/>
    <x v="0"/>
    <x v="30"/>
    <x v="1"/>
    <x v="3"/>
    <n v="0"/>
    <n v="0"/>
  </r>
  <r>
    <x v="1521"/>
    <x v="26"/>
    <x v="0"/>
    <x v="21"/>
    <x v="3"/>
    <n v="59"/>
    <x v="47"/>
    <x v="2"/>
    <x v="3"/>
    <x v="2"/>
    <x v="2"/>
    <x v="1"/>
    <s v="No"/>
    <x v="4"/>
    <x v="0"/>
    <x v="0"/>
    <x v="16"/>
    <x v="4"/>
    <x v="1"/>
    <n v="0"/>
    <n v="0"/>
  </r>
  <r>
    <x v="1522"/>
    <x v="21"/>
    <x v="0"/>
    <x v="6"/>
    <x v="0"/>
    <n v="72"/>
    <x v="30"/>
    <x v="0"/>
    <x v="22"/>
    <x v="1"/>
    <x v="6"/>
    <x v="1"/>
    <s v="No"/>
    <x v="1"/>
    <x v="0"/>
    <x v="0"/>
    <x v="36"/>
    <x v="5"/>
    <x v="5"/>
    <n v="0"/>
    <n v="0"/>
  </r>
  <r>
    <x v="1523"/>
    <x v="22"/>
    <x v="0"/>
    <x v="20"/>
    <x v="0"/>
    <n v="88"/>
    <x v="42"/>
    <x v="2"/>
    <x v="3"/>
    <x v="2"/>
    <x v="13"/>
    <x v="1"/>
    <s v="No"/>
    <x v="4"/>
    <x v="0"/>
    <x v="0"/>
    <x v="31"/>
    <x v="5"/>
    <x v="2"/>
    <n v="0"/>
    <n v="0"/>
  </r>
  <r>
    <x v="1524"/>
    <x v="40"/>
    <x v="0"/>
    <x v="20"/>
    <x v="0"/>
    <n v="76"/>
    <x v="2"/>
    <x v="0"/>
    <x v="6"/>
    <x v="2"/>
    <x v="14"/>
    <x v="1"/>
    <s v="No"/>
    <x v="1"/>
    <x v="0"/>
    <x v="0"/>
    <x v="49"/>
    <x v="1"/>
    <x v="4"/>
    <n v="0"/>
    <n v="0"/>
  </r>
  <r>
    <x v="1525"/>
    <x v="26"/>
    <x v="0"/>
    <x v="22"/>
    <x v="3"/>
    <n v="31"/>
    <x v="4"/>
    <x v="2"/>
    <x v="21"/>
    <x v="0"/>
    <x v="12"/>
    <x v="1"/>
    <s v="No"/>
    <x v="4"/>
    <x v="0"/>
    <x v="0"/>
    <x v="17"/>
    <x v="1"/>
    <x v="0"/>
    <n v="0"/>
    <n v="0"/>
  </r>
  <r>
    <x v="1526"/>
    <x v="38"/>
    <x v="0"/>
    <x v="14"/>
    <x v="2"/>
    <n v="22"/>
    <x v="19"/>
    <x v="0"/>
    <x v="3"/>
    <x v="2"/>
    <x v="0"/>
    <x v="1"/>
    <s v="No"/>
    <x v="2"/>
    <x v="0"/>
    <x v="0"/>
    <x v="46"/>
    <x v="3"/>
    <x v="5"/>
    <n v="0"/>
    <n v="0"/>
  </r>
  <r>
    <x v="1527"/>
    <x v="8"/>
    <x v="0"/>
    <x v="19"/>
    <x v="3"/>
    <n v="75"/>
    <x v="48"/>
    <x v="0"/>
    <x v="16"/>
    <x v="3"/>
    <x v="9"/>
    <x v="1"/>
    <s v="No"/>
    <x v="4"/>
    <x v="0"/>
    <x v="0"/>
    <x v="42"/>
    <x v="5"/>
    <x v="0"/>
    <n v="0"/>
    <n v="0"/>
  </r>
  <r>
    <x v="1528"/>
    <x v="28"/>
    <x v="0"/>
    <x v="17"/>
    <x v="0"/>
    <n v="75"/>
    <x v="4"/>
    <x v="1"/>
    <x v="16"/>
    <x v="1"/>
    <x v="17"/>
    <x v="1"/>
    <s v="No"/>
    <x v="5"/>
    <x v="0"/>
    <x v="0"/>
    <x v="39"/>
    <x v="0"/>
    <x v="4"/>
    <n v="0"/>
    <n v="0"/>
  </r>
  <r>
    <x v="1529"/>
    <x v="30"/>
    <x v="0"/>
    <x v="21"/>
    <x v="3"/>
    <n v="63"/>
    <x v="42"/>
    <x v="2"/>
    <x v="12"/>
    <x v="0"/>
    <x v="0"/>
    <x v="1"/>
    <s v="No"/>
    <x v="1"/>
    <x v="0"/>
    <x v="0"/>
    <x v="26"/>
    <x v="2"/>
    <x v="4"/>
    <n v="0"/>
    <n v="0"/>
  </r>
  <r>
    <x v="1530"/>
    <x v="35"/>
    <x v="0"/>
    <x v="7"/>
    <x v="2"/>
    <n v="21"/>
    <x v="35"/>
    <x v="2"/>
    <x v="11"/>
    <x v="1"/>
    <x v="20"/>
    <x v="1"/>
    <s v="No"/>
    <x v="2"/>
    <x v="0"/>
    <x v="0"/>
    <x v="17"/>
    <x v="4"/>
    <x v="3"/>
    <n v="0"/>
    <n v="0"/>
  </r>
  <r>
    <x v="1531"/>
    <x v="6"/>
    <x v="0"/>
    <x v="21"/>
    <x v="3"/>
    <n v="83"/>
    <x v="16"/>
    <x v="1"/>
    <x v="10"/>
    <x v="1"/>
    <x v="9"/>
    <x v="1"/>
    <s v="No"/>
    <x v="2"/>
    <x v="0"/>
    <x v="0"/>
    <x v="6"/>
    <x v="3"/>
    <x v="4"/>
    <n v="0"/>
    <n v="0"/>
  </r>
  <r>
    <x v="1532"/>
    <x v="33"/>
    <x v="0"/>
    <x v="14"/>
    <x v="2"/>
    <n v="46"/>
    <x v="48"/>
    <x v="1"/>
    <x v="5"/>
    <x v="0"/>
    <x v="14"/>
    <x v="1"/>
    <s v="No"/>
    <x v="2"/>
    <x v="0"/>
    <x v="0"/>
    <x v="36"/>
    <x v="3"/>
    <x v="6"/>
    <n v="0"/>
    <n v="0"/>
  </r>
  <r>
    <x v="1533"/>
    <x v="2"/>
    <x v="0"/>
    <x v="9"/>
    <x v="1"/>
    <n v="59"/>
    <x v="13"/>
    <x v="2"/>
    <x v="9"/>
    <x v="2"/>
    <x v="15"/>
    <x v="1"/>
    <s v="No"/>
    <x v="4"/>
    <x v="0"/>
    <x v="0"/>
    <x v="20"/>
    <x v="4"/>
    <x v="3"/>
    <n v="0"/>
    <n v="0"/>
  </r>
  <r>
    <x v="1534"/>
    <x v="0"/>
    <x v="0"/>
    <x v="0"/>
    <x v="0"/>
    <n v="66"/>
    <x v="5"/>
    <x v="2"/>
    <x v="14"/>
    <x v="2"/>
    <x v="23"/>
    <x v="1"/>
    <s v="No"/>
    <x v="1"/>
    <x v="0"/>
    <x v="0"/>
    <x v="8"/>
    <x v="0"/>
    <x v="0"/>
    <n v="0"/>
    <n v="0"/>
  </r>
  <r>
    <x v="1535"/>
    <x v="24"/>
    <x v="0"/>
    <x v="3"/>
    <x v="1"/>
    <n v="74"/>
    <x v="8"/>
    <x v="1"/>
    <x v="2"/>
    <x v="3"/>
    <x v="17"/>
    <x v="1"/>
    <s v="No"/>
    <x v="4"/>
    <x v="0"/>
    <x v="0"/>
    <x v="6"/>
    <x v="0"/>
    <x v="5"/>
    <n v="0"/>
    <n v="0"/>
  </r>
  <r>
    <x v="1536"/>
    <x v="20"/>
    <x v="0"/>
    <x v="12"/>
    <x v="3"/>
    <n v="82"/>
    <x v="49"/>
    <x v="2"/>
    <x v="21"/>
    <x v="2"/>
    <x v="5"/>
    <x v="1"/>
    <s v="No"/>
    <x v="5"/>
    <x v="0"/>
    <x v="0"/>
    <x v="14"/>
    <x v="1"/>
    <x v="3"/>
    <n v="0"/>
    <n v="0"/>
  </r>
  <r>
    <x v="1537"/>
    <x v="33"/>
    <x v="0"/>
    <x v="9"/>
    <x v="1"/>
    <n v="89"/>
    <x v="29"/>
    <x v="0"/>
    <x v="13"/>
    <x v="1"/>
    <x v="4"/>
    <x v="1"/>
    <s v="No"/>
    <x v="2"/>
    <x v="0"/>
    <x v="0"/>
    <x v="16"/>
    <x v="0"/>
    <x v="2"/>
    <n v="0"/>
    <n v="0"/>
  </r>
  <r>
    <x v="1538"/>
    <x v="19"/>
    <x v="0"/>
    <x v="10"/>
    <x v="0"/>
    <n v="65"/>
    <x v="26"/>
    <x v="0"/>
    <x v="4"/>
    <x v="3"/>
    <x v="4"/>
    <x v="1"/>
    <s v="No"/>
    <x v="3"/>
    <x v="0"/>
    <x v="0"/>
    <x v="17"/>
    <x v="0"/>
    <x v="4"/>
    <n v="0"/>
    <n v="0"/>
  </r>
  <r>
    <x v="1539"/>
    <x v="45"/>
    <x v="0"/>
    <x v="22"/>
    <x v="3"/>
    <n v="55"/>
    <x v="11"/>
    <x v="2"/>
    <x v="2"/>
    <x v="1"/>
    <x v="16"/>
    <x v="1"/>
    <s v="No"/>
    <x v="4"/>
    <x v="0"/>
    <x v="0"/>
    <x v="5"/>
    <x v="1"/>
    <x v="6"/>
    <n v="0"/>
    <n v="0"/>
  </r>
  <r>
    <x v="1540"/>
    <x v="48"/>
    <x v="0"/>
    <x v="6"/>
    <x v="0"/>
    <n v="95"/>
    <x v="24"/>
    <x v="2"/>
    <x v="16"/>
    <x v="0"/>
    <x v="3"/>
    <x v="1"/>
    <s v="No"/>
    <x v="2"/>
    <x v="0"/>
    <x v="0"/>
    <x v="0"/>
    <x v="4"/>
    <x v="5"/>
    <n v="0"/>
    <n v="0"/>
  </r>
  <r>
    <x v="1541"/>
    <x v="41"/>
    <x v="0"/>
    <x v="8"/>
    <x v="3"/>
    <n v="77"/>
    <x v="26"/>
    <x v="1"/>
    <x v="21"/>
    <x v="0"/>
    <x v="3"/>
    <x v="1"/>
    <s v="No"/>
    <x v="5"/>
    <x v="0"/>
    <x v="0"/>
    <x v="31"/>
    <x v="1"/>
    <x v="4"/>
    <n v="0"/>
    <n v="0"/>
  </r>
  <r>
    <x v="1542"/>
    <x v="35"/>
    <x v="0"/>
    <x v="0"/>
    <x v="0"/>
    <n v="44"/>
    <x v="11"/>
    <x v="2"/>
    <x v="1"/>
    <x v="0"/>
    <x v="1"/>
    <x v="1"/>
    <s v="No"/>
    <x v="2"/>
    <x v="0"/>
    <x v="0"/>
    <x v="34"/>
    <x v="3"/>
    <x v="1"/>
    <n v="0"/>
    <n v="0"/>
  </r>
  <r>
    <x v="1543"/>
    <x v="19"/>
    <x v="0"/>
    <x v="2"/>
    <x v="0"/>
    <n v="89"/>
    <x v="48"/>
    <x v="2"/>
    <x v="21"/>
    <x v="3"/>
    <x v="17"/>
    <x v="1"/>
    <s v="No"/>
    <x v="3"/>
    <x v="0"/>
    <x v="0"/>
    <x v="37"/>
    <x v="0"/>
    <x v="2"/>
    <n v="0"/>
    <n v="0"/>
  </r>
  <r>
    <x v="1544"/>
    <x v="11"/>
    <x v="0"/>
    <x v="16"/>
    <x v="3"/>
    <n v="24"/>
    <x v="10"/>
    <x v="2"/>
    <x v="1"/>
    <x v="1"/>
    <x v="20"/>
    <x v="1"/>
    <s v="No"/>
    <x v="3"/>
    <x v="0"/>
    <x v="0"/>
    <x v="14"/>
    <x v="5"/>
    <x v="4"/>
    <n v="0"/>
    <n v="0"/>
  </r>
  <r>
    <x v="1545"/>
    <x v="39"/>
    <x v="0"/>
    <x v="22"/>
    <x v="3"/>
    <n v="43"/>
    <x v="12"/>
    <x v="2"/>
    <x v="13"/>
    <x v="0"/>
    <x v="8"/>
    <x v="1"/>
    <s v="No"/>
    <x v="5"/>
    <x v="0"/>
    <x v="0"/>
    <x v="3"/>
    <x v="4"/>
    <x v="2"/>
    <n v="0"/>
    <n v="0"/>
  </r>
  <r>
    <x v="1546"/>
    <x v="52"/>
    <x v="0"/>
    <x v="4"/>
    <x v="1"/>
    <n v="51"/>
    <x v="4"/>
    <x v="3"/>
    <x v="7"/>
    <x v="2"/>
    <x v="22"/>
    <x v="1"/>
    <s v="No"/>
    <x v="0"/>
    <x v="0"/>
    <x v="0"/>
    <x v="14"/>
    <x v="4"/>
    <x v="2"/>
    <n v="0"/>
    <n v="0"/>
  </r>
  <r>
    <x v="1547"/>
    <x v="5"/>
    <x v="0"/>
    <x v="19"/>
    <x v="3"/>
    <n v="46"/>
    <x v="36"/>
    <x v="0"/>
    <x v="11"/>
    <x v="2"/>
    <x v="1"/>
    <x v="1"/>
    <s v="No"/>
    <x v="3"/>
    <x v="0"/>
    <x v="0"/>
    <x v="19"/>
    <x v="1"/>
    <x v="3"/>
    <n v="0"/>
    <n v="0"/>
  </r>
  <r>
    <x v="1548"/>
    <x v="28"/>
    <x v="0"/>
    <x v="10"/>
    <x v="0"/>
    <n v="32"/>
    <x v="33"/>
    <x v="2"/>
    <x v="5"/>
    <x v="2"/>
    <x v="18"/>
    <x v="1"/>
    <s v="No"/>
    <x v="5"/>
    <x v="0"/>
    <x v="0"/>
    <x v="34"/>
    <x v="4"/>
    <x v="1"/>
    <n v="0"/>
    <n v="0"/>
  </r>
  <r>
    <x v="1549"/>
    <x v="1"/>
    <x v="0"/>
    <x v="4"/>
    <x v="1"/>
    <n v="55"/>
    <x v="23"/>
    <x v="2"/>
    <x v="13"/>
    <x v="1"/>
    <x v="3"/>
    <x v="1"/>
    <s v="No"/>
    <x v="4"/>
    <x v="0"/>
    <x v="0"/>
    <x v="5"/>
    <x v="5"/>
    <x v="6"/>
    <n v="0"/>
    <n v="0"/>
  </r>
  <r>
    <x v="1550"/>
    <x v="17"/>
    <x v="0"/>
    <x v="12"/>
    <x v="3"/>
    <n v="26"/>
    <x v="10"/>
    <x v="1"/>
    <x v="13"/>
    <x v="2"/>
    <x v="11"/>
    <x v="1"/>
    <s v="No"/>
    <x v="1"/>
    <x v="0"/>
    <x v="0"/>
    <x v="19"/>
    <x v="4"/>
    <x v="3"/>
    <n v="0"/>
    <n v="0"/>
  </r>
  <r>
    <x v="1551"/>
    <x v="14"/>
    <x v="0"/>
    <x v="8"/>
    <x v="3"/>
    <n v="29"/>
    <x v="46"/>
    <x v="2"/>
    <x v="8"/>
    <x v="2"/>
    <x v="18"/>
    <x v="1"/>
    <s v="No"/>
    <x v="4"/>
    <x v="0"/>
    <x v="0"/>
    <x v="21"/>
    <x v="2"/>
    <x v="5"/>
    <n v="0"/>
    <n v="0"/>
  </r>
  <r>
    <x v="1552"/>
    <x v="22"/>
    <x v="0"/>
    <x v="0"/>
    <x v="0"/>
    <n v="49"/>
    <x v="35"/>
    <x v="0"/>
    <x v="7"/>
    <x v="1"/>
    <x v="21"/>
    <x v="1"/>
    <s v="No"/>
    <x v="0"/>
    <x v="0"/>
    <x v="0"/>
    <x v="41"/>
    <x v="2"/>
    <x v="5"/>
    <n v="0"/>
    <n v="0"/>
  </r>
  <r>
    <x v="1553"/>
    <x v="7"/>
    <x v="0"/>
    <x v="0"/>
    <x v="0"/>
    <n v="45"/>
    <x v="12"/>
    <x v="2"/>
    <x v="21"/>
    <x v="1"/>
    <x v="6"/>
    <x v="1"/>
    <s v="No"/>
    <x v="1"/>
    <x v="0"/>
    <x v="0"/>
    <x v="33"/>
    <x v="5"/>
    <x v="3"/>
    <n v="0"/>
    <n v="0"/>
  </r>
  <r>
    <x v="1554"/>
    <x v="14"/>
    <x v="0"/>
    <x v="6"/>
    <x v="0"/>
    <n v="48"/>
    <x v="40"/>
    <x v="1"/>
    <x v="12"/>
    <x v="0"/>
    <x v="2"/>
    <x v="1"/>
    <s v="No"/>
    <x v="3"/>
    <x v="0"/>
    <x v="0"/>
    <x v="27"/>
    <x v="1"/>
    <x v="4"/>
    <n v="0"/>
    <n v="0"/>
  </r>
  <r>
    <x v="1555"/>
    <x v="49"/>
    <x v="0"/>
    <x v="6"/>
    <x v="0"/>
    <n v="47"/>
    <x v="31"/>
    <x v="1"/>
    <x v="17"/>
    <x v="0"/>
    <x v="9"/>
    <x v="1"/>
    <s v="No"/>
    <x v="1"/>
    <x v="0"/>
    <x v="0"/>
    <x v="12"/>
    <x v="1"/>
    <x v="3"/>
    <n v="0"/>
    <n v="0"/>
  </r>
  <r>
    <x v="1556"/>
    <x v="49"/>
    <x v="0"/>
    <x v="15"/>
    <x v="0"/>
    <n v="57"/>
    <x v="15"/>
    <x v="2"/>
    <x v="9"/>
    <x v="3"/>
    <x v="2"/>
    <x v="1"/>
    <s v="No"/>
    <x v="3"/>
    <x v="0"/>
    <x v="0"/>
    <x v="8"/>
    <x v="2"/>
    <x v="3"/>
    <n v="0"/>
    <n v="0"/>
  </r>
  <r>
    <x v="1557"/>
    <x v="7"/>
    <x v="0"/>
    <x v="21"/>
    <x v="3"/>
    <n v="34"/>
    <x v="45"/>
    <x v="0"/>
    <x v="23"/>
    <x v="3"/>
    <x v="1"/>
    <x v="1"/>
    <s v="No"/>
    <x v="2"/>
    <x v="0"/>
    <x v="0"/>
    <x v="11"/>
    <x v="3"/>
    <x v="3"/>
    <n v="0"/>
    <n v="0"/>
  </r>
  <r>
    <x v="1558"/>
    <x v="25"/>
    <x v="0"/>
    <x v="12"/>
    <x v="3"/>
    <n v="75"/>
    <x v="35"/>
    <x v="3"/>
    <x v="11"/>
    <x v="3"/>
    <x v="1"/>
    <x v="1"/>
    <s v="No"/>
    <x v="0"/>
    <x v="0"/>
    <x v="0"/>
    <x v="37"/>
    <x v="2"/>
    <x v="6"/>
    <n v="0"/>
    <n v="0"/>
  </r>
  <r>
    <x v="1559"/>
    <x v="49"/>
    <x v="0"/>
    <x v="18"/>
    <x v="3"/>
    <n v="94"/>
    <x v="4"/>
    <x v="0"/>
    <x v="19"/>
    <x v="3"/>
    <x v="9"/>
    <x v="1"/>
    <s v="No"/>
    <x v="5"/>
    <x v="0"/>
    <x v="0"/>
    <x v="2"/>
    <x v="3"/>
    <x v="0"/>
    <n v="0"/>
    <n v="0"/>
  </r>
  <r>
    <x v="1560"/>
    <x v="9"/>
    <x v="0"/>
    <x v="19"/>
    <x v="3"/>
    <n v="84"/>
    <x v="4"/>
    <x v="2"/>
    <x v="11"/>
    <x v="0"/>
    <x v="22"/>
    <x v="1"/>
    <s v="No"/>
    <x v="1"/>
    <x v="0"/>
    <x v="0"/>
    <x v="35"/>
    <x v="5"/>
    <x v="1"/>
    <n v="0"/>
    <n v="0"/>
  </r>
  <r>
    <x v="1561"/>
    <x v="2"/>
    <x v="0"/>
    <x v="18"/>
    <x v="3"/>
    <n v="38"/>
    <x v="16"/>
    <x v="2"/>
    <x v="21"/>
    <x v="2"/>
    <x v="22"/>
    <x v="1"/>
    <s v="No"/>
    <x v="3"/>
    <x v="0"/>
    <x v="0"/>
    <x v="1"/>
    <x v="4"/>
    <x v="3"/>
    <n v="0"/>
    <n v="0"/>
  </r>
  <r>
    <x v="1562"/>
    <x v="43"/>
    <x v="0"/>
    <x v="18"/>
    <x v="3"/>
    <n v="75"/>
    <x v="15"/>
    <x v="2"/>
    <x v="7"/>
    <x v="0"/>
    <x v="4"/>
    <x v="1"/>
    <s v="No"/>
    <x v="2"/>
    <x v="0"/>
    <x v="0"/>
    <x v="2"/>
    <x v="0"/>
    <x v="4"/>
    <n v="0"/>
    <n v="0"/>
  </r>
  <r>
    <x v="1563"/>
    <x v="33"/>
    <x v="0"/>
    <x v="13"/>
    <x v="0"/>
    <n v="44"/>
    <x v="23"/>
    <x v="2"/>
    <x v="11"/>
    <x v="3"/>
    <x v="24"/>
    <x v="1"/>
    <s v="No"/>
    <x v="2"/>
    <x v="0"/>
    <x v="0"/>
    <x v="6"/>
    <x v="1"/>
    <x v="1"/>
    <n v="0"/>
    <n v="0"/>
  </r>
  <r>
    <x v="1564"/>
    <x v="40"/>
    <x v="0"/>
    <x v="21"/>
    <x v="3"/>
    <n v="33"/>
    <x v="18"/>
    <x v="3"/>
    <x v="2"/>
    <x v="2"/>
    <x v="9"/>
    <x v="1"/>
    <s v="No"/>
    <x v="2"/>
    <x v="0"/>
    <x v="0"/>
    <x v="48"/>
    <x v="5"/>
    <x v="6"/>
    <n v="0"/>
    <n v="0"/>
  </r>
  <r>
    <x v="1565"/>
    <x v="44"/>
    <x v="0"/>
    <x v="12"/>
    <x v="3"/>
    <n v="93"/>
    <x v="37"/>
    <x v="0"/>
    <x v="15"/>
    <x v="3"/>
    <x v="19"/>
    <x v="1"/>
    <s v="No"/>
    <x v="1"/>
    <x v="0"/>
    <x v="0"/>
    <x v="26"/>
    <x v="3"/>
    <x v="2"/>
    <n v="0"/>
    <n v="0"/>
  </r>
  <r>
    <x v="1566"/>
    <x v="39"/>
    <x v="0"/>
    <x v="4"/>
    <x v="1"/>
    <n v="99"/>
    <x v="5"/>
    <x v="1"/>
    <x v="14"/>
    <x v="0"/>
    <x v="21"/>
    <x v="1"/>
    <s v="No"/>
    <x v="1"/>
    <x v="0"/>
    <x v="0"/>
    <x v="33"/>
    <x v="1"/>
    <x v="4"/>
    <n v="0"/>
    <n v="0"/>
  </r>
  <r>
    <x v="1567"/>
    <x v="11"/>
    <x v="0"/>
    <x v="21"/>
    <x v="3"/>
    <n v="33"/>
    <x v="46"/>
    <x v="2"/>
    <x v="2"/>
    <x v="1"/>
    <x v="7"/>
    <x v="1"/>
    <s v="No"/>
    <x v="3"/>
    <x v="0"/>
    <x v="0"/>
    <x v="44"/>
    <x v="1"/>
    <x v="5"/>
    <n v="0"/>
    <n v="0"/>
  </r>
  <r>
    <x v="1568"/>
    <x v="47"/>
    <x v="0"/>
    <x v="4"/>
    <x v="1"/>
    <n v="76"/>
    <x v="47"/>
    <x v="0"/>
    <x v="22"/>
    <x v="1"/>
    <x v="12"/>
    <x v="1"/>
    <s v="No"/>
    <x v="5"/>
    <x v="0"/>
    <x v="0"/>
    <x v="6"/>
    <x v="5"/>
    <x v="5"/>
    <n v="0"/>
    <n v="0"/>
  </r>
  <r>
    <x v="1569"/>
    <x v="30"/>
    <x v="0"/>
    <x v="11"/>
    <x v="0"/>
    <n v="63"/>
    <x v="11"/>
    <x v="2"/>
    <x v="20"/>
    <x v="2"/>
    <x v="3"/>
    <x v="1"/>
    <s v="No"/>
    <x v="3"/>
    <x v="0"/>
    <x v="0"/>
    <x v="32"/>
    <x v="5"/>
    <x v="1"/>
    <n v="0"/>
    <n v="0"/>
  </r>
  <r>
    <x v="1570"/>
    <x v="11"/>
    <x v="0"/>
    <x v="13"/>
    <x v="0"/>
    <n v="41"/>
    <x v="9"/>
    <x v="0"/>
    <x v="18"/>
    <x v="0"/>
    <x v="6"/>
    <x v="1"/>
    <s v="No"/>
    <x v="2"/>
    <x v="0"/>
    <x v="0"/>
    <x v="35"/>
    <x v="4"/>
    <x v="6"/>
    <n v="0"/>
    <n v="0"/>
  </r>
  <r>
    <x v="1571"/>
    <x v="48"/>
    <x v="0"/>
    <x v="16"/>
    <x v="3"/>
    <n v="88"/>
    <x v="24"/>
    <x v="0"/>
    <x v="5"/>
    <x v="0"/>
    <x v="9"/>
    <x v="1"/>
    <s v="No"/>
    <x v="2"/>
    <x v="0"/>
    <x v="0"/>
    <x v="47"/>
    <x v="4"/>
    <x v="0"/>
    <n v="0"/>
    <n v="0"/>
  </r>
  <r>
    <x v="1572"/>
    <x v="43"/>
    <x v="0"/>
    <x v="11"/>
    <x v="0"/>
    <n v="92"/>
    <x v="47"/>
    <x v="0"/>
    <x v="3"/>
    <x v="2"/>
    <x v="23"/>
    <x v="1"/>
    <s v="No"/>
    <x v="4"/>
    <x v="0"/>
    <x v="0"/>
    <x v="20"/>
    <x v="5"/>
    <x v="5"/>
    <n v="0"/>
    <n v="0"/>
  </r>
  <r>
    <x v="1573"/>
    <x v="24"/>
    <x v="0"/>
    <x v="17"/>
    <x v="0"/>
    <n v="31"/>
    <x v="25"/>
    <x v="0"/>
    <x v="21"/>
    <x v="2"/>
    <x v="24"/>
    <x v="1"/>
    <s v="No"/>
    <x v="4"/>
    <x v="0"/>
    <x v="0"/>
    <x v="29"/>
    <x v="5"/>
    <x v="1"/>
    <n v="0"/>
    <n v="0"/>
  </r>
  <r>
    <x v="1574"/>
    <x v="20"/>
    <x v="0"/>
    <x v="11"/>
    <x v="0"/>
    <n v="25"/>
    <x v="46"/>
    <x v="1"/>
    <x v="23"/>
    <x v="1"/>
    <x v="19"/>
    <x v="1"/>
    <s v="No"/>
    <x v="1"/>
    <x v="0"/>
    <x v="0"/>
    <x v="18"/>
    <x v="3"/>
    <x v="4"/>
    <n v="0"/>
    <n v="0"/>
  </r>
  <r>
    <x v="1575"/>
    <x v="16"/>
    <x v="0"/>
    <x v="5"/>
    <x v="0"/>
    <n v="28"/>
    <x v="18"/>
    <x v="2"/>
    <x v="2"/>
    <x v="1"/>
    <x v="15"/>
    <x v="1"/>
    <s v="No"/>
    <x v="2"/>
    <x v="0"/>
    <x v="0"/>
    <x v="40"/>
    <x v="1"/>
    <x v="0"/>
    <n v="0"/>
    <n v="0"/>
  </r>
  <r>
    <x v="1576"/>
    <x v="19"/>
    <x v="0"/>
    <x v="10"/>
    <x v="0"/>
    <n v="75"/>
    <x v="49"/>
    <x v="2"/>
    <x v="3"/>
    <x v="1"/>
    <x v="18"/>
    <x v="1"/>
    <s v="No"/>
    <x v="4"/>
    <x v="0"/>
    <x v="0"/>
    <x v="13"/>
    <x v="3"/>
    <x v="5"/>
    <n v="0"/>
    <n v="0"/>
  </r>
  <r>
    <x v="1577"/>
    <x v="33"/>
    <x v="0"/>
    <x v="23"/>
    <x v="1"/>
    <n v="34"/>
    <x v="12"/>
    <x v="1"/>
    <x v="8"/>
    <x v="1"/>
    <x v="17"/>
    <x v="1"/>
    <s v="No"/>
    <x v="3"/>
    <x v="0"/>
    <x v="0"/>
    <x v="22"/>
    <x v="0"/>
    <x v="0"/>
    <n v="0"/>
    <n v="0"/>
  </r>
  <r>
    <x v="1578"/>
    <x v="46"/>
    <x v="0"/>
    <x v="13"/>
    <x v="0"/>
    <n v="97"/>
    <x v="18"/>
    <x v="1"/>
    <x v="1"/>
    <x v="0"/>
    <x v="8"/>
    <x v="1"/>
    <s v="No"/>
    <x v="4"/>
    <x v="0"/>
    <x v="0"/>
    <x v="1"/>
    <x v="3"/>
    <x v="3"/>
    <n v="0"/>
    <n v="0"/>
  </r>
  <r>
    <x v="1579"/>
    <x v="25"/>
    <x v="0"/>
    <x v="14"/>
    <x v="2"/>
    <n v="80"/>
    <x v="19"/>
    <x v="2"/>
    <x v="10"/>
    <x v="2"/>
    <x v="0"/>
    <x v="1"/>
    <s v="No"/>
    <x v="1"/>
    <x v="0"/>
    <x v="0"/>
    <x v="49"/>
    <x v="4"/>
    <x v="5"/>
    <n v="0"/>
    <n v="0"/>
  </r>
  <r>
    <x v="1580"/>
    <x v="13"/>
    <x v="0"/>
    <x v="4"/>
    <x v="1"/>
    <n v="71"/>
    <x v="25"/>
    <x v="0"/>
    <x v="17"/>
    <x v="2"/>
    <x v="18"/>
    <x v="1"/>
    <s v="No"/>
    <x v="3"/>
    <x v="0"/>
    <x v="0"/>
    <x v="48"/>
    <x v="1"/>
    <x v="2"/>
    <n v="0"/>
    <n v="0"/>
  </r>
  <r>
    <x v="1581"/>
    <x v="28"/>
    <x v="0"/>
    <x v="16"/>
    <x v="3"/>
    <n v="77"/>
    <x v="31"/>
    <x v="0"/>
    <x v="11"/>
    <x v="3"/>
    <x v="19"/>
    <x v="1"/>
    <s v="No"/>
    <x v="1"/>
    <x v="0"/>
    <x v="0"/>
    <x v="15"/>
    <x v="1"/>
    <x v="3"/>
    <n v="0"/>
    <n v="0"/>
  </r>
  <r>
    <x v="1582"/>
    <x v="48"/>
    <x v="0"/>
    <x v="22"/>
    <x v="3"/>
    <n v="41"/>
    <x v="11"/>
    <x v="0"/>
    <x v="16"/>
    <x v="1"/>
    <x v="25"/>
    <x v="1"/>
    <s v="No"/>
    <x v="2"/>
    <x v="0"/>
    <x v="0"/>
    <x v="30"/>
    <x v="1"/>
    <x v="5"/>
    <n v="0"/>
    <n v="0"/>
  </r>
  <r>
    <x v="1583"/>
    <x v="43"/>
    <x v="0"/>
    <x v="18"/>
    <x v="3"/>
    <n v="92"/>
    <x v="33"/>
    <x v="3"/>
    <x v="22"/>
    <x v="2"/>
    <x v="24"/>
    <x v="1"/>
    <s v="No"/>
    <x v="2"/>
    <x v="0"/>
    <x v="0"/>
    <x v="6"/>
    <x v="0"/>
    <x v="2"/>
    <n v="0"/>
    <n v="0"/>
  </r>
  <r>
    <x v="1584"/>
    <x v="38"/>
    <x v="0"/>
    <x v="0"/>
    <x v="0"/>
    <n v="95"/>
    <x v="11"/>
    <x v="1"/>
    <x v="5"/>
    <x v="1"/>
    <x v="0"/>
    <x v="1"/>
    <s v="No"/>
    <x v="5"/>
    <x v="0"/>
    <x v="0"/>
    <x v="15"/>
    <x v="2"/>
    <x v="3"/>
    <n v="0"/>
    <n v="0"/>
  </r>
  <r>
    <x v="1585"/>
    <x v="43"/>
    <x v="0"/>
    <x v="1"/>
    <x v="0"/>
    <n v="25"/>
    <x v="15"/>
    <x v="2"/>
    <x v="4"/>
    <x v="3"/>
    <x v="21"/>
    <x v="1"/>
    <s v="No"/>
    <x v="2"/>
    <x v="0"/>
    <x v="0"/>
    <x v="19"/>
    <x v="5"/>
    <x v="0"/>
    <n v="0"/>
    <n v="0"/>
  </r>
  <r>
    <x v="1586"/>
    <x v="15"/>
    <x v="0"/>
    <x v="23"/>
    <x v="1"/>
    <n v="77"/>
    <x v="19"/>
    <x v="2"/>
    <x v="7"/>
    <x v="3"/>
    <x v="17"/>
    <x v="1"/>
    <s v="No"/>
    <x v="0"/>
    <x v="0"/>
    <x v="0"/>
    <x v="33"/>
    <x v="4"/>
    <x v="1"/>
    <n v="0"/>
    <n v="0"/>
  </r>
  <r>
    <x v="1587"/>
    <x v="38"/>
    <x v="0"/>
    <x v="20"/>
    <x v="0"/>
    <n v="99"/>
    <x v="15"/>
    <x v="2"/>
    <x v="19"/>
    <x v="2"/>
    <x v="1"/>
    <x v="1"/>
    <s v="No"/>
    <x v="1"/>
    <x v="0"/>
    <x v="0"/>
    <x v="42"/>
    <x v="2"/>
    <x v="0"/>
    <n v="0"/>
    <n v="0"/>
  </r>
  <r>
    <x v="1588"/>
    <x v="39"/>
    <x v="0"/>
    <x v="22"/>
    <x v="3"/>
    <n v="24"/>
    <x v="34"/>
    <x v="0"/>
    <x v="17"/>
    <x v="0"/>
    <x v="4"/>
    <x v="1"/>
    <s v="No"/>
    <x v="2"/>
    <x v="0"/>
    <x v="0"/>
    <x v="35"/>
    <x v="0"/>
    <x v="5"/>
    <n v="0"/>
    <n v="0"/>
  </r>
  <r>
    <x v="1589"/>
    <x v="32"/>
    <x v="0"/>
    <x v="4"/>
    <x v="1"/>
    <n v="72"/>
    <x v="31"/>
    <x v="2"/>
    <x v="5"/>
    <x v="2"/>
    <x v="2"/>
    <x v="1"/>
    <s v="No"/>
    <x v="5"/>
    <x v="0"/>
    <x v="0"/>
    <x v="26"/>
    <x v="1"/>
    <x v="1"/>
    <n v="0"/>
    <n v="0"/>
  </r>
  <r>
    <x v="1590"/>
    <x v="22"/>
    <x v="0"/>
    <x v="2"/>
    <x v="0"/>
    <n v="80"/>
    <x v="48"/>
    <x v="1"/>
    <x v="6"/>
    <x v="0"/>
    <x v="21"/>
    <x v="1"/>
    <s v="No"/>
    <x v="1"/>
    <x v="0"/>
    <x v="0"/>
    <x v="6"/>
    <x v="3"/>
    <x v="2"/>
    <n v="0"/>
    <n v="0"/>
  </r>
  <r>
    <x v="1591"/>
    <x v="20"/>
    <x v="0"/>
    <x v="11"/>
    <x v="0"/>
    <n v="100"/>
    <x v="45"/>
    <x v="0"/>
    <x v="9"/>
    <x v="0"/>
    <x v="3"/>
    <x v="1"/>
    <s v="No"/>
    <x v="2"/>
    <x v="0"/>
    <x v="0"/>
    <x v="37"/>
    <x v="3"/>
    <x v="2"/>
    <n v="0"/>
    <n v="0"/>
  </r>
  <r>
    <x v="1592"/>
    <x v="19"/>
    <x v="0"/>
    <x v="9"/>
    <x v="1"/>
    <n v="83"/>
    <x v="44"/>
    <x v="2"/>
    <x v="17"/>
    <x v="2"/>
    <x v="13"/>
    <x v="1"/>
    <s v="No"/>
    <x v="1"/>
    <x v="0"/>
    <x v="0"/>
    <x v="9"/>
    <x v="4"/>
    <x v="6"/>
    <n v="0"/>
    <n v="0"/>
  </r>
  <r>
    <x v="1593"/>
    <x v="12"/>
    <x v="0"/>
    <x v="10"/>
    <x v="0"/>
    <n v="95"/>
    <x v="33"/>
    <x v="2"/>
    <x v="13"/>
    <x v="1"/>
    <x v="8"/>
    <x v="1"/>
    <s v="No"/>
    <x v="4"/>
    <x v="0"/>
    <x v="0"/>
    <x v="29"/>
    <x v="4"/>
    <x v="5"/>
    <n v="0"/>
    <n v="0"/>
  </r>
  <r>
    <x v="1594"/>
    <x v="37"/>
    <x v="0"/>
    <x v="8"/>
    <x v="3"/>
    <n v="41"/>
    <x v="24"/>
    <x v="3"/>
    <x v="4"/>
    <x v="2"/>
    <x v="18"/>
    <x v="1"/>
    <s v="No"/>
    <x v="5"/>
    <x v="0"/>
    <x v="0"/>
    <x v="35"/>
    <x v="1"/>
    <x v="0"/>
    <n v="0"/>
    <n v="0"/>
  </r>
  <r>
    <x v="1595"/>
    <x v="50"/>
    <x v="0"/>
    <x v="21"/>
    <x v="3"/>
    <n v="35"/>
    <x v="48"/>
    <x v="1"/>
    <x v="23"/>
    <x v="1"/>
    <x v="1"/>
    <x v="1"/>
    <s v="No"/>
    <x v="3"/>
    <x v="0"/>
    <x v="0"/>
    <x v="24"/>
    <x v="5"/>
    <x v="0"/>
    <n v="0"/>
    <n v="0"/>
  </r>
  <r>
    <x v="1596"/>
    <x v="32"/>
    <x v="0"/>
    <x v="16"/>
    <x v="3"/>
    <n v="30"/>
    <x v="16"/>
    <x v="1"/>
    <x v="6"/>
    <x v="3"/>
    <x v="10"/>
    <x v="1"/>
    <s v="No"/>
    <x v="5"/>
    <x v="0"/>
    <x v="0"/>
    <x v="28"/>
    <x v="5"/>
    <x v="5"/>
    <n v="0"/>
    <n v="0"/>
  </r>
  <r>
    <x v="1597"/>
    <x v="49"/>
    <x v="0"/>
    <x v="19"/>
    <x v="3"/>
    <n v="21"/>
    <x v="16"/>
    <x v="3"/>
    <x v="1"/>
    <x v="0"/>
    <x v="5"/>
    <x v="1"/>
    <s v="No"/>
    <x v="5"/>
    <x v="0"/>
    <x v="0"/>
    <x v="11"/>
    <x v="4"/>
    <x v="3"/>
    <n v="0"/>
    <n v="0"/>
  </r>
  <r>
    <x v="1598"/>
    <x v="36"/>
    <x v="0"/>
    <x v="16"/>
    <x v="3"/>
    <n v="85"/>
    <x v="18"/>
    <x v="2"/>
    <x v="11"/>
    <x v="3"/>
    <x v="7"/>
    <x v="1"/>
    <s v="No"/>
    <x v="0"/>
    <x v="0"/>
    <x v="0"/>
    <x v="33"/>
    <x v="0"/>
    <x v="4"/>
    <n v="0"/>
    <n v="0"/>
  </r>
  <r>
    <x v="1599"/>
    <x v="39"/>
    <x v="0"/>
    <x v="5"/>
    <x v="0"/>
    <n v="54"/>
    <x v="12"/>
    <x v="2"/>
    <x v="20"/>
    <x v="0"/>
    <x v="11"/>
    <x v="1"/>
    <s v="No"/>
    <x v="4"/>
    <x v="0"/>
    <x v="0"/>
    <x v="17"/>
    <x v="5"/>
    <x v="4"/>
    <n v="0"/>
    <n v="0"/>
  </r>
  <r>
    <x v="1600"/>
    <x v="30"/>
    <x v="0"/>
    <x v="23"/>
    <x v="1"/>
    <n v="26"/>
    <x v="6"/>
    <x v="1"/>
    <x v="22"/>
    <x v="1"/>
    <x v="10"/>
    <x v="1"/>
    <s v="No"/>
    <x v="2"/>
    <x v="0"/>
    <x v="0"/>
    <x v="37"/>
    <x v="3"/>
    <x v="1"/>
    <n v="0"/>
    <n v="0"/>
  </r>
  <r>
    <x v="1601"/>
    <x v="13"/>
    <x v="0"/>
    <x v="5"/>
    <x v="0"/>
    <n v="59"/>
    <x v="27"/>
    <x v="3"/>
    <x v="16"/>
    <x v="1"/>
    <x v="3"/>
    <x v="1"/>
    <s v="No"/>
    <x v="5"/>
    <x v="0"/>
    <x v="0"/>
    <x v="42"/>
    <x v="2"/>
    <x v="5"/>
    <n v="0"/>
    <n v="0"/>
  </r>
  <r>
    <x v="1602"/>
    <x v="22"/>
    <x v="0"/>
    <x v="12"/>
    <x v="3"/>
    <n v="48"/>
    <x v="8"/>
    <x v="1"/>
    <x v="4"/>
    <x v="0"/>
    <x v="11"/>
    <x v="1"/>
    <s v="No"/>
    <x v="1"/>
    <x v="0"/>
    <x v="0"/>
    <x v="21"/>
    <x v="0"/>
    <x v="0"/>
    <n v="0"/>
    <n v="0"/>
  </r>
  <r>
    <x v="1603"/>
    <x v="51"/>
    <x v="0"/>
    <x v="6"/>
    <x v="0"/>
    <n v="98"/>
    <x v="44"/>
    <x v="0"/>
    <x v="13"/>
    <x v="2"/>
    <x v="24"/>
    <x v="1"/>
    <s v="No"/>
    <x v="2"/>
    <x v="0"/>
    <x v="0"/>
    <x v="14"/>
    <x v="5"/>
    <x v="4"/>
    <n v="0"/>
    <n v="0"/>
  </r>
  <r>
    <x v="1604"/>
    <x v="20"/>
    <x v="0"/>
    <x v="1"/>
    <x v="0"/>
    <n v="92"/>
    <x v="1"/>
    <x v="2"/>
    <x v="3"/>
    <x v="2"/>
    <x v="6"/>
    <x v="1"/>
    <s v="No"/>
    <x v="4"/>
    <x v="0"/>
    <x v="0"/>
    <x v="29"/>
    <x v="2"/>
    <x v="6"/>
    <n v="0"/>
    <n v="0"/>
  </r>
  <r>
    <x v="1605"/>
    <x v="27"/>
    <x v="0"/>
    <x v="22"/>
    <x v="3"/>
    <n v="46"/>
    <x v="39"/>
    <x v="2"/>
    <x v="12"/>
    <x v="0"/>
    <x v="23"/>
    <x v="1"/>
    <s v="No"/>
    <x v="2"/>
    <x v="0"/>
    <x v="0"/>
    <x v="28"/>
    <x v="2"/>
    <x v="4"/>
    <n v="0"/>
    <n v="0"/>
  </r>
  <r>
    <x v="1606"/>
    <x v="0"/>
    <x v="0"/>
    <x v="17"/>
    <x v="0"/>
    <n v="21"/>
    <x v="23"/>
    <x v="1"/>
    <x v="3"/>
    <x v="1"/>
    <x v="24"/>
    <x v="1"/>
    <s v="No"/>
    <x v="3"/>
    <x v="0"/>
    <x v="0"/>
    <x v="7"/>
    <x v="3"/>
    <x v="0"/>
    <n v="0"/>
    <n v="0"/>
  </r>
  <r>
    <x v="1607"/>
    <x v="34"/>
    <x v="0"/>
    <x v="6"/>
    <x v="0"/>
    <n v="72"/>
    <x v="34"/>
    <x v="1"/>
    <x v="0"/>
    <x v="3"/>
    <x v="2"/>
    <x v="1"/>
    <s v="No"/>
    <x v="1"/>
    <x v="0"/>
    <x v="0"/>
    <x v="34"/>
    <x v="5"/>
    <x v="3"/>
    <n v="0"/>
    <n v="0"/>
  </r>
  <r>
    <x v="1608"/>
    <x v="8"/>
    <x v="0"/>
    <x v="3"/>
    <x v="1"/>
    <n v="58"/>
    <x v="43"/>
    <x v="3"/>
    <x v="17"/>
    <x v="3"/>
    <x v="12"/>
    <x v="1"/>
    <s v="No"/>
    <x v="2"/>
    <x v="0"/>
    <x v="0"/>
    <x v="45"/>
    <x v="4"/>
    <x v="4"/>
    <n v="0"/>
    <n v="0"/>
  </r>
  <r>
    <x v="1609"/>
    <x v="23"/>
    <x v="0"/>
    <x v="5"/>
    <x v="0"/>
    <n v="93"/>
    <x v="22"/>
    <x v="1"/>
    <x v="18"/>
    <x v="3"/>
    <x v="7"/>
    <x v="1"/>
    <s v="No"/>
    <x v="3"/>
    <x v="0"/>
    <x v="0"/>
    <x v="35"/>
    <x v="0"/>
    <x v="5"/>
    <n v="0"/>
    <n v="0"/>
  </r>
  <r>
    <x v="1610"/>
    <x v="30"/>
    <x v="0"/>
    <x v="20"/>
    <x v="0"/>
    <n v="31"/>
    <x v="30"/>
    <x v="0"/>
    <x v="7"/>
    <x v="1"/>
    <x v="23"/>
    <x v="1"/>
    <s v="No"/>
    <x v="4"/>
    <x v="0"/>
    <x v="0"/>
    <x v="43"/>
    <x v="3"/>
    <x v="2"/>
    <n v="0"/>
    <n v="0"/>
  </r>
  <r>
    <x v="1611"/>
    <x v="38"/>
    <x v="0"/>
    <x v="13"/>
    <x v="0"/>
    <n v="26"/>
    <x v="10"/>
    <x v="0"/>
    <x v="22"/>
    <x v="0"/>
    <x v="9"/>
    <x v="1"/>
    <s v="No"/>
    <x v="2"/>
    <x v="0"/>
    <x v="0"/>
    <x v="49"/>
    <x v="5"/>
    <x v="5"/>
    <n v="0"/>
    <n v="0"/>
  </r>
  <r>
    <x v="1612"/>
    <x v="20"/>
    <x v="0"/>
    <x v="11"/>
    <x v="0"/>
    <n v="68"/>
    <x v="48"/>
    <x v="2"/>
    <x v="21"/>
    <x v="2"/>
    <x v="14"/>
    <x v="1"/>
    <s v="No"/>
    <x v="3"/>
    <x v="0"/>
    <x v="0"/>
    <x v="8"/>
    <x v="0"/>
    <x v="5"/>
    <n v="0"/>
    <n v="0"/>
  </r>
  <r>
    <x v="1613"/>
    <x v="8"/>
    <x v="0"/>
    <x v="16"/>
    <x v="3"/>
    <n v="31"/>
    <x v="26"/>
    <x v="1"/>
    <x v="13"/>
    <x v="2"/>
    <x v="17"/>
    <x v="1"/>
    <s v="No"/>
    <x v="2"/>
    <x v="0"/>
    <x v="0"/>
    <x v="49"/>
    <x v="2"/>
    <x v="0"/>
    <n v="0"/>
    <n v="0"/>
  </r>
  <r>
    <x v="1614"/>
    <x v="11"/>
    <x v="0"/>
    <x v="17"/>
    <x v="0"/>
    <n v="41"/>
    <x v="23"/>
    <x v="1"/>
    <x v="0"/>
    <x v="2"/>
    <x v="23"/>
    <x v="1"/>
    <s v="No"/>
    <x v="1"/>
    <x v="0"/>
    <x v="0"/>
    <x v="17"/>
    <x v="1"/>
    <x v="4"/>
    <n v="0"/>
    <n v="0"/>
  </r>
  <r>
    <x v="1615"/>
    <x v="14"/>
    <x v="0"/>
    <x v="16"/>
    <x v="3"/>
    <n v="62"/>
    <x v="14"/>
    <x v="2"/>
    <x v="21"/>
    <x v="3"/>
    <x v="4"/>
    <x v="1"/>
    <s v="No"/>
    <x v="3"/>
    <x v="0"/>
    <x v="0"/>
    <x v="24"/>
    <x v="1"/>
    <x v="4"/>
    <n v="0"/>
    <n v="0"/>
  </r>
  <r>
    <x v="1616"/>
    <x v="8"/>
    <x v="0"/>
    <x v="19"/>
    <x v="3"/>
    <n v="41"/>
    <x v="24"/>
    <x v="2"/>
    <x v="14"/>
    <x v="1"/>
    <x v="23"/>
    <x v="1"/>
    <s v="No"/>
    <x v="3"/>
    <x v="0"/>
    <x v="0"/>
    <x v="16"/>
    <x v="1"/>
    <x v="3"/>
    <n v="0"/>
    <n v="0"/>
  </r>
  <r>
    <x v="1617"/>
    <x v="49"/>
    <x v="0"/>
    <x v="0"/>
    <x v="0"/>
    <n v="64"/>
    <x v="48"/>
    <x v="2"/>
    <x v="15"/>
    <x v="0"/>
    <x v="24"/>
    <x v="1"/>
    <s v="No"/>
    <x v="3"/>
    <x v="0"/>
    <x v="0"/>
    <x v="16"/>
    <x v="2"/>
    <x v="0"/>
    <n v="0"/>
    <n v="0"/>
  </r>
  <r>
    <x v="1618"/>
    <x v="6"/>
    <x v="0"/>
    <x v="3"/>
    <x v="1"/>
    <n v="72"/>
    <x v="49"/>
    <x v="0"/>
    <x v="7"/>
    <x v="2"/>
    <x v="16"/>
    <x v="1"/>
    <s v="No"/>
    <x v="3"/>
    <x v="0"/>
    <x v="0"/>
    <x v="30"/>
    <x v="5"/>
    <x v="3"/>
    <n v="0"/>
    <n v="0"/>
  </r>
  <r>
    <x v="1619"/>
    <x v="9"/>
    <x v="0"/>
    <x v="8"/>
    <x v="3"/>
    <n v="78"/>
    <x v="11"/>
    <x v="0"/>
    <x v="19"/>
    <x v="0"/>
    <x v="1"/>
    <x v="1"/>
    <s v="No"/>
    <x v="5"/>
    <x v="0"/>
    <x v="0"/>
    <x v="16"/>
    <x v="0"/>
    <x v="4"/>
    <n v="0"/>
    <n v="0"/>
  </r>
  <r>
    <x v="1620"/>
    <x v="15"/>
    <x v="0"/>
    <x v="19"/>
    <x v="3"/>
    <n v="47"/>
    <x v="41"/>
    <x v="2"/>
    <x v="4"/>
    <x v="0"/>
    <x v="0"/>
    <x v="1"/>
    <s v="No"/>
    <x v="4"/>
    <x v="0"/>
    <x v="0"/>
    <x v="46"/>
    <x v="3"/>
    <x v="6"/>
    <n v="0"/>
    <n v="0"/>
  </r>
  <r>
    <x v="1621"/>
    <x v="33"/>
    <x v="0"/>
    <x v="18"/>
    <x v="3"/>
    <n v="46"/>
    <x v="31"/>
    <x v="0"/>
    <x v="0"/>
    <x v="2"/>
    <x v="20"/>
    <x v="1"/>
    <s v="No"/>
    <x v="4"/>
    <x v="0"/>
    <x v="0"/>
    <x v="25"/>
    <x v="5"/>
    <x v="0"/>
    <n v="0"/>
    <n v="0"/>
  </r>
  <r>
    <x v="1622"/>
    <x v="18"/>
    <x v="0"/>
    <x v="6"/>
    <x v="0"/>
    <n v="43"/>
    <x v="9"/>
    <x v="1"/>
    <x v="18"/>
    <x v="0"/>
    <x v="17"/>
    <x v="1"/>
    <s v="No"/>
    <x v="5"/>
    <x v="0"/>
    <x v="0"/>
    <x v="10"/>
    <x v="4"/>
    <x v="6"/>
    <n v="0"/>
    <n v="0"/>
  </r>
  <r>
    <x v="1623"/>
    <x v="14"/>
    <x v="0"/>
    <x v="21"/>
    <x v="3"/>
    <n v="58"/>
    <x v="27"/>
    <x v="2"/>
    <x v="17"/>
    <x v="2"/>
    <x v="1"/>
    <x v="1"/>
    <s v="No"/>
    <x v="2"/>
    <x v="0"/>
    <x v="0"/>
    <x v="16"/>
    <x v="5"/>
    <x v="2"/>
    <n v="0"/>
    <n v="0"/>
  </r>
  <r>
    <x v="1624"/>
    <x v="21"/>
    <x v="0"/>
    <x v="1"/>
    <x v="0"/>
    <n v="32"/>
    <x v="20"/>
    <x v="2"/>
    <x v="3"/>
    <x v="0"/>
    <x v="15"/>
    <x v="1"/>
    <s v="No"/>
    <x v="1"/>
    <x v="0"/>
    <x v="0"/>
    <x v="19"/>
    <x v="3"/>
    <x v="6"/>
    <n v="0"/>
    <n v="0"/>
  </r>
  <r>
    <x v="1625"/>
    <x v="50"/>
    <x v="0"/>
    <x v="11"/>
    <x v="0"/>
    <n v="45"/>
    <x v="46"/>
    <x v="0"/>
    <x v="19"/>
    <x v="0"/>
    <x v="21"/>
    <x v="1"/>
    <s v="No"/>
    <x v="2"/>
    <x v="0"/>
    <x v="0"/>
    <x v="35"/>
    <x v="3"/>
    <x v="4"/>
    <n v="0"/>
    <n v="0"/>
  </r>
  <r>
    <x v="1626"/>
    <x v="45"/>
    <x v="0"/>
    <x v="4"/>
    <x v="1"/>
    <n v="35"/>
    <x v="22"/>
    <x v="0"/>
    <x v="20"/>
    <x v="2"/>
    <x v="5"/>
    <x v="1"/>
    <s v="No"/>
    <x v="2"/>
    <x v="0"/>
    <x v="0"/>
    <x v="24"/>
    <x v="2"/>
    <x v="4"/>
    <n v="0"/>
    <n v="0"/>
  </r>
  <r>
    <x v="1627"/>
    <x v="28"/>
    <x v="0"/>
    <x v="12"/>
    <x v="3"/>
    <n v="21"/>
    <x v="1"/>
    <x v="2"/>
    <x v="8"/>
    <x v="0"/>
    <x v="3"/>
    <x v="1"/>
    <s v="No"/>
    <x v="2"/>
    <x v="0"/>
    <x v="0"/>
    <x v="6"/>
    <x v="2"/>
    <x v="2"/>
    <n v="0"/>
    <n v="0"/>
  </r>
  <r>
    <x v="1628"/>
    <x v="4"/>
    <x v="0"/>
    <x v="10"/>
    <x v="0"/>
    <n v="64"/>
    <x v="2"/>
    <x v="1"/>
    <x v="11"/>
    <x v="0"/>
    <x v="0"/>
    <x v="1"/>
    <s v="No"/>
    <x v="2"/>
    <x v="0"/>
    <x v="0"/>
    <x v="22"/>
    <x v="1"/>
    <x v="5"/>
    <n v="0"/>
    <n v="0"/>
  </r>
  <r>
    <x v="1629"/>
    <x v="25"/>
    <x v="0"/>
    <x v="0"/>
    <x v="0"/>
    <n v="88"/>
    <x v="25"/>
    <x v="1"/>
    <x v="5"/>
    <x v="1"/>
    <x v="13"/>
    <x v="1"/>
    <s v="No"/>
    <x v="2"/>
    <x v="0"/>
    <x v="0"/>
    <x v="21"/>
    <x v="0"/>
    <x v="3"/>
    <n v="0"/>
    <n v="0"/>
  </r>
  <r>
    <x v="1630"/>
    <x v="6"/>
    <x v="0"/>
    <x v="9"/>
    <x v="1"/>
    <n v="48"/>
    <x v="32"/>
    <x v="2"/>
    <x v="9"/>
    <x v="2"/>
    <x v="3"/>
    <x v="1"/>
    <s v="No"/>
    <x v="5"/>
    <x v="0"/>
    <x v="0"/>
    <x v="32"/>
    <x v="0"/>
    <x v="6"/>
    <n v="0"/>
    <n v="0"/>
  </r>
  <r>
    <x v="1631"/>
    <x v="13"/>
    <x v="0"/>
    <x v="1"/>
    <x v="0"/>
    <n v="36"/>
    <x v="27"/>
    <x v="0"/>
    <x v="10"/>
    <x v="2"/>
    <x v="20"/>
    <x v="1"/>
    <s v="No"/>
    <x v="4"/>
    <x v="0"/>
    <x v="0"/>
    <x v="22"/>
    <x v="4"/>
    <x v="0"/>
    <n v="0"/>
    <n v="0"/>
  </r>
  <r>
    <x v="1632"/>
    <x v="25"/>
    <x v="0"/>
    <x v="24"/>
    <x v="3"/>
    <n v="28"/>
    <x v="4"/>
    <x v="1"/>
    <x v="3"/>
    <x v="2"/>
    <x v="10"/>
    <x v="1"/>
    <s v="No"/>
    <x v="4"/>
    <x v="0"/>
    <x v="0"/>
    <x v="16"/>
    <x v="5"/>
    <x v="6"/>
    <n v="0"/>
    <n v="0"/>
  </r>
  <r>
    <x v="1633"/>
    <x v="22"/>
    <x v="0"/>
    <x v="20"/>
    <x v="0"/>
    <n v="80"/>
    <x v="25"/>
    <x v="2"/>
    <x v="15"/>
    <x v="1"/>
    <x v="14"/>
    <x v="1"/>
    <s v="No"/>
    <x v="4"/>
    <x v="0"/>
    <x v="0"/>
    <x v="42"/>
    <x v="5"/>
    <x v="4"/>
    <n v="0"/>
    <n v="0"/>
  </r>
  <r>
    <x v="1634"/>
    <x v="48"/>
    <x v="0"/>
    <x v="7"/>
    <x v="2"/>
    <n v="23"/>
    <x v="36"/>
    <x v="1"/>
    <x v="20"/>
    <x v="2"/>
    <x v="15"/>
    <x v="1"/>
    <s v="No"/>
    <x v="5"/>
    <x v="0"/>
    <x v="0"/>
    <x v="48"/>
    <x v="1"/>
    <x v="6"/>
    <n v="0"/>
    <n v="0"/>
  </r>
  <r>
    <x v="1635"/>
    <x v="33"/>
    <x v="0"/>
    <x v="12"/>
    <x v="3"/>
    <n v="24"/>
    <x v="17"/>
    <x v="0"/>
    <x v="10"/>
    <x v="2"/>
    <x v="4"/>
    <x v="1"/>
    <s v="No"/>
    <x v="3"/>
    <x v="0"/>
    <x v="0"/>
    <x v="19"/>
    <x v="1"/>
    <x v="2"/>
    <n v="0"/>
    <n v="0"/>
  </r>
  <r>
    <x v="1636"/>
    <x v="44"/>
    <x v="0"/>
    <x v="23"/>
    <x v="1"/>
    <n v="22"/>
    <x v="25"/>
    <x v="0"/>
    <x v="14"/>
    <x v="3"/>
    <x v="17"/>
    <x v="1"/>
    <s v="No"/>
    <x v="1"/>
    <x v="0"/>
    <x v="0"/>
    <x v="3"/>
    <x v="1"/>
    <x v="0"/>
    <n v="0"/>
    <n v="0"/>
  </r>
  <r>
    <x v="1637"/>
    <x v="25"/>
    <x v="0"/>
    <x v="10"/>
    <x v="0"/>
    <n v="21"/>
    <x v="2"/>
    <x v="2"/>
    <x v="15"/>
    <x v="1"/>
    <x v="1"/>
    <x v="1"/>
    <s v="No"/>
    <x v="2"/>
    <x v="0"/>
    <x v="0"/>
    <x v="18"/>
    <x v="0"/>
    <x v="0"/>
    <n v="0"/>
    <n v="0"/>
  </r>
  <r>
    <x v="1638"/>
    <x v="33"/>
    <x v="0"/>
    <x v="14"/>
    <x v="2"/>
    <n v="51"/>
    <x v="30"/>
    <x v="2"/>
    <x v="13"/>
    <x v="1"/>
    <x v="12"/>
    <x v="1"/>
    <s v="No"/>
    <x v="1"/>
    <x v="0"/>
    <x v="0"/>
    <x v="27"/>
    <x v="0"/>
    <x v="1"/>
    <n v="0"/>
    <n v="0"/>
  </r>
  <r>
    <x v="1639"/>
    <x v="38"/>
    <x v="0"/>
    <x v="24"/>
    <x v="3"/>
    <n v="65"/>
    <x v="9"/>
    <x v="0"/>
    <x v="24"/>
    <x v="2"/>
    <x v="13"/>
    <x v="1"/>
    <s v="No"/>
    <x v="1"/>
    <x v="0"/>
    <x v="0"/>
    <x v="16"/>
    <x v="3"/>
    <x v="2"/>
    <n v="0"/>
    <n v="0"/>
  </r>
  <r>
    <x v="1640"/>
    <x v="13"/>
    <x v="0"/>
    <x v="18"/>
    <x v="3"/>
    <n v="51"/>
    <x v="30"/>
    <x v="1"/>
    <x v="23"/>
    <x v="1"/>
    <x v="17"/>
    <x v="1"/>
    <s v="No"/>
    <x v="4"/>
    <x v="0"/>
    <x v="0"/>
    <x v="21"/>
    <x v="3"/>
    <x v="1"/>
    <n v="0"/>
    <n v="0"/>
  </r>
  <r>
    <x v="1641"/>
    <x v="2"/>
    <x v="0"/>
    <x v="15"/>
    <x v="0"/>
    <n v="32"/>
    <x v="24"/>
    <x v="0"/>
    <x v="10"/>
    <x v="2"/>
    <x v="23"/>
    <x v="1"/>
    <s v="No"/>
    <x v="1"/>
    <x v="0"/>
    <x v="0"/>
    <x v="43"/>
    <x v="4"/>
    <x v="6"/>
    <n v="0"/>
    <n v="0"/>
  </r>
  <r>
    <x v="1642"/>
    <x v="20"/>
    <x v="0"/>
    <x v="7"/>
    <x v="2"/>
    <n v="70"/>
    <x v="16"/>
    <x v="2"/>
    <x v="19"/>
    <x v="1"/>
    <x v="19"/>
    <x v="1"/>
    <s v="No"/>
    <x v="5"/>
    <x v="0"/>
    <x v="0"/>
    <x v="20"/>
    <x v="3"/>
    <x v="0"/>
    <n v="0"/>
    <n v="0"/>
  </r>
  <r>
    <x v="1643"/>
    <x v="21"/>
    <x v="0"/>
    <x v="18"/>
    <x v="3"/>
    <n v="77"/>
    <x v="31"/>
    <x v="0"/>
    <x v="6"/>
    <x v="2"/>
    <x v="20"/>
    <x v="1"/>
    <s v="No"/>
    <x v="4"/>
    <x v="0"/>
    <x v="0"/>
    <x v="49"/>
    <x v="3"/>
    <x v="5"/>
    <n v="0"/>
    <n v="0"/>
  </r>
  <r>
    <x v="1644"/>
    <x v="33"/>
    <x v="0"/>
    <x v="7"/>
    <x v="2"/>
    <n v="90"/>
    <x v="17"/>
    <x v="1"/>
    <x v="19"/>
    <x v="2"/>
    <x v="20"/>
    <x v="1"/>
    <s v="No"/>
    <x v="2"/>
    <x v="0"/>
    <x v="0"/>
    <x v="33"/>
    <x v="5"/>
    <x v="5"/>
    <n v="0"/>
    <n v="0"/>
  </r>
  <r>
    <x v="1645"/>
    <x v="10"/>
    <x v="0"/>
    <x v="18"/>
    <x v="3"/>
    <n v="36"/>
    <x v="31"/>
    <x v="0"/>
    <x v="14"/>
    <x v="2"/>
    <x v="11"/>
    <x v="1"/>
    <s v="No"/>
    <x v="3"/>
    <x v="0"/>
    <x v="0"/>
    <x v="13"/>
    <x v="0"/>
    <x v="6"/>
    <n v="0"/>
    <n v="0"/>
  </r>
  <r>
    <x v="1646"/>
    <x v="44"/>
    <x v="0"/>
    <x v="8"/>
    <x v="3"/>
    <n v="77"/>
    <x v="43"/>
    <x v="1"/>
    <x v="5"/>
    <x v="2"/>
    <x v="18"/>
    <x v="1"/>
    <s v="No"/>
    <x v="3"/>
    <x v="0"/>
    <x v="0"/>
    <x v="41"/>
    <x v="4"/>
    <x v="6"/>
    <n v="0"/>
    <n v="0"/>
  </r>
  <r>
    <x v="1647"/>
    <x v="50"/>
    <x v="0"/>
    <x v="23"/>
    <x v="1"/>
    <n v="78"/>
    <x v="11"/>
    <x v="2"/>
    <x v="7"/>
    <x v="2"/>
    <x v="8"/>
    <x v="1"/>
    <s v="No"/>
    <x v="5"/>
    <x v="0"/>
    <x v="0"/>
    <x v="6"/>
    <x v="5"/>
    <x v="3"/>
    <n v="0"/>
    <n v="0"/>
  </r>
  <r>
    <x v="1648"/>
    <x v="24"/>
    <x v="0"/>
    <x v="13"/>
    <x v="0"/>
    <n v="69"/>
    <x v="19"/>
    <x v="2"/>
    <x v="0"/>
    <x v="2"/>
    <x v="5"/>
    <x v="1"/>
    <s v="No"/>
    <x v="0"/>
    <x v="0"/>
    <x v="0"/>
    <x v="17"/>
    <x v="2"/>
    <x v="5"/>
    <n v="0"/>
    <n v="0"/>
  </r>
  <r>
    <x v="1649"/>
    <x v="44"/>
    <x v="0"/>
    <x v="17"/>
    <x v="0"/>
    <n v="63"/>
    <x v="48"/>
    <x v="2"/>
    <x v="3"/>
    <x v="2"/>
    <x v="8"/>
    <x v="1"/>
    <s v="No"/>
    <x v="1"/>
    <x v="0"/>
    <x v="0"/>
    <x v="35"/>
    <x v="2"/>
    <x v="3"/>
    <n v="0"/>
    <n v="0"/>
  </r>
  <r>
    <x v="1650"/>
    <x v="52"/>
    <x v="0"/>
    <x v="18"/>
    <x v="3"/>
    <n v="36"/>
    <x v="10"/>
    <x v="2"/>
    <x v="5"/>
    <x v="0"/>
    <x v="23"/>
    <x v="1"/>
    <s v="No"/>
    <x v="2"/>
    <x v="0"/>
    <x v="0"/>
    <x v="15"/>
    <x v="2"/>
    <x v="0"/>
    <n v="0"/>
    <n v="0"/>
  </r>
  <r>
    <x v="1651"/>
    <x v="35"/>
    <x v="0"/>
    <x v="7"/>
    <x v="2"/>
    <n v="80"/>
    <x v="21"/>
    <x v="2"/>
    <x v="24"/>
    <x v="0"/>
    <x v="20"/>
    <x v="1"/>
    <s v="No"/>
    <x v="3"/>
    <x v="0"/>
    <x v="0"/>
    <x v="38"/>
    <x v="5"/>
    <x v="5"/>
    <n v="0"/>
    <n v="0"/>
  </r>
  <r>
    <x v="1652"/>
    <x v="13"/>
    <x v="0"/>
    <x v="1"/>
    <x v="0"/>
    <n v="35"/>
    <x v="35"/>
    <x v="2"/>
    <x v="20"/>
    <x v="2"/>
    <x v="17"/>
    <x v="1"/>
    <s v="No"/>
    <x v="2"/>
    <x v="0"/>
    <x v="0"/>
    <x v="43"/>
    <x v="4"/>
    <x v="0"/>
    <n v="0"/>
    <n v="0"/>
  </r>
  <r>
    <x v="1653"/>
    <x v="18"/>
    <x v="0"/>
    <x v="22"/>
    <x v="3"/>
    <n v="93"/>
    <x v="24"/>
    <x v="0"/>
    <x v="5"/>
    <x v="0"/>
    <x v="21"/>
    <x v="1"/>
    <s v="No"/>
    <x v="4"/>
    <x v="0"/>
    <x v="0"/>
    <x v="32"/>
    <x v="5"/>
    <x v="4"/>
    <n v="0"/>
    <n v="0"/>
  </r>
  <r>
    <x v="1654"/>
    <x v="49"/>
    <x v="0"/>
    <x v="22"/>
    <x v="3"/>
    <n v="25"/>
    <x v="27"/>
    <x v="0"/>
    <x v="0"/>
    <x v="1"/>
    <x v="5"/>
    <x v="1"/>
    <s v="No"/>
    <x v="5"/>
    <x v="0"/>
    <x v="0"/>
    <x v="0"/>
    <x v="2"/>
    <x v="3"/>
    <n v="0"/>
    <n v="0"/>
  </r>
  <r>
    <x v="1655"/>
    <x v="43"/>
    <x v="0"/>
    <x v="1"/>
    <x v="0"/>
    <n v="81"/>
    <x v="28"/>
    <x v="0"/>
    <x v="9"/>
    <x v="1"/>
    <x v="4"/>
    <x v="1"/>
    <s v="No"/>
    <x v="2"/>
    <x v="0"/>
    <x v="0"/>
    <x v="7"/>
    <x v="3"/>
    <x v="5"/>
    <n v="0"/>
    <n v="0"/>
  </r>
  <r>
    <x v="1656"/>
    <x v="3"/>
    <x v="0"/>
    <x v="0"/>
    <x v="0"/>
    <n v="42"/>
    <x v="27"/>
    <x v="0"/>
    <x v="18"/>
    <x v="1"/>
    <x v="5"/>
    <x v="1"/>
    <s v="No"/>
    <x v="4"/>
    <x v="0"/>
    <x v="0"/>
    <x v="23"/>
    <x v="3"/>
    <x v="6"/>
    <n v="0"/>
    <n v="0"/>
  </r>
  <r>
    <x v="1657"/>
    <x v="28"/>
    <x v="0"/>
    <x v="11"/>
    <x v="0"/>
    <n v="36"/>
    <x v="27"/>
    <x v="0"/>
    <x v="2"/>
    <x v="1"/>
    <x v="4"/>
    <x v="1"/>
    <s v="No"/>
    <x v="5"/>
    <x v="0"/>
    <x v="0"/>
    <x v="7"/>
    <x v="5"/>
    <x v="4"/>
    <n v="0"/>
    <n v="0"/>
  </r>
  <r>
    <x v="1658"/>
    <x v="45"/>
    <x v="0"/>
    <x v="16"/>
    <x v="3"/>
    <n v="66"/>
    <x v="29"/>
    <x v="1"/>
    <x v="6"/>
    <x v="1"/>
    <x v="7"/>
    <x v="1"/>
    <s v="No"/>
    <x v="5"/>
    <x v="0"/>
    <x v="0"/>
    <x v="39"/>
    <x v="1"/>
    <x v="1"/>
    <n v="0"/>
    <n v="0"/>
  </r>
  <r>
    <x v="1659"/>
    <x v="10"/>
    <x v="0"/>
    <x v="24"/>
    <x v="3"/>
    <n v="37"/>
    <x v="40"/>
    <x v="2"/>
    <x v="13"/>
    <x v="3"/>
    <x v="20"/>
    <x v="1"/>
    <s v="No"/>
    <x v="2"/>
    <x v="0"/>
    <x v="0"/>
    <x v="12"/>
    <x v="0"/>
    <x v="2"/>
    <n v="0"/>
    <n v="0"/>
  </r>
  <r>
    <x v="1660"/>
    <x v="35"/>
    <x v="0"/>
    <x v="17"/>
    <x v="0"/>
    <n v="45"/>
    <x v="7"/>
    <x v="0"/>
    <x v="22"/>
    <x v="0"/>
    <x v="7"/>
    <x v="1"/>
    <s v="No"/>
    <x v="3"/>
    <x v="0"/>
    <x v="0"/>
    <x v="10"/>
    <x v="0"/>
    <x v="5"/>
    <n v="0"/>
    <n v="0"/>
  </r>
  <r>
    <x v="1661"/>
    <x v="14"/>
    <x v="0"/>
    <x v="24"/>
    <x v="3"/>
    <n v="86"/>
    <x v="44"/>
    <x v="1"/>
    <x v="19"/>
    <x v="2"/>
    <x v="2"/>
    <x v="1"/>
    <s v="No"/>
    <x v="4"/>
    <x v="0"/>
    <x v="0"/>
    <x v="33"/>
    <x v="5"/>
    <x v="3"/>
    <n v="0"/>
    <n v="0"/>
  </r>
  <r>
    <x v="1662"/>
    <x v="6"/>
    <x v="0"/>
    <x v="12"/>
    <x v="3"/>
    <n v="24"/>
    <x v="35"/>
    <x v="2"/>
    <x v="8"/>
    <x v="0"/>
    <x v="12"/>
    <x v="1"/>
    <s v="No"/>
    <x v="1"/>
    <x v="0"/>
    <x v="0"/>
    <x v="15"/>
    <x v="5"/>
    <x v="0"/>
    <n v="0"/>
    <n v="0"/>
  </r>
  <r>
    <x v="1663"/>
    <x v="49"/>
    <x v="0"/>
    <x v="5"/>
    <x v="0"/>
    <n v="22"/>
    <x v="1"/>
    <x v="3"/>
    <x v="9"/>
    <x v="2"/>
    <x v="1"/>
    <x v="1"/>
    <s v="No"/>
    <x v="3"/>
    <x v="0"/>
    <x v="0"/>
    <x v="43"/>
    <x v="1"/>
    <x v="4"/>
    <n v="0"/>
    <n v="0"/>
  </r>
  <r>
    <x v="1664"/>
    <x v="1"/>
    <x v="0"/>
    <x v="8"/>
    <x v="3"/>
    <n v="53"/>
    <x v="46"/>
    <x v="2"/>
    <x v="7"/>
    <x v="1"/>
    <x v="16"/>
    <x v="1"/>
    <s v="No"/>
    <x v="2"/>
    <x v="0"/>
    <x v="0"/>
    <x v="31"/>
    <x v="3"/>
    <x v="1"/>
    <n v="0"/>
    <n v="0"/>
  </r>
  <r>
    <x v="1665"/>
    <x v="37"/>
    <x v="0"/>
    <x v="14"/>
    <x v="2"/>
    <n v="41"/>
    <x v="35"/>
    <x v="0"/>
    <x v="6"/>
    <x v="3"/>
    <x v="23"/>
    <x v="1"/>
    <s v="No"/>
    <x v="2"/>
    <x v="0"/>
    <x v="0"/>
    <x v="3"/>
    <x v="0"/>
    <x v="5"/>
    <n v="0"/>
    <n v="0"/>
  </r>
  <r>
    <x v="1666"/>
    <x v="47"/>
    <x v="0"/>
    <x v="11"/>
    <x v="0"/>
    <n v="64"/>
    <x v="10"/>
    <x v="2"/>
    <x v="24"/>
    <x v="2"/>
    <x v="0"/>
    <x v="1"/>
    <s v="No"/>
    <x v="5"/>
    <x v="0"/>
    <x v="0"/>
    <x v="39"/>
    <x v="3"/>
    <x v="2"/>
    <n v="0"/>
    <n v="0"/>
  </r>
  <r>
    <x v="1667"/>
    <x v="47"/>
    <x v="0"/>
    <x v="8"/>
    <x v="3"/>
    <n v="40"/>
    <x v="19"/>
    <x v="0"/>
    <x v="18"/>
    <x v="0"/>
    <x v="23"/>
    <x v="1"/>
    <s v="No"/>
    <x v="4"/>
    <x v="0"/>
    <x v="0"/>
    <x v="37"/>
    <x v="4"/>
    <x v="6"/>
    <n v="0"/>
    <n v="0"/>
  </r>
  <r>
    <x v="1668"/>
    <x v="17"/>
    <x v="0"/>
    <x v="0"/>
    <x v="0"/>
    <n v="33"/>
    <x v="40"/>
    <x v="0"/>
    <x v="4"/>
    <x v="2"/>
    <x v="17"/>
    <x v="1"/>
    <s v="No"/>
    <x v="3"/>
    <x v="0"/>
    <x v="0"/>
    <x v="40"/>
    <x v="5"/>
    <x v="0"/>
    <n v="0"/>
    <n v="0"/>
  </r>
  <r>
    <x v="1669"/>
    <x v="32"/>
    <x v="0"/>
    <x v="17"/>
    <x v="0"/>
    <n v="59"/>
    <x v="48"/>
    <x v="0"/>
    <x v="1"/>
    <x v="0"/>
    <x v="2"/>
    <x v="1"/>
    <s v="No"/>
    <x v="5"/>
    <x v="0"/>
    <x v="0"/>
    <x v="17"/>
    <x v="4"/>
    <x v="3"/>
    <n v="0"/>
    <n v="0"/>
  </r>
  <r>
    <x v="1670"/>
    <x v="40"/>
    <x v="0"/>
    <x v="13"/>
    <x v="0"/>
    <n v="73"/>
    <x v="40"/>
    <x v="0"/>
    <x v="17"/>
    <x v="3"/>
    <x v="15"/>
    <x v="1"/>
    <s v="No"/>
    <x v="1"/>
    <x v="0"/>
    <x v="0"/>
    <x v="41"/>
    <x v="1"/>
    <x v="1"/>
    <n v="0"/>
    <n v="0"/>
  </r>
  <r>
    <x v="1671"/>
    <x v="18"/>
    <x v="0"/>
    <x v="15"/>
    <x v="0"/>
    <n v="22"/>
    <x v="40"/>
    <x v="2"/>
    <x v="8"/>
    <x v="0"/>
    <x v="17"/>
    <x v="1"/>
    <s v="No"/>
    <x v="1"/>
    <x v="0"/>
    <x v="0"/>
    <x v="29"/>
    <x v="4"/>
    <x v="1"/>
    <n v="0"/>
    <n v="0"/>
  </r>
  <r>
    <x v="1672"/>
    <x v="20"/>
    <x v="0"/>
    <x v="23"/>
    <x v="1"/>
    <n v="73"/>
    <x v="36"/>
    <x v="0"/>
    <x v="9"/>
    <x v="3"/>
    <x v="22"/>
    <x v="1"/>
    <s v="No"/>
    <x v="1"/>
    <x v="0"/>
    <x v="0"/>
    <x v="28"/>
    <x v="0"/>
    <x v="3"/>
    <n v="0"/>
    <n v="0"/>
  </r>
  <r>
    <x v="1673"/>
    <x v="3"/>
    <x v="0"/>
    <x v="0"/>
    <x v="0"/>
    <n v="62"/>
    <x v="11"/>
    <x v="2"/>
    <x v="10"/>
    <x v="3"/>
    <x v="23"/>
    <x v="1"/>
    <s v="No"/>
    <x v="2"/>
    <x v="0"/>
    <x v="0"/>
    <x v="3"/>
    <x v="0"/>
    <x v="4"/>
    <n v="0"/>
    <n v="0"/>
  </r>
  <r>
    <x v="1674"/>
    <x v="25"/>
    <x v="0"/>
    <x v="7"/>
    <x v="2"/>
    <n v="56"/>
    <x v="29"/>
    <x v="2"/>
    <x v="15"/>
    <x v="0"/>
    <x v="4"/>
    <x v="1"/>
    <s v="No"/>
    <x v="1"/>
    <x v="0"/>
    <x v="0"/>
    <x v="9"/>
    <x v="5"/>
    <x v="0"/>
    <n v="0"/>
    <n v="0"/>
  </r>
  <r>
    <x v="1675"/>
    <x v="25"/>
    <x v="0"/>
    <x v="13"/>
    <x v="0"/>
    <n v="90"/>
    <x v="24"/>
    <x v="2"/>
    <x v="19"/>
    <x v="1"/>
    <x v="10"/>
    <x v="1"/>
    <s v="No"/>
    <x v="2"/>
    <x v="0"/>
    <x v="0"/>
    <x v="33"/>
    <x v="2"/>
    <x v="2"/>
    <n v="0"/>
    <n v="0"/>
  </r>
  <r>
    <x v="1676"/>
    <x v="7"/>
    <x v="0"/>
    <x v="12"/>
    <x v="3"/>
    <n v="44"/>
    <x v="8"/>
    <x v="2"/>
    <x v="17"/>
    <x v="0"/>
    <x v="0"/>
    <x v="1"/>
    <s v="No"/>
    <x v="2"/>
    <x v="0"/>
    <x v="0"/>
    <x v="11"/>
    <x v="4"/>
    <x v="1"/>
    <n v="0"/>
    <n v="0"/>
  </r>
  <r>
    <x v="1677"/>
    <x v="13"/>
    <x v="0"/>
    <x v="2"/>
    <x v="0"/>
    <n v="35"/>
    <x v="4"/>
    <x v="0"/>
    <x v="5"/>
    <x v="2"/>
    <x v="13"/>
    <x v="1"/>
    <s v="No"/>
    <x v="2"/>
    <x v="1"/>
    <x v="1"/>
    <x v="23"/>
    <x v="5"/>
    <x v="1"/>
    <n v="0"/>
    <n v="0"/>
  </r>
  <r>
    <x v="1678"/>
    <x v="38"/>
    <x v="0"/>
    <x v="13"/>
    <x v="0"/>
    <n v="71"/>
    <x v="31"/>
    <x v="1"/>
    <x v="23"/>
    <x v="2"/>
    <x v="6"/>
    <x v="1"/>
    <s v="No"/>
    <x v="4"/>
    <x v="1"/>
    <x v="1"/>
    <x v="48"/>
    <x v="0"/>
    <x v="0"/>
    <n v="0"/>
    <n v="0"/>
  </r>
  <r>
    <x v="1679"/>
    <x v="52"/>
    <x v="0"/>
    <x v="10"/>
    <x v="0"/>
    <n v="52"/>
    <x v="2"/>
    <x v="1"/>
    <x v="13"/>
    <x v="3"/>
    <x v="9"/>
    <x v="1"/>
    <s v="No"/>
    <x v="2"/>
    <x v="1"/>
    <x v="1"/>
    <x v="37"/>
    <x v="5"/>
    <x v="4"/>
    <n v="0"/>
    <n v="0"/>
  </r>
  <r>
    <x v="1680"/>
    <x v="12"/>
    <x v="0"/>
    <x v="9"/>
    <x v="1"/>
    <n v="37"/>
    <x v="7"/>
    <x v="2"/>
    <x v="8"/>
    <x v="2"/>
    <x v="23"/>
    <x v="1"/>
    <s v="No"/>
    <x v="5"/>
    <x v="1"/>
    <x v="1"/>
    <x v="49"/>
    <x v="2"/>
    <x v="2"/>
    <n v="0"/>
    <n v="0"/>
  </r>
  <r>
    <x v="1681"/>
    <x v="41"/>
    <x v="0"/>
    <x v="4"/>
    <x v="1"/>
    <n v="95"/>
    <x v="41"/>
    <x v="0"/>
    <x v="14"/>
    <x v="0"/>
    <x v="18"/>
    <x v="1"/>
    <s v="No"/>
    <x v="4"/>
    <x v="1"/>
    <x v="1"/>
    <x v="0"/>
    <x v="2"/>
    <x v="4"/>
    <n v="0"/>
    <n v="0"/>
  </r>
  <r>
    <x v="1682"/>
    <x v="13"/>
    <x v="0"/>
    <x v="20"/>
    <x v="0"/>
    <n v="97"/>
    <x v="14"/>
    <x v="2"/>
    <x v="22"/>
    <x v="3"/>
    <x v="8"/>
    <x v="1"/>
    <s v="No"/>
    <x v="4"/>
    <x v="1"/>
    <x v="1"/>
    <x v="10"/>
    <x v="2"/>
    <x v="4"/>
    <n v="0"/>
    <n v="0"/>
  </r>
  <r>
    <x v="1683"/>
    <x v="51"/>
    <x v="0"/>
    <x v="7"/>
    <x v="2"/>
    <n v="57"/>
    <x v="10"/>
    <x v="1"/>
    <x v="12"/>
    <x v="1"/>
    <x v="1"/>
    <x v="1"/>
    <s v="No"/>
    <x v="2"/>
    <x v="1"/>
    <x v="1"/>
    <x v="10"/>
    <x v="0"/>
    <x v="3"/>
    <n v="0"/>
    <n v="0"/>
  </r>
  <r>
    <x v="1684"/>
    <x v="11"/>
    <x v="0"/>
    <x v="5"/>
    <x v="0"/>
    <n v="93"/>
    <x v="35"/>
    <x v="2"/>
    <x v="21"/>
    <x v="1"/>
    <x v="12"/>
    <x v="1"/>
    <s v="No"/>
    <x v="3"/>
    <x v="1"/>
    <x v="1"/>
    <x v="40"/>
    <x v="3"/>
    <x v="1"/>
    <n v="0"/>
    <n v="0"/>
  </r>
  <r>
    <x v="1685"/>
    <x v="23"/>
    <x v="0"/>
    <x v="0"/>
    <x v="0"/>
    <n v="48"/>
    <x v="46"/>
    <x v="2"/>
    <x v="6"/>
    <x v="0"/>
    <x v="12"/>
    <x v="1"/>
    <s v="No"/>
    <x v="3"/>
    <x v="1"/>
    <x v="1"/>
    <x v="34"/>
    <x v="3"/>
    <x v="4"/>
    <n v="0"/>
    <n v="0"/>
  </r>
  <r>
    <x v="1686"/>
    <x v="40"/>
    <x v="0"/>
    <x v="24"/>
    <x v="3"/>
    <n v="75"/>
    <x v="26"/>
    <x v="0"/>
    <x v="16"/>
    <x v="3"/>
    <x v="19"/>
    <x v="1"/>
    <s v="No"/>
    <x v="5"/>
    <x v="1"/>
    <x v="1"/>
    <x v="29"/>
    <x v="1"/>
    <x v="2"/>
    <n v="0"/>
    <n v="0"/>
  </r>
  <r>
    <x v="1687"/>
    <x v="29"/>
    <x v="0"/>
    <x v="11"/>
    <x v="0"/>
    <n v="70"/>
    <x v="42"/>
    <x v="1"/>
    <x v="23"/>
    <x v="0"/>
    <x v="18"/>
    <x v="1"/>
    <s v="No"/>
    <x v="1"/>
    <x v="1"/>
    <x v="1"/>
    <x v="7"/>
    <x v="3"/>
    <x v="2"/>
    <n v="0"/>
    <n v="0"/>
  </r>
  <r>
    <x v="1688"/>
    <x v="48"/>
    <x v="0"/>
    <x v="8"/>
    <x v="3"/>
    <n v="26"/>
    <x v="16"/>
    <x v="1"/>
    <x v="15"/>
    <x v="0"/>
    <x v="21"/>
    <x v="1"/>
    <s v="No"/>
    <x v="2"/>
    <x v="1"/>
    <x v="1"/>
    <x v="21"/>
    <x v="0"/>
    <x v="0"/>
    <n v="0"/>
    <n v="0"/>
  </r>
  <r>
    <x v="1689"/>
    <x v="45"/>
    <x v="0"/>
    <x v="5"/>
    <x v="0"/>
    <n v="73"/>
    <x v="17"/>
    <x v="0"/>
    <x v="2"/>
    <x v="0"/>
    <x v="12"/>
    <x v="1"/>
    <s v="No"/>
    <x v="5"/>
    <x v="1"/>
    <x v="1"/>
    <x v="18"/>
    <x v="4"/>
    <x v="5"/>
    <n v="0"/>
    <n v="0"/>
  </r>
  <r>
    <x v="1690"/>
    <x v="37"/>
    <x v="0"/>
    <x v="7"/>
    <x v="2"/>
    <n v="30"/>
    <x v="22"/>
    <x v="2"/>
    <x v="13"/>
    <x v="2"/>
    <x v="4"/>
    <x v="1"/>
    <s v="No"/>
    <x v="1"/>
    <x v="1"/>
    <x v="1"/>
    <x v="43"/>
    <x v="1"/>
    <x v="2"/>
    <n v="0"/>
    <n v="0"/>
  </r>
  <r>
    <x v="1691"/>
    <x v="14"/>
    <x v="0"/>
    <x v="9"/>
    <x v="1"/>
    <n v="61"/>
    <x v="39"/>
    <x v="0"/>
    <x v="24"/>
    <x v="2"/>
    <x v="1"/>
    <x v="1"/>
    <s v="No"/>
    <x v="2"/>
    <x v="1"/>
    <x v="1"/>
    <x v="7"/>
    <x v="1"/>
    <x v="2"/>
    <n v="0"/>
    <n v="0"/>
  </r>
  <r>
    <x v="1692"/>
    <x v="19"/>
    <x v="0"/>
    <x v="8"/>
    <x v="3"/>
    <n v="75"/>
    <x v="40"/>
    <x v="2"/>
    <x v="19"/>
    <x v="0"/>
    <x v="5"/>
    <x v="1"/>
    <s v="No"/>
    <x v="3"/>
    <x v="1"/>
    <x v="1"/>
    <x v="42"/>
    <x v="1"/>
    <x v="4"/>
    <n v="0"/>
    <n v="0"/>
  </r>
  <r>
    <x v="1693"/>
    <x v="6"/>
    <x v="0"/>
    <x v="14"/>
    <x v="2"/>
    <n v="88"/>
    <x v="30"/>
    <x v="3"/>
    <x v="8"/>
    <x v="3"/>
    <x v="8"/>
    <x v="1"/>
    <s v="No"/>
    <x v="3"/>
    <x v="1"/>
    <x v="1"/>
    <x v="24"/>
    <x v="4"/>
    <x v="0"/>
    <n v="0"/>
    <n v="0"/>
  </r>
  <r>
    <x v="1694"/>
    <x v="30"/>
    <x v="0"/>
    <x v="5"/>
    <x v="0"/>
    <n v="67"/>
    <x v="16"/>
    <x v="2"/>
    <x v="2"/>
    <x v="2"/>
    <x v="2"/>
    <x v="1"/>
    <s v="No"/>
    <x v="0"/>
    <x v="1"/>
    <x v="1"/>
    <x v="41"/>
    <x v="5"/>
    <x v="0"/>
    <n v="0"/>
    <n v="0"/>
  </r>
  <r>
    <x v="1695"/>
    <x v="22"/>
    <x v="0"/>
    <x v="19"/>
    <x v="3"/>
    <n v="95"/>
    <x v="43"/>
    <x v="1"/>
    <x v="22"/>
    <x v="3"/>
    <x v="10"/>
    <x v="1"/>
    <s v="No"/>
    <x v="4"/>
    <x v="1"/>
    <x v="1"/>
    <x v="43"/>
    <x v="3"/>
    <x v="0"/>
    <n v="0"/>
    <n v="0"/>
  </r>
  <r>
    <x v="1696"/>
    <x v="18"/>
    <x v="0"/>
    <x v="12"/>
    <x v="3"/>
    <n v="69"/>
    <x v="8"/>
    <x v="1"/>
    <x v="2"/>
    <x v="1"/>
    <x v="17"/>
    <x v="1"/>
    <s v="No"/>
    <x v="1"/>
    <x v="1"/>
    <x v="1"/>
    <x v="22"/>
    <x v="2"/>
    <x v="4"/>
    <n v="0"/>
    <n v="0"/>
  </r>
  <r>
    <x v="1697"/>
    <x v="24"/>
    <x v="0"/>
    <x v="5"/>
    <x v="0"/>
    <n v="87"/>
    <x v="36"/>
    <x v="0"/>
    <x v="12"/>
    <x v="3"/>
    <x v="1"/>
    <x v="1"/>
    <s v="No"/>
    <x v="2"/>
    <x v="1"/>
    <x v="1"/>
    <x v="26"/>
    <x v="2"/>
    <x v="6"/>
    <n v="0"/>
    <n v="0"/>
  </r>
  <r>
    <x v="1698"/>
    <x v="15"/>
    <x v="0"/>
    <x v="22"/>
    <x v="3"/>
    <n v="41"/>
    <x v="44"/>
    <x v="3"/>
    <x v="2"/>
    <x v="0"/>
    <x v="6"/>
    <x v="1"/>
    <s v="No"/>
    <x v="3"/>
    <x v="1"/>
    <x v="1"/>
    <x v="15"/>
    <x v="4"/>
    <x v="3"/>
    <n v="0"/>
    <n v="0"/>
  </r>
  <r>
    <x v="1699"/>
    <x v="30"/>
    <x v="0"/>
    <x v="1"/>
    <x v="0"/>
    <n v="67"/>
    <x v="25"/>
    <x v="0"/>
    <x v="11"/>
    <x v="1"/>
    <x v="17"/>
    <x v="1"/>
    <s v="No"/>
    <x v="1"/>
    <x v="1"/>
    <x v="1"/>
    <x v="11"/>
    <x v="5"/>
    <x v="2"/>
    <n v="0"/>
    <n v="0"/>
  </r>
  <r>
    <x v="1700"/>
    <x v="46"/>
    <x v="0"/>
    <x v="15"/>
    <x v="0"/>
    <n v="70"/>
    <x v="8"/>
    <x v="0"/>
    <x v="13"/>
    <x v="3"/>
    <x v="7"/>
    <x v="1"/>
    <s v="No"/>
    <x v="0"/>
    <x v="1"/>
    <x v="1"/>
    <x v="13"/>
    <x v="4"/>
    <x v="5"/>
    <n v="0"/>
    <n v="0"/>
  </r>
  <r>
    <x v="1701"/>
    <x v="28"/>
    <x v="0"/>
    <x v="8"/>
    <x v="3"/>
    <n v="41"/>
    <x v="16"/>
    <x v="3"/>
    <x v="24"/>
    <x v="0"/>
    <x v="22"/>
    <x v="1"/>
    <s v="No"/>
    <x v="2"/>
    <x v="1"/>
    <x v="1"/>
    <x v="12"/>
    <x v="5"/>
    <x v="6"/>
    <n v="0"/>
    <n v="0"/>
  </r>
  <r>
    <x v="1702"/>
    <x v="22"/>
    <x v="0"/>
    <x v="2"/>
    <x v="0"/>
    <n v="83"/>
    <x v="15"/>
    <x v="3"/>
    <x v="22"/>
    <x v="2"/>
    <x v="16"/>
    <x v="1"/>
    <s v="No"/>
    <x v="0"/>
    <x v="1"/>
    <x v="1"/>
    <x v="26"/>
    <x v="4"/>
    <x v="1"/>
    <n v="0"/>
    <n v="0"/>
  </r>
  <r>
    <x v="1703"/>
    <x v="31"/>
    <x v="0"/>
    <x v="21"/>
    <x v="3"/>
    <n v="22"/>
    <x v="18"/>
    <x v="2"/>
    <x v="13"/>
    <x v="1"/>
    <x v="17"/>
    <x v="1"/>
    <s v="No"/>
    <x v="2"/>
    <x v="1"/>
    <x v="1"/>
    <x v="45"/>
    <x v="4"/>
    <x v="2"/>
    <n v="0"/>
    <n v="0"/>
  </r>
  <r>
    <x v="1704"/>
    <x v="19"/>
    <x v="0"/>
    <x v="4"/>
    <x v="1"/>
    <n v="20"/>
    <x v="37"/>
    <x v="2"/>
    <x v="12"/>
    <x v="2"/>
    <x v="20"/>
    <x v="1"/>
    <s v="No"/>
    <x v="5"/>
    <x v="1"/>
    <x v="1"/>
    <x v="5"/>
    <x v="1"/>
    <x v="6"/>
    <n v="0"/>
    <n v="0"/>
  </r>
  <r>
    <x v="1705"/>
    <x v="31"/>
    <x v="0"/>
    <x v="16"/>
    <x v="3"/>
    <n v="29"/>
    <x v="45"/>
    <x v="0"/>
    <x v="17"/>
    <x v="2"/>
    <x v="23"/>
    <x v="1"/>
    <s v="No"/>
    <x v="4"/>
    <x v="1"/>
    <x v="1"/>
    <x v="3"/>
    <x v="0"/>
    <x v="4"/>
    <n v="0"/>
    <n v="0"/>
  </r>
  <r>
    <x v="1706"/>
    <x v="43"/>
    <x v="0"/>
    <x v="12"/>
    <x v="3"/>
    <n v="87"/>
    <x v="25"/>
    <x v="2"/>
    <x v="18"/>
    <x v="1"/>
    <x v="21"/>
    <x v="1"/>
    <s v="No"/>
    <x v="3"/>
    <x v="1"/>
    <x v="1"/>
    <x v="29"/>
    <x v="0"/>
    <x v="0"/>
    <n v="0"/>
    <n v="0"/>
  </r>
  <r>
    <x v="1707"/>
    <x v="15"/>
    <x v="0"/>
    <x v="6"/>
    <x v="0"/>
    <n v="81"/>
    <x v="22"/>
    <x v="0"/>
    <x v="1"/>
    <x v="3"/>
    <x v="8"/>
    <x v="1"/>
    <s v="No"/>
    <x v="4"/>
    <x v="1"/>
    <x v="1"/>
    <x v="29"/>
    <x v="1"/>
    <x v="4"/>
    <n v="0"/>
    <n v="0"/>
  </r>
  <r>
    <x v="1708"/>
    <x v="25"/>
    <x v="0"/>
    <x v="23"/>
    <x v="1"/>
    <n v="58"/>
    <x v="20"/>
    <x v="0"/>
    <x v="17"/>
    <x v="1"/>
    <x v="4"/>
    <x v="1"/>
    <s v="No"/>
    <x v="0"/>
    <x v="1"/>
    <x v="1"/>
    <x v="43"/>
    <x v="2"/>
    <x v="3"/>
    <n v="0"/>
    <n v="0"/>
  </r>
  <r>
    <x v="1709"/>
    <x v="4"/>
    <x v="0"/>
    <x v="11"/>
    <x v="0"/>
    <n v="83"/>
    <x v="27"/>
    <x v="2"/>
    <x v="6"/>
    <x v="0"/>
    <x v="22"/>
    <x v="1"/>
    <s v="No"/>
    <x v="3"/>
    <x v="1"/>
    <x v="1"/>
    <x v="5"/>
    <x v="4"/>
    <x v="2"/>
    <n v="0"/>
    <n v="0"/>
  </r>
  <r>
    <x v="1710"/>
    <x v="1"/>
    <x v="0"/>
    <x v="13"/>
    <x v="0"/>
    <n v="59"/>
    <x v="10"/>
    <x v="3"/>
    <x v="20"/>
    <x v="3"/>
    <x v="22"/>
    <x v="1"/>
    <s v="No"/>
    <x v="5"/>
    <x v="1"/>
    <x v="1"/>
    <x v="22"/>
    <x v="2"/>
    <x v="3"/>
    <n v="0"/>
    <n v="0"/>
  </r>
  <r>
    <x v="1711"/>
    <x v="3"/>
    <x v="0"/>
    <x v="17"/>
    <x v="0"/>
    <n v="93"/>
    <x v="17"/>
    <x v="2"/>
    <x v="12"/>
    <x v="1"/>
    <x v="10"/>
    <x v="1"/>
    <s v="No"/>
    <x v="0"/>
    <x v="1"/>
    <x v="1"/>
    <x v="5"/>
    <x v="2"/>
    <x v="5"/>
    <n v="0"/>
    <n v="0"/>
  </r>
  <r>
    <x v="1712"/>
    <x v="13"/>
    <x v="0"/>
    <x v="17"/>
    <x v="0"/>
    <n v="87"/>
    <x v="26"/>
    <x v="1"/>
    <x v="19"/>
    <x v="3"/>
    <x v="22"/>
    <x v="1"/>
    <s v="No"/>
    <x v="4"/>
    <x v="1"/>
    <x v="1"/>
    <x v="44"/>
    <x v="1"/>
    <x v="0"/>
    <n v="0"/>
    <n v="0"/>
  </r>
  <r>
    <x v="1713"/>
    <x v="34"/>
    <x v="0"/>
    <x v="14"/>
    <x v="2"/>
    <n v="22"/>
    <x v="9"/>
    <x v="2"/>
    <x v="6"/>
    <x v="0"/>
    <x v="12"/>
    <x v="1"/>
    <s v="No"/>
    <x v="1"/>
    <x v="1"/>
    <x v="1"/>
    <x v="10"/>
    <x v="3"/>
    <x v="3"/>
    <n v="0"/>
    <n v="0"/>
  </r>
  <r>
    <x v="1714"/>
    <x v="11"/>
    <x v="0"/>
    <x v="2"/>
    <x v="0"/>
    <n v="71"/>
    <x v="45"/>
    <x v="1"/>
    <x v="4"/>
    <x v="2"/>
    <x v="14"/>
    <x v="1"/>
    <s v="No"/>
    <x v="3"/>
    <x v="1"/>
    <x v="1"/>
    <x v="28"/>
    <x v="1"/>
    <x v="5"/>
    <n v="0"/>
    <n v="0"/>
  </r>
  <r>
    <x v="1715"/>
    <x v="51"/>
    <x v="0"/>
    <x v="10"/>
    <x v="0"/>
    <n v="69"/>
    <x v="37"/>
    <x v="3"/>
    <x v="0"/>
    <x v="1"/>
    <x v="23"/>
    <x v="1"/>
    <s v="No"/>
    <x v="4"/>
    <x v="1"/>
    <x v="1"/>
    <x v="48"/>
    <x v="3"/>
    <x v="4"/>
    <n v="0"/>
    <n v="0"/>
  </r>
  <r>
    <x v="1716"/>
    <x v="28"/>
    <x v="0"/>
    <x v="0"/>
    <x v="0"/>
    <n v="47"/>
    <x v="39"/>
    <x v="2"/>
    <x v="17"/>
    <x v="0"/>
    <x v="10"/>
    <x v="1"/>
    <s v="No"/>
    <x v="3"/>
    <x v="1"/>
    <x v="1"/>
    <x v="48"/>
    <x v="1"/>
    <x v="6"/>
    <n v="0"/>
    <n v="0"/>
  </r>
  <r>
    <x v="1717"/>
    <x v="26"/>
    <x v="0"/>
    <x v="15"/>
    <x v="0"/>
    <n v="50"/>
    <x v="11"/>
    <x v="0"/>
    <x v="20"/>
    <x v="2"/>
    <x v="3"/>
    <x v="1"/>
    <s v="No"/>
    <x v="0"/>
    <x v="1"/>
    <x v="1"/>
    <x v="20"/>
    <x v="5"/>
    <x v="4"/>
    <n v="0"/>
    <n v="0"/>
  </r>
  <r>
    <x v="1718"/>
    <x v="22"/>
    <x v="0"/>
    <x v="17"/>
    <x v="0"/>
    <n v="96"/>
    <x v="33"/>
    <x v="0"/>
    <x v="6"/>
    <x v="0"/>
    <x v="23"/>
    <x v="1"/>
    <s v="No"/>
    <x v="4"/>
    <x v="1"/>
    <x v="1"/>
    <x v="0"/>
    <x v="3"/>
    <x v="6"/>
    <n v="0"/>
    <n v="0"/>
  </r>
  <r>
    <x v="1719"/>
    <x v="4"/>
    <x v="0"/>
    <x v="1"/>
    <x v="0"/>
    <n v="39"/>
    <x v="33"/>
    <x v="2"/>
    <x v="3"/>
    <x v="0"/>
    <x v="4"/>
    <x v="1"/>
    <s v="No"/>
    <x v="1"/>
    <x v="1"/>
    <x v="1"/>
    <x v="6"/>
    <x v="0"/>
    <x v="3"/>
    <n v="0"/>
    <n v="0"/>
  </r>
  <r>
    <x v="1720"/>
    <x v="15"/>
    <x v="0"/>
    <x v="6"/>
    <x v="0"/>
    <n v="84"/>
    <x v="2"/>
    <x v="1"/>
    <x v="19"/>
    <x v="0"/>
    <x v="11"/>
    <x v="1"/>
    <s v="No"/>
    <x v="0"/>
    <x v="1"/>
    <x v="1"/>
    <x v="19"/>
    <x v="5"/>
    <x v="4"/>
    <n v="0"/>
    <n v="0"/>
  </r>
  <r>
    <x v="1721"/>
    <x v="50"/>
    <x v="0"/>
    <x v="16"/>
    <x v="3"/>
    <n v="28"/>
    <x v="12"/>
    <x v="1"/>
    <x v="23"/>
    <x v="1"/>
    <x v="24"/>
    <x v="1"/>
    <s v="No"/>
    <x v="1"/>
    <x v="1"/>
    <x v="1"/>
    <x v="37"/>
    <x v="2"/>
    <x v="5"/>
    <n v="0"/>
    <n v="0"/>
  </r>
  <r>
    <x v="1722"/>
    <x v="5"/>
    <x v="0"/>
    <x v="17"/>
    <x v="0"/>
    <n v="51"/>
    <x v="2"/>
    <x v="0"/>
    <x v="10"/>
    <x v="2"/>
    <x v="13"/>
    <x v="1"/>
    <s v="No"/>
    <x v="3"/>
    <x v="1"/>
    <x v="1"/>
    <x v="0"/>
    <x v="1"/>
    <x v="0"/>
    <n v="0"/>
    <n v="0"/>
  </r>
  <r>
    <x v="1723"/>
    <x v="27"/>
    <x v="0"/>
    <x v="18"/>
    <x v="3"/>
    <n v="20"/>
    <x v="14"/>
    <x v="3"/>
    <x v="9"/>
    <x v="1"/>
    <x v="13"/>
    <x v="1"/>
    <s v="No"/>
    <x v="3"/>
    <x v="1"/>
    <x v="1"/>
    <x v="30"/>
    <x v="3"/>
    <x v="2"/>
    <n v="0"/>
    <n v="0"/>
  </r>
  <r>
    <x v="1724"/>
    <x v="32"/>
    <x v="0"/>
    <x v="9"/>
    <x v="1"/>
    <n v="72"/>
    <x v="12"/>
    <x v="1"/>
    <x v="11"/>
    <x v="0"/>
    <x v="13"/>
    <x v="1"/>
    <s v="No"/>
    <x v="1"/>
    <x v="1"/>
    <x v="1"/>
    <x v="33"/>
    <x v="3"/>
    <x v="1"/>
    <n v="0"/>
    <n v="0"/>
  </r>
  <r>
    <x v="1725"/>
    <x v="4"/>
    <x v="0"/>
    <x v="12"/>
    <x v="3"/>
    <n v="33"/>
    <x v="2"/>
    <x v="2"/>
    <x v="21"/>
    <x v="1"/>
    <x v="21"/>
    <x v="1"/>
    <s v="No"/>
    <x v="2"/>
    <x v="1"/>
    <x v="1"/>
    <x v="18"/>
    <x v="0"/>
    <x v="3"/>
    <n v="0"/>
    <n v="0"/>
  </r>
  <r>
    <x v="1726"/>
    <x v="9"/>
    <x v="0"/>
    <x v="7"/>
    <x v="2"/>
    <n v="28"/>
    <x v="27"/>
    <x v="1"/>
    <x v="8"/>
    <x v="2"/>
    <x v="11"/>
    <x v="1"/>
    <s v="No"/>
    <x v="0"/>
    <x v="1"/>
    <x v="1"/>
    <x v="24"/>
    <x v="5"/>
    <x v="1"/>
    <n v="0"/>
    <n v="0"/>
  </r>
  <r>
    <x v="1727"/>
    <x v="34"/>
    <x v="0"/>
    <x v="0"/>
    <x v="0"/>
    <n v="53"/>
    <x v="41"/>
    <x v="1"/>
    <x v="10"/>
    <x v="1"/>
    <x v="17"/>
    <x v="1"/>
    <s v="No"/>
    <x v="0"/>
    <x v="1"/>
    <x v="1"/>
    <x v="5"/>
    <x v="3"/>
    <x v="5"/>
    <n v="0"/>
    <n v="0"/>
  </r>
  <r>
    <x v="1728"/>
    <x v="51"/>
    <x v="0"/>
    <x v="2"/>
    <x v="0"/>
    <n v="48"/>
    <x v="5"/>
    <x v="0"/>
    <x v="13"/>
    <x v="3"/>
    <x v="24"/>
    <x v="1"/>
    <s v="No"/>
    <x v="0"/>
    <x v="1"/>
    <x v="1"/>
    <x v="43"/>
    <x v="5"/>
    <x v="6"/>
    <n v="0"/>
    <n v="0"/>
  </r>
  <r>
    <x v="1729"/>
    <x v="36"/>
    <x v="0"/>
    <x v="6"/>
    <x v="0"/>
    <n v="21"/>
    <x v="26"/>
    <x v="2"/>
    <x v="18"/>
    <x v="0"/>
    <x v="22"/>
    <x v="1"/>
    <s v="No"/>
    <x v="5"/>
    <x v="1"/>
    <x v="1"/>
    <x v="45"/>
    <x v="0"/>
    <x v="0"/>
    <n v="0"/>
    <n v="0"/>
  </r>
  <r>
    <x v="1730"/>
    <x v="51"/>
    <x v="0"/>
    <x v="5"/>
    <x v="0"/>
    <n v="22"/>
    <x v="15"/>
    <x v="1"/>
    <x v="5"/>
    <x v="3"/>
    <x v="19"/>
    <x v="1"/>
    <s v="No"/>
    <x v="1"/>
    <x v="1"/>
    <x v="1"/>
    <x v="8"/>
    <x v="2"/>
    <x v="1"/>
    <n v="0"/>
    <n v="0"/>
  </r>
  <r>
    <x v="1731"/>
    <x v="3"/>
    <x v="0"/>
    <x v="21"/>
    <x v="3"/>
    <n v="87"/>
    <x v="37"/>
    <x v="2"/>
    <x v="0"/>
    <x v="3"/>
    <x v="0"/>
    <x v="1"/>
    <s v="No"/>
    <x v="2"/>
    <x v="1"/>
    <x v="1"/>
    <x v="45"/>
    <x v="1"/>
    <x v="5"/>
    <n v="0"/>
    <n v="0"/>
  </r>
  <r>
    <x v="1732"/>
    <x v="4"/>
    <x v="0"/>
    <x v="22"/>
    <x v="3"/>
    <n v="50"/>
    <x v="3"/>
    <x v="1"/>
    <x v="4"/>
    <x v="0"/>
    <x v="5"/>
    <x v="1"/>
    <s v="No"/>
    <x v="1"/>
    <x v="1"/>
    <x v="1"/>
    <x v="13"/>
    <x v="1"/>
    <x v="6"/>
    <n v="0"/>
    <n v="0"/>
  </r>
  <r>
    <x v="1733"/>
    <x v="29"/>
    <x v="0"/>
    <x v="0"/>
    <x v="0"/>
    <n v="85"/>
    <x v="14"/>
    <x v="0"/>
    <x v="13"/>
    <x v="2"/>
    <x v="23"/>
    <x v="1"/>
    <s v="No"/>
    <x v="0"/>
    <x v="1"/>
    <x v="1"/>
    <x v="17"/>
    <x v="2"/>
    <x v="2"/>
    <n v="0"/>
    <n v="0"/>
  </r>
  <r>
    <x v="1734"/>
    <x v="18"/>
    <x v="0"/>
    <x v="2"/>
    <x v="0"/>
    <n v="98"/>
    <x v="9"/>
    <x v="0"/>
    <x v="18"/>
    <x v="1"/>
    <x v="0"/>
    <x v="1"/>
    <s v="No"/>
    <x v="2"/>
    <x v="1"/>
    <x v="1"/>
    <x v="20"/>
    <x v="3"/>
    <x v="3"/>
    <n v="0"/>
    <n v="0"/>
  </r>
  <r>
    <x v="1735"/>
    <x v="44"/>
    <x v="0"/>
    <x v="10"/>
    <x v="0"/>
    <n v="34"/>
    <x v="21"/>
    <x v="2"/>
    <x v="7"/>
    <x v="0"/>
    <x v="15"/>
    <x v="1"/>
    <s v="No"/>
    <x v="0"/>
    <x v="1"/>
    <x v="1"/>
    <x v="4"/>
    <x v="0"/>
    <x v="2"/>
    <n v="0"/>
    <n v="0"/>
  </r>
  <r>
    <x v="1736"/>
    <x v="9"/>
    <x v="0"/>
    <x v="6"/>
    <x v="0"/>
    <n v="61"/>
    <x v="30"/>
    <x v="2"/>
    <x v="7"/>
    <x v="2"/>
    <x v="5"/>
    <x v="1"/>
    <s v="No"/>
    <x v="4"/>
    <x v="1"/>
    <x v="1"/>
    <x v="34"/>
    <x v="1"/>
    <x v="3"/>
    <n v="0"/>
    <n v="0"/>
  </r>
  <r>
    <x v="1737"/>
    <x v="32"/>
    <x v="0"/>
    <x v="16"/>
    <x v="3"/>
    <n v="98"/>
    <x v="31"/>
    <x v="0"/>
    <x v="0"/>
    <x v="2"/>
    <x v="19"/>
    <x v="1"/>
    <s v="No"/>
    <x v="5"/>
    <x v="1"/>
    <x v="1"/>
    <x v="16"/>
    <x v="0"/>
    <x v="4"/>
    <n v="0"/>
    <n v="0"/>
  </r>
  <r>
    <x v="1738"/>
    <x v="52"/>
    <x v="0"/>
    <x v="8"/>
    <x v="3"/>
    <n v="61"/>
    <x v="30"/>
    <x v="2"/>
    <x v="14"/>
    <x v="1"/>
    <x v="3"/>
    <x v="1"/>
    <s v="No"/>
    <x v="4"/>
    <x v="1"/>
    <x v="1"/>
    <x v="10"/>
    <x v="2"/>
    <x v="1"/>
    <n v="0"/>
    <n v="0"/>
  </r>
  <r>
    <x v="1739"/>
    <x v="3"/>
    <x v="0"/>
    <x v="16"/>
    <x v="3"/>
    <n v="98"/>
    <x v="46"/>
    <x v="0"/>
    <x v="5"/>
    <x v="0"/>
    <x v="19"/>
    <x v="1"/>
    <s v="No"/>
    <x v="0"/>
    <x v="1"/>
    <x v="1"/>
    <x v="2"/>
    <x v="1"/>
    <x v="1"/>
    <n v="0"/>
    <n v="0"/>
  </r>
  <r>
    <x v="1740"/>
    <x v="28"/>
    <x v="0"/>
    <x v="13"/>
    <x v="0"/>
    <n v="21"/>
    <x v="48"/>
    <x v="0"/>
    <x v="4"/>
    <x v="3"/>
    <x v="13"/>
    <x v="1"/>
    <s v="No"/>
    <x v="2"/>
    <x v="1"/>
    <x v="1"/>
    <x v="9"/>
    <x v="4"/>
    <x v="6"/>
    <n v="0"/>
    <n v="0"/>
  </r>
  <r>
    <x v="1741"/>
    <x v="38"/>
    <x v="0"/>
    <x v="13"/>
    <x v="0"/>
    <n v="51"/>
    <x v="12"/>
    <x v="3"/>
    <x v="11"/>
    <x v="0"/>
    <x v="15"/>
    <x v="1"/>
    <s v="No"/>
    <x v="2"/>
    <x v="1"/>
    <x v="1"/>
    <x v="41"/>
    <x v="4"/>
    <x v="5"/>
    <n v="0"/>
    <n v="0"/>
  </r>
  <r>
    <x v="1742"/>
    <x v="47"/>
    <x v="0"/>
    <x v="3"/>
    <x v="1"/>
    <n v="80"/>
    <x v="23"/>
    <x v="3"/>
    <x v="3"/>
    <x v="1"/>
    <x v="24"/>
    <x v="1"/>
    <s v="No"/>
    <x v="0"/>
    <x v="1"/>
    <x v="1"/>
    <x v="27"/>
    <x v="0"/>
    <x v="6"/>
    <n v="0"/>
    <n v="0"/>
  </r>
  <r>
    <x v="1743"/>
    <x v="51"/>
    <x v="0"/>
    <x v="11"/>
    <x v="0"/>
    <n v="72"/>
    <x v="9"/>
    <x v="3"/>
    <x v="18"/>
    <x v="0"/>
    <x v="13"/>
    <x v="1"/>
    <s v="No"/>
    <x v="3"/>
    <x v="1"/>
    <x v="1"/>
    <x v="35"/>
    <x v="4"/>
    <x v="1"/>
    <n v="0"/>
    <n v="0"/>
  </r>
  <r>
    <x v="1744"/>
    <x v="9"/>
    <x v="0"/>
    <x v="12"/>
    <x v="3"/>
    <n v="63"/>
    <x v="49"/>
    <x v="0"/>
    <x v="11"/>
    <x v="0"/>
    <x v="21"/>
    <x v="1"/>
    <s v="No"/>
    <x v="3"/>
    <x v="1"/>
    <x v="1"/>
    <x v="2"/>
    <x v="3"/>
    <x v="1"/>
    <n v="0"/>
    <n v="0"/>
  </r>
  <r>
    <x v="1745"/>
    <x v="37"/>
    <x v="0"/>
    <x v="11"/>
    <x v="0"/>
    <n v="27"/>
    <x v="8"/>
    <x v="0"/>
    <x v="16"/>
    <x v="0"/>
    <x v="15"/>
    <x v="1"/>
    <s v="No"/>
    <x v="5"/>
    <x v="1"/>
    <x v="1"/>
    <x v="46"/>
    <x v="1"/>
    <x v="1"/>
    <n v="0"/>
    <n v="0"/>
  </r>
  <r>
    <x v="1746"/>
    <x v="13"/>
    <x v="0"/>
    <x v="8"/>
    <x v="3"/>
    <n v="44"/>
    <x v="15"/>
    <x v="0"/>
    <x v="18"/>
    <x v="2"/>
    <x v="0"/>
    <x v="1"/>
    <s v="No"/>
    <x v="5"/>
    <x v="1"/>
    <x v="1"/>
    <x v="12"/>
    <x v="4"/>
    <x v="0"/>
    <n v="0"/>
    <n v="0"/>
  </r>
  <r>
    <x v="1747"/>
    <x v="12"/>
    <x v="0"/>
    <x v="7"/>
    <x v="2"/>
    <n v="23"/>
    <x v="13"/>
    <x v="2"/>
    <x v="22"/>
    <x v="0"/>
    <x v="3"/>
    <x v="1"/>
    <s v="No"/>
    <x v="0"/>
    <x v="1"/>
    <x v="1"/>
    <x v="23"/>
    <x v="0"/>
    <x v="3"/>
    <n v="0"/>
    <n v="0"/>
  </r>
  <r>
    <x v="1748"/>
    <x v="50"/>
    <x v="0"/>
    <x v="11"/>
    <x v="0"/>
    <n v="93"/>
    <x v="6"/>
    <x v="0"/>
    <x v="11"/>
    <x v="0"/>
    <x v="20"/>
    <x v="1"/>
    <s v="No"/>
    <x v="4"/>
    <x v="1"/>
    <x v="1"/>
    <x v="23"/>
    <x v="4"/>
    <x v="2"/>
    <n v="0"/>
    <n v="0"/>
  </r>
  <r>
    <x v="1749"/>
    <x v="49"/>
    <x v="0"/>
    <x v="15"/>
    <x v="0"/>
    <n v="70"/>
    <x v="5"/>
    <x v="0"/>
    <x v="6"/>
    <x v="3"/>
    <x v="4"/>
    <x v="1"/>
    <s v="No"/>
    <x v="4"/>
    <x v="1"/>
    <x v="1"/>
    <x v="13"/>
    <x v="5"/>
    <x v="6"/>
    <n v="0"/>
    <n v="0"/>
  </r>
  <r>
    <x v="1750"/>
    <x v="18"/>
    <x v="0"/>
    <x v="12"/>
    <x v="3"/>
    <n v="85"/>
    <x v="9"/>
    <x v="2"/>
    <x v="3"/>
    <x v="3"/>
    <x v="0"/>
    <x v="1"/>
    <s v="No"/>
    <x v="0"/>
    <x v="1"/>
    <x v="1"/>
    <x v="25"/>
    <x v="0"/>
    <x v="6"/>
    <n v="0"/>
    <n v="0"/>
  </r>
  <r>
    <x v="1751"/>
    <x v="9"/>
    <x v="0"/>
    <x v="1"/>
    <x v="0"/>
    <n v="40"/>
    <x v="31"/>
    <x v="2"/>
    <x v="5"/>
    <x v="0"/>
    <x v="4"/>
    <x v="1"/>
    <s v="No"/>
    <x v="4"/>
    <x v="1"/>
    <x v="1"/>
    <x v="11"/>
    <x v="1"/>
    <x v="2"/>
    <n v="0"/>
    <n v="0"/>
  </r>
  <r>
    <x v="1752"/>
    <x v="50"/>
    <x v="0"/>
    <x v="23"/>
    <x v="1"/>
    <n v="29"/>
    <x v="45"/>
    <x v="0"/>
    <x v="24"/>
    <x v="0"/>
    <x v="13"/>
    <x v="1"/>
    <s v="No"/>
    <x v="5"/>
    <x v="1"/>
    <x v="1"/>
    <x v="0"/>
    <x v="0"/>
    <x v="3"/>
    <n v="0"/>
    <n v="0"/>
  </r>
  <r>
    <x v="1753"/>
    <x v="15"/>
    <x v="0"/>
    <x v="11"/>
    <x v="0"/>
    <n v="27"/>
    <x v="24"/>
    <x v="0"/>
    <x v="13"/>
    <x v="3"/>
    <x v="6"/>
    <x v="1"/>
    <s v="No"/>
    <x v="2"/>
    <x v="1"/>
    <x v="1"/>
    <x v="2"/>
    <x v="2"/>
    <x v="0"/>
    <n v="0"/>
    <n v="0"/>
  </r>
  <r>
    <x v="1754"/>
    <x v="17"/>
    <x v="0"/>
    <x v="10"/>
    <x v="0"/>
    <n v="93"/>
    <x v="2"/>
    <x v="1"/>
    <x v="19"/>
    <x v="3"/>
    <x v="22"/>
    <x v="1"/>
    <s v="No"/>
    <x v="4"/>
    <x v="1"/>
    <x v="1"/>
    <x v="27"/>
    <x v="2"/>
    <x v="0"/>
    <n v="0"/>
    <n v="0"/>
  </r>
  <r>
    <x v="1755"/>
    <x v="19"/>
    <x v="0"/>
    <x v="22"/>
    <x v="3"/>
    <n v="20"/>
    <x v="12"/>
    <x v="3"/>
    <x v="4"/>
    <x v="1"/>
    <x v="12"/>
    <x v="1"/>
    <s v="No"/>
    <x v="2"/>
    <x v="1"/>
    <x v="1"/>
    <x v="24"/>
    <x v="1"/>
    <x v="5"/>
    <n v="0"/>
    <n v="0"/>
  </r>
  <r>
    <x v="1756"/>
    <x v="34"/>
    <x v="0"/>
    <x v="16"/>
    <x v="3"/>
    <n v="55"/>
    <x v="13"/>
    <x v="1"/>
    <x v="17"/>
    <x v="3"/>
    <x v="11"/>
    <x v="1"/>
    <s v="No"/>
    <x v="1"/>
    <x v="1"/>
    <x v="1"/>
    <x v="0"/>
    <x v="4"/>
    <x v="1"/>
    <n v="0"/>
    <n v="0"/>
  </r>
  <r>
    <x v="1757"/>
    <x v="1"/>
    <x v="0"/>
    <x v="10"/>
    <x v="0"/>
    <n v="94"/>
    <x v="49"/>
    <x v="0"/>
    <x v="22"/>
    <x v="3"/>
    <x v="15"/>
    <x v="1"/>
    <s v="No"/>
    <x v="3"/>
    <x v="1"/>
    <x v="1"/>
    <x v="26"/>
    <x v="5"/>
    <x v="2"/>
    <n v="0"/>
    <n v="0"/>
  </r>
  <r>
    <x v="1758"/>
    <x v="7"/>
    <x v="0"/>
    <x v="19"/>
    <x v="3"/>
    <n v="56"/>
    <x v="38"/>
    <x v="2"/>
    <x v="5"/>
    <x v="0"/>
    <x v="24"/>
    <x v="1"/>
    <s v="No"/>
    <x v="1"/>
    <x v="1"/>
    <x v="1"/>
    <x v="14"/>
    <x v="0"/>
    <x v="4"/>
    <n v="0"/>
    <n v="0"/>
  </r>
  <r>
    <x v="1759"/>
    <x v="33"/>
    <x v="0"/>
    <x v="1"/>
    <x v="0"/>
    <n v="58"/>
    <x v="7"/>
    <x v="0"/>
    <x v="14"/>
    <x v="1"/>
    <x v="17"/>
    <x v="1"/>
    <s v="No"/>
    <x v="2"/>
    <x v="1"/>
    <x v="1"/>
    <x v="43"/>
    <x v="3"/>
    <x v="1"/>
    <n v="0"/>
    <n v="0"/>
  </r>
  <r>
    <x v="1760"/>
    <x v="30"/>
    <x v="0"/>
    <x v="11"/>
    <x v="0"/>
    <n v="44"/>
    <x v="46"/>
    <x v="3"/>
    <x v="15"/>
    <x v="1"/>
    <x v="1"/>
    <x v="1"/>
    <s v="No"/>
    <x v="3"/>
    <x v="1"/>
    <x v="1"/>
    <x v="30"/>
    <x v="3"/>
    <x v="1"/>
    <n v="0"/>
    <n v="0"/>
  </r>
  <r>
    <x v="1761"/>
    <x v="3"/>
    <x v="0"/>
    <x v="15"/>
    <x v="0"/>
    <n v="95"/>
    <x v="11"/>
    <x v="1"/>
    <x v="14"/>
    <x v="3"/>
    <x v="8"/>
    <x v="1"/>
    <s v="No"/>
    <x v="4"/>
    <x v="1"/>
    <x v="1"/>
    <x v="37"/>
    <x v="1"/>
    <x v="1"/>
    <n v="0"/>
    <n v="0"/>
  </r>
  <r>
    <x v="1762"/>
    <x v="24"/>
    <x v="0"/>
    <x v="3"/>
    <x v="1"/>
    <n v="42"/>
    <x v="37"/>
    <x v="2"/>
    <x v="18"/>
    <x v="2"/>
    <x v="0"/>
    <x v="1"/>
    <s v="No"/>
    <x v="0"/>
    <x v="1"/>
    <x v="1"/>
    <x v="23"/>
    <x v="4"/>
    <x v="0"/>
    <n v="0"/>
    <n v="0"/>
  </r>
  <r>
    <x v="1763"/>
    <x v="43"/>
    <x v="0"/>
    <x v="16"/>
    <x v="3"/>
    <n v="93"/>
    <x v="34"/>
    <x v="2"/>
    <x v="12"/>
    <x v="0"/>
    <x v="20"/>
    <x v="1"/>
    <s v="No"/>
    <x v="5"/>
    <x v="1"/>
    <x v="1"/>
    <x v="40"/>
    <x v="3"/>
    <x v="2"/>
    <n v="0"/>
    <n v="0"/>
  </r>
  <r>
    <x v="1764"/>
    <x v="12"/>
    <x v="0"/>
    <x v="10"/>
    <x v="0"/>
    <n v="56"/>
    <x v="12"/>
    <x v="2"/>
    <x v="4"/>
    <x v="2"/>
    <x v="21"/>
    <x v="1"/>
    <s v="No"/>
    <x v="5"/>
    <x v="1"/>
    <x v="1"/>
    <x v="11"/>
    <x v="0"/>
    <x v="3"/>
    <n v="0"/>
    <n v="0"/>
  </r>
  <r>
    <x v="1765"/>
    <x v="33"/>
    <x v="0"/>
    <x v="15"/>
    <x v="0"/>
    <n v="88"/>
    <x v="35"/>
    <x v="2"/>
    <x v="20"/>
    <x v="1"/>
    <x v="7"/>
    <x v="1"/>
    <s v="No"/>
    <x v="4"/>
    <x v="1"/>
    <x v="1"/>
    <x v="23"/>
    <x v="0"/>
    <x v="3"/>
    <n v="0"/>
    <n v="0"/>
  </r>
  <r>
    <x v="1766"/>
    <x v="52"/>
    <x v="0"/>
    <x v="1"/>
    <x v="0"/>
    <n v="54"/>
    <x v="29"/>
    <x v="1"/>
    <x v="17"/>
    <x v="0"/>
    <x v="24"/>
    <x v="1"/>
    <s v="No"/>
    <x v="4"/>
    <x v="1"/>
    <x v="1"/>
    <x v="46"/>
    <x v="1"/>
    <x v="4"/>
    <n v="0"/>
    <n v="0"/>
  </r>
  <r>
    <x v="1767"/>
    <x v="28"/>
    <x v="0"/>
    <x v="16"/>
    <x v="3"/>
    <n v="89"/>
    <x v="46"/>
    <x v="0"/>
    <x v="12"/>
    <x v="3"/>
    <x v="22"/>
    <x v="1"/>
    <s v="No"/>
    <x v="4"/>
    <x v="1"/>
    <x v="1"/>
    <x v="15"/>
    <x v="5"/>
    <x v="0"/>
    <n v="0"/>
    <n v="0"/>
  </r>
  <r>
    <x v="1768"/>
    <x v="15"/>
    <x v="0"/>
    <x v="3"/>
    <x v="1"/>
    <n v="45"/>
    <x v="43"/>
    <x v="2"/>
    <x v="21"/>
    <x v="2"/>
    <x v="20"/>
    <x v="1"/>
    <s v="No"/>
    <x v="4"/>
    <x v="1"/>
    <x v="1"/>
    <x v="1"/>
    <x v="3"/>
    <x v="6"/>
    <n v="0"/>
    <n v="0"/>
  </r>
  <r>
    <x v="1769"/>
    <x v="45"/>
    <x v="0"/>
    <x v="20"/>
    <x v="0"/>
    <n v="75"/>
    <x v="29"/>
    <x v="0"/>
    <x v="18"/>
    <x v="0"/>
    <x v="24"/>
    <x v="1"/>
    <s v="No"/>
    <x v="1"/>
    <x v="1"/>
    <x v="1"/>
    <x v="24"/>
    <x v="1"/>
    <x v="5"/>
    <n v="0"/>
    <n v="0"/>
  </r>
  <r>
    <x v="1770"/>
    <x v="10"/>
    <x v="0"/>
    <x v="21"/>
    <x v="3"/>
    <n v="22"/>
    <x v="49"/>
    <x v="2"/>
    <x v="6"/>
    <x v="3"/>
    <x v="24"/>
    <x v="1"/>
    <s v="No"/>
    <x v="0"/>
    <x v="1"/>
    <x v="1"/>
    <x v="11"/>
    <x v="4"/>
    <x v="1"/>
    <n v="0"/>
    <n v="0"/>
  </r>
  <r>
    <x v="1771"/>
    <x v="5"/>
    <x v="0"/>
    <x v="5"/>
    <x v="0"/>
    <n v="82"/>
    <x v="27"/>
    <x v="3"/>
    <x v="2"/>
    <x v="3"/>
    <x v="10"/>
    <x v="1"/>
    <s v="No"/>
    <x v="5"/>
    <x v="1"/>
    <x v="1"/>
    <x v="44"/>
    <x v="2"/>
    <x v="2"/>
    <n v="0"/>
    <n v="0"/>
  </r>
  <r>
    <x v="1772"/>
    <x v="44"/>
    <x v="0"/>
    <x v="9"/>
    <x v="1"/>
    <n v="34"/>
    <x v="11"/>
    <x v="2"/>
    <x v="9"/>
    <x v="2"/>
    <x v="0"/>
    <x v="1"/>
    <s v="No"/>
    <x v="4"/>
    <x v="1"/>
    <x v="1"/>
    <x v="43"/>
    <x v="4"/>
    <x v="2"/>
    <n v="0"/>
    <n v="0"/>
  </r>
  <r>
    <x v="1773"/>
    <x v="3"/>
    <x v="0"/>
    <x v="7"/>
    <x v="2"/>
    <n v="92"/>
    <x v="8"/>
    <x v="2"/>
    <x v="24"/>
    <x v="2"/>
    <x v="2"/>
    <x v="1"/>
    <s v="No"/>
    <x v="1"/>
    <x v="1"/>
    <x v="1"/>
    <x v="14"/>
    <x v="3"/>
    <x v="2"/>
    <n v="0"/>
    <n v="0"/>
  </r>
  <r>
    <x v="1774"/>
    <x v="5"/>
    <x v="0"/>
    <x v="1"/>
    <x v="0"/>
    <n v="78"/>
    <x v="14"/>
    <x v="2"/>
    <x v="12"/>
    <x v="1"/>
    <x v="18"/>
    <x v="1"/>
    <s v="No"/>
    <x v="0"/>
    <x v="1"/>
    <x v="1"/>
    <x v="49"/>
    <x v="3"/>
    <x v="1"/>
    <n v="0"/>
    <n v="0"/>
  </r>
  <r>
    <x v="1775"/>
    <x v="20"/>
    <x v="0"/>
    <x v="14"/>
    <x v="2"/>
    <n v="47"/>
    <x v="44"/>
    <x v="2"/>
    <x v="10"/>
    <x v="1"/>
    <x v="13"/>
    <x v="1"/>
    <s v="No"/>
    <x v="4"/>
    <x v="1"/>
    <x v="1"/>
    <x v="45"/>
    <x v="1"/>
    <x v="4"/>
    <n v="0"/>
    <n v="0"/>
  </r>
  <r>
    <x v="1776"/>
    <x v="19"/>
    <x v="0"/>
    <x v="14"/>
    <x v="2"/>
    <n v="64"/>
    <x v="28"/>
    <x v="0"/>
    <x v="17"/>
    <x v="2"/>
    <x v="23"/>
    <x v="1"/>
    <s v="No"/>
    <x v="1"/>
    <x v="1"/>
    <x v="1"/>
    <x v="9"/>
    <x v="0"/>
    <x v="6"/>
    <n v="0"/>
    <n v="0"/>
  </r>
  <r>
    <x v="1777"/>
    <x v="20"/>
    <x v="0"/>
    <x v="4"/>
    <x v="1"/>
    <n v="44"/>
    <x v="46"/>
    <x v="0"/>
    <x v="7"/>
    <x v="0"/>
    <x v="10"/>
    <x v="1"/>
    <s v="No"/>
    <x v="1"/>
    <x v="1"/>
    <x v="1"/>
    <x v="7"/>
    <x v="1"/>
    <x v="0"/>
    <n v="0"/>
    <n v="0"/>
  </r>
  <r>
    <x v="1778"/>
    <x v="34"/>
    <x v="0"/>
    <x v="22"/>
    <x v="3"/>
    <n v="94"/>
    <x v="21"/>
    <x v="2"/>
    <x v="16"/>
    <x v="0"/>
    <x v="8"/>
    <x v="1"/>
    <s v="No"/>
    <x v="5"/>
    <x v="1"/>
    <x v="1"/>
    <x v="6"/>
    <x v="5"/>
    <x v="4"/>
    <n v="0"/>
    <n v="0"/>
  </r>
  <r>
    <x v="1779"/>
    <x v="26"/>
    <x v="0"/>
    <x v="18"/>
    <x v="3"/>
    <n v="62"/>
    <x v="41"/>
    <x v="2"/>
    <x v="4"/>
    <x v="0"/>
    <x v="24"/>
    <x v="1"/>
    <s v="No"/>
    <x v="1"/>
    <x v="1"/>
    <x v="1"/>
    <x v="23"/>
    <x v="0"/>
    <x v="1"/>
    <n v="0"/>
    <n v="0"/>
  </r>
  <r>
    <x v="1780"/>
    <x v="29"/>
    <x v="0"/>
    <x v="16"/>
    <x v="3"/>
    <n v="81"/>
    <x v="25"/>
    <x v="1"/>
    <x v="0"/>
    <x v="2"/>
    <x v="19"/>
    <x v="1"/>
    <s v="No"/>
    <x v="2"/>
    <x v="1"/>
    <x v="1"/>
    <x v="3"/>
    <x v="2"/>
    <x v="1"/>
    <n v="0"/>
    <n v="0"/>
  </r>
  <r>
    <x v="1781"/>
    <x v="18"/>
    <x v="0"/>
    <x v="17"/>
    <x v="0"/>
    <n v="33"/>
    <x v="44"/>
    <x v="2"/>
    <x v="6"/>
    <x v="3"/>
    <x v="18"/>
    <x v="1"/>
    <s v="No"/>
    <x v="0"/>
    <x v="1"/>
    <x v="1"/>
    <x v="3"/>
    <x v="4"/>
    <x v="3"/>
    <n v="0"/>
    <n v="0"/>
  </r>
  <r>
    <x v="1782"/>
    <x v="16"/>
    <x v="0"/>
    <x v="13"/>
    <x v="0"/>
    <n v="88"/>
    <x v="40"/>
    <x v="2"/>
    <x v="12"/>
    <x v="3"/>
    <x v="2"/>
    <x v="1"/>
    <s v="No"/>
    <x v="2"/>
    <x v="1"/>
    <x v="1"/>
    <x v="19"/>
    <x v="4"/>
    <x v="0"/>
    <n v="0"/>
    <n v="0"/>
  </r>
  <r>
    <x v="1783"/>
    <x v="32"/>
    <x v="0"/>
    <x v="8"/>
    <x v="3"/>
    <n v="49"/>
    <x v="31"/>
    <x v="0"/>
    <x v="12"/>
    <x v="0"/>
    <x v="13"/>
    <x v="1"/>
    <s v="No"/>
    <x v="1"/>
    <x v="1"/>
    <x v="1"/>
    <x v="48"/>
    <x v="2"/>
    <x v="5"/>
    <n v="0"/>
    <n v="0"/>
  </r>
  <r>
    <x v="1784"/>
    <x v="45"/>
    <x v="0"/>
    <x v="21"/>
    <x v="3"/>
    <n v="31"/>
    <x v="7"/>
    <x v="0"/>
    <x v="22"/>
    <x v="2"/>
    <x v="6"/>
    <x v="1"/>
    <s v="No"/>
    <x v="3"/>
    <x v="1"/>
    <x v="1"/>
    <x v="7"/>
    <x v="5"/>
    <x v="3"/>
    <n v="0"/>
    <n v="0"/>
  </r>
  <r>
    <x v="1785"/>
    <x v="36"/>
    <x v="0"/>
    <x v="24"/>
    <x v="3"/>
    <n v="29"/>
    <x v="44"/>
    <x v="1"/>
    <x v="15"/>
    <x v="3"/>
    <x v="7"/>
    <x v="1"/>
    <s v="No"/>
    <x v="2"/>
    <x v="1"/>
    <x v="1"/>
    <x v="17"/>
    <x v="0"/>
    <x v="5"/>
    <n v="0"/>
    <n v="0"/>
  </r>
  <r>
    <x v="1786"/>
    <x v="4"/>
    <x v="0"/>
    <x v="14"/>
    <x v="2"/>
    <n v="34"/>
    <x v="33"/>
    <x v="2"/>
    <x v="18"/>
    <x v="1"/>
    <x v="12"/>
    <x v="1"/>
    <s v="No"/>
    <x v="4"/>
    <x v="1"/>
    <x v="1"/>
    <x v="17"/>
    <x v="0"/>
    <x v="5"/>
    <n v="0"/>
    <n v="0"/>
  </r>
  <r>
    <x v="1787"/>
    <x v="30"/>
    <x v="0"/>
    <x v="1"/>
    <x v="0"/>
    <n v="38"/>
    <x v="6"/>
    <x v="0"/>
    <x v="9"/>
    <x v="3"/>
    <x v="8"/>
    <x v="1"/>
    <s v="No"/>
    <x v="4"/>
    <x v="1"/>
    <x v="1"/>
    <x v="9"/>
    <x v="4"/>
    <x v="3"/>
    <n v="0"/>
    <n v="0"/>
  </r>
  <r>
    <x v="1788"/>
    <x v="17"/>
    <x v="0"/>
    <x v="0"/>
    <x v="0"/>
    <n v="41"/>
    <x v="26"/>
    <x v="0"/>
    <x v="6"/>
    <x v="2"/>
    <x v="0"/>
    <x v="1"/>
    <s v="No"/>
    <x v="5"/>
    <x v="1"/>
    <x v="1"/>
    <x v="2"/>
    <x v="1"/>
    <x v="4"/>
    <n v="0"/>
    <n v="0"/>
  </r>
  <r>
    <x v="1789"/>
    <x v="16"/>
    <x v="0"/>
    <x v="0"/>
    <x v="0"/>
    <n v="34"/>
    <x v="28"/>
    <x v="0"/>
    <x v="15"/>
    <x v="1"/>
    <x v="21"/>
    <x v="1"/>
    <s v="No"/>
    <x v="4"/>
    <x v="1"/>
    <x v="1"/>
    <x v="34"/>
    <x v="5"/>
    <x v="3"/>
    <n v="0"/>
    <n v="0"/>
  </r>
  <r>
    <x v="1790"/>
    <x v="2"/>
    <x v="0"/>
    <x v="24"/>
    <x v="3"/>
    <n v="26"/>
    <x v="17"/>
    <x v="1"/>
    <x v="10"/>
    <x v="2"/>
    <x v="18"/>
    <x v="1"/>
    <s v="No"/>
    <x v="5"/>
    <x v="1"/>
    <x v="1"/>
    <x v="4"/>
    <x v="3"/>
    <x v="4"/>
    <n v="0"/>
    <n v="0"/>
  </r>
  <r>
    <x v="1791"/>
    <x v="46"/>
    <x v="0"/>
    <x v="2"/>
    <x v="0"/>
    <n v="98"/>
    <x v="6"/>
    <x v="1"/>
    <x v="7"/>
    <x v="0"/>
    <x v="17"/>
    <x v="1"/>
    <s v="No"/>
    <x v="5"/>
    <x v="1"/>
    <x v="1"/>
    <x v="25"/>
    <x v="1"/>
    <x v="2"/>
    <n v="0"/>
    <n v="0"/>
  </r>
  <r>
    <x v="1792"/>
    <x v="21"/>
    <x v="0"/>
    <x v="4"/>
    <x v="1"/>
    <n v="59"/>
    <x v="44"/>
    <x v="2"/>
    <x v="15"/>
    <x v="3"/>
    <x v="21"/>
    <x v="1"/>
    <s v="No"/>
    <x v="0"/>
    <x v="1"/>
    <x v="1"/>
    <x v="17"/>
    <x v="5"/>
    <x v="6"/>
    <n v="0"/>
    <n v="0"/>
  </r>
  <r>
    <x v="1793"/>
    <x v="13"/>
    <x v="0"/>
    <x v="19"/>
    <x v="3"/>
    <n v="92"/>
    <x v="44"/>
    <x v="1"/>
    <x v="3"/>
    <x v="3"/>
    <x v="22"/>
    <x v="1"/>
    <s v="No"/>
    <x v="5"/>
    <x v="1"/>
    <x v="1"/>
    <x v="24"/>
    <x v="1"/>
    <x v="6"/>
    <n v="0"/>
    <n v="0"/>
  </r>
  <r>
    <x v="1794"/>
    <x v="52"/>
    <x v="0"/>
    <x v="21"/>
    <x v="3"/>
    <n v="40"/>
    <x v="31"/>
    <x v="0"/>
    <x v="21"/>
    <x v="1"/>
    <x v="18"/>
    <x v="1"/>
    <s v="No"/>
    <x v="0"/>
    <x v="1"/>
    <x v="1"/>
    <x v="33"/>
    <x v="5"/>
    <x v="0"/>
    <n v="0"/>
    <n v="0"/>
  </r>
  <r>
    <x v="1795"/>
    <x v="33"/>
    <x v="0"/>
    <x v="2"/>
    <x v="0"/>
    <n v="20"/>
    <x v="48"/>
    <x v="1"/>
    <x v="10"/>
    <x v="3"/>
    <x v="17"/>
    <x v="1"/>
    <s v="No"/>
    <x v="4"/>
    <x v="1"/>
    <x v="1"/>
    <x v="44"/>
    <x v="5"/>
    <x v="0"/>
    <n v="0"/>
    <n v="0"/>
  </r>
  <r>
    <x v="1796"/>
    <x v="46"/>
    <x v="0"/>
    <x v="11"/>
    <x v="0"/>
    <n v="35"/>
    <x v="36"/>
    <x v="1"/>
    <x v="18"/>
    <x v="1"/>
    <x v="0"/>
    <x v="1"/>
    <s v="No"/>
    <x v="5"/>
    <x v="1"/>
    <x v="1"/>
    <x v="11"/>
    <x v="0"/>
    <x v="1"/>
    <n v="0"/>
    <n v="0"/>
  </r>
  <r>
    <x v="1797"/>
    <x v="46"/>
    <x v="0"/>
    <x v="22"/>
    <x v="3"/>
    <n v="35"/>
    <x v="4"/>
    <x v="0"/>
    <x v="1"/>
    <x v="1"/>
    <x v="20"/>
    <x v="1"/>
    <s v="No"/>
    <x v="4"/>
    <x v="1"/>
    <x v="1"/>
    <x v="8"/>
    <x v="0"/>
    <x v="1"/>
    <n v="0"/>
    <n v="0"/>
  </r>
  <r>
    <x v="1798"/>
    <x v="37"/>
    <x v="0"/>
    <x v="10"/>
    <x v="0"/>
    <n v="82"/>
    <x v="25"/>
    <x v="0"/>
    <x v="23"/>
    <x v="0"/>
    <x v="18"/>
    <x v="1"/>
    <s v="No"/>
    <x v="0"/>
    <x v="1"/>
    <x v="1"/>
    <x v="43"/>
    <x v="1"/>
    <x v="1"/>
    <n v="0"/>
    <n v="0"/>
  </r>
  <r>
    <x v="1799"/>
    <x v="45"/>
    <x v="0"/>
    <x v="15"/>
    <x v="0"/>
    <n v="48"/>
    <x v="18"/>
    <x v="2"/>
    <x v="4"/>
    <x v="3"/>
    <x v="20"/>
    <x v="1"/>
    <s v="No"/>
    <x v="0"/>
    <x v="1"/>
    <x v="1"/>
    <x v="39"/>
    <x v="0"/>
    <x v="1"/>
    <n v="0"/>
    <n v="0"/>
  </r>
  <r>
    <x v="1800"/>
    <x v="40"/>
    <x v="0"/>
    <x v="7"/>
    <x v="2"/>
    <n v="58"/>
    <x v="16"/>
    <x v="3"/>
    <x v="21"/>
    <x v="0"/>
    <x v="2"/>
    <x v="1"/>
    <s v="No"/>
    <x v="0"/>
    <x v="1"/>
    <x v="1"/>
    <x v="48"/>
    <x v="2"/>
    <x v="1"/>
    <n v="0"/>
    <n v="0"/>
  </r>
  <r>
    <x v="1801"/>
    <x v="23"/>
    <x v="0"/>
    <x v="1"/>
    <x v="0"/>
    <n v="57"/>
    <x v="32"/>
    <x v="2"/>
    <x v="2"/>
    <x v="1"/>
    <x v="20"/>
    <x v="1"/>
    <s v="No"/>
    <x v="0"/>
    <x v="1"/>
    <x v="1"/>
    <x v="26"/>
    <x v="5"/>
    <x v="0"/>
    <n v="0"/>
    <n v="0"/>
  </r>
  <r>
    <x v="1802"/>
    <x v="9"/>
    <x v="0"/>
    <x v="6"/>
    <x v="0"/>
    <n v="96"/>
    <x v="3"/>
    <x v="0"/>
    <x v="2"/>
    <x v="0"/>
    <x v="5"/>
    <x v="1"/>
    <s v="No"/>
    <x v="5"/>
    <x v="1"/>
    <x v="1"/>
    <x v="4"/>
    <x v="0"/>
    <x v="4"/>
    <n v="0"/>
    <n v="0"/>
  </r>
  <r>
    <x v="1803"/>
    <x v="52"/>
    <x v="0"/>
    <x v="4"/>
    <x v="1"/>
    <n v="97"/>
    <x v="13"/>
    <x v="1"/>
    <x v="0"/>
    <x v="2"/>
    <x v="1"/>
    <x v="1"/>
    <s v="No"/>
    <x v="1"/>
    <x v="1"/>
    <x v="1"/>
    <x v="42"/>
    <x v="0"/>
    <x v="0"/>
    <n v="0"/>
    <n v="0"/>
  </r>
  <r>
    <x v="1804"/>
    <x v="11"/>
    <x v="0"/>
    <x v="1"/>
    <x v="0"/>
    <n v="42"/>
    <x v="7"/>
    <x v="0"/>
    <x v="15"/>
    <x v="0"/>
    <x v="14"/>
    <x v="1"/>
    <s v="No"/>
    <x v="2"/>
    <x v="1"/>
    <x v="1"/>
    <x v="30"/>
    <x v="2"/>
    <x v="1"/>
    <n v="0"/>
    <n v="0"/>
  </r>
  <r>
    <x v="1805"/>
    <x v="38"/>
    <x v="0"/>
    <x v="17"/>
    <x v="0"/>
    <n v="62"/>
    <x v="28"/>
    <x v="0"/>
    <x v="9"/>
    <x v="1"/>
    <x v="8"/>
    <x v="1"/>
    <s v="No"/>
    <x v="5"/>
    <x v="1"/>
    <x v="1"/>
    <x v="15"/>
    <x v="5"/>
    <x v="1"/>
    <n v="0"/>
    <n v="0"/>
  </r>
  <r>
    <x v="1806"/>
    <x v="44"/>
    <x v="0"/>
    <x v="8"/>
    <x v="3"/>
    <n v="67"/>
    <x v="3"/>
    <x v="2"/>
    <x v="14"/>
    <x v="3"/>
    <x v="20"/>
    <x v="1"/>
    <s v="No"/>
    <x v="3"/>
    <x v="1"/>
    <x v="1"/>
    <x v="37"/>
    <x v="0"/>
    <x v="2"/>
    <n v="0"/>
    <n v="0"/>
  </r>
  <r>
    <x v="1807"/>
    <x v="50"/>
    <x v="0"/>
    <x v="4"/>
    <x v="1"/>
    <n v="46"/>
    <x v="34"/>
    <x v="0"/>
    <x v="9"/>
    <x v="2"/>
    <x v="1"/>
    <x v="1"/>
    <s v="No"/>
    <x v="3"/>
    <x v="1"/>
    <x v="1"/>
    <x v="10"/>
    <x v="0"/>
    <x v="0"/>
    <n v="0"/>
    <n v="0"/>
  </r>
  <r>
    <x v="1808"/>
    <x v="29"/>
    <x v="0"/>
    <x v="14"/>
    <x v="2"/>
    <n v="71"/>
    <x v="30"/>
    <x v="2"/>
    <x v="12"/>
    <x v="1"/>
    <x v="24"/>
    <x v="1"/>
    <s v="No"/>
    <x v="2"/>
    <x v="1"/>
    <x v="1"/>
    <x v="22"/>
    <x v="5"/>
    <x v="5"/>
    <n v="0"/>
    <n v="0"/>
  </r>
  <r>
    <x v="1809"/>
    <x v="44"/>
    <x v="0"/>
    <x v="21"/>
    <x v="3"/>
    <n v="99"/>
    <x v="29"/>
    <x v="1"/>
    <x v="24"/>
    <x v="3"/>
    <x v="23"/>
    <x v="1"/>
    <s v="No"/>
    <x v="1"/>
    <x v="1"/>
    <x v="1"/>
    <x v="49"/>
    <x v="5"/>
    <x v="0"/>
    <n v="0"/>
    <n v="0"/>
  </r>
  <r>
    <x v="1810"/>
    <x v="38"/>
    <x v="0"/>
    <x v="2"/>
    <x v="0"/>
    <n v="28"/>
    <x v="33"/>
    <x v="2"/>
    <x v="23"/>
    <x v="3"/>
    <x v="2"/>
    <x v="1"/>
    <s v="No"/>
    <x v="3"/>
    <x v="1"/>
    <x v="1"/>
    <x v="20"/>
    <x v="1"/>
    <x v="4"/>
    <n v="0"/>
    <n v="0"/>
  </r>
  <r>
    <x v="1811"/>
    <x v="32"/>
    <x v="0"/>
    <x v="22"/>
    <x v="3"/>
    <n v="77"/>
    <x v="48"/>
    <x v="0"/>
    <x v="24"/>
    <x v="2"/>
    <x v="15"/>
    <x v="1"/>
    <s v="No"/>
    <x v="3"/>
    <x v="1"/>
    <x v="1"/>
    <x v="42"/>
    <x v="4"/>
    <x v="2"/>
    <n v="0"/>
    <n v="0"/>
  </r>
  <r>
    <x v="1812"/>
    <x v="2"/>
    <x v="0"/>
    <x v="23"/>
    <x v="1"/>
    <n v="63"/>
    <x v="22"/>
    <x v="1"/>
    <x v="24"/>
    <x v="2"/>
    <x v="8"/>
    <x v="1"/>
    <s v="No"/>
    <x v="0"/>
    <x v="1"/>
    <x v="1"/>
    <x v="27"/>
    <x v="3"/>
    <x v="4"/>
    <n v="0"/>
    <n v="0"/>
  </r>
  <r>
    <x v="1813"/>
    <x v="37"/>
    <x v="0"/>
    <x v="6"/>
    <x v="0"/>
    <n v="62"/>
    <x v="26"/>
    <x v="2"/>
    <x v="8"/>
    <x v="1"/>
    <x v="1"/>
    <x v="1"/>
    <s v="No"/>
    <x v="1"/>
    <x v="1"/>
    <x v="1"/>
    <x v="37"/>
    <x v="3"/>
    <x v="1"/>
    <n v="0"/>
    <n v="0"/>
  </r>
  <r>
    <x v="1814"/>
    <x v="45"/>
    <x v="0"/>
    <x v="2"/>
    <x v="0"/>
    <n v="92"/>
    <x v="6"/>
    <x v="2"/>
    <x v="3"/>
    <x v="2"/>
    <x v="22"/>
    <x v="1"/>
    <s v="No"/>
    <x v="1"/>
    <x v="1"/>
    <x v="1"/>
    <x v="37"/>
    <x v="1"/>
    <x v="3"/>
    <n v="0"/>
    <n v="0"/>
  </r>
  <r>
    <x v="1815"/>
    <x v="47"/>
    <x v="0"/>
    <x v="9"/>
    <x v="1"/>
    <n v="72"/>
    <x v="35"/>
    <x v="0"/>
    <x v="3"/>
    <x v="0"/>
    <x v="9"/>
    <x v="1"/>
    <s v="No"/>
    <x v="4"/>
    <x v="1"/>
    <x v="1"/>
    <x v="26"/>
    <x v="2"/>
    <x v="6"/>
    <n v="0"/>
    <n v="0"/>
  </r>
  <r>
    <x v="1816"/>
    <x v="8"/>
    <x v="0"/>
    <x v="19"/>
    <x v="3"/>
    <n v="79"/>
    <x v="41"/>
    <x v="2"/>
    <x v="7"/>
    <x v="2"/>
    <x v="17"/>
    <x v="1"/>
    <s v="No"/>
    <x v="0"/>
    <x v="1"/>
    <x v="1"/>
    <x v="7"/>
    <x v="1"/>
    <x v="1"/>
    <n v="0"/>
    <n v="0"/>
  </r>
  <r>
    <x v="1817"/>
    <x v="45"/>
    <x v="0"/>
    <x v="17"/>
    <x v="0"/>
    <n v="27"/>
    <x v="12"/>
    <x v="2"/>
    <x v="3"/>
    <x v="2"/>
    <x v="10"/>
    <x v="1"/>
    <s v="No"/>
    <x v="1"/>
    <x v="1"/>
    <x v="1"/>
    <x v="41"/>
    <x v="1"/>
    <x v="1"/>
    <n v="0"/>
    <n v="0"/>
  </r>
  <r>
    <x v="1818"/>
    <x v="44"/>
    <x v="0"/>
    <x v="12"/>
    <x v="3"/>
    <n v="39"/>
    <x v="17"/>
    <x v="2"/>
    <x v="3"/>
    <x v="3"/>
    <x v="22"/>
    <x v="1"/>
    <s v="No"/>
    <x v="0"/>
    <x v="1"/>
    <x v="1"/>
    <x v="39"/>
    <x v="5"/>
    <x v="6"/>
    <n v="0"/>
    <n v="0"/>
  </r>
  <r>
    <x v="1819"/>
    <x v="47"/>
    <x v="0"/>
    <x v="20"/>
    <x v="0"/>
    <n v="86"/>
    <x v="22"/>
    <x v="1"/>
    <x v="15"/>
    <x v="1"/>
    <x v="9"/>
    <x v="1"/>
    <s v="No"/>
    <x v="2"/>
    <x v="1"/>
    <x v="1"/>
    <x v="16"/>
    <x v="1"/>
    <x v="3"/>
    <n v="0"/>
    <n v="0"/>
  </r>
  <r>
    <x v="1820"/>
    <x v="1"/>
    <x v="0"/>
    <x v="5"/>
    <x v="0"/>
    <n v="94"/>
    <x v="47"/>
    <x v="3"/>
    <x v="9"/>
    <x v="3"/>
    <x v="16"/>
    <x v="1"/>
    <s v="No"/>
    <x v="0"/>
    <x v="1"/>
    <x v="1"/>
    <x v="4"/>
    <x v="3"/>
    <x v="5"/>
    <n v="0"/>
    <n v="0"/>
  </r>
  <r>
    <x v="1821"/>
    <x v="9"/>
    <x v="0"/>
    <x v="6"/>
    <x v="0"/>
    <n v="53"/>
    <x v="1"/>
    <x v="2"/>
    <x v="11"/>
    <x v="1"/>
    <x v="11"/>
    <x v="1"/>
    <s v="No"/>
    <x v="0"/>
    <x v="1"/>
    <x v="1"/>
    <x v="32"/>
    <x v="3"/>
    <x v="3"/>
    <n v="0"/>
    <n v="0"/>
  </r>
  <r>
    <x v="1822"/>
    <x v="17"/>
    <x v="0"/>
    <x v="5"/>
    <x v="0"/>
    <n v="85"/>
    <x v="39"/>
    <x v="1"/>
    <x v="17"/>
    <x v="2"/>
    <x v="14"/>
    <x v="1"/>
    <s v="No"/>
    <x v="3"/>
    <x v="1"/>
    <x v="1"/>
    <x v="7"/>
    <x v="1"/>
    <x v="2"/>
    <n v="0"/>
    <n v="0"/>
  </r>
  <r>
    <x v="1823"/>
    <x v="46"/>
    <x v="0"/>
    <x v="20"/>
    <x v="0"/>
    <n v="50"/>
    <x v="7"/>
    <x v="0"/>
    <x v="6"/>
    <x v="3"/>
    <x v="10"/>
    <x v="1"/>
    <s v="No"/>
    <x v="1"/>
    <x v="1"/>
    <x v="1"/>
    <x v="19"/>
    <x v="4"/>
    <x v="4"/>
    <n v="0"/>
    <n v="0"/>
  </r>
  <r>
    <x v="1824"/>
    <x v="44"/>
    <x v="0"/>
    <x v="13"/>
    <x v="0"/>
    <n v="47"/>
    <x v="26"/>
    <x v="3"/>
    <x v="23"/>
    <x v="0"/>
    <x v="22"/>
    <x v="1"/>
    <s v="No"/>
    <x v="0"/>
    <x v="1"/>
    <x v="1"/>
    <x v="4"/>
    <x v="1"/>
    <x v="5"/>
    <n v="0"/>
    <n v="0"/>
  </r>
  <r>
    <x v="1825"/>
    <x v="51"/>
    <x v="0"/>
    <x v="23"/>
    <x v="1"/>
    <n v="75"/>
    <x v="45"/>
    <x v="2"/>
    <x v="6"/>
    <x v="0"/>
    <x v="8"/>
    <x v="1"/>
    <s v="No"/>
    <x v="2"/>
    <x v="1"/>
    <x v="1"/>
    <x v="23"/>
    <x v="2"/>
    <x v="1"/>
    <n v="0"/>
    <n v="0"/>
  </r>
  <r>
    <x v="1826"/>
    <x v="4"/>
    <x v="0"/>
    <x v="17"/>
    <x v="0"/>
    <n v="60"/>
    <x v="27"/>
    <x v="2"/>
    <x v="2"/>
    <x v="0"/>
    <x v="19"/>
    <x v="1"/>
    <s v="No"/>
    <x v="0"/>
    <x v="1"/>
    <x v="1"/>
    <x v="12"/>
    <x v="5"/>
    <x v="2"/>
    <n v="0"/>
    <n v="0"/>
  </r>
  <r>
    <x v="1827"/>
    <x v="30"/>
    <x v="0"/>
    <x v="17"/>
    <x v="0"/>
    <n v="36"/>
    <x v="34"/>
    <x v="1"/>
    <x v="6"/>
    <x v="1"/>
    <x v="8"/>
    <x v="1"/>
    <s v="No"/>
    <x v="4"/>
    <x v="1"/>
    <x v="1"/>
    <x v="4"/>
    <x v="4"/>
    <x v="1"/>
    <n v="0"/>
    <n v="0"/>
  </r>
  <r>
    <x v="1828"/>
    <x v="23"/>
    <x v="0"/>
    <x v="7"/>
    <x v="2"/>
    <n v="80"/>
    <x v="13"/>
    <x v="0"/>
    <x v="0"/>
    <x v="1"/>
    <x v="20"/>
    <x v="1"/>
    <s v="No"/>
    <x v="0"/>
    <x v="1"/>
    <x v="1"/>
    <x v="24"/>
    <x v="1"/>
    <x v="6"/>
    <n v="0"/>
    <n v="0"/>
  </r>
  <r>
    <x v="1829"/>
    <x v="11"/>
    <x v="0"/>
    <x v="19"/>
    <x v="3"/>
    <n v="96"/>
    <x v="4"/>
    <x v="2"/>
    <x v="3"/>
    <x v="1"/>
    <x v="8"/>
    <x v="1"/>
    <s v="No"/>
    <x v="4"/>
    <x v="1"/>
    <x v="1"/>
    <x v="16"/>
    <x v="2"/>
    <x v="3"/>
    <n v="0"/>
    <n v="0"/>
  </r>
  <r>
    <x v="1830"/>
    <x v="2"/>
    <x v="0"/>
    <x v="12"/>
    <x v="3"/>
    <n v="80"/>
    <x v="23"/>
    <x v="2"/>
    <x v="24"/>
    <x v="0"/>
    <x v="6"/>
    <x v="1"/>
    <s v="No"/>
    <x v="0"/>
    <x v="1"/>
    <x v="1"/>
    <x v="22"/>
    <x v="0"/>
    <x v="2"/>
    <n v="0"/>
    <n v="0"/>
  </r>
  <r>
    <x v="1831"/>
    <x v="46"/>
    <x v="0"/>
    <x v="0"/>
    <x v="0"/>
    <n v="71"/>
    <x v="1"/>
    <x v="2"/>
    <x v="17"/>
    <x v="2"/>
    <x v="13"/>
    <x v="1"/>
    <s v="No"/>
    <x v="1"/>
    <x v="1"/>
    <x v="1"/>
    <x v="36"/>
    <x v="4"/>
    <x v="6"/>
    <n v="0"/>
    <n v="0"/>
  </r>
  <r>
    <x v="1832"/>
    <x v="28"/>
    <x v="0"/>
    <x v="16"/>
    <x v="3"/>
    <n v="29"/>
    <x v="7"/>
    <x v="2"/>
    <x v="24"/>
    <x v="3"/>
    <x v="12"/>
    <x v="1"/>
    <s v="No"/>
    <x v="1"/>
    <x v="1"/>
    <x v="1"/>
    <x v="26"/>
    <x v="1"/>
    <x v="5"/>
    <n v="0"/>
    <n v="0"/>
  </r>
  <r>
    <x v="1833"/>
    <x v="50"/>
    <x v="0"/>
    <x v="16"/>
    <x v="3"/>
    <n v="53"/>
    <x v="7"/>
    <x v="2"/>
    <x v="22"/>
    <x v="1"/>
    <x v="9"/>
    <x v="1"/>
    <s v="No"/>
    <x v="4"/>
    <x v="1"/>
    <x v="1"/>
    <x v="5"/>
    <x v="3"/>
    <x v="0"/>
    <n v="0"/>
    <n v="0"/>
  </r>
  <r>
    <x v="1834"/>
    <x v="34"/>
    <x v="0"/>
    <x v="11"/>
    <x v="0"/>
    <n v="35"/>
    <x v="27"/>
    <x v="2"/>
    <x v="4"/>
    <x v="2"/>
    <x v="7"/>
    <x v="1"/>
    <s v="No"/>
    <x v="4"/>
    <x v="1"/>
    <x v="1"/>
    <x v="30"/>
    <x v="0"/>
    <x v="0"/>
    <n v="0"/>
    <n v="0"/>
  </r>
  <r>
    <x v="1835"/>
    <x v="13"/>
    <x v="0"/>
    <x v="18"/>
    <x v="3"/>
    <n v="75"/>
    <x v="0"/>
    <x v="2"/>
    <x v="12"/>
    <x v="3"/>
    <x v="4"/>
    <x v="1"/>
    <s v="No"/>
    <x v="4"/>
    <x v="1"/>
    <x v="1"/>
    <x v="24"/>
    <x v="2"/>
    <x v="3"/>
    <n v="0"/>
    <n v="0"/>
  </r>
  <r>
    <x v="1836"/>
    <x v="17"/>
    <x v="0"/>
    <x v="13"/>
    <x v="0"/>
    <n v="52"/>
    <x v="36"/>
    <x v="2"/>
    <x v="11"/>
    <x v="3"/>
    <x v="19"/>
    <x v="1"/>
    <s v="No"/>
    <x v="4"/>
    <x v="1"/>
    <x v="1"/>
    <x v="31"/>
    <x v="2"/>
    <x v="5"/>
    <n v="0"/>
    <n v="0"/>
  </r>
  <r>
    <x v="1837"/>
    <x v="38"/>
    <x v="0"/>
    <x v="19"/>
    <x v="3"/>
    <n v="77"/>
    <x v="6"/>
    <x v="2"/>
    <x v="19"/>
    <x v="0"/>
    <x v="6"/>
    <x v="1"/>
    <s v="No"/>
    <x v="1"/>
    <x v="1"/>
    <x v="1"/>
    <x v="6"/>
    <x v="0"/>
    <x v="5"/>
    <n v="0"/>
    <n v="0"/>
  </r>
  <r>
    <x v="1838"/>
    <x v="43"/>
    <x v="0"/>
    <x v="24"/>
    <x v="3"/>
    <n v="24"/>
    <x v="34"/>
    <x v="0"/>
    <x v="24"/>
    <x v="3"/>
    <x v="7"/>
    <x v="1"/>
    <s v="No"/>
    <x v="2"/>
    <x v="1"/>
    <x v="1"/>
    <x v="47"/>
    <x v="2"/>
    <x v="3"/>
    <n v="0"/>
    <n v="0"/>
  </r>
  <r>
    <x v="1839"/>
    <x v="45"/>
    <x v="0"/>
    <x v="5"/>
    <x v="0"/>
    <n v="78"/>
    <x v="16"/>
    <x v="3"/>
    <x v="7"/>
    <x v="0"/>
    <x v="18"/>
    <x v="1"/>
    <s v="No"/>
    <x v="5"/>
    <x v="1"/>
    <x v="1"/>
    <x v="18"/>
    <x v="1"/>
    <x v="2"/>
    <n v="0"/>
    <n v="0"/>
  </r>
  <r>
    <x v="1840"/>
    <x v="32"/>
    <x v="0"/>
    <x v="3"/>
    <x v="1"/>
    <n v="98"/>
    <x v="5"/>
    <x v="2"/>
    <x v="9"/>
    <x v="0"/>
    <x v="5"/>
    <x v="1"/>
    <s v="No"/>
    <x v="5"/>
    <x v="1"/>
    <x v="1"/>
    <x v="15"/>
    <x v="4"/>
    <x v="6"/>
    <n v="0"/>
    <n v="0"/>
  </r>
  <r>
    <x v="1841"/>
    <x v="18"/>
    <x v="0"/>
    <x v="20"/>
    <x v="0"/>
    <n v="57"/>
    <x v="34"/>
    <x v="0"/>
    <x v="24"/>
    <x v="0"/>
    <x v="21"/>
    <x v="1"/>
    <s v="No"/>
    <x v="3"/>
    <x v="1"/>
    <x v="1"/>
    <x v="22"/>
    <x v="3"/>
    <x v="6"/>
    <n v="0"/>
    <n v="0"/>
  </r>
  <r>
    <x v="1842"/>
    <x v="12"/>
    <x v="0"/>
    <x v="8"/>
    <x v="3"/>
    <n v="78"/>
    <x v="15"/>
    <x v="2"/>
    <x v="13"/>
    <x v="2"/>
    <x v="14"/>
    <x v="1"/>
    <s v="No"/>
    <x v="0"/>
    <x v="1"/>
    <x v="1"/>
    <x v="43"/>
    <x v="5"/>
    <x v="2"/>
    <n v="0"/>
    <n v="0"/>
  </r>
  <r>
    <x v="1843"/>
    <x v="24"/>
    <x v="0"/>
    <x v="14"/>
    <x v="2"/>
    <n v="76"/>
    <x v="0"/>
    <x v="2"/>
    <x v="4"/>
    <x v="3"/>
    <x v="10"/>
    <x v="1"/>
    <s v="No"/>
    <x v="2"/>
    <x v="1"/>
    <x v="1"/>
    <x v="18"/>
    <x v="2"/>
    <x v="5"/>
    <n v="0"/>
    <n v="0"/>
  </r>
  <r>
    <x v="1844"/>
    <x v="52"/>
    <x v="0"/>
    <x v="6"/>
    <x v="0"/>
    <n v="26"/>
    <x v="45"/>
    <x v="2"/>
    <x v="7"/>
    <x v="1"/>
    <x v="2"/>
    <x v="1"/>
    <s v="No"/>
    <x v="4"/>
    <x v="1"/>
    <x v="1"/>
    <x v="4"/>
    <x v="2"/>
    <x v="2"/>
    <n v="0"/>
    <n v="0"/>
  </r>
  <r>
    <x v="1845"/>
    <x v="47"/>
    <x v="0"/>
    <x v="3"/>
    <x v="1"/>
    <n v="78"/>
    <x v="12"/>
    <x v="2"/>
    <x v="20"/>
    <x v="0"/>
    <x v="11"/>
    <x v="1"/>
    <s v="No"/>
    <x v="4"/>
    <x v="1"/>
    <x v="1"/>
    <x v="30"/>
    <x v="4"/>
    <x v="3"/>
    <n v="0"/>
    <n v="0"/>
  </r>
  <r>
    <x v="1846"/>
    <x v="33"/>
    <x v="0"/>
    <x v="18"/>
    <x v="3"/>
    <n v="53"/>
    <x v="48"/>
    <x v="2"/>
    <x v="22"/>
    <x v="2"/>
    <x v="3"/>
    <x v="1"/>
    <s v="No"/>
    <x v="3"/>
    <x v="1"/>
    <x v="1"/>
    <x v="44"/>
    <x v="0"/>
    <x v="3"/>
    <n v="0"/>
    <n v="0"/>
  </r>
  <r>
    <x v="1847"/>
    <x v="5"/>
    <x v="0"/>
    <x v="3"/>
    <x v="1"/>
    <n v="100"/>
    <x v="28"/>
    <x v="3"/>
    <x v="17"/>
    <x v="2"/>
    <x v="14"/>
    <x v="1"/>
    <s v="No"/>
    <x v="1"/>
    <x v="1"/>
    <x v="1"/>
    <x v="3"/>
    <x v="2"/>
    <x v="1"/>
    <n v="0"/>
    <n v="0"/>
  </r>
  <r>
    <x v="1848"/>
    <x v="1"/>
    <x v="0"/>
    <x v="2"/>
    <x v="0"/>
    <n v="73"/>
    <x v="1"/>
    <x v="3"/>
    <x v="22"/>
    <x v="0"/>
    <x v="2"/>
    <x v="1"/>
    <s v="No"/>
    <x v="0"/>
    <x v="1"/>
    <x v="1"/>
    <x v="11"/>
    <x v="1"/>
    <x v="6"/>
    <n v="0"/>
    <n v="0"/>
  </r>
  <r>
    <x v="1849"/>
    <x v="11"/>
    <x v="0"/>
    <x v="11"/>
    <x v="0"/>
    <n v="40"/>
    <x v="35"/>
    <x v="2"/>
    <x v="1"/>
    <x v="0"/>
    <x v="9"/>
    <x v="1"/>
    <s v="No"/>
    <x v="5"/>
    <x v="1"/>
    <x v="1"/>
    <x v="31"/>
    <x v="4"/>
    <x v="5"/>
    <n v="0"/>
    <n v="0"/>
  </r>
  <r>
    <x v="1850"/>
    <x v="47"/>
    <x v="0"/>
    <x v="24"/>
    <x v="3"/>
    <n v="76"/>
    <x v="5"/>
    <x v="1"/>
    <x v="13"/>
    <x v="0"/>
    <x v="11"/>
    <x v="1"/>
    <s v="No"/>
    <x v="5"/>
    <x v="1"/>
    <x v="1"/>
    <x v="16"/>
    <x v="5"/>
    <x v="1"/>
    <n v="0"/>
    <n v="0"/>
  </r>
  <r>
    <x v="1851"/>
    <x v="48"/>
    <x v="0"/>
    <x v="11"/>
    <x v="0"/>
    <n v="80"/>
    <x v="12"/>
    <x v="1"/>
    <x v="12"/>
    <x v="3"/>
    <x v="0"/>
    <x v="1"/>
    <s v="No"/>
    <x v="1"/>
    <x v="1"/>
    <x v="1"/>
    <x v="7"/>
    <x v="4"/>
    <x v="0"/>
    <n v="0"/>
    <n v="0"/>
  </r>
  <r>
    <x v="1852"/>
    <x v="38"/>
    <x v="0"/>
    <x v="1"/>
    <x v="0"/>
    <n v="80"/>
    <x v="38"/>
    <x v="3"/>
    <x v="10"/>
    <x v="0"/>
    <x v="22"/>
    <x v="1"/>
    <s v="No"/>
    <x v="5"/>
    <x v="1"/>
    <x v="1"/>
    <x v="18"/>
    <x v="1"/>
    <x v="1"/>
    <n v="0"/>
    <n v="0"/>
  </r>
  <r>
    <x v="1853"/>
    <x v="26"/>
    <x v="0"/>
    <x v="0"/>
    <x v="0"/>
    <n v="67"/>
    <x v="25"/>
    <x v="3"/>
    <x v="8"/>
    <x v="1"/>
    <x v="3"/>
    <x v="1"/>
    <s v="No"/>
    <x v="0"/>
    <x v="1"/>
    <x v="1"/>
    <x v="47"/>
    <x v="3"/>
    <x v="0"/>
    <n v="0"/>
    <n v="0"/>
  </r>
  <r>
    <x v="1854"/>
    <x v="15"/>
    <x v="0"/>
    <x v="1"/>
    <x v="0"/>
    <n v="61"/>
    <x v="0"/>
    <x v="2"/>
    <x v="11"/>
    <x v="1"/>
    <x v="22"/>
    <x v="1"/>
    <s v="No"/>
    <x v="0"/>
    <x v="1"/>
    <x v="1"/>
    <x v="3"/>
    <x v="2"/>
    <x v="2"/>
    <n v="0"/>
    <n v="0"/>
  </r>
  <r>
    <x v="1855"/>
    <x v="52"/>
    <x v="0"/>
    <x v="5"/>
    <x v="0"/>
    <n v="76"/>
    <x v="3"/>
    <x v="3"/>
    <x v="11"/>
    <x v="1"/>
    <x v="10"/>
    <x v="1"/>
    <s v="No"/>
    <x v="3"/>
    <x v="1"/>
    <x v="1"/>
    <x v="44"/>
    <x v="1"/>
    <x v="2"/>
    <n v="0"/>
    <n v="0"/>
  </r>
  <r>
    <x v="1856"/>
    <x v="6"/>
    <x v="0"/>
    <x v="16"/>
    <x v="3"/>
    <n v="55"/>
    <x v="28"/>
    <x v="3"/>
    <x v="19"/>
    <x v="2"/>
    <x v="4"/>
    <x v="1"/>
    <s v="No"/>
    <x v="1"/>
    <x v="1"/>
    <x v="1"/>
    <x v="48"/>
    <x v="3"/>
    <x v="4"/>
    <n v="0"/>
    <n v="0"/>
  </r>
  <r>
    <x v="1857"/>
    <x v="47"/>
    <x v="0"/>
    <x v="17"/>
    <x v="0"/>
    <n v="85"/>
    <x v="24"/>
    <x v="0"/>
    <x v="1"/>
    <x v="2"/>
    <x v="17"/>
    <x v="1"/>
    <s v="No"/>
    <x v="2"/>
    <x v="1"/>
    <x v="1"/>
    <x v="42"/>
    <x v="1"/>
    <x v="5"/>
    <n v="0"/>
    <n v="0"/>
  </r>
  <r>
    <x v="1858"/>
    <x v="40"/>
    <x v="0"/>
    <x v="18"/>
    <x v="3"/>
    <n v="69"/>
    <x v="1"/>
    <x v="1"/>
    <x v="15"/>
    <x v="1"/>
    <x v="8"/>
    <x v="1"/>
    <s v="No"/>
    <x v="4"/>
    <x v="1"/>
    <x v="1"/>
    <x v="6"/>
    <x v="5"/>
    <x v="2"/>
    <n v="0"/>
    <n v="0"/>
  </r>
  <r>
    <x v="1859"/>
    <x v="22"/>
    <x v="0"/>
    <x v="22"/>
    <x v="3"/>
    <n v="26"/>
    <x v="32"/>
    <x v="0"/>
    <x v="19"/>
    <x v="2"/>
    <x v="18"/>
    <x v="1"/>
    <s v="No"/>
    <x v="5"/>
    <x v="1"/>
    <x v="1"/>
    <x v="32"/>
    <x v="5"/>
    <x v="0"/>
    <n v="0"/>
    <n v="0"/>
  </r>
  <r>
    <x v="1860"/>
    <x v="20"/>
    <x v="0"/>
    <x v="17"/>
    <x v="0"/>
    <n v="64"/>
    <x v="23"/>
    <x v="2"/>
    <x v="5"/>
    <x v="2"/>
    <x v="6"/>
    <x v="1"/>
    <s v="No"/>
    <x v="2"/>
    <x v="1"/>
    <x v="1"/>
    <x v="7"/>
    <x v="2"/>
    <x v="5"/>
    <n v="0"/>
    <n v="0"/>
  </r>
  <r>
    <x v="1861"/>
    <x v="26"/>
    <x v="0"/>
    <x v="4"/>
    <x v="1"/>
    <n v="60"/>
    <x v="45"/>
    <x v="1"/>
    <x v="15"/>
    <x v="3"/>
    <x v="15"/>
    <x v="1"/>
    <s v="No"/>
    <x v="3"/>
    <x v="1"/>
    <x v="1"/>
    <x v="5"/>
    <x v="5"/>
    <x v="5"/>
    <n v="0"/>
    <n v="0"/>
  </r>
  <r>
    <x v="1862"/>
    <x v="35"/>
    <x v="0"/>
    <x v="24"/>
    <x v="3"/>
    <n v="36"/>
    <x v="13"/>
    <x v="2"/>
    <x v="2"/>
    <x v="0"/>
    <x v="12"/>
    <x v="1"/>
    <s v="No"/>
    <x v="0"/>
    <x v="1"/>
    <x v="1"/>
    <x v="9"/>
    <x v="3"/>
    <x v="0"/>
    <n v="0"/>
    <n v="0"/>
  </r>
  <r>
    <x v="1863"/>
    <x v="15"/>
    <x v="0"/>
    <x v="3"/>
    <x v="1"/>
    <n v="21"/>
    <x v="39"/>
    <x v="0"/>
    <x v="20"/>
    <x v="1"/>
    <x v="24"/>
    <x v="1"/>
    <s v="No"/>
    <x v="4"/>
    <x v="1"/>
    <x v="1"/>
    <x v="30"/>
    <x v="5"/>
    <x v="5"/>
    <n v="0"/>
    <n v="0"/>
  </r>
  <r>
    <x v="1864"/>
    <x v="1"/>
    <x v="0"/>
    <x v="21"/>
    <x v="3"/>
    <n v="72"/>
    <x v="5"/>
    <x v="1"/>
    <x v="17"/>
    <x v="3"/>
    <x v="4"/>
    <x v="1"/>
    <s v="No"/>
    <x v="4"/>
    <x v="1"/>
    <x v="1"/>
    <x v="33"/>
    <x v="0"/>
    <x v="3"/>
    <n v="0"/>
    <n v="0"/>
  </r>
  <r>
    <x v="1865"/>
    <x v="19"/>
    <x v="0"/>
    <x v="13"/>
    <x v="0"/>
    <n v="62"/>
    <x v="9"/>
    <x v="1"/>
    <x v="5"/>
    <x v="2"/>
    <x v="22"/>
    <x v="1"/>
    <s v="No"/>
    <x v="5"/>
    <x v="1"/>
    <x v="1"/>
    <x v="45"/>
    <x v="4"/>
    <x v="5"/>
    <n v="0"/>
    <n v="0"/>
  </r>
  <r>
    <x v="1866"/>
    <x v="18"/>
    <x v="0"/>
    <x v="17"/>
    <x v="0"/>
    <n v="44"/>
    <x v="29"/>
    <x v="3"/>
    <x v="9"/>
    <x v="0"/>
    <x v="19"/>
    <x v="1"/>
    <s v="No"/>
    <x v="3"/>
    <x v="1"/>
    <x v="1"/>
    <x v="44"/>
    <x v="2"/>
    <x v="0"/>
    <n v="0"/>
    <n v="0"/>
  </r>
  <r>
    <x v="1867"/>
    <x v="4"/>
    <x v="0"/>
    <x v="11"/>
    <x v="0"/>
    <n v="52"/>
    <x v="12"/>
    <x v="2"/>
    <x v="18"/>
    <x v="3"/>
    <x v="23"/>
    <x v="1"/>
    <s v="No"/>
    <x v="4"/>
    <x v="1"/>
    <x v="1"/>
    <x v="41"/>
    <x v="0"/>
    <x v="3"/>
    <n v="0"/>
    <n v="0"/>
  </r>
  <r>
    <x v="1868"/>
    <x v="51"/>
    <x v="0"/>
    <x v="24"/>
    <x v="3"/>
    <n v="58"/>
    <x v="27"/>
    <x v="2"/>
    <x v="5"/>
    <x v="1"/>
    <x v="10"/>
    <x v="1"/>
    <s v="No"/>
    <x v="2"/>
    <x v="1"/>
    <x v="1"/>
    <x v="12"/>
    <x v="1"/>
    <x v="0"/>
    <n v="0"/>
    <n v="0"/>
  </r>
  <r>
    <x v="1869"/>
    <x v="20"/>
    <x v="0"/>
    <x v="0"/>
    <x v="0"/>
    <n v="77"/>
    <x v="8"/>
    <x v="1"/>
    <x v="19"/>
    <x v="1"/>
    <x v="20"/>
    <x v="1"/>
    <s v="No"/>
    <x v="4"/>
    <x v="1"/>
    <x v="1"/>
    <x v="20"/>
    <x v="5"/>
    <x v="6"/>
    <n v="0"/>
    <n v="0"/>
  </r>
  <r>
    <x v="1870"/>
    <x v="49"/>
    <x v="0"/>
    <x v="0"/>
    <x v="0"/>
    <n v="99"/>
    <x v="5"/>
    <x v="0"/>
    <x v="10"/>
    <x v="1"/>
    <x v="24"/>
    <x v="1"/>
    <s v="No"/>
    <x v="5"/>
    <x v="1"/>
    <x v="1"/>
    <x v="46"/>
    <x v="5"/>
    <x v="0"/>
    <n v="0"/>
    <n v="0"/>
  </r>
  <r>
    <x v="1871"/>
    <x v="19"/>
    <x v="0"/>
    <x v="2"/>
    <x v="0"/>
    <n v="96"/>
    <x v="26"/>
    <x v="3"/>
    <x v="10"/>
    <x v="3"/>
    <x v="2"/>
    <x v="1"/>
    <s v="No"/>
    <x v="3"/>
    <x v="1"/>
    <x v="1"/>
    <x v="0"/>
    <x v="1"/>
    <x v="6"/>
    <n v="0"/>
    <n v="0"/>
  </r>
  <r>
    <x v="1872"/>
    <x v="49"/>
    <x v="0"/>
    <x v="17"/>
    <x v="0"/>
    <n v="64"/>
    <x v="29"/>
    <x v="2"/>
    <x v="12"/>
    <x v="2"/>
    <x v="12"/>
    <x v="1"/>
    <s v="No"/>
    <x v="3"/>
    <x v="1"/>
    <x v="1"/>
    <x v="37"/>
    <x v="2"/>
    <x v="5"/>
    <n v="0"/>
    <n v="0"/>
  </r>
  <r>
    <x v="1873"/>
    <x v="14"/>
    <x v="0"/>
    <x v="1"/>
    <x v="0"/>
    <n v="44"/>
    <x v="48"/>
    <x v="3"/>
    <x v="16"/>
    <x v="3"/>
    <x v="3"/>
    <x v="1"/>
    <s v="No"/>
    <x v="0"/>
    <x v="1"/>
    <x v="1"/>
    <x v="3"/>
    <x v="4"/>
    <x v="1"/>
    <n v="0"/>
    <n v="0"/>
  </r>
  <r>
    <x v="1874"/>
    <x v="29"/>
    <x v="0"/>
    <x v="13"/>
    <x v="0"/>
    <n v="33"/>
    <x v="27"/>
    <x v="0"/>
    <x v="7"/>
    <x v="3"/>
    <x v="15"/>
    <x v="1"/>
    <s v="No"/>
    <x v="1"/>
    <x v="1"/>
    <x v="1"/>
    <x v="0"/>
    <x v="1"/>
    <x v="1"/>
    <n v="0"/>
    <n v="0"/>
  </r>
  <r>
    <x v="1875"/>
    <x v="6"/>
    <x v="0"/>
    <x v="23"/>
    <x v="1"/>
    <n v="71"/>
    <x v="30"/>
    <x v="2"/>
    <x v="18"/>
    <x v="0"/>
    <x v="20"/>
    <x v="1"/>
    <s v="No"/>
    <x v="2"/>
    <x v="1"/>
    <x v="1"/>
    <x v="49"/>
    <x v="2"/>
    <x v="3"/>
    <n v="0"/>
    <n v="0"/>
  </r>
  <r>
    <x v="1876"/>
    <x v="22"/>
    <x v="0"/>
    <x v="11"/>
    <x v="0"/>
    <n v="36"/>
    <x v="26"/>
    <x v="2"/>
    <x v="0"/>
    <x v="3"/>
    <x v="5"/>
    <x v="1"/>
    <s v="No"/>
    <x v="3"/>
    <x v="1"/>
    <x v="1"/>
    <x v="41"/>
    <x v="0"/>
    <x v="3"/>
    <n v="0"/>
    <n v="0"/>
  </r>
  <r>
    <x v="1877"/>
    <x v="28"/>
    <x v="0"/>
    <x v="24"/>
    <x v="3"/>
    <n v="62"/>
    <x v="38"/>
    <x v="0"/>
    <x v="6"/>
    <x v="3"/>
    <x v="15"/>
    <x v="1"/>
    <s v="No"/>
    <x v="0"/>
    <x v="1"/>
    <x v="1"/>
    <x v="35"/>
    <x v="2"/>
    <x v="2"/>
    <n v="0"/>
    <n v="0"/>
  </r>
  <r>
    <x v="1878"/>
    <x v="50"/>
    <x v="0"/>
    <x v="20"/>
    <x v="0"/>
    <n v="29"/>
    <x v="19"/>
    <x v="0"/>
    <x v="23"/>
    <x v="2"/>
    <x v="23"/>
    <x v="1"/>
    <s v="No"/>
    <x v="5"/>
    <x v="1"/>
    <x v="1"/>
    <x v="36"/>
    <x v="2"/>
    <x v="5"/>
    <n v="0"/>
    <n v="0"/>
  </r>
  <r>
    <x v="1879"/>
    <x v="19"/>
    <x v="0"/>
    <x v="17"/>
    <x v="0"/>
    <n v="33"/>
    <x v="30"/>
    <x v="0"/>
    <x v="4"/>
    <x v="1"/>
    <x v="1"/>
    <x v="1"/>
    <s v="No"/>
    <x v="0"/>
    <x v="1"/>
    <x v="1"/>
    <x v="15"/>
    <x v="1"/>
    <x v="4"/>
    <n v="0"/>
    <n v="0"/>
  </r>
  <r>
    <x v="1880"/>
    <x v="50"/>
    <x v="0"/>
    <x v="0"/>
    <x v="0"/>
    <n v="33"/>
    <x v="32"/>
    <x v="0"/>
    <x v="22"/>
    <x v="3"/>
    <x v="0"/>
    <x v="1"/>
    <s v="No"/>
    <x v="4"/>
    <x v="1"/>
    <x v="1"/>
    <x v="6"/>
    <x v="5"/>
    <x v="5"/>
    <n v="0"/>
    <n v="0"/>
  </r>
  <r>
    <x v="1881"/>
    <x v="44"/>
    <x v="0"/>
    <x v="0"/>
    <x v="0"/>
    <n v="41"/>
    <x v="32"/>
    <x v="2"/>
    <x v="16"/>
    <x v="0"/>
    <x v="24"/>
    <x v="1"/>
    <s v="No"/>
    <x v="3"/>
    <x v="1"/>
    <x v="1"/>
    <x v="21"/>
    <x v="1"/>
    <x v="4"/>
    <n v="0"/>
    <n v="0"/>
  </r>
  <r>
    <x v="1882"/>
    <x v="42"/>
    <x v="0"/>
    <x v="18"/>
    <x v="3"/>
    <n v="54"/>
    <x v="30"/>
    <x v="0"/>
    <x v="24"/>
    <x v="0"/>
    <x v="16"/>
    <x v="1"/>
    <s v="No"/>
    <x v="5"/>
    <x v="1"/>
    <x v="1"/>
    <x v="29"/>
    <x v="4"/>
    <x v="3"/>
    <n v="0"/>
    <n v="0"/>
  </r>
  <r>
    <x v="1883"/>
    <x v="15"/>
    <x v="0"/>
    <x v="21"/>
    <x v="3"/>
    <n v="58"/>
    <x v="42"/>
    <x v="2"/>
    <x v="17"/>
    <x v="1"/>
    <x v="8"/>
    <x v="1"/>
    <s v="No"/>
    <x v="5"/>
    <x v="1"/>
    <x v="1"/>
    <x v="30"/>
    <x v="5"/>
    <x v="0"/>
    <n v="0"/>
    <n v="0"/>
  </r>
  <r>
    <x v="1884"/>
    <x v="7"/>
    <x v="0"/>
    <x v="6"/>
    <x v="0"/>
    <n v="30"/>
    <x v="28"/>
    <x v="1"/>
    <x v="6"/>
    <x v="2"/>
    <x v="24"/>
    <x v="1"/>
    <s v="No"/>
    <x v="2"/>
    <x v="1"/>
    <x v="1"/>
    <x v="28"/>
    <x v="4"/>
    <x v="4"/>
    <n v="0"/>
    <n v="0"/>
  </r>
  <r>
    <x v="1885"/>
    <x v="8"/>
    <x v="0"/>
    <x v="16"/>
    <x v="3"/>
    <n v="53"/>
    <x v="22"/>
    <x v="1"/>
    <x v="1"/>
    <x v="0"/>
    <x v="14"/>
    <x v="1"/>
    <s v="No"/>
    <x v="3"/>
    <x v="1"/>
    <x v="1"/>
    <x v="31"/>
    <x v="1"/>
    <x v="5"/>
    <n v="0"/>
    <n v="0"/>
  </r>
  <r>
    <x v="1886"/>
    <x v="20"/>
    <x v="0"/>
    <x v="24"/>
    <x v="3"/>
    <n v="91"/>
    <x v="10"/>
    <x v="0"/>
    <x v="19"/>
    <x v="1"/>
    <x v="14"/>
    <x v="1"/>
    <s v="No"/>
    <x v="2"/>
    <x v="1"/>
    <x v="1"/>
    <x v="15"/>
    <x v="1"/>
    <x v="4"/>
    <n v="0"/>
    <n v="0"/>
  </r>
  <r>
    <x v="1887"/>
    <x v="14"/>
    <x v="0"/>
    <x v="15"/>
    <x v="0"/>
    <n v="44"/>
    <x v="25"/>
    <x v="3"/>
    <x v="9"/>
    <x v="3"/>
    <x v="1"/>
    <x v="1"/>
    <s v="No"/>
    <x v="0"/>
    <x v="1"/>
    <x v="1"/>
    <x v="35"/>
    <x v="3"/>
    <x v="5"/>
    <n v="0"/>
    <n v="0"/>
  </r>
  <r>
    <x v="1888"/>
    <x v="46"/>
    <x v="0"/>
    <x v="15"/>
    <x v="0"/>
    <n v="89"/>
    <x v="45"/>
    <x v="3"/>
    <x v="2"/>
    <x v="0"/>
    <x v="23"/>
    <x v="1"/>
    <s v="No"/>
    <x v="1"/>
    <x v="1"/>
    <x v="1"/>
    <x v="26"/>
    <x v="2"/>
    <x v="1"/>
    <n v="0"/>
    <n v="0"/>
  </r>
  <r>
    <x v="1889"/>
    <x v="35"/>
    <x v="0"/>
    <x v="11"/>
    <x v="0"/>
    <n v="57"/>
    <x v="17"/>
    <x v="0"/>
    <x v="15"/>
    <x v="1"/>
    <x v="25"/>
    <x v="1"/>
    <s v="No"/>
    <x v="2"/>
    <x v="1"/>
    <x v="1"/>
    <x v="46"/>
    <x v="4"/>
    <x v="1"/>
    <n v="0"/>
    <n v="0"/>
  </r>
  <r>
    <x v="1890"/>
    <x v="24"/>
    <x v="0"/>
    <x v="12"/>
    <x v="3"/>
    <n v="57"/>
    <x v="11"/>
    <x v="2"/>
    <x v="12"/>
    <x v="1"/>
    <x v="23"/>
    <x v="1"/>
    <s v="No"/>
    <x v="5"/>
    <x v="1"/>
    <x v="1"/>
    <x v="36"/>
    <x v="2"/>
    <x v="1"/>
    <n v="0"/>
    <n v="0"/>
  </r>
  <r>
    <x v="1891"/>
    <x v="28"/>
    <x v="0"/>
    <x v="16"/>
    <x v="3"/>
    <n v="74"/>
    <x v="13"/>
    <x v="2"/>
    <x v="0"/>
    <x v="2"/>
    <x v="5"/>
    <x v="1"/>
    <s v="No"/>
    <x v="2"/>
    <x v="1"/>
    <x v="1"/>
    <x v="26"/>
    <x v="5"/>
    <x v="3"/>
    <n v="0"/>
    <n v="0"/>
  </r>
  <r>
    <x v="1892"/>
    <x v="31"/>
    <x v="0"/>
    <x v="14"/>
    <x v="2"/>
    <n v="30"/>
    <x v="18"/>
    <x v="2"/>
    <x v="24"/>
    <x v="3"/>
    <x v="12"/>
    <x v="1"/>
    <s v="No"/>
    <x v="4"/>
    <x v="1"/>
    <x v="1"/>
    <x v="45"/>
    <x v="0"/>
    <x v="1"/>
    <n v="0"/>
    <n v="0"/>
  </r>
  <r>
    <x v="1893"/>
    <x v="48"/>
    <x v="0"/>
    <x v="10"/>
    <x v="0"/>
    <n v="20"/>
    <x v="12"/>
    <x v="0"/>
    <x v="16"/>
    <x v="2"/>
    <x v="18"/>
    <x v="1"/>
    <s v="No"/>
    <x v="0"/>
    <x v="1"/>
    <x v="1"/>
    <x v="9"/>
    <x v="3"/>
    <x v="0"/>
    <n v="0"/>
    <n v="0"/>
  </r>
  <r>
    <x v="1894"/>
    <x v="32"/>
    <x v="0"/>
    <x v="15"/>
    <x v="0"/>
    <n v="90"/>
    <x v="28"/>
    <x v="2"/>
    <x v="7"/>
    <x v="3"/>
    <x v="25"/>
    <x v="1"/>
    <s v="No"/>
    <x v="1"/>
    <x v="1"/>
    <x v="1"/>
    <x v="26"/>
    <x v="5"/>
    <x v="4"/>
    <n v="0"/>
    <n v="0"/>
  </r>
  <r>
    <x v="1895"/>
    <x v="18"/>
    <x v="0"/>
    <x v="2"/>
    <x v="0"/>
    <n v="61"/>
    <x v="47"/>
    <x v="0"/>
    <x v="21"/>
    <x v="3"/>
    <x v="9"/>
    <x v="1"/>
    <s v="No"/>
    <x v="0"/>
    <x v="1"/>
    <x v="1"/>
    <x v="35"/>
    <x v="5"/>
    <x v="5"/>
    <n v="0"/>
    <n v="0"/>
  </r>
  <r>
    <x v="1896"/>
    <x v="9"/>
    <x v="0"/>
    <x v="3"/>
    <x v="1"/>
    <n v="51"/>
    <x v="22"/>
    <x v="2"/>
    <x v="9"/>
    <x v="3"/>
    <x v="3"/>
    <x v="1"/>
    <s v="No"/>
    <x v="3"/>
    <x v="1"/>
    <x v="1"/>
    <x v="5"/>
    <x v="0"/>
    <x v="5"/>
    <n v="0"/>
    <n v="0"/>
  </r>
  <r>
    <x v="1897"/>
    <x v="10"/>
    <x v="0"/>
    <x v="12"/>
    <x v="3"/>
    <n v="97"/>
    <x v="29"/>
    <x v="0"/>
    <x v="11"/>
    <x v="0"/>
    <x v="3"/>
    <x v="1"/>
    <s v="No"/>
    <x v="1"/>
    <x v="1"/>
    <x v="1"/>
    <x v="47"/>
    <x v="5"/>
    <x v="0"/>
    <n v="0"/>
    <n v="0"/>
  </r>
  <r>
    <x v="1898"/>
    <x v="35"/>
    <x v="0"/>
    <x v="13"/>
    <x v="0"/>
    <n v="97"/>
    <x v="21"/>
    <x v="0"/>
    <x v="23"/>
    <x v="3"/>
    <x v="1"/>
    <x v="1"/>
    <s v="No"/>
    <x v="2"/>
    <x v="1"/>
    <x v="1"/>
    <x v="29"/>
    <x v="0"/>
    <x v="5"/>
    <n v="0"/>
    <n v="0"/>
  </r>
  <r>
    <x v="1899"/>
    <x v="45"/>
    <x v="0"/>
    <x v="6"/>
    <x v="0"/>
    <n v="40"/>
    <x v="14"/>
    <x v="0"/>
    <x v="1"/>
    <x v="0"/>
    <x v="19"/>
    <x v="1"/>
    <s v="No"/>
    <x v="5"/>
    <x v="1"/>
    <x v="1"/>
    <x v="38"/>
    <x v="3"/>
    <x v="1"/>
    <n v="0"/>
    <n v="0"/>
  </r>
  <r>
    <x v="1900"/>
    <x v="13"/>
    <x v="0"/>
    <x v="16"/>
    <x v="3"/>
    <n v="85"/>
    <x v="44"/>
    <x v="1"/>
    <x v="24"/>
    <x v="2"/>
    <x v="13"/>
    <x v="1"/>
    <s v="No"/>
    <x v="1"/>
    <x v="1"/>
    <x v="1"/>
    <x v="11"/>
    <x v="1"/>
    <x v="3"/>
    <n v="0"/>
    <n v="0"/>
  </r>
  <r>
    <x v="1901"/>
    <x v="19"/>
    <x v="0"/>
    <x v="20"/>
    <x v="0"/>
    <n v="76"/>
    <x v="28"/>
    <x v="1"/>
    <x v="19"/>
    <x v="0"/>
    <x v="20"/>
    <x v="1"/>
    <s v="No"/>
    <x v="5"/>
    <x v="1"/>
    <x v="1"/>
    <x v="16"/>
    <x v="1"/>
    <x v="3"/>
    <n v="0"/>
    <n v="0"/>
  </r>
  <r>
    <x v="1902"/>
    <x v="18"/>
    <x v="0"/>
    <x v="3"/>
    <x v="1"/>
    <n v="22"/>
    <x v="35"/>
    <x v="1"/>
    <x v="8"/>
    <x v="1"/>
    <x v="16"/>
    <x v="1"/>
    <s v="No"/>
    <x v="5"/>
    <x v="1"/>
    <x v="1"/>
    <x v="33"/>
    <x v="0"/>
    <x v="5"/>
    <n v="0"/>
    <n v="0"/>
  </r>
  <r>
    <x v="1903"/>
    <x v="35"/>
    <x v="0"/>
    <x v="13"/>
    <x v="0"/>
    <n v="63"/>
    <x v="17"/>
    <x v="2"/>
    <x v="9"/>
    <x v="2"/>
    <x v="13"/>
    <x v="1"/>
    <s v="No"/>
    <x v="3"/>
    <x v="1"/>
    <x v="1"/>
    <x v="10"/>
    <x v="4"/>
    <x v="1"/>
    <n v="0"/>
    <n v="0"/>
  </r>
  <r>
    <x v="1904"/>
    <x v="40"/>
    <x v="0"/>
    <x v="17"/>
    <x v="0"/>
    <n v="71"/>
    <x v="22"/>
    <x v="1"/>
    <x v="5"/>
    <x v="1"/>
    <x v="19"/>
    <x v="1"/>
    <s v="No"/>
    <x v="1"/>
    <x v="1"/>
    <x v="1"/>
    <x v="15"/>
    <x v="1"/>
    <x v="5"/>
    <n v="0"/>
    <n v="0"/>
  </r>
  <r>
    <x v="1905"/>
    <x v="36"/>
    <x v="0"/>
    <x v="23"/>
    <x v="1"/>
    <n v="35"/>
    <x v="37"/>
    <x v="2"/>
    <x v="11"/>
    <x v="2"/>
    <x v="8"/>
    <x v="1"/>
    <s v="No"/>
    <x v="4"/>
    <x v="1"/>
    <x v="1"/>
    <x v="0"/>
    <x v="4"/>
    <x v="0"/>
    <n v="0"/>
    <n v="0"/>
  </r>
  <r>
    <x v="1906"/>
    <x v="51"/>
    <x v="0"/>
    <x v="21"/>
    <x v="3"/>
    <n v="30"/>
    <x v="34"/>
    <x v="2"/>
    <x v="14"/>
    <x v="1"/>
    <x v="12"/>
    <x v="1"/>
    <s v="No"/>
    <x v="4"/>
    <x v="1"/>
    <x v="1"/>
    <x v="37"/>
    <x v="3"/>
    <x v="0"/>
    <n v="0"/>
    <n v="0"/>
  </r>
  <r>
    <x v="1907"/>
    <x v="28"/>
    <x v="0"/>
    <x v="11"/>
    <x v="0"/>
    <n v="74"/>
    <x v="35"/>
    <x v="0"/>
    <x v="20"/>
    <x v="3"/>
    <x v="6"/>
    <x v="1"/>
    <s v="No"/>
    <x v="5"/>
    <x v="1"/>
    <x v="1"/>
    <x v="13"/>
    <x v="2"/>
    <x v="6"/>
    <n v="0"/>
    <n v="0"/>
  </r>
  <r>
    <x v="1908"/>
    <x v="20"/>
    <x v="0"/>
    <x v="18"/>
    <x v="3"/>
    <n v="71"/>
    <x v="42"/>
    <x v="3"/>
    <x v="4"/>
    <x v="0"/>
    <x v="2"/>
    <x v="1"/>
    <s v="No"/>
    <x v="2"/>
    <x v="1"/>
    <x v="1"/>
    <x v="5"/>
    <x v="5"/>
    <x v="4"/>
    <n v="0"/>
    <n v="0"/>
  </r>
  <r>
    <x v="1909"/>
    <x v="2"/>
    <x v="0"/>
    <x v="1"/>
    <x v="0"/>
    <n v="84"/>
    <x v="0"/>
    <x v="1"/>
    <x v="13"/>
    <x v="1"/>
    <x v="24"/>
    <x v="1"/>
    <s v="No"/>
    <x v="5"/>
    <x v="1"/>
    <x v="1"/>
    <x v="45"/>
    <x v="2"/>
    <x v="5"/>
    <n v="0"/>
    <n v="0"/>
  </r>
  <r>
    <x v="1910"/>
    <x v="26"/>
    <x v="0"/>
    <x v="3"/>
    <x v="1"/>
    <n v="38"/>
    <x v="14"/>
    <x v="1"/>
    <x v="22"/>
    <x v="3"/>
    <x v="22"/>
    <x v="1"/>
    <s v="No"/>
    <x v="0"/>
    <x v="1"/>
    <x v="1"/>
    <x v="21"/>
    <x v="5"/>
    <x v="3"/>
    <n v="0"/>
    <n v="0"/>
  </r>
  <r>
    <x v="1911"/>
    <x v="13"/>
    <x v="0"/>
    <x v="16"/>
    <x v="3"/>
    <n v="81"/>
    <x v="28"/>
    <x v="2"/>
    <x v="0"/>
    <x v="1"/>
    <x v="8"/>
    <x v="1"/>
    <s v="No"/>
    <x v="0"/>
    <x v="1"/>
    <x v="1"/>
    <x v="18"/>
    <x v="5"/>
    <x v="4"/>
    <n v="0"/>
    <n v="0"/>
  </r>
  <r>
    <x v="1912"/>
    <x v="26"/>
    <x v="0"/>
    <x v="1"/>
    <x v="0"/>
    <n v="56"/>
    <x v="24"/>
    <x v="1"/>
    <x v="4"/>
    <x v="0"/>
    <x v="23"/>
    <x v="1"/>
    <s v="No"/>
    <x v="4"/>
    <x v="1"/>
    <x v="1"/>
    <x v="36"/>
    <x v="2"/>
    <x v="4"/>
    <n v="0"/>
    <n v="0"/>
  </r>
  <r>
    <x v="1913"/>
    <x v="34"/>
    <x v="0"/>
    <x v="11"/>
    <x v="0"/>
    <n v="48"/>
    <x v="0"/>
    <x v="2"/>
    <x v="15"/>
    <x v="0"/>
    <x v="15"/>
    <x v="1"/>
    <s v="No"/>
    <x v="0"/>
    <x v="1"/>
    <x v="1"/>
    <x v="32"/>
    <x v="1"/>
    <x v="2"/>
    <n v="0"/>
    <n v="0"/>
  </r>
  <r>
    <x v="1914"/>
    <x v="48"/>
    <x v="0"/>
    <x v="6"/>
    <x v="0"/>
    <n v="97"/>
    <x v="29"/>
    <x v="0"/>
    <x v="14"/>
    <x v="3"/>
    <x v="23"/>
    <x v="1"/>
    <s v="No"/>
    <x v="3"/>
    <x v="1"/>
    <x v="1"/>
    <x v="19"/>
    <x v="2"/>
    <x v="0"/>
    <n v="0"/>
    <n v="0"/>
  </r>
  <r>
    <x v="1915"/>
    <x v="47"/>
    <x v="0"/>
    <x v="21"/>
    <x v="3"/>
    <n v="74"/>
    <x v="15"/>
    <x v="2"/>
    <x v="23"/>
    <x v="3"/>
    <x v="10"/>
    <x v="1"/>
    <s v="No"/>
    <x v="4"/>
    <x v="1"/>
    <x v="1"/>
    <x v="12"/>
    <x v="1"/>
    <x v="1"/>
    <n v="0"/>
    <n v="0"/>
  </r>
  <r>
    <x v="1916"/>
    <x v="8"/>
    <x v="0"/>
    <x v="15"/>
    <x v="0"/>
    <n v="50"/>
    <x v="39"/>
    <x v="1"/>
    <x v="19"/>
    <x v="0"/>
    <x v="21"/>
    <x v="1"/>
    <s v="No"/>
    <x v="2"/>
    <x v="1"/>
    <x v="1"/>
    <x v="35"/>
    <x v="5"/>
    <x v="4"/>
    <n v="0"/>
    <n v="0"/>
  </r>
  <r>
    <x v="1917"/>
    <x v="21"/>
    <x v="0"/>
    <x v="11"/>
    <x v="0"/>
    <n v="71"/>
    <x v="11"/>
    <x v="0"/>
    <x v="13"/>
    <x v="0"/>
    <x v="23"/>
    <x v="1"/>
    <s v="No"/>
    <x v="1"/>
    <x v="1"/>
    <x v="1"/>
    <x v="31"/>
    <x v="3"/>
    <x v="4"/>
    <n v="0"/>
    <n v="0"/>
  </r>
  <r>
    <x v="1918"/>
    <x v="25"/>
    <x v="0"/>
    <x v="11"/>
    <x v="0"/>
    <n v="33"/>
    <x v="37"/>
    <x v="1"/>
    <x v="7"/>
    <x v="2"/>
    <x v="12"/>
    <x v="1"/>
    <s v="No"/>
    <x v="3"/>
    <x v="1"/>
    <x v="1"/>
    <x v="42"/>
    <x v="5"/>
    <x v="5"/>
    <n v="0"/>
    <n v="0"/>
  </r>
  <r>
    <x v="1919"/>
    <x v="50"/>
    <x v="0"/>
    <x v="21"/>
    <x v="3"/>
    <n v="56"/>
    <x v="41"/>
    <x v="2"/>
    <x v="8"/>
    <x v="2"/>
    <x v="0"/>
    <x v="1"/>
    <s v="No"/>
    <x v="0"/>
    <x v="1"/>
    <x v="1"/>
    <x v="41"/>
    <x v="3"/>
    <x v="4"/>
    <n v="0"/>
    <n v="0"/>
  </r>
  <r>
    <x v="1920"/>
    <x v="47"/>
    <x v="0"/>
    <x v="0"/>
    <x v="0"/>
    <n v="84"/>
    <x v="39"/>
    <x v="2"/>
    <x v="7"/>
    <x v="1"/>
    <x v="11"/>
    <x v="1"/>
    <s v="No"/>
    <x v="3"/>
    <x v="1"/>
    <x v="1"/>
    <x v="19"/>
    <x v="1"/>
    <x v="6"/>
    <n v="0"/>
    <n v="0"/>
  </r>
  <r>
    <x v="1921"/>
    <x v="36"/>
    <x v="0"/>
    <x v="5"/>
    <x v="0"/>
    <n v="36"/>
    <x v="49"/>
    <x v="2"/>
    <x v="14"/>
    <x v="3"/>
    <x v="1"/>
    <x v="1"/>
    <s v="No"/>
    <x v="5"/>
    <x v="1"/>
    <x v="1"/>
    <x v="21"/>
    <x v="0"/>
    <x v="2"/>
    <n v="0"/>
    <n v="0"/>
  </r>
  <r>
    <x v="1922"/>
    <x v="20"/>
    <x v="0"/>
    <x v="24"/>
    <x v="3"/>
    <n v="63"/>
    <x v="0"/>
    <x v="1"/>
    <x v="15"/>
    <x v="2"/>
    <x v="12"/>
    <x v="1"/>
    <s v="No"/>
    <x v="3"/>
    <x v="1"/>
    <x v="1"/>
    <x v="44"/>
    <x v="3"/>
    <x v="5"/>
    <n v="0"/>
    <n v="0"/>
  </r>
  <r>
    <x v="1923"/>
    <x v="14"/>
    <x v="0"/>
    <x v="3"/>
    <x v="1"/>
    <n v="36"/>
    <x v="43"/>
    <x v="3"/>
    <x v="24"/>
    <x v="2"/>
    <x v="24"/>
    <x v="1"/>
    <s v="No"/>
    <x v="3"/>
    <x v="1"/>
    <x v="1"/>
    <x v="22"/>
    <x v="1"/>
    <x v="2"/>
    <n v="0"/>
    <n v="0"/>
  </r>
  <r>
    <x v="1924"/>
    <x v="11"/>
    <x v="0"/>
    <x v="14"/>
    <x v="2"/>
    <n v="63"/>
    <x v="49"/>
    <x v="2"/>
    <x v="0"/>
    <x v="3"/>
    <x v="6"/>
    <x v="1"/>
    <s v="No"/>
    <x v="1"/>
    <x v="1"/>
    <x v="1"/>
    <x v="38"/>
    <x v="3"/>
    <x v="3"/>
    <n v="0"/>
    <n v="0"/>
  </r>
  <r>
    <x v="1925"/>
    <x v="35"/>
    <x v="0"/>
    <x v="4"/>
    <x v="1"/>
    <n v="32"/>
    <x v="40"/>
    <x v="0"/>
    <x v="13"/>
    <x v="0"/>
    <x v="3"/>
    <x v="1"/>
    <s v="No"/>
    <x v="0"/>
    <x v="1"/>
    <x v="1"/>
    <x v="12"/>
    <x v="2"/>
    <x v="0"/>
    <n v="0"/>
    <n v="0"/>
  </r>
  <r>
    <x v="1926"/>
    <x v="17"/>
    <x v="0"/>
    <x v="21"/>
    <x v="3"/>
    <n v="93"/>
    <x v="35"/>
    <x v="2"/>
    <x v="5"/>
    <x v="1"/>
    <x v="21"/>
    <x v="1"/>
    <s v="No"/>
    <x v="0"/>
    <x v="1"/>
    <x v="1"/>
    <x v="49"/>
    <x v="3"/>
    <x v="2"/>
    <n v="0"/>
    <n v="0"/>
  </r>
  <r>
    <x v="1927"/>
    <x v="37"/>
    <x v="0"/>
    <x v="13"/>
    <x v="0"/>
    <n v="29"/>
    <x v="20"/>
    <x v="2"/>
    <x v="6"/>
    <x v="2"/>
    <x v="3"/>
    <x v="1"/>
    <s v="No"/>
    <x v="3"/>
    <x v="1"/>
    <x v="1"/>
    <x v="6"/>
    <x v="1"/>
    <x v="6"/>
    <n v="0"/>
    <n v="0"/>
  </r>
  <r>
    <x v="1928"/>
    <x v="15"/>
    <x v="0"/>
    <x v="12"/>
    <x v="3"/>
    <n v="92"/>
    <x v="16"/>
    <x v="1"/>
    <x v="12"/>
    <x v="2"/>
    <x v="18"/>
    <x v="1"/>
    <s v="No"/>
    <x v="3"/>
    <x v="1"/>
    <x v="1"/>
    <x v="9"/>
    <x v="3"/>
    <x v="1"/>
    <n v="0"/>
    <n v="0"/>
  </r>
  <r>
    <x v="1929"/>
    <x v="35"/>
    <x v="0"/>
    <x v="2"/>
    <x v="0"/>
    <n v="33"/>
    <x v="11"/>
    <x v="0"/>
    <x v="18"/>
    <x v="3"/>
    <x v="10"/>
    <x v="1"/>
    <s v="No"/>
    <x v="3"/>
    <x v="1"/>
    <x v="1"/>
    <x v="15"/>
    <x v="0"/>
    <x v="3"/>
    <n v="0"/>
    <n v="0"/>
  </r>
  <r>
    <x v="1930"/>
    <x v="17"/>
    <x v="0"/>
    <x v="13"/>
    <x v="0"/>
    <n v="52"/>
    <x v="17"/>
    <x v="0"/>
    <x v="2"/>
    <x v="1"/>
    <x v="1"/>
    <x v="1"/>
    <s v="No"/>
    <x v="5"/>
    <x v="1"/>
    <x v="1"/>
    <x v="8"/>
    <x v="1"/>
    <x v="1"/>
    <n v="0"/>
    <n v="0"/>
  </r>
  <r>
    <x v="1931"/>
    <x v="22"/>
    <x v="0"/>
    <x v="16"/>
    <x v="3"/>
    <n v="42"/>
    <x v="26"/>
    <x v="1"/>
    <x v="8"/>
    <x v="1"/>
    <x v="2"/>
    <x v="1"/>
    <s v="No"/>
    <x v="5"/>
    <x v="1"/>
    <x v="1"/>
    <x v="49"/>
    <x v="5"/>
    <x v="6"/>
    <n v="0"/>
    <n v="0"/>
  </r>
  <r>
    <x v="1932"/>
    <x v="32"/>
    <x v="0"/>
    <x v="15"/>
    <x v="0"/>
    <n v="36"/>
    <x v="33"/>
    <x v="2"/>
    <x v="3"/>
    <x v="1"/>
    <x v="16"/>
    <x v="1"/>
    <s v="No"/>
    <x v="1"/>
    <x v="1"/>
    <x v="1"/>
    <x v="39"/>
    <x v="2"/>
    <x v="6"/>
    <n v="0"/>
    <n v="0"/>
  </r>
  <r>
    <x v="1933"/>
    <x v="39"/>
    <x v="0"/>
    <x v="3"/>
    <x v="1"/>
    <n v="67"/>
    <x v="6"/>
    <x v="0"/>
    <x v="10"/>
    <x v="2"/>
    <x v="7"/>
    <x v="1"/>
    <s v="No"/>
    <x v="2"/>
    <x v="1"/>
    <x v="1"/>
    <x v="40"/>
    <x v="0"/>
    <x v="2"/>
    <n v="0"/>
    <n v="0"/>
  </r>
  <r>
    <x v="1934"/>
    <x v="50"/>
    <x v="0"/>
    <x v="14"/>
    <x v="2"/>
    <n v="43"/>
    <x v="49"/>
    <x v="0"/>
    <x v="9"/>
    <x v="0"/>
    <x v="2"/>
    <x v="1"/>
    <s v="No"/>
    <x v="1"/>
    <x v="1"/>
    <x v="1"/>
    <x v="2"/>
    <x v="4"/>
    <x v="2"/>
    <n v="0"/>
    <n v="0"/>
  </r>
  <r>
    <x v="1935"/>
    <x v="1"/>
    <x v="0"/>
    <x v="0"/>
    <x v="0"/>
    <n v="68"/>
    <x v="17"/>
    <x v="3"/>
    <x v="10"/>
    <x v="1"/>
    <x v="6"/>
    <x v="1"/>
    <s v="No"/>
    <x v="1"/>
    <x v="1"/>
    <x v="1"/>
    <x v="24"/>
    <x v="1"/>
    <x v="0"/>
    <n v="0"/>
    <n v="0"/>
  </r>
  <r>
    <x v="1936"/>
    <x v="27"/>
    <x v="0"/>
    <x v="16"/>
    <x v="3"/>
    <n v="60"/>
    <x v="46"/>
    <x v="1"/>
    <x v="11"/>
    <x v="2"/>
    <x v="24"/>
    <x v="1"/>
    <s v="No"/>
    <x v="4"/>
    <x v="1"/>
    <x v="1"/>
    <x v="12"/>
    <x v="3"/>
    <x v="6"/>
    <n v="0"/>
    <n v="0"/>
  </r>
  <r>
    <x v="1937"/>
    <x v="49"/>
    <x v="0"/>
    <x v="20"/>
    <x v="0"/>
    <n v="53"/>
    <x v="12"/>
    <x v="2"/>
    <x v="8"/>
    <x v="2"/>
    <x v="9"/>
    <x v="1"/>
    <s v="No"/>
    <x v="4"/>
    <x v="1"/>
    <x v="1"/>
    <x v="47"/>
    <x v="4"/>
    <x v="5"/>
    <n v="0"/>
    <n v="0"/>
  </r>
  <r>
    <x v="1938"/>
    <x v="5"/>
    <x v="0"/>
    <x v="2"/>
    <x v="0"/>
    <n v="23"/>
    <x v="0"/>
    <x v="0"/>
    <x v="24"/>
    <x v="1"/>
    <x v="22"/>
    <x v="1"/>
    <s v="No"/>
    <x v="3"/>
    <x v="1"/>
    <x v="1"/>
    <x v="30"/>
    <x v="5"/>
    <x v="4"/>
    <n v="0"/>
    <n v="0"/>
  </r>
  <r>
    <x v="1939"/>
    <x v="17"/>
    <x v="0"/>
    <x v="24"/>
    <x v="3"/>
    <n v="57"/>
    <x v="31"/>
    <x v="0"/>
    <x v="23"/>
    <x v="0"/>
    <x v="18"/>
    <x v="1"/>
    <s v="No"/>
    <x v="5"/>
    <x v="1"/>
    <x v="1"/>
    <x v="41"/>
    <x v="3"/>
    <x v="6"/>
    <n v="0"/>
    <n v="0"/>
  </r>
  <r>
    <x v="1940"/>
    <x v="2"/>
    <x v="0"/>
    <x v="19"/>
    <x v="3"/>
    <n v="89"/>
    <x v="29"/>
    <x v="0"/>
    <x v="0"/>
    <x v="3"/>
    <x v="20"/>
    <x v="1"/>
    <s v="No"/>
    <x v="4"/>
    <x v="1"/>
    <x v="1"/>
    <x v="26"/>
    <x v="3"/>
    <x v="0"/>
    <n v="0"/>
    <n v="0"/>
  </r>
  <r>
    <x v="1941"/>
    <x v="0"/>
    <x v="0"/>
    <x v="9"/>
    <x v="1"/>
    <n v="99"/>
    <x v="34"/>
    <x v="3"/>
    <x v="15"/>
    <x v="0"/>
    <x v="13"/>
    <x v="1"/>
    <s v="No"/>
    <x v="3"/>
    <x v="1"/>
    <x v="1"/>
    <x v="15"/>
    <x v="2"/>
    <x v="3"/>
    <n v="0"/>
    <n v="0"/>
  </r>
  <r>
    <x v="1942"/>
    <x v="6"/>
    <x v="0"/>
    <x v="13"/>
    <x v="0"/>
    <n v="28"/>
    <x v="15"/>
    <x v="2"/>
    <x v="17"/>
    <x v="3"/>
    <x v="23"/>
    <x v="1"/>
    <s v="No"/>
    <x v="0"/>
    <x v="1"/>
    <x v="1"/>
    <x v="17"/>
    <x v="3"/>
    <x v="5"/>
    <n v="0"/>
    <n v="0"/>
  </r>
  <r>
    <x v="1943"/>
    <x v="45"/>
    <x v="0"/>
    <x v="20"/>
    <x v="0"/>
    <n v="53"/>
    <x v="48"/>
    <x v="0"/>
    <x v="10"/>
    <x v="2"/>
    <x v="22"/>
    <x v="1"/>
    <s v="No"/>
    <x v="2"/>
    <x v="1"/>
    <x v="1"/>
    <x v="24"/>
    <x v="1"/>
    <x v="2"/>
    <n v="0"/>
    <n v="0"/>
  </r>
  <r>
    <x v="1944"/>
    <x v="11"/>
    <x v="0"/>
    <x v="15"/>
    <x v="0"/>
    <n v="45"/>
    <x v="10"/>
    <x v="2"/>
    <x v="9"/>
    <x v="0"/>
    <x v="2"/>
    <x v="1"/>
    <s v="No"/>
    <x v="1"/>
    <x v="1"/>
    <x v="1"/>
    <x v="3"/>
    <x v="1"/>
    <x v="6"/>
    <n v="0"/>
    <n v="0"/>
  </r>
  <r>
    <x v="1945"/>
    <x v="25"/>
    <x v="0"/>
    <x v="15"/>
    <x v="0"/>
    <n v="38"/>
    <x v="42"/>
    <x v="2"/>
    <x v="9"/>
    <x v="0"/>
    <x v="3"/>
    <x v="1"/>
    <s v="No"/>
    <x v="4"/>
    <x v="1"/>
    <x v="1"/>
    <x v="44"/>
    <x v="2"/>
    <x v="6"/>
    <n v="0"/>
    <n v="0"/>
  </r>
  <r>
    <x v="1946"/>
    <x v="35"/>
    <x v="0"/>
    <x v="13"/>
    <x v="0"/>
    <n v="49"/>
    <x v="7"/>
    <x v="2"/>
    <x v="3"/>
    <x v="2"/>
    <x v="9"/>
    <x v="1"/>
    <s v="No"/>
    <x v="3"/>
    <x v="1"/>
    <x v="1"/>
    <x v="23"/>
    <x v="2"/>
    <x v="3"/>
    <n v="0"/>
    <n v="0"/>
  </r>
  <r>
    <x v="1947"/>
    <x v="35"/>
    <x v="0"/>
    <x v="5"/>
    <x v="0"/>
    <n v="32"/>
    <x v="14"/>
    <x v="2"/>
    <x v="0"/>
    <x v="2"/>
    <x v="5"/>
    <x v="1"/>
    <s v="No"/>
    <x v="5"/>
    <x v="1"/>
    <x v="1"/>
    <x v="1"/>
    <x v="3"/>
    <x v="5"/>
    <n v="0"/>
    <n v="0"/>
  </r>
  <r>
    <x v="1948"/>
    <x v="22"/>
    <x v="0"/>
    <x v="17"/>
    <x v="0"/>
    <n v="37"/>
    <x v="39"/>
    <x v="0"/>
    <x v="18"/>
    <x v="0"/>
    <x v="0"/>
    <x v="1"/>
    <s v="No"/>
    <x v="2"/>
    <x v="1"/>
    <x v="1"/>
    <x v="30"/>
    <x v="3"/>
    <x v="4"/>
    <n v="0"/>
    <n v="0"/>
  </r>
  <r>
    <x v="1949"/>
    <x v="6"/>
    <x v="0"/>
    <x v="10"/>
    <x v="0"/>
    <n v="80"/>
    <x v="43"/>
    <x v="0"/>
    <x v="0"/>
    <x v="0"/>
    <x v="10"/>
    <x v="1"/>
    <s v="No"/>
    <x v="5"/>
    <x v="1"/>
    <x v="1"/>
    <x v="45"/>
    <x v="3"/>
    <x v="3"/>
    <n v="0"/>
    <n v="0"/>
  </r>
  <r>
    <x v="1950"/>
    <x v="49"/>
    <x v="0"/>
    <x v="21"/>
    <x v="3"/>
    <n v="78"/>
    <x v="10"/>
    <x v="0"/>
    <x v="24"/>
    <x v="2"/>
    <x v="12"/>
    <x v="1"/>
    <s v="No"/>
    <x v="1"/>
    <x v="1"/>
    <x v="1"/>
    <x v="8"/>
    <x v="3"/>
    <x v="6"/>
    <n v="0"/>
    <n v="0"/>
  </r>
  <r>
    <x v="1951"/>
    <x v="23"/>
    <x v="0"/>
    <x v="24"/>
    <x v="3"/>
    <n v="53"/>
    <x v="39"/>
    <x v="0"/>
    <x v="9"/>
    <x v="2"/>
    <x v="2"/>
    <x v="1"/>
    <s v="No"/>
    <x v="2"/>
    <x v="1"/>
    <x v="1"/>
    <x v="18"/>
    <x v="4"/>
    <x v="4"/>
    <n v="0"/>
    <n v="0"/>
  </r>
  <r>
    <x v="1952"/>
    <x v="9"/>
    <x v="0"/>
    <x v="9"/>
    <x v="1"/>
    <n v="82"/>
    <x v="33"/>
    <x v="0"/>
    <x v="22"/>
    <x v="2"/>
    <x v="12"/>
    <x v="1"/>
    <s v="No"/>
    <x v="4"/>
    <x v="1"/>
    <x v="1"/>
    <x v="16"/>
    <x v="1"/>
    <x v="4"/>
    <n v="0"/>
    <n v="0"/>
  </r>
  <r>
    <x v="1953"/>
    <x v="15"/>
    <x v="0"/>
    <x v="11"/>
    <x v="0"/>
    <n v="33"/>
    <x v="24"/>
    <x v="3"/>
    <x v="14"/>
    <x v="1"/>
    <x v="6"/>
    <x v="1"/>
    <s v="No"/>
    <x v="3"/>
    <x v="1"/>
    <x v="1"/>
    <x v="35"/>
    <x v="3"/>
    <x v="0"/>
    <n v="0"/>
    <n v="0"/>
  </r>
  <r>
    <x v="1954"/>
    <x v="8"/>
    <x v="0"/>
    <x v="24"/>
    <x v="3"/>
    <n v="77"/>
    <x v="24"/>
    <x v="2"/>
    <x v="6"/>
    <x v="0"/>
    <x v="19"/>
    <x v="1"/>
    <s v="No"/>
    <x v="1"/>
    <x v="1"/>
    <x v="1"/>
    <x v="35"/>
    <x v="0"/>
    <x v="3"/>
    <n v="0"/>
    <n v="0"/>
  </r>
  <r>
    <x v="1955"/>
    <x v="2"/>
    <x v="0"/>
    <x v="15"/>
    <x v="0"/>
    <n v="56"/>
    <x v="1"/>
    <x v="2"/>
    <x v="6"/>
    <x v="0"/>
    <x v="8"/>
    <x v="1"/>
    <s v="No"/>
    <x v="0"/>
    <x v="1"/>
    <x v="1"/>
    <x v="10"/>
    <x v="1"/>
    <x v="5"/>
    <n v="0"/>
    <n v="0"/>
  </r>
  <r>
    <x v="1956"/>
    <x v="27"/>
    <x v="0"/>
    <x v="20"/>
    <x v="0"/>
    <n v="37"/>
    <x v="19"/>
    <x v="2"/>
    <x v="6"/>
    <x v="0"/>
    <x v="8"/>
    <x v="1"/>
    <s v="No"/>
    <x v="0"/>
    <x v="1"/>
    <x v="1"/>
    <x v="41"/>
    <x v="2"/>
    <x v="0"/>
    <n v="0"/>
    <n v="0"/>
  </r>
  <r>
    <x v="1957"/>
    <x v="33"/>
    <x v="0"/>
    <x v="24"/>
    <x v="3"/>
    <n v="54"/>
    <x v="36"/>
    <x v="2"/>
    <x v="17"/>
    <x v="1"/>
    <x v="9"/>
    <x v="1"/>
    <s v="No"/>
    <x v="5"/>
    <x v="1"/>
    <x v="1"/>
    <x v="8"/>
    <x v="1"/>
    <x v="4"/>
    <n v="0"/>
    <n v="0"/>
  </r>
  <r>
    <x v="1958"/>
    <x v="31"/>
    <x v="0"/>
    <x v="6"/>
    <x v="0"/>
    <n v="67"/>
    <x v="22"/>
    <x v="2"/>
    <x v="0"/>
    <x v="0"/>
    <x v="2"/>
    <x v="1"/>
    <s v="No"/>
    <x v="5"/>
    <x v="1"/>
    <x v="1"/>
    <x v="39"/>
    <x v="1"/>
    <x v="3"/>
    <n v="0"/>
    <n v="0"/>
  </r>
  <r>
    <x v="1959"/>
    <x v="5"/>
    <x v="0"/>
    <x v="9"/>
    <x v="1"/>
    <n v="90"/>
    <x v="24"/>
    <x v="2"/>
    <x v="3"/>
    <x v="3"/>
    <x v="0"/>
    <x v="1"/>
    <s v="No"/>
    <x v="5"/>
    <x v="1"/>
    <x v="1"/>
    <x v="22"/>
    <x v="2"/>
    <x v="6"/>
    <n v="0"/>
    <n v="0"/>
  </r>
  <r>
    <x v="1960"/>
    <x v="9"/>
    <x v="0"/>
    <x v="2"/>
    <x v="0"/>
    <n v="72"/>
    <x v="2"/>
    <x v="0"/>
    <x v="16"/>
    <x v="2"/>
    <x v="13"/>
    <x v="1"/>
    <s v="No"/>
    <x v="4"/>
    <x v="1"/>
    <x v="1"/>
    <x v="19"/>
    <x v="2"/>
    <x v="2"/>
    <n v="0"/>
    <n v="0"/>
  </r>
  <r>
    <x v="1961"/>
    <x v="36"/>
    <x v="0"/>
    <x v="23"/>
    <x v="1"/>
    <n v="59"/>
    <x v="22"/>
    <x v="0"/>
    <x v="13"/>
    <x v="2"/>
    <x v="5"/>
    <x v="1"/>
    <s v="No"/>
    <x v="1"/>
    <x v="1"/>
    <x v="1"/>
    <x v="24"/>
    <x v="5"/>
    <x v="3"/>
    <n v="0"/>
    <n v="0"/>
  </r>
  <r>
    <x v="1962"/>
    <x v="37"/>
    <x v="0"/>
    <x v="19"/>
    <x v="3"/>
    <n v="45"/>
    <x v="44"/>
    <x v="2"/>
    <x v="5"/>
    <x v="3"/>
    <x v="14"/>
    <x v="1"/>
    <s v="No"/>
    <x v="3"/>
    <x v="1"/>
    <x v="1"/>
    <x v="41"/>
    <x v="3"/>
    <x v="0"/>
    <n v="0"/>
    <n v="0"/>
  </r>
  <r>
    <x v="1963"/>
    <x v="16"/>
    <x v="0"/>
    <x v="6"/>
    <x v="0"/>
    <n v="30"/>
    <x v="49"/>
    <x v="0"/>
    <x v="6"/>
    <x v="1"/>
    <x v="20"/>
    <x v="1"/>
    <s v="No"/>
    <x v="3"/>
    <x v="1"/>
    <x v="1"/>
    <x v="47"/>
    <x v="2"/>
    <x v="1"/>
    <n v="0"/>
    <n v="0"/>
  </r>
  <r>
    <x v="1964"/>
    <x v="37"/>
    <x v="0"/>
    <x v="13"/>
    <x v="0"/>
    <n v="51"/>
    <x v="8"/>
    <x v="1"/>
    <x v="17"/>
    <x v="2"/>
    <x v="12"/>
    <x v="1"/>
    <s v="No"/>
    <x v="0"/>
    <x v="1"/>
    <x v="1"/>
    <x v="16"/>
    <x v="5"/>
    <x v="5"/>
    <n v="0"/>
    <n v="0"/>
  </r>
  <r>
    <x v="1965"/>
    <x v="29"/>
    <x v="0"/>
    <x v="1"/>
    <x v="0"/>
    <n v="90"/>
    <x v="27"/>
    <x v="2"/>
    <x v="3"/>
    <x v="3"/>
    <x v="8"/>
    <x v="1"/>
    <s v="No"/>
    <x v="0"/>
    <x v="1"/>
    <x v="1"/>
    <x v="29"/>
    <x v="5"/>
    <x v="3"/>
    <n v="0"/>
    <n v="0"/>
  </r>
  <r>
    <x v="1966"/>
    <x v="29"/>
    <x v="0"/>
    <x v="14"/>
    <x v="2"/>
    <n v="95"/>
    <x v="27"/>
    <x v="3"/>
    <x v="7"/>
    <x v="0"/>
    <x v="18"/>
    <x v="1"/>
    <s v="No"/>
    <x v="0"/>
    <x v="1"/>
    <x v="1"/>
    <x v="36"/>
    <x v="2"/>
    <x v="0"/>
    <n v="0"/>
    <n v="0"/>
  </r>
  <r>
    <x v="1967"/>
    <x v="43"/>
    <x v="0"/>
    <x v="10"/>
    <x v="0"/>
    <n v="81"/>
    <x v="42"/>
    <x v="0"/>
    <x v="22"/>
    <x v="3"/>
    <x v="18"/>
    <x v="1"/>
    <s v="No"/>
    <x v="3"/>
    <x v="1"/>
    <x v="1"/>
    <x v="7"/>
    <x v="0"/>
    <x v="2"/>
    <n v="0"/>
    <n v="0"/>
  </r>
  <r>
    <x v="1968"/>
    <x v="29"/>
    <x v="0"/>
    <x v="5"/>
    <x v="0"/>
    <n v="70"/>
    <x v="46"/>
    <x v="1"/>
    <x v="24"/>
    <x v="1"/>
    <x v="19"/>
    <x v="1"/>
    <s v="No"/>
    <x v="3"/>
    <x v="1"/>
    <x v="1"/>
    <x v="29"/>
    <x v="2"/>
    <x v="1"/>
    <n v="0"/>
    <n v="0"/>
  </r>
  <r>
    <x v="1969"/>
    <x v="14"/>
    <x v="0"/>
    <x v="10"/>
    <x v="0"/>
    <n v="32"/>
    <x v="7"/>
    <x v="1"/>
    <x v="17"/>
    <x v="0"/>
    <x v="1"/>
    <x v="1"/>
    <s v="No"/>
    <x v="2"/>
    <x v="1"/>
    <x v="1"/>
    <x v="47"/>
    <x v="4"/>
    <x v="0"/>
    <n v="0"/>
    <n v="0"/>
  </r>
  <r>
    <x v="1970"/>
    <x v="48"/>
    <x v="0"/>
    <x v="22"/>
    <x v="3"/>
    <n v="94"/>
    <x v="33"/>
    <x v="2"/>
    <x v="21"/>
    <x v="1"/>
    <x v="3"/>
    <x v="1"/>
    <s v="No"/>
    <x v="2"/>
    <x v="1"/>
    <x v="1"/>
    <x v="7"/>
    <x v="2"/>
    <x v="4"/>
    <n v="0"/>
    <n v="0"/>
  </r>
  <r>
    <x v="1971"/>
    <x v="22"/>
    <x v="0"/>
    <x v="19"/>
    <x v="3"/>
    <n v="29"/>
    <x v="38"/>
    <x v="3"/>
    <x v="21"/>
    <x v="1"/>
    <x v="23"/>
    <x v="1"/>
    <s v="No"/>
    <x v="2"/>
    <x v="1"/>
    <x v="1"/>
    <x v="43"/>
    <x v="0"/>
    <x v="5"/>
    <n v="0"/>
    <n v="0"/>
  </r>
  <r>
    <x v="1972"/>
    <x v="22"/>
    <x v="0"/>
    <x v="21"/>
    <x v="3"/>
    <n v="31"/>
    <x v="7"/>
    <x v="2"/>
    <x v="5"/>
    <x v="2"/>
    <x v="13"/>
    <x v="1"/>
    <s v="No"/>
    <x v="0"/>
    <x v="1"/>
    <x v="1"/>
    <x v="26"/>
    <x v="3"/>
    <x v="6"/>
    <n v="0"/>
    <n v="0"/>
  </r>
  <r>
    <x v="1973"/>
    <x v="41"/>
    <x v="0"/>
    <x v="11"/>
    <x v="0"/>
    <n v="20"/>
    <x v="33"/>
    <x v="3"/>
    <x v="16"/>
    <x v="3"/>
    <x v="9"/>
    <x v="1"/>
    <s v="No"/>
    <x v="3"/>
    <x v="1"/>
    <x v="1"/>
    <x v="44"/>
    <x v="0"/>
    <x v="6"/>
    <n v="0"/>
    <n v="0"/>
  </r>
  <r>
    <x v="1974"/>
    <x v="7"/>
    <x v="0"/>
    <x v="24"/>
    <x v="3"/>
    <n v="44"/>
    <x v="30"/>
    <x v="2"/>
    <x v="15"/>
    <x v="0"/>
    <x v="12"/>
    <x v="1"/>
    <s v="No"/>
    <x v="4"/>
    <x v="1"/>
    <x v="1"/>
    <x v="1"/>
    <x v="3"/>
    <x v="0"/>
    <n v="0"/>
    <n v="0"/>
  </r>
  <r>
    <x v="1975"/>
    <x v="10"/>
    <x v="0"/>
    <x v="14"/>
    <x v="2"/>
    <n v="77"/>
    <x v="26"/>
    <x v="0"/>
    <x v="2"/>
    <x v="3"/>
    <x v="3"/>
    <x v="1"/>
    <s v="No"/>
    <x v="0"/>
    <x v="1"/>
    <x v="1"/>
    <x v="7"/>
    <x v="1"/>
    <x v="3"/>
    <n v="0"/>
    <n v="0"/>
  </r>
  <r>
    <x v="1976"/>
    <x v="45"/>
    <x v="0"/>
    <x v="8"/>
    <x v="3"/>
    <n v="51"/>
    <x v="5"/>
    <x v="2"/>
    <x v="6"/>
    <x v="1"/>
    <x v="4"/>
    <x v="1"/>
    <s v="No"/>
    <x v="2"/>
    <x v="1"/>
    <x v="1"/>
    <x v="34"/>
    <x v="3"/>
    <x v="0"/>
    <n v="0"/>
    <n v="0"/>
  </r>
  <r>
    <x v="1977"/>
    <x v="41"/>
    <x v="0"/>
    <x v="3"/>
    <x v="1"/>
    <n v="49"/>
    <x v="20"/>
    <x v="2"/>
    <x v="11"/>
    <x v="2"/>
    <x v="5"/>
    <x v="1"/>
    <s v="No"/>
    <x v="1"/>
    <x v="1"/>
    <x v="1"/>
    <x v="18"/>
    <x v="4"/>
    <x v="2"/>
    <n v="0"/>
    <n v="0"/>
  </r>
  <r>
    <x v="1978"/>
    <x v="4"/>
    <x v="0"/>
    <x v="12"/>
    <x v="3"/>
    <n v="78"/>
    <x v="2"/>
    <x v="0"/>
    <x v="23"/>
    <x v="1"/>
    <x v="22"/>
    <x v="1"/>
    <s v="No"/>
    <x v="5"/>
    <x v="1"/>
    <x v="1"/>
    <x v="43"/>
    <x v="1"/>
    <x v="3"/>
    <n v="0"/>
    <n v="0"/>
  </r>
  <r>
    <x v="1979"/>
    <x v="34"/>
    <x v="0"/>
    <x v="2"/>
    <x v="0"/>
    <n v="98"/>
    <x v="30"/>
    <x v="0"/>
    <x v="24"/>
    <x v="1"/>
    <x v="11"/>
    <x v="1"/>
    <s v="No"/>
    <x v="5"/>
    <x v="1"/>
    <x v="1"/>
    <x v="25"/>
    <x v="5"/>
    <x v="0"/>
    <n v="0"/>
    <n v="0"/>
  </r>
  <r>
    <x v="1980"/>
    <x v="47"/>
    <x v="0"/>
    <x v="3"/>
    <x v="1"/>
    <n v="94"/>
    <x v="44"/>
    <x v="2"/>
    <x v="14"/>
    <x v="0"/>
    <x v="14"/>
    <x v="1"/>
    <s v="No"/>
    <x v="5"/>
    <x v="1"/>
    <x v="1"/>
    <x v="29"/>
    <x v="3"/>
    <x v="0"/>
    <n v="0"/>
    <n v="0"/>
  </r>
  <r>
    <x v="1981"/>
    <x v="28"/>
    <x v="0"/>
    <x v="9"/>
    <x v="1"/>
    <n v="91"/>
    <x v="49"/>
    <x v="0"/>
    <x v="10"/>
    <x v="2"/>
    <x v="10"/>
    <x v="1"/>
    <s v="No"/>
    <x v="0"/>
    <x v="1"/>
    <x v="1"/>
    <x v="38"/>
    <x v="3"/>
    <x v="3"/>
    <n v="0"/>
    <n v="0"/>
  </r>
  <r>
    <x v="1982"/>
    <x v="38"/>
    <x v="0"/>
    <x v="12"/>
    <x v="3"/>
    <n v="77"/>
    <x v="23"/>
    <x v="2"/>
    <x v="2"/>
    <x v="2"/>
    <x v="2"/>
    <x v="1"/>
    <s v="No"/>
    <x v="4"/>
    <x v="1"/>
    <x v="1"/>
    <x v="18"/>
    <x v="3"/>
    <x v="5"/>
    <n v="0"/>
    <n v="0"/>
  </r>
  <r>
    <x v="1983"/>
    <x v="35"/>
    <x v="0"/>
    <x v="18"/>
    <x v="3"/>
    <n v="97"/>
    <x v="42"/>
    <x v="2"/>
    <x v="6"/>
    <x v="2"/>
    <x v="5"/>
    <x v="1"/>
    <s v="No"/>
    <x v="2"/>
    <x v="1"/>
    <x v="1"/>
    <x v="33"/>
    <x v="5"/>
    <x v="3"/>
    <n v="0"/>
    <n v="0"/>
  </r>
  <r>
    <x v="1984"/>
    <x v="8"/>
    <x v="0"/>
    <x v="11"/>
    <x v="0"/>
    <n v="58"/>
    <x v="8"/>
    <x v="2"/>
    <x v="13"/>
    <x v="2"/>
    <x v="23"/>
    <x v="1"/>
    <s v="No"/>
    <x v="4"/>
    <x v="1"/>
    <x v="1"/>
    <x v="8"/>
    <x v="3"/>
    <x v="0"/>
    <n v="0"/>
    <n v="0"/>
  </r>
  <r>
    <x v="1985"/>
    <x v="51"/>
    <x v="0"/>
    <x v="24"/>
    <x v="3"/>
    <n v="97"/>
    <x v="30"/>
    <x v="2"/>
    <x v="9"/>
    <x v="1"/>
    <x v="20"/>
    <x v="1"/>
    <s v="No"/>
    <x v="4"/>
    <x v="1"/>
    <x v="1"/>
    <x v="49"/>
    <x v="2"/>
    <x v="0"/>
    <n v="0"/>
    <n v="0"/>
  </r>
  <r>
    <x v="1986"/>
    <x v="46"/>
    <x v="0"/>
    <x v="7"/>
    <x v="2"/>
    <n v="48"/>
    <x v="10"/>
    <x v="0"/>
    <x v="14"/>
    <x v="2"/>
    <x v="23"/>
    <x v="1"/>
    <s v="No"/>
    <x v="4"/>
    <x v="1"/>
    <x v="1"/>
    <x v="0"/>
    <x v="0"/>
    <x v="3"/>
    <n v="0"/>
    <n v="0"/>
  </r>
  <r>
    <x v="1987"/>
    <x v="28"/>
    <x v="0"/>
    <x v="22"/>
    <x v="3"/>
    <n v="23"/>
    <x v="34"/>
    <x v="3"/>
    <x v="3"/>
    <x v="2"/>
    <x v="23"/>
    <x v="1"/>
    <s v="No"/>
    <x v="0"/>
    <x v="1"/>
    <x v="1"/>
    <x v="7"/>
    <x v="1"/>
    <x v="3"/>
    <n v="0"/>
    <n v="0"/>
  </r>
  <r>
    <x v="1988"/>
    <x v="5"/>
    <x v="0"/>
    <x v="13"/>
    <x v="0"/>
    <n v="79"/>
    <x v="41"/>
    <x v="2"/>
    <x v="9"/>
    <x v="0"/>
    <x v="20"/>
    <x v="1"/>
    <s v="No"/>
    <x v="1"/>
    <x v="1"/>
    <x v="1"/>
    <x v="8"/>
    <x v="4"/>
    <x v="1"/>
    <n v="0"/>
    <n v="0"/>
  </r>
  <r>
    <x v="1989"/>
    <x v="25"/>
    <x v="0"/>
    <x v="16"/>
    <x v="3"/>
    <n v="42"/>
    <x v="33"/>
    <x v="1"/>
    <x v="4"/>
    <x v="1"/>
    <x v="17"/>
    <x v="1"/>
    <s v="No"/>
    <x v="0"/>
    <x v="1"/>
    <x v="1"/>
    <x v="30"/>
    <x v="3"/>
    <x v="4"/>
    <n v="0"/>
    <n v="0"/>
  </r>
  <r>
    <x v="1990"/>
    <x v="45"/>
    <x v="0"/>
    <x v="21"/>
    <x v="3"/>
    <n v="95"/>
    <x v="39"/>
    <x v="0"/>
    <x v="3"/>
    <x v="1"/>
    <x v="23"/>
    <x v="1"/>
    <s v="No"/>
    <x v="4"/>
    <x v="1"/>
    <x v="1"/>
    <x v="28"/>
    <x v="3"/>
    <x v="2"/>
    <n v="0"/>
    <n v="0"/>
  </r>
  <r>
    <x v="1991"/>
    <x v="5"/>
    <x v="0"/>
    <x v="4"/>
    <x v="1"/>
    <n v="29"/>
    <x v="9"/>
    <x v="2"/>
    <x v="18"/>
    <x v="2"/>
    <x v="18"/>
    <x v="1"/>
    <s v="No"/>
    <x v="2"/>
    <x v="1"/>
    <x v="1"/>
    <x v="43"/>
    <x v="0"/>
    <x v="6"/>
    <n v="0"/>
    <n v="0"/>
  </r>
  <r>
    <x v="1992"/>
    <x v="23"/>
    <x v="0"/>
    <x v="15"/>
    <x v="0"/>
    <n v="98"/>
    <x v="32"/>
    <x v="0"/>
    <x v="9"/>
    <x v="0"/>
    <x v="8"/>
    <x v="1"/>
    <s v="No"/>
    <x v="4"/>
    <x v="1"/>
    <x v="1"/>
    <x v="40"/>
    <x v="0"/>
    <x v="5"/>
    <n v="0"/>
    <n v="0"/>
  </r>
  <r>
    <x v="1993"/>
    <x v="45"/>
    <x v="0"/>
    <x v="0"/>
    <x v="0"/>
    <n v="96"/>
    <x v="10"/>
    <x v="1"/>
    <x v="7"/>
    <x v="1"/>
    <x v="16"/>
    <x v="1"/>
    <s v="No"/>
    <x v="0"/>
    <x v="1"/>
    <x v="1"/>
    <x v="14"/>
    <x v="1"/>
    <x v="1"/>
    <n v="0"/>
    <n v="0"/>
  </r>
  <r>
    <x v="1994"/>
    <x v="23"/>
    <x v="0"/>
    <x v="12"/>
    <x v="3"/>
    <n v="66"/>
    <x v="22"/>
    <x v="2"/>
    <x v="18"/>
    <x v="3"/>
    <x v="3"/>
    <x v="1"/>
    <s v="No"/>
    <x v="2"/>
    <x v="1"/>
    <x v="1"/>
    <x v="37"/>
    <x v="2"/>
    <x v="1"/>
    <n v="0"/>
    <n v="0"/>
  </r>
  <r>
    <x v="1995"/>
    <x v="29"/>
    <x v="0"/>
    <x v="23"/>
    <x v="1"/>
    <n v="80"/>
    <x v="9"/>
    <x v="1"/>
    <x v="11"/>
    <x v="1"/>
    <x v="21"/>
    <x v="1"/>
    <s v="No"/>
    <x v="3"/>
    <x v="1"/>
    <x v="1"/>
    <x v="32"/>
    <x v="5"/>
    <x v="3"/>
    <n v="0"/>
    <n v="0"/>
  </r>
  <r>
    <x v="1996"/>
    <x v="29"/>
    <x v="0"/>
    <x v="4"/>
    <x v="1"/>
    <n v="27"/>
    <x v="45"/>
    <x v="0"/>
    <x v="21"/>
    <x v="2"/>
    <x v="13"/>
    <x v="1"/>
    <s v="No"/>
    <x v="2"/>
    <x v="1"/>
    <x v="1"/>
    <x v="27"/>
    <x v="1"/>
    <x v="6"/>
    <n v="0"/>
    <n v="0"/>
  </r>
  <r>
    <x v="1997"/>
    <x v="32"/>
    <x v="0"/>
    <x v="21"/>
    <x v="3"/>
    <n v="25"/>
    <x v="39"/>
    <x v="2"/>
    <x v="7"/>
    <x v="3"/>
    <x v="10"/>
    <x v="1"/>
    <s v="No"/>
    <x v="0"/>
    <x v="1"/>
    <x v="1"/>
    <x v="9"/>
    <x v="5"/>
    <x v="4"/>
    <n v="0"/>
    <n v="0"/>
  </r>
  <r>
    <x v="1998"/>
    <x v="30"/>
    <x v="0"/>
    <x v="13"/>
    <x v="0"/>
    <n v="45"/>
    <x v="34"/>
    <x v="2"/>
    <x v="20"/>
    <x v="3"/>
    <x v="23"/>
    <x v="1"/>
    <s v="No"/>
    <x v="4"/>
    <x v="1"/>
    <x v="1"/>
    <x v="5"/>
    <x v="1"/>
    <x v="3"/>
    <n v="0"/>
    <n v="0"/>
  </r>
  <r>
    <x v="1999"/>
    <x v="31"/>
    <x v="0"/>
    <x v="20"/>
    <x v="0"/>
    <n v="89"/>
    <x v="30"/>
    <x v="0"/>
    <x v="21"/>
    <x v="0"/>
    <x v="12"/>
    <x v="1"/>
    <s v="No"/>
    <x v="4"/>
    <x v="1"/>
    <x v="1"/>
    <x v="8"/>
    <x v="5"/>
    <x v="5"/>
    <n v="0"/>
    <n v="0"/>
  </r>
  <r>
    <x v="2000"/>
    <x v="8"/>
    <x v="0"/>
    <x v="22"/>
    <x v="3"/>
    <n v="27"/>
    <x v="18"/>
    <x v="2"/>
    <x v="12"/>
    <x v="0"/>
    <x v="15"/>
    <x v="1"/>
    <s v="No"/>
    <x v="4"/>
    <x v="1"/>
    <x v="1"/>
    <x v="29"/>
    <x v="1"/>
    <x v="4"/>
    <n v="0"/>
    <n v="0"/>
  </r>
  <r>
    <x v="2001"/>
    <x v="47"/>
    <x v="0"/>
    <x v="12"/>
    <x v="3"/>
    <n v="90"/>
    <x v="5"/>
    <x v="1"/>
    <x v="7"/>
    <x v="0"/>
    <x v="5"/>
    <x v="1"/>
    <s v="No"/>
    <x v="1"/>
    <x v="1"/>
    <x v="1"/>
    <x v="1"/>
    <x v="5"/>
    <x v="0"/>
    <n v="0"/>
    <n v="0"/>
  </r>
  <r>
    <x v="2002"/>
    <x v="18"/>
    <x v="0"/>
    <x v="5"/>
    <x v="0"/>
    <n v="65"/>
    <x v="14"/>
    <x v="2"/>
    <x v="16"/>
    <x v="2"/>
    <x v="2"/>
    <x v="1"/>
    <s v="No"/>
    <x v="0"/>
    <x v="1"/>
    <x v="1"/>
    <x v="5"/>
    <x v="3"/>
    <x v="6"/>
    <n v="0"/>
    <n v="0"/>
  </r>
  <r>
    <x v="2003"/>
    <x v="33"/>
    <x v="0"/>
    <x v="4"/>
    <x v="1"/>
    <n v="72"/>
    <x v="1"/>
    <x v="1"/>
    <x v="24"/>
    <x v="1"/>
    <x v="0"/>
    <x v="1"/>
    <s v="No"/>
    <x v="0"/>
    <x v="1"/>
    <x v="1"/>
    <x v="18"/>
    <x v="1"/>
    <x v="3"/>
    <n v="0"/>
    <n v="0"/>
  </r>
  <r>
    <x v="2004"/>
    <x v="42"/>
    <x v="0"/>
    <x v="9"/>
    <x v="1"/>
    <n v="70"/>
    <x v="42"/>
    <x v="0"/>
    <x v="24"/>
    <x v="3"/>
    <x v="4"/>
    <x v="1"/>
    <s v="No"/>
    <x v="4"/>
    <x v="1"/>
    <x v="1"/>
    <x v="21"/>
    <x v="1"/>
    <x v="4"/>
    <n v="0"/>
    <n v="0"/>
  </r>
  <r>
    <x v="2005"/>
    <x v="20"/>
    <x v="0"/>
    <x v="3"/>
    <x v="1"/>
    <n v="82"/>
    <x v="30"/>
    <x v="2"/>
    <x v="17"/>
    <x v="0"/>
    <x v="23"/>
    <x v="1"/>
    <s v="No"/>
    <x v="5"/>
    <x v="1"/>
    <x v="1"/>
    <x v="48"/>
    <x v="3"/>
    <x v="0"/>
    <n v="0"/>
    <n v="0"/>
  </r>
  <r>
    <x v="2006"/>
    <x v="44"/>
    <x v="0"/>
    <x v="18"/>
    <x v="3"/>
    <n v="97"/>
    <x v="35"/>
    <x v="1"/>
    <x v="6"/>
    <x v="3"/>
    <x v="14"/>
    <x v="1"/>
    <s v="No"/>
    <x v="0"/>
    <x v="1"/>
    <x v="1"/>
    <x v="1"/>
    <x v="2"/>
    <x v="2"/>
    <n v="0"/>
    <n v="0"/>
  </r>
  <r>
    <x v="2007"/>
    <x v="8"/>
    <x v="0"/>
    <x v="5"/>
    <x v="0"/>
    <n v="25"/>
    <x v="41"/>
    <x v="2"/>
    <x v="5"/>
    <x v="2"/>
    <x v="4"/>
    <x v="1"/>
    <s v="No"/>
    <x v="4"/>
    <x v="1"/>
    <x v="1"/>
    <x v="6"/>
    <x v="3"/>
    <x v="3"/>
    <n v="0"/>
    <n v="0"/>
  </r>
  <r>
    <x v="2008"/>
    <x v="9"/>
    <x v="0"/>
    <x v="11"/>
    <x v="0"/>
    <n v="48"/>
    <x v="20"/>
    <x v="2"/>
    <x v="0"/>
    <x v="1"/>
    <x v="25"/>
    <x v="1"/>
    <s v="No"/>
    <x v="1"/>
    <x v="1"/>
    <x v="1"/>
    <x v="46"/>
    <x v="3"/>
    <x v="6"/>
    <n v="0"/>
    <n v="0"/>
  </r>
  <r>
    <x v="2009"/>
    <x v="43"/>
    <x v="0"/>
    <x v="23"/>
    <x v="1"/>
    <n v="99"/>
    <x v="15"/>
    <x v="2"/>
    <x v="21"/>
    <x v="2"/>
    <x v="22"/>
    <x v="1"/>
    <s v="No"/>
    <x v="2"/>
    <x v="1"/>
    <x v="1"/>
    <x v="8"/>
    <x v="0"/>
    <x v="4"/>
    <n v="0"/>
    <n v="0"/>
  </r>
  <r>
    <x v="2010"/>
    <x v="41"/>
    <x v="0"/>
    <x v="1"/>
    <x v="0"/>
    <n v="21"/>
    <x v="21"/>
    <x v="2"/>
    <x v="1"/>
    <x v="2"/>
    <x v="14"/>
    <x v="1"/>
    <s v="No"/>
    <x v="4"/>
    <x v="1"/>
    <x v="1"/>
    <x v="35"/>
    <x v="5"/>
    <x v="4"/>
    <n v="0"/>
    <n v="0"/>
  </r>
  <r>
    <x v="2011"/>
    <x v="9"/>
    <x v="0"/>
    <x v="3"/>
    <x v="1"/>
    <n v="94"/>
    <x v="8"/>
    <x v="2"/>
    <x v="19"/>
    <x v="1"/>
    <x v="18"/>
    <x v="1"/>
    <s v="No"/>
    <x v="0"/>
    <x v="1"/>
    <x v="1"/>
    <x v="7"/>
    <x v="4"/>
    <x v="5"/>
    <n v="0"/>
    <n v="0"/>
  </r>
  <r>
    <x v="2012"/>
    <x v="39"/>
    <x v="0"/>
    <x v="2"/>
    <x v="0"/>
    <n v="53"/>
    <x v="22"/>
    <x v="0"/>
    <x v="14"/>
    <x v="3"/>
    <x v="4"/>
    <x v="1"/>
    <s v="No"/>
    <x v="5"/>
    <x v="1"/>
    <x v="1"/>
    <x v="36"/>
    <x v="1"/>
    <x v="0"/>
    <n v="0"/>
    <n v="0"/>
  </r>
  <r>
    <x v="2013"/>
    <x v="31"/>
    <x v="0"/>
    <x v="21"/>
    <x v="3"/>
    <n v="70"/>
    <x v="41"/>
    <x v="2"/>
    <x v="15"/>
    <x v="0"/>
    <x v="8"/>
    <x v="1"/>
    <s v="No"/>
    <x v="3"/>
    <x v="1"/>
    <x v="1"/>
    <x v="29"/>
    <x v="5"/>
    <x v="3"/>
    <n v="0"/>
    <n v="0"/>
  </r>
  <r>
    <x v="2014"/>
    <x v="47"/>
    <x v="0"/>
    <x v="11"/>
    <x v="0"/>
    <n v="26"/>
    <x v="48"/>
    <x v="0"/>
    <x v="13"/>
    <x v="2"/>
    <x v="20"/>
    <x v="1"/>
    <s v="No"/>
    <x v="3"/>
    <x v="1"/>
    <x v="1"/>
    <x v="39"/>
    <x v="3"/>
    <x v="4"/>
    <n v="0"/>
    <n v="0"/>
  </r>
  <r>
    <x v="2015"/>
    <x v="9"/>
    <x v="0"/>
    <x v="22"/>
    <x v="3"/>
    <n v="82"/>
    <x v="41"/>
    <x v="1"/>
    <x v="6"/>
    <x v="2"/>
    <x v="9"/>
    <x v="1"/>
    <s v="No"/>
    <x v="2"/>
    <x v="1"/>
    <x v="1"/>
    <x v="6"/>
    <x v="2"/>
    <x v="0"/>
    <n v="0"/>
    <n v="0"/>
  </r>
  <r>
    <x v="2016"/>
    <x v="10"/>
    <x v="0"/>
    <x v="9"/>
    <x v="1"/>
    <n v="47"/>
    <x v="1"/>
    <x v="1"/>
    <x v="10"/>
    <x v="0"/>
    <x v="23"/>
    <x v="1"/>
    <s v="No"/>
    <x v="3"/>
    <x v="1"/>
    <x v="1"/>
    <x v="41"/>
    <x v="5"/>
    <x v="0"/>
    <n v="0"/>
    <n v="0"/>
  </r>
  <r>
    <x v="2017"/>
    <x v="27"/>
    <x v="0"/>
    <x v="20"/>
    <x v="0"/>
    <n v="32"/>
    <x v="2"/>
    <x v="1"/>
    <x v="14"/>
    <x v="0"/>
    <x v="7"/>
    <x v="1"/>
    <s v="No"/>
    <x v="2"/>
    <x v="1"/>
    <x v="1"/>
    <x v="38"/>
    <x v="4"/>
    <x v="6"/>
    <n v="0"/>
    <n v="0"/>
  </r>
  <r>
    <x v="2018"/>
    <x v="52"/>
    <x v="0"/>
    <x v="21"/>
    <x v="3"/>
    <n v="97"/>
    <x v="10"/>
    <x v="1"/>
    <x v="9"/>
    <x v="3"/>
    <x v="9"/>
    <x v="1"/>
    <s v="No"/>
    <x v="5"/>
    <x v="1"/>
    <x v="1"/>
    <x v="41"/>
    <x v="4"/>
    <x v="1"/>
    <n v="0"/>
    <n v="0"/>
  </r>
  <r>
    <x v="2019"/>
    <x v="18"/>
    <x v="0"/>
    <x v="5"/>
    <x v="0"/>
    <n v="68"/>
    <x v="37"/>
    <x v="1"/>
    <x v="16"/>
    <x v="0"/>
    <x v="10"/>
    <x v="1"/>
    <s v="No"/>
    <x v="5"/>
    <x v="1"/>
    <x v="1"/>
    <x v="2"/>
    <x v="1"/>
    <x v="0"/>
    <n v="0"/>
    <n v="0"/>
  </r>
  <r>
    <x v="2020"/>
    <x v="38"/>
    <x v="0"/>
    <x v="1"/>
    <x v="0"/>
    <n v="23"/>
    <x v="38"/>
    <x v="2"/>
    <x v="19"/>
    <x v="0"/>
    <x v="6"/>
    <x v="1"/>
    <s v="No"/>
    <x v="2"/>
    <x v="1"/>
    <x v="1"/>
    <x v="8"/>
    <x v="1"/>
    <x v="3"/>
    <n v="0"/>
    <n v="0"/>
  </r>
  <r>
    <x v="2021"/>
    <x v="46"/>
    <x v="0"/>
    <x v="8"/>
    <x v="3"/>
    <n v="33"/>
    <x v="1"/>
    <x v="2"/>
    <x v="14"/>
    <x v="0"/>
    <x v="14"/>
    <x v="1"/>
    <s v="No"/>
    <x v="3"/>
    <x v="1"/>
    <x v="1"/>
    <x v="26"/>
    <x v="0"/>
    <x v="3"/>
    <n v="0"/>
    <n v="0"/>
  </r>
  <r>
    <x v="2022"/>
    <x v="35"/>
    <x v="0"/>
    <x v="16"/>
    <x v="3"/>
    <n v="38"/>
    <x v="15"/>
    <x v="1"/>
    <x v="13"/>
    <x v="0"/>
    <x v="17"/>
    <x v="1"/>
    <s v="No"/>
    <x v="5"/>
    <x v="1"/>
    <x v="1"/>
    <x v="20"/>
    <x v="1"/>
    <x v="4"/>
    <n v="0"/>
    <n v="0"/>
  </r>
  <r>
    <x v="2023"/>
    <x v="5"/>
    <x v="0"/>
    <x v="20"/>
    <x v="0"/>
    <n v="68"/>
    <x v="37"/>
    <x v="1"/>
    <x v="11"/>
    <x v="0"/>
    <x v="7"/>
    <x v="1"/>
    <s v="No"/>
    <x v="5"/>
    <x v="1"/>
    <x v="1"/>
    <x v="40"/>
    <x v="1"/>
    <x v="4"/>
    <n v="0"/>
    <n v="0"/>
  </r>
  <r>
    <x v="2024"/>
    <x v="46"/>
    <x v="0"/>
    <x v="20"/>
    <x v="0"/>
    <n v="23"/>
    <x v="10"/>
    <x v="0"/>
    <x v="5"/>
    <x v="3"/>
    <x v="18"/>
    <x v="1"/>
    <s v="No"/>
    <x v="0"/>
    <x v="1"/>
    <x v="1"/>
    <x v="30"/>
    <x v="3"/>
    <x v="1"/>
    <n v="0"/>
    <n v="0"/>
  </r>
  <r>
    <x v="2025"/>
    <x v="32"/>
    <x v="0"/>
    <x v="5"/>
    <x v="0"/>
    <n v="29"/>
    <x v="12"/>
    <x v="2"/>
    <x v="2"/>
    <x v="2"/>
    <x v="21"/>
    <x v="1"/>
    <s v="No"/>
    <x v="0"/>
    <x v="1"/>
    <x v="1"/>
    <x v="34"/>
    <x v="5"/>
    <x v="0"/>
    <n v="0"/>
    <n v="0"/>
  </r>
  <r>
    <x v="2026"/>
    <x v="43"/>
    <x v="0"/>
    <x v="18"/>
    <x v="3"/>
    <n v="35"/>
    <x v="1"/>
    <x v="2"/>
    <x v="20"/>
    <x v="0"/>
    <x v="15"/>
    <x v="1"/>
    <s v="No"/>
    <x v="0"/>
    <x v="1"/>
    <x v="1"/>
    <x v="24"/>
    <x v="4"/>
    <x v="6"/>
    <n v="0"/>
    <n v="0"/>
  </r>
  <r>
    <x v="2027"/>
    <x v="2"/>
    <x v="0"/>
    <x v="9"/>
    <x v="1"/>
    <n v="73"/>
    <x v="43"/>
    <x v="1"/>
    <x v="9"/>
    <x v="3"/>
    <x v="6"/>
    <x v="1"/>
    <s v="No"/>
    <x v="3"/>
    <x v="1"/>
    <x v="1"/>
    <x v="16"/>
    <x v="2"/>
    <x v="6"/>
    <n v="0"/>
    <n v="0"/>
  </r>
  <r>
    <x v="2028"/>
    <x v="26"/>
    <x v="0"/>
    <x v="9"/>
    <x v="1"/>
    <n v="84"/>
    <x v="31"/>
    <x v="3"/>
    <x v="7"/>
    <x v="3"/>
    <x v="18"/>
    <x v="1"/>
    <s v="No"/>
    <x v="4"/>
    <x v="1"/>
    <x v="1"/>
    <x v="9"/>
    <x v="0"/>
    <x v="4"/>
    <n v="0"/>
    <n v="0"/>
  </r>
  <r>
    <x v="2029"/>
    <x v="15"/>
    <x v="0"/>
    <x v="18"/>
    <x v="3"/>
    <n v="23"/>
    <x v="6"/>
    <x v="2"/>
    <x v="6"/>
    <x v="1"/>
    <x v="12"/>
    <x v="1"/>
    <s v="No"/>
    <x v="2"/>
    <x v="1"/>
    <x v="1"/>
    <x v="19"/>
    <x v="3"/>
    <x v="3"/>
    <n v="0"/>
    <n v="0"/>
  </r>
  <r>
    <x v="2030"/>
    <x v="17"/>
    <x v="0"/>
    <x v="12"/>
    <x v="3"/>
    <n v="67"/>
    <x v="35"/>
    <x v="1"/>
    <x v="14"/>
    <x v="2"/>
    <x v="11"/>
    <x v="1"/>
    <s v="No"/>
    <x v="3"/>
    <x v="1"/>
    <x v="1"/>
    <x v="25"/>
    <x v="2"/>
    <x v="5"/>
    <n v="0"/>
    <n v="0"/>
  </r>
  <r>
    <x v="2031"/>
    <x v="3"/>
    <x v="0"/>
    <x v="20"/>
    <x v="0"/>
    <n v="51"/>
    <x v="17"/>
    <x v="0"/>
    <x v="4"/>
    <x v="1"/>
    <x v="17"/>
    <x v="1"/>
    <s v="No"/>
    <x v="3"/>
    <x v="1"/>
    <x v="1"/>
    <x v="1"/>
    <x v="2"/>
    <x v="5"/>
    <n v="0"/>
    <n v="0"/>
  </r>
  <r>
    <x v="2032"/>
    <x v="5"/>
    <x v="0"/>
    <x v="0"/>
    <x v="0"/>
    <n v="36"/>
    <x v="36"/>
    <x v="2"/>
    <x v="1"/>
    <x v="0"/>
    <x v="19"/>
    <x v="1"/>
    <s v="No"/>
    <x v="2"/>
    <x v="1"/>
    <x v="1"/>
    <x v="21"/>
    <x v="1"/>
    <x v="2"/>
    <n v="0"/>
    <n v="0"/>
  </r>
  <r>
    <x v="2033"/>
    <x v="9"/>
    <x v="0"/>
    <x v="2"/>
    <x v="0"/>
    <n v="55"/>
    <x v="26"/>
    <x v="0"/>
    <x v="8"/>
    <x v="2"/>
    <x v="15"/>
    <x v="1"/>
    <s v="No"/>
    <x v="0"/>
    <x v="1"/>
    <x v="1"/>
    <x v="42"/>
    <x v="0"/>
    <x v="2"/>
    <n v="0"/>
    <n v="0"/>
  </r>
  <r>
    <x v="2034"/>
    <x v="12"/>
    <x v="0"/>
    <x v="6"/>
    <x v="0"/>
    <n v="30"/>
    <x v="15"/>
    <x v="2"/>
    <x v="15"/>
    <x v="1"/>
    <x v="3"/>
    <x v="1"/>
    <s v="No"/>
    <x v="5"/>
    <x v="1"/>
    <x v="1"/>
    <x v="46"/>
    <x v="3"/>
    <x v="5"/>
    <n v="0"/>
    <n v="0"/>
  </r>
  <r>
    <x v="2035"/>
    <x v="10"/>
    <x v="0"/>
    <x v="17"/>
    <x v="0"/>
    <n v="70"/>
    <x v="19"/>
    <x v="1"/>
    <x v="22"/>
    <x v="2"/>
    <x v="7"/>
    <x v="1"/>
    <s v="No"/>
    <x v="0"/>
    <x v="1"/>
    <x v="1"/>
    <x v="34"/>
    <x v="4"/>
    <x v="1"/>
    <n v="0"/>
    <n v="0"/>
  </r>
  <r>
    <x v="2036"/>
    <x v="43"/>
    <x v="0"/>
    <x v="0"/>
    <x v="0"/>
    <n v="63"/>
    <x v="46"/>
    <x v="1"/>
    <x v="12"/>
    <x v="0"/>
    <x v="0"/>
    <x v="1"/>
    <s v="No"/>
    <x v="2"/>
    <x v="1"/>
    <x v="1"/>
    <x v="15"/>
    <x v="1"/>
    <x v="1"/>
    <n v="0"/>
    <n v="0"/>
  </r>
  <r>
    <x v="2037"/>
    <x v="31"/>
    <x v="0"/>
    <x v="22"/>
    <x v="3"/>
    <n v="87"/>
    <x v="26"/>
    <x v="1"/>
    <x v="14"/>
    <x v="2"/>
    <x v="24"/>
    <x v="1"/>
    <s v="No"/>
    <x v="0"/>
    <x v="1"/>
    <x v="1"/>
    <x v="22"/>
    <x v="0"/>
    <x v="4"/>
    <n v="0"/>
    <n v="0"/>
  </r>
  <r>
    <x v="2038"/>
    <x v="10"/>
    <x v="0"/>
    <x v="0"/>
    <x v="0"/>
    <n v="70"/>
    <x v="10"/>
    <x v="0"/>
    <x v="20"/>
    <x v="1"/>
    <x v="14"/>
    <x v="1"/>
    <s v="No"/>
    <x v="2"/>
    <x v="1"/>
    <x v="1"/>
    <x v="31"/>
    <x v="2"/>
    <x v="0"/>
    <n v="0"/>
    <n v="0"/>
  </r>
  <r>
    <x v="2039"/>
    <x v="25"/>
    <x v="0"/>
    <x v="17"/>
    <x v="0"/>
    <n v="51"/>
    <x v="46"/>
    <x v="2"/>
    <x v="8"/>
    <x v="1"/>
    <x v="0"/>
    <x v="1"/>
    <s v="No"/>
    <x v="2"/>
    <x v="1"/>
    <x v="1"/>
    <x v="4"/>
    <x v="5"/>
    <x v="4"/>
    <n v="0"/>
    <n v="0"/>
  </r>
  <r>
    <x v="2040"/>
    <x v="28"/>
    <x v="0"/>
    <x v="16"/>
    <x v="3"/>
    <n v="25"/>
    <x v="36"/>
    <x v="3"/>
    <x v="0"/>
    <x v="1"/>
    <x v="3"/>
    <x v="1"/>
    <s v="No"/>
    <x v="1"/>
    <x v="1"/>
    <x v="1"/>
    <x v="38"/>
    <x v="0"/>
    <x v="3"/>
    <n v="0"/>
    <n v="0"/>
  </r>
  <r>
    <x v="2041"/>
    <x v="17"/>
    <x v="0"/>
    <x v="14"/>
    <x v="2"/>
    <n v="32"/>
    <x v="14"/>
    <x v="1"/>
    <x v="12"/>
    <x v="0"/>
    <x v="4"/>
    <x v="1"/>
    <s v="No"/>
    <x v="2"/>
    <x v="1"/>
    <x v="1"/>
    <x v="0"/>
    <x v="3"/>
    <x v="4"/>
    <n v="0"/>
    <n v="0"/>
  </r>
  <r>
    <x v="2042"/>
    <x v="1"/>
    <x v="0"/>
    <x v="9"/>
    <x v="1"/>
    <n v="52"/>
    <x v="15"/>
    <x v="2"/>
    <x v="16"/>
    <x v="1"/>
    <x v="17"/>
    <x v="1"/>
    <s v="No"/>
    <x v="4"/>
    <x v="1"/>
    <x v="1"/>
    <x v="31"/>
    <x v="0"/>
    <x v="5"/>
    <n v="0"/>
    <n v="0"/>
  </r>
  <r>
    <x v="2043"/>
    <x v="36"/>
    <x v="0"/>
    <x v="24"/>
    <x v="3"/>
    <n v="33"/>
    <x v="14"/>
    <x v="2"/>
    <x v="4"/>
    <x v="2"/>
    <x v="2"/>
    <x v="1"/>
    <s v="No"/>
    <x v="3"/>
    <x v="1"/>
    <x v="1"/>
    <x v="3"/>
    <x v="3"/>
    <x v="1"/>
    <n v="0"/>
    <n v="0"/>
  </r>
  <r>
    <x v="2044"/>
    <x v="34"/>
    <x v="0"/>
    <x v="2"/>
    <x v="0"/>
    <n v="68"/>
    <x v="9"/>
    <x v="0"/>
    <x v="20"/>
    <x v="1"/>
    <x v="21"/>
    <x v="1"/>
    <s v="No"/>
    <x v="1"/>
    <x v="1"/>
    <x v="1"/>
    <x v="14"/>
    <x v="3"/>
    <x v="0"/>
    <n v="0"/>
    <n v="0"/>
  </r>
  <r>
    <x v="2045"/>
    <x v="18"/>
    <x v="0"/>
    <x v="16"/>
    <x v="3"/>
    <n v="20"/>
    <x v="42"/>
    <x v="2"/>
    <x v="16"/>
    <x v="3"/>
    <x v="14"/>
    <x v="1"/>
    <s v="No"/>
    <x v="0"/>
    <x v="1"/>
    <x v="1"/>
    <x v="8"/>
    <x v="3"/>
    <x v="3"/>
    <n v="0"/>
    <n v="0"/>
  </r>
  <r>
    <x v="2046"/>
    <x v="31"/>
    <x v="0"/>
    <x v="13"/>
    <x v="0"/>
    <n v="32"/>
    <x v="19"/>
    <x v="2"/>
    <x v="1"/>
    <x v="0"/>
    <x v="11"/>
    <x v="1"/>
    <s v="No"/>
    <x v="1"/>
    <x v="1"/>
    <x v="1"/>
    <x v="48"/>
    <x v="1"/>
    <x v="6"/>
    <n v="0"/>
    <n v="0"/>
  </r>
  <r>
    <x v="2047"/>
    <x v="44"/>
    <x v="0"/>
    <x v="16"/>
    <x v="3"/>
    <n v="82"/>
    <x v="39"/>
    <x v="2"/>
    <x v="5"/>
    <x v="2"/>
    <x v="0"/>
    <x v="1"/>
    <s v="No"/>
    <x v="5"/>
    <x v="1"/>
    <x v="1"/>
    <x v="18"/>
    <x v="1"/>
    <x v="2"/>
    <n v="0"/>
    <n v="0"/>
  </r>
  <r>
    <x v="2048"/>
    <x v="4"/>
    <x v="0"/>
    <x v="4"/>
    <x v="1"/>
    <n v="64"/>
    <x v="49"/>
    <x v="3"/>
    <x v="6"/>
    <x v="0"/>
    <x v="20"/>
    <x v="1"/>
    <s v="No"/>
    <x v="0"/>
    <x v="1"/>
    <x v="1"/>
    <x v="31"/>
    <x v="4"/>
    <x v="3"/>
    <n v="0"/>
    <n v="0"/>
  </r>
  <r>
    <x v="2049"/>
    <x v="33"/>
    <x v="0"/>
    <x v="23"/>
    <x v="1"/>
    <n v="24"/>
    <x v="3"/>
    <x v="0"/>
    <x v="24"/>
    <x v="3"/>
    <x v="2"/>
    <x v="1"/>
    <s v="No"/>
    <x v="3"/>
    <x v="1"/>
    <x v="1"/>
    <x v="28"/>
    <x v="0"/>
    <x v="2"/>
    <n v="0"/>
    <n v="0"/>
  </r>
  <r>
    <x v="2050"/>
    <x v="25"/>
    <x v="0"/>
    <x v="19"/>
    <x v="3"/>
    <n v="96"/>
    <x v="16"/>
    <x v="2"/>
    <x v="11"/>
    <x v="2"/>
    <x v="23"/>
    <x v="1"/>
    <s v="No"/>
    <x v="5"/>
    <x v="1"/>
    <x v="1"/>
    <x v="9"/>
    <x v="5"/>
    <x v="2"/>
    <n v="0"/>
    <n v="0"/>
  </r>
  <r>
    <x v="2051"/>
    <x v="13"/>
    <x v="0"/>
    <x v="17"/>
    <x v="0"/>
    <n v="94"/>
    <x v="2"/>
    <x v="0"/>
    <x v="13"/>
    <x v="1"/>
    <x v="22"/>
    <x v="1"/>
    <s v="No"/>
    <x v="1"/>
    <x v="1"/>
    <x v="1"/>
    <x v="0"/>
    <x v="2"/>
    <x v="5"/>
    <n v="0"/>
    <n v="0"/>
  </r>
  <r>
    <x v="2052"/>
    <x v="4"/>
    <x v="0"/>
    <x v="21"/>
    <x v="3"/>
    <n v="48"/>
    <x v="13"/>
    <x v="2"/>
    <x v="0"/>
    <x v="0"/>
    <x v="18"/>
    <x v="1"/>
    <s v="No"/>
    <x v="4"/>
    <x v="1"/>
    <x v="1"/>
    <x v="48"/>
    <x v="4"/>
    <x v="2"/>
    <n v="0"/>
    <n v="0"/>
  </r>
  <r>
    <x v="2053"/>
    <x v="1"/>
    <x v="0"/>
    <x v="12"/>
    <x v="3"/>
    <n v="60"/>
    <x v="5"/>
    <x v="1"/>
    <x v="7"/>
    <x v="1"/>
    <x v="9"/>
    <x v="1"/>
    <s v="No"/>
    <x v="4"/>
    <x v="1"/>
    <x v="1"/>
    <x v="20"/>
    <x v="2"/>
    <x v="0"/>
    <n v="0"/>
    <n v="0"/>
  </r>
  <r>
    <x v="2054"/>
    <x v="13"/>
    <x v="0"/>
    <x v="1"/>
    <x v="0"/>
    <n v="56"/>
    <x v="32"/>
    <x v="3"/>
    <x v="9"/>
    <x v="1"/>
    <x v="3"/>
    <x v="1"/>
    <s v="No"/>
    <x v="0"/>
    <x v="1"/>
    <x v="1"/>
    <x v="0"/>
    <x v="3"/>
    <x v="2"/>
    <n v="0"/>
    <n v="0"/>
  </r>
  <r>
    <x v="2055"/>
    <x v="48"/>
    <x v="0"/>
    <x v="8"/>
    <x v="3"/>
    <n v="33"/>
    <x v="21"/>
    <x v="2"/>
    <x v="5"/>
    <x v="3"/>
    <x v="23"/>
    <x v="1"/>
    <s v="No"/>
    <x v="4"/>
    <x v="1"/>
    <x v="1"/>
    <x v="40"/>
    <x v="4"/>
    <x v="1"/>
    <n v="0"/>
    <n v="0"/>
  </r>
  <r>
    <x v="2056"/>
    <x v="0"/>
    <x v="0"/>
    <x v="21"/>
    <x v="3"/>
    <n v="46"/>
    <x v="46"/>
    <x v="0"/>
    <x v="24"/>
    <x v="1"/>
    <x v="14"/>
    <x v="1"/>
    <s v="No"/>
    <x v="4"/>
    <x v="1"/>
    <x v="1"/>
    <x v="32"/>
    <x v="3"/>
    <x v="5"/>
    <n v="0"/>
    <n v="0"/>
  </r>
  <r>
    <x v="2057"/>
    <x v="17"/>
    <x v="0"/>
    <x v="20"/>
    <x v="0"/>
    <n v="37"/>
    <x v="45"/>
    <x v="0"/>
    <x v="22"/>
    <x v="1"/>
    <x v="19"/>
    <x v="1"/>
    <s v="No"/>
    <x v="3"/>
    <x v="1"/>
    <x v="1"/>
    <x v="36"/>
    <x v="3"/>
    <x v="6"/>
    <n v="0"/>
    <n v="0"/>
  </r>
  <r>
    <x v="2058"/>
    <x v="26"/>
    <x v="0"/>
    <x v="5"/>
    <x v="0"/>
    <n v="98"/>
    <x v="47"/>
    <x v="2"/>
    <x v="18"/>
    <x v="0"/>
    <x v="13"/>
    <x v="1"/>
    <s v="No"/>
    <x v="5"/>
    <x v="1"/>
    <x v="1"/>
    <x v="14"/>
    <x v="4"/>
    <x v="3"/>
    <n v="0"/>
    <n v="0"/>
  </r>
  <r>
    <x v="2059"/>
    <x v="19"/>
    <x v="0"/>
    <x v="6"/>
    <x v="0"/>
    <n v="50"/>
    <x v="18"/>
    <x v="3"/>
    <x v="19"/>
    <x v="1"/>
    <x v="18"/>
    <x v="1"/>
    <s v="No"/>
    <x v="0"/>
    <x v="1"/>
    <x v="1"/>
    <x v="16"/>
    <x v="3"/>
    <x v="1"/>
    <n v="0"/>
    <n v="0"/>
  </r>
  <r>
    <x v="2060"/>
    <x v="3"/>
    <x v="0"/>
    <x v="22"/>
    <x v="3"/>
    <n v="63"/>
    <x v="48"/>
    <x v="2"/>
    <x v="24"/>
    <x v="3"/>
    <x v="4"/>
    <x v="1"/>
    <s v="No"/>
    <x v="2"/>
    <x v="1"/>
    <x v="1"/>
    <x v="2"/>
    <x v="4"/>
    <x v="3"/>
    <n v="0"/>
    <n v="0"/>
  </r>
  <r>
    <x v="2061"/>
    <x v="45"/>
    <x v="0"/>
    <x v="1"/>
    <x v="0"/>
    <n v="70"/>
    <x v="49"/>
    <x v="1"/>
    <x v="23"/>
    <x v="2"/>
    <x v="5"/>
    <x v="1"/>
    <s v="No"/>
    <x v="5"/>
    <x v="1"/>
    <x v="1"/>
    <x v="17"/>
    <x v="5"/>
    <x v="2"/>
    <n v="0"/>
    <n v="0"/>
  </r>
  <r>
    <x v="2062"/>
    <x v="22"/>
    <x v="0"/>
    <x v="7"/>
    <x v="2"/>
    <n v="63"/>
    <x v="36"/>
    <x v="0"/>
    <x v="5"/>
    <x v="3"/>
    <x v="11"/>
    <x v="1"/>
    <s v="No"/>
    <x v="3"/>
    <x v="1"/>
    <x v="1"/>
    <x v="28"/>
    <x v="1"/>
    <x v="3"/>
    <n v="0"/>
    <n v="0"/>
  </r>
  <r>
    <x v="2063"/>
    <x v="12"/>
    <x v="0"/>
    <x v="6"/>
    <x v="0"/>
    <n v="86"/>
    <x v="27"/>
    <x v="2"/>
    <x v="17"/>
    <x v="3"/>
    <x v="3"/>
    <x v="1"/>
    <s v="No"/>
    <x v="3"/>
    <x v="1"/>
    <x v="1"/>
    <x v="18"/>
    <x v="1"/>
    <x v="5"/>
    <n v="0"/>
    <n v="0"/>
  </r>
  <r>
    <x v="2064"/>
    <x v="18"/>
    <x v="0"/>
    <x v="9"/>
    <x v="1"/>
    <n v="99"/>
    <x v="10"/>
    <x v="2"/>
    <x v="14"/>
    <x v="2"/>
    <x v="17"/>
    <x v="1"/>
    <s v="No"/>
    <x v="4"/>
    <x v="1"/>
    <x v="1"/>
    <x v="36"/>
    <x v="4"/>
    <x v="5"/>
    <n v="0"/>
    <n v="0"/>
  </r>
  <r>
    <x v="2065"/>
    <x v="7"/>
    <x v="0"/>
    <x v="4"/>
    <x v="1"/>
    <n v="40"/>
    <x v="4"/>
    <x v="2"/>
    <x v="24"/>
    <x v="1"/>
    <x v="3"/>
    <x v="1"/>
    <s v="No"/>
    <x v="1"/>
    <x v="1"/>
    <x v="1"/>
    <x v="49"/>
    <x v="4"/>
    <x v="4"/>
    <n v="0"/>
    <n v="0"/>
  </r>
  <r>
    <x v="2066"/>
    <x v="14"/>
    <x v="0"/>
    <x v="4"/>
    <x v="1"/>
    <n v="92"/>
    <x v="26"/>
    <x v="2"/>
    <x v="8"/>
    <x v="3"/>
    <x v="10"/>
    <x v="1"/>
    <s v="No"/>
    <x v="5"/>
    <x v="1"/>
    <x v="1"/>
    <x v="12"/>
    <x v="5"/>
    <x v="0"/>
    <n v="0"/>
    <n v="0"/>
  </r>
  <r>
    <x v="2067"/>
    <x v="52"/>
    <x v="0"/>
    <x v="13"/>
    <x v="0"/>
    <n v="21"/>
    <x v="33"/>
    <x v="3"/>
    <x v="19"/>
    <x v="3"/>
    <x v="0"/>
    <x v="1"/>
    <s v="No"/>
    <x v="4"/>
    <x v="1"/>
    <x v="1"/>
    <x v="2"/>
    <x v="1"/>
    <x v="0"/>
    <n v="0"/>
    <n v="0"/>
  </r>
  <r>
    <x v="2068"/>
    <x v="27"/>
    <x v="0"/>
    <x v="16"/>
    <x v="3"/>
    <n v="81"/>
    <x v="34"/>
    <x v="3"/>
    <x v="13"/>
    <x v="2"/>
    <x v="20"/>
    <x v="1"/>
    <s v="No"/>
    <x v="5"/>
    <x v="1"/>
    <x v="1"/>
    <x v="12"/>
    <x v="0"/>
    <x v="5"/>
    <n v="0"/>
    <n v="0"/>
  </r>
  <r>
    <x v="2069"/>
    <x v="24"/>
    <x v="0"/>
    <x v="17"/>
    <x v="0"/>
    <n v="82"/>
    <x v="21"/>
    <x v="2"/>
    <x v="21"/>
    <x v="3"/>
    <x v="23"/>
    <x v="1"/>
    <s v="No"/>
    <x v="1"/>
    <x v="1"/>
    <x v="1"/>
    <x v="35"/>
    <x v="5"/>
    <x v="3"/>
    <n v="0"/>
    <n v="0"/>
  </r>
  <r>
    <x v="2070"/>
    <x v="19"/>
    <x v="0"/>
    <x v="16"/>
    <x v="3"/>
    <n v="88"/>
    <x v="43"/>
    <x v="3"/>
    <x v="16"/>
    <x v="1"/>
    <x v="0"/>
    <x v="1"/>
    <s v="No"/>
    <x v="0"/>
    <x v="1"/>
    <x v="1"/>
    <x v="0"/>
    <x v="1"/>
    <x v="5"/>
    <n v="0"/>
    <n v="0"/>
  </r>
  <r>
    <x v="2071"/>
    <x v="28"/>
    <x v="0"/>
    <x v="14"/>
    <x v="2"/>
    <n v="100"/>
    <x v="36"/>
    <x v="1"/>
    <x v="22"/>
    <x v="3"/>
    <x v="6"/>
    <x v="1"/>
    <s v="No"/>
    <x v="5"/>
    <x v="1"/>
    <x v="1"/>
    <x v="10"/>
    <x v="3"/>
    <x v="3"/>
    <n v="0"/>
    <n v="0"/>
  </r>
  <r>
    <x v="2072"/>
    <x v="31"/>
    <x v="0"/>
    <x v="21"/>
    <x v="3"/>
    <n v="66"/>
    <x v="2"/>
    <x v="2"/>
    <x v="19"/>
    <x v="0"/>
    <x v="20"/>
    <x v="1"/>
    <s v="No"/>
    <x v="2"/>
    <x v="1"/>
    <x v="1"/>
    <x v="17"/>
    <x v="4"/>
    <x v="1"/>
    <n v="0"/>
    <n v="0"/>
  </r>
  <r>
    <x v="2073"/>
    <x v="21"/>
    <x v="0"/>
    <x v="22"/>
    <x v="3"/>
    <n v="25"/>
    <x v="21"/>
    <x v="1"/>
    <x v="14"/>
    <x v="0"/>
    <x v="1"/>
    <x v="1"/>
    <s v="No"/>
    <x v="2"/>
    <x v="1"/>
    <x v="1"/>
    <x v="1"/>
    <x v="3"/>
    <x v="6"/>
    <n v="0"/>
    <n v="0"/>
  </r>
  <r>
    <x v="2074"/>
    <x v="24"/>
    <x v="0"/>
    <x v="18"/>
    <x v="3"/>
    <n v="53"/>
    <x v="20"/>
    <x v="2"/>
    <x v="3"/>
    <x v="2"/>
    <x v="0"/>
    <x v="1"/>
    <s v="No"/>
    <x v="1"/>
    <x v="1"/>
    <x v="1"/>
    <x v="12"/>
    <x v="5"/>
    <x v="0"/>
    <n v="0"/>
    <n v="0"/>
  </r>
  <r>
    <x v="2075"/>
    <x v="5"/>
    <x v="0"/>
    <x v="1"/>
    <x v="0"/>
    <n v="28"/>
    <x v="36"/>
    <x v="1"/>
    <x v="2"/>
    <x v="3"/>
    <x v="10"/>
    <x v="1"/>
    <s v="No"/>
    <x v="0"/>
    <x v="1"/>
    <x v="1"/>
    <x v="3"/>
    <x v="5"/>
    <x v="5"/>
    <n v="0"/>
    <n v="0"/>
  </r>
  <r>
    <x v="2076"/>
    <x v="35"/>
    <x v="0"/>
    <x v="24"/>
    <x v="3"/>
    <n v="23"/>
    <x v="20"/>
    <x v="1"/>
    <x v="21"/>
    <x v="3"/>
    <x v="12"/>
    <x v="1"/>
    <s v="No"/>
    <x v="1"/>
    <x v="1"/>
    <x v="1"/>
    <x v="17"/>
    <x v="5"/>
    <x v="4"/>
    <n v="0"/>
    <n v="0"/>
  </r>
  <r>
    <x v="2077"/>
    <x v="14"/>
    <x v="0"/>
    <x v="18"/>
    <x v="3"/>
    <n v="34"/>
    <x v="43"/>
    <x v="0"/>
    <x v="20"/>
    <x v="3"/>
    <x v="13"/>
    <x v="1"/>
    <s v="No"/>
    <x v="1"/>
    <x v="1"/>
    <x v="1"/>
    <x v="8"/>
    <x v="4"/>
    <x v="2"/>
    <n v="0"/>
    <n v="0"/>
  </r>
  <r>
    <x v="2078"/>
    <x v="34"/>
    <x v="0"/>
    <x v="10"/>
    <x v="0"/>
    <n v="42"/>
    <x v="11"/>
    <x v="2"/>
    <x v="24"/>
    <x v="1"/>
    <x v="4"/>
    <x v="1"/>
    <s v="No"/>
    <x v="2"/>
    <x v="1"/>
    <x v="1"/>
    <x v="19"/>
    <x v="5"/>
    <x v="1"/>
    <n v="0"/>
    <n v="0"/>
  </r>
  <r>
    <x v="2079"/>
    <x v="45"/>
    <x v="0"/>
    <x v="2"/>
    <x v="0"/>
    <n v="24"/>
    <x v="6"/>
    <x v="0"/>
    <x v="10"/>
    <x v="2"/>
    <x v="0"/>
    <x v="1"/>
    <s v="No"/>
    <x v="2"/>
    <x v="1"/>
    <x v="1"/>
    <x v="20"/>
    <x v="3"/>
    <x v="3"/>
    <n v="0"/>
    <n v="0"/>
  </r>
  <r>
    <x v="2080"/>
    <x v="26"/>
    <x v="0"/>
    <x v="12"/>
    <x v="3"/>
    <n v="47"/>
    <x v="45"/>
    <x v="1"/>
    <x v="0"/>
    <x v="3"/>
    <x v="1"/>
    <x v="1"/>
    <s v="No"/>
    <x v="1"/>
    <x v="1"/>
    <x v="1"/>
    <x v="14"/>
    <x v="5"/>
    <x v="4"/>
    <n v="0"/>
    <n v="0"/>
  </r>
  <r>
    <x v="2081"/>
    <x v="41"/>
    <x v="0"/>
    <x v="7"/>
    <x v="2"/>
    <n v="78"/>
    <x v="15"/>
    <x v="1"/>
    <x v="17"/>
    <x v="1"/>
    <x v="24"/>
    <x v="1"/>
    <s v="No"/>
    <x v="3"/>
    <x v="1"/>
    <x v="1"/>
    <x v="26"/>
    <x v="4"/>
    <x v="4"/>
    <n v="0"/>
    <n v="0"/>
  </r>
  <r>
    <x v="2082"/>
    <x v="38"/>
    <x v="0"/>
    <x v="2"/>
    <x v="0"/>
    <n v="89"/>
    <x v="10"/>
    <x v="2"/>
    <x v="22"/>
    <x v="2"/>
    <x v="3"/>
    <x v="1"/>
    <s v="No"/>
    <x v="1"/>
    <x v="1"/>
    <x v="1"/>
    <x v="40"/>
    <x v="0"/>
    <x v="6"/>
    <n v="0"/>
    <n v="0"/>
  </r>
  <r>
    <x v="2083"/>
    <x v="38"/>
    <x v="0"/>
    <x v="18"/>
    <x v="3"/>
    <n v="59"/>
    <x v="16"/>
    <x v="0"/>
    <x v="20"/>
    <x v="3"/>
    <x v="2"/>
    <x v="1"/>
    <s v="No"/>
    <x v="5"/>
    <x v="1"/>
    <x v="1"/>
    <x v="8"/>
    <x v="2"/>
    <x v="0"/>
    <n v="0"/>
    <n v="0"/>
  </r>
  <r>
    <x v="2084"/>
    <x v="45"/>
    <x v="0"/>
    <x v="0"/>
    <x v="0"/>
    <n v="94"/>
    <x v="34"/>
    <x v="1"/>
    <x v="18"/>
    <x v="2"/>
    <x v="17"/>
    <x v="1"/>
    <s v="No"/>
    <x v="3"/>
    <x v="1"/>
    <x v="1"/>
    <x v="34"/>
    <x v="4"/>
    <x v="3"/>
    <n v="0"/>
    <n v="0"/>
  </r>
  <r>
    <x v="2085"/>
    <x v="28"/>
    <x v="0"/>
    <x v="2"/>
    <x v="0"/>
    <n v="49"/>
    <x v="14"/>
    <x v="2"/>
    <x v="11"/>
    <x v="3"/>
    <x v="12"/>
    <x v="1"/>
    <s v="No"/>
    <x v="1"/>
    <x v="1"/>
    <x v="1"/>
    <x v="25"/>
    <x v="5"/>
    <x v="1"/>
    <n v="0"/>
    <n v="0"/>
  </r>
  <r>
    <x v="2086"/>
    <x v="13"/>
    <x v="0"/>
    <x v="10"/>
    <x v="0"/>
    <n v="89"/>
    <x v="25"/>
    <x v="0"/>
    <x v="19"/>
    <x v="2"/>
    <x v="10"/>
    <x v="1"/>
    <s v="No"/>
    <x v="4"/>
    <x v="1"/>
    <x v="1"/>
    <x v="13"/>
    <x v="1"/>
    <x v="6"/>
    <n v="0"/>
    <n v="0"/>
  </r>
  <r>
    <x v="2087"/>
    <x v="22"/>
    <x v="0"/>
    <x v="19"/>
    <x v="3"/>
    <n v="91"/>
    <x v="48"/>
    <x v="2"/>
    <x v="24"/>
    <x v="2"/>
    <x v="10"/>
    <x v="1"/>
    <s v="No"/>
    <x v="3"/>
    <x v="1"/>
    <x v="1"/>
    <x v="43"/>
    <x v="2"/>
    <x v="1"/>
    <n v="0"/>
    <n v="0"/>
  </r>
  <r>
    <x v="2088"/>
    <x v="31"/>
    <x v="0"/>
    <x v="3"/>
    <x v="1"/>
    <n v="89"/>
    <x v="18"/>
    <x v="0"/>
    <x v="20"/>
    <x v="1"/>
    <x v="17"/>
    <x v="1"/>
    <s v="No"/>
    <x v="3"/>
    <x v="1"/>
    <x v="1"/>
    <x v="3"/>
    <x v="5"/>
    <x v="2"/>
    <n v="0"/>
    <n v="0"/>
  </r>
  <r>
    <x v="2089"/>
    <x v="43"/>
    <x v="0"/>
    <x v="14"/>
    <x v="2"/>
    <n v="57"/>
    <x v="33"/>
    <x v="0"/>
    <x v="9"/>
    <x v="1"/>
    <x v="15"/>
    <x v="1"/>
    <s v="No"/>
    <x v="1"/>
    <x v="1"/>
    <x v="1"/>
    <x v="23"/>
    <x v="2"/>
    <x v="6"/>
    <n v="0"/>
    <n v="0"/>
  </r>
  <r>
    <x v="2090"/>
    <x v="47"/>
    <x v="0"/>
    <x v="20"/>
    <x v="0"/>
    <n v="71"/>
    <x v="2"/>
    <x v="1"/>
    <x v="11"/>
    <x v="0"/>
    <x v="23"/>
    <x v="1"/>
    <s v="No"/>
    <x v="1"/>
    <x v="1"/>
    <x v="1"/>
    <x v="33"/>
    <x v="5"/>
    <x v="5"/>
    <n v="0"/>
    <n v="0"/>
  </r>
  <r>
    <x v="2091"/>
    <x v="8"/>
    <x v="0"/>
    <x v="2"/>
    <x v="0"/>
    <n v="97"/>
    <x v="47"/>
    <x v="3"/>
    <x v="19"/>
    <x v="3"/>
    <x v="21"/>
    <x v="1"/>
    <s v="No"/>
    <x v="2"/>
    <x v="1"/>
    <x v="1"/>
    <x v="37"/>
    <x v="4"/>
    <x v="3"/>
    <n v="0"/>
    <n v="0"/>
  </r>
  <r>
    <x v="2092"/>
    <x v="32"/>
    <x v="0"/>
    <x v="3"/>
    <x v="1"/>
    <n v="45"/>
    <x v="46"/>
    <x v="2"/>
    <x v="5"/>
    <x v="3"/>
    <x v="5"/>
    <x v="1"/>
    <s v="No"/>
    <x v="2"/>
    <x v="1"/>
    <x v="1"/>
    <x v="46"/>
    <x v="4"/>
    <x v="1"/>
    <n v="0"/>
    <n v="0"/>
  </r>
  <r>
    <x v="2093"/>
    <x v="3"/>
    <x v="0"/>
    <x v="10"/>
    <x v="0"/>
    <n v="91"/>
    <x v="47"/>
    <x v="2"/>
    <x v="1"/>
    <x v="1"/>
    <x v="19"/>
    <x v="1"/>
    <s v="No"/>
    <x v="5"/>
    <x v="1"/>
    <x v="1"/>
    <x v="7"/>
    <x v="5"/>
    <x v="2"/>
    <n v="0"/>
    <n v="0"/>
  </r>
  <r>
    <x v="2094"/>
    <x v="10"/>
    <x v="0"/>
    <x v="20"/>
    <x v="0"/>
    <n v="25"/>
    <x v="36"/>
    <x v="2"/>
    <x v="21"/>
    <x v="1"/>
    <x v="23"/>
    <x v="1"/>
    <s v="No"/>
    <x v="3"/>
    <x v="1"/>
    <x v="1"/>
    <x v="5"/>
    <x v="0"/>
    <x v="2"/>
    <n v="0"/>
    <n v="0"/>
  </r>
  <r>
    <x v="2095"/>
    <x v="24"/>
    <x v="0"/>
    <x v="15"/>
    <x v="0"/>
    <n v="63"/>
    <x v="35"/>
    <x v="2"/>
    <x v="0"/>
    <x v="3"/>
    <x v="17"/>
    <x v="1"/>
    <s v="No"/>
    <x v="5"/>
    <x v="1"/>
    <x v="1"/>
    <x v="43"/>
    <x v="4"/>
    <x v="0"/>
    <n v="0"/>
    <n v="0"/>
  </r>
  <r>
    <x v="2096"/>
    <x v="3"/>
    <x v="0"/>
    <x v="10"/>
    <x v="0"/>
    <n v="52"/>
    <x v="17"/>
    <x v="0"/>
    <x v="24"/>
    <x v="2"/>
    <x v="10"/>
    <x v="1"/>
    <s v="No"/>
    <x v="1"/>
    <x v="1"/>
    <x v="1"/>
    <x v="46"/>
    <x v="5"/>
    <x v="2"/>
    <n v="0"/>
    <n v="0"/>
  </r>
  <r>
    <x v="2097"/>
    <x v="23"/>
    <x v="0"/>
    <x v="4"/>
    <x v="1"/>
    <n v="43"/>
    <x v="44"/>
    <x v="1"/>
    <x v="17"/>
    <x v="0"/>
    <x v="20"/>
    <x v="1"/>
    <s v="No"/>
    <x v="2"/>
    <x v="1"/>
    <x v="1"/>
    <x v="36"/>
    <x v="2"/>
    <x v="1"/>
    <n v="0"/>
    <n v="0"/>
  </r>
  <r>
    <x v="2098"/>
    <x v="34"/>
    <x v="0"/>
    <x v="17"/>
    <x v="0"/>
    <n v="28"/>
    <x v="7"/>
    <x v="2"/>
    <x v="3"/>
    <x v="2"/>
    <x v="13"/>
    <x v="1"/>
    <s v="No"/>
    <x v="4"/>
    <x v="1"/>
    <x v="1"/>
    <x v="41"/>
    <x v="0"/>
    <x v="3"/>
    <n v="0"/>
    <n v="0"/>
  </r>
  <r>
    <x v="2099"/>
    <x v="18"/>
    <x v="0"/>
    <x v="17"/>
    <x v="0"/>
    <n v="78"/>
    <x v="19"/>
    <x v="0"/>
    <x v="14"/>
    <x v="2"/>
    <x v="3"/>
    <x v="1"/>
    <s v="No"/>
    <x v="0"/>
    <x v="1"/>
    <x v="1"/>
    <x v="16"/>
    <x v="3"/>
    <x v="2"/>
    <n v="0"/>
    <n v="0"/>
  </r>
  <r>
    <x v="2100"/>
    <x v="33"/>
    <x v="0"/>
    <x v="1"/>
    <x v="0"/>
    <n v="31"/>
    <x v="49"/>
    <x v="2"/>
    <x v="5"/>
    <x v="1"/>
    <x v="14"/>
    <x v="1"/>
    <s v="No"/>
    <x v="1"/>
    <x v="1"/>
    <x v="1"/>
    <x v="13"/>
    <x v="1"/>
    <x v="0"/>
    <n v="0"/>
    <n v="0"/>
  </r>
  <r>
    <x v="2101"/>
    <x v="34"/>
    <x v="0"/>
    <x v="5"/>
    <x v="0"/>
    <n v="23"/>
    <x v="4"/>
    <x v="2"/>
    <x v="24"/>
    <x v="0"/>
    <x v="15"/>
    <x v="1"/>
    <s v="No"/>
    <x v="2"/>
    <x v="1"/>
    <x v="1"/>
    <x v="45"/>
    <x v="4"/>
    <x v="4"/>
    <n v="0"/>
    <n v="0"/>
  </r>
  <r>
    <x v="2102"/>
    <x v="51"/>
    <x v="0"/>
    <x v="19"/>
    <x v="3"/>
    <n v="25"/>
    <x v="37"/>
    <x v="2"/>
    <x v="18"/>
    <x v="1"/>
    <x v="9"/>
    <x v="1"/>
    <s v="No"/>
    <x v="5"/>
    <x v="1"/>
    <x v="1"/>
    <x v="2"/>
    <x v="1"/>
    <x v="5"/>
    <n v="0"/>
    <n v="0"/>
  </r>
  <r>
    <x v="2103"/>
    <x v="11"/>
    <x v="0"/>
    <x v="13"/>
    <x v="0"/>
    <n v="86"/>
    <x v="27"/>
    <x v="1"/>
    <x v="16"/>
    <x v="2"/>
    <x v="18"/>
    <x v="1"/>
    <s v="No"/>
    <x v="5"/>
    <x v="1"/>
    <x v="1"/>
    <x v="33"/>
    <x v="0"/>
    <x v="1"/>
    <n v="0"/>
    <n v="0"/>
  </r>
  <r>
    <x v="2104"/>
    <x v="10"/>
    <x v="0"/>
    <x v="9"/>
    <x v="1"/>
    <n v="88"/>
    <x v="35"/>
    <x v="2"/>
    <x v="9"/>
    <x v="1"/>
    <x v="11"/>
    <x v="1"/>
    <s v="No"/>
    <x v="1"/>
    <x v="1"/>
    <x v="1"/>
    <x v="39"/>
    <x v="0"/>
    <x v="1"/>
    <n v="0"/>
    <n v="0"/>
  </r>
  <r>
    <x v="2105"/>
    <x v="13"/>
    <x v="0"/>
    <x v="24"/>
    <x v="3"/>
    <n v="35"/>
    <x v="36"/>
    <x v="2"/>
    <x v="5"/>
    <x v="1"/>
    <x v="9"/>
    <x v="1"/>
    <s v="No"/>
    <x v="1"/>
    <x v="1"/>
    <x v="1"/>
    <x v="25"/>
    <x v="0"/>
    <x v="4"/>
    <n v="0"/>
    <n v="0"/>
  </r>
  <r>
    <x v="2106"/>
    <x v="52"/>
    <x v="0"/>
    <x v="16"/>
    <x v="3"/>
    <n v="34"/>
    <x v="34"/>
    <x v="2"/>
    <x v="0"/>
    <x v="3"/>
    <x v="14"/>
    <x v="1"/>
    <s v="No"/>
    <x v="3"/>
    <x v="1"/>
    <x v="1"/>
    <x v="19"/>
    <x v="2"/>
    <x v="6"/>
    <n v="0"/>
    <n v="0"/>
  </r>
  <r>
    <x v="2107"/>
    <x v="5"/>
    <x v="0"/>
    <x v="13"/>
    <x v="0"/>
    <n v="75"/>
    <x v="12"/>
    <x v="2"/>
    <x v="13"/>
    <x v="0"/>
    <x v="13"/>
    <x v="1"/>
    <s v="No"/>
    <x v="3"/>
    <x v="1"/>
    <x v="1"/>
    <x v="31"/>
    <x v="3"/>
    <x v="3"/>
    <n v="0"/>
    <n v="0"/>
  </r>
  <r>
    <x v="2108"/>
    <x v="22"/>
    <x v="0"/>
    <x v="15"/>
    <x v="0"/>
    <n v="46"/>
    <x v="25"/>
    <x v="3"/>
    <x v="19"/>
    <x v="0"/>
    <x v="19"/>
    <x v="1"/>
    <s v="No"/>
    <x v="0"/>
    <x v="1"/>
    <x v="1"/>
    <x v="7"/>
    <x v="2"/>
    <x v="3"/>
    <n v="0"/>
    <n v="0"/>
  </r>
  <r>
    <x v="2109"/>
    <x v="35"/>
    <x v="0"/>
    <x v="16"/>
    <x v="3"/>
    <n v="31"/>
    <x v="18"/>
    <x v="0"/>
    <x v="15"/>
    <x v="3"/>
    <x v="2"/>
    <x v="1"/>
    <s v="No"/>
    <x v="1"/>
    <x v="1"/>
    <x v="1"/>
    <x v="40"/>
    <x v="0"/>
    <x v="6"/>
    <n v="0"/>
    <n v="0"/>
  </r>
  <r>
    <x v="2110"/>
    <x v="16"/>
    <x v="0"/>
    <x v="20"/>
    <x v="0"/>
    <n v="93"/>
    <x v="6"/>
    <x v="0"/>
    <x v="17"/>
    <x v="1"/>
    <x v="20"/>
    <x v="1"/>
    <s v="No"/>
    <x v="5"/>
    <x v="1"/>
    <x v="1"/>
    <x v="13"/>
    <x v="5"/>
    <x v="6"/>
    <n v="0"/>
    <n v="0"/>
  </r>
  <r>
    <x v="2111"/>
    <x v="38"/>
    <x v="0"/>
    <x v="12"/>
    <x v="3"/>
    <n v="85"/>
    <x v="9"/>
    <x v="3"/>
    <x v="6"/>
    <x v="1"/>
    <x v="5"/>
    <x v="1"/>
    <s v="No"/>
    <x v="1"/>
    <x v="1"/>
    <x v="1"/>
    <x v="28"/>
    <x v="4"/>
    <x v="2"/>
    <n v="0"/>
    <n v="0"/>
  </r>
  <r>
    <x v="2112"/>
    <x v="49"/>
    <x v="0"/>
    <x v="22"/>
    <x v="3"/>
    <n v="68"/>
    <x v="30"/>
    <x v="2"/>
    <x v="12"/>
    <x v="3"/>
    <x v="9"/>
    <x v="1"/>
    <s v="No"/>
    <x v="4"/>
    <x v="1"/>
    <x v="1"/>
    <x v="22"/>
    <x v="1"/>
    <x v="0"/>
    <n v="0"/>
    <n v="0"/>
  </r>
  <r>
    <x v="2113"/>
    <x v="6"/>
    <x v="0"/>
    <x v="10"/>
    <x v="0"/>
    <n v="40"/>
    <x v="41"/>
    <x v="2"/>
    <x v="18"/>
    <x v="1"/>
    <x v="2"/>
    <x v="1"/>
    <s v="No"/>
    <x v="5"/>
    <x v="1"/>
    <x v="1"/>
    <x v="32"/>
    <x v="3"/>
    <x v="6"/>
    <n v="0"/>
    <n v="0"/>
  </r>
  <r>
    <x v="2114"/>
    <x v="43"/>
    <x v="0"/>
    <x v="5"/>
    <x v="0"/>
    <n v="51"/>
    <x v="34"/>
    <x v="2"/>
    <x v="23"/>
    <x v="0"/>
    <x v="3"/>
    <x v="1"/>
    <s v="No"/>
    <x v="3"/>
    <x v="1"/>
    <x v="1"/>
    <x v="45"/>
    <x v="5"/>
    <x v="2"/>
    <n v="0"/>
    <n v="0"/>
  </r>
  <r>
    <x v="2115"/>
    <x v="42"/>
    <x v="0"/>
    <x v="18"/>
    <x v="3"/>
    <n v="85"/>
    <x v="3"/>
    <x v="2"/>
    <x v="10"/>
    <x v="0"/>
    <x v="23"/>
    <x v="1"/>
    <s v="No"/>
    <x v="5"/>
    <x v="1"/>
    <x v="1"/>
    <x v="20"/>
    <x v="4"/>
    <x v="4"/>
    <n v="0"/>
    <n v="0"/>
  </r>
  <r>
    <x v="2116"/>
    <x v="29"/>
    <x v="0"/>
    <x v="14"/>
    <x v="2"/>
    <n v="23"/>
    <x v="23"/>
    <x v="2"/>
    <x v="11"/>
    <x v="2"/>
    <x v="3"/>
    <x v="1"/>
    <s v="No"/>
    <x v="0"/>
    <x v="1"/>
    <x v="1"/>
    <x v="16"/>
    <x v="5"/>
    <x v="4"/>
    <n v="0"/>
    <n v="0"/>
  </r>
  <r>
    <x v="2117"/>
    <x v="7"/>
    <x v="0"/>
    <x v="10"/>
    <x v="0"/>
    <n v="28"/>
    <x v="24"/>
    <x v="0"/>
    <x v="18"/>
    <x v="2"/>
    <x v="22"/>
    <x v="1"/>
    <s v="No"/>
    <x v="1"/>
    <x v="1"/>
    <x v="1"/>
    <x v="47"/>
    <x v="5"/>
    <x v="2"/>
    <n v="0"/>
    <n v="0"/>
  </r>
  <r>
    <x v="2118"/>
    <x v="52"/>
    <x v="0"/>
    <x v="20"/>
    <x v="0"/>
    <n v="44"/>
    <x v="42"/>
    <x v="2"/>
    <x v="8"/>
    <x v="3"/>
    <x v="19"/>
    <x v="1"/>
    <s v="No"/>
    <x v="4"/>
    <x v="1"/>
    <x v="1"/>
    <x v="40"/>
    <x v="5"/>
    <x v="3"/>
    <n v="0"/>
    <n v="0"/>
  </r>
  <r>
    <x v="2119"/>
    <x v="44"/>
    <x v="0"/>
    <x v="16"/>
    <x v="3"/>
    <n v="57"/>
    <x v="43"/>
    <x v="2"/>
    <x v="21"/>
    <x v="1"/>
    <x v="1"/>
    <x v="1"/>
    <s v="No"/>
    <x v="5"/>
    <x v="1"/>
    <x v="1"/>
    <x v="13"/>
    <x v="0"/>
    <x v="4"/>
    <n v="0"/>
    <n v="0"/>
  </r>
  <r>
    <x v="2120"/>
    <x v="10"/>
    <x v="0"/>
    <x v="18"/>
    <x v="3"/>
    <n v="98"/>
    <x v="9"/>
    <x v="1"/>
    <x v="16"/>
    <x v="3"/>
    <x v="0"/>
    <x v="1"/>
    <s v="No"/>
    <x v="2"/>
    <x v="1"/>
    <x v="1"/>
    <x v="25"/>
    <x v="3"/>
    <x v="3"/>
    <n v="0"/>
    <n v="0"/>
  </r>
  <r>
    <x v="2121"/>
    <x v="49"/>
    <x v="0"/>
    <x v="21"/>
    <x v="3"/>
    <n v="68"/>
    <x v="29"/>
    <x v="2"/>
    <x v="8"/>
    <x v="0"/>
    <x v="1"/>
    <x v="1"/>
    <s v="No"/>
    <x v="4"/>
    <x v="1"/>
    <x v="1"/>
    <x v="18"/>
    <x v="4"/>
    <x v="5"/>
    <n v="0"/>
    <n v="0"/>
  </r>
  <r>
    <x v="2122"/>
    <x v="45"/>
    <x v="0"/>
    <x v="14"/>
    <x v="2"/>
    <n v="36"/>
    <x v="41"/>
    <x v="0"/>
    <x v="11"/>
    <x v="3"/>
    <x v="17"/>
    <x v="1"/>
    <s v="No"/>
    <x v="0"/>
    <x v="1"/>
    <x v="1"/>
    <x v="38"/>
    <x v="5"/>
    <x v="1"/>
    <n v="0"/>
    <n v="0"/>
  </r>
  <r>
    <x v="2123"/>
    <x v="22"/>
    <x v="0"/>
    <x v="7"/>
    <x v="2"/>
    <n v="71"/>
    <x v="43"/>
    <x v="0"/>
    <x v="17"/>
    <x v="1"/>
    <x v="18"/>
    <x v="1"/>
    <s v="No"/>
    <x v="0"/>
    <x v="1"/>
    <x v="1"/>
    <x v="17"/>
    <x v="5"/>
    <x v="4"/>
    <n v="0"/>
    <n v="0"/>
  </r>
  <r>
    <x v="2124"/>
    <x v="36"/>
    <x v="0"/>
    <x v="11"/>
    <x v="0"/>
    <n v="60"/>
    <x v="3"/>
    <x v="2"/>
    <x v="11"/>
    <x v="3"/>
    <x v="19"/>
    <x v="1"/>
    <s v="No"/>
    <x v="2"/>
    <x v="1"/>
    <x v="1"/>
    <x v="17"/>
    <x v="0"/>
    <x v="3"/>
    <n v="0"/>
    <n v="0"/>
  </r>
  <r>
    <x v="2125"/>
    <x v="9"/>
    <x v="0"/>
    <x v="7"/>
    <x v="2"/>
    <n v="87"/>
    <x v="13"/>
    <x v="2"/>
    <x v="19"/>
    <x v="3"/>
    <x v="6"/>
    <x v="1"/>
    <s v="No"/>
    <x v="5"/>
    <x v="1"/>
    <x v="1"/>
    <x v="4"/>
    <x v="3"/>
    <x v="3"/>
    <n v="0"/>
    <n v="0"/>
  </r>
  <r>
    <x v="2126"/>
    <x v="6"/>
    <x v="0"/>
    <x v="9"/>
    <x v="1"/>
    <n v="38"/>
    <x v="15"/>
    <x v="3"/>
    <x v="23"/>
    <x v="0"/>
    <x v="7"/>
    <x v="1"/>
    <s v="No"/>
    <x v="0"/>
    <x v="1"/>
    <x v="1"/>
    <x v="40"/>
    <x v="2"/>
    <x v="5"/>
    <n v="0"/>
    <n v="0"/>
  </r>
  <r>
    <x v="2127"/>
    <x v="27"/>
    <x v="0"/>
    <x v="23"/>
    <x v="1"/>
    <n v="45"/>
    <x v="17"/>
    <x v="2"/>
    <x v="21"/>
    <x v="1"/>
    <x v="9"/>
    <x v="1"/>
    <s v="No"/>
    <x v="4"/>
    <x v="1"/>
    <x v="1"/>
    <x v="19"/>
    <x v="5"/>
    <x v="1"/>
    <n v="0"/>
    <n v="0"/>
  </r>
  <r>
    <x v="2128"/>
    <x v="46"/>
    <x v="0"/>
    <x v="7"/>
    <x v="2"/>
    <n v="47"/>
    <x v="35"/>
    <x v="0"/>
    <x v="17"/>
    <x v="3"/>
    <x v="2"/>
    <x v="1"/>
    <s v="No"/>
    <x v="4"/>
    <x v="1"/>
    <x v="1"/>
    <x v="33"/>
    <x v="3"/>
    <x v="1"/>
    <n v="0"/>
    <n v="0"/>
  </r>
  <r>
    <x v="2129"/>
    <x v="37"/>
    <x v="0"/>
    <x v="11"/>
    <x v="0"/>
    <n v="57"/>
    <x v="46"/>
    <x v="0"/>
    <x v="20"/>
    <x v="3"/>
    <x v="11"/>
    <x v="1"/>
    <s v="No"/>
    <x v="5"/>
    <x v="1"/>
    <x v="1"/>
    <x v="45"/>
    <x v="3"/>
    <x v="6"/>
    <n v="0"/>
    <n v="0"/>
  </r>
  <r>
    <x v="2130"/>
    <x v="15"/>
    <x v="0"/>
    <x v="21"/>
    <x v="3"/>
    <n v="68"/>
    <x v="28"/>
    <x v="0"/>
    <x v="10"/>
    <x v="2"/>
    <x v="18"/>
    <x v="1"/>
    <s v="No"/>
    <x v="1"/>
    <x v="1"/>
    <x v="1"/>
    <x v="42"/>
    <x v="2"/>
    <x v="2"/>
    <n v="0"/>
    <n v="0"/>
  </r>
  <r>
    <x v="2131"/>
    <x v="1"/>
    <x v="0"/>
    <x v="6"/>
    <x v="0"/>
    <n v="52"/>
    <x v="6"/>
    <x v="2"/>
    <x v="16"/>
    <x v="3"/>
    <x v="15"/>
    <x v="1"/>
    <s v="No"/>
    <x v="0"/>
    <x v="1"/>
    <x v="1"/>
    <x v="44"/>
    <x v="4"/>
    <x v="0"/>
    <n v="0"/>
    <n v="0"/>
  </r>
  <r>
    <x v="2132"/>
    <x v="15"/>
    <x v="0"/>
    <x v="11"/>
    <x v="0"/>
    <n v="87"/>
    <x v="34"/>
    <x v="2"/>
    <x v="23"/>
    <x v="3"/>
    <x v="10"/>
    <x v="1"/>
    <s v="No"/>
    <x v="4"/>
    <x v="1"/>
    <x v="1"/>
    <x v="28"/>
    <x v="5"/>
    <x v="1"/>
    <n v="0"/>
    <n v="0"/>
  </r>
  <r>
    <x v="2133"/>
    <x v="3"/>
    <x v="0"/>
    <x v="19"/>
    <x v="3"/>
    <n v="34"/>
    <x v="1"/>
    <x v="2"/>
    <x v="8"/>
    <x v="2"/>
    <x v="22"/>
    <x v="1"/>
    <s v="No"/>
    <x v="3"/>
    <x v="1"/>
    <x v="1"/>
    <x v="21"/>
    <x v="4"/>
    <x v="2"/>
    <n v="0"/>
    <n v="0"/>
  </r>
  <r>
    <x v="2134"/>
    <x v="0"/>
    <x v="0"/>
    <x v="3"/>
    <x v="1"/>
    <n v="41"/>
    <x v="41"/>
    <x v="3"/>
    <x v="1"/>
    <x v="0"/>
    <x v="3"/>
    <x v="1"/>
    <s v="No"/>
    <x v="3"/>
    <x v="1"/>
    <x v="1"/>
    <x v="31"/>
    <x v="2"/>
    <x v="0"/>
    <n v="0"/>
    <n v="0"/>
  </r>
  <r>
    <x v="2135"/>
    <x v="50"/>
    <x v="0"/>
    <x v="12"/>
    <x v="3"/>
    <n v="94"/>
    <x v="18"/>
    <x v="1"/>
    <x v="22"/>
    <x v="0"/>
    <x v="12"/>
    <x v="1"/>
    <s v="No"/>
    <x v="2"/>
    <x v="1"/>
    <x v="1"/>
    <x v="43"/>
    <x v="5"/>
    <x v="6"/>
    <n v="0"/>
    <n v="0"/>
  </r>
  <r>
    <x v="2136"/>
    <x v="36"/>
    <x v="0"/>
    <x v="12"/>
    <x v="3"/>
    <n v="93"/>
    <x v="14"/>
    <x v="2"/>
    <x v="16"/>
    <x v="2"/>
    <x v="11"/>
    <x v="1"/>
    <s v="No"/>
    <x v="3"/>
    <x v="1"/>
    <x v="1"/>
    <x v="29"/>
    <x v="4"/>
    <x v="0"/>
    <n v="0"/>
    <n v="0"/>
  </r>
  <r>
    <x v="2137"/>
    <x v="7"/>
    <x v="0"/>
    <x v="20"/>
    <x v="0"/>
    <n v="51"/>
    <x v="27"/>
    <x v="3"/>
    <x v="7"/>
    <x v="0"/>
    <x v="12"/>
    <x v="1"/>
    <s v="No"/>
    <x v="4"/>
    <x v="1"/>
    <x v="1"/>
    <x v="41"/>
    <x v="2"/>
    <x v="6"/>
    <n v="0"/>
    <n v="0"/>
  </r>
  <r>
    <x v="2138"/>
    <x v="29"/>
    <x v="0"/>
    <x v="1"/>
    <x v="0"/>
    <n v="42"/>
    <x v="16"/>
    <x v="2"/>
    <x v="11"/>
    <x v="3"/>
    <x v="11"/>
    <x v="1"/>
    <s v="No"/>
    <x v="2"/>
    <x v="1"/>
    <x v="1"/>
    <x v="13"/>
    <x v="0"/>
    <x v="3"/>
    <n v="0"/>
    <n v="0"/>
  </r>
  <r>
    <x v="2139"/>
    <x v="37"/>
    <x v="0"/>
    <x v="23"/>
    <x v="1"/>
    <n v="95"/>
    <x v="14"/>
    <x v="2"/>
    <x v="16"/>
    <x v="0"/>
    <x v="21"/>
    <x v="1"/>
    <s v="No"/>
    <x v="1"/>
    <x v="1"/>
    <x v="1"/>
    <x v="42"/>
    <x v="1"/>
    <x v="1"/>
    <n v="0"/>
    <n v="0"/>
  </r>
  <r>
    <x v="2140"/>
    <x v="10"/>
    <x v="0"/>
    <x v="8"/>
    <x v="3"/>
    <n v="90"/>
    <x v="35"/>
    <x v="2"/>
    <x v="18"/>
    <x v="3"/>
    <x v="18"/>
    <x v="1"/>
    <s v="No"/>
    <x v="3"/>
    <x v="1"/>
    <x v="1"/>
    <x v="13"/>
    <x v="1"/>
    <x v="0"/>
    <n v="0"/>
    <n v="0"/>
  </r>
  <r>
    <x v="2141"/>
    <x v="41"/>
    <x v="0"/>
    <x v="10"/>
    <x v="0"/>
    <n v="98"/>
    <x v="0"/>
    <x v="2"/>
    <x v="15"/>
    <x v="0"/>
    <x v="7"/>
    <x v="1"/>
    <s v="No"/>
    <x v="4"/>
    <x v="1"/>
    <x v="1"/>
    <x v="18"/>
    <x v="3"/>
    <x v="2"/>
    <n v="0"/>
    <n v="0"/>
  </r>
  <r>
    <x v="2142"/>
    <x v="36"/>
    <x v="0"/>
    <x v="19"/>
    <x v="3"/>
    <n v="39"/>
    <x v="25"/>
    <x v="2"/>
    <x v="1"/>
    <x v="0"/>
    <x v="24"/>
    <x v="1"/>
    <s v="No"/>
    <x v="2"/>
    <x v="1"/>
    <x v="1"/>
    <x v="33"/>
    <x v="0"/>
    <x v="3"/>
    <n v="0"/>
    <n v="0"/>
  </r>
  <r>
    <x v="2143"/>
    <x v="10"/>
    <x v="0"/>
    <x v="3"/>
    <x v="1"/>
    <n v="66"/>
    <x v="10"/>
    <x v="0"/>
    <x v="16"/>
    <x v="3"/>
    <x v="22"/>
    <x v="1"/>
    <s v="No"/>
    <x v="2"/>
    <x v="1"/>
    <x v="1"/>
    <x v="26"/>
    <x v="0"/>
    <x v="4"/>
    <n v="0"/>
    <n v="0"/>
  </r>
  <r>
    <x v="2144"/>
    <x v="36"/>
    <x v="0"/>
    <x v="9"/>
    <x v="1"/>
    <n v="23"/>
    <x v="33"/>
    <x v="0"/>
    <x v="20"/>
    <x v="0"/>
    <x v="18"/>
    <x v="1"/>
    <s v="No"/>
    <x v="1"/>
    <x v="1"/>
    <x v="1"/>
    <x v="29"/>
    <x v="3"/>
    <x v="3"/>
    <n v="0"/>
    <n v="0"/>
  </r>
  <r>
    <x v="2145"/>
    <x v="21"/>
    <x v="0"/>
    <x v="11"/>
    <x v="0"/>
    <n v="73"/>
    <x v="39"/>
    <x v="1"/>
    <x v="3"/>
    <x v="0"/>
    <x v="6"/>
    <x v="1"/>
    <s v="No"/>
    <x v="3"/>
    <x v="1"/>
    <x v="1"/>
    <x v="18"/>
    <x v="3"/>
    <x v="2"/>
    <n v="0"/>
    <n v="0"/>
  </r>
  <r>
    <x v="2146"/>
    <x v="39"/>
    <x v="0"/>
    <x v="12"/>
    <x v="3"/>
    <n v="23"/>
    <x v="40"/>
    <x v="3"/>
    <x v="3"/>
    <x v="2"/>
    <x v="12"/>
    <x v="1"/>
    <s v="No"/>
    <x v="3"/>
    <x v="1"/>
    <x v="1"/>
    <x v="24"/>
    <x v="3"/>
    <x v="6"/>
    <n v="0"/>
    <n v="0"/>
  </r>
  <r>
    <x v="2147"/>
    <x v="36"/>
    <x v="0"/>
    <x v="11"/>
    <x v="0"/>
    <n v="43"/>
    <x v="9"/>
    <x v="1"/>
    <x v="4"/>
    <x v="3"/>
    <x v="6"/>
    <x v="1"/>
    <s v="No"/>
    <x v="3"/>
    <x v="1"/>
    <x v="1"/>
    <x v="7"/>
    <x v="1"/>
    <x v="0"/>
    <n v="0"/>
    <n v="0"/>
  </r>
  <r>
    <x v="2148"/>
    <x v="1"/>
    <x v="0"/>
    <x v="17"/>
    <x v="0"/>
    <n v="45"/>
    <x v="43"/>
    <x v="3"/>
    <x v="2"/>
    <x v="0"/>
    <x v="12"/>
    <x v="1"/>
    <s v="No"/>
    <x v="4"/>
    <x v="1"/>
    <x v="1"/>
    <x v="5"/>
    <x v="3"/>
    <x v="4"/>
    <n v="0"/>
    <n v="0"/>
  </r>
  <r>
    <x v="2149"/>
    <x v="21"/>
    <x v="0"/>
    <x v="3"/>
    <x v="1"/>
    <n v="21"/>
    <x v="11"/>
    <x v="0"/>
    <x v="20"/>
    <x v="0"/>
    <x v="17"/>
    <x v="1"/>
    <s v="No"/>
    <x v="3"/>
    <x v="1"/>
    <x v="1"/>
    <x v="43"/>
    <x v="4"/>
    <x v="1"/>
    <n v="0"/>
    <n v="0"/>
  </r>
  <r>
    <x v="2150"/>
    <x v="9"/>
    <x v="0"/>
    <x v="5"/>
    <x v="0"/>
    <n v="40"/>
    <x v="26"/>
    <x v="2"/>
    <x v="20"/>
    <x v="1"/>
    <x v="5"/>
    <x v="1"/>
    <s v="No"/>
    <x v="4"/>
    <x v="1"/>
    <x v="1"/>
    <x v="45"/>
    <x v="1"/>
    <x v="1"/>
    <n v="0"/>
    <n v="0"/>
  </r>
  <r>
    <x v="2151"/>
    <x v="27"/>
    <x v="0"/>
    <x v="2"/>
    <x v="0"/>
    <n v="58"/>
    <x v="34"/>
    <x v="0"/>
    <x v="18"/>
    <x v="3"/>
    <x v="5"/>
    <x v="1"/>
    <s v="No"/>
    <x v="4"/>
    <x v="1"/>
    <x v="1"/>
    <x v="27"/>
    <x v="0"/>
    <x v="5"/>
    <n v="0"/>
    <n v="0"/>
  </r>
  <r>
    <x v="2152"/>
    <x v="21"/>
    <x v="0"/>
    <x v="6"/>
    <x v="0"/>
    <n v="48"/>
    <x v="32"/>
    <x v="0"/>
    <x v="23"/>
    <x v="2"/>
    <x v="9"/>
    <x v="1"/>
    <s v="No"/>
    <x v="2"/>
    <x v="1"/>
    <x v="1"/>
    <x v="34"/>
    <x v="4"/>
    <x v="4"/>
    <n v="0"/>
    <n v="0"/>
  </r>
  <r>
    <x v="2153"/>
    <x v="25"/>
    <x v="0"/>
    <x v="5"/>
    <x v="0"/>
    <n v="94"/>
    <x v="0"/>
    <x v="2"/>
    <x v="10"/>
    <x v="3"/>
    <x v="19"/>
    <x v="1"/>
    <s v="No"/>
    <x v="1"/>
    <x v="1"/>
    <x v="1"/>
    <x v="4"/>
    <x v="3"/>
    <x v="2"/>
    <n v="0"/>
    <n v="0"/>
  </r>
  <r>
    <x v="2154"/>
    <x v="5"/>
    <x v="0"/>
    <x v="18"/>
    <x v="3"/>
    <n v="74"/>
    <x v="5"/>
    <x v="2"/>
    <x v="10"/>
    <x v="1"/>
    <x v="23"/>
    <x v="1"/>
    <s v="No"/>
    <x v="5"/>
    <x v="1"/>
    <x v="1"/>
    <x v="42"/>
    <x v="1"/>
    <x v="6"/>
    <n v="0"/>
    <n v="0"/>
  </r>
  <r>
    <x v="2155"/>
    <x v="45"/>
    <x v="0"/>
    <x v="8"/>
    <x v="3"/>
    <n v="51"/>
    <x v="11"/>
    <x v="0"/>
    <x v="22"/>
    <x v="3"/>
    <x v="18"/>
    <x v="1"/>
    <s v="No"/>
    <x v="5"/>
    <x v="1"/>
    <x v="1"/>
    <x v="15"/>
    <x v="3"/>
    <x v="5"/>
    <n v="0"/>
    <n v="0"/>
  </r>
  <r>
    <x v="2156"/>
    <x v="21"/>
    <x v="0"/>
    <x v="11"/>
    <x v="0"/>
    <n v="83"/>
    <x v="9"/>
    <x v="2"/>
    <x v="1"/>
    <x v="0"/>
    <x v="15"/>
    <x v="1"/>
    <s v="No"/>
    <x v="2"/>
    <x v="1"/>
    <x v="1"/>
    <x v="23"/>
    <x v="5"/>
    <x v="4"/>
    <n v="0"/>
    <n v="0"/>
  </r>
  <r>
    <x v="2157"/>
    <x v="38"/>
    <x v="0"/>
    <x v="8"/>
    <x v="3"/>
    <n v="68"/>
    <x v="16"/>
    <x v="0"/>
    <x v="2"/>
    <x v="0"/>
    <x v="17"/>
    <x v="1"/>
    <s v="No"/>
    <x v="2"/>
    <x v="1"/>
    <x v="1"/>
    <x v="23"/>
    <x v="0"/>
    <x v="0"/>
    <n v="0"/>
    <n v="0"/>
  </r>
  <r>
    <x v="2158"/>
    <x v="1"/>
    <x v="0"/>
    <x v="24"/>
    <x v="3"/>
    <n v="84"/>
    <x v="2"/>
    <x v="3"/>
    <x v="8"/>
    <x v="1"/>
    <x v="12"/>
    <x v="1"/>
    <s v="No"/>
    <x v="3"/>
    <x v="1"/>
    <x v="1"/>
    <x v="44"/>
    <x v="4"/>
    <x v="0"/>
    <n v="0"/>
    <n v="0"/>
  </r>
  <r>
    <x v="2159"/>
    <x v="20"/>
    <x v="0"/>
    <x v="5"/>
    <x v="0"/>
    <n v="58"/>
    <x v="7"/>
    <x v="2"/>
    <x v="15"/>
    <x v="3"/>
    <x v="21"/>
    <x v="1"/>
    <s v="No"/>
    <x v="1"/>
    <x v="1"/>
    <x v="1"/>
    <x v="11"/>
    <x v="1"/>
    <x v="2"/>
    <n v="0"/>
    <n v="0"/>
  </r>
  <r>
    <x v="2160"/>
    <x v="4"/>
    <x v="0"/>
    <x v="0"/>
    <x v="0"/>
    <n v="92"/>
    <x v="8"/>
    <x v="0"/>
    <x v="4"/>
    <x v="0"/>
    <x v="13"/>
    <x v="1"/>
    <s v="No"/>
    <x v="0"/>
    <x v="1"/>
    <x v="1"/>
    <x v="33"/>
    <x v="3"/>
    <x v="2"/>
    <n v="0"/>
    <n v="0"/>
  </r>
  <r>
    <x v="2161"/>
    <x v="51"/>
    <x v="0"/>
    <x v="10"/>
    <x v="0"/>
    <n v="69"/>
    <x v="47"/>
    <x v="1"/>
    <x v="15"/>
    <x v="2"/>
    <x v="22"/>
    <x v="1"/>
    <s v="No"/>
    <x v="0"/>
    <x v="1"/>
    <x v="1"/>
    <x v="36"/>
    <x v="5"/>
    <x v="0"/>
    <n v="0"/>
    <n v="0"/>
  </r>
  <r>
    <x v="2162"/>
    <x v="52"/>
    <x v="0"/>
    <x v="6"/>
    <x v="0"/>
    <n v="48"/>
    <x v="4"/>
    <x v="1"/>
    <x v="13"/>
    <x v="2"/>
    <x v="2"/>
    <x v="1"/>
    <s v="No"/>
    <x v="1"/>
    <x v="1"/>
    <x v="1"/>
    <x v="18"/>
    <x v="3"/>
    <x v="1"/>
    <n v="0"/>
    <n v="0"/>
  </r>
  <r>
    <x v="2163"/>
    <x v="16"/>
    <x v="0"/>
    <x v="9"/>
    <x v="1"/>
    <n v="60"/>
    <x v="14"/>
    <x v="0"/>
    <x v="0"/>
    <x v="1"/>
    <x v="9"/>
    <x v="1"/>
    <s v="No"/>
    <x v="0"/>
    <x v="1"/>
    <x v="1"/>
    <x v="12"/>
    <x v="4"/>
    <x v="5"/>
    <n v="0"/>
    <n v="0"/>
  </r>
  <r>
    <x v="2164"/>
    <x v="32"/>
    <x v="0"/>
    <x v="3"/>
    <x v="1"/>
    <n v="20"/>
    <x v="44"/>
    <x v="1"/>
    <x v="8"/>
    <x v="0"/>
    <x v="6"/>
    <x v="1"/>
    <s v="No"/>
    <x v="2"/>
    <x v="1"/>
    <x v="1"/>
    <x v="15"/>
    <x v="3"/>
    <x v="4"/>
    <n v="0"/>
    <n v="0"/>
  </r>
  <r>
    <x v="2165"/>
    <x v="26"/>
    <x v="0"/>
    <x v="13"/>
    <x v="0"/>
    <n v="55"/>
    <x v="37"/>
    <x v="2"/>
    <x v="2"/>
    <x v="2"/>
    <x v="19"/>
    <x v="1"/>
    <s v="No"/>
    <x v="0"/>
    <x v="1"/>
    <x v="1"/>
    <x v="38"/>
    <x v="2"/>
    <x v="6"/>
    <n v="0"/>
    <n v="0"/>
  </r>
  <r>
    <x v="2166"/>
    <x v="18"/>
    <x v="0"/>
    <x v="14"/>
    <x v="2"/>
    <n v="88"/>
    <x v="32"/>
    <x v="1"/>
    <x v="7"/>
    <x v="1"/>
    <x v="1"/>
    <x v="1"/>
    <s v="No"/>
    <x v="0"/>
    <x v="1"/>
    <x v="1"/>
    <x v="16"/>
    <x v="2"/>
    <x v="4"/>
    <n v="0"/>
    <n v="0"/>
  </r>
  <r>
    <x v="2167"/>
    <x v="11"/>
    <x v="0"/>
    <x v="11"/>
    <x v="0"/>
    <n v="48"/>
    <x v="31"/>
    <x v="0"/>
    <x v="14"/>
    <x v="0"/>
    <x v="8"/>
    <x v="1"/>
    <s v="No"/>
    <x v="3"/>
    <x v="1"/>
    <x v="1"/>
    <x v="42"/>
    <x v="0"/>
    <x v="0"/>
    <n v="0"/>
    <n v="0"/>
  </r>
  <r>
    <x v="2168"/>
    <x v="51"/>
    <x v="0"/>
    <x v="8"/>
    <x v="3"/>
    <n v="74"/>
    <x v="39"/>
    <x v="2"/>
    <x v="19"/>
    <x v="1"/>
    <x v="7"/>
    <x v="1"/>
    <s v="No"/>
    <x v="2"/>
    <x v="1"/>
    <x v="1"/>
    <x v="18"/>
    <x v="1"/>
    <x v="3"/>
    <n v="0"/>
    <n v="0"/>
  </r>
  <r>
    <x v="2169"/>
    <x v="18"/>
    <x v="0"/>
    <x v="7"/>
    <x v="2"/>
    <n v="42"/>
    <x v="20"/>
    <x v="2"/>
    <x v="18"/>
    <x v="3"/>
    <x v="3"/>
    <x v="1"/>
    <s v="No"/>
    <x v="2"/>
    <x v="1"/>
    <x v="1"/>
    <x v="18"/>
    <x v="4"/>
    <x v="4"/>
    <n v="0"/>
    <n v="0"/>
  </r>
  <r>
    <x v="2170"/>
    <x v="37"/>
    <x v="0"/>
    <x v="1"/>
    <x v="0"/>
    <n v="32"/>
    <x v="36"/>
    <x v="2"/>
    <x v="2"/>
    <x v="3"/>
    <x v="17"/>
    <x v="1"/>
    <s v="No"/>
    <x v="2"/>
    <x v="1"/>
    <x v="1"/>
    <x v="10"/>
    <x v="0"/>
    <x v="6"/>
    <n v="0"/>
    <n v="0"/>
  </r>
  <r>
    <x v="2171"/>
    <x v="31"/>
    <x v="0"/>
    <x v="6"/>
    <x v="0"/>
    <n v="98"/>
    <x v="9"/>
    <x v="2"/>
    <x v="22"/>
    <x v="2"/>
    <x v="12"/>
    <x v="1"/>
    <s v="No"/>
    <x v="5"/>
    <x v="1"/>
    <x v="1"/>
    <x v="44"/>
    <x v="1"/>
    <x v="0"/>
    <n v="0"/>
    <n v="0"/>
  </r>
  <r>
    <x v="2172"/>
    <x v="48"/>
    <x v="0"/>
    <x v="11"/>
    <x v="0"/>
    <n v="89"/>
    <x v="3"/>
    <x v="1"/>
    <x v="12"/>
    <x v="3"/>
    <x v="11"/>
    <x v="1"/>
    <s v="No"/>
    <x v="5"/>
    <x v="1"/>
    <x v="1"/>
    <x v="49"/>
    <x v="3"/>
    <x v="0"/>
    <n v="0"/>
    <n v="0"/>
  </r>
  <r>
    <x v="2173"/>
    <x v="51"/>
    <x v="0"/>
    <x v="24"/>
    <x v="3"/>
    <n v="97"/>
    <x v="12"/>
    <x v="1"/>
    <x v="17"/>
    <x v="2"/>
    <x v="16"/>
    <x v="1"/>
    <s v="No"/>
    <x v="4"/>
    <x v="1"/>
    <x v="1"/>
    <x v="13"/>
    <x v="0"/>
    <x v="3"/>
    <n v="0"/>
    <n v="0"/>
  </r>
  <r>
    <x v="2174"/>
    <x v="32"/>
    <x v="0"/>
    <x v="21"/>
    <x v="3"/>
    <n v="49"/>
    <x v="24"/>
    <x v="1"/>
    <x v="8"/>
    <x v="1"/>
    <x v="3"/>
    <x v="1"/>
    <s v="No"/>
    <x v="5"/>
    <x v="1"/>
    <x v="1"/>
    <x v="43"/>
    <x v="1"/>
    <x v="2"/>
    <n v="0"/>
    <n v="0"/>
  </r>
  <r>
    <x v="2175"/>
    <x v="33"/>
    <x v="0"/>
    <x v="10"/>
    <x v="0"/>
    <n v="50"/>
    <x v="43"/>
    <x v="2"/>
    <x v="5"/>
    <x v="1"/>
    <x v="13"/>
    <x v="1"/>
    <s v="No"/>
    <x v="1"/>
    <x v="1"/>
    <x v="1"/>
    <x v="26"/>
    <x v="2"/>
    <x v="0"/>
    <n v="0"/>
    <n v="0"/>
  </r>
  <r>
    <x v="2176"/>
    <x v="41"/>
    <x v="0"/>
    <x v="22"/>
    <x v="3"/>
    <n v="91"/>
    <x v="34"/>
    <x v="1"/>
    <x v="16"/>
    <x v="0"/>
    <x v="23"/>
    <x v="1"/>
    <s v="No"/>
    <x v="4"/>
    <x v="1"/>
    <x v="1"/>
    <x v="12"/>
    <x v="5"/>
    <x v="3"/>
    <n v="0"/>
    <n v="0"/>
  </r>
  <r>
    <x v="2177"/>
    <x v="41"/>
    <x v="0"/>
    <x v="24"/>
    <x v="3"/>
    <n v="93"/>
    <x v="6"/>
    <x v="3"/>
    <x v="14"/>
    <x v="0"/>
    <x v="21"/>
    <x v="1"/>
    <s v="No"/>
    <x v="0"/>
    <x v="1"/>
    <x v="1"/>
    <x v="44"/>
    <x v="3"/>
    <x v="4"/>
    <n v="0"/>
    <n v="0"/>
  </r>
  <r>
    <x v="2178"/>
    <x v="3"/>
    <x v="0"/>
    <x v="16"/>
    <x v="3"/>
    <n v="98"/>
    <x v="20"/>
    <x v="2"/>
    <x v="9"/>
    <x v="2"/>
    <x v="10"/>
    <x v="1"/>
    <s v="No"/>
    <x v="3"/>
    <x v="1"/>
    <x v="1"/>
    <x v="18"/>
    <x v="0"/>
    <x v="2"/>
    <n v="0"/>
    <n v="0"/>
  </r>
  <r>
    <x v="2179"/>
    <x v="34"/>
    <x v="0"/>
    <x v="20"/>
    <x v="0"/>
    <n v="82"/>
    <x v="12"/>
    <x v="0"/>
    <x v="12"/>
    <x v="3"/>
    <x v="3"/>
    <x v="1"/>
    <s v="No"/>
    <x v="2"/>
    <x v="1"/>
    <x v="1"/>
    <x v="0"/>
    <x v="3"/>
    <x v="5"/>
    <n v="0"/>
    <n v="0"/>
  </r>
  <r>
    <x v="2180"/>
    <x v="38"/>
    <x v="0"/>
    <x v="7"/>
    <x v="2"/>
    <n v="37"/>
    <x v="39"/>
    <x v="2"/>
    <x v="22"/>
    <x v="2"/>
    <x v="7"/>
    <x v="1"/>
    <s v="No"/>
    <x v="5"/>
    <x v="1"/>
    <x v="1"/>
    <x v="34"/>
    <x v="1"/>
    <x v="3"/>
    <n v="0"/>
    <n v="0"/>
  </r>
  <r>
    <x v="2181"/>
    <x v="40"/>
    <x v="0"/>
    <x v="8"/>
    <x v="3"/>
    <n v="63"/>
    <x v="11"/>
    <x v="2"/>
    <x v="13"/>
    <x v="3"/>
    <x v="4"/>
    <x v="1"/>
    <s v="No"/>
    <x v="1"/>
    <x v="1"/>
    <x v="1"/>
    <x v="18"/>
    <x v="4"/>
    <x v="4"/>
    <n v="0"/>
    <n v="0"/>
  </r>
  <r>
    <x v="2182"/>
    <x v="32"/>
    <x v="0"/>
    <x v="0"/>
    <x v="0"/>
    <n v="99"/>
    <x v="35"/>
    <x v="2"/>
    <x v="1"/>
    <x v="0"/>
    <x v="2"/>
    <x v="1"/>
    <s v="No"/>
    <x v="5"/>
    <x v="1"/>
    <x v="1"/>
    <x v="8"/>
    <x v="0"/>
    <x v="4"/>
    <n v="0"/>
    <n v="0"/>
  </r>
  <r>
    <x v="2183"/>
    <x v="11"/>
    <x v="0"/>
    <x v="6"/>
    <x v="0"/>
    <n v="37"/>
    <x v="23"/>
    <x v="2"/>
    <x v="1"/>
    <x v="1"/>
    <x v="10"/>
    <x v="1"/>
    <s v="No"/>
    <x v="5"/>
    <x v="1"/>
    <x v="1"/>
    <x v="1"/>
    <x v="1"/>
    <x v="5"/>
    <n v="0"/>
    <n v="0"/>
  </r>
  <r>
    <x v="2184"/>
    <x v="21"/>
    <x v="0"/>
    <x v="9"/>
    <x v="1"/>
    <n v="34"/>
    <x v="22"/>
    <x v="1"/>
    <x v="9"/>
    <x v="1"/>
    <x v="4"/>
    <x v="1"/>
    <s v="No"/>
    <x v="1"/>
    <x v="1"/>
    <x v="1"/>
    <x v="20"/>
    <x v="3"/>
    <x v="6"/>
    <n v="0"/>
    <n v="0"/>
  </r>
  <r>
    <x v="2185"/>
    <x v="37"/>
    <x v="0"/>
    <x v="6"/>
    <x v="0"/>
    <n v="32"/>
    <x v="17"/>
    <x v="2"/>
    <x v="10"/>
    <x v="0"/>
    <x v="25"/>
    <x v="1"/>
    <s v="No"/>
    <x v="0"/>
    <x v="1"/>
    <x v="1"/>
    <x v="16"/>
    <x v="5"/>
    <x v="6"/>
    <n v="0"/>
    <n v="0"/>
  </r>
  <r>
    <x v="2186"/>
    <x v="0"/>
    <x v="0"/>
    <x v="3"/>
    <x v="1"/>
    <n v="23"/>
    <x v="35"/>
    <x v="3"/>
    <x v="11"/>
    <x v="0"/>
    <x v="24"/>
    <x v="1"/>
    <s v="No"/>
    <x v="2"/>
    <x v="1"/>
    <x v="1"/>
    <x v="49"/>
    <x v="3"/>
    <x v="6"/>
    <n v="0"/>
    <n v="0"/>
  </r>
  <r>
    <x v="2187"/>
    <x v="43"/>
    <x v="0"/>
    <x v="0"/>
    <x v="0"/>
    <n v="78"/>
    <x v="37"/>
    <x v="2"/>
    <x v="10"/>
    <x v="1"/>
    <x v="14"/>
    <x v="1"/>
    <s v="No"/>
    <x v="1"/>
    <x v="1"/>
    <x v="1"/>
    <x v="41"/>
    <x v="3"/>
    <x v="2"/>
    <n v="0"/>
    <n v="0"/>
  </r>
  <r>
    <x v="2188"/>
    <x v="38"/>
    <x v="0"/>
    <x v="7"/>
    <x v="2"/>
    <n v="54"/>
    <x v="18"/>
    <x v="2"/>
    <x v="18"/>
    <x v="0"/>
    <x v="10"/>
    <x v="1"/>
    <s v="No"/>
    <x v="2"/>
    <x v="1"/>
    <x v="1"/>
    <x v="44"/>
    <x v="2"/>
    <x v="1"/>
    <n v="0"/>
    <n v="0"/>
  </r>
  <r>
    <x v="2189"/>
    <x v="21"/>
    <x v="0"/>
    <x v="0"/>
    <x v="0"/>
    <n v="94"/>
    <x v="48"/>
    <x v="3"/>
    <x v="18"/>
    <x v="3"/>
    <x v="17"/>
    <x v="1"/>
    <s v="No"/>
    <x v="0"/>
    <x v="1"/>
    <x v="1"/>
    <x v="39"/>
    <x v="2"/>
    <x v="4"/>
    <n v="0"/>
    <n v="0"/>
  </r>
  <r>
    <x v="2190"/>
    <x v="32"/>
    <x v="0"/>
    <x v="22"/>
    <x v="3"/>
    <n v="75"/>
    <x v="29"/>
    <x v="1"/>
    <x v="1"/>
    <x v="1"/>
    <x v="12"/>
    <x v="1"/>
    <s v="No"/>
    <x v="0"/>
    <x v="1"/>
    <x v="1"/>
    <x v="42"/>
    <x v="2"/>
    <x v="2"/>
    <n v="0"/>
    <n v="0"/>
  </r>
  <r>
    <x v="2191"/>
    <x v="8"/>
    <x v="0"/>
    <x v="0"/>
    <x v="0"/>
    <n v="69"/>
    <x v="38"/>
    <x v="1"/>
    <x v="1"/>
    <x v="2"/>
    <x v="22"/>
    <x v="1"/>
    <s v="No"/>
    <x v="2"/>
    <x v="1"/>
    <x v="1"/>
    <x v="15"/>
    <x v="1"/>
    <x v="4"/>
    <n v="0"/>
    <n v="0"/>
  </r>
  <r>
    <x v="2192"/>
    <x v="38"/>
    <x v="0"/>
    <x v="18"/>
    <x v="3"/>
    <n v="35"/>
    <x v="41"/>
    <x v="0"/>
    <x v="22"/>
    <x v="0"/>
    <x v="4"/>
    <x v="1"/>
    <s v="No"/>
    <x v="2"/>
    <x v="1"/>
    <x v="1"/>
    <x v="44"/>
    <x v="2"/>
    <x v="5"/>
    <n v="0"/>
    <n v="0"/>
  </r>
  <r>
    <x v="2193"/>
    <x v="7"/>
    <x v="0"/>
    <x v="5"/>
    <x v="0"/>
    <n v="78"/>
    <x v="18"/>
    <x v="0"/>
    <x v="2"/>
    <x v="1"/>
    <x v="16"/>
    <x v="1"/>
    <s v="No"/>
    <x v="0"/>
    <x v="1"/>
    <x v="1"/>
    <x v="6"/>
    <x v="3"/>
    <x v="5"/>
    <n v="0"/>
    <n v="0"/>
  </r>
  <r>
    <x v="2194"/>
    <x v="12"/>
    <x v="0"/>
    <x v="20"/>
    <x v="0"/>
    <n v="29"/>
    <x v="0"/>
    <x v="2"/>
    <x v="5"/>
    <x v="2"/>
    <x v="1"/>
    <x v="1"/>
    <s v="No"/>
    <x v="3"/>
    <x v="1"/>
    <x v="1"/>
    <x v="26"/>
    <x v="4"/>
    <x v="3"/>
    <n v="0"/>
    <n v="0"/>
  </r>
  <r>
    <x v="2195"/>
    <x v="44"/>
    <x v="0"/>
    <x v="2"/>
    <x v="0"/>
    <n v="62"/>
    <x v="14"/>
    <x v="2"/>
    <x v="18"/>
    <x v="3"/>
    <x v="18"/>
    <x v="1"/>
    <s v="No"/>
    <x v="2"/>
    <x v="1"/>
    <x v="1"/>
    <x v="1"/>
    <x v="1"/>
    <x v="5"/>
    <n v="0"/>
    <n v="0"/>
  </r>
  <r>
    <x v="2196"/>
    <x v="15"/>
    <x v="0"/>
    <x v="10"/>
    <x v="0"/>
    <n v="58"/>
    <x v="34"/>
    <x v="2"/>
    <x v="0"/>
    <x v="1"/>
    <x v="6"/>
    <x v="1"/>
    <s v="No"/>
    <x v="2"/>
    <x v="1"/>
    <x v="1"/>
    <x v="4"/>
    <x v="3"/>
    <x v="1"/>
    <n v="0"/>
    <n v="0"/>
  </r>
  <r>
    <x v="2197"/>
    <x v="23"/>
    <x v="0"/>
    <x v="23"/>
    <x v="1"/>
    <n v="88"/>
    <x v="38"/>
    <x v="2"/>
    <x v="21"/>
    <x v="2"/>
    <x v="18"/>
    <x v="1"/>
    <s v="No"/>
    <x v="4"/>
    <x v="1"/>
    <x v="1"/>
    <x v="19"/>
    <x v="0"/>
    <x v="5"/>
    <n v="0"/>
    <n v="0"/>
  </r>
  <r>
    <x v="2198"/>
    <x v="9"/>
    <x v="0"/>
    <x v="18"/>
    <x v="3"/>
    <n v="80"/>
    <x v="14"/>
    <x v="0"/>
    <x v="2"/>
    <x v="2"/>
    <x v="1"/>
    <x v="1"/>
    <s v="No"/>
    <x v="1"/>
    <x v="1"/>
    <x v="1"/>
    <x v="31"/>
    <x v="0"/>
    <x v="5"/>
    <n v="0"/>
    <n v="0"/>
  </r>
  <r>
    <x v="2199"/>
    <x v="31"/>
    <x v="0"/>
    <x v="18"/>
    <x v="3"/>
    <n v="47"/>
    <x v="17"/>
    <x v="2"/>
    <x v="1"/>
    <x v="2"/>
    <x v="8"/>
    <x v="1"/>
    <s v="No"/>
    <x v="5"/>
    <x v="1"/>
    <x v="1"/>
    <x v="19"/>
    <x v="5"/>
    <x v="5"/>
    <n v="0"/>
    <n v="0"/>
  </r>
  <r>
    <x v="2200"/>
    <x v="52"/>
    <x v="0"/>
    <x v="24"/>
    <x v="3"/>
    <n v="51"/>
    <x v="5"/>
    <x v="0"/>
    <x v="4"/>
    <x v="2"/>
    <x v="10"/>
    <x v="1"/>
    <s v="No"/>
    <x v="2"/>
    <x v="1"/>
    <x v="1"/>
    <x v="46"/>
    <x v="5"/>
    <x v="6"/>
    <n v="0"/>
    <n v="0"/>
  </r>
  <r>
    <x v="2201"/>
    <x v="31"/>
    <x v="0"/>
    <x v="13"/>
    <x v="0"/>
    <n v="25"/>
    <x v="31"/>
    <x v="0"/>
    <x v="15"/>
    <x v="1"/>
    <x v="8"/>
    <x v="1"/>
    <s v="No"/>
    <x v="4"/>
    <x v="1"/>
    <x v="1"/>
    <x v="9"/>
    <x v="0"/>
    <x v="2"/>
    <n v="0"/>
    <n v="0"/>
  </r>
  <r>
    <x v="2202"/>
    <x v="32"/>
    <x v="0"/>
    <x v="10"/>
    <x v="0"/>
    <n v="36"/>
    <x v="15"/>
    <x v="2"/>
    <x v="16"/>
    <x v="2"/>
    <x v="24"/>
    <x v="1"/>
    <s v="No"/>
    <x v="2"/>
    <x v="1"/>
    <x v="1"/>
    <x v="2"/>
    <x v="2"/>
    <x v="1"/>
    <n v="0"/>
    <n v="0"/>
  </r>
  <r>
    <x v="2203"/>
    <x v="10"/>
    <x v="0"/>
    <x v="10"/>
    <x v="0"/>
    <n v="79"/>
    <x v="3"/>
    <x v="2"/>
    <x v="21"/>
    <x v="0"/>
    <x v="0"/>
    <x v="1"/>
    <s v="No"/>
    <x v="1"/>
    <x v="1"/>
    <x v="1"/>
    <x v="18"/>
    <x v="1"/>
    <x v="3"/>
    <n v="0"/>
    <n v="0"/>
  </r>
  <r>
    <x v="2204"/>
    <x v="30"/>
    <x v="0"/>
    <x v="2"/>
    <x v="0"/>
    <n v="41"/>
    <x v="4"/>
    <x v="1"/>
    <x v="12"/>
    <x v="0"/>
    <x v="23"/>
    <x v="1"/>
    <s v="No"/>
    <x v="4"/>
    <x v="1"/>
    <x v="1"/>
    <x v="49"/>
    <x v="5"/>
    <x v="5"/>
    <n v="0"/>
    <n v="0"/>
  </r>
  <r>
    <x v="2205"/>
    <x v="5"/>
    <x v="0"/>
    <x v="1"/>
    <x v="0"/>
    <n v="68"/>
    <x v="25"/>
    <x v="3"/>
    <x v="16"/>
    <x v="3"/>
    <x v="2"/>
    <x v="1"/>
    <s v="No"/>
    <x v="0"/>
    <x v="1"/>
    <x v="1"/>
    <x v="46"/>
    <x v="3"/>
    <x v="1"/>
    <n v="0"/>
    <n v="0"/>
  </r>
  <r>
    <x v="2206"/>
    <x v="5"/>
    <x v="0"/>
    <x v="3"/>
    <x v="1"/>
    <n v="51"/>
    <x v="26"/>
    <x v="0"/>
    <x v="14"/>
    <x v="1"/>
    <x v="5"/>
    <x v="1"/>
    <s v="No"/>
    <x v="5"/>
    <x v="1"/>
    <x v="1"/>
    <x v="29"/>
    <x v="4"/>
    <x v="0"/>
    <n v="0"/>
    <n v="0"/>
  </r>
  <r>
    <x v="2207"/>
    <x v="28"/>
    <x v="0"/>
    <x v="8"/>
    <x v="3"/>
    <n v="38"/>
    <x v="35"/>
    <x v="2"/>
    <x v="0"/>
    <x v="3"/>
    <x v="3"/>
    <x v="1"/>
    <s v="No"/>
    <x v="2"/>
    <x v="1"/>
    <x v="1"/>
    <x v="47"/>
    <x v="2"/>
    <x v="2"/>
    <n v="0"/>
    <n v="0"/>
  </r>
  <r>
    <x v="2208"/>
    <x v="48"/>
    <x v="0"/>
    <x v="18"/>
    <x v="3"/>
    <n v="46"/>
    <x v="24"/>
    <x v="3"/>
    <x v="10"/>
    <x v="2"/>
    <x v="2"/>
    <x v="1"/>
    <s v="No"/>
    <x v="4"/>
    <x v="1"/>
    <x v="1"/>
    <x v="2"/>
    <x v="3"/>
    <x v="5"/>
    <n v="0"/>
    <n v="0"/>
  </r>
  <r>
    <x v="2209"/>
    <x v="32"/>
    <x v="0"/>
    <x v="3"/>
    <x v="1"/>
    <n v="20"/>
    <x v="40"/>
    <x v="3"/>
    <x v="19"/>
    <x v="2"/>
    <x v="9"/>
    <x v="1"/>
    <s v="No"/>
    <x v="4"/>
    <x v="1"/>
    <x v="1"/>
    <x v="12"/>
    <x v="4"/>
    <x v="3"/>
    <n v="0"/>
    <n v="0"/>
  </r>
  <r>
    <x v="2210"/>
    <x v="11"/>
    <x v="0"/>
    <x v="12"/>
    <x v="3"/>
    <n v="25"/>
    <x v="41"/>
    <x v="2"/>
    <x v="20"/>
    <x v="2"/>
    <x v="0"/>
    <x v="1"/>
    <s v="No"/>
    <x v="5"/>
    <x v="1"/>
    <x v="1"/>
    <x v="31"/>
    <x v="3"/>
    <x v="0"/>
    <n v="0"/>
    <n v="0"/>
  </r>
  <r>
    <x v="2211"/>
    <x v="2"/>
    <x v="0"/>
    <x v="1"/>
    <x v="0"/>
    <n v="89"/>
    <x v="1"/>
    <x v="0"/>
    <x v="7"/>
    <x v="0"/>
    <x v="4"/>
    <x v="1"/>
    <s v="No"/>
    <x v="1"/>
    <x v="1"/>
    <x v="1"/>
    <x v="24"/>
    <x v="5"/>
    <x v="6"/>
    <n v="0"/>
    <n v="0"/>
  </r>
  <r>
    <x v="2212"/>
    <x v="35"/>
    <x v="0"/>
    <x v="13"/>
    <x v="0"/>
    <n v="77"/>
    <x v="43"/>
    <x v="2"/>
    <x v="18"/>
    <x v="0"/>
    <x v="13"/>
    <x v="1"/>
    <s v="No"/>
    <x v="2"/>
    <x v="1"/>
    <x v="1"/>
    <x v="17"/>
    <x v="4"/>
    <x v="3"/>
    <n v="0"/>
    <n v="0"/>
  </r>
  <r>
    <x v="2213"/>
    <x v="22"/>
    <x v="0"/>
    <x v="19"/>
    <x v="3"/>
    <n v="94"/>
    <x v="11"/>
    <x v="2"/>
    <x v="1"/>
    <x v="3"/>
    <x v="3"/>
    <x v="1"/>
    <s v="No"/>
    <x v="0"/>
    <x v="1"/>
    <x v="1"/>
    <x v="27"/>
    <x v="5"/>
    <x v="3"/>
    <n v="0"/>
    <n v="0"/>
  </r>
  <r>
    <x v="2214"/>
    <x v="2"/>
    <x v="0"/>
    <x v="22"/>
    <x v="3"/>
    <n v="100"/>
    <x v="37"/>
    <x v="0"/>
    <x v="9"/>
    <x v="3"/>
    <x v="7"/>
    <x v="1"/>
    <s v="No"/>
    <x v="3"/>
    <x v="1"/>
    <x v="1"/>
    <x v="41"/>
    <x v="5"/>
    <x v="1"/>
    <n v="0"/>
    <n v="0"/>
  </r>
  <r>
    <x v="2215"/>
    <x v="15"/>
    <x v="0"/>
    <x v="3"/>
    <x v="1"/>
    <n v="96"/>
    <x v="8"/>
    <x v="2"/>
    <x v="21"/>
    <x v="0"/>
    <x v="2"/>
    <x v="1"/>
    <s v="No"/>
    <x v="0"/>
    <x v="1"/>
    <x v="1"/>
    <x v="40"/>
    <x v="2"/>
    <x v="0"/>
    <n v="0"/>
    <n v="0"/>
  </r>
  <r>
    <x v="2216"/>
    <x v="38"/>
    <x v="0"/>
    <x v="13"/>
    <x v="0"/>
    <n v="36"/>
    <x v="34"/>
    <x v="3"/>
    <x v="5"/>
    <x v="0"/>
    <x v="17"/>
    <x v="1"/>
    <s v="No"/>
    <x v="5"/>
    <x v="1"/>
    <x v="1"/>
    <x v="28"/>
    <x v="0"/>
    <x v="4"/>
    <n v="0"/>
    <n v="0"/>
  </r>
  <r>
    <x v="2217"/>
    <x v="25"/>
    <x v="0"/>
    <x v="16"/>
    <x v="3"/>
    <n v="27"/>
    <x v="27"/>
    <x v="3"/>
    <x v="16"/>
    <x v="3"/>
    <x v="5"/>
    <x v="1"/>
    <s v="No"/>
    <x v="5"/>
    <x v="1"/>
    <x v="1"/>
    <x v="38"/>
    <x v="4"/>
    <x v="0"/>
    <n v="0"/>
    <n v="0"/>
  </r>
  <r>
    <x v="2218"/>
    <x v="29"/>
    <x v="0"/>
    <x v="12"/>
    <x v="3"/>
    <n v="67"/>
    <x v="37"/>
    <x v="2"/>
    <x v="23"/>
    <x v="0"/>
    <x v="1"/>
    <x v="1"/>
    <s v="No"/>
    <x v="5"/>
    <x v="1"/>
    <x v="1"/>
    <x v="41"/>
    <x v="5"/>
    <x v="3"/>
    <n v="0"/>
    <n v="0"/>
  </r>
  <r>
    <x v="2219"/>
    <x v="23"/>
    <x v="0"/>
    <x v="0"/>
    <x v="0"/>
    <n v="91"/>
    <x v="46"/>
    <x v="1"/>
    <x v="7"/>
    <x v="3"/>
    <x v="11"/>
    <x v="1"/>
    <s v="No"/>
    <x v="5"/>
    <x v="1"/>
    <x v="1"/>
    <x v="20"/>
    <x v="4"/>
    <x v="0"/>
    <n v="0"/>
    <n v="0"/>
  </r>
  <r>
    <x v="2220"/>
    <x v="1"/>
    <x v="0"/>
    <x v="22"/>
    <x v="3"/>
    <n v="62"/>
    <x v="5"/>
    <x v="3"/>
    <x v="19"/>
    <x v="3"/>
    <x v="9"/>
    <x v="1"/>
    <s v="No"/>
    <x v="5"/>
    <x v="1"/>
    <x v="1"/>
    <x v="39"/>
    <x v="1"/>
    <x v="2"/>
    <n v="0"/>
    <n v="0"/>
  </r>
  <r>
    <x v="2221"/>
    <x v="15"/>
    <x v="0"/>
    <x v="6"/>
    <x v="0"/>
    <n v="88"/>
    <x v="23"/>
    <x v="3"/>
    <x v="3"/>
    <x v="3"/>
    <x v="21"/>
    <x v="1"/>
    <s v="No"/>
    <x v="1"/>
    <x v="1"/>
    <x v="1"/>
    <x v="11"/>
    <x v="2"/>
    <x v="2"/>
    <n v="0"/>
    <n v="0"/>
  </r>
  <r>
    <x v="2222"/>
    <x v="45"/>
    <x v="0"/>
    <x v="13"/>
    <x v="0"/>
    <n v="66"/>
    <x v="42"/>
    <x v="2"/>
    <x v="11"/>
    <x v="2"/>
    <x v="14"/>
    <x v="1"/>
    <s v="No"/>
    <x v="5"/>
    <x v="1"/>
    <x v="1"/>
    <x v="48"/>
    <x v="2"/>
    <x v="1"/>
    <n v="0"/>
    <n v="0"/>
  </r>
  <r>
    <x v="2223"/>
    <x v="11"/>
    <x v="0"/>
    <x v="3"/>
    <x v="1"/>
    <n v="65"/>
    <x v="23"/>
    <x v="2"/>
    <x v="0"/>
    <x v="3"/>
    <x v="10"/>
    <x v="1"/>
    <s v="No"/>
    <x v="2"/>
    <x v="1"/>
    <x v="1"/>
    <x v="36"/>
    <x v="3"/>
    <x v="3"/>
    <n v="0"/>
    <n v="0"/>
  </r>
  <r>
    <x v="2224"/>
    <x v="20"/>
    <x v="0"/>
    <x v="24"/>
    <x v="3"/>
    <n v="25"/>
    <x v="43"/>
    <x v="0"/>
    <x v="4"/>
    <x v="0"/>
    <x v="24"/>
    <x v="1"/>
    <s v="No"/>
    <x v="3"/>
    <x v="1"/>
    <x v="1"/>
    <x v="25"/>
    <x v="1"/>
    <x v="3"/>
    <n v="0"/>
    <n v="0"/>
  </r>
  <r>
    <x v="2225"/>
    <x v="21"/>
    <x v="0"/>
    <x v="22"/>
    <x v="3"/>
    <n v="64"/>
    <x v="47"/>
    <x v="1"/>
    <x v="8"/>
    <x v="1"/>
    <x v="6"/>
    <x v="1"/>
    <s v="No"/>
    <x v="1"/>
    <x v="1"/>
    <x v="1"/>
    <x v="27"/>
    <x v="2"/>
    <x v="2"/>
    <n v="0"/>
    <n v="0"/>
  </r>
  <r>
    <x v="2226"/>
    <x v="40"/>
    <x v="0"/>
    <x v="5"/>
    <x v="0"/>
    <n v="72"/>
    <x v="9"/>
    <x v="0"/>
    <x v="24"/>
    <x v="1"/>
    <x v="6"/>
    <x v="1"/>
    <s v="No"/>
    <x v="5"/>
    <x v="1"/>
    <x v="1"/>
    <x v="40"/>
    <x v="1"/>
    <x v="2"/>
    <n v="0"/>
    <n v="0"/>
  </r>
  <r>
    <x v="2227"/>
    <x v="37"/>
    <x v="0"/>
    <x v="18"/>
    <x v="3"/>
    <n v="74"/>
    <x v="47"/>
    <x v="1"/>
    <x v="0"/>
    <x v="2"/>
    <x v="14"/>
    <x v="1"/>
    <s v="No"/>
    <x v="2"/>
    <x v="1"/>
    <x v="1"/>
    <x v="38"/>
    <x v="2"/>
    <x v="0"/>
    <n v="0"/>
    <n v="0"/>
  </r>
  <r>
    <x v="2228"/>
    <x v="22"/>
    <x v="0"/>
    <x v="24"/>
    <x v="3"/>
    <n v="50"/>
    <x v="23"/>
    <x v="2"/>
    <x v="14"/>
    <x v="3"/>
    <x v="18"/>
    <x v="1"/>
    <s v="No"/>
    <x v="1"/>
    <x v="1"/>
    <x v="1"/>
    <x v="36"/>
    <x v="2"/>
    <x v="1"/>
    <n v="0"/>
    <n v="0"/>
  </r>
  <r>
    <x v="2229"/>
    <x v="27"/>
    <x v="0"/>
    <x v="13"/>
    <x v="0"/>
    <n v="97"/>
    <x v="46"/>
    <x v="2"/>
    <x v="5"/>
    <x v="3"/>
    <x v="20"/>
    <x v="1"/>
    <s v="No"/>
    <x v="0"/>
    <x v="1"/>
    <x v="1"/>
    <x v="16"/>
    <x v="0"/>
    <x v="5"/>
    <n v="0"/>
    <n v="0"/>
  </r>
  <r>
    <x v="2230"/>
    <x v="16"/>
    <x v="0"/>
    <x v="4"/>
    <x v="1"/>
    <n v="36"/>
    <x v="24"/>
    <x v="1"/>
    <x v="11"/>
    <x v="1"/>
    <x v="22"/>
    <x v="1"/>
    <s v="No"/>
    <x v="0"/>
    <x v="1"/>
    <x v="1"/>
    <x v="42"/>
    <x v="0"/>
    <x v="0"/>
    <n v="0"/>
    <n v="0"/>
  </r>
  <r>
    <x v="2231"/>
    <x v="50"/>
    <x v="0"/>
    <x v="14"/>
    <x v="2"/>
    <n v="49"/>
    <x v="40"/>
    <x v="2"/>
    <x v="19"/>
    <x v="3"/>
    <x v="7"/>
    <x v="1"/>
    <s v="No"/>
    <x v="5"/>
    <x v="1"/>
    <x v="1"/>
    <x v="43"/>
    <x v="2"/>
    <x v="1"/>
    <n v="0"/>
    <n v="0"/>
  </r>
  <r>
    <x v="2232"/>
    <x v="13"/>
    <x v="0"/>
    <x v="9"/>
    <x v="1"/>
    <n v="64"/>
    <x v="17"/>
    <x v="0"/>
    <x v="12"/>
    <x v="1"/>
    <x v="17"/>
    <x v="1"/>
    <s v="No"/>
    <x v="5"/>
    <x v="1"/>
    <x v="1"/>
    <x v="0"/>
    <x v="1"/>
    <x v="0"/>
    <n v="0"/>
    <n v="0"/>
  </r>
  <r>
    <x v="2233"/>
    <x v="21"/>
    <x v="0"/>
    <x v="0"/>
    <x v="0"/>
    <n v="31"/>
    <x v="20"/>
    <x v="3"/>
    <x v="0"/>
    <x v="2"/>
    <x v="9"/>
    <x v="1"/>
    <s v="No"/>
    <x v="0"/>
    <x v="1"/>
    <x v="1"/>
    <x v="26"/>
    <x v="2"/>
    <x v="5"/>
    <n v="0"/>
    <n v="0"/>
  </r>
  <r>
    <x v="2234"/>
    <x v="25"/>
    <x v="0"/>
    <x v="23"/>
    <x v="1"/>
    <n v="66"/>
    <x v="13"/>
    <x v="1"/>
    <x v="22"/>
    <x v="0"/>
    <x v="17"/>
    <x v="1"/>
    <s v="No"/>
    <x v="0"/>
    <x v="1"/>
    <x v="1"/>
    <x v="8"/>
    <x v="1"/>
    <x v="1"/>
    <n v="0"/>
    <n v="0"/>
  </r>
  <r>
    <x v="2235"/>
    <x v="37"/>
    <x v="0"/>
    <x v="20"/>
    <x v="0"/>
    <n v="82"/>
    <x v="26"/>
    <x v="2"/>
    <x v="0"/>
    <x v="1"/>
    <x v="9"/>
    <x v="1"/>
    <s v="No"/>
    <x v="4"/>
    <x v="1"/>
    <x v="1"/>
    <x v="12"/>
    <x v="2"/>
    <x v="2"/>
    <n v="0"/>
    <n v="0"/>
  </r>
  <r>
    <x v="2236"/>
    <x v="51"/>
    <x v="0"/>
    <x v="17"/>
    <x v="0"/>
    <n v="88"/>
    <x v="7"/>
    <x v="2"/>
    <x v="22"/>
    <x v="0"/>
    <x v="2"/>
    <x v="1"/>
    <s v="No"/>
    <x v="3"/>
    <x v="1"/>
    <x v="1"/>
    <x v="27"/>
    <x v="5"/>
    <x v="0"/>
    <n v="0"/>
    <n v="0"/>
  </r>
  <r>
    <x v="2237"/>
    <x v="4"/>
    <x v="0"/>
    <x v="3"/>
    <x v="1"/>
    <n v="34"/>
    <x v="15"/>
    <x v="1"/>
    <x v="13"/>
    <x v="2"/>
    <x v="22"/>
    <x v="1"/>
    <s v="No"/>
    <x v="2"/>
    <x v="1"/>
    <x v="1"/>
    <x v="4"/>
    <x v="0"/>
    <x v="6"/>
    <n v="0"/>
    <n v="0"/>
  </r>
  <r>
    <x v="2238"/>
    <x v="37"/>
    <x v="0"/>
    <x v="4"/>
    <x v="1"/>
    <n v="84"/>
    <x v="20"/>
    <x v="0"/>
    <x v="19"/>
    <x v="0"/>
    <x v="22"/>
    <x v="1"/>
    <s v="No"/>
    <x v="3"/>
    <x v="1"/>
    <x v="1"/>
    <x v="27"/>
    <x v="5"/>
    <x v="1"/>
    <n v="0"/>
    <n v="0"/>
  </r>
  <r>
    <x v="2239"/>
    <x v="32"/>
    <x v="0"/>
    <x v="16"/>
    <x v="3"/>
    <n v="96"/>
    <x v="15"/>
    <x v="0"/>
    <x v="21"/>
    <x v="2"/>
    <x v="22"/>
    <x v="1"/>
    <s v="No"/>
    <x v="4"/>
    <x v="1"/>
    <x v="1"/>
    <x v="23"/>
    <x v="2"/>
    <x v="6"/>
    <n v="0"/>
    <n v="0"/>
  </r>
  <r>
    <x v="2240"/>
    <x v="9"/>
    <x v="0"/>
    <x v="3"/>
    <x v="1"/>
    <n v="71"/>
    <x v="18"/>
    <x v="0"/>
    <x v="14"/>
    <x v="0"/>
    <x v="24"/>
    <x v="1"/>
    <s v="No"/>
    <x v="2"/>
    <x v="1"/>
    <x v="1"/>
    <x v="27"/>
    <x v="5"/>
    <x v="6"/>
    <n v="0"/>
    <n v="0"/>
  </r>
  <r>
    <x v="2241"/>
    <x v="20"/>
    <x v="0"/>
    <x v="14"/>
    <x v="2"/>
    <n v="77"/>
    <x v="33"/>
    <x v="2"/>
    <x v="7"/>
    <x v="2"/>
    <x v="1"/>
    <x v="1"/>
    <s v="No"/>
    <x v="1"/>
    <x v="1"/>
    <x v="1"/>
    <x v="35"/>
    <x v="4"/>
    <x v="4"/>
    <n v="0"/>
    <n v="0"/>
  </r>
  <r>
    <x v="2242"/>
    <x v="20"/>
    <x v="0"/>
    <x v="11"/>
    <x v="0"/>
    <n v="66"/>
    <x v="22"/>
    <x v="2"/>
    <x v="20"/>
    <x v="1"/>
    <x v="22"/>
    <x v="1"/>
    <s v="No"/>
    <x v="2"/>
    <x v="1"/>
    <x v="1"/>
    <x v="36"/>
    <x v="2"/>
    <x v="4"/>
    <n v="0"/>
    <n v="0"/>
  </r>
  <r>
    <x v="2243"/>
    <x v="19"/>
    <x v="0"/>
    <x v="5"/>
    <x v="0"/>
    <n v="21"/>
    <x v="2"/>
    <x v="2"/>
    <x v="11"/>
    <x v="0"/>
    <x v="18"/>
    <x v="1"/>
    <s v="No"/>
    <x v="4"/>
    <x v="1"/>
    <x v="1"/>
    <x v="21"/>
    <x v="5"/>
    <x v="2"/>
    <n v="0"/>
    <n v="0"/>
  </r>
  <r>
    <x v="2244"/>
    <x v="25"/>
    <x v="0"/>
    <x v="6"/>
    <x v="0"/>
    <n v="37"/>
    <x v="36"/>
    <x v="2"/>
    <x v="9"/>
    <x v="2"/>
    <x v="6"/>
    <x v="1"/>
    <s v="No"/>
    <x v="4"/>
    <x v="1"/>
    <x v="1"/>
    <x v="17"/>
    <x v="3"/>
    <x v="2"/>
    <n v="0"/>
    <n v="0"/>
  </r>
  <r>
    <x v="2245"/>
    <x v="34"/>
    <x v="0"/>
    <x v="20"/>
    <x v="0"/>
    <n v="90"/>
    <x v="12"/>
    <x v="0"/>
    <x v="0"/>
    <x v="3"/>
    <x v="8"/>
    <x v="1"/>
    <s v="No"/>
    <x v="1"/>
    <x v="1"/>
    <x v="1"/>
    <x v="24"/>
    <x v="3"/>
    <x v="0"/>
    <n v="0"/>
    <n v="0"/>
  </r>
  <r>
    <x v="2246"/>
    <x v="34"/>
    <x v="0"/>
    <x v="14"/>
    <x v="2"/>
    <n v="96"/>
    <x v="11"/>
    <x v="2"/>
    <x v="17"/>
    <x v="3"/>
    <x v="24"/>
    <x v="1"/>
    <s v="No"/>
    <x v="5"/>
    <x v="1"/>
    <x v="1"/>
    <x v="30"/>
    <x v="3"/>
    <x v="6"/>
    <n v="0"/>
    <n v="0"/>
  </r>
  <r>
    <x v="2247"/>
    <x v="50"/>
    <x v="0"/>
    <x v="16"/>
    <x v="3"/>
    <n v="37"/>
    <x v="20"/>
    <x v="0"/>
    <x v="11"/>
    <x v="2"/>
    <x v="14"/>
    <x v="1"/>
    <s v="No"/>
    <x v="2"/>
    <x v="1"/>
    <x v="1"/>
    <x v="27"/>
    <x v="0"/>
    <x v="2"/>
    <n v="0"/>
    <n v="0"/>
  </r>
  <r>
    <x v="2248"/>
    <x v="6"/>
    <x v="0"/>
    <x v="17"/>
    <x v="0"/>
    <n v="66"/>
    <x v="3"/>
    <x v="2"/>
    <x v="10"/>
    <x v="0"/>
    <x v="23"/>
    <x v="1"/>
    <s v="No"/>
    <x v="1"/>
    <x v="1"/>
    <x v="1"/>
    <x v="5"/>
    <x v="3"/>
    <x v="0"/>
    <n v="0"/>
    <n v="0"/>
  </r>
  <r>
    <x v="2249"/>
    <x v="32"/>
    <x v="0"/>
    <x v="24"/>
    <x v="3"/>
    <n v="45"/>
    <x v="5"/>
    <x v="3"/>
    <x v="21"/>
    <x v="1"/>
    <x v="24"/>
    <x v="1"/>
    <s v="No"/>
    <x v="2"/>
    <x v="1"/>
    <x v="1"/>
    <x v="32"/>
    <x v="5"/>
    <x v="1"/>
    <n v="0"/>
    <n v="0"/>
  </r>
  <r>
    <x v="2250"/>
    <x v="38"/>
    <x v="0"/>
    <x v="9"/>
    <x v="1"/>
    <n v="89"/>
    <x v="24"/>
    <x v="0"/>
    <x v="6"/>
    <x v="2"/>
    <x v="12"/>
    <x v="1"/>
    <s v="No"/>
    <x v="5"/>
    <x v="1"/>
    <x v="1"/>
    <x v="5"/>
    <x v="2"/>
    <x v="1"/>
    <n v="0"/>
    <n v="0"/>
  </r>
  <r>
    <x v="2251"/>
    <x v="8"/>
    <x v="0"/>
    <x v="9"/>
    <x v="1"/>
    <n v="94"/>
    <x v="41"/>
    <x v="0"/>
    <x v="9"/>
    <x v="3"/>
    <x v="22"/>
    <x v="1"/>
    <s v="No"/>
    <x v="1"/>
    <x v="1"/>
    <x v="1"/>
    <x v="17"/>
    <x v="5"/>
    <x v="5"/>
    <n v="0"/>
    <n v="0"/>
  </r>
  <r>
    <x v="2252"/>
    <x v="39"/>
    <x v="0"/>
    <x v="9"/>
    <x v="1"/>
    <n v="96"/>
    <x v="43"/>
    <x v="1"/>
    <x v="1"/>
    <x v="2"/>
    <x v="20"/>
    <x v="1"/>
    <s v="No"/>
    <x v="0"/>
    <x v="1"/>
    <x v="1"/>
    <x v="33"/>
    <x v="4"/>
    <x v="2"/>
    <n v="0"/>
    <n v="0"/>
  </r>
  <r>
    <x v="2253"/>
    <x v="46"/>
    <x v="0"/>
    <x v="15"/>
    <x v="0"/>
    <n v="31"/>
    <x v="19"/>
    <x v="2"/>
    <x v="18"/>
    <x v="1"/>
    <x v="5"/>
    <x v="1"/>
    <s v="No"/>
    <x v="5"/>
    <x v="1"/>
    <x v="1"/>
    <x v="17"/>
    <x v="3"/>
    <x v="5"/>
    <n v="0"/>
    <n v="0"/>
  </r>
  <r>
    <x v="2254"/>
    <x v="41"/>
    <x v="0"/>
    <x v="22"/>
    <x v="3"/>
    <n v="79"/>
    <x v="25"/>
    <x v="2"/>
    <x v="9"/>
    <x v="0"/>
    <x v="19"/>
    <x v="1"/>
    <s v="No"/>
    <x v="5"/>
    <x v="1"/>
    <x v="1"/>
    <x v="12"/>
    <x v="3"/>
    <x v="6"/>
    <n v="0"/>
    <n v="0"/>
  </r>
  <r>
    <x v="2255"/>
    <x v="39"/>
    <x v="0"/>
    <x v="7"/>
    <x v="2"/>
    <n v="39"/>
    <x v="49"/>
    <x v="0"/>
    <x v="11"/>
    <x v="1"/>
    <x v="12"/>
    <x v="1"/>
    <s v="No"/>
    <x v="5"/>
    <x v="1"/>
    <x v="1"/>
    <x v="38"/>
    <x v="4"/>
    <x v="3"/>
    <n v="0"/>
    <n v="0"/>
  </r>
  <r>
    <x v="2256"/>
    <x v="18"/>
    <x v="0"/>
    <x v="0"/>
    <x v="0"/>
    <n v="22"/>
    <x v="18"/>
    <x v="2"/>
    <x v="2"/>
    <x v="3"/>
    <x v="16"/>
    <x v="1"/>
    <s v="No"/>
    <x v="3"/>
    <x v="1"/>
    <x v="1"/>
    <x v="42"/>
    <x v="2"/>
    <x v="3"/>
    <n v="0"/>
    <n v="0"/>
  </r>
  <r>
    <x v="2257"/>
    <x v="38"/>
    <x v="0"/>
    <x v="11"/>
    <x v="0"/>
    <n v="32"/>
    <x v="30"/>
    <x v="0"/>
    <x v="8"/>
    <x v="3"/>
    <x v="19"/>
    <x v="1"/>
    <s v="No"/>
    <x v="3"/>
    <x v="1"/>
    <x v="1"/>
    <x v="49"/>
    <x v="4"/>
    <x v="2"/>
    <n v="0"/>
    <n v="0"/>
  </r>
  <r>
    <x v="2258"/>
    <x v="41"/>
    <x v="0"/>
    <x v="17"/>
    <x v="0"/>
    <n v="71"/>
    <x v="31"/>
    <x v="0"/>
    <x v="17"/>
    <x v="0"/>
    <x v="24"/>
    <x v="1"/>
    <s v="No"/>
    <x v="5"/>
    <x v="1"/>
    <x v="1"/>
    <x v="12"/>
    <x v="2"/>
    <x v="6"/>
    <n v="0"/>
    <n v="0"/>
  </r>
  <r>
    <x v="2259"/>
    <x v="52"/>
    <x v="0"/>
    <x v="2"/>
    <x v="0"/>
    <n v="96"/>
    <x v="20"/>
    <x v="3"/>
    <x v="19"/>
    <x v="1"/>
    <x v="13"/>
    <x v="1"/>
    <s v="No"/>
    <x v="1"/>
    <x v="1"/>
    <x v="1"/>
    <x v="37"/>
    <x v="1"/>
    <x v="2"/>
    <n v="0"/>
    <n v="0"/>
  </r>
  <r>
    <x v="2260"/>
    <x v="21"/>
    <x v="0"/>
    <x v="18"/>
    <x v="3"/>
    <n v="82"/>
    <x v="9"/>
    <x v="2"/>
    <x v="24"/>
    <x v="3"/>
    <x v="8"/>
    <x v="1"/>
    <s v="No"/>
    <x v="0"/>
    <x v="1"/>
    <x v="1"/>
    <x v="20"/>
    <x v="3"/>
    <x v="3"/>
    <n v="0"/>
    <n v="0"/>
  </r>
  <r>
    <x v="2261"/>
    <x v="44"/>
    <x v="0"/>
    <x v="21"/>
    <x v="3"/>
    <n v="76"/>
    <x v="36"/>
    <x v="0"/>
    <x v="9"/>
    <x v="1"/>
    <x v="14"/>
    <x v="1"/>
    <s v="No"/>
    <x v="3"/>
    <x v="1"/>
    <x v="1"/>
    <x v="45"/>
    <x v="4"/>
    <x v="0"/>
    <n v="0"/>
    <n v="0"/>
  </r>
  <r>
    <x v="2262"/>
    <x v="10"/>
    <x v="0"/>
    <x v="21"/>
    <x v="3"/>
    <n v="22"/>
    <x v="28"/>
    <x v="2"/>
    <x v="14"/>
    <x v="0"/>
    <x v="0"/>
    <x v="1"/>
    <s v="No"/>
    <x v="4"/>
    <x v="1"/>
    <x v="1"/>
    <x v="16"/>
    <x v="3"/>
    <x v="5"/>
    <n v="0"/>
    <n v="0"/>
  </r>
  <r>
    <x v="2263"/>
    <x v="42"/>
    <x v="0"/>
    <x v="18"/>
    <x v="3"/>
    <n v="40"/>
    <x v="27"/>
    <x v="3"/>
    <x v="14"/>
    <x v="0"/>
    <x v="1"/>
    <x v="1"/>
    <s v="No"/>
    <x v="5"/>
    <x v="1"/>
    <x v="1"/>
    <x v="38"/>
    <x v="1"/>
    <x v="3"/>
    <n v="0"/>
    <n v="0"/>
  </r>
  <r>
    <x v="2264"/>
    <x v="47"/>
    <x v="0"/>
    <x v="19"/>
    <x v="3"/>
    <n v="92"/>
    <x v="25"/>
    <x v="2"/>
    <x v="2"/>
    <x v="2"/>
    <x v="20"/>
    <x v="1"/>
    <s v="No"/>
    <x v="4"/>
    <x v="1"/>
    <x v="1"/>
    <x v="16"/>
    <x v="3"/>
    <x v="5"/>
    <n v="0"/>
    <n v="0"/>
  </r>
  <r>
    <x v="2265"/>
    <x v="24"/>
    <x v="0"/>
    <x v="7"/>
    <x v="2"/>
    <n v="94"/>
    <x v="6"/>
    <x v="3"/>
    <x v="22"/>
    <x v="3"/>
    <x v="20"/>
    <x v="1"/>
    <s v="No"/>
    <x v="5"/>
    <x v="1"/>
    <x v="1"/>
    <x v="9"/>
    <x v="3"/>
    <x v="3"/>
    <n v="0"/>
    <n v="0"/>
  </r>
  <r>
    <x v="2266"/>
    <x v="30"/>
    <x v="0"/>
    <x v="10"/>
    <x v="0"/>
    <n v="44"/>
    <x v="9"/>
    <x v="2"/>
    <x v="22"/>
    <x v="3"/>
    <x v="24"/>
    <x v="1"/>
    <s v="No"/>
    <x v="5"/>
    <x v="1"/>
    <x v="1"/>
    <x v="18"/>
    <x v="5"/>
    <x v="1"/>
    <n v="0"/>
    <n v="0"/>
  </r>
  <r>
    <x v="2267"/>
    <x v="45"/>
    <x v="0"/>
    <x v="24"/>
    <x v="3"/>
    <n v="49"/>
    <x v="0"/>
    <x v="1"/>
    <x v="24"/>
    <x v="1"/>
    <x v="22"/>
    <x v="1"/>
    <s v="No"/>
    <x v="0"/>
    <x v="1"/>
    <x v="1"/>
    <x v="10"/>
    <x v="0"/>
    <x v="1"/>
    <n v="0"/>
    <n v="0"/>
  </r>
  <r>
    <x v="2268"/>
    <x v="17"/>
    <x v="0"/>
    <x v="1"/>
    <x v="0"/>
    <n v="26"/>
    <x v="42"/>
    <x v="0"/>
    <x v="4"/>
    <x v="1"/>
    <x v="2"/>
    <x v="1"/>
    <s v="No"/>
    <x v="4"/>
    <x v="1"/>
    <x v="1"/>
    <x v="28"/>
    <x v="4"/>
    <x v="5"/>
    <n v="0"/>
    <n v="0"/>
  </r>
  <r>
    <x v="2269"/>
    <x v="34"/>
    <x v="0"/>
    <x v="11"/>
    <x v="0"/>
    <n v="38"/>
    <x v="0"/>
    <x v="2"/>
    <x v="22"/>
    <x v="3"/>
    <x v="14"/>
    <x v="1"/>
    <s v="No"/>
    <x v="5"/>
    <x v="1"/>
    <x v="1"/>
    <x v="46"/>
    <x v="2"/>
    <x v="2"/>
    <n v="0"/>
    <n v="0"/>
  </r>
  <r>
    <x v="2270"/>
    <x v="7"/>
    <x v="0"/>
    <x v="0"/>
    <x v="0"/>
    <n v="72"/>
    <x v="42"/>
    <x v="0"/>
    <x v="7"/>
    <x v="1"/>
    <x v="1"/>
    <x v="1"/>
    <s v="No"/>
    <x v="0"/>
    <x v="1"/>
    <x v="1"/>
    <x v="22"/>
    <x v="0"/>
    <x v="1"/>
    <n v="0"/>
    <n v="0"/>
  </r>
  <r>
    <x v="2271"/>
    <x v="26"/>
    <x v="0"/>
    <x v="10"/>
    <x v="0"/>
    <n v="99"/>
    <x v="29"/>
    <x v="2"/>
    <x v="14"/>
    <x v="2"/>
    <x v="23"/>
    <x v="1"/>
    <s v="No"/>
    <x v="1"/>
    <x v="1"/>
    <x v="1"/>
    <x v="3"/>
    <x v="3"/>
    <x v="3"/>
    <n v="0"/>
    <n v="0"/>
  </r>
  <r>
    <x v="2272"/>
    <x v="26"/>
    <x v="0"/>
    <x v="14"/>
    <x v="2"/>
    <n v="38"/>
    <x v="1"/>
    <x v="0"/>
    <x v="4"/>
    <x v="1"/>
    <x v="17"/>
    <x v="1"/>
    <s v="No"/>
    <x v="3"/>
    <x v="1"/>
    <x v="1"/>
    <x v="12"/>
    <x v="3"/>
    <x v="5"/>
    <n v="0"/>
    <n v="0"/>
  </r>
  <r>
    <x v="2273"/>
    <x v="0"/>
    <x v="0"/>
    <x v="7"/>
    <x v="2"/>
    <n v="96"/>
    <x v="35"/>
    <x v="0"/>
    <x v="5"/>
    <x v="0"/>
    <x v="6"/>
    <x v="1"/>
    <s v="No"/>
    <x v="0"/>
    <x v="1"/>
    <x v="1"/>
    <x v="21"/>
    <x v="3"/>
    <x v="4"/>
    <n v="0"/>
    <n v="0"/>
  </r>
  <r>
    <x v="2274"/>
    <x v="9"/>
    <x v="0"/>
    <x v="10"/>
    <x v="0"/>
    <n v="27"/>
    <x v="14"/>
    <x v="0"/>
    <x v="2"/>
    <x v="1"/>
    <x v="9"/>
    <x v="1"/>
    <s v="No"/>
    <x v="2"/>
    <x v="1"/>
    <x v="1"/>
    <x v="25"/>
    <x v="3"/>
    <x v="0"/>
    <n v="0"/>
    <n v="0"/>
  </r>
  <r>
    <x v="2275"/>
    <x v="26"/>
    <x v="0"/>
    <x v="6"/>
    <x v="0"/>
    <n v="24"/>
    <x v="19"/>
    <x v="2"/>
    <x v="0"/>
    <x v="0"/>
    <x v="14"/>
    <x v="1"/>
    <s v="No"/>
    <x v="3"/>
    <x v="1"/>
    <x v="1"/>
    <x v="9"/>
    <x v="5"/>
    <x v="1"/>
    <n v="0"/>
    <n v="0"/>
  </r>
  <r>
    <x v="2276"/>
    <x v="18"/>
    <x v="0"/>
    <x v="2"/>
    <x v="0"/>
    <n v="82"/>
    <x v="5"/>
    <x v="0"/>
    <x v="16"/>
    <x v="2"/>
    <x v="7"/>
    <x v="1"/>
    <s v="No"/>
    <x v="4"/>
    <x v="1"/>
    <x v="1"/>
    <x v="29"/>
    <x v="5"/>
    <x v="1"/>
    <n v="0"/>
    <n v="0"/>
  </r>
  <r>
    <x v="2277"/>
    <x v="15"/>
    <x v="0"/>
    <x v="19"/>
    <x v="3"/>
    <n v="56"/>
    <x v="15"/>
    <x v="2"/>
    <x v="19"/>
    <x v="2"/>
    <x v="12"/>
    <x v="1"/>
    <s v="No"/>
    <x v="2"/>
    <x v="1"/>
    <x v="1"/>
    <x v="27"/>
    <x v="2"/>
    <x v="3"/>
    <n v="0"/>
    <n v="0"/>
  </r>
  <r>
    <x v="2278"/>
    <x v="12"/>
    <x v="0"/>
    <x v="24"/>
    <x v="3"/>
    <n v="25"/>
    <x v="33"/>
    <x v="2"/>
    <x v="1"/>
    <x v="3"/>
    <x v="22"/>
    <x v="1"/>
    <s v="No"/>
    <x v="5"/>
    <x v="1"/>
    <x v="1"/>
    <x v="49"/>
    <x v="1"/>
    <x v="6"/>
    <n v="0"/>
    <n v="0"/>
  </r>
  <r>
    <x v="2279"/>
    <x v="10"/>
    <x v="0"/>
    <x v="4"/>
    <x v="1"/>
    <n v="67"/>
    <x v="8"/>
    <x v="0"/>
    <x v="21"/>
    <x v="1"/>
    <x v="3"/>
    <x v="1"/>
    <s v="No"/>
    <x v="1"/>
    <x v="1"/>
    <x v="1"/>
    <x v="31"/>
    <x v="4"/>
    <x v="3"/>
    <n v="0"/>
    <n v="0"/>
  </r>
  <r>
    <x v="2280"/>
    <x v="40"/>
    <x v="0"/>
    <x v="9"/>
    <x v="1"/>
    <n v="21"/>
    <x v="0"/>
    <x v="2"/>
    <x v="16"/>
    <x v="2"/>
    <x v="11"/>
    <x v="1"/>
    <s v="No"/>
    <x v="3"/>
    <x v="1"/>
    <x v="1"/>
    <x v="4"/>
    <x v="2"/>
    <x v="0"/>
    <n v="0"/>
    <n v="0"/>
  </r>
  <r>
    <x v="2281"/>
    <x v="48"/>
    <x v="0"/>
    <x v="15"/>
    <x v="0"/>
    <n v="27"/>
    <x v="23"/>
    <x v="3"/>
    <x v="1"/>
    <x v="2"/>
    <x v="21"/>
    <x v="1"/>
    <s v="No"/>
    <x v="5"/>
    <x v="1"/>
    <x v="1"/>
    <x v="23"/>
    <x v="4"/>
    <x v="2"/>
    <n v="0"/>
    <n v="0"/>
  </r>
  <r>
    <x v="2282"/>
    <x v="20"/>
    <x v="0"/>
    <x v="4"/>
    <x v="1"/>
    <n v="97"/>
    <x v="37"/>
    <x v="1"/>
    <x v="16"/>
    <x v="3"/>
    <x v="19"/>
    <x v="1"/>
    <s v="No"/>
    <x v="4"/>
    <x v="1"/>
    <x v="1"/>
    <x v="6"/>
    <x v="2"/>
    <x v="2"/>
    <n v="0"/>
    <n v="0"/>
  </r>
  <r>
    <x v="2283"/>
    <x v="42"/>
    <x v="0"/>
    <x v="8"/>
    <x v="3"/>
    <n v="45"/>
    <x v="31"/>
    <x v="1"/>
    <x v="13"/>
    <x v="0"/>
    <x v="7"/>
    <x v="1"/>
    <s v="No"/>
    <x v="1"/>
    <x v="1"/>
    <x v="1"/>
    <x v="11"/>
    <x v="2"/>
    <x v="0"/>
    <n v="0"/>
    <n v="0"/>
  </r>
  <r>
    <x v="2284"/>
    <x v="45"/>
    <x v="0"/>
    <x v="0"/>
    <x v="0"/>
    <n v="63"/>
    <x v="44"/>
    <x v="3"/>
    <x v="13"/>
    <x v="3"/>
    <x v="7"/>
    <x v="1"/>
    <s v="No"/>
    <x v="0"/>
    <x v="1"/>
    <x v="1"/>
    <x v="41"/>
    <x v="0"/>
    <x v="2"/>
    <n v="0"/>
    <n v="0"/>
  </r>
  <r>
    <x v="2285"/>
    <x v="50"/>
    <x v="0"/>
    <x v="22"/>
    <x v="3"/>
    <n v="100"/>
    <x v="49"/>
    <x v="0"/>
    <x v="6"/>
    <x v="2"/>
    <x v="12"/>
    <x v="1"/>
    <s v="No"/>
    <x v="4"/>
    <x v="1"/>
    <x v="1"/>
    <x v="25"/>
    <x v="3"/>
    <x v="6"/>
    <n v="0"/>
    <n v="0"/>
  </r>
  <r>
    <x v="2286"/>
    <x v="29"/>
    <x v="0"/>
    <x v="20"/>
    <x v="0"/>
    <n v="38"/>
    <x v="45"/>
    <x v="0"/>
    <x v="24"/>
    <x v="1"/>
    <x v="25"/>
    <x v="1"/>
    <s v="No"/>
    <x v="5"/>
    <x v="1"/>
    <x v="1"/>
    <x v="31"/>
    <x v="0"/>
    <x v="3"/>
    <n v="0"/>
    <n v="0"/>
  </r>
  <r>
    <x v="2287"/>
    <x v="17"/>
    <x v="0"/>
    <x v="0"/>
    <x v="0"/>
    <n v="45"/>
    <x v="43"/>
    <x v="0"/>
    <x v="14"/>
    <x v="2"/>
    <x v="21"/>
    <x v="1"/>
    <s v="No"/>
    <x v="5"/>
    <x v="1"/>
    <x v="1"/>
    <x v="49"/>
    <x v="5"/>
    <x v="2"/>
    <n v="0"/>
    <n v="0"/>
  </r>
  <r>
    <x v="2288"/>
    <x v="48"/>
    <x v="0"/>
    <x v="16"/>
    <x v="3"/>
    <n v="91"/>
    <x v="18"/>
    <x v="2"/>
    <x v="20"/>
    <x v="3"/>
    <x v="22"/>
    <x v="1"/>
    <s v="No"/>
    <x v="2"/>
    <x v="1"/>
    <x v="1"/>
    <x v="16"/>
    <x v="3"/>
    <x v="1"/>
    <n v="0"/>
    <n v="0"/>
  </r>
  <r>
    <x v="2289"/>
    <x v="27"/>
    <x v="0"/>
    <x v="6"/>
    <x v="0"/>
    <n v="82"/>
    <x v="22"/>
    <x v="2"/>
    <x v="20"/>
    <x v="3"/>
    <x v="7"/>
    <x v="1"/>
    <s v="No"/>
    <x v="1"/>
    <x v="1"/>
    <x v="1"/>
    <x v="39"/>
    <x v="0"/>
    <x v="1"/>
    <n v="0"/>
    <n v="0"/>
  </r>
  <r>
    <x v="2290"/>
    <x v="43"/>
    <x v="0"/>
    <x v="23"/>
    <x v="1"/>
    <n v="48"/>
    <x v="23"/>
    <x v="0"/>
    <x v="23"/>
    <x v="0"/>
    <x v="13"/>
    <x v="1"/>
    <s v="No"/>
    <x v="3"/>
    <x v="1"/>
    <x v="1"/>
    <x v="2"/>
    <x v="3"/>
    <x v="3"/>
    <n v="0"/>
    <n v="0"/>
  </r>
  <r>
    <x v="2291"/>
    <x v="48"/>
    <x v="0"/>
    <x v="7"/>
    <x v="2"/>
    <n v="30"/>
    <x v="31"/>
    <x v="2"/>
    <x v="21"/>
    <x v="1"/>
    <x v="16"/>
    <x v="1"/>
    <s v="No"/>
    <x v="4"/>
    <x v="1"/>
    <x v="1"/>
    <x v="21"/>
    <x v="2"/>
    <x v="3"/>
    <n v="0"/>
    <n v="0"/>
  </r>
  <r>
    <x v="2292"/>
    <x v="49"/>
    <x v="0"/>
    <x v="17"/>
    <x v="0"/>
    <n v="34"/>
    <x v="34"/>
    <x v="1"/>
    <x v="19"/>
    <x v="1"/>
    <x v="22"/>
    <x v="1"/>
    <s v="No"/>
    <x v="2"/>
    <x v="1"/>
    <x v="1"/>
    <x v="4"/>
    <x v="5"/>
    <x v="5"/>
    <n v="0"/>
    <n v="0"/>
  </r>
  <r>
    <x v="2293"/>
    <x v="43"/>
    <x v="0"/>
    <x v="1"/>
    <x v="0"/>
    <n v="68"/>
    <x v="42"/>
    <x v="0"/>
    <x v="14"/>
    <x v="3"/>
    <x v="13"/>
    <x v="1"/>
    <s v="No"/>
    <x v="0"/>
    <x v="1"/>
    <x v="1"/>
    <x v="20"/>
    <x v="5"/>
    <x v="6"/>
    <n v="0"/>
    <n v="0"/>
  </r>
  <r>
    <x v="2294"/>
    <x v="22"/>
    <x v="0"/>
    <x v="12"/>
    <x v="3"/>
    <n v="95"/>
    <x v="33"/>
    <x v="2"/>
    <x v="16"/>
    <x v="0"/>
    <x v="16"/>
    <x v="1"/>
    <s v="No"/>
    <x v="0"/>
    <x v="1"/>
    <x v="1"/>
    <x v="19"/>
    <x v="5"/>
    <x v="2"/>
    <n v="0"/>
    <n v="0"/>
  </r>
  <r>
    <x v="2295"/>
    <x v="2"/>
    <x v="0"/>
    <x v="19"/>
    <x v="3"/>
    <n v="22"/>
    <x v="39"/>
    <x v="0"/>
    <x v="19"/>
    <x v="1"/>
    <x v="3"/>
    <x v="1"/>
    <s v="No"/>
    <x v="4"/>
    <x v="1"/>
    <x v="1"/>
    <x v="24"/>
    <x v="3"/>
    <x v="3"/>
    <n v="0"/>
    <n v="0"/>
  </r>
  <r>
    <x v="2296"/>
    <x v="5"/>
    <x v="0"/>
    <x v="24"/>
    <x v="3"/>
    <n v="88"/>
    <x v="47"/>
    <x v="2"/>
    <x v="14"/>
    <x v="3"/>
    <x v="25"/>
    <x v="1"/>
    <s v="No"/>
    <x v="2"/>
    <x v="1"/>
    <x v="1"/>
    <x v="16"/>
    <x v="0"/>
    <x v="6"/>
    <n v="0"/>
    <n v="0"/>
  </r>
  <r>
    <x v="2297"/>
    <x v="52"/>
    <x v="0"/>
    <x v="20"/>
    <x v="0"/>
    <n v="83"/>
    <x v="18"/>
    <x v="2"/>
    <x v="20"/>
    <x v="2"/>
    <x v="10"/>
    <x v="1"/>
    <s v="No"/>
    <x v="3"/>
    <x v="1"/>
    <x v="1"/>
    <x v="43"/>
    <x v="4"/>
    <x v="3"/>
    <n v="0"/>
    <n v="0"/>
  </r>
  <r>
    <x v="2298"/>
    <x v="37"/>
    <x v="0"/>
    <x v="8"/>
    <x v="3"/>
    <n v="87"/>
    <x v="6"/>
    <x v="0"/>
    <x v="17"/>
    <x v="1"/>
    <x v="3"/>
    <x v="1"/>
    <s v="No"/>
    <x v="4"/>
    <x v="1"/>
    <x v="1"/>
    <x v="9"/>
    <x v="1"/>
    <x v="6"/>
    <n v="0"/>
    <n v="0"/>
  </r>
  <r>
    <x v="2299"/>
    <x v="14"/>
    <x v="0"/>
    <x v="7"/>
    <x v="2"/>
    <n v="57"/>
    <x v="37"/>
    <x v="2"/>
    <x v="10"/>
    <x v="2"/>
    <x v="18"/>
    <x v="1"/>
    <s v="No"/>
    <x v="5"/>
    <x v="1"/>
    <x v="1"/>
    <x v="26"/>
    <x v="2"/>
    <x v="6"/>
    <n v="0"/>
    <n v="0"/>
  </r>
  <r>
    <x v="2300"/>
    <x v="20"/>
    <x v="0"/>
    <x v="7"/>
    <x v="2"/>
    <n v="88"/>
    <x v="38"/>
    <x v="3"/>
    <x v="12"/>
    <x v="2"/>
    <x v="14"/>
    <x v="1"/>
    <s v="No"/>
    <x v="4"/>
    <x v="1"/>
    <x v="1"/>
    <x v="25"/>
    <x v="2"/>
    <x v="5"/>
    <n v="0"/>
    <n v="0"/>
  </r>
  <r>
    <x v="2301"/>
    <x v="43"/>
    <x v="0"/>
    <x v="13"/>
    <x v="0"/>
    <n v="20"/>
    <x v="1"/>
    <x v="0"/>
    <x v="2"/>
    <x v="0"/>
    <x v="3"/>
    <x v="1"/>
    <s v="No"/>
    <x v="2"/>
    <x v="1"/>
    <x v="1"/>
    <x v="33"/>
    <x v="5"/>
    <x v="2"/>
    <n v="0"/>
    <n v="0"/>
  </r>
  <r>
    <x v="2302"/>
    <x v="24"/>
    <x v="0"/>
    <x v="22"/>
    <x v="3"/>
    <n v="39"/>
    <x v="6"/>
    <x v="0"/>
    <x v="6"/>
    <x v="2"/>
    <x v="15"/>
    <x v="1"/>
    <s v="No"/>
    <x v="5"/>
    <x v="1"/>
    <x v="1"/>
    <x v="25"/>
    <x v="0"/>
    <x v="5"/>
    <n v="0"/>
    <n v="0"/>
  </r>
  <r>
    <x v="2303"/>
    <x v="47"/>
    <x v="0"/>
    <x v="12"/>
    <x v="3"/>
    <n v="71"/>
    <x v="32"/>
    <x v="1"/>
    <x v="19"/>
    <x v="1"/>
    <x v="6"/>
    <x v="1"/>
    <s v="No"/>
    <x v="4"/>
    <x v="1"/>
    <x v="1"/>
    <x v="4"/>
    <x v="2"/>
    <x v="0"/>
    <n v="0"/>
    <n v="0"/>
  </r>
  <r>
    <x v="2304"/>
    <x v="8"/>
    <x v="0"/>
    <x v="15"/>
    <x v="0"/>
    <n v="73"/>
    <x v="7"/>
    <x v="0"/>
    <x v="5"/>
    <x v="0"/>
    <x v="10"/>
    <x v="1"/>
    <s v="No"/>
    <x v="1"/>
    <x v="1"/>
    <x v="1"/>
    <x v="44"/>
    <x v="5"/>
    <x v="0"/>
    <n v="0"/>
    <n v="0"/>
  </r>
  <r>
    <x v="2305"/>
    <x v="33"/>
    <x v="0"/>
    <x v="8"/>
    <x v="3"/>
    <n v="63"/>
    <x v="1"/>
    <x v="2"/>
    <x v="9"/>
    <x v="2"/>
    <x v="5"/>
    <x v="1"/>
    <s v="No"/>
    <x v="1"/>
    <x v="1"/>
    <x v="1"/>
    <x v="39"/>
    <x v="1"/>
    <x v="1"/>
    <n v="0"/>
    <n v="0"/>
  </r>
  <r>
    <x v="2306"/>
    <x v="7"/>
    <x v="0"/>
    <x v="24"/>
    <x v="3"/>
    <n v="78"/>
    <x v="20"/>
    <x v="0"/>
    <x v="5"/>
    <x v="0"/>
    <x v="23"/>
    <x v="1"/>
    <s v="No"/>
    <x v="3"/>
    <x v="1"/>
    <x v="1"/>
    <x v="6"/>
    <x v="1"/>
    <x v="4"/>
    <n v="0"/>
    <n v="0"/>
  </r>
  <r>
    <x v="2307"/>
    <x v="48"/>
    <x v="0"/>
    <x v="11"/>
    <x v="0"/>
    <n v="96"/>
    <x v="9"/>
    <x v="0"/>
    <x v="14"/>
    <x v="3"/>
    <x v="1"/>
    <x v="1"/>
    <s v="No"/>
    <x v="2"/>
    <x v="1"/>
    <x v="1"/>
    <x v="48"/>
    <x v="5"/>
    <x v="2"/>
    <n v="0"/>
    <n v="0"/>
  </r>
  <r>
    <x v="2308"/>
    <x v="34"/>
    <x v="0"/>
    <x v="12"/>
    <x v="3"/>
    <n v="81"/>
    <x v="25"/>
    <x v="2"/>
    <x v="11"/>
    <x v="0"/>
    <x v="23"/>
    <x v="1"/>
    <s v="No"/>
    <x v="4"/>
    <x v="1"/>
    <x v="1"/>
    <x v="17"/>
    <x v="4"/>
    <x v="3"/>
    <n v="0"/>
    <n v="0"/>
  </r>
  <r>
    <x v="2309"/>
    <x v="27"/>
    <x v="0"/>
    <x v="10"/>
    <x v="0"/>
    <n v="95"/>
    <x v="39"/>
    <x v="1"/>
    <x v="9"/>
    <x v="3"/>
    <x v="16"/>
    <x v="1"/>
    <s v="No"/>
    <x v="4"/>
    <x v="1"/>
    <x v="1"/>
    <x v="35"/>
    <x v="4"/>
    <x v="3"/>
    <n v="0"/>
    <n v="0"/>
  </r>
  <r>
    <x v="2310"/>
    <x v="11"/>
    <x v="0"/>
    <x v="24"/>
    <x v="3"/>
    <n v="68"/>
    <x v="41"/>
    <x v="2"/>
    <x v="17"/>
    <x v="1"/>
    <x v="12"/>
    <x v="1"/>
    <s v="No"/>
    <x v="3"/>
    <x v="1"/>
    <x v="1"/>
    <x v="28"/>
    <x v="3"/>
    <x v="5"/>
    <n v="0"/>
    <n v="0"/>
  </r>
  <r>
    <x v="2311"/>
    <x v="7"/>
    <x v="0"/>
    <x v="4"/>
    <x v="1"/>
    <n v="28"/>
    <x v="6"/>
    <x v="0"/>
    <x v="9"/>
    <x v="1"/>
    <x v="6"/>
    <x v="1"/>
    <s v="No"/>
    <x v="4"/>
    <x v="1"/>
    <x v="1"/>
    <x v="9"/>
    <x v="4"/>
    <x v="6"/>
    <n v="0"/>
    <n v="0"/>
  </r>
  <r>
    <x v="2312"/>
    <x v="1"/>
    <x v="0"/>
    <x v="17"/>
    <x v="0"/>
    <n v="30"/>
    <x v="34"/>
    <x v="0"/>
    <x v="10"/>
    <x v="2"/>
    <x v="18"/>
    <x v="1"/>
    <s v="No"/>
    <x v="1"/>
    <x v="1"/>
    <x v="1"/>
    <x v="5"/>
    <x v="1"/>
    <x v="6"/>
    <n v="0"/>
    <n v="0"/>
  </r>
  <r>
    <x v="2313"/>
    <x v="14"/>
    <x v="0"/>
    <x v="10"/>
    <x v="0"/>
    <n v="31"/>
    <x v="42"/>
    <x v="2"/>
    <x v="13"/>
    <x v="2"/>
    <x v="10"/>
    <x v="1"/>
    <s v="No"/>
    <x v="2"/>
    <x v="1"/>
    <x v="1"/>
    <x v="13"/>
    <x v="4"/>
    <x v="0"/>
    <n v="0"/>
    <n v="0"/>
  </r>
  <r>
    <x v="2314"/>
    <x v="32"/>
    <x v="0"/>
    <x v="8"/>
    <x v="3"/>
    <n v="95"/>
    <x v="41"/>
    <x v="3"/>
    <x v="18"/>
    <x v="0"/>
    <x v="14"/>
    <x v="1"/>
    <s v="No"/>
    <x v="0"/>
    <x v="1"/>
    <x v="1"/>
    <x v="45"/>
    <x v="4"/>
    <x v="6"/>
    <n v="0"/>
    <n v="0"/>
  </r>
  <r>
    <x v="2315"/>
    <x v="28"/>
    <x v="0"/>
    <x v="20"/>
    <x v="0"/>
    <n v="79"/>
    <x v="34"/>
    <x v="2"/>
    <x v="21"/>
    <x v="0"/>
    <x v="1"/>
    <x v="1"/>
    <s v="No"/>
    <x v="4"/>
    <x v="1"/>
    <x v="1"/>
    <x v="3"/>
    <x v="5"/>
    <x v="3"/>
    <n v="0"/>
    <n v="0"/>
  </r>
  <r>
    <x v="2316"/>
    <x v="48"/>
    <x v="0"/>
    <x v="4"/>
    <x v="1"/>
    <n v="39"/>
    <x v="6"/>
    <x v="0"/>
    <x v="22"/>
    <x v="0"/>
    <x v="22"/>
    <x v="1"/>
    <s v="No"/>
    <x v="3"/>
    <x v="1"/>
    <x v="1"/>
    <x v="22"/>
    <x v="5"/>
    <x v="2"/>
    <n v="0"/>
    <n v="0"/>
  </r>
  <r>
    <x v="2317"/>
    <x v="36"/>
    <x v="0"/>
    <x v="14"/>
    <x v="2"/>
    <n v="34"/>
    <x v="32"/>
    <x v="2"/>
    <x v="7"/>
    <x v="2"/>
    <x v="10"/>
    <x v="1"/>
    <s v="No"/>
    <x v="2"/>
    <x v="1"/>
    <x v="1"/>
    <x v="40"/>
    <x v="4"/>
    <x v="5"/>
    <n v="0"/>
    <n v="0"/>
  </r>
  <r>
    <x v="2318"/>
    <x v="28"/>
    <x v="0"/>
    <x v="15"/>
    <x v="0"/>
    <n v="28"/>
    <x v="5"/>
    <x v="0"/>
    <x v="3"/>
    <x v="1"/>
    <x v="0"/>
    <x v="1"/>
    <s v="No"/>
    <x v="5"/>
    <x v="1"/>
    <x v="1"/>
    <x v="48"/>
    <x v="2"/>
    <x v="2"/>
    <n v="0"/>
    <n v="0"/>
  </r>
  <r>
    <x v="2319"/>
    <x v="19"/>
    <x v="0"/>
    <x v="3"/>
    <x v="1"/>
    <n v="38"/>
    <x v="1"/>
    <x v="3"/>
    <x v="2"/>
    <x v="0"/>
    <x v="16"/>
    <x v="1"/>
    <s v="No"/>
    <x v="1"/>
    <x v="1"/>
    <x v="1"/>
    <x v="32"/>
    <x v="3"/>
    <x v="5"/>
    <n v="0"/>
    <n v="0"/>
  </r>
  <r>
    <x v="2320"/>
    <x v="48"/>
    <x v="0"/>
    <x v="9"/>
    <x v="1"/>
    <n v="55"/>
    <x v="35"/>
    <x v="2"/>
    <x v="8"/>
    <x v="1"/>
    <x v="18"/>
    <x v="1"/>
    <s v="No"/>
    <x v="1"/>
    <x v="1"/>
    <x v="1"/>
    <x v="44"/>
    <x v="5"/>
    <x v="6"/>
    <n v="0"/>
    <n v="0"/>
  </r>
  <r>
    <x v="2321"/>
    <x v="2"/>
    <x v="0"/>
    <x v="3"/>
    <x v="1"/>
    <n v="31"/>
    <x v="24"/>
    <x v="2"/>
    <x v="19"/>
    <x v="0"/>
    <x v="21"/>
    <x v="1"/>
    <s v="No"/>
    <x v="2"/>
    <x v="1"/>
    <x v="1"/>
    <x v="46"/>
    <x v="5"/>
    <x v="0"/>
    <n v="0"/>
    <n v="0"/>
  </r>
  <r>
    <x v="2322"/>
    <x v="31"/>
    <x v="0"/>
    <x v="7"/>
    <x v="2"/>
    <n v="84"/>
    <x v="39"/>
    <x v="1"/>
    <x v="12"/>
    <x v="1"/>
    <x v="9"/>
    <x v="1"/>
    <s v="No"/>
    <x v="5"/>
    <x v="1"/>
    <x v="1"/>
    <x v="33"/>
    <x v="0"/>
    <x v="0"/>
    <n v="0"/>
    <n v="0"/>
  </r>
  <r>
    <x v="2323"/>
    <x v="25"/>
    <x v="0"/>
    <x v="24"/>
    <x v="3"/>
    <n v="93"/>
    <x v="33"/>
    <x v="0"/>
    <x v="3"/>
    <x v="0"/>
    <x v="10"/>
    <x v="1"/>
    <s v="No"/>
    <x v="0"/>
    <x v="1"/>
    <x v="1"/>
    <x v="13"/>
    <x v="2"/>
    <x v="5"/>
    <n v="0"/>
    <n v="0"/>
  </r>
  <r>
    <x v="2324"/>
    <x v="35"/>
    <x v="0"/>
    <x v="7"/>
    <x v="2"/>
    <n v="28"/>
    <x v="4"/>
    <x v="0"/>
    <x v="18"/>
    <x v="0"/>
    <x v="1"/>
    <x v="1"/>
    <s v="No"/>
    <x v="1"/>
    <x v="1"/>
    <x v="1"/>
    <x v="5"/>
    <x v="5"/>
    <x v="2"/>
    <n v="0"/>
    <n v="0"/>
  </r>
  <r>
    <x v="2325"/>
    <x v="42"/>
    <x v="0"/>
    <x v="23"/>
    <x v="1"/>
    <n v="55"/>
    <x v="14"/>
    <x v="2"/>
    <x v="4"/>
    <x v="2"/>
    <x v="14"/>
    <x v="1"/>
    <s v="No"/>
    <x v="4"/>
    <x v="1"/>
    <x v="1"/>
    <x v="39"/>
    <x v="1"/>
    <x v="1"/>
    <n v="0"/>
    <n v="0"/>
  </r>
  <r>
    <x v="2326"/>
    <x v="17"/>
    <x v="0"/>
    <x v="11"/>
    <x v="0"/>
    <n v="63"/>
    <x v="19"/>
    <x v="0"/>
    <x v="1"/>
    <x v="0"/>
    <x v="5"/>
    <x v="1"/>
    <s v="No"/>
    <x v="3"/>
    <x v="1"/>
    <x v="1"/>
    <x v="25"/>
    <x v="4"/>
    <x v="2"/>
    <n v="0"/>
    <n v="0"/>
  </r>
  <r>
    <x v="2327"/>
    <x v="30"/>
    <x v="0"/>
    <x v="11"/>
    <x v="0"/>
    <n v="94"/>
    <x v="15"/>
    <x v="2"/>
    <x v="16"/>
    <x v="0"/>
    <x v="19"/>
    <x v="1"/>
    <s v="No"/>
    <x v="4"/>
    <x v="1"/>
    <x v="1"/>
    <x v="17"/>
    <x v="0"/>
    <x v="4"/>
    <n v="0"/>
    <n v="0"/>
  </r>
  <r>
    <x v="2328"/>
    <x v="4"/>
    <x v="0"/>
    <x v="13"/>
    <x v="0"/>
    <n v="36"/>
    <x v="25"/>
    <x v="2"/>
    <x v="1"/>
    <x v="3"/>
    <x v="5"/>
    <x v="1"/>
    <s v="No"/>
    <x v="0"/>
    <x v="1"/>
    <x v="1"/>
    <x v="32"/>
    <x v="0"/>
    <x v="4"/>
    <n v="0"/>
    <n v="0"/>
  </r>
  <r>
    <x v="2329"/>
    <x v="34"/>
    <x v="0"/>
    <x v="19"/>
    <x v="3"/>
    <n v="97"/>
    <x v="43"/>
    <x v="1"/>
    <x v="11"/>
    <x v="1"/>
    <x v="6"/>
    <x v="1"/>
    <s v="No"/>
    <x v="1"/>
    <x v="1"/>
    <x v="1"/>
    <x v="38"/>
    <x v="4"/>
    <x v="2"/>
    <n v="0"/>
    <n v="0"/>
  </r>
  <r>
    <x v="2330"/>
    <x v="52"/>
    <x v="0"/>
    <x v="21"/>
    <x v="3"/>
    <n v="63"/>
    <x v="28"/>
    <x v="0"/>
    <x v="20"/>
    <x v="2"/>
    <x v="3"/>
    <x v="1"/>
    <s v="No"/>
    <x v="5"/>
    <x v="1"/>
    <x v="1"/>
    <x v="39"/>
    <x v="3"/>
    <x v="6"/>
    <n v="0"/>
    <n v="0"/>
  </r>
  <r>
    <x v="2331"/>
    <x v="12"/>
    <x v="0"/>
    <x v="18"/>
    <x v="3"/>
    <n v="77"/>
    <x v="26"/>
    <x v="1"/>
    <x v="8"/>
    <x v="1"/>
    <x v="24"/>
    <x v="1"/>
    <s v="No"/>
    <x v="4"/>
    <x v="1"/>
    <x v="1"/>
    <x v="9"/>
    <x v="2"/>
    <x v="4"/>
    <n v="0"/>
    <n v="0"/>
  </r>
  <r>
    <x v="2332"/>
    <x v="24"/>
    <x v="0"/>
    <x v="18"/>
    <x v="3"/>
    <n v="53"/>
    <x v="36"/>
    <x v="3"/>
    <x v="8"/>
    <x v="3"/>
    <x v="5"/>
    <x v="1"/>
    <s v="No"/>
    <x v="5"/>
    <x v="1"/>
    <x v="1"/>
    <x v="9"/>
    <x v="0"/>
    <x v="5"/>
    <n v="0"/>
    <n v="0"/>
  </r>
  <r>
    <x v="2333"/>
    <x v="23"/>
    <x v="0"/>
    <x v="5"/>
    <x v="0"/>
    <n v="77"/>
    <x v="23"/>
    <x v="2"/>
    <x v="19"/>
    <x v="1"/>
    <x v="22"/>
    <x v="1"/>
    <s v="No"/>
    <x v="2"/>
    <x v="1"/>
    <x v="1"/>
    <x v="43"/>
    <x v="3"/>
    <x v="6"/>
    <n v="0"/>
    <n v="0"/>
  </r>
  <r>
    <x v="2334"/>
    <x v="34"/>
    <x v="0"/>
    <x v="23"/>
    <x v="1"/>
    <n v="79"/>
    <x v="23"/>
    <x v="0"/>
    <x v="14"/>
    <x v="2"/>
    <x v="19"/>
    <x v="1"/>
    <s v="No"/>
    <x v="3"/>
    <x v="1"/>
    <x v="1"/>
    <x v="22"/>
    <x v="2"/>
    <x v="5"/>
    <n v="0"/>
    <n v="0"/>
  </r>
  <r>
    <x v="2335"/>
    <x v="18"/>
    <x v="0"/>
    <x v="7"/>
    <x v="2"/>
    <n v="37"/>
    <x v="37"/>
    <x v="2"/>
    <x v="13"/>
    <x v="2"/>
    <x v="20"/>
    <x v="1"/>
    <s v="No"/>
    <x v="5"/>
    <x v="1"/>
    <x v="1"/>
    <x v="9"/>
    <x v="0"/>
    <x v="0"/>
    <n v="0"/>
    <n v="0"/>
  </r>
  <r>
    <x v="2336"/>
    <x v="1"/>
    <x v="0"/>
    <x v="22"/>
    <x v="3"/>
    <n v="94"/>
    <x v="18"/>
    <x v="2"/>
    <x v="14"/>
    <x v="0"/>
    <x v="0"/>
    <x v="1"/>
    <s v="No"/>
    <x v="1"/>
    <x v="1"/>
    <x v="1"/>
    <x v="47"/>
    <x v="2"/>
    <x v="1"/>
    <n v="0"/>
    <n v="0"/>
  </r>
  <r>
    <x v="2337"/>
    <x v="31"/>
    <x v="0"/>
    <x v="23"/>
    <x v="1"/>
    <n v="76"/>
    <x v="25"/>
    <x v="1"/>
    <x v="10"/>
    <x v="3"/>
    <x v="15"/>
    <x v="1"/>
    <s v="No"/>
    <x v="5"/>
    <x v="1"/>
    <x v="1"/>
    <x v="36"/>
    <x v="1"/>
    <x v="2"/>
    <n v="0"/>
    <n v="0"/>
  </r>
  <r>
    <x v="2338"/>
    <x v="17"/>
    <x v="0"/>
    <x v="4"/>
    <x v="1"/>
    <n v="68"/>
    <x v="42"/>
    <x v="1"/>
    <x v="5"/>
    <x v="3"/>
    <x v="17"/>
    <x v="1"/>
    <s v="No"/>
    <x v="0"/>
    <x v="1"/>
    <x v="1"/>
    <x v="33"/>
    <x v="3"/>
    <x v="3"/>
    <n v="0"/>
    <n v="0"/>
  </r>
  <r>
    <x v="2339"/>
    <x v="15"/>
    <x v="0"/>
    <x v="5"/>
    <x v="0"/>
    <n v="65"/>
    <x v="26"/>
    <x v="0"/>
    <x v="1"/>
    <x v="1"/>
    <x v="23"/>
    <x v="1"/>
    <s v="No"/>
    <x v="2"/>
    <x v="1"/>
    <x v="1"/>
    <x v="37"/>
    <x v="4"/>
    <x v="3"/>
    <n v="0"/>
    <n v="0"/>
  </r>
  <r>
    <x v="2340"/>
    <x v="6"/>
    <x v="0"/>
    <x v="0"/>
    <x v="0"/>
    <n v="24"/>
    <x v="12"/>
    <x v="2"/>
    <x v="17"/>
    <x v="2"/>
    <x v="5"/>
    <x v="1"/>
    <s v="No"/>
    <x v="3"/>
    <x v="1"/>
    <x v="1"/>
    <x v="10"/>
    <x v="2"/>
    <x v="0"/>
    <n v="0"/>
    <n v="0"/>
  </r>
  <r>
    <x v="2341"/>
    <x v="19"/>
    <x v="0"/>
    <x v="14"/>
    <x v="2"/>
    <n v="31"/>
    <x v="39"/>
    <x v="0"/>
    <x v="11"/>
    <x v="2"/>
    <x v="9"/>
    <x v="1"/>
    <s v="No"/>
    <x v="0"/>
    <x v="1"/>
    <x v="1"/>
    <x v="17"/>
    <x v="0"/>
    <x v="6"/>
    <n v="0"/>
    <n v="0"/>
  </r>
  <r>
    <x v="2342"/>
    <x v="30"/>
    <x v="0"/>
    <x v="11"/>
    <x v="0"/>
    <n v="89"/>
    <x v="30"/>
    <x v="2"/>
    <x v="8"/>
    <x v="3"/>
    <x v="8"/>
    <x v="1"/>
    <s v="No"/>
    <x v="3"/>
    <x v="1"/>
    <x v="1"/>
    <x v="20"/>
    <x v="5"/>
    <x v="0"/>
    <n v="0"/>
    <n v="0"/>
  </r>
  <r>
    <x v="2343"/>
    <x v="44"/>
    <x v="0"/>
    <x v="20"/>
    <x v="0"/>
    <n v="49"/>
    <x v="33"/>
    <x v="2"/>
    <x v="16"/>
    <x v="2"/>
    <x v="14"/>
    <x v="1"/>
    <s v="No"/>
    <x v="4"/>
    <x v="1"/>
    <x v="1"/>
    <x v="12"/>
    <x v="3"/>
    <x v="5"/>
    <n v="0"/>
    <n v="0"/>
  </r>
  <r>
    <x v="2344"/>
    <x v="50"/>
    <x v="0"/>
    <x v="3"/>
    <x v="1"/>
    <n v="92"/>
    <x v="3"/>
    <x v="3"/>
    <x v="12"/>
    <x v="3"/>
    <x v="1"/>
    <x v="1"/>
    <s v="No"/>
    <x v="0"/>
    <x v="1"/>
    <x v="1"/>
    <x v="0"/>
    <x v="0"/>
    <x v="4"/>
    <n v="0"/>
    <n v="0"/>
  </r>
  <r>
    <x v="2345"/>
    <x v="48"/>
    <x v="0"/>
    <x v="17"/>
    <x v="0"/>
    <n v="32"/>
    <x v="14"/>
    <x v="1"/>
    <x v="20"/>
    <x v="0"/>
    <x v="13"/>
    <x v="1"/>
    <s v="No"/>
    <x v="0"/>
    <x v="1"/>
    <x v="1"/>
    <x v="2"/>
    <x v="4"/>
    <x v="6"/>
    <n v="0"/>
    <n v="0"/>
  </r>
  <r>
    <x v="2346"/>
    <x v="40"/>
    <x v="0"/>
    <x v="14"/>
    <x v="2"/>
    <n v="67"/>
    <x v="35"/>
    <x v="0"/>
    <x v="18"/>
    <x v="0"/>
    <x v="0"/>
    <x v="1"/>
    <s v="No"/>
    <x v="3"/>
    <x v="1"/>
    <x v="1"/>
    <x v="15"/>
    <x v="5"/>
    <x v="0"/>
    <n v="0"/>
    <n v="0"/>
  </r>
  <r>
    <x v="2347"/>
    <x v="43"/>
    <x v="0"/>
    <x v="22"/>
    <x v="3"/>
    <n v="64"/>
    <x v="18"/>
    <x v="1"/>
    <x v="0"/>
    <x v="3"/>
    <x v="19"/>
    <x v="1"/>
    <s v="No"/>
    <x v="0"/>
    <x v="1"/>
    <x v="1"/>
    <x v="15"/>
    <x v="1"/>
    <x v="6"/>
    <n v="0"/>
    <n v="0"/>
  </r>
  <r>
    <x v="2348"/>
    <x v="22"/>
    <x v="0"/>
    <x v="9"/>
    <x v="1"/>
    <n v="84"/>
    <x v="1"/>
    <x v="2"/>
    <x v="20"/>
    <x v="1"/>
    <x v="8"/>
    <x v="1"/>
    <s v="No"/>
    <x v="2"/>
    <x v="1"/>
    <x v="1"/>
    <x v="20"/>
    <x v="3"/>
    <x v="6"/>
    <n v="0"/>
    <n v="0"/>
  </r>
  <r>
    <x v="2349"/>
    <x v="13"/>
    <x v="0"/>
    <x v="0"/>
    <x v="0"/>
    <n v="34"/>
    <x v="14"/>
    <x v="2"/>
    <x v="20"/>
    <x v="3"/>
    <x v="20"/>
    <x v="1"/>
    <s v="No"/>
    <x v="3"/>
    <x v="1"/>
    <x v="1"/>
    <x v="19"/>
    <x v="2"/>
    <x v="6"/>
    <n v="0"/>
    <n v="0"/>
  </r>
  <r>
    <x v="2350"/>
    <x v="9"/>
    <x v="0"/>
    <x v="9"/>
    <x v="1"/>
    <n v="26"/>
    <x v="11"/>
    <x v="2"/>
    <x v="2"/>
    <x v="0"/>
    <x v="19"/>
    <x v="1"/>
    <s v="No"/>
    <x v="1"/>
    <x v="1"/>
    <x v="1"/>
    <x v="33"/>
    <x v="1"/>
    <x v="2"/>
    <n v="0"/>
    <n v="0"/>
  </r>
  <r>
    <x v="2351"/>
    <x v="21"/>
    <x v="0"/>
    <x v="1"/>
    <x v="0"/>
    <n v="50"/>
    <x v="13"/>
    <x v="1"/>
    <x v="17"/>
    <x v="3"/>
    <x v="8"/>
    <x v="1"/>
    <s v="No"/>
    <x v="5"/>
    <x v="1"/>
    <x v="1"/>
    <x v="29"/>
    <x v="3"/>
    <x v="4"/>
    <n v="0"/>
    <n v="0"/>
  </r>
  <r>
    <x v="2352"/>
    <x v="27"/>
    <x v="0"/>
    <x v="23"/>
    <x v="1"/>
    <n v="46"/>
    <x v="43"/>
    <x v="2"/>
    <x v="22"/>
    <x v="3"/>
    <x v="11"/>
    <x v="1"/>
    <s v="No"/>
    <x v="5"/>
    <x v="1"/>
    <x v="1"/>
    <x v="29"/>
    <x v="4"/>
    <x v="3"/>
    <n v="0"/>
    <n v="0"/>
  </r>
  <r>
    <x v="2353"/>
    <x v="19"/>
    <x v="0"/>
    <x v="8"/>
    <x v="3"/>
    <n v="71"/>
    <x v="6"/>
    <x v="2"/>
    <x v="3"/>
    <x v="3"/>
    <x v="7"/>
    <x v="1"/>
    <s v="No"/>
    <x v="3"/>
    <x v="1"/>
    <x v="1"/>
    <x v="29"/>
    <x v="5"/>
    <x v="6"/>
    <n v="0"/>
    <n v="0"/>
  </r>
  <r>
    <x v="2354"/>
    <x v="19"/>
    <x v="0"/>
    <x v="0"/>
    <x v="0"/>
    <n v="78"/>
    <x v="48"/>
    <x v="2"/>
    <x v="24"/>
    <x v="2"/>
    <x v="6"/>
    <x v="1"/>
    <s v="No"/>
    <x v="2"/>
    <x v="1"/>
    <x v="1"/>
    <x v="46"/>
    <x v="0"/>
    <x v="5"/>
    <n v="0"/>
    <n v="0"/>
  </r>
  <r>
    <x v="2355"/>
    <x v="40"/>
    <x v="0"/>
    <x v="11"/>
    <x v="0"/>
    <n v="35"/>
    <x v="30"/>
    <x v="1"/>
    <x v="7"/>
    <x v="0"/>
    <x v="7"/>
    <x v="1"/>
    <s v="No"/>
    <x v="2"/>
    <x v="1"/>
    <x v="1"/>
    <x v="45"/>
    <x v="1"/>
    <x v="5"/>
    <n v="0"/>
    <n v="0"/>
  </r>
  <r>
    <x v="2356"/>
    <x v="9"/>
    <x v="0"/>
    <x v="21"/>
    <x v="3"/>
    <n v="58"/>
    <x v="6"/>
    <x v="2"/>
    <x v="0"/>
    <x v="2"/>
    <x v="21"/>
    <x v="1"/>
    <s v="No"/>
    <x v="1"/>
    <x v="1"/>
    <x v="1"/>
    <x v="46"/>
    <x v="5"/>
    <x v="3"/>
    <n v="0"/>
    <n v="0"/>
  </r>
  <r>
    <x v="2357"/>
    <x v="10"/>
    <x v="0"/>
    <x v="5"/>
    <x v="0"/>
    <n v="67"/>
    <x v="49"/>
    <x v="0"/>
    <x v="17"/>
    <x v="3"/>
    <x v="19"/>
    <x v="1"/>
    <s v="No"/>
    <x v="4"/>
    <x v="1"/>
    <x v="1"/>
    <x v="19"/>
    <x v="2"/>
    <x v="4"/>
    <n v="0"/>
    <n v="0"/>
  </r>
  <r>
    <x v="2358"/>
    <x v="10"/>
    <x v="0"/>
    <x v="1"/>
    <x v="0"/>
    <n v="93"/>
    <x v="21"/>
    <x v="0"/>
    <x v="6"/>
    <x v="1"/>
    <x v="22"/>
    <x v="1"/>
    <s v="No"/>
    <x v="3"/>
    <x v="1"/>
    <x v="1"/>
    <x v="25"/>
    <x v="2"/>
    <x v="3"/>
    <n v="0"/>
    <n v="0"/>
  </r>
  <r>
    <x v="2359"/>
    <x v="1"/>
    <x v="0"/>
    <x v="18"/>
    <x v="3"/>
    <n v="81"/>
    <x v="38"/>
    <x v="1"/>
    <x v="9"/>
    <x v="1"/>
    <x v="13"/>
    <x v="1"/>
    <s v="No"/>
    <x v="4"/>
    <x v="1"/>
    <x v="1"/>
    <x v="12"/>
    <x v="4"/>
    <x v="6"/>
    <n v="0"/>
    <n v="0"/>
  </r>
  <r>
    <x v="2360"/>
    <x v="34"/>
    <x v="0"/>
    <x v="8"/>
    <x v="3"/>
    <n v="80"/>
    <x v="14"/>
    <x v="0"/>
    <x v="5"/>
    <x v="3"/>
    <x v="10"/>
    <x v="1"/>
    <s v="No"/>
    <x v="4"/>
    <x v="1"/>
    <x v="1"/>
    <x v="46"/>
    <x v="0"/>
    <x v="6"/>
    <n v="0"/>
    <n v="0"/>
  </r>
  <r>
    <x v="2361"/>
    <x v="42"/>
    <x v="0"/>
    <x v="18"/>
    <x v="3"/>
    <n v="64"/>
    <x v="15"/>
    <x v="2"/>
    <x v="0"/>
    <x v="1"/>
    <x v="24"/>
    <x v="1"/>
    <s v="No"/>
    <x v="4"/>
    <x v="1"/>
    <x v="1"/>
    <x v="48"/>
    <x v="2"/>
    <x v="6"/>
    <n v="0"/>
    <n v="0"/>
  </r>
  <r>
    <x v="2362"/>
    <x v="7"/>
    <x v="0"/>
    <x v="2"/>
    <x v="0"/>
    <n v="41"/>
    <x v="41"/>
    <x v="2"/>
    <x v="18"/>
    <x v="3"/>
    <x v="2"/>
    <x v="1"/>
    <s v="No"/>
    <x v="3"/>
    <x v="1"/>
    <x v="1"/>
    <x v="37"/>
    <x v="2"/>
    <x v="5"/>
    <n v="0"/>
    <n v="0"/>
  </r>
  <r>
    <x v="2363"/>
    <x v="52"/>
    <x v="0"/>
    <x v="20"/>
    <x v="0"/>
    <n v="79"/>
    <x v="38"/>
    <x v="3"/>
    <x v="6"/>
    <x v="0"/>
    <x v="19"/>
    <x v="1"/>
    <s v="No"/>
    <x v="0"/>
    <x v="1"/>
    <x v="1"/>
    <x v="25"/>
    <x v="1"/>
    <x v="4"/>
    <n v="0"/>
    <n v="0"/>
  </r>
  <r>
    <x v="2364"/>
    <x v="46"/>
    <x v="0"/>
    <x v="12"/>
    <x v="3"/>
    <n v="60"/>
    <x v="16"/>
    <x v="0"/>
    <x v="1"/>
    <x v="0"/>
    <x v="19"/>
    <x v="1"/>
    <s v="No"/>
    <x v="1"/>
    <x v="1"/>
    <x v="1"/>
    <x v="7"/>
    <x v="3"/>
    <x v="3"/>
    <n v="0"/>
    <n v="0"/>
  </r>
  <r>
    <x v="2365"/>
    <x v="16"/>
    <x v="0"/>
    <x v="4"/>
    <x v="1"/>
    <n v="91"/>
    <x v="5"/>
    <x v="1"/>
    <x v="15"/>
    <x v="0"/>
    <x v="25"/>
    <x v="1"/>
    <s v="No"/>
    <x v="2"/>
    <x v="1"/>
    <x v="1"/>
    <x v="18"/>
    <x v="0"/>
    <x v="5"/>
    <n v="0"/>
    <n v="0"/>
  </r>
  <r>
    <x v="2366"/>
    <x v="11"/>
    <x v="0"/>
    <x v="9"/>
    <x v="1"/>
    <n v="66"/>
    <x v="35"/>
    <x v="0"/>
    <x v="18"/>
    <x v="0"/>
    <x v="15"/>
    <x v="1"/>
    <s v="No"/>
    <x v="0"/>
    <x v="1"/>
    <x v="1"/>
    <x v="18"/>
    <x v="2"/>
    <x v="0"/>
    <n v="0"/>
    <n v="0"/>
  </r>
  <r>
    <x v="2367"/>
    <x v="17"/>
    <x v="0"/>
    <x v="20"/>
    <x v="0"/>
    <n v="85"/>
    <x v="25"/>
    <x v="0"/>
    <x v="14"/>
    <x v="0"/>
    <x v="23"/>
    <x v="1"/>
    <s v="No"/>
    <x v="3"/>
    <x v="1"/>
    <x v="1"/>
    <x v="40"/>
    <x v="4"/>
    <x v="4"/>
    <n v="0"/>
    <n v="0"/>
  </r>
  <r>
    <x v="2368"/>
    <x v="26"/>
    <x v="0"/>
    <x v="12"/>
    <x v="3"/>
    <n v="38"/>
    <x v="32"/>
    <x v="2"/>
    <x v="12"/>
    <x v="2"/>
    <x v="13"/>
    <x v="1"/>
    <s v="No"/>
    <x v="3"/>
    <x v="1"/>
    <x v="1"/>
    <x v="49"/>
    <x v="5"/>
    <x v="6"/>
    <n v="0"/>
    <n v="0"/>
  </r>
  <r>
    <x v="2369"/>
    <x v="41"/>
    <x v="0"/>
    <x v="1"/>
    <x v="0"/>
    <n v="23"/>
    <x v="34"/>
    <x v="2"/>
    <x v="17"/>
    <x v="0"/>
    <x v="12"/>
    <x v="1"/>
    <s v="No"/>
    <x v="3"/>
    <x v="1"/>
    <x v="1"/>
    <x v="37"/>
    <x v="3"/>
    <x v="5"/>
    <n v="0"/>
    <n v="0"/>
  </r>
  <r>
    <x v="2370"/>
    <x v="47"/>
    <x v="0"/>
    <x v="9"/>
    <x v="1"/>
    <n v="71"/>
    <x v="29"/>
    <x v="2"/>
    <x v="13"/>
    <x v="1"/>
    <x v="20"/>
    <x v="1"/>
    <s v="No"/>
    <x v="5"/>
    <x v="1"/>
    <x v="1"/>
    <x v="25"/>
    <x v="0"/>
    <x v="1"/>
    <n v="0"/>
    <n v="0"/>
  </r>
  <r>
    <x v="2371"/>
    <x v="29"/>
    <x v="0"/>
    <x v="20"/>
    <x v="0"/>
    <n v="25"/>
    <x v="27"/>
    <x v="2"/>
    <x v="4"/>
    <x v="0"/>
    <x v="18"/>
    <x v="1"/>
    <s v="No"/>
    <x v="2"/>
    <x v="1"/>
    <x v="1"/>
    <x v="40"/>
    <x v="5"/>
    <x v="2"/>
    <n v="0"/>
    <n v="0"/>
  </r>
  <r>
    <x v="2372"/>
    <x v="2"/>
    <x v="0"/>
    <x v="23"/>
    <x v="1"/>
    <n v="39"/>
    <x v="15"/>
    <x v="3"/>
    <x v="5"/>
    <x v="1"/>
    <x v="0"/>
    <x v="1"/>
    <s v="No"/>
    <x v="0"/>
    <x v="1"/>
    <x v="1"/>
    <x v="44"/>
    <x v="3"/>
    <x v="0"/>
    <n v="0"/>
    <n v="0"/>
  </r>
  <r>
    <x v="2373"/>
    <x v="43"/>
    <x v="0"/>
    <x v="15"/>
    <x v="0"/>
    <n v="20"/>
    <x v="49"/>
    <x v="2"/>
    <x v="0"/>
    <x v="1"/>
    <x v="8"/>
    <x v="1"/>
    <s v="No"/>
    <x v="0"/>
    <x v="1"/>
    <x v="1"/>
    <x v="33"/>
    <x v="5"/>
    <x v="6"/>
    <n v="0"/>
    <n v="0"/>
  </r>
  <r>
    <x v="2374"/>
    <x v="28"/>
    <x v="0"/>
    <x v="24"/>
    <x v="3"/>
    <n v="73"/>
    <x v="47"/>
    <x v="0"/>
    <x v="15"/>
    <x v="0"/>
    <x v="10"/>
    <x v="1"/>
    <s v="No"/>
    <x v="3"/>
    <x v="1"/>
    <x v="1"/>
    <x v="4"/>
    <x v="5"/>
    <x v="5"/>
    <n v="0"/>
    <n v="0"/>
  </r>
  <r>
    <x v="2375"/>
    <x v="52"/>
    <x v="0"/>
    <x v="21"/>
    <x v="3"/>
    <n v="63"/>
    <x v="41"/>
    <x v="0"/>
    <x v="15"/>
    <x v="3"/>
    <x v="3"/>
    <x v="1"/>
    <s v="No"/>
    <x v="2"/>
    <x v="1"/>
    <x v="1"/>
    <x v="27"/>
    <x v="2"/>
    <x v="3"/>
    <n v="0"/>
    <n v="0"/>
  </r>
  <r>
    <x v="2376"/>
    <x v="3"/>
    <x v="0"/>
    <x v="24"/>
    <x v="3"/>
    <n v="94"/>
    <x v="30"/>
    <x v="3"/>
    <x v="17"/>
    <x v="1"/>
    <x v="7"/>
    <x v="1"/>
    <s v="No"/>
    <x v="0"/>
    <x v="1"/>
    <x v="1"/>
    <x v="36"/>
    <x v="1"/>
    <x v="1"/>
    <n v="0"/>
    <n v="0"/>
  </r>
  <r>
    <x v="2377"/>
    <x v="42"/>
    <x v="0"/>
    <x v="0"/>
    <x v="0"/>
    <n v="94"/>
    <x v="45"/>
    <x v="0"/>
    <x v="23"/>
    <x v="3"/>
    <x v="17"/>
    <x v="1"/>
    <s v="No"/>
    <x v="2"/>
    <x v="1"/>
    <x v="1"/>
    <x v="17"/>
    <x v="1"/>
    <x v="2"/>
    <n v="0"/>
    <n v="0"/>
  </r>
  <r>
    <x v="2378"/>
    <x v="8"/>
    <x v="0"/>
    <x v="18"/>
    <x v="3"/>
    <n v="71"/>
    <x v="13"/>
    <x v="0"/>
    <x v="11"/>
    <x v="2"/>
    <x v="2"/>
    <x v="1"/>
    <s v="No"/>
    <x v="5"/>
    <x v="1"/>
    <x v="1"/>
    <x v="10"/>
    <x v="3"/>
    <x v="4"/>
    <n v="0"/>
    <n v="0"/>
  </r>
  <r>
    <x v="2379"/>
    <x v="37"/>
    <x v="0"/>
    <x v="19"/>
    <x v="3"/>
    <n v="77"/>
    <x v="45"/>
    <x v="2"/>
    <x v="15"/>
    <x v="1"/>
    <x v="17"/>
    <x v="1"/>
    <s v="No"/>
    <x v="4"/>
    <x v="1"/>
    <x v="1"/>
    <x v="17"/>
    <x v="5"/>
    <x v="5"/>
    <n v="0"/>
    <n v="0"/>
  </r>
  <r>
    <x v="2380"/>
    <x v="38"/>
    <x v="0"/>
    <x v="18"/>
    <x v="3"/>
    <n v="66"/>
    <x v="38"/>
    <x v="2"/>
    <x v="13"/>
    <x v="3"/>
    <x v="25"/>
    <x v="1"/>
    <s v="No"/>
    <x v="2"/>
    <x v="1"/>
    <x v="1"/>
    <x v="13"/>
    <x v="3"/>
    <x v="0"/>
    <n v="0"/>
    <n v="0"/>
  </r>
  <r>
    <x v="2381"/>
    <x v="46"/>
    <x v="0"/>
    <x v="3"/>
    <x v="1"/>
    <n v="23"/>
    <x v="48"/>
    <x v="2"/>
    <x v="11"/>
    <x v="2"/>
    <x v="9"/>
    <x v="1"/>
    <s v="No"/>
    <x v="1"/>
    <x v="1"/>
    <x v="1"/>
    <x v="2"/>
    <x v="3"/>
    <x v="2"/>
    <n v="0"/>
    <n v="0"/>
  </r>
  <r>
    <x v="2382"/>
    <x v="31"/>
    <x v="0"/>
    <x v="1"/>
    <x v="0"/>
    <n v="60"/>
    <x v="18"/>
    <x v="2"/>
    <x v="2"/>
    <x v="1"/>
    <x v="20"/>
    <x v="1"/>
    <s v="No"/>
    <x v="0"/>
    <x v="1"/>
    <x v="1"/>
    <x v="12"/>
    <x v="5"/>
    <x v="1"/>
    <n v="0"/>
    <n v="0"/>
  </r>
  <r>
    <x v="2383"/>
    <x v="10"/>
    <x v="0"/>
    <x v="21"/>
    <x v="3"/>
    <n v="72"/>
    <x v="3"/>
    <x v="0"/>
    <x v="9"/>
    <x v="1"/>
    <x v="8"/>
    <x v="1"/>
    <s v="No"/>
    <x v="4"/>
    <x v="1"/>
    <x v="1"/>
    <x v="29"/>
    <x v="4"/>
    <x v="2"/>
    <n v="0"/>
    <n v="0"/>
  </r>
  <r>
    <x v="2384"/>
    <x v="41"/>
    <x v="0"/>
    <x v="0"/>
    <x v="0"/>
    <n v="35"/>
    <x v="15"/>
    <x v="0"/>
    <x v="14"/>
    <x v="0"/>
    <x v="13"/>
    <x v="1"/>
    <s v="No"/>
    <x v="4"/>
    <x v="1"/>
    <x v="1"/>
    <x v="19"/>
    <x v="3"/>
    <x v="3"/>
    <n v="0"/>
    <n v="0"/>
  </r>
  <r>
    <x v="2385"/>
    <x v="38"/>
    <x v="0"/>
    <x v="18"/>
    <x v="3"/>
    <n v="31"/>
    <x v="19"/>
    <x v="2"/>
    <x v="18"/>
    <x v="3"/>
    <x v="22"/>
    <x v="1"/>
    <s v="No"/>
    <x v="0"/>
    <x v="1"/>
    <x v="1"/>
    <x v="45"/>
    <x v="3"/>
    <x v="1"/>
    <n v="0"/>
    <n v="0"/>
  </r>
  <r>
    <x v="2386"/>
    <x v="1"/>
    <x v="0"/>
    <x v="20"/>
    <x v="0"/>
    <n v="33"/>
    <x v="26"/>
    <x v="0"/>
    <x v="24"/>
    <x v="2"/>
    <x v="3"/>
    <x v="1"/>
    <s v="No"/>
    <x v="3"/>
    <x v="1"/>
    <x v="1"/>
    <x v="0"/>
    <x v="0"/>
    <x v="5"/>
    <n v="0"/>
    <n v="0"/>
  </r>
  <r>
    <x v="2387"/>
    <x v="24"/>
    <x v="0"/>
    <x v="19"/>
    <x v="3"/>
    <n v="95"/>
    <x v="30"/>
    <x v="2"/>
    <x v="9"/>
    <x v="2"/>
    <x v="17"/>
    <x v="1"/>
    <s v="No"/>
    <x v="4"/>
    <x v="1"/>
    <x v="1"/>
    <x v="0"/>
    <x v="5"/>
    <x v="5"/>
    <n v="0"/>
    <n v="0"/>
  </r>
  <r>
    <x v="2388"/>
    <x v="3"/>
    <x v="0"/>
    <x v="10"/>
    <x v="0"/>
    <n v="68"/>
    <x v="15"/>
    <x v="2"/>
    <x v="15"/>
    <x v="3"/>
    <x v="7"/>
    <x v="1"/>
    <s v="No"/>
    <x v="5"/>
    <x v="1"/>
    <x v="1"/>
    <x v="9"/>
    <x v="5"/>
    <x v="2"/>
    <n v="0"/>
    <n v="0"/>
  </r>
  <r>
    <x v="2389"/>
    <x v="15"/>
    <x v="0"/>
    <x v="7"/>
    <x v="2"/>
    <n v="87"/>
    <x v="23"/>
    <x v="2"/>
    <x v="10"/>
    <x v="1"/>
    <x v="0"/>
    <x v="1"/>
    <s v="No"/>
    <x v="5"/>
    <x v="1"/>
    <x v="1"/>
    <x v="14"/>
    <x v="4"/>
    <x v="6"/>
    <n v="0"/>
    <n v="0"/>
  </r>
  <r>
    <x v="2390"/>
    <x v="13"/>
    <x v="0"/>
    <x v="5"/>
    <x v="0"/>
    <n v="64"/>
    <x v="28"/>
    <x v="3"/>
    <x v="22"/>
    <x v="0"/>
    <x v="12"/>
    <x v="1"/>
    <s v="No"/>
    <x v="0"/>
    <x v="1"/>
    <x v="1"/>
    <x v="37"/>
    <x v="5"/>
    <x v="0"/>
    <n v="0"/>
    <n v="0"/>
  </r>
  <r>
    <x v="2391"/>
    <x v="32"/>
    <x v="0"/>
    <x v="5"/>
    <x v="0"/>
    <n v="74"/>
    <x v="49"/>
    <x v="2"/>
    <x v="13"/>
    <x v="0"/>
    <x v="12"/>
    <x v="1"/>
    <s v="No"/>
    <x v="2"/>
    <x v="1"/>
    <x v="1"/>
    <x v="4"/>
    <x v="4"/>
    <x v="3"/>
    <n v="0"/>
    <n v="0"/>
  </r>
  <r>
    <x v="2392"/>
    <x v="37"/>
    <x v="0"/>
    <x v="2"/>
    <x v="0"/>
    <n v="62"/>
    <x v="9"/>
    <x v="0"/>
    <x v="5"/>
    <x v="1"/>
    <x v="5"/>
    <x v="1"/>
    <s v="No"/>
    <x v="4"/>
    <x v="1"/>
    <x v="1"/>
    <x v="13"/>
    <x v="1"/>
    <x v="2"/>
    <n v="0"/>
    <n v="0"/>
  </r>
  <r>
    <x v="2393"/>
    <x v="44"/>
    <x v="0"/>
    <x v="20"/>
    <x v="0"/>
    <n v="97"/>
    <x v="7"/>
    <x v="2"/>
    <x v="18"/>
    <x v="0"/>
    <x v="16"/>
    <x v="1"/>
    <s v="No"/>
    <x v="4"/>
    <x v="1"/>
    <x v="1"/>
    <x v="25"/>
    <x v="3"/>
    <x v="6"/>
    <n v="0"/>
    <n v="0"/>
  </r>
  <r>
    <x v="2394"/>
    <x v="37"/>
    <x v="0"/>
    <x v="3"/>
    <x v="1"/>
    <n v="47"/>
    <x v="39"/>
    <x v="0"/>
    <x v="15"/>
    <x v="3"/>
    <x v="3"/>
    <x v="1"/>
    <s v="No"/>
    <x v="4"/>
    <x v="1"/>
    <x v="1"/>
    <x v="2"/>
    <x v="5"/>
    <x v="0"/>
    <n v="0"/>
    <n v="0"/>
  </r>
  <r>
    <x v="2395"/>
    <x v="46"/>
    <x v="0"/>
    <x v="0"/>
    <x v="0"/>
    <n v="83"/>
    <x v="39"/>
    <x v="2"/>
    <x v="17"/>
    <x v="0"/>
    <x v="1"/>
    <x v="1"/>
    <s v="No"/>
    <x v="4"/>
    <x v="1"/>
    <x v="1"/>
    <x v="39"/>
    <x v="3"/>
    <x v="4"/>
    <n v="0"/>
    <n v="0"/>
  </r>
  <r>
    <x v="2396"/>
    <x v="21"/>
    <x v="0"/>
    <x v="5"/>
    <x v="0"/>
    <n v="82"/>
    <x v="4"/>
    <x v="2"/>
    <x v="8"/>
    <x v="1"/>
    <x v="18"/>
    <x v="1"/>
    <s v="No"/>
    <x v="4"/>
    <x v="1"/>
    <x v="1"/>
    <x v="41"/>
    <x v="0"/>
    <x v="1"/>
    <n v="0"/>
    <n v="0"/>
  </r>
  <r>
    <x v="2397"/>
    <x v="43"/>
    <x v="0"/>
    <x v="12"/>
    <x v="3"/>
    <n v="26"/>
    <x v="8"/>
    <x v="0"/>
    <x v="13"/>
    <x v="3"/>
    <x v="3"/>
    <x v="1"/>
    <s v="No"/>
    <x v="5"/>
    <x v="1"/>
    <x v="1"/>
    <x v="23"/>
    <x v="0"/>
    <x v="5"/>
    <n v="0"/>
    <n v="0"/>
  </r>
  <r>
    <x v="2398"/>
    <x v="13"/>
    <x v="0"/>
    <x v="14"/>
    <x v="2"/>
    <n v="81"/>
    <x v="20"/>
    <x v="2"/>
    <x v="20"/>
    <x v="0"/>
    <x v="24"/>
    <x v="1"/>
    <s v="No"/>
    <x v="1"/>
    <x v="1"/>
    <x v="1"/>
    <x v="12"/>
    <x v="4"/>
    <x v="0"/>
    <n v="0"/>
    <n v="0"/>
  </r>
  <r>
    <x v="2399"/>
    <x v="0"/>
    <x v="0"/>
    <x v="10"/>
    <x v="0"/>
    <n v="44"/>
    <x v="13"/>
    <x v="0"/>
    <x v="19"/>
    <x v="1"/>
    <x v="4"/>
    <x v="1"/>
    <s v="No"/>
    <x v="5"/>
    <x v="1"/>
    <x v="1"/>
    <x v="4"/>
    <x v="1"/>
    <x v="5"/>
    <n v="0"/>
    <n v="0"/>
  </r>
  <r>
    <x v="2400"/>
    <x v="49"/>
    <x v="0"/>
    <x v="12"/>
    <x v="3"/>
    <n v="88"/>
    <x v="4"/>
    <x v="2"/>
    <x v="15"/>
    <x v="0"/>
    <x v="19"/>
    <x v="1"/>
    <s v="No"/>
    <x v="2"/>
    <x v="1"/>
    <x v="1"/>
    <x v="47"/>
    <x v="2"/>
    <x v="4"/>
    <n v="0"/>
    <n v="0"/>
  </r>
  <r>
    <x v="2401"/>
    <x v="49"/>
    <x v="0"/>
    <x v="23"/>
    <x v="1"/>
    <n v="76"/>
    <x v="4"/>
    <x v="2"/>
    <x v="6"/>
    <x v="0"/>
    <x v="19"/>
    <x v="1"/>
    <s v="No"/>
    <x v="3"/>
    <x v="1"/>
    <x v="1"/>
    <x v="29"/>
    <x v="3"/>
    <x v="4"/>
    <n v="0"/>
    <n v="0"/>
  </r>
  <r>
    <x v="2402"/>
    <x v="4"/>
    <x v="0"/>
    <x v="18"/>
    <x v="3"/>
    <n v="89"/>
    <x v="40"/>
    <x v="2"/>
    <x v="18"/>
    <x v="0"/>
    <x v="22"/>
    <x v="1"/>
    <s v="No"/>
    <x v="1"/>
    <x v="1"/>
    <x v="1"/>
    <x v="4"/>
    <x v="1"/>
    <x v="1"/>
    <n v="0"/>
    <n v="0"/>
  </r>
  <r>
    <x v="2403"/>
    <x v="14"/>
    <x v="0"/>
    <x v="6"/>
    <x v="0"/>
    <n v="22"/>
    <x v="9"/>
    <x v="2"/>
    <x v="23"/>
    <x v="3"/>
    <x v="14"/>
    <x v="1"/>
    <s v="No"/>
    <x v="3"/>
    <x v="1"/>
    <x v="1"/>
    <x v="19"/>
    <x v="5"/>
    <x v="1"/>
    <n v="0"/>
    <n v="0"/>
  </r>
  <r>
    <x v="2404"/>
    <x v="48"/>
    <x v="0"/>
    <x v="6"/>
    <x v="0"/>
    <n v="33"/>
    <x v="8"/>
    <x v="0"/>
    <x v="17"/>
    <x v="0"/>
    <x v="0"/>
    <x v="1"/>
    <s v="No"/>
    <x v="4"/>
    <x v="1"/>
    <x v="1"/>
    <x v="2"/>
    <x v="2"/>
    <x v="4"/>
    <n v="0"/>
    <n v="0"/>
  </r>
  <r>
    <x v="2405"/>
    <x v="28"/>
    <x v="0"/>
    <x v="2"/>
    <x v="0"/>
    <n v="97"/>
    <x v="18"/>
    <x v="3"/>
    <x v="5"/>
    <x v="3"/>
    <x v="16"/>
    <x v="1"/>
    <s v="No"/>
    <x v="3"/>
    <x v="1"/>
    <x v="1"/>
    <x v="36"/>
    <x v="5"/>
    <x v="3"/>
    <n v="0"/>
    <n v="0"/>
  </r>
  <r>
    <x v="2406"/>
    <x v="22"/>
    <x v="0"/>
    <x v="18"/>
    <x v="3"/>
    <n v="57"/>
    <x v="18"/>
    <x v="2"/>
    <x v="21"/>
    <x v="0"/>
    <x v="10"/>
    <x v="1"/>
    <s v="No"/>
    <x v="3"/>
    <x v="1"/>
    <x v="1"/>
    <x v="8"/>
    <x v="3"/>
    <x v="1"/>
    <n v="0"/>
    <n v="0"/>
  </r>
  <r>
    <x v="2407"/>
    <x v="16"/>
    <x v="0"/>
    <x v="6"/>
    <x v="0"/>
    <n v="38"/>
    <x v="26"/>
    <x v="2"/>
    <x v="19"/>
    <x v="2"/>
    <x v="21"/>
    <x v="1"/>
    <s v="No"/>
    <x v="0"/>
    <x v="1"/>
    <x v="1"/>
    <x v="47"/>
    <x v="2"/>
    <x v="4"/>
    <n v="0"/>
    <n v="0"/>
  </r>
  <r>
    <x v="2408"/>
    <x v="51"/>
    <x v="0"/>
    <x v="4"/>
    <x v="1"/>
    <n v="55"/>
    <x v="11"/>
    <x v="3"/>
    <x v="13"/>
    <x v="3"/>
    <x v="19"/>
    <x v="1"/>
    <s v="No"/>
    <x v="2"/>
    <x v="1"/>
    <x v="1"/>
    <x v="12"/>
    <x v="5"/>
    <x v="6"/>
    <n v="0"/>
    <n v="0"/>
  </r>
  <r>
    <x v="2409"/>
    <x v="8"/>
    <x v="0"/>
    <x v="16"/>
    <x v="3"/>
    <n v="37"/>
    <x v="47"/>
    <x v="0"/>
    <x v="22"/>
    <x v="1"/>
    <x v="21"/>
    <x v="1"/>
    <s v="No"/>
    <x v="5"/>
    <x v="1"/>
    <x v="1"/>
    <x v="39"/>
    <x v="1"/>
    <x v="6"/>
    <n v="0"/>
    <n v="0"/>
  </r>
  <r>
    <x v="2410"/>
    <x v="39"/>
    <x v="0"/>
    <x v="9"/>
    <x v="1"/>
    <n v="43"/>
    <x v="48"/>
    <x v="2"/>
    <x v="1"/>
    <x v="2"/>
    <x v="18"/>
    <x v="1"/>
    <s v="No"/>
    <x v="1"/>
    <x v="1"/>
    <x v="1"/>
    <x v="15"/>
    <x v="3"/>
    <x v="5"/>
    <n v="0"/>
    <n v="0"/>
  </r>
  <r>
    <x v="2411"/>
    <x v="34"/>
    <x v="0"/>
    <x v="15"/>
    <x v="0"/>
    <n v="96"/>
    <x v="41"/>
    <x v="2"/>
    <x v="17"/>
    <x v="2"/>
    <x v="2"/>
    <x v="1"/>
    <s v="No"/>
    <x v="1"/>
    <x v="1"/>
    <x v="1"/>
    <x v="31"/>
    <x v="1"/>
    <x v="6"/>
    <n v="0"/>
    <n v="0"/>
  </r>
  <r>
    <x v="2412"/>
    <x v="10"/>
    <x v="0"/>
    <x v="14"/>
    <x v="2"/>
    <n v="51"/>
    <x v="4"/>
    <x v="2"/>
    <x v="6"/>
    <x v="0"/>
    <x v="24"/>
    <x v="1"/>
    <s v="No"/>
    <x v="4"/>
    <x v="1"/>
    <x v="1"/>
    <x v="6"/>
    <x v="4"/>
    <x v="4"/>
    <n v="0"/>
    <n v="0"/>
  </r>
  <r>
    <x v="2413"/>
    <x v="28"/>
    <x v="0"/>
    <x v="6"/>
    <x v="0"/>
    <n v="95"/>
    <x v="38"/>
    <x v="3"/>
    <x v="10"/>
    <x v="3"/>
    <x v="2"/>
    <x v="1"/>
    <s v="No"/>
    <x v="4"/>
    <x v="1"/>
    <x v="1"/>
    <x v="48"/>
    <x v="4"/>
    <x v="1"/>
    <n v="0"/>
    <n v="0"/>
  </r>
  <r>
    <x v="2414"/>
    <x v="8"/>
    <x v="0"/>
    <x v="20"/>
    <x v="0"/>
    <n v="26"/>
    <x v="41"/>
    <x v="2"/>
    <x v="12"/>
    <x v="2"/>
    <x v="18"/>
    <x v="1"/>
    <s v="No"/>
    <x v="2"/>
    <x v="1"/>
    <x v="1"/>
    <x v="0"/>
    <x v="2"/>
    <x v="4"/>
    <n v="0"/>
    <n v="0"/>
  </r>
  <r>
    <x v="2415"/>
    <x v="3"/>
    <x v="0"/>
    <x v="7"/>
    <x v="2"/>
    <n v="34"/>
    <x v="11"/>
    <x v="3"/>
    <x v="12"/>
    <x v="3"/>
    <x v="24"/>
    <x v="1"/>
    <s v="No"/>
    <x v="3"/>
    <x v="1"/>
    <x v="1"/>
    <x v="48"/>
    <x v="4"/>
    <x v="1"/>
    <n v="0"/>
    <n v="0"/>
  </r>
  <r>
    <x v="2416"/>
    <x v="35"/>
    <x v="0"/>
    <x v="3"/>
    <x v="1"/>
    <n v="83"/>
    <x v="43"/>
    <x v="1"/>
    <x v="13"/>
    <x v="2"/>
    <x v="17"/>
    <x v="1"/>
    <s v="No"/>
    <x v="2"/>
    <x v="1"/>
    <x v="1"/>
    <x v="8"/>
    <x v="2"/>
    <x v="6"/>
    <n v="0"/>
    <n v="0"/>
  </r>
  <r>
    <x v="2417"/>
    <x v="3"/>
    <x v="0"/>
    <x v="21"/>
    <x v="3"/>
    <n v="24"/>
    <x v="29"/>
    <x v="2"/>
    <x v="8"/>
    <x v="3"/>
    <x v="13"/>
    <x v="1"/>
    <s v="No"/>
    <x v="3"/>
    <x v="1"/>
    <x v="1"/>
    <x v="18"/>
    <x v="0"/>
    <x v="0"/>
    <n v="0"/>
    <n v="0"/>
  </r>
  <r>
    <x v="2418"/>
    <x v="40"/>
    <x v="0"/>
    <x v="13"/>
    <x v="0"/>
    <n v="69"/>
    <x v="49"/>
    <x v="1"/>
    <x v="21"/>
    <x v="3"/>
    <x v="17"/>
    <x v="1"/>
    <s v="No"/>
    <x v="2"/>
    <x v="1"/>
    <x v="1"/>
    <x v="39"/>
    <x v="1"/>
    <x v="6"/>
    <n v="0"/>
    <n v="0"/>
  </r>
  <r>
    <x v="2419"/>
    <x v="8"/>
    <x v="0"/>
    <x v="1"/>
    <x v="0"/>
    <n v="40"/>
    <x v="17"/>
    <x v="2"/>
    <x v="24"/>
    <x v="3"/>
    <x v="2"/>
    <x v="1"/>
    <s v="No"/>
    <x v="2"/>
    <x v="1"/>
    <x v="1"/>
    <x v="47"/>
    <x v="2"/>
    <x v="6"/>
    <n v="0"/>
    <n v="0"/>
  </r>
  <r>
    <x v="2420"/>
    <x v="38"/>
    <x v="0"/>
    <x v="14"/>
    <x v="2"/>
    <n v="87"/>
    <x v="17"/>
    <x v="1"/>
    <x v="14"/>
    <x v="0"/>
    <x v="19"/>
    <x v="1"/>
    <s v="No"/>
    <x v="1"/>
    <x v="1"/>
    <x v="1"/>
    <x v="40"/>
    <x v="3"/>
    <x v="2"/>
    <n v="0"/>
    <n v="0"/>
  </r>
  <r>
    <x v="2421"/>
    <x v="43"/>
    <x v="0"/>
    <x v="4"/>
    <x v="1"/>
    <n v="46"/>
    <x v="46"/>
    <x v="0"/>
    <x v="6"/>
    <x v="1"/>
    <x v="12"/>
    <x v="1"/>
    <s v="No"/>
    <x v="3"/>
    <x v="1"/>
    <x v="1"/>
    <x v="1"/>
    <x v="5"/>
    <x v="6"/>
    <n v="0"/>
    <n v="0"/>
  </r>
  <r>
    <x v="2422"/>
    <x v="11"/>
    <x v="0"/>
    <x v="16"/>
    <x v="3"/>
    <n v="82"/>
    <x v="42"/>
    <x v="2"/>
    <x v="15"/>
    <x v="0"/>
    <x v="6"/>
    <x v="1"/>
    <s v="No"/>
    <x v="5"/>
    <x v="1"/>
    <x v="1"/>
    <x v="24"/>
    <x v="2"/>
    <x v="1"/>
    <n v="0"/>
    <n v="0"/>
  </r>
  <r>
    <x v="2423"/>
    <x v="34"/>
    <x v="0"/>
    <x v="21"/>
    <x v="3"/>
    <n v="81"/>
    <x v="8"/>
    <x v="2"/>
    <x v="7"/>
    <x v="2"/>
    <x v="11"/>
    <x v="1"/>
    <s v="No"/>
    <x v="1"/>
    <x v="1"/>
    <x v="1"/>
    <x v="22"/>
    <x v="2"/>
    <x v="6"/>
    <n v="0"/>
    <n v="0"/>
  </r>
  <r>
    <x v="2424"/>
    <x v="34"/>
    <x v="0"/>
    <x v="16"/>
    <x v="3"/>
    <n v="57"/>
    <x v="12"/>
    <x v="2"/>
    <x v="15"/>
    <x v="0"/>
    <x v="9"/>
    <x v="1"/>
    <s v="No"/>
    <x v="2"/>
    <x v="1"/>
    <x v="1"/>
    <x v="40"/>
    <x v="4"/>
    <x v="4"/>
    <n v="0"/>
    <n v="0"/>
  </r>
  <r>
    <x v="2425"/>
    <x v="44"/>
    <x v="0"/>
    <x v="9"/>
    <x v="1"/>
    <n v="49"/>
    <x v="25"/>
    <x v="1"/>
    <x v="8"/>
    <x v="2"/>
    <x v="21"/>
    <x v="1"/>
    <s v="No"/>
    <x v="4"/>
    <x v="1"/>
    <x v="1"/>
    <x v="11"/>
    <x v="4"/>
    <x v="3"/>
    <n v="0"/>
    <n v="0"/>
  </r>
  <r>
    <x v="2426"/>
    <x v="27"/>
    <x v="0"/>
    <x v="14"/>
    <x v="2"/>
    <n v="42"/>
    <x v="20"/>
    <x v="2"/>
    <x v="8"/>
    <x v="3"/>
    <x v="12"/>
    <x v="1"/>
    <s v="No"/>
    <x v="1"/>
    <x v="1"/>
    <x v="1"/>
    <x v="8"/>
    <x v="5"/>
    <x v="6"/>
    <n v="0"/>
    <n v="0"/>
  </r>
  <r>
    <x v="2427"/>
    <x v="7"/>
    <x v="0"/>
    <x v="14"/>
    <x v="2"/>
    <n v="26"/>
    <x v="4"/>
    <x v="2"/>
    <x v="7"/>
    <x v="1"/>
    <x v="13"/>
    <x v="1"/>
    <s v="No"/>
    <x v="3"/>
    <x v="1"/>
    <x v="1"/>
    <x v="24"/>
    <x v="1"/>
    <x v="3"/>
    <n v="0"/>
    <n v="0"/>
  </r>
  <r>
    <x v="2428"/>
    <x v="13"/>
    <x v="0"/>
    <x v="17"/>
    <x v="0"/>
    <n v="38"/>
    <x v="37"/>
    <x v="2"/>
    <x v="10"/>
    <x v="1"/>
    <x v="14"/>
    <x v="1"/>
    <s v="No"/>
    <x v="2"/>
    <x v="1"/>
    <x v="1"/>
    <x v="11"/>
    <x v="5"/>
    <x v="2"/>
    <n v="0"/>
    <n v="0"/>
  </r>
  <r>
    <x v="2429"/>
    <x v="9"/>
    <x v="0"/>
    <x v="4"/>
    <x v="1"/>
    <n v="57"/>
    <x v="41"/>
    <x v="3"/>
    <x v="1"/>
    <x v="2"/>
    <x v="14"/>
    <x v="1"/>
    <s v="No"/>
    <x v="3"/>
    <x v="1"/>
    <x v="1"/>
    <x v="39"/>
    <x v="2"/>
    <x v="0"/>
    <n v="0"/>
    <n v="0"/>
  </r>
  <r>
    <x v="2430"/>
    <x v="30"/>
    <x v="0"/>
    <x v="14"/>
    <x v="2"/>
    <n v="100"/>
    <x v="25"/>
    <x v="3"/>
    <x v="3"/>
    <x v="2"/>
    <x v="24"/>
    <x v="1"/>
    <s v="No"/>
    <x v="0"/>
    <x v="1"/>
    <x v="1"/>
    <x v="38"/>
    <x v="1"/>
    <x v="3"/>
    <n v="0"/>
    <n v="0"/>
  </r>
  <r>
    <x v="2431"/>
    <x v="50"/>
    <x v="0"/>
    <x v="15"/>
    <x v="0"/>
    <n v="73"/>
    <x v="15"/>
    <x v="1"/>
    <x v="8"/>
    <x v="3"/>
    <x v="23"/>
    <x v="1"/>
    <s v="No"/>
    <x v="0"/>
    <x v="1"/>
    <x v="1"/>
    <x v="46"/>
    <x v="4"/>
    <x v="6"/>
    <n v="0"/>
    <n v="0"/>
  </r>
  <r>
    <x v="2432"/>
    <x v="35"/>
    <x v="0"/>
    <x v="14"/>
    <x v="2"/>
    <n v="66"/>
    <x v="11"/>
    <x v="2"/>
    <x v="15"/>
    <x v="0"/>
    <x v="11"/>
    <x v="1"/>
    <s v="No"/>
    <x v="5"/>
    <x v="1"/>
    <x v="1"/>
    <x v="34"/>
    <x v="0"/>
    <x v="5"/>
    <n v="0"/>
    <n v="0"/>
  </r>
  <r>
    <x v="2433"/>
    <x v="22"/>
    <x v="0"/>
    <x v="17"/>
    <x v="0"/>
    <n v="73"/>
    <x v="4"/>
    <x v="2"/>
    <x v="24"/>
    <x v="1"/>
    <x v="23"/>
    <x v="1"/>
    <s v="No"/>
    <x v="3"/>
    <x v="1"/>
    <x v="1"/>
    <x v="20"/>
    <x v="1"/>
    <x v="4"/>
    <n v="0"/>
    <n v="0"/>
  </r>
  <r>
    <x v="2434"/>
    <x v="24"/>
    <x v="0"/>
    <x v="24"/>
    <x v="3"/>
    <n v="45"/>
    <x v="40"/>
    <x v="2"/>
    <x v="18"/>
    <x v="1"/>
    <x v="16"/>
    <x v="1"/>
    <s v="No"/>
    <x v="5"/>
    <x v="1"/>
    <x v="1"/>
    <x v="19"/>
    <x v="2"/>
    <x v="5"/>
    <n v="0"/>
    <n v="0"/>
  </r>
  <r>
    <x v="2435"/>
    <x v="3"/>
    <x v="0"/>
    <x v="4"/>
    <x v="1"/>
    <n v="27"/>
    <x v="11"/>
    <x v="1"/>
    <x v="13"/>
    <x v="3"/>
    <x v="9"/>
    <x v="1"/>
    <s v="No"/>
    <x v="1"/>
    <x v="1"/>
    <x v="1"/>
    <x v="32"/>
    <x v="1"/>
    <x v="4"/>
    <n v="0"/>
    <n v="0"/>
  </r>
  <r>
    <x v="2436"/>
    <x v="16"/>
    <x v="0"/>
    <x v="17"/>
    <x v="0"/>
    <n v="24"/>
    <x v="39"/>
    <x v="2"/>
    <x v="22"/>
    <x v="3"/>
    <x v="2"/>
    <x v="1"/>
    <s v="No"/>
    <x v="5"/>
    <x v="1"/>
    <x v="1"/>
    <x v="25"/>
    <x v="2"/>
    <x v="3"/>
    <n v="0"/>
    <n v="0"/>
  </r>
  <r>
    <x v="2437"/>
    <x v="49"/>
    <x v="0"/>
    <x v="4"/>
    <x v="1"/>
    <n v="59"/>
    <x v="5"/>
    <x v="3"/>
    <x v="23"/>
    <x v="0"/>
    <x v="23"/>
    <x v="1"/>
    <s v="No"/>
    <x v="5"/>
    <x v="1"/>
    <x v="1"/>
    <x v="11"/>
    <x v="2"/>
    <x v="1"/>
    <n v="0"/>
    <n v="0"/>
  </r>
  <r>
    <x v="2438"/>
    <x v="45"/>
    <x v="0"/>
    <x v="2"/>
    <x v="0"/>
    <n v="20"/>
    <x v="12"/>
    <x v="1"/>
    <x v="17"/>
    <x v="0"/>
    <x v="23"/>
    <x v="1"/>
    <s v="No"/>
    <x v="0"/>
    <x v="1"/>
    <x v="1"/>
    <x v="48"/>
    <x v="0"/>
    <x v="1"/>
    <n v="0"/>
    <n v="0"/>
  </r>
  <r>
    <x v="2439"/>
    <x v="0"/>
    <x v="0"/>
    <x v="8"/>
    <x v="3"/>
    <n v="44"/>
    <x v="10"/>
    <x v="2"/>
    <x v="1"/>
    <x v="2"/>
    <x v="11"/>
    <x v="1"/>
    <s v="No"/>
    <x v="3"/>
    <x v="1"/>
    <x v="1"/>
    <x v="24"/>
    <x v="4"/>
    <x v="2"/>
    <n v="0"/>
    <n v="0"/>
  </r>
  <r>
    <x v="2440"/>
    <x v="18"/>
    <x v="0"/>
    <x v="20"/>
    <x v="0"/>
    <n v="90"/>
    <x v="27"/>
    <x v="2"/>
    <x v="16"/>
    <x v="1"/>
    <x v="10"/>
    <x v="1"/>
    <s v="No"/>
    <x v="3"/>
    <x v="1"/>
    <x v="1"/>
    <x v="39"/>
    <x v="4"/>
    <x v="2"/>
    <n v="0"/>
    <n v="0"/>
  </r>
  <r>
    <x v="2441"/>
    <x v="4"/>
    <x v="0"/>
    <x v="16"/>
    <x v="3"/>
    <n v="36"/>
    <x v="18"/>
    <x v="2"/>
    <x v="13"/>
    <x v="3"/>
    <x v="10"/>
    <x v="1"/>
    <s v="No"/>
    <x v="1"/>
    <x v="1"/>
    <x v="1"/>
    <x v="36"/>
    <x v="2"/>
    <x v="5"/>
    <n v="0"/>
    <n v="0"/>
  </r>
  <r>
    <x v="2442"/>
    <x v="10"/>
    <x v="0"/>
    <x v="0"/>
    <x v="0"/>
    <n v="95"/>
    <x v="5"/>
    <x v="0"/>
    <x v="10"/>
    <x v="0"/>
    <x v="10"/>
    <x v="1"/>
    <s v="No"/>
    <x v="1"/>
    <x v="1"/>
    <x v="1"/>
    <x v="16"/>
    <x v="5"/>
    <x v="4"/>
    <n v="0"/>
    <n v="0"/>
  </r>
  <r>
    <x v="2443"/>
    <x v="41"/>
    <x v="0"/>
    <x v="21"/>
    <x v="3"/>
    <n v="30"/>
    <x v="45"/>
    <x v="2"/>
    <x v="14"/>
    <x v="1"/>
    <x v="23"/>
    <x v="1"/>
    <s v="No"/>
    <x v="4"/>
    <x v="1"/>
    <x v="1"/>
    <x v="37"/>
    <x v="4"/>
    <x v="4"/>
    <n v="0"/>
    <n v="0"/>
  </r>
  <r>
    <x v="2444"/>
    <x v="36"/>
    <x v="0"/>
    <x v="18"/>
    <x v="3"/>
    <n v="65"/>
    <x v="8"/>
    <x v="1"/>
    <x v="9"/>
    <x v="3"/>
    <x v="18"/>
    <x v="1"/>
    <s v="No"/>
    <x v="0"/>
    <x v="1"/>
    <x v="1"/>
    <x v="28"/>
    <x v="5"/>
    <x v="4"/>
    <n v="0"/>
    <n v="0"/>
  </r>
  <r>
    <x v="2445"/>
    <x v="6"/>
    <x v="0"/>
    <x v="18"/>
    <x v="3"/>
    <n v="96"/>
    <x v="30"/>
    <x v="2"/>
    <x v="18"/>
    <x v="2"/>
    <x v="7"/>
    <x v="1"/>
    <s v="No"/>
    <x v="5"/>
    <x v="1"/>
    <x v="1"/>
    <x v="16"/>
    <x v="1"/>
    <x v="1"/>
    <n v="0"/>
    <n v="0"/>
  </r>
  <r>
    <x v="2446"/>
    <x v="21"/>
    <x v="0"/>
    <x v="5"/>
    <x v="0"/>
    <n v="65"/>
    <x v="29"/>
    <x v="0"/>
    <x v="15"/>
    <x v="1"/>
    <x v="3"/>
    <x v="1"/>
    <s v="No"/>
    <x v="4"/>
    <x v="1"/>
    <x v="1"/>
    <x v="22"/>
    <x v="2"/>
    <x v="5"/>
    <n v="0"/>
    <n v="0"/>
  </r>
  <r>
    <x v="2447"/>
    <x v="35"/>
    <x v="0"/>
    <x v="13"/>
    <x v="0"/>
    <n v="47"/>
    <x v="45"/>
    <x v="0"/>
    <x v="15"/>
    <x v="3"/>
    <x v="4"/>
    <x v="1"/>
    <s v="No"/>
    <x v="5"/>
    <x v="1"/>
    <x v="1"/>
    <x v="9"/>
    <x v="0"/>
    <x v="0"/>
    <n v="0"/>
    <n v="0"/>
  </r>
  <r>
    <x v="2448"/>
    <x v="22"/>
    <x v="0"/>
    <x v="19"/>
    <x v="3"/>
    <n v="25"/>
    <x v="30"/>
    <x v="1"/>
    <x v="10"/>
    <x v="3"/>
    <x v="21"/>
    <x v="1"/>
    <s v="No"/>
    <x v="1"/>
    <x v="1"/>
    <x v="1"/>
    <x v="25"/>
    <x v="3"/>
    <x v="4"/>
    <n v="0"/>
    <n v="0"/>
  </r>
  <r>
    <x v="2449"/>
    <x v="8"/>
    <x v="0"/>
    <x v="7"/>
    <x v="2"/>
    <n v="56"/>
    <x v="15"/>
    <x v="1"/>
    <x v="10"/>
    <x v="3"/>
    <x v="7"/>
    <x v="1"/>
    <s v="No"/>
    <x v="0"/>
    <x v="1"/>
    <x v="1"/>
    <x v="4"/>
    <x v="0"/>
    <x v="0"/>
    <n v="0"/>
    <n v="0"/>
  </r>
  <r>
    <x v="2450"/>
    <x v="33"/>
    <x v="0"/>
    <x v="17"/>
    <x v="0"/>
    <n v="76"/>
    <x v="17"/>
    <x v="2"/>
    <x v="23"/>
    <x v="3"/>
    <x v="9"/>
    <x v="1"/>
    <s v="No"/>
    <x v="3"/>
    <x v="1"/>
    <x v="1"/>
    <x v="22"/>
    <x v="0"/>
    <x v="3"/>
    <n v="0"/>
    <n v="0"/>
  </r>
  <r>
    <x v="2451"/>
    <x v="38"/>
    <x v="0"/>
    <x v="20"/>
    <x v="0"/>
    <n v="60"/>
    <x v="19"/>
    <x v="2"/>
    <x v="7"/>
    <x v="3"/>
    <x v="23"/>
    <x v="1"/>
    <s v="No"/>
    <x v="5"/>
    <x v="1"/>
    <x v="1"/>
    <x v="46"/>
    <x v="0"/>
    <x v="5"/>
    <n v="0"/>
    <n v="0"/>
  </r>
  <r>
    <x v="2452"/>
    <x v="33"/>
    <x v="0"/>
    <x v="5"/>
    <x v="0"/>
    <n v="67"/>
    <x v="14"/>
    <x v="0"/>
    <x v="7"/>
    <x v="0"/>
    <x v="7"/>
    <x v="1"/>
    <s v="No"/>
    <x v="0"/>
    <x v="1"/>
    <x v="1"/>
    <x v="24"/>
    <x v="4"/>
    <x v="6"/>
    <n v="0"/>
    <n v="0"/>
  </r>
  <r>
    <x v="2453"/>
    <x v="3"/>
    <x v="0"/>
    <x v="1"/>
    <x v="0"/>
    <n v="95"/>
    <x v="44"/>
    <x v="3"/>
    <x v="17"/>
    <x v="1"/>
    <x v="12"/>
    <x v="1"/>
    <s v="No"/>
    <x v="5"/>
    <x v="1"/>
    <x v="1"/>
    <x v="21"/>
    <x v="1"/>
    <x v="2"/>
    <n v="0"/>
    <n v="0"/>
  </r>
  <r>
    <x v="2454"/>
    <x v="45"/>
    <x v="0"/>
    <x v="24"/>
    <x v="3"/>
    <n v="72"/>
    <x v="29"/>
    <x v="2"/>
    <x v="23"/>
    <x v="0"/>
    <x v="12"/>
    <x v="1"/>
    <s v="No"/>
    <x v="0"/>
    <x v="1"/>
    <x v="1"/>
    <x v="42"/>
    <x v="0"/>
    <x v="2"/>
    <n v="0"/>
    <n v="0"/>
  </r>
  <r>
    <x v="2455"/>
    <x v="30"/>
    <x v="0"/>
    <x v="22"/>
    <x v="3"/>
    <n v="98"/>
    <x v="29"/>
    <x v="0"/>
    <x v="12"/>
    <x v="1"/>
    <x v="23"/>
    <x v="1"/>
    <s v="No"/>
    <x v="0"/>
    <x v="1"/>
    <x v="1"/>
    <x v="29"/>
    <x v="1"/>
    <x v="6"/>
    <n v="0"/>
    <n v="0"/>
  </r>
  <r>
    <x v="2456"/>
    <x v="35"/>
    <x v="0"/>
    <x v="2"/>
    <x v="0"/>
    <n v="83"/>
    <x v="43"/>
    <x v="2"/>
    <x v="14"/>
    <x v="0"/>
    <x v="13"/>
    <x v="1"/>
    <s v="No"/>
    <x v="4"/>
    <x v="1"/>
    <x v="1"/>
    <x v="36"/>
    <x v="3"/>
    <x v="5"/>
    <n v="0"/>
    <n v="0"/>
  </r>
  <r>
    <x v="2457"/>
    <x v="10"/>
    <x v="0"/>
    <x v="8"/>
    <x v="3"/>
    <n v="37"/>
    <x v="12"/>
    <x v="2"/>
    <x v="1"/>
    <x v="3"/>
    <x v="15"/>
    <x v="1"/>
    <s v="No"/>
    <x v="4"/>
    <x v="1"/>
    <x v="1"/>
    <x v="2"/>
    <x v="1"/>
    <x v="3"/>
    <n v="0"/>
    <n v="0"/>
  </r>
  <r>
    <x v="2458"/>
    <x v="17"/>
    <x v="0"/>
    <x v="17"/>
    <x v="0"/>
    <n v="85"/>
    <x v="21"/>
    <x v="0"/>
    <x v="2"/>
    <x v="3"/>
    <x v="12"/>
    <x v="1"/>
    <s v="No"/>
    <x v="1"/>
    <x v="1"/>
    <x v="1"/>
    <x v="14"/>
    <x v="4"/>
    <x v="1"/>
    <n v="0"/>
    <n v="0"/>
  </r>
  <r>
    <x v="2459"/>
    <x v="36"/>
    <x v="0"/>
    <x v="20"/>
    <x v="0"/>
    <n v="36"/>
    <x v="9"/>
    <x v="0"/>
    <x v="10"/>
    <x v="3"/>
    <x v="24"/>
    <x v="1"/>
    <s v="No"/>
    <x v="4"/>
    <x v="1"/>
    <x v="1"/>
    <x v="0"/>
    <x v="1"/>
    <x v="1"/>
    <n v="0"/>
    <n v="0"/>
  </r>
  <r>
    <x v="2460"/>
    <x v="44"/>
    <x v="0"/>
    <x v="2"/>
    <x v="0"/>
    <n v="36"/>
    <x v="1"/>
    <x v="1"/>
    <x v="12"/>
    <x v="0"/>
    <x v="17"/>
    <x v="1"/>
    <s v="No"/>
    <x v="5"/>
    <x v="1"/>
    <x v="1"/>
    <x v="40"/>
    <x v="2"/>
    <x v="2"/>
    <n v="0"/>
    <n v="0"/>
  </r>
  <r>
    <x v="2461"/>
    <x v="48"/>
    <x v="0"/>
    <x v="18"/>
    <x v="3"/>
    <n v="86"/>
    <x v="38"/>
    <x v="0"/>
    <x v="16"/>
    <x v="2"/>
    <x v="6"/>
    <x v="1"/>
    <s v="No"/>
    <x v="2"/>
    <x v="1"/>
    <x v="1"/>
    <x v="5"/>
    <x v="2"/>
    <x v="1"/>
    <n v="0"/>
    <n v="0"/>
  </r>
  <r>
    <x v="2462"/>
    <x v="33"/>
    <x v="0"/>
    <x v="13"/>
    <x v="0"/>
    <n v="99"/>
    <x v="9"/>
    <x v="3"/>
    <x v="20"/>
    <x v="1"/>
    <x v="24"/>
    <x v="1"/>
    <s v="No"/>
    <x v="3"/>
    <x v="1"/>
    <x v="1"/>
    <x v="4"/>
    <x v="4"/>
    <x v="4"/>
    <n v="0"/>
    <n v="0"/>
  </r>
  <r>
    <x v="2463"/>
    <x v="52"/>
    <x v="0"/>
    <x v="0"/>
    <x v="0"/>
    <n v="21"/>
    <x v="16"/>
    <x v="3"/>
    <x v="21"/>
    <x v="2"/>
    <x v="13"/>
    <x v="1"/>
    <s v="No"/>
    <x v="3"/>
    <x v="1"/>
    <x v="1"/>
    <x v="29"/>
    <x v="1"/>
    <x v="4"/>
    <n v="0"/>
    <n v="0"/>
  </r>
  <r>
    <x v="2464"/>
    <x v="36"/>
    <x v="0"/>
    <x v="14"/>
    <x v="2"/>
    <n v="84"/>
    <x v="11"/>
    <x v="0"/>
    <x v="11"/>
    <x v="0"/>
    <x v="11"/>
    <x v="1"/>
    <s v="No"/>
    <x v="0"/>
    <x v="1"/>
    <x v="1"/>
    <x v="7"/>
    <x v="1"/>
    <x v="4"/>
    <n v="0"/>
    <n v="0"/>
  </r>
  <r>
    <x v="2465"/>
    <x v="20"/>
    <x v="0"/>
    <x v="3"/>
    <x v="1"/>
    <n v="63"/>
    <x v="21"/>
    <x v="2"/>
    <x v="18"/>
    <x v="1"/>
    <x v="14"/>
    <x v="1"/>
    <s v="No"/>
    <x v="1"/>
    <x v="1"/>
    <x v="1"/>
    <x v="41"/>
    <x v="4"/>
    <x v="1"/>
    <n v="0"/>
    <n v="0"/>
  </r>
  <r>
    <x v="2466"/>
    <x v="45"/>
    <x v="0"/>
    <x v="6"/>
    <x v="0"/>
    <n v="84"/>
    <x v="45"/>
    <x v="1"/>
    <x v="6"/>
    <x v="2"/>
    <x v="18"/>
    <x v="1"/>
    <s v="No"/>
    <x v="0"/>
    <x v="1"/>
    <x v="1"/>
    <x v="10"/>
    <x v="1"/>
    <x v="2"/>
    <n v="0"/>
    <n v="0"/>
  </r>
  <r>
    <x v="2467"/>
    <x v="7"/>
    <x v="0"/>
    <x v="6"/>
    <x v="0"/>
    <n v="72"/>
    <x v="32"/>
    <x v="2"/>
    <x v="12"/>
    <x v="1"/>
    <x v="15"/>
    <x v="1"/>
    <s v="No"/>
    <x v="0"/>
    <x v="1"/>
    <x v="1"/>
    <x v="40"/>
    <x v="2"/>
    <x v="2"/>
    <n v="0"/>
    <n v="0"/>
  </r>
  <r>
    <x v="2468"/>
    <x v="13"/>
    <x v="0"/>
    <x v="11"/>
    <x v="0"/>
    <n v="21"/>
    <x v="39"/>
    <x v="0"/>
    <x v="17"/>
    <x v="0"/>
    <x v="18"/>
    <x v="1"/>
    <s v="No"/>
    <x v="4"/>
    <x v="1"/>
    <x v="1"/>
    <x v="49"/>
    <x v="0"/>
    <x v="1"/>
    <n v="0"/>
    <n v="0"/>
  </r>
  <r>
    <x v="2469"/>
    <x v="33"/>
    <x v="0"/>
    <x v="3"/>
    <x v="1"/>
    <n v="92"/>
    <x v="33"/>
    <x v="2"/>
    <x v="22"/>
    <x v="3"/>
    <x v="16"/>
    <x v="1"/>
    <s v="No"/>
    <x v="3"/>
    <x v="1"/>
    <x v="1"/>
    <x v="46"/>
    <x v="3"/>
    <x v="2"/>
    <n v="0"/>
    <n v="0"/>
  </r>
  <r>
    <x v="2470"/>
    <x v="0"/>
    <x v="0"/>
    <x v="0"/>
    <x v="0"/>
    <n v="72"/>
    <x v="28"/>
    <x v="3"/>
    <x v="6"/>
    <x v="3"/>
    <x v="2"/>
    <x v="1"/>
    <s v="No"/>
    <x v="2"/>
    <x v="1"/>
    <x v="1"/>
    <x v="32"/>
    <x v="2"/>
    <x v="0"/>
    <n v="0"/>
    <n v="0"/>
  </r>
  <r>
    <x v="2471"/>
    <x v="11"/>
    <x v="0"/>
    <x v="3"/>
    <x v="1"/>
    <n v="83"/>
    <x v="19"/>
    <x v="2"/>
    <x v="0"/>
    <x v="1"/>
    <x v="24"/>
    <x v="1"/>
    <s v="No"/>
    <x v="5"/>
    <x v="1"/>
    <x v="1"/>
    <x v="43"/>
    <x v="1"/>
    <x v="2"/>
    <n v="0"/>
    <n v="0"/>
  </r>
  <r>
    <x v="2472"/>
    <x v="41"/>
    <x v="0"/>
    <x v="5"/>
    <x v="0"/>
    <n v="73"/>
    <x v="40"/>
    <x v="2"/>
    <x v="15"/>
    <x v="2"/>
    <x v="7"/>
    <x v="1"/>
    <s v="No"/>
    <x v="3"/>
    <x v="1"/>
    <x v="1"/>
    <x v="4"/>
    <x v="2"/>
    <x v="2"/>
    <n v="0"/>
    <n v="0"/>
  </r>
  <r>
    <x v="2473"/>
    <x v="9"/>
    <x v="0"/>
    <x v="20"/>
    <x v="0"/>
    <n v="98"/>
    <x v="10"/>
    <x v="2"/>
    <x v="16"/>
    <x v="0"/>
    <x v="5"/>
    <x v="1"/>
    <s v="No"/>
    <x v="2"/>
    <x v="1"/>
    <x v="1"/>
    <x v="40"/>
    <x v="1"/>
    <x v="3"/>
    <n v="0"/>
    <n v="0"/>
  </r>
  <r>
    <x v="2474"/>
    <x v="51"/>
    <x v="0"/>
    <x v="17"/>
    <x v="0"/>
    <n v="76"/>
    <x v="17"/>
    <x v="2"/>
    <x v="8"/>
    <x v="3"/>
    <x v="4"/>
    <x v="1"/>
    <s v="No"/>
    <x v="5"/>
    <x v="1"/>
    <x v="1"/>
    <x v="5"/>
    <x v="4"/>
    <x v="3"/>
    <n v="0"/>
    <n v="0"/>
  </r>
  <r>
    <x v="2475"/>
    <x v="28"/>
    <x v="0"/>
    <x v="10"/>
    <x v="0"/>
    <n v="43"/>
    <x v="18"/>
    <x v="1"/>
    <x v="12"/>
    <x v="2"/>
    <x v="1"/>
    <x v="1"/>
    <s v="No"/>
    <x v="2"/>
    <x v="1"/>
    <x v="1"/>
    <x v="13"/>
    <x v="0"/>
    <x v="5"/>
    <n v="0"/>
    <n v="0"/>
  </r>
  <r>
    <x v="2476"/>
    <x v="52"/>
    <x v="0"/>
    <x v="19"/>
    <x v="3"/>
    <n v="60"/>
    <x v="24"/>
    <x v="2"/>
    <x v="2"/>
    <x v="2"/>
    <x v="18"/>
    <x v="1"/>
    <s v="No"/>
    <x v="2"/>
    <x v="1"/>
    <x v="1"/>
    <x v="40"/>
    <x v="1"/>
    <x v="5"/>
    <n v="0"/>
    <n v="0"/>
  </r>
  <r>
    <x v="2477"/>
    <x v="15"/>
    <x v="0"/>
    <x v="24"/>
    <x v="3"/>
    <n v="40"/>
    <x v="18"/>
    <x v="0"/>
    <x v="2"/>
    <x v="1"/>
    <x v="22"/>
    <x v="1"/>
    <s v="No"/>
    <x v="4"/>
    <x v="1"/>
    <x v="1"/>
    <x v="32"/>
    <x v="3"/>
    <x v="1"/>
    <n v="0"/>
    <n v="0"/>
  </r>
  <r>
    <x v="2478"/>
    <x v="20"/>
    <x v="0"/>
    <x v="20"/>
    <x v="0"/>
    <n v="93"/>
    <x v="34"/>
    <x v="1"/>
    <x v="1"/>
    <x v="0"/>
    <x v="6"/>
    <x v="1"/>
    <s v="No"/>
    <x v="4"/>
    <x v="1"/>
    <x v="1"/>
    <x v="44"/>
    <x v="4"/>
    <x v="6"/>
    <n v="0"/>
    <n v="0"/>
  </r>
  <r>
    <x v="2479"/>
    <x v="43"/>
    <x v="0"/>
    <x v="10"/>
    <x v="0"/>
    <n v="98"/>
    <x v="23"/>
    <x v="1"/>
    <x v="8"/>
    <x v="3"/>
    <x v="19"/>
    <x v="1"/>
    <s v="No"/>
    <x v="3"/>
    <x v="1"/>
    <x v="1"/>
    <x v="8"/>
    <x v="2"/>
    <x v="6"/>
    <n v="0"/>
    <n v="0"/>
  </r>
  <r>
    <x v="2480"/>
    <x v="12"/>
    <x v="0"/>
    <x v="20"/>
    <x v="0"/>
    <n v="91"/>
    <x v="31"/>
    <x v="3"/>
    <x v="1"/>
    <x v="2"/>
    <x v="3"/>
    <x v="1"/>
    <s v="No"/>
    <x v="2"/>
    <x v="1"/>
    <x v="1"/>
    <x v="22"/>
    <x v="2"/>
    <x v="0"/>
    <n v="0"/>
    <n v="0"/>
  </r>
  <r>
    <x v="2481"/>
    <x v="38"/>
    <x v="0"/>
    <x v="22"/>
    <x v="3"/>
    <n v="92"/>
    <x v="32"/>
    <x v="3"/>
    <x v="17"/>
    <x v="3"/>
    <x v="3"/>
    <x v="1"/>
    <s v="No"/>
    <x v="1"/>
    <x v="1"/>
    <x v="1"/>
    <x v="31"/>
    <x v="5"/>
    <x v="1"/>
    <n v="0"/>
    <n v="0"/>
  </r>
  <r>
    <x v="2482"/>
    <x v="28"/>
    <x v="0"/>
    <x v="8"/>
    <x v="3"/>
    <n v="87"/>
    <x v="28"/>
    <x v="1"/>
    <x v="15"/>
    <x v="0"/>
    <x v="6"/>
    <x v="1"/>
    <s v="No"/>
    <x v="2"/>
    <x v="1"/>
    <x v="1"/>
    <x v="15"/>
    <x v="2"/>
    <x v="6"/>
    <n v="0"/>
    <n v="0"/>
  </r>
  <r>
    <x v="2483"/>
    <x v="45"/>
    <x v="0"/>
    <x v="11"/>
    <x v="0"/>
    <n v="96"/>
    <x v="28"/>
    <x v="1"/>
    <x v="11"/>
    <x v="3"/>
    <x v="3"/>
    <x v="1"/>
    <s v="No"/>
    <x v="3"/>
    <x v="1"/>
    <x v="1"/>
    <x v="6"/>
    <x v="5"/>
    <x v="5"/>
    <n v="0"/>
    <n v="0"/>
  </r>
  <r>
    <x v="2484"/>
    <x v="52"/>
    <x v="0"/>
    <x v="15"/>
    <x v="0"/>
    <n v="97"/>
    <x v="13"/>
    <x v="2"/>
    <x v="14"/>
    <x v="2"/>
    <x v="6"/>
    <x v="1"/>
    <s v="No"/>
    <x v="4"/>
    <x v="1"/>
    <x v="1"/>
    <x v="16"/>
    <x v="1"/>
    <x v="6"/>
    <n v="0"/>
    <n v="0"/>
  </r>
  <r>
    <x v="2485"/>
    <x v="49"/>
    <x v="0"/>
    <x v="0"/>
    <x v="0"/>
    <n v="55"/>
    <x v="7"/>
    <x v="2"/>
    <x v="19"/>
    <x v="1"/>
    <x v="12"/>
    <x v="1"/>
    <s v="No"/>
    <x v="4"/>
    <x v="1"/>
    <x v="1"/>
    <x v="10"/>
    <x v="4"/>
    <x v="2"/>
    <n v="0"/>
    <n v="0"/>
  </r>
  <r>
    <x v="2486"/>
    <x v="12"/>
    <x v="0"/>
    <x v="2"/>
    <x v="0"/>
    <n v="58"/>
    <x v="21"/>
    <x v="0"/>
    <x v="23"/>
    <x v="1"/>
    <x v="14"/>
    <x v="1"/>
    <s v="No"/>
    <x v="5"/>
    <x v="1"/>
    <x v="1"/>
    <x v="49"/>
    <x v="2"/>
    <x v="0"/>
    <n v="0"/>
    <n v="0"/>
  </r>
  <r>
    <x v="2487"/>
    <x v="9"/>
    <x v="0"/>
    <x v="23"/>
    <x v="1"/>
    <n v="21"/>
    <x v="6"/>
    <x v="0"/>
    <x v="10"/>
    <x v="1"/>
    <x v="21"/>
    <x v="1"/>
    <s v="No"/>
    <x v="2"/>
    <x v="1"/>
    <x v="1"/>
    <x v="20"/>
    <x v="3"/>
    <x v="4"/>
    <n v="0"/>
    <n v="0"/>
  </r>
  <r>
    <x v="2488"/>
    <x v="19"/>
    <x v="0"/>
    <x v="8"/>
    <x v="3"/>
    <n v="82"/>
    <x v="13"/>
    <x v="3"/>
    <x v="4"/>
    <x v="2"/>
    <x v="14"/>
    <x v="1"/>
    <s v="No"/>
    <x v="0"/>
    <x v="1"/>
    <x v="1"/>
    <x v="48"/>
    <x v="3"/>
    <x v="5"/>
    <n v="0"/>
    <n v="0"/>
  </r>
  <r>
    <x v="2489"/>
    <x v="17"/>
    <x v="0"/>
    <x v="7"/>
    <x v="2"/>
    <n v="34"/>
    <x v="45"/>
    <x v="2"/>
    <x v="14"/>
    <x v="0"/>
    <x v="20"/>
    <x v="1"/>
    <s v="No"/>
    <x v="0"/>
    <x v="1"/>
    <x v="1"/>
    <x v="16"/>
    <x v="0"/>
    <x v="3"/>
    <n v="0"/>
    <n v="0"/>
  </r>
  <r>
    <x v="2490"/>
    <x v="16"/>
    <x v="0"/>
    <x v="0"/>
    <x v="0"/>
    <n v="78"/>
    <x v="6"/>
    <x v="2"/>
    <x v="0"/>
    <x v="1"/>
    <x v="17"/>
    <x v="1"/>
    <s v="No"/>
    <x v="1"/>
    <x v="1"/>
    <x v="1"/>
    <x v="36"/>
    <x v="1"/>
    <x v="6"/>
    <n v="0"/>
    <n v="0"/>
  </r>
  <r>
    <x v="2491"/>
    <x v="6"/>
    <x v="0"/>
    <x v="8"/>
    <x v="3"/>
    <n v="47"/>
    <x v="17"/>
    <x v="2"/>
    <x v="23"/>
    <x v="1"/>
    <x v="25"/>
    <x v="1"/>
    <s v="No"/>
    <x v="0"/>
    <x v="1"/>
    <x v="1"/>
    <x v="28"/>
    <x v="4"/>
    <x v="5"/>
    <n v="0"/>
    <n v="0"/>
  </r>
  <r>
    <x v="2492"/>
    <x v="2"/>
    <x v="0"/>
    <x v="12"/>
    <x v="3"/>
    <n v="96"/>
    <x v="45"/>
    <x v="1"/>
    <x v="5"/>
    <x v="2"/>
    <x v="7"/>
    <x v="1"/>
    <s v="No"/>
    <x v="2"/>
    <x v="1"/>
    <x v="1"/>
    <x v="11"/>
    <x v="4"/>
    <x v="4"/>
    <n v="0"/>
    <n v="0"/>
  </r>
  <r>
    <x v="2493"/>
    <x v="3"/>
    <x v="0"/>
    <x v="20"/>
    <x v="0"/>
    <n v="23"/>
    <x v="1"/>
    <x v="1"/>
    <x v="19"/>
    <x v="3"/>
    <x v="6"/>
    <x v="1"/>
    <s v="No"/>
    <x v="4"/>
    <x v="1"/>
    <x v="1"/>
    <x v="49"/>
    <x v="0"/>
    <x v="6"/>
    <n v="0"/>
    <n v="0"/>
  </r>
  <r>
    <x v="2494"/>
    <x v="32"/>
    <x v="0"/>
    <x v="9"/>
    <x v="1"/>
    <n v="27"/>
    <x v="19"/>
    <x v="1"/>
    <x v="15"/>
    <x v="0"/>
    <x v="5"/>
    <x v="1"/>
    <s v="No"/>
    <x v="5"/>
    <x v="1"/>
    <x v="1"/>
    <x v="8"/>
    <x v="5"/>
    <x v="2"/>
    <n v="0"/>
    <n v="0"/>
  </r>
  <r>
    <x v="2495"/>
    <x v="37"/>
    <x v="0"/>
    <x v="21"/>
    <x v="3"/>
    <n v="37"/>
    <x v="43"/>
    <x v="3"/>
    <x v="20"/>
    <x v="1"/>
    <x v="0"/>
    <x v="1"/>
    <s v="No"/>
    <x v="1"/>
    <x v="1"/>
    <x v="1"/>
    <x v="11"/>
    <x v="2"/>
    <x v="6"/>
    <n v="0"/>
    <n v="0"/>
  </r>
  <r>
    <x v="2496"/>
    <x v="29"/>
    <x v="0"/>
    <x v="18"/>
    <x v="3"/>
    <n v="79"/>
    <x v="26"/>
    <x v="1"/>
    <x v="22"/>
    <x v="2"/>
    <x v="4"/>
    <x v="1"/>
    <s v="No"/>
    <x v="5"/>
    <x v="1"/>
    <x v="1"/>
    <x v="10"/>
    <x v="2"/>
    <x v="1"/>
    <n v="0"/>
    <n v="0"/>
  </r>
  <r>
    <x v="2497"/>
    <x v="25"/>
    <x v="0"/>
    <x v="21"/>
    <x v="3"/>
    <n v="40"/>
    <x v="24"/>
    <x v="2"/>
    <x v="10"/>
    <x v="2"/>
    <x v="19"/>
    <x v="1"/>
    <s v="No"/>
    <x v="3"/>
    <x v="1"/>
    <x v="1"/>
    <x v="40"/>
    <x v="4"/>
    <x v="2"/>
    <n v="0"/>
    <n v="0"/>
  </r>
  <r>
    <x v="2498"/>
    <x v="20"/>
    <x v="0"/>
    <x v="7"/>
    <x v="2"/>
    <n v="39"/>
    <x v="2"/>
    <x v="1"/>
    <x v="14"/>
    <x v="3"/>
    <x v="5"/>
    <x v="1"/>
    <s v="No"/>
    <x v="2"/>
    <x v="1"/>
    <x v="1"/>
    <x v="25"/>
    <x v="1"/>
    <x v="0"/>
    <n v="0"/>
    <n v="0"/>
  </r>
  <r>
    <x v="2499"/>
    <x v="16"/>
    <x v="0"/>
    <x v="15"/>
    <x v="0"/>
    <n v="73"/>
    <x v="7"/>
    <x v="0"/>
    <x v="6"/>
    <x v="2"/>
    <x v="0"/>
    <x v="1"/>
    <s v="No"/>
    <x v="2"/>
    <x v="1"/>
    <x v="1"/>
    <x v="1"/>
    <x v="1"/>
    <x v="3"/>
    <n v="0"/>
    <n v="0"/>
  </r>
  <r>
    <x v="2500"/>
    <x v="35"/>
    <x v="0"/>
    <x v="24"/>
    <x v="3"/>
    <n v="84"/>
    <x v="2"/>
    <x v="2"/>
    <x v="10"/>
    <x v="3"/>
    <x v="3"/>
    <x v="1"/>
    <s v="No"/>
    <x v="5"/>
    <x v="1"/>
    <x v="1"/>
    <x v="18"/>
    <x v="1"/>
    <x v="4"/>
    <n v="0"/>
    <n v="0"/>
  </r>
  <r>
    <x v="2501"/>
    <x v="34"/>
    <x v="0"/>
    <x v="6"/>
    <x v="0"/>
    <n v="94"/>
    <x v="8"/>
    <x v="2"/>
    <x v="10"/>
    <x v="3"/>
    <x v="12"/>
    <x v="1"/>
    <s v="No"/>
    <x v="1"/>
    <x v="1"/>
    <x v="1"/>
    <x v="48"/>
    <x v="0"/>
    <x v="4"/>
    <n v="0"/>
    <n v="0"/>
  </r>
  <r>
    <x v="2502"/>
    <x v="5"/>
    <x v="0"/>
    <x v="11"/>
    <x v="0"/>
    <n v="47"/>
    <x v="37"/>
    <x v="0"/>
    <x v="6"/>
    <x v="1"/>
    <x v="7"/>
    <x v="1"/>
    <s v="No"/>
    <x v="3"/>
    <x v="1"/>
    <x v="1"/>
    <x v="14"/>
    <x v="3"/>
    <x v="6"/>
    <n v="0"/>
    <n v="0"/>
  </r>
  <r>
    <x v="2503"/>
    <x v="28"/>
    <x v="0"/>
    <x v="23"/>
    <x v="1"/>
    <n v="77"/>
    <x v="31"/>
    <x v="2"/>
    <x v="10"/>
    <x v="2"/>
    <x v="25"/>
    <x v="1"/>
    <s v="No"/>
    <x v="5"/>
    <x v="1"/>
    <x v="1"/>
    <x v="36"/>
    <x v="5"/>
    <x v="4"/>
    <n v="0"/>
    <n v="0"/>
  </r>
  <r>
    <x v="2504"/>
    <x v="19"/>
    <x v="0"/>
    <x v="6"/>
    <x v="0"/>
    <n v="94"/>
    <x v="3"/>
    <x v="2"/>
    <x v="2"/>
    <x v="0"/>
    <x v="17"/>
    <x v="1"/>
    <s v="No"/>
    <x v="5"/>
    <x v="1"/>
    <x v="1"/>
    <x v="4"/>
    <x v="1"/>
    <x v="4"/>
    <n v="0"/>
    <n v="0"/>
  </r>
  <r>
    <x v="2505"/>
    <x v="7"/>
    <x v="0"/>
    <x v="8"/>
    <x v="3"/>
    <n v="75"/>
    <x v="26"/>
    <x v="2"/>
    <x v="17"/>
    <x v="2"/>
    <x v="1"/>
    <x v="1"/>
    <s v="No"/>
    <x v="0"/>
    <x v="1"/>
    <x v="1"/>
    <x v="34"/>
    <x v="3"/>
    <x v="3"/>
    <n v="0"/>
    <n v="0"/>
  </r>
  <r>
    <x v="2506"/>
    <x v="9"/>
    <x v="0"/>
    <x v="10"/>
    <x v="0"/>
    <n v="82"/>
    <x v="14"/>
    <x v="3"/>
    <x v="20"/>
    <x v="1"/>
    <x v="14"/>
    <x v="1"/>
    <s v="No"/>
    <x v="1"/>
    <x v="1"/>
    <x v="1"/>
    <x v="5"/>
    <x v="0"/>
    <x v="2"/>
    <n v="0"/>
    <n v="0"/>
  </r>
  <r>
    <x v="2507"/>
    <x v="44"/>
    <x v="0"/>
    <x v="9"/>
    <x v="1"/>
    <n v="36"/>
    <x v="7"/>
    <x v="2"/>
    <x v="17"/>
    <x v="3"/>
    <x v="3"/>
    <x v="1"/>
    <s v="No"/>
    <x v="5"/>
    <x v="1"/>
    <x v="1"/>
    <x v="18"/>
    <x v="2"/>
    <x v="6"/>
    <n v="0"/>
    <n v="0"/>
  </r>
  <r>
    <x v="2508"/>
    <x v="51"/>
    <x v="0"/>
    <x v="4"/>
    <x v="1"/>
    <n v="90"/>
    <x v="18"/>
    <x v="3"/>
    <x v="21"/>
    <x v="1"/>
    <x v="0"/>
    <x v="1"/>
    <s v="No"/>
    <x v="4"/>
    <x v="1"/>
    <x v="1"/>
    <x v="36"/>
    <x v="5"/>
    <x v="4"/>
    <n v="0"/>
    <n v="0"/>
  </r>
  <r>
    <x v="2509"/>
    <x v="1"/>
    <x v="0"/>
    <x v="20"/>
    <x v="0"/>
    <n v="48"/>
    <x v="47"/>
    <x v="2"/>
    <x v="13"/>
    <x v="1"/>
    <x v="14"/>
    <x v="1"/>
    <s v="No"/>
    <x v="1"/>
    <x v="1"/>
    <x v="1"/>
    <x v="44"/>
    <x v="4"/>
    <x v="3"/>
    <n v="0"/>
    <n v="0"/>
  </r>
  <r>
    <x v="2510"/>
    <x v="37"/>
    <x v="0"/>
    <x v="14"/>
    <x v="2"/>
    <n v="42"/>
    <x v="45"/>
    <x v="0"/>
    <x v="7"/>
    <x v="0"/>
    <x v="14"/>
    <x v="1"/>
    <s v="No"/>
    <x v="3"/>
    <x v="1"/>
    <x v="1"/>
    <x v="26"/>
    <x v="2"/>
    <x v="1"/>
    <n v="0"/>
    <n v="0"/>
  </r>
  <r>
    <x v="2511"/>
    <x v="22"/>
    <x v="0"/>
    <x v="21"/>
    <x v="3"/>
    <n v="33"/>
    <x v="37"/>
    <x v="2"/>
    <x v="17"/>
    <x v="2"/>
    <x v="2"/>
    <x v="1"/>
    <s v="No"/>
    <x v="5"/>
    <x v="1"/>
    <x v="1"/>
    <x v="43"/>
    <x v="3"/>
    <x v="3"/>
    <n v="0"/>
    <n v="0"/>
  </r>
  <r>
    <x v="2512"/>
    <x v="2"/>
    <x v="0"/>
    <x v="20"/>
    <x v="0"/>
    <n v="63"/>
    <x v="25"/>
    <x v="2"/>
    <x v="14"/>
    <x v="2"/>
    <x v="8"/>
    <x v="1"/>
    <s v="No"/>
    <x v="1"/>
    <x v="1"/>
    <x v="1"/>
    <x v="41"/>
    <x v="2"/>
    <x v="5"/>
    <n v="0"/>
    <n v="0"/>
  </r>
  <r>
    <x v="2513"/>
    <x v="28"/>
    <x v="0"/>
    <x v="8"/>
    <x v="3"/>
    <n v="53"/>
    <x v="47"/>
    <x v="0"/>
    <x v="11"/>
    <x v="0"/>
    <x v="1"/>
    <x v="1"/>
    <s v="No"/>
    <x v="4"/>
    <x v="1"/>
    <x v="1"/>
    <x v="38"/>
    <x v="1"/>
    <x v="2"/>
    <n v="0"/>
    <n v="0"/>
  </r>
  <r>
    <x v="2514"/>
    <x v="32"/>
    <x v="0"/>
    <x v="19"/>
    <x v="3"/>
    <n v="37"/>
    <x v="29"/>
    <x v="0"/>
    <x v="11"/>
    <x v="1"/>
    <x v="6"/>
    <x v="1"/>
    <s v="No"/>
    <x v="1"/>
    <x v="1"/>
    <x v="1"/>
    <x v="24"/>
    <x v="3"/>
    <x v="4"/>
    <n v="0"/>
    <n v="0"/>
  </r>
  <r>
    <x v="2515"/>
    <x v="43"/>
    <x v="0"/>
    <x v="0"/>
    <x v="0"/>
    <n v="92"/>
    <x v="23"/>
    <x v="2"/>
    <x v="23"/>
    <x v="2"/>
    <x v="19"/>
    <x v="1"/>
    <s v="No"/>
    <x v="4"/>
    <x v="1"/>
    <x v="1"/>
    <x v="23"/>
    <x v="1"/>
    <x v="5"/>
    <n v="0"/>
    <n v="0"/>
  </r>
  <r>
    <x v="2516"/>
    <x v="5"/>
    <x v="0"/>
    <x v="6"/>
    <x v="0"/>
    <n v="73"/>
    <x v="40"/>
    <x v="3"/>
    <x v="18"/>
    <x v="1"/>
    <x v="12"/>
    <x v="1"/>
    <s v="No"/>
    <x v="3"/>
    <x v="1"/>
    <x v="1"/>
    <x v="13"/>
    <x v="5"/>
    <x v="3"/>
    <n v="0"/>
    <n v="0"/>
  </r>
  <r>
    <x v="2517"/>
    <x v="14"/>
    <x v="0"/>
    <x v="5"/>
    <x v="0"/>
    <n v="38"/>
    <x v="5"/>
    <x v="0"/>
    <x v="20"/>
    <x v="1"/>
    <x v="3"/>
    <x v="1"/>
    <s v="No"/>
    <x v="3"/>
    <x v="1"/>
    <x v="1"/>
    <x v="9"/>
    <x v="0"/>
    <x v="2"/>
    <n v="0"/>
    <n v="0"/>
  </r>
  <r>
    <x v="2518"/>
    <x v="30"/>
    <x v="0"/>
    <x v="23"/>
    <x v="1"/>
    <n v="51"/>
    <x v="1"/>
    <x v="3"/>
    <x v="24"/>
    <x v="3"/>
    <x v="17"/>
    <x v="1"/>
    <s v="No"/>
    <x v="5"/>
    <x v="1"/>
    <x v="1"/>
    <x v="4"/>
    <x v="0"/>
    <x v="2"/>
    <n v="0"/>
    <n v="0"/>
  </r>
  <r>
    <x v="2519"/>
    <x v="37"/>
    <x v="0"/>
    <x v="14"/>
    <x v="2"/>
    <n v="90"/>
    <x v="49"/>
    <x v="0"/>
    <x v="23"/>
    <x v="1"/>
    <x v="8"/>
    <x v="1"/>
    <s v="No"/>
    <x v="3"/>
    <x v="1"/>
    <x v="1"/>
    <x v="33"/>
    <x v="2"/>
    <x v="3"/>
    <n v="0"/>
    <n v="0"/>
  </r>
  <r>
    <x v="2520"/>
    <x v="14"/>
    <x v="0"/>
    <x v="14"/>
    <x v="2"/>
    <n v="56"/>
    <x v="26"/>
    <x v="0"/>
    <x v="23"/>
    <x v="2"/>
    <x v="0"/>
    <x v="1"/>
    <s v="No"/>
    <x v="2"/>
    <x v="1"/>
    <x v="1"/>
    <x v="20"/>
    <x v="1"/>
    <x v="6"/>
    <n v="0"/>
    <n v="0"/>
  </r>
  <r>
    <x v="2521"/>
    <x v="26"/>
    <x v="0"/>
    <x v="8"/>
    <x v="3"/>
    <n v="33"/>
    <x v="46"/>
    <x v="2"/>
    <x v="23"/>
    <x v="3"/>
    <x v="14"/>
    <x v="1"/>
    <s v="No"/>
    <x v="3"/>
    <x v="1"/>
    <x v="1"/>
    <x v="27"/>
    <x v="3"/>
    <x v="6"/>
    <n v="0"/>
    <n v="0"/>
  </r>
  <r>
    <x v="2522"/>
    <x v="30"/>
    <x v="0"/>
    <x v="22"/>
    <x v="3"/>
    <n v="53"/>
    <x v="2"/>
    <x v="1"/>
    <x v="8"/>
    <x v="0"/>
    <x v="25"/>
    <x v="1"/>
    <s v="No"/>
    <x v="4"/>
    <x v="1"/>
    <x v="1"/>
    <x v="41"/>
    <x v="5"/>
    <x v="1"/>
    <n v="0"/>
    <n v="0"/>
  </r>
  <r>
    <x v="2523"/>
    <x v="49"/>
    <x v="0"/>
    <x v="8"/>
    <x v="3"/>
    <n v="24"/>
    <x v="32"/>
    <x v="1"/>
    <x v="17"/>
    <x v="1"/>
    <x v="23"/>
    <x v="1"/>
    <s v="No"/>
    <x v="0"/>
    <x v="1"/>
    <x v="1"/>
    <x v="33"/>
    <x v="4"/>
    <x v="2"/>
    <n v="0"/>
    <n v="0"/>
  </r>
  <r>
    <x v="2524"/>
    <x v="52"/>
    <x v="0"/>
    <x v="7"/>
    <x v="2"/>
    <n v="59"/>
    <x v="23"/>
    <x v="2"/>
    <x v="7"/>
    <x v="1"/>
    <x v="18"/>
    <x v="1"/>
    <s v="No"/>
    <x v="0"/>
    <x v="1"/>
    <x v="1"/>
    <x v="2"/>
    <x v="2"/>
    <x v="3"/>
    <n v="0"/>
    <n v="0"/>
  </r>
  <r>
    <x v="2525"/>
    <x v="31"/>
    <x v="0"/>
    <x v="1"/>
    <x v="0"/>
    <n v="72"/>
    <x v="0"/>
    <x v="2"/>
    <x v="7"/>
    <x v="0"/>
    <x v="19"/>
    <x v="1"/>
    <s v="No"/>
    <x v="3"/>
    <x v="1"/>
    <x v="1"/>
    <x v="41"/>
    <x v="3"/>
    <x v="1"/>
    <n v="0"/>
    <n v="0"/>
  </r>
  <r>
    <x v="2526"/>
    <x v="36"/>
    <x v="0"/>
    <x v="6"/>
    <x v="0"/>
    <n v="28"/>
    <x v="3"/>
    <x v="1"/>
    <x v="15"/>
    <x v="1"/>
    <x v="23"/>
    <x v="1"/>
    <s v="No"/>
    <x v="0"/>
    <x v="1"/>
    <x v="1"/>
    <x v="48"/>
    <x v="3"/>
    <x v="4"/>
    <n v="0"/>
    <n v="0"/>
  </r>
  <r>
    <x v="2527"/>
    <x v="1"/>
    <x v="0"/>
    <x v="13"/>
    <x v="0"/>
    <n v="36"/>
    <x v="26"/>
    <x v="2"/>
    <x v="9"/>
    <x v="3"/>
    <x v="15"/>
    <x v="1"/>
    <s v="No"/>
    <x v="0"/>
    <x v="1"/>
    <x v="1"/>
    <x v="42"/>
    <x v="4"/>
    <x v="6"/>
    <n v="0"/>
    <n v="0"/>
  </r>
  <r>
    <x v="2528"/>
    <x v="16"/>
    <x v="0"/>
    <x v="16"/>
    <x v="3"/>
    <n v="47"/>
    <x v="15"/>
    <x v="1"/>
    <x v="15"/>
    <x v="3"/>
    <x v="10"/>
    <x v="1"/>
    <s v="No"/>
    <x v="4"/>
    <x v="1"/>
    <x v="1"/>
    <x v="4"/>
    <x v="5"/>
    <x v="5"/>
    <n v="0"/>
    <n v="0"/>
  </r>
  <r>
    <x v="2529"/>
    <x v="50"/>
    <x v="0"/>
    <x v="24"/>
    <x v="3"/>
    <n v="62"/>
    <x v="30"/>
    <x v="2"/>
    <x v="23"/>
    <x v="1"/>
    <x v="10"/>
    <x v="1"/>
    <s v="No"/>
    <x v="2"/>
    <x v="1"/>
    <x v="1"/>
    <x v="26"/>
    <x v="4"/>
    <x v="5"/>
    <n v="0"/>
    <n v="0"/>
  </r>
  <r>
    <x v="2530"/>
    <x v="15"/>
    <x v="0"/>
    <x v="11"/>
    <x v="0"/>
    <n v="98"/>
    <x v="2"/>
    <x v="1"/>
    <x v="17"/>
    <x v="1"/>
    <x v="15"/>
    <x v="1"/>
    <s v="No"/>
    <x v="1"/>
    <x v="1"/>
    <x v="1"/>
    <x v="40"/>
    <x v="5"/>
    <x v="1"/>
    <n v="0"/>
    <n v="0"/>
  </r>
  <r>
    <x v="2531"/>
    <x v="49"/>
    <x v="0"/>
    <x v="3"/>
    <x v="1"/>
    <n v="28"/>
    <x v="21"/>
    <x v="2"/>
    <x v="10"/>
    <x v="2"/>
    <x v="12"/>
    <x v="1"/>
    <s v="No"/>
    <x v="1"/>
    <x v="1"/>
    <x v="1"/>
    <x v="22"/>
    <x v="1"/>
    <x v="6"/>
    <n v="0"/>
    <n v="0"/>
  </r>
  <r>
    <x v="2532"/>
    <x v="0"/>
    <x v="0"/>
    <x v="20"/>
    <x v="0"/>
    <n v="86"/>
    <x v="43"/>
    <x v="1"/>
    <x v="4"/>
    <x v="2"/>
    <x v="5"/>
    <x v="1"/>
    <s v="No"/>
    <x v="2"/>
    <x v="1"/>
    <x v="1"/>
    <x v="7"/>
    <x v="5"/>
    <x v="1"/>
    <n v="0"/>
    <n v="0"/>
  </r>
  <r>
    <x v="2533"/>
    <x v="17"/>
    <x v="0"/>
    <x v="16"/>
    <x v="3"/>
    <n v="46"/>
    <x v="38"/>
    <x v="1"/>
    <x v="24"/>
    <x v="2"/>
    <x v="0"/>
    <x v="1"/>
    <s v="No"/>
    <x v="3"/>
    <x v="1"/>
    <x v="1"/>
    <x v="3"/>
    <x v="1"/>
    <x v="4"/>
    <n v="0"/>
    <n v="0"/>
  </r>
  <r>
    <x v="2534"/>
    <x v="38"/>
    <x v="0"/>
    <x v="12"/>
    <x v="3"/>
    <n v="42"/>
    <x v="41"/>
    <x v="3"/>
    <x v="16"/>
    <x v="3"/>
    <x v="4"/>
    <x v="1"/>
    <s v="No"/>
    <x v="1"/>
    <x v="1"/>
    <x v="1"/>
    <x v="17"/>
    <x v="1"/>
    <x v="1"/>
    <n v="0"/>
    <n v="0"/>
  </r>
  <r>
    <x v="2535"/>
    <x v="36"/>
    <x v="0"/>
    <x v="7"/>
    <x v="2"/>
    <n v="80"/>
    <x v="34"/>
    <x v="1"/>
    <x v="7"/>
    <x v="0"/>
    <x v="20"/>
    <x v="1"/>
    <s v="No"/>
    <x v="0"/>
    <x v="1"/>
    <x v="1"/>
    <x v="30"/>
    <x v="4"/>
    <x v="0"/>
    <n v="0"/>
    <n v="0"/>
  </r>
  <r>
    <x v="2536"/>
    <x v="47"/>
    <x v="0"/>
    <x v="22"/>
    <x v="3"/>
    <n v="39"/>
    <x v="19"/>
    <x v="0"/>
    <x v="0"/>
    <x v="1"/>
    <x v="8"/>
    <x v="1"/>
    <s v="No"/>
    <x v="0"/>
    <x v="1"/>
    <x v="1"/>
    <x v="24"/>
    <x v="3"/>
    <x v="6"/>
    <n v="0"/>
    <n v="0"/>
  </r>
  <r>
    <x v="2537"/>
    <x v="42"/>
    <x v="0"/>
    <x v="7"/>
    <x v="2"/>
    <n v="49"/>
    <x v="1"/>
    <x v="2"/>
    <x v="7"/>
    <x v="2"/>
    <x v="7"/>
    <x v="1"/>
    <s v="No"/>
    <x v="4"/>
    <x v="1"/>
    <x v="1"/>
    <x v="48"/>
    <x v="3"/>
    <x v="0"/>
    <n v="0"/>
    <n v="0"/>
  </r>
  <r>
    <x v="2538"/>
    <x v="20"/>
    <x v="0"/>
    <x v="18"/>
    <x v="3"/>
    <n v="32"/>
    <x v="32"/>
    <x v="2"/>
    <x v="5"/>
    <x v="2"/>
    <x v="19"/>
    <x v="1"/>
    <s v="No"/>
    <x v="2"/>
    <x v="1"/>
    <x v="1"/>
    <x v="42"/>
    <x v="2"/>
    <x v="4"/>
    <n v="0"/>
    <n v="0"/>
  </r>
  <r>
    <x v="2539"/>
    <x v="23"/>
    <x v="0"/>
    <x v="3"/>
    <x v="1"/>
    <n v="73"/>
    <x v="2"/>
    <x v="2"/>
    <x v="7"/>
    <x v="3"/>
    <x v="7"/>
    <x v="1"/>
    <s v="No"/>
    <x v="2"/>
    <x v="1"/>
    <x v="1"/>
    <x v="37"/>
    <x v="1"/>
    <x v="4"/>
    <n v="0"/>
    <n v="0"/>
  </r>
  <r>
    <x v="2540"/>
    <x v="41"/>
    <x v="0"/>
    <x v="22"/>
    <x v="3"/>
    <n v="42"/>
    <x v="32"/>
    <x v="2"/>
    <x v="4"/>
    <x v="2"/>
    <x v="20"/>
    <x v="1"/>
    <s v="No"/>
    <x v="1"/>
    <x v="1"/>
    <x v="1"/>
    <x v="47"/>
    <x v="5"/>
    <x v="3"/>
    <n v="0"/>
    <n v="0"/>
  </r>
  <r>
    <x v="2541"/>
    <x v="23"/>
    <x v="0"/>
    <x v="18"/>
    <x v="3"/>
    <n v="58"/>
    <x v="47"/>
    <x v="2"/>
    <x v="5"/>
    <x v="1"/>
    <x v="2"/>
    <x v="1"/>
    <s v="No"/>
    <x v="2"/>
    <x v="1"/>
    <x v="1"/>
    <x v="21"/>
    <x v="0"/>
    <x v="6"/>
    <n v="0"/>
    <n v="0"/>
  </r>
  <r>
    <x v="2542"/>
    <x v="12"/>
    <x v="0"/>
    <x v="16"/>
    <x v="3"/>
    <n v="22"/>
    <x v="10"/>
    <x v="2"/>
    <x v="3"/>
    <x v="0"/>
    <x v="18"/>
    <x v="1"/>
    <s v="No"/>
    <x v="0"/>
    <x v="1"/>
    <x v="1"/>
    <x v="46"/>
    <x v="3"/>
    <x v="2"/>
    <n v="0"/>
    <n v="0"/>
  </r>
  <r>
    <x v="2543"/>
    <x v="7"/>
    <x v="0"/>
    <x v="18"/>
    <x v="3"/>
    <n v="56"/>
    <x v="8"/>
    <x v="0"/>
    <x v="15"/>
    <x v="1"/>
    <x v="2"/>
    <x v="1"/>
    <s v="No"/>
    <x v="2"/>
    <x v="1"/>
    <x v="1"/>
    <x v="48"/>
    <x v="3"/>
    <x v="4"/>
    <n v="0"/>
    <n v="0"/>
  </r>
  <r>
    <x v="2544"/>
    <x v="5"/>
    <x v="0"/>
    <x v="13"/>
    <x v="0"/>
    <n v="70"/>
    <x v="12"/>
    <x v="2"/>
    <x v="16"/>
    <x v="1"/>
    <x v="25"/>
    <x v="1"/>
    <s v="No"/>
    <x v="2"/>
    <x v="1"/>
    <x v="1"/>
    <x v="30"/>
    <x v="0"/>
    <x v="3"/>
    <n v="0"/>
    <n v="0"/>
  </r>
  <r>
    <x v="2545"/>
    <x v="21"/>
    <x v="0"/>
    <x v="9"/>
    <x v="1"/>
    <n v="50"/>
    <x v="21"/>
    <x v="0"/>
    <x v="8"/>
    <x v="1"/>
    <x v="20"/>
    <x v="1"/>
    <s v="No"/>
    <x v="1"/>
    <x v="1"/>
    <x v="1"/>
    <x v="9"/>
    <x v="5"/>
    <x v="2"/>
    <n v="0"/>
    <n v="0"/>
  </r>
  <r>
    <x v="2546"/>
    <x v="6"/>
    <x v="0"/>
    <x v="23"/>
    <x v="1"/>
    <n v="21"/>
    <x v="21"/>
    <x v="0"/>
    <x v="0"/>
    <x v="2"/>
    <x v="21"/>
    <x v="1"/>
    <s v="No"/>
    <x v="0"/>
    <x v="1"/>
    <x v="1"/>
    <x v="7"/>
    <x v="2"/>
    <x v="3"/>
    <n v="0"/>
    <n v="0"/>
  </r>
  <r>
    <x v="2547"/>
    <x v="36"/>
    <x v="0"/>
    <x v="14"/>
    <x v="2"/>
    <n v="97"/>
    <x v="16"/>
    <x v="2"/>
    <x v="19"/>
    <x v="2"/>
    <x v="4"/>
    <x v="1"/>
    <s v="No"/>
    <x v="4"/>
    <x v="1"/>
    <x v="1"/>
    <x v="20"/>
    <x v="1"/>
    <x v="1"/>
    <n v="0"/>
    <n v="0"/>
  </r>
  <r>
    <x v="2548"/>
    <x v="32"/>
    <x v="0"/>
    <x v="21"/>
    <x v="3"/>
    <n v="63"/>
    <x v="21"/>
    <x v="0"/>
    <x v="6"/>
    <x v="0"/>
    <x v="22"/>
    <x v="1"/>
    <s v="No"/>
    <x v="3"/>
    <x v="1"/>
    <x v="1"/>
    <x v="11"/>
    <x v="2"/>
    <x v="5"/>
    <n v="0"/>
    <n v="0"/>
  </r>
  <r>
    <x v="2549"/>
    <x v="38"/>
    <x v="0"/>
    <x v="14"/>
    <x v="2"/>
    <n v="60"/>
    <x v="41"/>
    <x v="2"/>
    <x v="16"/>
    <x v="3"/>
    <x v="2"/>
    <x v="1"/>
    <s v="No"/>
    <x v="3"/>
    <x v="1"/>
    <x v="1"/>
    <x v="47"/>
    <x v="5"/>
    <x v="6"/>
    <n v="0"/>
    <n v="0"/>
  </r>
  <r>
    <x v="2550"/>
    <x v="10"/>
    <x v="0"/>
    <x v="23"/>
    <x v="1"/>
    <n v="52"/>
    <x v="13"/>
    <x v="3"/>
    <x v="15"/>
    <x v="3"/>
    <x v="21"/>
    <x v="1"/>
    <s v="No"/>
    <x v="5"/>
    <x v="1"/>
    <x v="1"/>
    <x v="48"/>
    <x v="5"/>
    <x v="0"/>
    <n v="0"/>
    <n v="0"/>
  </r>
  <r>
    <x v="2551"/>
    <x v="26"/>
    <x v="0"/>
    <x v="9"/>
    <x v="1"/>
    <n v="32"/>
    <x v="46"/>
    <x v="2"/>
    <x v="1"/>
    <x v="0"/>
    <x v="7"/>
    <x v="1"/>
    <s v="No"/>
    <x v="2"/>
    <x v="1"/>
    <x v="1"/>
    <x v="19"/>
    <x v="5"/>
    <x v="2"/>
    <n v="0"/>
    <n v="0"/>
  </r>
  <r>
    <x v="2552"/>
    <x v="12"/>
    <x v="0"/>
    <x v="22"/>
    <x v="3"/>
    <n v="48"/>
    <x v="33"/>
    <x v="3"/>
    <x v="7"/>
    <x v="1"/>
    <x v="4"/>
    <x v="1"/>
    <s v="No"/>
    <x v="4"/>
    <x v="1"/>
    <x v="1"/>
    <x v="21"/>
    <x v="2"/>
    <x v="2"/>
    <n v="0"/>
    <n v="0"/>
  </r>
  <r>
    <x v="2553"/>
    <x v="28"/>
    <x v="0"/>
    <x v="16"/>
    <x v="3"/>
    <n v="25"/>
    <x v="34"/>
    <x v="2"/>
    <x v="1"/>
    <x v="2"/>
    <x v="9"/>
    <x v="1"/>
    <s v="No"/>
    <x v="5"/>
    <x v="1"/>
    <x v="1"/>
    <x v="40"/>
    <x v="0"/>
    <x v="6"/>
    <n v="0"/>
    <n v="0"/>
  </r>
  <r>
    <x v="2554"/>
    <x v="47"/>
    <x v="0"/>
    <x v="16"/>
    <x v="3"/>
    <n v="68"/>
    <x v="23"/>
    <x v="2"/>
    <x v="0"/>
    <x v="2"/>
    <x v="24"/>
    <x v="1"/>
    <s v="No"/>
    <x v="5"/>
    <x v="1"/>
    <x v="1"/>
    <x v="3"/>
    <x v="5"/>
    <x v="4"/>
    <n v="0"/>
    <n v="0"/>
  </r>
  <r>
    <x v="2555"/>
    <x v="41"/>
    <x v="0"/>
    <x v="13"/>
    <x v="0"/>
    <n v="74"/>
    <x v="37"/>
    <x v="2"/>
    <x v="0"/>
    <x v="3"/>
    <x v="1"/>
    <x v="1"/>
    <s v="No"/>
    <x v="3"/>
    <x v="1"/>
    <x v="1"/>
    <x v="2"/>
    <x v="2"/>
    <x v="1"/>
    <n v="0"/>
    <n v="0"/>
  </r>
  <r>
    <x v="2556"/>
    <x v="41"/>
    <x v="0"/>
    <x v="17"/>
    <x v="0"/>
    <n v="88"/>
    <x v="6"/>
    <x v="3"/>
    <x v="23"/>
    <x v="3"/>
    <x v="0"/>
    <x v="1"/>
    <s v="No"/>
    <x v="3"/>
    <x v="1"/>
    <x v="1"/>
    <x v="7"/>
    <x v="4"/>
    <x v="3"/>
    <n v="0"/>
    <n v="0"/>
  </r>
  <r>
    <x v="2557"/>
    <x v="27"/>
    <x v="0"/>
    <x v="6"/>
    <x v="0"/>
    <n v="23"/>
    <x v="19"/>
    <x v="0"/>
    <x v="17"/>
    <x v="1"/>
    <x v="20"/>
    <x v="1"/>
    <s v="No"/>
    <x v="3"/>
    <x v="1"/>
    <x v="1"/>
    <x v="14"/>
    <x v="3"/>
    <x v="0"/>
    <n v="0"/>
    <n v="0"/>
  </r>
  <r>
    <x v="2558"/>
    <x v="34"/>
    <x v="0"/>
    <x v="15"/>
    <x v="0"/>
    <n v="32"/>
    <x v="18"/>
    <x v="2"/>
    <x v="5"/>
    <x v="3"/>
    <x v="2"/>
    <x v="1"/>
    <s v="No"/>
    <x v="0"/>
    <x v="1"/>
    <x v="1"/>
    <x v="37"/>
    <x v="3"/>
    <x v="0"/>
    <n v="0"/>
    <n v="0"/>
  </r>
  <r>
    <x v="2559"/>
    <x v="39"/>
    <x v="0"/>
    <x v="22"/>
    <x v="3"/>
    <n v="71"/>
    <x v="16"/>
    <x v="1"/>
    <x v="14"/>
    <x v="0"/>
    <x v="17"/>
    <x v="1"/>
    <s v="No"/>
    <x v="1"/>
    <x v="1"/>
    <x v="1"/>
    <x v="33"/>
    <x v="5"/>
    <x v="6"/>
    <n v="0"/>
    <n v="0"/>
  </r>
  <r>
    <x v="2560"/>
    <x v="44"/>
    <x v="0"/>
    <x v="23"/>
    <x v="1"/>
    <n v="62"/>
    <x v="18"/>
    <x v="2"/>
    <x v="10"/>
    <x v="1"/>
    <x v="2"/>
    <x v="1"/>
    <s v="No"/>
    <x v="2"/>
    <x v="1"/>
    <x v="1"/>
    <x v="14"/>
    <x v="5"/>
    <x v="4"/>
    <n v="0"/>
    <n v="0"/>
  </r>
  <r>
    <x v="2561"/>
    <x v="45"/>
    <x v="0"/>
    <x v="15"/>
    <x v="0"/>
    <n v="20"/>
    <x v="14"/>
    <x v="0"/>
    <x v="23"/>
    <x v="1"/>
    <x v="2"/>
    <x v="1"/>
    <s v="No"/>
    <x v="1"/>
    <x v="1"/>
    <x v="1"/>
    <x v="17"/>
    <x v="5"/>
    <x v="3"/>
    <n v="0"/>
    <n v="0"/>
  </r>
  <r>
    <x v="2562"/>
    <x v="9"/>
    <x v="0"/>
    <x v="6"/>
    <x v="0"/>
    <n v="62"/>
    <x v="28"/>
    <x v="3"/>
    <x v="22"/>
    <x v="1"/>
    <x v="10"/>
    <x v="1"/>
    <s v="No"/>
    <x v="3"/>
    <x v="1"/>
    <x v="1"/>
    <x v="46"/>
    <x v="1"/>
    <x v="0"/>
    <n v="0"/>
    <n v="0"/>
  </r>
  <r>
    <x v="2563"/>
    <x v="28"/>
    <x v="0"/>
    <x v="21"/>
    <x v="3"/>
    <n v="81"/>
    <x v="2"/>
    <x v="3"/>
    <x v="0"/>
    <x v="0"/>
    <x v="9"/>
    <x v="1"/>
    <s v="No"/>
    <x v="3"/>
    <x v="1"/>
    <x v="1"/>
    <x v="43"/>
    <x v="0"/>
    <x v="6"/>
    <n v="0"/>
    <n v="0"/>
  </r>
  <r>
    <x v="2564"/>
    <x v="32"/>
    <x v="0"/>
    <x v="18"/>
    <x v="3"/>
    <n v="90"/>
    <x v="0"/>
    <x v="0"/>
    <x v="21"/>
    <x v="0"/>
    <x v="21"/>
    <x v="1"/>
    <s v="No"/>
    <x v="4"/>
    <x v="1"/>
    <x v="1"/>
    <x v="46"/>
    <x v="4"/>
    <x v="1"/>
    <n v="0"/>
    <n v="0"/>
  </r>
  <r>
    <x v="2565"/>
    <x v="11"/>
    <x v="0"/>
    <x v="20"/>
    <x v="0"/>
    <n v="43"/>
    <x v="34"/>
    <x v="1"/>
    <x v="21"/>
    <x v="3"/>
    <x v="15"/>
    <x v="1"/>
    <s v="No"/>
    <x v="5"/>
    <x v="1"/>
    <x v="1"/>
    <x v="6"/>
    <x v="0"/>
    <x v="3"/>
    <n v="0"/>
    <n v="0"/>
  </r>
  <r>
    <x v="2566"/>
    <x v="25"/>
    <x v="0"/>
    <x v="8"/>
    <x v="3"/>
    <n v="38"/>
    <x v="9"/>
    <x v="1"/>
    <x v="22"/>
    <x v="3"/>
    <x v="13"/>
    <x v="1"/>
    <s v="No"/>
    <x v="3"/>
    <x v="1"/>
    <x v="1"/>
    <x v="34"/>
    <x v="3"/>
    <x v="3"/>
    <n v="0"/>
    <n v="0"/>
  </r>
  <r>
    <x v="2567"/>
    <x v="1"/>
    <x v="0"/>
    <x v="12"/>
    <x v="3"/>
    <n v="25"/>
    <x v="49"/>
    <x v="3"/>
    <x v="9"/>
    <x v="1"/>
    <x v="24"/>
    <x v="1"/>
    <s v="No"/>
    <x v="5"/>
    <x v="1"/>
    <x v="1"/>
    <x v="37"/>
    <x v="1"/>
    <x v="0"/>
    <n v="0"/>
    <n v="0"/>
  </r>
  <r>
    <x v="2568"/>
    <x v="16"/>
    <x v="0"/>
    <x v="17"/>
    <x v="0"/>
    <n v="98"/>
    <x v="21"/>
    <x v="3"/>
    <x v="14"/>
    <x v="0"/>
    <x v="24"/>
    <x v="1"/>
    <s v="No"/>
    <x v="0"/>
    <x v="1"/>
    <x v="1"/>
    <x v="32"/>
    <x v="3"/>
    <x v="0"/>
    <n v="0"/>
    <n v="0"/>
  </r>
  <r>
    <x v="2569"/>
    <x v="32"/>
    <x v="0"/>
    <x v="10"/>
    <x v="0"/>
    <n v="75"/>
    <x v="14"/>
    <x v="2"/>
    <x v="4"/>
    <x v="1"/>
    <x v="6"/>
    <x v="1"/>
    <s v="No"/>
    <x v="1"/>
    <x v="1"/>
    <x v="1"/>
    <x v="9"/>
    <x v="4"/>
    <x v="4"/>
    <n v="0"/>
    <n v="0"/>
  </r>
  <r>
    <x v="2570"/>
    <x v="24"/>
    <x v="0"/>
    <x v="4"/>
    <x v="1"/>
    <n v="27"/>
    <x v="35"/>
    <x v="3"/>
    <x v="8"/>
    <x v="1"/>
    <x v="17"/>
    <x v="1"/>
    <s v="No"/>
    <x v="5"/>
    <x v="1"/>
    <x v="1"/>
    <x v="45"/>
    <x v="3"/>
    <x v="0"/>
    <n v="0"/>
    <n v="0"/>
  </r>
  <r>
    <x v="2571"/>
    <x v="4"/>
    <x v="0"/>
    <x v="12"/>
    <x v="3"/>
    <n v="27"/>
    <x v="16"/>
    <x v="0"/>
    <x v="13"/>
    <x v="0"/>
    <x v="1"/>
    <x v="1"/>
    <s v="No"/>
    <x v="3"/>
    <x v="1"/>
    <x v="1"/>
    <x v="26"/>
    <x v="1"/>
    <x v="0"/>
    <n v="0"/>
    <n v="0"/>
  </r>
  <r>
    <x v="2572"/>
    <x v="22"/>
    <x v="0"/>
    <x v="0"/>
    <x v="0"/>
    <n v="42"/>
    <x v="47"/>
    <x v="2"/>
    <x v="5"/>
    <x v="3"/>
    <x v="20"/>
    <x v="1"/>
    <s v="No"/>
    <x v="2"/>
    <x v="1"/>
    <x v="1"/>
    <x v="19"/>
    <x v="4"/>
    <x v="3"/>
    <n v="0"/>
    <n v="0"/>
  </r>
  <r>
    <x v="2573"/>
    <x v="22"/>
    <x v="0"/>
    <x v="17"/>
    <x v="0"/>
    <n v="90"/>
    <x v="35"/>
    <x v="2"/>
    <x v="16"/>
    <x v="2"/>
    <x v="14"/>
    <x v="1"/>
    <s v="No"/>
    <x v="5"/>
    <x v="1"/>
    <x v="1"/>
    <x v="43"/>
    <x v="4"/>
    <x v="2"/>
    <n v="0"/>
    <n v="0"/>
  </r>
  <r>
    <x v="2574"/>
    <x v="7"/>
    <x v="0"/>
    <x v="19"/>
    <x v="3"/>
    <n v="63"/>
    <x v="20"/>
    <x v="2"/>
    <x v="18"/>
    <x v="2"/>
    <x v="12"/>
    <x v="1"/>
    <s v="No"/>
    <x v="4"/>
    <x v="1"/>
    <x v="1"/>
    <x v="8"/>
    <x v="2"/>
    <x v="0"/>
    <n v="0"/>
    <n v="0"/>
  </r>
  <r>
    <x v="2575"/>
    <x v="10"/>
    <x v="0"/>
    <x v="6"/>
    <x v="0"/>
    <n v="96"/>
    <x v="46"/>
    <x v="2"/>
    <x v="5"/>
    <x v="3"/>
    <x v="17"/>
    <x v="1"/>
    <s v="No"/>
    <x v="0"/>
    <x v="1"/>
    <x v="1"/>
    <x v="44"/>
    <x v="3"/>
    <x v="2"/>
    <n v="0"/>
    <n v="0"/>
  </r>
  <r>
    <x v="2576"/>
    <x v="30"/>
    <x v="0"/>
    <x v="15"/>
    <x v="0"/>
    <n v="40"/>
    <x v="13"/>
    <x v="2"/>
    <x v="5"/>
    <x v="0"/>
    <x v="19"/>
    <x v="1"/>
    <s v="No"/>
    <x v="1"/>
    <x v="1"/>
    <x v="1"/>
    <x v="5"/>
    <x v="5"/>
    <x v="3"/>
    <n v="0"/>
    <n v="0"/>
  </r>
  <r>
    <x v="2577"/>
    <x v="16"/>
    <x v="0"/>
    <x v="20"/>
    <x v="0"/>
    <n v="39"/>
    <x v="46"/>
    <x v="0"/>
    <x v="13"/>
    <x v="3"/>
    <x v="9"/>
    <x v="1"/>
    <s v="No"/>
    <x v="2"/>
    <x v="1"/>
    <x v="1"/>
    <x v="10"/>
    <x v="4"/>
    <x v="5"/>
    <n v="0"/>
    <n v="0"/>
  </r>
  <r>
    <x v="2578"/>
    <x v="22"/>
    <x v="0"/>
    <x v="12"/>
    <x v="3"/>
    <n v="48"/>
    <x v="34"/>
    <x v="2"/>
    <x v="7"/>
    <x v="3"/>
    <x v="20"/>
    <x v="1"/>
    <s v="No"/>
    <x v="1"/>
    <x v="1"/>
    <x v="1"/>
    <x v="35"/>
    <x v="1"/>
    <x v="3"/>
    <n v="0"/>
    <n v="0"/>
  </r>
  <r>
    <x v="2579"/>
    <x v="13"/>
    <x v="0"/>
    <x v="0"/>
    <x v="0"/>
    <n v="20"/>
    <x v="46"/>
    <x v="2"/>
    <x v="7"/>
    <x v="2"/>
    <x v="18"/>
    <x v="1"/>
    <s v="No"/>
    <x v="0"/>
    <x v="1"/>
    <x v="1"/>
    <x v="19"/>
    <x v="0"/>
    <x v="1"/>
    <n v="0"/>
    <n v="0"/>
  </r>
  <r>
    <x v="2580"/>
    <x v="49"/>
    <x v="0"/>
    <x v="2"/>
    <x v="0"/>
    <n v="29"/>
    <x v="2"/>
    <x v="1"/>
    <x v="2"/>
    <x v="2"/>
    <x v="15"/>
    <x v="1"/>
    <s v="No"/>
    <x v="5"/>
    <x v="1"/>
    <x v="1"/>
    <x v="21"/>
    <x v="4"/>
    <x v="3"/>
    <n v="0"/>
    <n v="0"/>
  </r>
  <r>
    <x v="2581"/>
    <x v="9"/>
    <x v="0"/>
    <x v="10"/>
    <x v="0"/>
    <n v="81"/>
    <x v="5"/>
    <x v="2"/>
    <x v="9"/>
    <x v="0"/>
    <x v="10"/>
    <x v="1"/>
    <s v="No"/>
    <x v="0"/>
    <x v="1"/>
    <x v="1"/>
    <x v="26"/>
    <x v="2"/>
    <x v="5"/>
    <n v="0"/>
    <n v="0"/>
  </r>
  <r>
    <x v="2582"/>
    <x v="1"/>
    <x v="0"/>
    <x v="10"/>
    <x v="0"/>
    <n v="98"/>
    <x v="45"/>
    <x v="1"/>
    <x v="21"/>
    <x v="3"/>
    <x v="15"/>
    <x v="1"/>
    <s v="No"/>
    <x v="4"/>
    <x v="1"/>
    <x v="1"/>
    <x v="7"/>
    <x v="0"/>
    <x v="6"/>
    <n v="0"/>
    <n v="0"/>
  </r>
  <r>
    <x v="2583"/>
    <x v="28"/>
    <x v="0"/>
    <x v="2"/>
    <x v="0"/>
    <n v="93"/>
    <x v="19"/>
    <x v="2"/>
    <x v="12"/>
    <x v="3"/>
    <x v="25"/>
    <x v="1"/>
    <s v="No"/>
    <x v="2"/>
    <x v="1"/>
    <x v="1"/>
    <x v="44"/>
    <x v="1"/>
    <x v="1"/>
    <n v="0"/>
    <n v="0"/>
  </r>
  <r>
    <x v="2584"/>
    <x v="8"/>
    <x v="0"/>
    <x v="20"/>
    <x v="0"/>
    <n v="30"/>
    <x v="20"/>
    <x v="0"/>
    <x v="24"/>
    <x v="2"/>
    <x v="3"/>
    <x v="1"/>
    <s v="No"/>
    <x v="5"/>
    <x v="1"/>
    <x v="1"/>
    <x v="8"/>
    <x v="4"/>
    <x v="4"/>
    <n v="0"/>
    <n v="0"/>
  </r>
  <r>
    <x v="2585"/>
    <x v="9"/>
    <x v="0"/>
    <x v="12"/>
    <x v="3"/>
    <n v="37"/>
    <x v="48"/>
    <x v="0"/>
    <x v="1"/>
    <x v="3"/>
    <x v="14"/>
    <x v="1"/>
    <s v="No"/>
    <x v="1"/>
    <x v="1"/>
    <x v="1"/>
    <x v="5"/>
    <x v="5"/>
    <x v="1"/>
    <n v="0"/>
    <n v="0"/>
  </r>
  <r>
    <x v="2586"/>
    <x v="30"/>
    <x v="0"/>
    <x v="7"/>
    <x v="2"/>
    <n v="28"/>
    <x v="1"/>
    <x v="0"/>
    <x v="22"/>
    <x v="0"/>
    <x v="12"/>
    <x v="1"/>
    <s v="No"/>
    <x v="0"/>
    <x v="1"/>
    <x v="1"/>
    <x v="43"/>
    <x v="2"/>
    <x v="6"/>
    <n v="0"/>
    <n v="0"/>
  </r>
  <r>
    <x v="2587"/>
    <x v="0"/>
    <x v="0"/>
    <x v="18"/>
    <x v="3"/>
    <n v="29"/>
    <x v="39"/>
    <x v="2"/>
    <x v="7"/>
    <x v="0"/>
    <x v="18"/>
    <x v="1"/>
    <s v="No"/>
    <x v="0"/>
    <x v="1"/>
    <x v="1"/>
    <x v="32"/>
    <x v="3"/>
    <x v="6"/>
    <n v="0"/>
    <n v="0"/>
  </r>
  <r>
    <x v="2588"/>
    <x v="42"/>
    <x v="0"/>
    <x v="21"/>
    <x v="3"/>
    <n v="49"/>
    <x v="12"/>
    <x v="2"/>
    <x v="15"/>
    <x v="2"/>
    <x v="4"/>
    <x v="1"/>
    <s v="No"/>
    <x v="1"/>
    <x v="1"/>
    <x v="1"/>
    <x v="25"/>
    <x v="0"/>
    <x v="4"/>
    <n v="0"/>
    <n v="0"/>
  </r>
  <r>
    <x v="2589"/>
    <x v="16"/>
    <x v="0"/>
    <x v="13"/>
    <x v="0"/>
    <n v="53"/>
    <x v="25"/>
    <x v="2"/>
    <x v="5"/>
    <x v="0"/>
    <x v="8"/>
    <x v="1"/>
    <s v="No"/>
    <x v="4"/>
    <x v="1"/>
    <x v="1"/>
    <x v="4"/>
    <x v="3"/>
    <x v="2"/>
    <n v="0"/>
    <n v="0"/>
  </r>
  <r>
    <x v="2590"/>
    <x v="9"/>
    <x v="0"/>
    <x v="24"/>
    <x v="3"/>
    <n v="66"/>
    <x v="18"/>
    <x v="2"/>
    <x v="2"/>
    <x v="2"/>
    <x v="16"/>
    <x v="1"/>
    <s v="No"/>
    <x v="1"/>
    <x v="1"/>
    <x v="1"/>
    <x v="31"/>
    <x v="0"/>
    <x v="2"/>
    <n v="0"/>
    <n v="0"/>
  </r>
  <r>
    <x v="2591"/>
    <x v="37"/>
    <x v="0"/>
    <x v="14"/>
    <x v="2"/>
    <n v="61"/>
    <x v="35"/>
    <x v="1"/>
    <x v="8"/>
    <x v="1"/>
    <x v="13"/>
    <x v="1"/>
    <s v="No"/>
    <x v="0"/>
    <x v="1"/>
    <x v="1"/>
    <x v="19"/>
    <x v="1"/>
    <x v="3"/>
    <n v="0"/>
    <n v="0"/>
  </r>
  <r>
    <x v="2592"/>
    <x v="51"/>
    <x v="0"/>
    <x v="6"/>
    <x v="0"/>
    <n v="23"/>
    <x v="44"/>
    <x v="3"/>
    <x v="15"/>
    <x v="2"/>
    <x v="14"/>
    <x v="1"/>
    <s v="No"/>
    <x v="5"/>
    <x v="1"/>
    <x v="1"/>
    <x v="21"/>
    <x v="0"/>
    <x v="3"/>
    <n v="0"/>
    <n v="0"/>
  </r>
  <r>
    <x v="2593"/>
    <x v="24"/>
    <x v="0"/>
    <x v="13"/>
    <x v="0"/>
    <n v="36"/>
    <x v="24"/>
    <x v="1"/>
    <x v="21"/>
    <x v="3"/>
    <x v="10"/>
    <x v="1"/>
    <s v="No"/>
    <x v="5"/>
    <x v="1"/>
    <x v="1"/>
    <x v="44"/>
    <x v="4"/>
    <x v="6"/>
    <n v="0"/>
    <n v="0"/>
  </r>
  <r>
    <x v="2594"/>
    <x v="35"/>
    <x v="0"/>
    <x v="11"/>
    <x v="0"/>
    <n v="81"/>
    <x v="6"/>
    <x v="0"/>
    <x v="21"/>
    <x v="3"/>
    <x v="15"/>
    <x v="1"/>
    <s v="No"/>
    <x v="1"/>
    <x v="1"/>
    <x v="1"/>
    <x v="29"/>
    <x v="1"/>
    <x v="6"/>
    <n v="0"/>
    <n v="0"/>
  </r>
  <r>
    <x v="2595"/>
    <x v="26"/>
    <x v="0"/>
    <x v="0"/>
    <x v="0"/>
    <n v="56"/>
    <x v="44"/>
    <x v="3"/>
    <x v="1"/>
    <x v="2"/>
    <x v="4"/>
    <x v="1"/>
    <s v="No"/>
    <x v="1"/>
    <x v="1"/>
    <x v="1"/>
    <x v="35"/>
    <x v="4"/>
    <x v="4"/>
    <n v="0"/>
    <n v="0"/>
  </r>
  <r>
    <x v="2596"/>
    <x v="6"/>
    <x v="0"/>
    <x v="5"/>
    <x v="0"/>
    <n v="78"/>
    <x v="7"/>
    <x v="0"/>
    <x v="13"/>
    <x v="1"/>
    <x v="21"/>
    <x v="1"/>
    <s v="No"/>
    <x v="2"/>
    <x v="1"/>
    <x v="1"/>
    <x v="31"/>
    <x v="2"/>
    <x v="5"/>
    <n v="0"/>
    <n v="0"/>
  </r>
  <r>
    <x v="2597"/>
    <x v="52"/>
    <x v="0"/>
    <x v="16"/>
    <x v="3"/>
    <n v="25"/>
    <x v="15"/>
    <x v="3"/>
    <x v="11"/>
    <x v="2"/>
    <x v="14"/>
    <x v="1"/>
    <s v="No"/>
    <x v="5"/>
    <x v="1"/>
    <x v="1"/>
    <x v="21"/>
    <x v="0"/>
    <x v="4"/>
    <n v="0"/>
    <n v="0"/>
  </r>
  <r>
    <x v="2598"/>
    <x v="14"/>
    <x v="0"/>
    <x v="21"/>
    <x v="3"/>
    <n v="86"/>
    <x v="22"/>
    <x v="3"/>
    <x v="8"/>
    <x v="3"/>
    <x v="13"/>
    <x v="1"/>
    <s v="No"/>
    <x v="0"/>
    <x v="1"/>
    <x v="1"/>
    <x v="4"/>
    <x v="5"/>
    <x v="2"/>
    <n v="0"/>
    <n v="0"/>
  </r>
  <r>
    <x v="2599"/>
    <x v="6"/>
    <x v="0"/>
    <x v="16"/>
    <x v="3"/>
    <n v="99"/>
    <x v="34"/>
    <x v="2"/>
    <x v="9"/>
    <x v="0"/>
    <x v="23"/>
    <x v="1"/>
    <s v="No"/>
    <x v="0"/>
    <x v="1"/>
    <x v="1"/>
    <x v="26"/>
    <x v="2"/>
    <x v="5"/>
    <n v="0"/>
    <n v="0"/>
  </r>
  <r>
    <x v="2600"/>
    <x v="3"/>
    <x v="0"/>
    <x v="22"/>
    <x v="3"/>
    <n v="83"/>
    <x v="14"/>
    <x v="2"/>
    <x v="0"/>
    <x v="3"/>
    <x v="20"/>
    <x v="1"/>
    <s v="No"/>
    <x v="0"/>
    <x v="1"/>
    <x v="1"/>
    <x v="49"/>
    <x v="4"/>
    <x v="4"/>
    <n v="0"/>
    <n v="0"/>
  </r>
  <r>
    <x v="2601"/>
    <x v="12"/>
    <x v="0"/>
    <x v="10"/>
    <x v="0"/>
    <n v="33"/>
    <x v="16"/>
    <x v="0"/>
    <x v="20"/>
    <x v="0"/>
    <x v="3"/>
    <x v="1"/>
    <s v="No"/>
    <x v="5"/>
    <x v="1"/>
    <x v="1"/>
    <x v="34"/>
    <x v="1"/>
    <x v="5"/>
    <n v="0"/>
    <n v="0"/>
  </r>
  <r>
    <x v="2602"/>
    <x v="13"/>
    <x v="0"/>
    <x v="7"/>
    <x v="2"/>
    <n v="44"/>
    <x v="36"/>
    <x v="2"/>
    <x v="13"/>
    <x v="3"/>
    <x v="3"/>
    <x v="1"/>
    <s v="No"/>
    <x v="1"/>
    <x v="1"/>
    <x v="1"/>
    <x v="43"/>
    <x v="0"/>
    <x v="3"/>
    <n v="0"/>
    <n v="0"/>
  </r>
  <r>
    <x v="2603"/>
    <x v="28"/>
    <x v="0"/>
    <x v="10"/>
    <x v="0"/>
    <n v="58"/>
    <x v="47"/>
    <x v="2"/>
    <x v="11"/>
    <x v="1"/>
    <x v="2"/>
    <x v="1"/>
    <s v="No"/>
    <x v="4"/>
    <x v="1"/>
    <x v="1"/>
    <x v="6"/>
    <x v="1"/>
    <x v="2"/>
    <n v="0"/>
    <n v="0"/>
  </r>
  <r>
    <x v="2604"/>
    <x v="36"/>
    <x v="0"/>
    <x v="1"/>
    <x v="0"/>
    <n v="54"/>
    <x v="24"/>
    <x v="2"/>
    <x v="19"/>
    <x v="1"/>
    <x v="23"/>
    <x v="1"/>
    <s v="No"/>
    <x v="5"/>
    <x v="1"/>
    <x v="1"/>
    <x v="49"/>
    <x v="5"/>
    <x v="1"/>
    <n v="0"/>
    <n v="0"/>
  </r>
  <r>
    <x v="2605"/>
    <x v="38"/>
    <x v="0"/>
    <x v="15"/>
    <x v="0"/>
    <n v="93"/>
    <x v="22"/>
    <x v="2"/>
    <x v="3"/>
    <x v="1"/>
    <x v="18"/>
    <x v="1"/>
    <s v="No"/>
    <x v="4"/>
    <x v="1"/>
    <x v="1"/>
    <x v="18"/>
    <x v="0"/>
    <x v="0"/>
    <n v="0"/>
    <n v="0"/>
  </r>
  <r>
    <x v="2606"/>
    <x v="33"/>
    <x v="0"/>
    <x v="9"/>
    <x v="1"/>
    <n v="98"/>
    <x v="22"/>
    <x v="0"/>
    <x v="2"/>
    <x v="1"/>
    <x v="10"/>
    <x v="1"/>
    <s v="No"/>
    <x v="3"/>
    <x v="1"/>
    <x v="1"/>
    <x v="15"/>
    <x v="4"/>
    <x v="4"/>
    <n v="0"/>
    <n v="0"/>
  </r>
  <r>
    <x v="2607"/>
    <x v="38"/>
    <x v="0"/>
    <x v="9"/>
    <x v="1"/>
    <n v="36"/>
    <x v="19"/>
    <x v="3"/>
    <x v="11"/>
    <x v="1"/>
    <x v="0"/>
    <x v="1"/>
    <s v="No"/>
    <x v="0"/>
    <x v="1"/>
    <x v="1"/>
    <x v="25"/>
    <x v="3"/>
    <x v="6"/>
    <n v="0"/>
    <n v="0"/>
  </r>
  <r>
    <x v="2608"/>
    <x v="32"/>
    <x v="0"/>
    <x v="14"/>
    <x v="2"/>
    <n v="68"/>
    <x v="16"/>
    <x v="0"/>
    <x v="20"/>
    <x v="3"/>
    <x v="19"/>
    <x v="1"/>
    <s v="No"/>
    <x v="4"/>
    <x v="1"/>
    <x v="1"/>
    <x v="26"/>
    <x v="2"/>
    <x v="0"/>
    <n v="0"/>
    <n v="0"/>
  </r>
  <r>
    <x v="2609"/>
    <x v="17"/>
    <x v="0"/>
    <x v="21"/>
    <x v="3"/>
    <n v="95"/>
    <x v="10"/>
    <x v="2"/>
    <x v="13"/>
    <x v="2"/>
    <x v="21"/>
    <x v="1"/>
    <s v="No"/>
    <x v="5"/>
    <x v="1"/>
    <x v="1"/>
    <x v="27"/>
    <x v="5"/>
    <x v="4"/>
    <n v="0"/>
    <n v="0"/>
  </r>
  <r>
    <x v="2610"/>
    <x v="17"/>
    <x v="0"/>
    <x v="2"/>
    <x v="0"/>
    <n v="93"/>
    <x v="8"/>
    <x v="2"/>
    <x v="10"/>
    <x v="1"/>
    <x v="0"/>
    <x v="1"/>
    <s v="No"/>
    <x v="0"/>
    <x v="1"/>
    <x v="1"/>
    <x v="29"/>
    <x v="1"/>
    <x v="3"/>
    <n v="0"/>
    <n v="0"/>
  </r>
  <r>
    <x v="2611"/>
    <x v="23"/>
    <x v="0"/>
    <x v="14"/>
    <x v="2"/>
    <n v="99"/>
    <x v="49"/>
    <x v="0"/>
    <x v="1"/>
    <x v="3"/>
    <x v="19"/>
    <x v="1"/>
    <s v="No"/>
    <x v="4"/>
    <x v="1"/>
    <x v="1"/>
    <x v="7"/>
    <x v="1"/>
    <x v="0"/>
    <n v="0"/>
    <n v="0"/>
  </r>
  <r>
    <x v="2612"/>
    <x v="0"/>
    <x v="0"/>
    <x v="12"/>
    <x v="3"/>
    <n v="22"/>
    <x v="7"/>
    <x v="2"/>
    <x v="2"/>
    <x v="0"/>
    <x v="22"/>
    <x v="1"/>
    <s v="No"/>
    <x v="2"/>
    <x v="1"/>
    <x v="1"/>
    <x v="46"/>
    <x v="0"/>
    <x v="3"/>
    <n v="0"/>
    <n v="0"/>
  </r>
  <r>
    <x v="2613"/>
    <x v="44"/>
    <x v="0"/>
    <x v="24"/>
    <x v="3"/>
    <n v="88"/>
    <x v="45"/>
    <x v="2"/>
    <x v="9"/>
    <x v="3"/>
    <x v="3"/>
    <x v="1"/>
    <s v="No"/>
    <x v="0"/>
    <x v="1"/>
    <x v="1"/>
    <x v="0"/>
    <x v="4"/>
    <x v="5"/>
    <n v="0"/>
    <n v="0"/>
  </r>
  <r>
    <x v="2614"/>
    <x v="20"/>
    <x v="0"/>
    <x v="14"/>
    <x v="2"/>
    <n v="65"/>
    <x v="25"/>
    <x v="2"/>
    <x v="2"/>
    <x v="1"/>
    <x v="19"/>
    <x v="1"/>
    <s v="No"/>
    <x v="0"/>
    <x v="1"/>
    <x v="1"/>
    <x v="13"/>
    <x v="4"/>
    <x v="0"/>
    <n v="0"/>
    <n v="0"/>
  </r>
  <r>
    <x v="2615"/>
    <x v="34"/>
    <x v="0"/>
    <x v="17"/>
    <x v="0"/>
    <n v="62"/>
    <x v="28"/>
    <x v="2"/>
    <x v="1"/>
    <x v="3"/>
    <x v="0"/>
    <x v="1"/>
    <s v="No"/>
    <x v="4"/>
    <x v="1"/>
    <x v="1"/>
    <x v="49"/>
    <x v="5"/>
    <x v="3"/>
    <n v="0"/>
    <n v="0"/>
  </r>
  <r>
    <x v="2616"/>
    <x v="12"/>
    <x v="0"/>
    <x v="3"/>
    <x v="1"/>
    <n v="55"/>
    <x v="42"/>
    <x v="3"/>
    <x v="7"/>
    <x v="1"/>
    <x v="15"/>
    <x v="1"/>
    <s v="No"/>
    <x v="0"/>
    <x v="1"/>
    <x v="1"/>
    <x v="15"/>
    <x v="1"/>
    <x v="2"/>
    <n v="0"/>
    <n v="0"/>
  </r>
  <r>
    <x v="2617"/>
    <x v="18"/>
    <x v="0"/>
    <x v="6"/>
    <x v="0"/>
    <n v="97"/>
    <x v="37"/>
    <x v="1"/>
    <x v="1"/>
    <x v="1"/>
    <x v="6"/>
    <x v="1"/>
    <s v="No"/>
    <x v="3"/>
    <x v="1"/>
    <x v="1"/>
    <x v="32"/>
    <x v="4"/>
    <x v="2"/>
    <n v="0"/>
    <n v="0"/>
  </r>
  <r>
    <x v="2618"/>
    <x v="27"/>
    <x v="0"/>
    <x v="8"/>
    <x v="3"/>
    <n v="77"/>
    <x v="7"/>
    <x v="0"/>
    <x v="18"/>
    <x v="3"/>
    <x v="7"/>
    <x v="1"/>
    <s v="No"/>
    <x v="0"/>
    <x v="1"/>
    <x v="1"/>
    <x v="45"/>
    <x v="0"/>
    <x v="5"/>
    <n v="0"/>
    <n v="0"/>
  </r>
  <r>
    <x v="2619"/>
    <x v="33"/>
    <x v="0"/>
    <x v="13"/>
    <x v="0"/>
    <n v="40"/>
    <x v="39"/>
    <x v="0"/>
    <x v="21"/>
    <x v="0"/>
    <x v="20"/>
    <x v="1"/>
    <s v="No"/>
    <x v="1"/>
    <x v="1"/>
    <x v="1"/>
    <x v="39"/>
    <x v="2"/>
    <x v="1"/>
    <n v="0"/>
    <n v="0"/>
  </r>
  <r>
    <x v="2620"/>
    <x v="7"/>
    <x v="0"/>
    <x v="0"/>
    <x v="0"/>
    <n v="23"/>
    <x v="31"/>
    <x v="1"/>
    <x v="12"/>
    <x v="0"/>
    <x v="21"/>
    <x v="1"/>
    <s v="No"/>
    <x v="3"/>
    <x v="1"/>
    <x v="1"/>
    <x v="40"/>
    <x v="5"/>
    <x v="2"/>
    <n v="0"/>
    <n v="0"/>
  </r>
  <r>
    <x v="2621"/>
    <x v="39"/>
    <x v="0"/>
    <x v="9"/>
    <x v="1"/>
    <n v="46"/>
    <x v="1"/>
    <x v="2"/>
    <x v="19"/>
    <x v="0"/>
    <x v="21"/>
    <x v="1"/>
    <s v="No"/>
    <x v="0"/>
    <x v="1"/>
    <x v="1"/>
    <x v="33"/>
    <x v="4"/>
    <x v="2"/>
    <n v="0"/>
    <n v="0"/>
  </r>
  <r>
    <x v="2622"/>
    <x v="6"/>
    <x v="0"/>
    <x v="21"/>
    <x v="3"/>
    <n v="75"/>
    <x v="13"/>
    <x v="2"/>
    <x v="22"/>
    <x v="1"/>
    <x v="8"/>
    <x v="1"/>
    <s v="No"/>
    <x v="4"/>
    <x v="1"/>
    <x v="1"/>
    <x v="28"/>
    <x v="2"/>
    <x v="2"/>
    <n v="0"/>
    <n v="0"/>
  </r>
  <r>
    <x v="2623"/>
    <x v="34"/>
    <x v="0"/>
    <x v="9"/>
    <x v="1"/>
    <n v="76"/>
    <x v="2"/>
    <x v="2"/>
    <x v="9"/>
    <x v="3"/>
    <x v="6"/>
    <x v="1"/>
    <s v="No"/>
    <x v="2"/>
    <x v="1"/>
    <x v="1"/>
    <x v="25"/>
    <x v="1"/>
    <x v="2"/>
    <n v="0"/>
    <n v="0"/>
  </r>
  <r>
    <x v="2624"/>
    <x v="1"/>
    <x v="0"/>
    <x v="10"/>
    <x v="0"/>
    <n v="59"/>
    <x v="45"/>
    <x v="2"/>
    <x v="21"/>
    <x v="2"/>
    <x v="13"/>
    <x v="1"/>
    <s v="No"/>
    <x v="3"/>
    <x v="1"/>
    <x v="1"/>
    <x v="5"/>
    <x v="2"/>
    <x v="2"/>
    <n v="0"/>
    <n v="0"/>
  </r>
  <r>
    <x v="2625"/>
    <x v="11"/>
    <x v="0"/>
    <x v="11"/>
    <x v="0"/>
    <n v="51"/>
    <x v="24"/>
    <x v="0"/>
    <x v="17"/>
    <x v="2"/>
    <x v="2"/>
    <x v="1"/>
    <s v="No"/>
    <x v="3"/>
    <x v="1"/>
    <x v="1"/>
    <x v="4"/>
    <x v="2"/>
    <x v="1"/>
    <n v="0"/>
    <n v="0"/>
  </r>
  <r>
    <x v="2626"/>
    <x v="2"/>
    <x v="0"/>
    <x v="14"/>
    <x v="2"/>
    <n v="46"/>
    <x v="3"/>
    <x v="3"/>
    <x v="5"/>
    <x v="3"/>
    <x v="19"/>
    <x v="1"/>
    <s v="No"/>
    <x v="0"/>
    <x v="1"/>
    <x v="1"/>
    <x v="48"/>
    <x v="2"/>
    <x v="6"/>
    <n v="0"/>
    <n v="0"/>
  </r>
  <r>
    <x v="2627"/>
    <x v="17"/>
    <x v="0"/>
    <x v="5"/>
    <x v="0"/>
    <n v="26"/>
    <x v="9"/>
    <x v="0"/>
    <x v="5"/>
    <x v="3"/>
    <x v="15"/>
    <x v="1"/>
    <s v="No"/>
    <x v="2"/>
    <x v="1"/>
    <x v="1"/>
    <x v="19"/>
    <x v="4"/>
    <x v="3"/>
    <n v="0"/>
    <n v="0"/>
  </r>
  <r>
    <x v="2628"/>
    <x v="15"/>
    <x v="0"/>
    <x v="15"/>
    <x v="0"/>
    <n v="51"/>
    <x v="5"/>
    <x v="2"/>
    <x v="5"/>
    <x v="2"/>
    <x v="22"/>
    <x v="1"/>
    <s v="No"/>
    <x v="2"/>
    <x v="1"/>
    <x v="1"/>
    <x v="38"/>
    <x v="2"/>
    <x v="4"/>
    <n v="0"/>
    <n v="0"/>
  </r>
  <r>
    <x v="2629"/>
    <x v="12"/>
    <x v="0"/>
    <x v="18"/>
    <x v="3"/>
    <n v="44"/>
    <x v="13"/>
    <x v="2"/>
    <x v="15"/>
    <x v="0"/>
    <x v="22"/>
    <x v="1"/>
    <s v="No"/>
    <x v="1"/>
    <x v="1"/>
    <x v="1"/>
    <x v="29"/>
    <x v="0"/>
    <x v="2"/>
    <n v="0"/>
    <n v="0"/>
  </r>
  <r>
    <x v="2630"/>
    <x v="26"/>
    <x v="0"/>
    <x v="11"/>
    <x v="0"/>
    <n v="82"/>
    <x v="1"/>
    <x v="1"/>
    <x v="6"/>
    <x v="1"/>
    <x v="19"/>
    <x v="1"/>
    <s v="No"/>
    <x v="1"/>
    <x v="1"/>
    <x v="1"/>
    <x v="41"/>
    <x v="1"/>
    <x v="3"/>
    <n v="0"/>
    <n v="0"/>
  </r>
  <r>
    <x v="2631"/>
    <x v="10"/>
    <x v="0"/>
    <x v="11"/>
    <x v="0"/>
    <n v="44"/>
    <x v="39"/>
    <x v="1"/>
    <x v="10"/>
    <x v="2"/>
    <x v="2"/>
    <x v="1"/>
    <s v="No"/>
    <x v="0"/>
    <x v="1"/>
    <x v="1"/>
    <x v="35"/>
    <x v="1"/>
    <x v="1"/>
    <n v="0"/>
    <n v="0"/>
  </r>
  <r>
    <x v="2632"/>
    <x v="41"/>
    <x v="0"/>
    <x v="18"/>
    <x v="3"/>
    <n v="27"/>
    <x v="29"/>
    <x v="2"/>
    <x v="13"/>
    <x v="3"/>
    <x v="16"/>
    <x v="1"/>
    <s v="No"/>
    <x v="2"/>
    <x v="1"/>
    <x v="1"/>
    <x v="0"/>
    <x v="1"/>
    <x v="2"/>
    <n v="0"/>
    <n v="0"/>
  </r>
  <r>
    <x v="2633"/>
    <x v="47"/>
    <x v="0"/>
    <x v="12"/>
    <x v="3"/>
    <n v="90"/>
    <x v="29"/>
    <x v="2"/>
    <x v="7"/>
    <x v="3"/>
    <x v="10"/>
    <x v="1"/>
    <s v="No"/>
    <x v="2"/>
    <x v="1"/>
    <x v="1"/>
    <x v="18"/>
    <x v="2"/>
    <x v="0"/>
    <n v="0"/>
    <n v="0"/>
  </r>
  <r>
    <x v="2634"/>
    <x v="8"/>
    <x v="0"/>
    <x v="3"/>
    <x v="1"/>
    <n v="58"/>
    <x v="17"/>
    <x v="1"/>
    <x v="13"/>
    <x v="2"/>
    <x v="4"/>
    <x v="1"/>
    <s v="No"/>
    <x v="5"/>
    <x v="1"/>
    <x v="1"/>
    <x v="41"/>
    <x v="3"/>
    <x v="6"/>
    <n v="0"/>
    <n v="0"/>
  </r>
  <r>
    <x v="2635"/>
    <x v="35"/>
    <x v="0"/>
    <x v="15"/>
    <x v="0"/>
    <n v="80"/>
    <x v="24"/>
    <x v="3"/>
    <x v="15"/>
    <x v="1"/>
    <x v="3"/>
    <x v="1"/>
    <s v="No"/>
    <x v="4"/>
    <x v="1"/>
    <x v="1"/>
    <x v="11"/>
    <x v="3"/>
    <x v="0"/>
    <n v="0"/>
    <n v="0"/>
  </r>
  <r>
    <x v="2636"/>
    <x v="38"/>
    <x v="0"/>
    <x v="14"/>
    <x v="2"/>
    <n v="40"/>
    <x v="40"/>
    <x v="1"/>
    <x v="23"/>
    <x v="0"/>
    <x v="19"/>
    <x v="1"/>
    <s v="No"/>
    <x v="5"/>
    <x v="1"/>
    <x v="1"/>
    <x v="49"/>
    <x v="0"/>
    <x v="2"/>
    <n v="0"/>
    <n v="0"/>
  </r>
  <r>
    <x v="2637"/>
    <x v="30"/>
    <x v="0"/>
    <x v="13"/>
    <x v="0"/>
    <n v="23"/>
    <x v="15"/>
    <x v="2"/>
    <x v="23"/>
    <x v="1"/>
    <x v="18"/>
    <x v="1"/>
    <s v="No"/>
    <x v="5"/>
    <x v="1"/>
    <x v="1"/>
    <x v="1"/>
    <x v="3"/>
    <x v="2"/>
    <n v="0"/>
    <n v="0"/>
  </r>
  <r>
    <x v="2638"/>
    <x v="40"/>
    <x v="0"/>
    <x v="5"/>
    <x v="0"/>
    <n v="34"/>
    <x v="11"/>
    <x v="1"/>
    <x v="13"/>
    <x v="1"/>
    <x v="19"/>
    <x v="1"/>
    <s v="No"/>
    <x v="5"/>
    <x v="1"/>
    <x v="1"/>
    <x v="31"/>
    <x v="2"/>
    <x v="2"/>
    <n v="0"/>
    <n v="0"/>
  </r>
  <r>
    <x v="2639"/>
    <x v="20"/>
    <x v="0"/>
    <x v="0"/>
    <x v="0"/>
    <n v="35"/>
    <x v="13"/>
    <x v="3"/>
    <x v="6"/>
    <x v="0"/>
    <x v="5"/>
    <x v="1"/>
    <s v="No"/>
    <x v="1"/>
    <x v="1"/>
    <x v="1"/>
    <x v="42"/>
    <x v="5"/>
    <x v="3"/>
    <n v="0"/>
    <n v="0"/>
  </r>
  <r>
    <x v="2640"/>
    <x v="11"/>
    <x v="0"/>
    <x v="11"/>
    <x v="0"/>
    <n v="75"/>
    <x v="27"/>
    <x v="0"/>
    <x v="8"/>
    <x v="2"/>
    <x v="17"/>
    <x v="1"/>
    <s v="No"/>
    <x v="5"/>
    <x v="1"/>
    <x v="1"/>
    <x v="24"/>
    <x v="0"/>
    <x v="4"/>
    <n v="0"/>
    <n v="0"/>
  </r>
  <r>
    <x v="2641"/>
    <x v="15"/>
    <x v="0"/>
    <x v="12"/>
    <x v="3"/>
    <n v="60"/>
    <x v="34"/>
    <x v="3"/>
    <x v="8"/>
    <x v="0"/>
    <x v="2"/>
    <x v="1"/>
    <s v="No"/>
    <x v="2"/>
    <x v="1"/>
    <x v="1"/>
    <x v="41"/>
    <x v="4"/>
    <x v="6"/>
    <n v="0"/>
    <n v="0"/>
  </r>
  <r>
    <x v="2642"/>
    <x v="31"/>
    <x v="0"/>
    <x v="22"/>
    <x v="3"/>
    <n v="87"/>
    <x v="44"/>
    <x v="0"/>
    <x v="15"/>
    <x v="2"/>
    <x v="17"/>
    <x v="1"/>
    <s v="No"/>
    <x v="5"/>
    <x v="1"/>
    <x v="1"/>
    <x v="26"/>
    <x v="4"/>
    <x v="2"/>
    <n v="0"/>
    <n v="0"/>
  </r>
  <r>
    <x v="2643"/>
    <x v="34"/>
    <x v="0"/>
    <x v="24"/>
    <x v="3"/>
    <n v="41"/>
    <x v="33"/>
    <x v="1"/>
    <x v="5"/>
    <x v="1"/>
    <x v="3"/>
    <x v="1"/>
    <s v="No"/>
    <x v="2"/>
    <x v="1"/>
    <x v="1"/>
    <x v="10"/>
    <x v="1"/>
    <x v="5"/>
    <n v="0"/>
    <n v="0"/>
  </r>
  <r>
    <x v="2644"/>
    <x v="15"/>
    <x v="0"/>
    <x v="13"/>
    <x v="0"/>
    <n v="83"/>
    <x v="35"/>
    <x v="2"/>
    <x v="2"/>
    <x v="1"/>
    <x v="13"/>
    <x v="1"/>
    <s v="No"/>
    <x v="3"/>
    <x v="1"/>
    <x v="1"/>
    <x v="7"/>
    <x v="4"/>
    <x v="6"/>
    <n v="0"/>
    <n v="0"/>
  </r>
  <r>
    <x v="2645"/>
    <x v="51"/>
    <x v="0"/>
    <x v="18"/>
    <x v="3"/>
    <n v="81"/>
    <x v="7"/>
    <x v="0"/>
    <x v="8"/>
    <x v="1"/>
    <x v="17"/>
    <x v="1"/>
    <s v="No"/>
    <x v="5"/>
    <x v="1"/>
    <x v="1"/>
    <x v="37"/>
    <x v="4"/>
    <x v="4"/>
    <n v="0"/>
    <n v="0"/>
  </r>
  <r>
    <x v="2646"/>
    <x v="23"/>
    <x v="0"/>
    <x v="17"/>
    <x v="0"/>
    <n v="56"/>
    <x v="35"/>
    <x v="1"/>
    <x v="12"/>
    <x v="2"/>
    <x v="20"/>
    <x v="1"/>
    <s v="No"/>
    <x v="2"/>
    <x v="1"/>
    <x v="1"/>
    <x v="7"/>
    <x v="5"/>
    <x v="6"/>
    <n v="0"/>
    <n v="0"/>
  </r>
  <r>
    <x v="2647"/>
    <x v="52"/>
    <x v="0"/>
    <x v="9"/>
    <x v="1"/>
    <n v="58"/>
    <x v="36"/>
    <x v="2"/>
    <x v="16"/>
    <x v="2"/>
    <x v="13"/>
    <x v="1"/>
    <s v="No"/>
    <x v="4"/>
    <x v="1"/>
    <x v="1"/>
    <x v="29"/>
    <x v="5"/>
    <x v="2"/>
    <n v="0"/>
    <n v="0"/>
  </r>
  <r>
    <x v="2648"/>
    <x v="47"/>
    <x v="0"/>
    <x v="13"/>
    <x v="0"/>
    <n v="84"/>
    <x v="26"/>
    <x v="2"/>
    <x v="0"/>
    <x v="1"/>
    <x v="20"/>
    <x v="1"/>
    <s v="No"/>
    <x v="2"/>
    <x v="1"/>
    <x v="1"/>
    <x v="0"/>
    <x v="3"/>
    <x v="4"/>
    <n v="0"/>
    <n v="0"/>
  </r>
  <r>
    <x v="2649"/>
    <x v="51"/>
    <x v="0"/>
    <x v="24"/>
    <x v="3"/>
    <n v="21"/>
    <x v="46"/>
    <x v="2"/>
    <x v="23"/>
    <x v="3"/>
    <x v="20"/>
    <x v="1"/>
    <s v="No"/>
    <x v="5"/>
    <x v="1"/>
    <x v="1"/>
    <x v="0"/>
    <x v="4"/>
    <x v="0"/>
    <n v="0"/>
    <n v="0"/>
  </r>
  <r>
    <x v="2650"/>
    <x v="30"/>
    <x v="0"/>
    <x v="20"/>
    <x v="0"/>
    <n v="35"/>
    <x v="4"/>
    <x v="0"/>
    <x v="1"/>
    <x v="2"/>
    <x v="19"/>
    <x v="1"/>
    <s v="No"/>
    <x v="3"/>
    <x v="1"/>
    <x v="1"/>
    <x v="15"/>
    <x v="2"/>
    <x v="6"/>
    <n v="0"/>
    <n v="0"/>
  </r>
  <r>
    <x v="2651"/>
    <x v="47"/>
    <x v="0"/>
    <x v="4"/>
    <x v="1"/>
    <n v="43"/>
    <x v="30"/>
    <x v="2"/>
    <x v="17"/>
    <x v="2"/>
    <x v="12"/>
    <x v="1"/>
    <s v="No"/>
    <x v="5"/>
    <x v="1"/>
    <x v="1"/>
    <x v="46"/>
    <x v="3"/>
    <x v="3"/>
    <n v="0"/>
    <n v="0"/>
  </r>
  <r>
    <x v="2652"/>
    <x v="51"/>
    <x v="1"/>
    <x v="6"/>
    <x v="0"/>
    <n v="20"/>
    <x v="33"/>
    <x v="0"/>
    <x v="17"/>
    <x v="2"/>
    <x v="13"/>
    <x v="1"/>
    <s v="No"/>
    <x v="4"/>
    <x v="1"/>
    <x v="1"/>
    <x v="15"/>
    <x v="2"/>
    <x v="5"/>
    <n v="0"/>
    <n v="0"/>
  </r>
  <r>
    <x v="2653"/>
    <x v="29"/>
    <x v="1"/>
    <x v="0"/>
    <x v="0"/>
    <n v="36"/>
    <x v="48"/>
    <x v="0"/>
    <x v="12"/>
    <x v="3"/>
    <x v="6"/>
    <x v="1"/>
    <s v="No"/>
    <x v="0"/>
    <x v="1"/>
    <x v="1"/>
    <x v="37"/>
    <x v="0"/>
    <x v="6"/>
    <n v="0"/>
    <n v="0"/>
  </r>
  <r>
    <x v="2654"/>
    <x v="51"/>
    <x v="1"/>
    <x v="7"/>
    <x v="2"/>
    <n v="70"/>
    <x v="37"/>
    <x v="1"/>
    <x v="6"/>
    <x v="3"/>
    <x v="7"/>
    <x v="1"/>
    <s v="No"/>
    <x v="2"/>
    <x v="1"/>
    <x v="1"/>
    <x v="7"/>
    <x v="3"/>
    <x v="2"/>
    <n v="0"/>
    <n v="0"/>
  </r>
  <r>
    <x v="2655"/>
    <x v="8"/>
    <x v="1"/>
    <x v="12"/>
    <x v="3"/>
    <n v="83"/>
    <x v="5"/>
    <x v="2"/>
    <x v="0"/>
    <x v="2"/>
    <x v="23"/>
    <x v="1"/>
    <s v="No"/>
    <x v="3"/>
    <x v="1"/>
    <x v="1"/>
    <x v="1"/>
    <x v="2"/>
    <x v="0"/>
    <n v="0"/>
    <n v="0"/>
  </r>
  <r>
    <x v="2656"/>
    <x v="16"/>
    <x v="1"/>
    <x v="6"/>
    <x v="0"/>
    <n v="76"/>
    <x v="27"/>
    <x v="0"/>
    <x v="22"/>
    <x v="0"/>
    <x v="15"/>
    <x v="1"/>
    <s v="No"/>
    <x v="0"/>
    <x v="1"/>
    <x v="1"/>
    <x v="32"/>
    <x v="4"/>
    <x v="0"/>
    <n v="0"/>
    <n v="0"/>
  </r>
  <r>
    <x v="2657"/>
    <x v="16"/>
    <x v="1"/>
    <x v="10"/>
    <x v="0"/>
    <n v="81"/>
    <x v="21"/>
    <x v="2"/>
    <x v="6"/>
    <x v="2"/>
    <x v="2"/>
    <x v="1"/>
    <s v="No"/>
    <x v="0"/>
    <x v="1"/>
    <x v="1"/>
    <x v="22"/>
    <x v="2"/>
    <x v="0"/>
    <n v="0"/>
    <n v="0"/>
  </r>
  <r>
    <x v="2658"/>
    <x v="16"/>
    <x v="1"/>
    <x v="8"/>
    <x v="3"/>
    <n v="47"/>
    <x v="31"/>
    <x v="3"/>
    <x v="21"/>
    <x v="2"/>
    <x v="4"/>
    <x v="1"/>
    <s v="No"/>
    <x v="2"/>
    <x v="1"/>
    <x v="1"/>
    <x v="30"/>
    <x v="3"/>
    <x v="5"/>
    <n v="0"/>
    <n v="0"/>
  </r>
  <r>
    <x v="2659"/>
    <x v="25"/>
    <x v="1"/>
    <x v="23"/>
    <x v="1"/>
    <n v="35"/>
    <x v="23"/>
    <x v="0"/>
    <x v="0"/>
    <x v="2"/>
    <x v="14"/>
    <x v="1"/>
    <s v="No"/>
    <x v="4"/>
    <x v="1"/>
    <x v="1"/>
    <x v="15"/>
    <x v="2"/>
    <x v="0"/>
    <n v="0"/>
    <n v="0"/>
  </r>
  <r>
    <x v="2660"/>
    <x v="41"/>
    <x v="1"/>
    <x v="13"/>
    <x v="0"/>
    <n v="85"/>
    <x v="36"/>
    <x v="0"/>
    <x v="22"/>
    <x v="1"/>
    <x v="8"/>
    <x v="1"/>
    <s v="No"/>
    <x v="0"/>
    <x v="1"/>
    <x v="1"/>
    <x v="12"/>
    <x v="0"/>
    <x v="2"/>
    <n v="0"/>
    <n v="0"/>
  </r>
  <r>
    <x v="2661"/>
    <x v="49"/>
    <x v="1"/>
    <x v="23"/>
    <x v="1"/>
    <n v="96"/>
    <x v="49"/>
    <x v="3"/>
    <x v="8"/>
    <x v="3"/>
    <x v="6"/>
    <x v="1"/>
    <s v="No"/>
    <x v="0"/>
    <x v="1"/>
    <x v="1"/>
    <x v="41"/>
    <x v="4"/>
    <x v="2"/>
    <n v="0"/>
    <n v="0"/>
  </r>
  <r>
    <x v="2662"/>
    <x v="15"/>
    <x v="1"/>
    <x v="11"/>
    <x v="0"/>
    <n v="98"/>
    <x v="43"/>
    <x v="2"/>
    <x v="17"/>
    <x v="2"/>
    <x v="11"/>
    <x v="1"/>
    <s v="No"/>
    <x v="4"/>
    <x v="1"/>
    <x v="1"/>
    <x v="12"/>
    <x v="3"/>
    <x v="0"/>
    <n v="0"/>
    <n v="0"/>
  </r>
  <r>
    <x v="2663"/>
    <x v="5"/>
    <x v="1"/>
    <x v="4"/>
    <x v="1"/>
    <n v="52"/>
    <x v="48"/>
    <x v="0"/>
    <x v="5"/>
    <x v="3"/>
    <x v="3"/>
    <x v="1"/>
    <s v="No"/>
    <x v="1"/>
    <x v="1"/>
    <x v="1"/>
    <x v="2"/>
    <x v="4"/>
    <x v="2"/>
    <n v="0"/>
    <n v="0"/>
  </r>
  <r>
    <x v="2664"/>
    <x v="40"/>
    <x v="1"/>
    <x v="16"/>
    <x v="3"/>
    <n v="84"/>
    <x v="26"/>
    <x v="0"/>
    <x v="5"/>
    <x v="0"/>
    <x v="4"/>
    <x v="1"/>
    <s v="No"/>
    <x v="5"/>
    <x v="1"/>
    <x v="1"/>
    <x v="10"/>
    <x v="3"/>
    <x v="1"/>
    <n v="0"/>
    <n v="0"/>
  </r>
  <r>
    <x v="2665"/>
    <x v="27"/>
    <x v="1"/>
    <x v="17"/>
    <x v="0"/>
    <n v="71"/>
    <x v="7"/>
    <x v="0"/>
    <x v="16"/>
    <x v="0"/>
    <x v="1"/>
    <x v="1"/>
    <s v="No"/>
    <x v="5"/>
    <x v="1"/>
    <x v="1"/>
    <x v="7"/>
    <x v="0"/>
    <x v="1"/>
    <n v="0"/>
    <n v="0"/>
  </r>
  <r>
    <x v="2666"/>
    <x v="34"/>
    <x v="1"/>
    <x v="3"/>
    <x v="1"/>
    <n v="95"/>
    <x v="31"/>
    <x v="1"/>
    <x v="18"/>
    <x v="0"/>
    <x v="7"/>
    <x v="1"/>
    <s v="No"/>
    <x v="5"/>
    <x v="1"/>
    <x v="1"/>
    <x v="0"/>
    <x v="0"/>
    <x v="0"/>
    <n v="0"/>
    <n v="0"/>
  </r>
  <r>
    <x v="2667"/>
    <x v="39"/>
    <x v="1"/>
    <x v="23"/>
    <x v="1"/>
    <n v="47"/>
    <x v="33"/>
    <x v="2"/>
    <x v="20"/>
    <x v="2"/>
    <x v="7"/>
    <x v="1"/>
    <s v="No"/>
    <x v="1"/>
    <x v="1"/>
    <x v="1"/>
    <x v="4"/>
    <x v="1"/>
    <x v="0"/>
    <n v="0"/>
    <n v="0"/>
  </r>
  <r>
    <x v="2668"/>
    <x v="35"/>
    <x v="1"/>
    <x v="7"/>
    <x v="2"/>
    <n v="75"/>
    <x v="21"/>
    <x v="2"/>
    <x v="13"/>
    <x v="2"/>
    <x v="6"/>
    <x v="1"/>
    <s v="No"/>
    <x v="2"/>
    <x v="1"/>
    <x v="1"/>
    <x v="44"/>
    <x v="3"/>
    <x v="3"/>
    <n v="0"/>
    <n v="0"/>
  </r>
  <r>
    <x v="2669"/>
    <x v="31"/>
    <x v="1"/>
    <x v="22"/>
    <x v="3"/>
    <n v="28"/>
    <x v="26"/>
    <x v="0"/>
    <x v="11"/>
    <x v="1"/>
    <x v="11"/>
    <x v="1"/>
    <s v="No"/>
    <x v="1"/>
    <x v="1"/>
    <x v="1"/>
    <x v="4"/>
    <x v="2"/>
    <x v="1"/>
    <n v="0"/>
    <n v="0"/>
  </r>
  <r>
    <x v="2670"/>
    <x v="11"/>
    <x v="1"/>
    <x v="12"/>
    <x v="3"/>
    <n v="44"/>
    <x v="38"/>
    <x v="2"/>
    <x v="22"/>
    <x v="3"/>
    <x v="10"/>
    <x v="1"/>
    <s v="No"/>
    <x v="0"/>
    <x v="1"/>
    <x v="1"/>
    <x v="8"/>
    <x v="4"/>
    <x v="4"/>
    <n v="0"/>
    <n v="0"/>
  </r>
  <r>
    <x v="2671"/>
    <x v="43"/>
    <x v="1"/>
    <x v="3"/>
    <x v="1"/>
    <n v="64"/>
    <x v="15"/>
    <x v="3"/>
    <x v="0"/>
    <x v="0"/>
    <x v="6"/>
    <x v="1"/>
    <s v="No"/>
    <x v="4"/>
    <x v="1"/>
    <x v="1"/>
    <x v="23"/>
    <x v="3"/>
    <x v="6"/>
    <n v="0"/>
    <n v="0"/>
  </r>
  <r>
    <x v="2672"/>
    <x v="19"/>
    <x v="1"/>
    <x v="23"/>
    <x v="1"/>
    <n v="28"/>
    <x v="8"/>
    <x v="2"/>
    <x v="1"/>
    <x v="1"/>
    <x v="3"/>
    <x v="1"/>
    <s v="No"/>
    <x v="3"/>
    <x v="1"/>
    <x v="1"/>
    <x v="21"/>
    <x v="1"/>
    <x v="2"/>
    <n v="0"/>
    <n v="0"/>
  </r>
  <r>
    <x v="2673"/>
    <x v="29"/>
    <x v="1"/>
    <x v="15"/>
    <x v="0"/>
    <n v="21"/>
    <x v="22"/>
    <x v="2"/>
    <x v="8"/>
    <x v="2"/>
    <x v="5"/>
    <x v="1"/>
    <s v="No"/>
    <x v="4"/>
    <x v="1"/>
    <x v="1"/>
    <x v="7"/>
    <x v="1"/>
    <x v="5"/>
    <n v="0"/>
    <n v="0"/>
  </r>
  <r>
    <x v="2674"/>
    <x v="37"/>
    <x v="1"/>
    <x v="19"/>
    <x v="3"/>
    <n v="41"/>
    <x v="20"/>
    <x v="1"/>
    <x v="4"/>
    <x v="3"/>
    <x v="13"/>
    <x v="1"/>
    <s v="No"/>
    <x v="0"/>
    <x v="1"/>
    <x v="1"/>
    <x v="28"/>
    <x v="1"/>
    <x v="6"/>
    <n v="0"/>
    <n v="0"/>
  </r>
  <r>
    <x v="2675"/>
    <x v="41"/>
    <x v="1"/>
    <x v="6"/>
    <x v="0"/>
    <n v="38"/>
    <x v="41"/>
    <x v="2"/>
    <x v="15"/>
    <x v="0"/>
    <x v="23"/>
    <x v="1"/>
    <s v="No"/>
    <x v="1"/>
    <x v="1"/>
    <x v="1"/>
    <x v="25"/>
    <x v="1"/>
    <x v="4"/>
    <n v="0"/>
    <n v="0"/>
  </r>
  <r>
    <x v="2676"/>
    <x v="49"/>
    <x v="1"/>
    <x v="21"/>
    <x v="3"/>
    <n v="77"/>
    <x v="0"/>
    <x v="2"/>
    <x v="1"/>
    <x v="1"/>
    <x v="15"/>
    <x v="1"/>
    <s v="No"/>
    <x v="1"/>
    <x v="1"/>
    <x v="1"/>
    <x v="35"/>
    <x v="1"/>
    <x v="0"/>
    <n v="0"/>
    <n v="0"/>
  </r>
  <r>
    <x v="2677"/>
    <x v="4"/>
    <x v="1"/>
    <x v="6"/>
    <x v="0"/>
    <n v="43"/>
    <x v="39"/>
    <x v="0"/>
    <x v="8"/>
    <x v="1"/>
    <x v="22"/>
    <x v="1"/>
    <s v="No"/>
    <x v="2"/>
    <x v="1"/>
    <x v="1"/>
    <x v="49"/>
    <x v="3"/>
    <x v="6"/>
    <n v="0"/>
    <n v="0"/>
  </r>
  <r>
    <x v="2678"/>
    <x v="23"/>
    <x v="1"/>
    <x v="22"/>
    <x v="3"/>
    <n v="91"/>
    <x v="6"/>
    <x v="2"/>
    <x v="23"/>
    <x v="1"/>
    <x v="23"/>
    <x v="1"/>
    <s v="No"/>
    <x v="4"/>
    <x v="1"/>
    <x v="1"/>
    <x v="11"/>
    <x v="2"/>
    <x v="4"/>
    <n v="0"/>
    <n v="0"/>
  </r>
  <r>
    <x v="2679"/>
    <x v="10"/>
    <x v="1"/>
    <x v="6"/>
    <x v="0"/>
    <n v="68"/>
    <x v="6"/>
    <x v="1"/>
    <x v="22"/>
    <x v="1"/>
    <x v="22"/>
    <x v="1"/>
    <s v="No"/>
    <x v="0"/>
    <x v="1"/>
    <x v="1"/>
    <x v="22"/>
    <x v="5"/>
    <x v="3"/>
    <n v="0"/>
    <n v="0"/>
  </r>
  <r>
    <x v="2680"/>
    <x v="42"/>
    <x v="1"/>
    <x v="20"/>
    <x v="0"/>
    <n v="37"/>
    <x v="43"/>
    <x v="0"/>
    <x v="21"/>
    <x v="3"/>
    <x v="13"/>
    <x v="1"/>
    <s v="No"/>
    <x v="2"/>
    <x v="1"/>
    <x v="1"/>
    <x v="33"/>
    <x v="0"/>
    <x v="2"/>
    <n v="0"/>
    <n v="0"/>
  </r>
  <r>
    <x v="2681"/>
    <x v="51"/>
    <x v="1"/>
    <x v="9"/>
    <x v="1"/>
    <n v="23"/>
    <x v="2"/>
    <x v="0"/>
    <x v="8"/>
    <x v="2"/>
    <x v="6"/>
    <x v="1"/>
    <s v="No"/>
    <x v="3"/>
    <x v="1"/>
    <x v="1"/>
    <x v="14"/>
    <x v="5"/>
    <x v="5"/>
    <n v="0"/>
    <n v="0"/>
  </r>
  <r>
    <x v="2682"/>
    <x v="35"/>
    <x v="1"/>
    <x v="4"/>
    <x v="1"/>
    <n v="65"/>
    <x v="17"/>
    <x v="0"/>
    <x v="1"/>
    <x v="0"/>
    <x v="20"/>
    <x v="1"/>
    <s v="No"/>
    <x v="4"/>
    <x v="1"/>
    <x v="1"/>
    <x v="36"/>
    <x v="0"/>
    <x v="6"/>
    <n v="0"/>
    <n v="0"/>
  </r>
  <r>
    <x v="2683"/>
    <x v="33"/>
    <x v="1"/>
    <x v="21"/>
    <x v="3"/>
    <n v="30"/>
    <x v="6"/>
    <x v="2"/>
    <x v="21"/>
    <x v="2"/>
    <x v="19"/>
    <x v="1"/>
    <s v="No"/>
    <x v="2"/>
    <x v="1"/>
    <x v="1"/>
    <x v="33"/>
    <x v="1"/>
    <x v="0"/>
    <n v="0"/>
    <n v="0"/>
  </r>
  <r>
    <x v="2684"/>
    <x v="5"/>
    <x v="1"/>
    <x v="10"/>
    <x v="0"/>
    <n v="45"/>
    <x v="47"/>
    <x v="2"/>
    <x v="0"/>
    <x v="2"/>
    <x v="10"/>
    <x v="1"/>
    <s v="No"/>
    <x v="1"/>
    <x v="1"/>
    <x v="1"/>
    <x v="38"/>
    <x v="2"/>
    <x v="4"/>
    <n v="0"/>
    <n v="0"/>
  </r>
  <r>
    <x v="2685"/>
    <x v="19"/>
    <x v="1"/>
    <x v="23"/>
    <x v="1"/>
    <n v="25"/>
    <x v="41"/>
    <x v="2"/>
    <x v="0"/>
    <x v="0"/>
    <x v="2"/>
    <x v="1"/>
    <s v="No"/>
    <x v="0"/>
    <x v="1"/>
    <x v="1"/>
    <x v="3"/>
    <x v="2"/>
    <x v="3"/>
    <n v="0"/>
    <n v="0"/>
  </r>
  <r>
    <x v="2686"/>
    <x v="37"/>
    <x v="1"/>
    <x v="20"/>
    <x v="0"/>
    <n v="72"/>
    <x v="42"/>
    <x v="2"/>
    <x v="13"/>
    <x v="0"/>
    <x v="22"/>
    <x v="1"/>
    <s v="No"/>
    <x v="4"/>
    <x v="1"/>
    <x v="1"/>
    <x v="42"/>
    <x v="1"/>
    <x v="0"/>
    <n v="0"/>
    <n v="0"/>
  </r>
  <r>
    <x v="2687"/>
    <x v="12"/>
    <x v="1"/>
    <x v="10"/>
    <x v="0"/>
    <n v="75"/>
    <x v="12"/>
    <x v="2"/>
    <x v="3"/>
    <x v="3"/>
    <x v="15"/>
    <x v="1"/>
    <s v="No"/>
    <x v="4"/>
    <x v="1"/>
    <x v="1"/>
    <x v="45"/>
    <x v="5"/>
    <x v="4"/>
    <n v="0"/>
    <n v="0"/>
  </r>
  <r>
    <x v="2688"/>
    <x v="10"/>
    <x v="1"/>
    <x v="8"/>
    <x v="3"/>
    <n v="63"/>
    <x v="8"/>
    <x v="3"/>
    <x v="2"/>
    <x v="1"/>
    <x v="3"/>
    <x v="1"/>
    <s v="No"/>
    <x v="4"/>
    <x v="1"/>
    <x v="1"/>
    <x v="27"/>
    <x v="2"/>
    <x v="6"/>
    <n v="0"/>
    <n v="0"/>
  </r>
  <r>
    <x v="2689"/>
    <x v="26"/>
    <x v="1"/>
    <x v="0"/>
    <x v="0"/>
    <n v="35"/>
    <x v="5"/>
    <x v="2"/>
    <x v="20"/>
    <x v="3"/>
    <x v="20"/>
    <x v="1"/>
    <s v="No"/>
    <x v="3"/>
    <x v="1"/>
    <x v="1"/>
    <x v="39"/>
    <x v="3"/>
    <x v="3"/>
    <n v="0"/>
    <n v="0"/>
  </r>
  <r>
    <x v="2690"/>
    <x v="42"/>
    <x v="1"/>
    <x v="22"/>
    <x v="3"/>
    <n v="32"/>
    <x v="35"/>
    <x v="0"/>
    <x v="22"/>
    <x v="2"/>
    <x v="10"/>
    <x v="1"/>
    <s v="No"/>
    <x v="1"/>
    <x v="1"/>
    <x v="1"/>
    <x v="27"/>
    <x v="4"/>
    <x v="1"/>
    <n v="0"/>
    <n v="0"/>
  </r>
  <r>
    <x v="2691"/>
    <x v="49"/>
    <x v="1"/>
    <x v="13"/>
    <x v="0"/>
    <n v="25"/>
    <x v="43"/>
    <x v="0"/>
    <x v="24"/>
    <x v="0"/>
    <x v="13"/>
    <x v="1"/>
    <s v="No"/>
    <x v="4"/>
    <x v="1"/>
    <x v="1"/>
    <x v="26"/>
    <x v="1"/>
    <x v="5"/>
    <n v="0"/>
    <n v="0"/>
  </r>
  <r>
    <x v="2692"/>
    <x v="37"/>
    <x v="1"/>
    <x v="4"/>
    <x v="1"/>
    <n v="90"/>
    <x v="47"/>
    <x v="3"/>
    <x v="10"/>
    <x v="1"/>
    <x v="19"/>
    <x v="1"/>
    <s v="No"/>
    <x v="1"/>
    <x v="1"/>
    <x v="1"/>
    <x v="27"/>
    <x v="5"/>
    <x v="6"/>
    <n v="0"/>
    <n v="0"/>
  </r>
  <r>
    <x v="2693"/>
    <x v="0"/>
    <x v="1"/>
    <x v="23"/>
    <x v="1"/>
    <n v="70"/>
    <x v="11"/>
    <x v="0"/>
    <x v="12"/>
    <x v="2"/>
    <x v="5"/>
    <x v="1"/>
    <s v="No"/>
    <x v="3"/>
    <x v="1"/>
    <x v="1"/>
    <x v="15"/>
    <x v="1"/>
    <x v="3"/>
    <n v="0"/>
    <n v="0"/>
  </r>
  <r>
    <x v="2694"/>
    <x v="17"/>
    <x v="1"/>
    <x v="12"/>
    <x v="3"/>
    <n v="27"/>
    <x v="7"/>
    <x v="2"/>
    <x v="8"/>
    <x v="1"/>
    <x v="8"/>
    <x v="1"/>
    <s v="No"/>
    <x v="0"/>
    <x v="1"/>
    <x v="1"/>
    <x v="11"/>
    <x v="2"/>
    <x v="6"/>
    <n v="0"/>
    <n v="0"/>
  </r>
  <r>
    <x v="2695"/>
    <x v="2"/>
    <x v="1"/>
    <x v="19"/>
    <x v="3"/>
    <n v="92"/>
    <x v="30"/>
    <x v="2"/>
    <x v="20"/>
    <x v="3"/>
    <x v="15"/>
    <x v="1"/>
    <s v="No"/>
    <x v="3"/>
    <x v="1"/>
    <x v="1"/>
    <x v="9"/>
    <x v="3"/>
    <x v="4"/>
    <n v="0"/>
    <n v="0"/>
  </r>
  <r>
    <x v="2696"/>
    <x v="9"/>
    <x v="1"/>
    <x v="7"/>
    <x v="2"/>
    <n v="20"/>
    <x v="45"/>
    <x v="2"/>
    <x v="3"/>
    <x v="1"/>
    <x v="10"/>
    <x v="1"/>
    <s v="No"/>
    <x v="1"/>
    <x v="1"/>
    <x v="1"/>
    <x v="45"/>
    <x v="5"/>
    <x v="5"/>
    <n v="0"/>
    <n v="0"/>
  </r>
  <r>
    <x v="2697"/>
    <x v="32"/>
    <x v="1"/>
    <x v="14"/>
    <x v="2"/>
    <n v="52"/>
    <x v="12"/>
    <x v="0"/>
    <x v="16"/>
    <x v="0"/>
    <x v="4"/>
    <x v="1"/>
    <s v="No"/>
    <x v="3"/>
    <x v="1"/>
    <x v="1"/>
    <x v="13"/>
    <x v="4"/>
    <x v="3"/>
    <n v="0"/>
    <n v="0"/>
  </r>
  <r>
    <x v="2698"/>
    <x v="0"/>
    <x v="1"/>
    <x v="15"/>
    <x v="0"/>
    <n v="57"/>
    <x v="41"/>
    <x v="2"/>
    <x v="23"/>
    <x v="2"/>
    <x v="15"/>
    <x v="1"/>
    <s v="No"/>
    <x v="5"/>
    <x v="1"/>
    <x v="1"/>
    <x v="11"/>
    <x v="0"/>
    <x v="3"/>
    <n v="0"/>
    <n v="0"/>
  </r>
  <r>
    <x v="2699"/>
    <x v="15"/>
    <x v="1"/>
    <x v="23"/>
    <x v="1"/>
    <n v="96"/>
    <x v="40"/>
    <x v="2"/>
    <x v="10"/>
    <x v="3"/>
    <x v="15"/>
    <x v="1"/>
    <s v="No"/>
    <x v="4"/>
    <x v="1"/>
    <x v="1"/>
    <x v="3"/>
    <x v="5"/>
    <x v="2"/>
    <n v="0"/>
    <n v="0"/>
  </r>
  <r>
    <x v="2700"/>
    <x v="40"/>
    <x v="1"/>
    <x v="17"/>
    <x v="0"/>
    <n v="68"/>
    <x v="18"/>
    <x v="3"/>
    <x v="8"/>
    <x v="0"/>
    <x v="4"/>
    <x v="1"/>
    <s v="No"/>
    <x v="3"/>
    <x v="1"/>
    <x v="1"/>
    <x v="13"/>
    <x v="1"/>
    <x v="1"/>
    <n v="0"/>
    <n v="0"/>
  </r>
  <r>
    <x v="2701"/>
    <x v="34"/>
    <x v="1"/>
    <x v="1"/>
    <x v="0"/>
    <n v="30"/>
    <x v="37"/>
    <x v="0"/>
    <x v="5"/>
    <x v="2"/>
    <x v="11"/>
    <x v="1"/>
    <s v="No"/>
    <x v="5"/>
    <x v="1"/>
    <x v="1"/>
    <x v="27"/>
    <x v="4"/>
    <x v="0"/>
    <n v="0"/>
    <n v="0"/>
  </r>
  <r>
    <x v="2702"/>
    <x v="27"/>
    <x v="1"/>
    <x v="9"/>
    <x v="1"/>
    <n v="37"/>
    <x v="21"/>
    <x v="0"/>
    <x v="0"/>
    <x v="3"/>
    <x v="17"/>
    <x v="1"/>
    <s v="No"/>
    <x v="2"/>
    <x v="1"/>
    <x v="1"/>
    <x v="30"/>
    <x v="5"/>
    <x v="0"/>
    <n v="0"/>
    <n v="0"/>
  </r>
  <r>
    <x v="2703"/>
    <x v="19"/>
    <x v="1"/>
    <x v="18"/>
    <x v="3"/>
    <n v="42"/>
    <x v="30"/>
    <x v="3"/>
    <x v="8"/>
    <x v="0"/>
    <x v="14"/>
    <x v="1"/>
    <s v="No"/>
    <x v="1"/>
    <x v="1"/>
    <x v="1"/>
    <x v="11"/>
    <x v="3"/>
    <x v="1"/>
    <n v="0"/>
    <n v="0"/>
  </r>
  <r>
    <x v="2704"/>
    <x v="16"/>
    <x v="1"/>
    <x v="10"/>
    <x v="0"/>
    <n v="54"/>
    <x v="30"/>
    <x v="0"/>
    <x v="19"/>
    <x v="1"/>
    <x v="23"/>
    <x v="1"/>
    <s v="No"/>
    <x v="2"/>
    <x v="1"/>
    <x v="1"/>
    <x v="31"/>
    <x v="5"/>
    <x v="1"/>
    <n v="0"/>
    <n v="0"/>
  </r>
  <r>
    <x v="2705"/>
    <x v="13"/>
    <x v="1"/>
    <x v="14"/>
    <x v="2"/>
    <n v="81"/>
    <x v="47"/>
    <x v="1"/>
    <x v="2"/>
    <x v="1"/>
    <x v="16"/>
    <x v="1"/>
    <s v="No"/>
    <x v="5"/>
    <x v="1"/>
    <x v="1"/>
    <x v="43"/>
    <x v="2"/>
    <x v="4"/>
    <n v="0"/>
    <n v="0"/>
  </r>
  <r>
    <x v="2706"/>
    <x v="41"/>
    <x v="1"/>
    <x v="9"/>
    <x v="1"/>
    <n v="40"/>
    <x v="15"/>
    <x v="1"/>
    <x v="24"/>
    <x v="1"/>
    <x v="0"/>
    <x v="1"/>
    <s v="No"/>
    <x v="0"/>
    <x v="1"/>
    <x v="1"/>
    <x v="26"/>
    <x v="5"/>
    <x v="3"/>
    <n v="0"/>
    <n v="0"/>
  </r>
  <r>
    <x v="2707"/>
    <x v="45"/>
    <x v="1"/>
    <x v="21"/>
    <x v="3"/>
    <n v="88"/>
    <x v="43"/>
    <x v="2"/>
    <x v="6"/>
    <x v="3"/>
    <x v="19"/>
    <x v="1"/>
    <s v="No"/>
    <x v="3"/>
    <x v="1"/>
    <x v="1"/>
    <x v="5"/>
    <x v="1"/>
    <x v="1"/>
    <n v="0"/>
    <n v="0"/>
  </r>
  <r>
    <x v="2708"/>
    <x v="9"/>
    <x v="1"/>
    <x v="10"/>
    <x v="0"/>
    <n v="94"/>
    <x v="15"/>
    <x v="2"/>
    <x v="11"/>
    <x v="2"/>
    <x v="13"/>
    <x v="1"/>
    <s v="No"/>
    <x v="5"/>
    <x v="1"/>
    <x v="1"/>
    <x v="12"/>
    <x v="5"/>
    <x v="1"/>
    <n v="0"/>
    <n v="0"/>
  </r>
  <r>
    <x v="2709"/>
    <x v="25"/>
    <x v="1"/>
    <x v="5"/>
    <x v="0"/>
    <n v="54"/>
    <x v="26"/>
    <x v="1"/>
    <x v="17"/>
    <x v="0"/>
    <x v="3"/>
    <x v="1"/>
    <s v="No"/>
    <x v="3"/>
    <x v="1"/>
    <x v="1"/>
    <x v="44"/>
    <x v="2"/>
    <x v="4"/>
    <n v="0"/>
    <n v="0"/>
  </r>
  <r>
    <x v="2710"/>
    <x v="28"/>
    <x v="1"/>
    <x v="14"/>
    <x v="2"/>
    <n v="51"/>
    <x v="48"/>
    <x v="0"/>
    <x v="7"/>
    <x v="2"/>
    <x v="10"/>
    <x v="1"/>
    <s v="No"/>
    <x v="3"/>
    <x v="1"/>
    <x v="1"/>
    <x v="35"/>
    <x v="4"/>
    <x v="0"/>
    <n v="0"/>
    <n v="0"/>
  </r>
  <r>
    <x v="2711"/>
    <x v="11"/>
    <x v="1"/>
    <x v="12"/>
    <x v="3"/>
    <n v="22"/>
    <x v="43"/>
    <x v="0"/>
    <x v="16"/>
    <x v="1"/>
    <x v="17"/>
    <x v="1"/>
    <s v="No"/>
    <x v="3"/>
    <x v="1"/>
    <x v="1"/>
    <x v="16"/>
    <x v="0"/>
    <x v="5"/>
    <n v="0"/>
    <n v="0"/>
  </r>
  <r>
    <x v="2712"/>
    <x v="43"/>
    <x v="1"/>
    <x v="14"/>
    <x v="2"/>
    <n v="95"/>
    <x v="25"/>
    <x v="0"/>
    <x v="18"/>
    <x v="3"/>
    <x v="12"/>
    <x v="1"/>
    <s v="No"/>
    <x v="3"/>
    <x v="1"/>
    <x v="1"/>
    <x v="22"/>
    <x v="5"/>
    <x v="3"/>
    <n v="0"/>
    <n v="0"/>
  </r>
  <r>
    <x v="2713"/>
    <x v="1"/>
    <x v="1"/>
    <x v="7"/>
    <x v="2"/>
    <n v="57"/>
    <x v="16"/>
    <x v="2"/>
    <x v="23"/>
    <x v="3"/>
    <x v="22"/>
    <x v="1"/>
    <s v="No"/>
    <x v="4"/>
    <x v="1"/>
    <x v="1"/>
    <x v="41"/>
    <x v="5"/>
    <x v="2"/>
    <n v="0"/>
    <n v="0"/>
  </r>
  <r>
    <x v="2714"/>
    <x v="10"/>
    <x v="1"/>
    <x v="1"/>
    <x v="0"/>
    <n v="45"/>
    <x v="44"/>
    <x v="1"/>
    <x v="8"/>
    <x v="0"/>
    <x v="15"/>
    <x v="1"/>
    <s v="No"/>
    <x v="5"/>
    <x v="1"/>
    <x v="1"/>
    <x v="20"/>
    <x v="2"/>
    <x v="4"/>
    <n v="0"/>
    <n v="0"/>
  </r>
  <r>
    <x v="2715"/>
    <x v="15"/>
    <x v="1"/>
    <x v="4"/>
    <x v="1"/>
    <n v="92"/>
    <x v="16"/>
    <x v="3"/>
    <x v="6"/>
    <x v="0"/>
    <x v="7"/>
    <x v="1"/>
    <s v="No"/>
    <x v="0"/>
    <x v="1"/>
    <x v="1"/>
    <x v="32"/>
    <x v="3"/>
    <x v="0"/>
    <n v="0"/>
    <n v="0"/>
  </r>
  <r>
    <x v="2716"/>
    <x v="36"/>
    <x v="1"/>
    <x v="9"/>
    <x v="1"/>
    <n v="40"/>
    <x v="24"/>
    <x v="0"/>
    <x v="13"/>
    <x v="1"/>
    <x v="2"/>
    <x v="1"/>
    <s v="No"/>
    <x v="5"/>
    <x v="1"/>
    <x v="1"/>
    <x v="33"/>
    <x v="5"/>
    <x v="1"/>
    <n v="0"/>
    <n v="0"/>
  </r>
  <r>
    <x v="2717"/>
    <x v="20"/>
    <x v="1"/>
    <x v="12"/>
    <x v="3"/>
    <n v="62"/>
    <x v="43"/>
    <x v="3"/>
    <x v="19"/>
    <x v="0"/>
    <x v="24"/>
    <x v="1"/>
    <s v="No"/>
    <x v="1"/>
    <x v="1"/>
    <x v="1"/>
    <x v="5"/>
    <x v="2"/>
    <x v="6"/>
    <n v="0"/>
    <n v="0"/>
  </r>
  <r>
    <x v="2718"/>
    <x v="40"/>
    <x v="1"/>
    <x v="6"/>
    <x v="0"/>
    <n v="90"/>
    <x v="41"/>
    <x v="2"/>
    <x v="15"/>
    <x v="0"/>
    <x v="8"/>
    <x v="1"/>
    <s v="No"/>
    <x v="2"/>
    <x v="1"/>
    <x v="1"/>
    <x v="9"/>
    <x v="0"/>
    <x v="4"/>
    <n v="0"/>
    <n v="0"/>
  </r>
  <r>
    <x v="2719"/>
    <x v="28"/>
    <x v="1"/>
    <x v="15"/>
    <x v="0"/>
    <n v="82"/>
    <x v="7"/>
    <x v="1"/>
    <x v="15"/>
    <x v="3"/>
    <x v="19"/>
    <x v="1"/>
    <s v="No"/>
    <x v="1"/>
    <x v="1"/>
    <x v="1"/>
    <x v="7"/>
    <x v="4"/>
    <x v="5"/>
    <n v="0"/>
    <n v="0"/>
  </r>
  <r>
    <x v="2720"/>
    <x v="0"/>
    <x v="1"/>
    <x v="18"/>
    <x v="3"/>
    <n v="52"/>
    <x v="33"/>
    <x v="2"/>
    <x v="15"/>
    <x v="1"/>
    <x v="11"/>
    <x v="1"/>
    <s v="No"/>
    <x v="5"/>
    <x v="1"/>
    <x v="1"/>
    <x v="24"/>
    <x v="4"/>
    <x v="3"/>
    <n v="0"/>
    <n v="0"/>
  </r>
  <r>
    <x v="2721"/>
    <x v="1"/>
    <x v="1"/>
    <x v="3"/>
    <x v="1"/>
    <n v="70"/>
    <x v="46"/>
    <x v="1"/>
    <x v="11"/>
    <x v="1"/>
    <x v="8"/>
    <x v="1"/>
    <s v="No"/>
    <x v="1"/>
    <x v="1"/>
    <x v="1"/>
    <x v="14"/>
    <x v="3"/>
    <x v="0"/>
    <n v="0"/>
    <n v="0"/>
  </r>
  <r>
    <x v="2722"/>
    <x v="51"/>
    <x v="1"/>
    <x v="19"/>
    <x v="3"/>
    <n v="83"/>
    <x v="1"/>
    <x v="2"/>
    <x v="14"/>
    <x v="1"/>
    <x v="11"/>
    <x v="1"/>
    <s v="No"/>
    <x v="4"/>
    <x v="1"/>
    <x v="1"/>
    <x v="17"/>
    <x v="3"/>
    <x v="0"/>
    <n v="0"/>
    <n v="0"/>
  </r>
  <r>
    <x v="2723"/>
    <x v="22"/>
    <x v="1"/>
    <x v="9"/>
    <x v="1"/>
    <n v="49"/>
    <x v="21"/>
    <x v="3"/>
    <x v="18"/>
    <x v="2"/>
    <x v="3"/>
    <x v="1"/>
    <s v="No"/>
    <x v="5"/>
    <x v="1"/>
    <x v="1"/>
    <x v="35"/>
    <x v="3"/>
    <x v="6"/>
    <n v="0"/>
    <n v="0"/>
  </r>
  <r>
    <x v="2724"/>
    <x v="16"/>
    <x v="1"/>
    <x v="4"/>
    <x v="1"/>
    <n v="91"/>
    <x v="9"/>
    <x v="2"/>
    <x v="18"/>
    <x v="1"/>
    <x v="25"/>
    <x v="1"/>
    <s v="No"/>
    <x v="2"/>
    <x v="1"/>
    <x v="1"/>
    <x v="47"/>
    <x v="5"/>
    <x v="0"/>
    <n v="0"/>
    <n v="0"/>
  </r>
  <r>
    <x v="2725"/>
    <x v="14"/>
    <x v="1"/>
    <x v="21"/>
    <x v="3"/>
    <n v="99"/>
    <x v="16"/>
    <x v="1"/>
    <x v="10"/>
    <x v="2"/>
    <x v="2"/>
    <x v="1"/>
    <s v="No"/>
    <x v="1"/>
    <x v="1"/>
    <x v="1"/>
    <x v="7"/>
    <x v="5"/>
    <x v="2"/>
    <n v="0"/>
    <n v="0"/>
  </r>
  <r>
    <x v="2726"/>
    <x v="23"/>
    <x v="1"/>
    <x v="22"/>
    <x v="3"/>
    <n v="92"/>
    <x v="49"/>
    <x v="0"/>
    <x v="24"/>
    <x v="0"/>
    <x v="13"/>
    <x v="1"/>
    <s v="No"/>
    <x v="1"/>
    <x v="1"/>
    <x v="1"/>
    <x v="47"/>
    <x v="3"/>
    <x v="4"/>
    <n v="0"/>
    <n v="0"/>
  </r>
  <r>
    <x v="2727"/>
    <x v="37"/>
    <x v="1"/>
    <x v="5"/>
    <x v="0"/>
    <n v="87"/>
    <x v="24"/>
    <x v="0"/>
    <x v="4"/>
    <x v="0"/>
    <x v="18"/>
    <x v="1"/>
    <s v="No"/>
    <x v="4"/>
    <x v="1"/>
    <x v="1"/>
    <x v="39"/>
    <x v="2"/>
    <x v="0"/>
    <n v="0"/>
    <n v="0"/>
  </r>
  <r>
    <x v="2728"/>
    <x v="8"/>
    <x v="1"/>
    <x v="11"/>
    <x v="0"/>
    <n v="28"/>
    <x v="20"/>
    <x v="2"/>
    <x v="6"/>
    <x v="0"/>
    <x v="17"/>
    <x v="1"/>
    <s v="No"/>
    <x v="0"/>
    <x v="1"/>
    <x v="1"/>
    <x v="14"/>
    <x v="5"/>
    <x v="1"/>
    <n v="0"/>
    <n v="0"/>
  </r>
  <r>
    <x v="2729"/>
    <x v="18"/>
    <x v="1"/>
    <x v="24"/>
    <x v="3"/>
    <n v="71"/>
    <x v="6"/>
    <x v="1"/>
    <x v="10"/>
    <x v="2"/>
    <x v="7"/>
    <x v="1"/>
    <s v="No"/>
    <x v="1"/>
    <x v="1"/>
    <x v="1"/>
    <x v="18"/>
    <x v="2"/>
    <x v="5"/>
    <n v="0"/>
    <n v="0"/>
  </r>
  <r>
    <x v="2730"/>
    <x v="51"/>
    <x v="1"/>
    <x v="24"/>
    <x v="3"/>
    <n v="32"/>
    <x v="48"/>
    <x v="2"/>
    <x v="11"/>
    <x v="0"/>
    <x v="7"/>
    <x v="1"/>
    <s v="No"/>
    <x v="5"/>
    <x v="1"/>
    <x v="1"/>
    <x v="10"/>
    <x v="4"/>
    <x v="2"/>
    <n v="0"/>
    <n v="0"/>
  </r>
  <r>
    <x v="2731"/>
    <x v="16"/>
    <x v="1"/>
    <x v="8"/>
    <x v="3"/>
    <n v="33"/>
    <x v="48"/>
    <x v="2"/>
    <x v="16"/>
    <x v="2"/>
    <x v="25"/>
    <x v="1"/>
    <s v="No"/>
    <x v="4"/>
    <x v="1"/>
    <x v="1"/>
    <x v="12"/>
    <x v="4"/>
    <x v="3"/>
    <n v="0"/>
    <n v="0"/>
  </r>
  <r>
    <x v="2732"/>
    <x v="3"/>
    <x v="1"/>
    <x v="20"/>
    <x v="0"/>
    <n v="75"/>
    <x v="12"/>
    <x v="0"/>
    <x v="20"/>
    <x v="0"/>
    <x v="19"/>
    <x v="1"/>
    <s v="No"/>
    <x v="5"/>
    <x v="1"/>
    <x v="1"/>
    <x v="46"/>
    <x v="5"/>
    <x v="6"/>
    <n v="0"/>
    <n v="0"/>
  </r>
  <r>
    <x v="2733"/>
    <x v="18"/>
    <x v="1"/>
    <x v="21"/>
    <x v="3"/>
    <n v="83"/>
    <x v="17"/>
    <x v="2"/>
    <x v="23"/>
    <x v="2"/>
    <x v="10"/>
    <x v="1"/>
    <s v="No"/>
    <x v="0"/>
    <x v="1"/>
    <x v="1"/>
    <x v="15"/>
    <x v="3"/>
    <x v="2"/>
    <n v="0"/>
    <n v="0"/>
  </r>
  <r>
    <x v="2734"/>
    <x v="6"/>
    <x v="1"/>
    <x v="2"/>
    <x v="0"/>
    <n v="93"/>
    <x v="14"/>
    <x v="3"/>
    <x v="22"/>
    <x v="2"/>
    <x v="2"/>
    <x v="1"/>
    <s v="No"/>
    <x v="4"/>
    <x v="1"/>
    <x v="1"/>
    <x v="21"/>
    <x v="1"/>
    <x v="4"/>
    <n v="0"/>
    <n v="0"/>
  </r>
  <r>
    <x v="2735"/>
    <x v="5"/>
    <x v="1"/>
    <x v="11"/>
    <x v="0"/>
    <n v="29"/>
    <x v="18"/>
    <x v="2"/>
    <x v="22"/>
    <x v="1"/>
    <x v="21"/>
    <x v="1"/>
    <s v="No"/>
    <x v="0"/>
    <x v="1"/>
    <x v="1"/>
    <x v="1"/>
    <x v="3"/>
    <x v="4"/>
    <n v="0"/>
    <n v="0"/>
  </r>
  <r>
    <x v="2736"/>
    <x v="42"/>
    <x v="1"/>
    <x v="15"/>
    <x v="0"/>
    <n v="25"/>
    <x v="6"/>
    <x v="2"/>
    <x v="6"/>
    <x v="1"/>
    <x v="6"/>
    <x v="1"/>
    <s v="No"/>
    <x v="5"/>
    <x v="1"/>
    <x v="1"/>
    <x v="24"/>
    <x v="2"/>
    <x v="2"/>
    <n v="0"/>
    <n v="0"/>
  </r>
  <r>
    <x v="2737"/>
    <x v="9"/>
    <x v="1"/>
    <x v="16"/>
    <x v="3"/>
    <n v="76"/>
    <x v="17"/>
    <x v="1"/>
    <x v="21"/>
    <x v="1"/>
    <x v="14"/>
    <x v="1"/>
    <s v="No"/>
    <x v="1"/>
    <x v="1"/>
    <x v="1"/>
    <x v="31"/>
    <x v="1"/>
    <x v="6"/>
    <n v="0"/>
    <n v="0"/>
  </r>
  <r>
    <x v="2738"/>
    <x v="2"/>
    <x v="1"/>
    <x v="4"/>
    <x v="1"/>
    <n v="81"/>
    <x v="31"/>
    <x v="2"/>
    <x v="4"/>
    <x v="2"/>
    <x v="24"/>
    <x v="1"/>
    <s v="No"/>
    <x v="4"/>
    <x v="1"/>
    <x v="1"/>
    <x v="30"/>
    <x v="0"/>
    <x v="6"/>
    <n v="0"/>
    <n v="0"/>
  </r>
  <r>
    <x v="2739"/>
    <x v="23"/>
    <x v="1"/>
    <x v="5"/>
    <x v="0"/>
    <n v="80"/>
    <x v="29"/>
    <x v="3"/>
    <x v="24"/>
    <x v="0"/>
    <x v="25"/>
    <x v="1"/>
    <s v="No"/>
    <x v="5"/>
    <x v="1"/>
    <x v="1"/>
    <x v="30"/>
    <x v="2"/>
    <x v="6"/>
    <n v="0"/>
    <n v="0"/>
  </r>
  <r>
    <x v="2740"/>
    <x v="1"/>
    <x v="1"/>
    <x v="12"/>
    <x v="3"/>
    <n v="70"/>
    <x v="38"/>
    <x v="2"/>
    <x v="12"/>
    <x v="2"/>
    <x v="8"/>
    <x v="1"/>
    <s v="No"/>
    <x v="1"/>
    <x v="1"/>
    <x v="1"/>
    <x v="11"/>
    <x v="4"/>
    <x v="0"/>
    <n v="0"/>
    <n v="0"/>
  </r>
  <r>
    <x v="2741"/>
    <x v="33"/>
    <x v="1"/>
    <x v="10"/>
    <x v="0"/>
    <n v="81"/>
    <x v="1"/>
    <x v="0"/>
    <x v="22"/>
    <x v="3"/>
    <x v="8"/>
    <x v="1"/>
    <s v="No"/>
    <x v="4"/>
    <x v="1"/>
    <x v="1"/>
    <x v="23"/>
    <x v="0"/>
    <x v="5"/>
    <n v="0"/>
    <n v="0"/>
  </r>
  <r>
    <x v="2742"/>
    <x v="7"/>
    <x v="1"/>
    <x v="9"/>
    <x v="1"/>
    <n v="86"/>
    <x v="21"/>
    <x v="2"/>
    <x v="13"/>
    <x v="1"/>
    <x v="20"/>
    <x v="1"/>
    <s v="No"/>
    <x v="1"/>
    <x v="1"/>
    <x v="1"/>
    <x v="39"/>
    <x v="5"/>
    <x v="2"/>
    <n v="0"/>
    <n v="0"/>
  </r>
  <r>
    <x v="2743"/>
    <x v="12"/>
    <x v="1"/>
    <x v="22"/>
    <x v="3"/>
    <n v="94"/>
    <x v="32"/>
    <x v="1"/>
    <x v="19"/>
    <x v="3"/>
    <x v="7"/>
    <x v="1"/>
    <s v="No"/>
    <x v="4"/>
    <x v="1"/>
    <x v="1"/>
    <x v="14"/>
    <x v="0"/>
    <x v="3"/>
    <n v="0"/>
    <n v="0"/>
  </r>
  <r>
    <x v="2744"/>
    <x v="21"/>
    <x v="1"/>
    <x v="5"/>
    <x v="0"/>
    <n v="66"/>
    <x v="5"/>
    <x v="2"/>
    <x v="5"/>
    <x v="0"/>
    <x v="13"/>
    <x v="1"/>
    <s v="No"/>
    <x v="5"/>
    <x v="1"/>
    <x v="1"/>
    <x v="19"/>
    <x v="2"/>
    <x v="5"/>
    <n v="0"/>
    <n v="0"/>
  </r>
  <r>
    <x v="2745"/>
    <x v="48"/>
    <x v="1"/>
    <x v="23"/>
    <x v="1"/>
    <n v="98"/>
    <x v="49"/>
    <x v="2"/>
    <x v="23"/>
    <x v="2"/>
    <x v="7"/>
    <x v="1"/>
    <s v="No"/>
    <x v="3"/>
    <x v="1"/>
    <x v="1"/>
    <x v="12"/>
    <x v="3"/>
    <x v="4"/>
    <n v="0"/>
    <n v="0"/>
  </r>
  <r>
    <x v="2746"/>
    <x v="31"/>
    <x v="1"/>
    <x v="15"/>
    <x v="0"/>
    <n v="25"/>
    <x v="31"/>
    <x v="2"/>
    <x v="20"/>
    <x v="3"/>
    <x v="18"/>
    <x v="1"/>
    <s v="No"/>
    <x v="3"/>
    <x v="1"/>
    <x v="1"/>
    <x v="33"/>
    <x v="3"/>
    <x v="6"/>
    <n v="0"/>
    <n v="0"/>
  </r>
  <r>
    <x v="2747"/>
    <x v="20"/>
    <x v="1"/>
    <x v="2"/>
    <x v="0"/>
    <n v="62"/>
    <x v="8"/>
    <x v="2"/>
    <x v="11"/>
    <x v="0"/>
    <x v="0"/>
    <x v="1"/>
    <s v="No"/>
    <x v="1"/>
    <x v="1"/>
    <x v="1"/>
    <x v="33"/>
    <x v="2"/>
    <x v="6"/>
    <n v="0"/>
    <n v="0"/>
  </r>
  <r>
    <x v="2748"/>
    <x v="41"/>
    <x v="1"/>
    <x v="14"/>
    <x v="2"/>
    <n v="98"/>
    <x v="41"/>
    <x v="0"/>
    <x v="2"/>
    <x v="1"/>
    <x v="21"/>
    <x v="1"/>
    <s v="No"/>
    <x v="1"/>
    <x v="1"/>
    <x v="1"/>
    <x v="20"/>
    <x v="0"/>
    <x v="2"/>
    <n v="0"/>
    <n v="0"/>
  </r>
  <r>
    <x v="2749"/>
    <x v="14"/>
    <x v="1"/>
    <x v="14"/>
    <x v="2"/>
    <n v="53"/>
    <x v="34"/>
    <x v="2"/>
    <x v="17"/>
    <x v="1"/>
    <x v="23"/>
    <x v="1"/>
    <s v="No"/>
    <x v="3"/>
    <x v="1"/>
    <x v="1"/>
    <x v="28"/>
    <x v="4"/>
    <x v="2"/>
    <n v="0"/>
    <n v="0"/>
  </r>
  <r>
    <x v="2750"/>
    <x v="47"/>
    <x v="1"/>
    <x v="3"/>
    <x v="1"/>
    <n v="66"/>
    <x v="29"/>
    <x v="0"/>
    <x v="6"/>
    <x v="1"/>
    <x v="2"/>
    <x v="1"/>
    <s v="No"/>
    <x v="4"/>
    <x v="1"/>
    <x v="1"/>
    <x v="8"/>
    <x v="3"/>
    <x v="6"/>
    <n v="0"/>
    <n v="0"/>
  </r>
  <r>
    <x v="2751"/>
    <x v="7"/>
    <x v="1"/>
    <x v="10"/>
    <x v="0"/>
    <n v="52"/>
    <x v="46"/>
    <x v="1"/>
    <x v="21"/>
    <x v="3"/>
    <x v="0"/>
    <x v="1"/>
    <s v="No"/>
    <x v="1"/>
    <x v="1"/>
    <x v="1"/>
    <x v="16"/>
    <x v="0"/>
    <x v="5"/>
    <n v="0"/>
    <n v="0"/>
  </r>
  <r>
    <x v="2752"/>
    <x v="39"/>
    <x v="1"/>
    <x v="1"/>
    <x v="0"/>
    <n v="64"/>
    <x v="24"/>
    <x v="1"/>
    <x v="15"/>
    <x v="0"/>
    <x v="17"/>
    <x v="1"/>
    <s v="No"/>
    <x v="1"/>
    <x v="1"/>
    <x v="1"/>
    <x v="48"/>
    <x v="0"/>
    <x v="4"/>
    <n v="0"/>
    <n v="0"/>
  </r>
  <r>
    <x v="2753"/>
    <x v="28"/>
    <x v="1"/>
    <x v="24"/>
    <x v="3"/>
    <n v="59"/>
    <x v="3"/>
    <x v="2"/>
    <x v="19"/>
    <x v="1"/>
    <x v="15"/>
    <x v="1"/>
    <s v="No"/>
    <x v="2"/>
    <x v="1"/>
    <x v="1"/>
    <x v="26"/>
    <x v="3"/>
    <x v="3"/>
    <n v="0"/>
    <n v="0"/>
  </r>
  <r>
    <x v="2754"/>
    <x v="35"/>
    <x v="1"/>
    <x v="12"/>
    <x v="3"/>
    <n v="61"/>
    <x v="32"/>
    <x v="0"/>
    <x v="9"/>
    <x v="2"/>
    <x v="15"/>
    <x v="1"/>
    <s v="No"/>
    <x v="1"/>
    <x v="1"/>
    <x v="1"/>
    <x v="33"/>
    <x v="0"/>
    <x v="4"/>
    <n v="0"/>
    <n v="0"/>
  </r>
  <r>
    <x v="2755"/>
    <x v="35"/>
    <x v="1"/>
    <x v="22"/>
    <x v="3"/>
    <n v="97"/>
    <x v="22"/>
    <x v="2"/>
    <x v="21"/>
    <x v="0"/>
    <x v="13"/>
    <x v="1"/>
    <s v="No"/>
    <x v="5"/>
    <x v="1"/>
    <x v="1"/>
    <x v="27"/>
    <x v="2"/>
    <x v="2"/>
    <n v="0"/>
    <n v="0"/>
  </r>
  <r>
    <x v="2756"/>
    <x v="32"/>
    <x v="1"/>
    <x v="19"/>
    <x v="3"/>
    <n v="23"/>
    <x v="46"/>
    <x v="0"/>
    <x v="10"/>
    <x v="0"/>
    <x v="7"/>
    <x v="1"/>
    <s v="No"/>
    <x v="1"/>
    <x v="1"/>
    <x v="1"/>
    <x v="23"/>
    <x v="3"/>
    <x v="5"/>
    <n v="0"/>
    <n v="0"/>
  </r>
  <r>
    <x v="2757"/>
    <x v="31"/>
    <x v="1"/>
    <x v="19"/>
    <x v="3"/>
    <n v="98"/>
    <x v="12"/>
    <x v="3"/>
    <x v="18"/>
    <x v="3"/>
    <x v="24"/>
    <x v="1"/>
    <s v="No"/>
    <x v="2"/>
    <x v="1"/>
    <x v="1"/>
    <x v="47"/>
    <x v="0"/>
    <x v="5"/>
    <n v="0"/>
    <n v="0"/>
  </r>
  <r>
    <x v="2758"/>
    <x v="45"/>
    <x v="1"/>
    <x v="0"/>
    <x v="0"/>
    <n v="98"/>
    <x v="26"/>
    <x v="2"/>
    <x v="7"/>
    <x v="2"/>
    <x v="4"/>
    <x v="1"/>
    <s v="No"/>
    <x v="3"/>
    <x v="1"/>
    <x v="1"/>
    <x v="6"/>
    <x v="4"/>
    <x v="4"/>
    <n v="0"/>
    <n v="0"/>
  </r>
  <r>
    <x v="2759"/>
    <x v="33"/>
    <x v="1"/>
    <x v="9"/>
    <x v="1"/>
    <n v="59"/>
    <x v="47"/>
    <x v="2"/>
    <x v="2"/>
    <x v="2"/>
    <x v="20"/>
    <x v="1"/>
    <s v="No"/>
    <x v="1"/>
    <x v="1"/>
    <x v="1"/>
    <x v="38"/>
    <x v="1"/>
    <x v="6"/>
    <n v="0"/>
    <n v="0"/>
  </r>
  <r>
    <x v="2760"/>
    <x v="38"/>
    <x v="1"/>
    <x v="11"/>
    <x v="0"/>
    <n v="82"/>
    <x v="29"/>
    <x v="1"/>
    <x v="10"/>
    <x v="3"/>
    <x v="16"/>
    <x v="1"/>
    <s v="No"/>
    <x v="2"/>
    <x v="1"/>
    <x v="1"/>
    <x v="23"/>
    <x v="2"/>
    <x v="4"/>
    <n v="0"/>
    <n v="0"/>
  </r>
  <r>
    <x v="2761"/>
    <x v="18"/>
    <x v="1"/>
    <x v="4"/>
    <x v="1"/>
    <n v="82"/>
    <x v="49"/>
    <x v="2"/>
    <x v="7"/>
    <x v="3"/>
    <x v="23"/>
    <x v="1"/>
    <s v="No"/>
    <x v="2"/>
    <x v="1"/>
    <x v="1"/>
    <x v="35"/>
    <x v="2"/>
    <x v="6"/>
    <n v="0"/>
    <n v="0"/>
  </r>
  <r>
    <x v="2762"/>
    <x v="44"/>
    <x v="1"/>
    <x v="17"/>
    <x v="0"/>
    <n v="41"/>
    <x v="42"/>
    <x v="2"/>
    <x v="4"/>
    <x v="3"/>
    <x v="22"/>
    <x v="1"/>
    <s v="No"/>
    <x v="5"/>
    <x v="1"/>
    <x v="1"/>
    <x v="9"/>
    <x v="5"/>
    <x v="6"/>
    <n v="0"/>
    <n v="0"/>
  </r>
  <r>
    <x v="2763"/>
    <x v="48"/>
    <x v="1"/>
    <x v="8"/>
    <x v="3"/>
    <n v="52"/>
    <x v="8"/>
    <x v="2"/>
    <x v="14"/>
    <x v="3"/>
    <x v="3"/>
    <x v="1"/>
    <s v="No"/>
    <x v="4"/>
    <x v="1"/>
    <x v="1"/>
    <x v="31"/>
    <x v="0"/>
    <x v="3"/>
    <n v="0"/>
    <n v="0"/>
  </r>
  <r>
    <x v="2764"/>
    <x v="6"/>
    <x v="1"/>
    <x v="1"/>
    <x v="0"/>
    <n v="41"/>
    <x v="28"/>
    <x v="3"/>
    <x v="3"/>
    <x v="1"/>
    <x v="5"/>
    <x v="1"/>
    <s v="No"/>
    <x v="2"/>
    <x v="1"/>
    <x v="1"/>
    <x v="1"/>
    <x v="5"/>
    <x v="1"/>
    <n v="0"/>
    <n v="0"/>
  </r>
  <r>
    <x v="2765"/>
    <x v="14"/>
    <x v="1"/>
    <x v="24"/>
    <x v="3"/>
    <n v="70"/>
    <x v="24"/>
    <x v="2"/>
    <x v="7"/>
    <x v="2"/>
    <x v="24"/>
    <x v="1"/>
    <s v="No"/>
    <x v="4"/>
    <x v="1"/>
    <x v="1"/>
    <x v="37"/>
    <x v="2"/>
    <x v="3"/>
    <n v="0"/>
    <n v="0"/>
  </r>
  <r>
    <x v="2766"/>
    <x v="17"/>
    <x v="1"/>
    <x v="10"/>
    <x v="0"/>
    <n v="91"/>
    <x v="30"/>
    <x v="2"/>
    <x v="17"/>
    <x v="0"/>
    <x v="11"/>
    <x v="1"/>
    <s v="No"/>
    <x v="3"/>
    <x v="1"/>
    <x v="1"/>
    <x v="39"/>
    <x v="2"/>
    <x v="5"/>
    <n v="0"/>
    <n v="0"/>
  </r>
  <r>
    <x v="2767"/>
    <x v="18"/>
    <x v="1"/>
    <x v="10"/>
    <x v="0"/>
    <n v="95"/>
    <x v="44"/>
    <x v="2"/>
    <x v="14"/>
    <x v="1"/>
    <x v="9"/>
    <x v="1"/>
    <s v="No"/>
    <x v="1"/>
    <x v="1"/>
    <x v="1"/>
    <x v="4"/>
    <x v="1"/>
    <x v="5"/>
    <n v="0"/>
    <n v="0"/>
  </r>
  <r>
    <x v="2768"/>
    <x v="0"/>
    <x v="1"/>
    <x v="0"/>
    <x v="0"/>
    <n v="25"/>
    <x v="23"/>
    <x v="2"/>
    <x v="19"/>
    <x v="1"/>
    <x v="22"/>
    <x v="1"/>
    <s v="No"/>
    <x v="4"/>
    <x v="1"/>
    <x v="1"/>
    <x v="40"/>
    <x v="3"/>
    <x v="4"/>
    <n v="0"/>
    <n v="0"/>
  </r>
  <r>
    <x v="2769"/>
    <x v="45"/>
    <x v="1"/>
    <x v="5"/>
    <x v="0"/>
    <n v="89"/>
    <x v="19"/>
    <x v="0"/>
    <x v="12"/>
    <x v="3"/>
    <x v="21"/>
    <x v="1"/>
    <s v="No"/>
    <x v="3"/>
    <x v="1"/>
    <x v="1"/>
    <x v="21"/>
    <x v="1"/>
    <x v="1"/>
    <n v="0"/>
    <n v="0"/>
  </r>
  <r>
    <x v="2770"/>
    <x v="2"/>
    <x v="1"/>
    <x v="23"/>
    <x v="1"/>
    <n v="44"/>
    <x v="43"/>
    <x v="1"/>
    <x v="24"/>
    <x v="3"/>
    <x v="13"/>
    <x v="1"/>
    <s v="No"/>
    <x v="0"/>
    <x v="1"/>
    <x v="1"/>
    <x v="17"/>
    <x v="4"/>
    <x v="3"/>
    <n v="0"/>
    <n v="0"/>
  </r>
  <r>
    <x v="2771"/>
    <x v="44"/>
    <x v="1"/>
    <x v="14"/>
    <x v="2"/>
    <n v="52"/>
    <x v="33"/>
    <x v="1"/>
    <x v="19"/>
    <x v="2"/>
    <x v="0"/>
    <x v="1"/>
    <s v="No"/>
    <x v="4"/>
    <x v="1"/>
    <x v="1"/>
    <x v="45"/>
    <x v="4"/>
    <x v="0"/>
    <n v="0"/>
    <n v="0"/>
  </r>
  <r>
    <x v="2772"/>
    <x v="20"/>
    <x v="1"/>
    <x v="21"/>
    <x v="3"/>
    <n v="94"/>
    <x v="38"/>
    <x v="0"/>
    <x v="24"/>
    <x v="1"/>
    <x v="1"/>
    <x v="1"/>
    <s v="No"/>
    <x v="5"/>
    <x v="1"/>
    <x v="1"/>
    <x v="9"/>
    <x v="4"/>
    <x v="6"/>
    <n v="0"/>
    <n v="0"/>
  </r>
  <r>
    <x v="2773"/>
    <x v="31"/>
    <x v="1"/>
    <x v="13"/>
    <x v="0"/>
    <n v="98"/>
    <x v="28"/>
    <x v="1"/>
    <x v="1"/>
    <x v="1"/>
    <x v="12"/>
    <x v="1"/>
    <s v="No"/>
    <x v="0"/>
    <x v="1"/>
    <x v="1"/>
    <x v="24"/>
    <x v="4"/>
    <x v="3"/>
    <n v="0"/>
    <n v="0"/>
  </r>
  <r>
    <x v="2774"/>
    <x v="19"/>
    <x v="1"/>
    <x v="23"/>
    <x v="1"/>
    <n v="40"/>
    <x v="19"/>
    <x v="0"/>
    <x v="22"/>
    <x v="3"/>
    <x v="7"/>
    <x v="1"/>
    <s v="No"/>
    <x v="3"/>
    <x v="1"/>
    <x v="1"/>
    <x v="38"/>
    <x v="2"/>
    <x v="3"/>
    <n v="0"/>
    <n v="0"/>
  </r>
  <r>
    <x v="2775"/>
    <x v="43"/>
    <x v="1"/>
    <x v="20"/>
    <x v="0"/>
    <n v="25"/>
    <x v="6"/>
    <x v="0"/>
    <x v="16"/>
    <x v="3"/>
    <x v="15"/>
    <x v="1"/>
    <s v="No"/>
    <x v="1"/>
    <x v="1"/>
    <x v="1"/>
    <x v="20"/>
    <x v="5"/>
    <x v="1"/>
    <n v="0"/>
    <n v="0"/>
  </r>
  <r>
    <x v="2776"/>
    <x v="5"/>
    <x v="1"/>
    <x v="18"/>
    <x v="3"/>
    <n v="62"/>
    <x v="5"/>
    <x v="0"/>
    <x v="14"/>
    <x v="3"/>
    <x v="3"/>
    <x v="1"/>
    <s v="No"/>
    <x v="1"/>
    <x v="1"/>
    <x v="1"/>
    <x v="49"/>
    <x v="4"/>
    <x v="2"/>
    <n v="0"/>
    <n v="0"/>
  </r>
  <r>
    <x v="2777"/>
    <x v="16"/>
    <x v="1"/>
    <x v="0"/>
    <x v="0"/>
    <n v="24"/>
    <x v="37"/>
    <x v="2"/>
    <x v="23"/>
    <x v="3"/>
    <x v="6"/>
    <x v="1"/>
    <s v="No"/>
    <x v="3"/>
    <x v="1"/>
    <x v="1"/>
    <x v="40"/>
    <x v="2"/>
    <x v="6"/>
    <n v="0"/>
    <n v="0"/>
  </r>
  <r>
    <x v="2778"/>
    <x v="27"/>
    <x v="1"/>
    <x v="22"/>
    <x v="3"/>
    <n v="57"/>
    <x v="38"/>
    <x v="0"/>
    <x v="22"/>
    <x v="1"/>
    <x v="4"/>
    <x v="1"/>
    <s v="No"/>
    <x v="3"/>
    <x v="1"/>
    <x v="1"/>
    <x v="37"/>
    <x v="2"/>
    <x v="4"/>
    <n v="0"/>
    <n v="0"/>
  </r>
  <r>
    <x v="2779"/>
    <x v="12"/>
    <x v="1"/>
    <x v="12"/>
    <x v="3"/>
    <n v="66"/>
    <x v="6"/>
    <x v="0"/>
    <x v="24"/>
    <x v="0"/>
    <x v="24"/>
    <x v="1"/>
    <s v="No"/>
    <x v="0"/>
    <x v="1"/>
    <x v="1"/>
    <x v="0"/>
    <x v="2"/>
    <x v="0"/>
    <n v="0"/>
    <n v="0"/>
  </r>
  <r>
    <x v="2780"/>
    <x v="23"/>
    <x v="1"/>
    <x v="23"/>
    <x v="1"/>
    <n v="70"/>
    <x v="31"/>
    <x v="2"/>
    <x v="4"/>
    <x v="0"/>
    <x v="7"/>
    <x v="1"/>
    <s v="No"/>
    <x v="2"/>
    <x v="1"/>
    <x v="1"/>
    <x v="32"/>
    <x v="3"/>
    <x v="0"/>
    <n v="0"/>
    <n v="0"/>
  </r>
  <r>
    <x v="2781"/>
    <x v="13"/>
    <x v="1"/>
    <x v="3"/>
    <x v="1"/>
    <n v="39"/>
    <x v="16"/>
    <x v="2"/>
    <x v="24"/>
    <x v="1"/>
    <x v="12"/>
    <x v="1"/>
    <s v="No"/>
    <x v="3"/>
    <x v="1"/>
    <x v="1"/>
    <x v="42"/>
    <x v="3"/>
    <x v="1"/>
    <n v="0"/>
    <n v="0"/>
  </r>
  <r>
    <x v="2782"/>
    <x v="38"/>
    <x v="1"/>
    <x v="24"/>
    <x v="3"/>
    <n v="34"/>
    <x v="37"/>
    <x v="1"/>
    <x v="17"/>
    <x v="1"/>
    <x v="22"/>
    <x v="1"/>
    <s v="No"/>
    <x v="1"/>
    <x v="1"/>
    <x v="1"/>
    <x v="48"/>
    <x v="3"/>
    <x v="2"/>
    <n v="0"/>
    <n v="0"/>
  </r>
  <r>
    <x v="2783"/>
    <x v="1"/>
    <x v="1"/>
    <x v="11"/>
    <x v="0"/>
    <n v="38"/>
    <x v="41"/>
    <x v="2"/>
    <x v="5"/>
    <x v="1"/>
    <x v="9"/>
    <x v="1"/>
    <s v="No"/>
    <x v="2"/>
    <x v="1"/>
    <x v="1"/>
    <x v="8"/>
    <x v="2"/>
    <x v="3"/>
    <n v="0"/>
    <n v="0"/>
  </r>
  <r>
    <x v="2784"/>
    <x v="23"/>
    <x v="1"/>
    <x v="11"/>
    <x v="0"/>
    <n v="70"/>
    <x v="37"/>
    <x v="2"/>
    <x v="13"/>
    <x v="0"/>
    <x v="0"/>
    <x v="1"/>
    <s v="No"/>
    <x v="0"/>
    <x v="1"/>
    <x v="1"/>
    <x v="45"/>
    <x v="3"/>
    <x v="6"/>
    <n v="0"/>
    <n v="0"/>
  </r>
  <r>
    <x v="2785"/>
    <x v="10"/>
    <x v="1"/>
    <x v="0"/>
    <x v="0"/>
    <n v="80"/>
    <x v="7"/>
    <x v="1"/>
    <x v="14"/>
    <x v="2"/>
    <x v="3"/>
    <x v="1"/>
    <s v="No"/>
    <x v="2"/>
    <x v="1"/>
    <x v="1"/>
    <x v="21"/>
    <x v="4"/>
    <x v="5"/>
    <n v="0"/>
    <n v="0"/>
  </r>
  <r>
    <x v="2786"/>
    <x v="22"/>
    <x v="1"/>
    <x v="8"/>
    <x v="3"/>
    <n v="51"/>
    <x v="24"/>
    <x v="2"/>
    <x v="10"/>
    <x v="1"/>
    <x v="22"/>
    <x v="1"/>
    <s v="No"/>
    <x v="2"/>
    <x v="1"/>
    <x v="1"/>
    <x v="23"/>
    <x v="5"/>
    <x v="6"/>
    <n v="0"/>
    <n v="0"/>
  </r>
  <r>
    <x v="2787"/>
    <x v="24"/>
    <x v="1"/>
    <x v="23"/>
    <x v="1"/>
    <n v="79"/>
    <x v="8"/>
    <x v="3"/>
    <x v="6"/>
    <x v="1"/>
    <x v="7"/>
    <x v="1"/>
    <s v="No"/>
    <x v="2"/>
    <x v="1"/>
    <x v="1"/>
    <x v="7"/>
    <x v="0"/>
    <x v="0"/>
    <n v="0"/>
    <n v="0"/>
  </r>
  <r>
    <x v="2788"/>
    <x v="19"/>
    <x v="1"/>
    <x v="23"/>
    <x v="1"/>
    <n v="92"/>
    <x v="3"/>
    <x v="2"/>
    <x v="8"/>
    <x v="2"/>
    <x v="0"/>
    <x v="1"/>
    <s v="No"/>
    <x v="1"/>
    <x v="1"/>
    <x v="1"/>
    <x v="1"/>
    <x v="2"/>
    <x v="2"/>
    <n v="0"/>
    <n v="0"/>
  </r>
  <r>
    <x v="2789"/>
    <x v="48"/>
    <x v="1"/>
    <x v="1"/>
    <x v="0"/>
    <n v="85"/>
    <x v="17"/>
    <x v="0"/>
    <x v="20"/>
    <x v="3"/>
    <x v="16"/>
    <x v="1"/>
    <s v="No"/>
    <x v="0"/>
    <x v="1"/>
    <x v="1"/>
    <x v="40"/>
    <x v="2"/>
    <x v="4"/>
    <n v="0"/>
    <n v="0"/>
  </r>
  <r>
    <x v="2790"/>
    <x v="50"/>
    <x v="1"/>
    <x v="20"/>
    <x v="0"/>
    <n v="63"/>
    <x v="1"/>
    <x v="2"/>
    <x v="13"/>
    <x v="1"/>
    <x v="9"/>
    <x v="1"/>
    <s v="No"/>
    <x v="1"/>
    <x v="1"/>
    <x v="1"/>
    <x v="37"/>
    <x v="5"/>
    <x v="2"/>
    <n v="0"/>
    <n v="0"/>
  </r>
  <r>
    <x v="2791"/>
    <x v="49"/>
    <x v="1"/>
    <x v="24"/>
    <x v="3"/>
    <n v="60"/>
    <x v="44"/>
    <x v="2"/>
    <x v="22"/>
    <x v="3"/>
    <x v="11"/>
    <x v="1"/>
    <s v="No"/>
    <x v="0"/>
    <x v="1"/>
    <x v="1"/>
    <x v="0"/>
    <x v="0"/>
    <x v="0"/>
    <n v="0"/>
    <n v="0"/>
  </r>
  <r>
    <x v="2792"/>
    <x v="22"/>
    <x v="1"/>
    <x v="6"/>
    <x v="0"/>
    <n v="44"/>
    <x v="0"/>
    <x v="0"/>
    <x v="10"/>
    <x v="0"/>
    <x v="4"/>
    <x v="1"/>
    <s v="No"/>
    <x v="0"/>
    <x v="1"/>
    <x v="1"/>
    <x v="47"/>
    <x v="2"/>
    <x v="1"/>
    <n v="0"/>
    <n v="0"/>
  </r>
  <r>
    <x v="2793"/>
    <x v="43"/>
    <x v="1"/>
    <x v="23"/>
    <x v="1"/>
    <n v="57"/>
    <x v="2"/>
    <x v="2"/>
    <x v="5"/>
    <x v="1"/>
    <x v="0"/>
    <x v="1"/>
    <s v="No"/>
    <x v="3"/>
    <x v="1"/>
    <x v="1"/>
    <x v="46"/>
    <x v="5"/>
    <x v="4"/>
    <n v="0"/>
    <n v="0"/>
  </r>
  <r>
    <x v="2794"/>
    <x v="23"/>
    <x v="1"/>
    <x v="14"/>
    <x v="2"/>
    <n v="24"/>
    <x v="14"/>
    <x v="2"/>
    <x v="9"/>
    <x v="3"/>
    <x v="13"/>
    <x v="1"/>
    <s v="No"/>
    <x v="3"/>
    <x v="1"/>
    <x v="1"/>
    <x v="22"/>
    <x v="1"/>
    <x v="0"/>
    <n v="0"/>
    <n v="0"/>
  </r>
  <r>
    <x v="2795"/>
    <x v="23"/>
    <x v="1"/>
    <x v="18"/>
    <x v="3"/>
    <n v="35"/>
    <x v="43"/>
    <x v="2"/>
    <x v="23"/>
    <x v="0"/>
    <x v="23"/>
    <x v="1"/>
    <s v="No"/>
    <x v="5"/>
    <x v="1"/>
    <x v="1"/>
    <x v="3"/>
    <x v="3"/>
    <x v="2"/>
    <n v="0"/>
    <n v="0"/>
  </r>
  <r>
    <x v="2796"/>
    <x v="0"/>
    <x v="1"/>
    <x v="14"/>
    <x v="2"/>
    <n v="73"/>
    <x v="19"/>
    <x v="2"/>
    <x v="16"/>
    <x v="0"/>
    <x v="22"/>
    <x v="1"/>
    <s v="No"/>
    <x v="5"/>
    <x v="1"/>
    <x v="1"/>
    <x v="33"/>
    <x v="1"/>
    <x v="2"/>
    <n v="0"/>
    <n v="0"/>
  </r>
  <r>
    <x v="2797"/>
    <x v="6"/>
    <x v="1"/>
    <x v="16"/>
    <x v="3"/>
    <n v="42"/>
    <x v="19"/>
    <x v="2"/>
    <x v="14"/>
    <x v="0"/>
    <x v="1"/>
    <x v="1"/>
    <s v="No"/>
    <x v="0"/>
    <x v="1"/>
    <x v="1"/>
    <x v="9"/>
    <x v="0"/>
    <x v="6"/>
    <n v="0"/>
    <n v="0"/>
  </r>
  <r>
    <x v="2798"/>
    <x v="16"/>
    <x v="1"/>
    <x v="15"/>
    <x v="0"/>
    <n v="20"/>
    <x v="3"/>
    <x v="3"/>
    <x v="16"/>
    <x v="0"/>
    <x v="6"/>
    <x v="1"/>
    <s v="No"/>
    <x v="5"/>
    <x v="1"/>
    <x v="1"/>
    <x v="10"/>
    <x v="3"/>
    <x v="1"/>
    <n v="0"/>
    <n v="0"/>
  </r>
  <r>
    <x v="2799"/>
    <x v="51"/>
    <x v="1"/>
    <x v="17"/>
    <x v="0"/>
    <n v="89"/>
    <x v="1"/>
    <x v="0"/>
    <x v="6"/>
    <x v="1"/>
    <x v="20"/>
    <x v="1"/>
    <s v="No"/>
    <x v="1"/>
    <x v="1"/>
    <x v="1"/>
    <x v="44"/>
    <x v="4"/>
    <x v="6"/>
    <n v="0"/>
    <n v="0"/>
  </r>
  <r>
    <x v="2800"/>
    <x v="27"/>
    <x v="1"/>
    <x v="5"/>
    <x v="0"/>
    <n v="76"/>
    <x v="10"/>
    <x v="0"/>
    <x v="10"/>
    <x v="3"/>
    <x v="23"/>
    <x v="1"/>
    <s v="No"/>
    <x v="1"/>
    <x v="1"/>
    <x v="1"/>
    <x v="0"/>
    <x v="1"/>
    <x v="4"/>
    <n v="0"/>
    <n v="0"/>
  </r>
  <r>
    <x v="2801"/>
    <x v="14"/>
    <x v="1"/>
    <x v="5"/>
    <x v="0"/>
    <n v="56"/>
    <x v="35"/>
    <x v="2"/>
    <x v="21"/>
    <x v="0"/>
    <x v="5"/>
    <x v="1"/>
    <s v="No"/>
    <x v="0"/>
    <x v="1"/>
    <x v="1"/>
    <x v="48"/>
    <x v="3"/>
    <x v="2"/>
    <n v="0"/>
    <n v="0"/>
  </r>
  <r>
    <x v="2802"/>
    <x v="40"/>
    <x v="1"/>
    <x v="7"/>
    <x v="2"/>
    <n v="100"/>
    <x v="11"/>
    <x v="0"/>
    <x v="16"/>
    <x v="3"/>
    <x v="0"/>
    <x v="1"/>
    <s v="No"/>
    <x v="5"/>
    <x v="1"/>
    <x v="1"/>
    <x v="38"/>
    <x v="2"/>
    <x v="0"/>
    <n v="0"/>
    <n v="0"/>
  </r>
  <r>
    <x v="2803"/>
    <x v="5"/>
    <x v="1"/>
    <x v="17"/>
    <x v="0"/>
    <n v="44"/>
    <x v="37"/>
    <x v="2"/>
    <x v="10"/>
    <x v="0"/>
    <x v="13"/>
    <x v="1"/>
    <s v="No"/>
    <x v="1"/>
    <x v="1"/>
    <x v="1"/>
    <x v="4"/>
    <x v="4"/>
    <x v="5"/>
    <n v="0"/>
    <n v="0"/>
  </r>
  <r>
    <x v="2804"/>
    <x v="13"/>
    <x v="1"/>
    <x v="15"/>
    <x v="0"/>
    <n v="76"/>
    <x v="36"/>
    <x v="2"/>
    <x v="17"/>
    <x v="1"/>
    <x v="11"/>
    <x v="1"/>
    <s v="No"/>
    <x v="3"/>
    <x v="1"/>
    <x v="1"/>
    <x v="26"/>
    <x v="4"/>
    <x v="6"/>
    <n v="0"/>
    <n v="0"/>
  </r>
  <r>
    <x v="2805"/>
    <x v="20"/>
    <x v="1"/>
    <x v="12"/>
    <x v="3"/>
    <n v="97"/>
    <x v="22"/>
    <x v="1"/>
    <x v="13"/>
    <x v="3"/>
    <x v="24"/>
    <x v="1"/>
    <s v="No"/>
    <x v="3"/>
    <x v="1"/>
    <x v="1"/>
    <x v="26"/>
    <x v="1"/>
    <x v="3"/>
    <n v="0"/>
    <n v="0"/>
  </r>
  <r>
    <x v="2806"/>
    <x v="4"/>
    <x v="1"/>
    <x v="0"/>
    <x v="0"/>
    <n v="39"/>
    <x v="36"/>
    <x v="0"/>
    <x v="7"/>
    <x v="1"/>
    <x v="2"/>
    <x v="1"/>
    <s v="No"/>
    <x v="3"/>
    <x v="1"/>
    <x v="1"/>
    <x v="16"/>
    <x v="2"/>
    <x v="2"/>
    <n v="0"/>
    <n v="0"/>
  </r>
  <r>
    <x v="2807"/>
    <x v="19"/>
    <x v="1"/>
    <x v="15"/>
    <x v="0"/>
    <n v="100"/>
    <x v="33"/>
    <x v="2"/>
    <x v="4"/>
    <x v="1"/>
    <x v="14"/>
    <x v="1"/>
    <s v="No"/>
    <x v="4"/>
    <x v="1"/>
    <x v="1"/>
    <x v="9"/>
    <x v="5"/>
    <x v="0"/>
    <n v="0"/>
    <n v="0"/>
  </r>
  <r>
    <x v="2808"/>
    <x v="34"/>
    <x v="1"/>
    <x v="11"/>
    <x v="0"/>
    <n v="62"/>
    <x v="30"/>
    <x v="2"/>
    <x v="19"/>
    <x v="1"/>
    <x v="20"/>
    <x v="1"/>
    <s v="No"/>
    <x v="1"/>
    <x v="1"/>
    <x v="1"/>
    <x v="24"/>
    <x v="3"/>
    <x v="6"/>
    <n v="0"/>
    <n v="0"/>
  </r>
  <r>
    <x v="2809"/>
    <x v="17"/>
    <x v="1"/>
    <x v="6"/>
    <x v="0"/>
    <n v="98"/>
    <x v="10"/>
    <x v="3"/>
    <x v="11"/>
    <x v="2"/>
    <x v="21"/>
    <x v="1"/>
    <s v="No"/>
    <x v="3"/>
    <x v="1"/>
    <x v="1"/>
    <x v="46"/>
    <x v="5"/>
    <x v="3"/>
    <n v="0"/>
    <n v="0"/>
  </r>
  <r>
    <x v="2810"/>
    <x v="7"/>
    <x v="1"/>
    <x v="2"/>
    <x v="0"/>
    <n v="31"/>
    <x v="28"/>
    <x v="2"/>
    <x v="7"/>
    <x v="2"/>
    <x v="17"/>
    <x v="1"/>
    <s v="No"/>
    <x v="3"/>
    <x v="1"/>
    <x v="1"/>
    <x v="9"/>
    <x v="5"/>
    <x v="0"/>
    <n v="0"/>
    <n v="0"/>
  </r>
  <r>
    <x v="2811"/>
    <x v="28"/>
    <x v="1"/>
    <x v="14"/>
    <x v="2"/>
    <n v="89"/>
    <x v="31"/>
    <x v="2"/>
    <x v="24"/>
    <x v="3"/>
    <x v="18"/>
    <x v="1"/>
    <s v="No"/>
    <x v="5"/>
    <x v="1"/>
    <x v="1"/>
    <x v="5"/>
    <x v="2"/>
    <x v="3"/>
    <n v="0"/>
    <n v="0"/>
  </r>
  <r>
    <x v="2812"/>
    <x v="17"/>
    <x v="1"/>
    <x v="15"/>
    <x v="0"/>
    <n v="91"/>
    <x v="25"/>
    <x v="3"/>
    <x v="23"/>
    <x v="3"/>
    <x v="22"/>
    <x v="1"/>
    <s v="No"/>
    <x v="5"/>
    <x v="1"/>
    <x v="1"/>
    <x v="43"/>
    <x v="2"/>
    <x v="6"/>
    <n v="0"/>
    <n v="0"/>
  </r>
  <r>
    <x v="2813"/>
    <x v="4"/>
    <x v="1"/>
    <x v="5"/>
    <x v="0"/>
    <n v="50"/>
    <x v="34"/>
    <x v="1"/>
    <x v="1"/>
    <x v="2"/>
    <x v="13"/>
    <x v="1"/>
    <s v="No"/>
    <x v="4"/>
    <x v="1"/>
    <x v="1"/>
    <x v="30"/>
    <x v="5"/>
    <x v="3"/>
    <n v="0"/>
    <n v="0"/>
  </r>
  <r>
    <x v="2814"/>
    <x v="18"/>
    <x v="1"/>
    <x v="17"/>
    <x v="0"/>
    <n v="32"/>
    <x v="46"/>
    <x v="0"/>
    <x v="9"/>
    <x v="0"/>
    <x v="15"/>
    <x v="1"/>
    <s v="No"/>
    <x v="3"/>
    <x v="1"/>
    <x v="1"/>
    <x v="0"/>
    <x v="4"/>
    <x v="5"/>
    <n v="0"/>
    <n v="0"/>
  </r>
  <r>
    <x v="2815"/>
    <x v="23"/>
    <x v="1"/>
    <x v="0"/>
    <x v="0"/>
    <n v="67"/>
    <x v="37"/>
    <x v="0"/>
    <x v="13"/>
    <x v="3"/>
    <x v="20"/>
    <x v="1"/>
    <s v="No"/>
    <x v="1"/>
    <x v="1"/>
    <x v="1"/>
    <x v="19"/>
    <x v="0"/>
    <x v="6"/>
    <n v="0"/>
    <n v="0"/>
  </r>
  <r>
    <x v="2816"/>
    <x v="49"/>
    <x v="1"/>
    <x v="11"/>
    <x v="0"/>
    <n v="28"/>
    <x v="33"/>
    <x v="2"/>
    <x v="13"/>
    <x v="1"/>
    <x v="1"/>
    <x v="1"/>
    <s v="No"/>
    <x v="1"/>
    <x v="1"/>
    <x v="1"/>
    <x v="24"/>
    <x v="0"/>
    <x v="1"/>
    <n v="0"/>
    <n v="0"/>
  </r>
  <r>
    <x v="2817"/>
    <x v="15"/>
    <x v="1"/>
    <x v="21"/>
    <x v="3"/>
    <n v="65"/>
    <x v="36"/>
    <x v="3"/>
    <x v="22"/>
    <x v="0"/>
    <x v="23"/>
    <x v="1"/>
    <s v="No"/>
    <x v="3"/>
    <x v="1"/>
    <x v="1"/>
    <x v="49"/>
    <x v="0"/>
    <x v="1"/>
    <n v="0"/>
    <n v="0"/>
  </r>
  <r>
    <x v="2818"/>
    <x v="5"/>
    <x v="1"/>
    <x v="6"/>
    <x v="0"/>
    <n v="73"/>
    <x v="18"/>
    <x v="2"/>
    <x v="2"/>
    <x v="3"/>
    <x v="10"/>
    <x v="1"/>
    <s v="No"/>
    <x v="2"/>
    <x v="1"/>
    <x v="1"/>
    <x v="45"/>
    <x v="5"/>
    <x v="2"/>
    <n v="0"/>
    <n v="0"/>
  </r>
  <r>
    <x v="2819"/>
    <x v="29"/>
    <x v="1"/>
    <x v="5"/>
    <x v="0"/>
    <n v="27"/>
    <x v="42"/>
    <x v="0"/>
    <x v="12"/>
    <x v="1"/>
    <x v="21"/>
    <x v="1"/>
    <s v="No"/>
    <x v="1"/>
    <x v="1"/>
    <x v="1"/>
    <x v="5"/>
    <x v="1"/>
    <x v="5"/>
    <n v="0"/>
    <n v="0"/>
  </r>
  <r>
    <x v="2820"/>
    <x v="8"/>
    <x v="1"/>
    <x v="21"/>
    <x v="3"/>
    <n v="89"/>
    <x v="34"/>
    <x v="0"/>
    <x v="22"/>
    <x v="2"/>
    <x v="20"/>
    <x v="1"/>
    <s v="No"/>
    <x v="1"/>
    <x v="1"/>
    <x v="1"/>
    <x v="36"/>
    <x v="1"/>
    <x v="4"/>
    <n v="0"/>
    <n v="0"/>
  </r>
  <r>
    <x v="2821"/>
    <x v="25"/>
    <x v="1"/>
    <x v="9"/>
    <x v="1"/>
    <n v="72"/>
    <x v="42"/>
    <x v="0"/>
    <x v="8"/>
    <x v="2"/>
    <x v="9"/>
    <x v="1"/>
    <s v="No"/>
    <x v="3"/>
    <x v="1"/>
    <x v="1"/>
    <x v="10"/>
    <x v="0"/>
    <x v="5"/>
    <n v="0"/>
    <n v="0"/>
  </r>
  <r>
    <x v="2822"/>
    <x v="12"/>
    <x v="1"/>
    <x v="11"/>
    <x v="0"/>
    <n v="37"/>
    <x v="32"/>
    <x v="1"/>
    <x v="18"/>
    <x v="3"/>
    <x v="7"/>
    <x v="1"/>
    <s v="No"/>
    <x v="3"/>
    <x v="1"/>
    <x v="1"/>
    <x v="42"/>
    <x v="3"/>
    <x v="3"/>
    <n v="0"/>
    <n v="0"/>
  </r>
  <r>
    <x v="2823"/>
    <x v="8"/>
    <x v="1"/>
    <x v="10"/>
    <x v="0"/>
    <n v="63"/>
    <x v="40"/>
    <x v="2"/>
    <x v="8"/>
    <x v="2"/>
    <x v="9"/>
    <x v="1"/>
    <s v="No"/>
    <x v="3"/>
    <x v="1"/>
    <x v="1"/>
    <x v="39"/>
    <x v="5"/>
    <x v="4"/>
    <n v="0"/>
    <n v="0"/>
  </r>
  <r>
    <x v="2824"/>
    <x v="31"/>
    <x v="1"/>
    <x v="19"/>
    <x v="3"/>
    <n v="90"/>
    <x v="40"/>
    <x v="2"/>
    <x v="7"/>
    <x v="3"/>
    <x v="17"/>
    <x v="1"/>
    <s v="No"/>
    <x v="1"/>
    <x v="1"/>
    <x v="1"/>
    <x v="3"/>
    <x v="5"/>
    <x v="3"/>
    <n v="0"/>
    <n v="0"/>
  </r>
  <r>
    <x v="2825"/>
    <x v="28"/>
    <x v="1"/>
    <x v="8"/>
    <x v="3"/>
    <n v="62"/>
    <x v="17"/>
    <x v="2"/>
    <x v="22"/>
    <x v="0"/>
    <x v="24"/>
    <x v="1"/>
    <s v="No"/>
    <x v="4"/>
    <x v="1"/>
    <x v="1"/>
    <x v="40"/>
    <x v="4"/>
    <x v="2"/>
    <n v="0"/>
    <n v="0"/>
  </r>
  <r>
    <x v="2826"/>
    <x v="45"/>
    <x v="1"/>
    <x v="8"/>
    <x v="3"/>
    <n v="43"/>
    <x v="20"/>
    <x v="0"/>
    <x v="18"/>
    <x v="3"/>
    <x v="15"/>
    <x v="1"/>
    <s v="No"/>
    <x v="0"/>
    <x v="1"/>
    <x v="1"/>
    <x v="2"/>
    <x v="0"/>
    <x v="2"/>
    <n v="0"/>
    <n v="0"/>
  </r>
  <r>
    <x v="2827"/>
    <x v="30"/>
    <x v="1"/>
    <x v="0"/>
    <x v="0"/>
    <n v="96"/>
    <x v="48"/>
    <x v="2"/>
    <x v="23"/>
    <x v="3"/>
    <x v="0"/>
    <x v="1"/>
    <s v="No"/>
    <x v="2"/>
    <x v="1"/>
    <x v="1"/>
    <x v="47"/>
    <x v="4"/>
    <x v="4"/>
    <n v="0"/>
    <n v="0"/>
  </r>
  <r>
    <x v="2828"/>
    <x v="15"/>
    <x v="1"/>
    <x v="18"/>
    <x v="3"/>
    <n v="83"/>
    <x v="30"/>
    <x v="0"/>
    <x v="12"/>
    <x v="3"/>
    <x v="5"/>
    <x v="1"/>
    <s v="No"/>
    <x v="3"/>
    <x v="1"/>
    <x v="1"/>
    <x v="42"/>
    <x v="3"/>
    <x v="3"/>
    <n v="0"/>
    <n v="0"/>
  </r>
  <r>
    <x v="2829"/>
    <x v="19"/>
    <x v="1"/>
    <x v="16"/>
    <x v="3"/>
    <n v="67"/>
    <x v="28"/>
    <x v="3"/>
    <x v="11"/>
    <x v="3"/>
    <x v="23"/>
    <x v="1"/>
    <s v="No"/>
    <x v="2"/>
    <x v="1"/>
    <x v="1"/>
    <x v="39"/>
    <x v="1"/>
    <x v="1"/>
    <n v="0"/>
    <n v="0"/>
  </r>
  <r>
    <x v="2830"/>
    <x v="6"/>
    <x v="1"/>
    <x v="11"/>
    <x v="0"/>
    <n v="90"/>
    <x v="4"/>
    <x v="0"/>
    <x v="17"/>
    <x v="1"/>
    <x v="3"/>
    <x v="1"/>
    <s v="No"/>
    <x v="5"/>
    <x v="1"/>
    <x v="1"/>
    <x v="21"/>
    <x v="0"/>
    <x v="6"/>
    <n v="0"/>
    <n v="0"/>
  </r>
  <r>
    <x v="2831"/>
    <x v="50"/>
    <x v="1"/>
    <x v="15"/>
    <x v="0"/>
    <n v="53"/>
    <x v="41"/>
    <x v="0"/>
    <x v="6"/>
    <x v="0"/>
    <x v="16"/>
    <x v="1"/>
    <s v="No"/>
    <x v="0"/>
    <x v="1"/>
    <x v="1"/>
    <x v="7"/>
    <x v="2"/>
    <x v="1"/>
    <n v="0"/>
    <n v="0"/>
  </r>
  <r>
    <x v="2832"/>
    <x v="26"/>
    <x v="1"/>
    <x v="18"/>
    <x v="3"/>
    <n v="37"/>
    <x v="33"/>
    <x v="2"/>
    <x v="23"/>
    <x v="2"/>
    <x v="12"/>
    <x v="1"/>
    <s v="No"/>
    <x v="3"/>
    <x v="1"/>
    <x v="1"/>
    <x v="19"/>
    <x v="3"/>
    <x v="3"/>
    <n v="0"/>
    <n v="0"/>
  </r>
  <r>
    <x v="2833"/>
    <x v="49"/>
    <x v="1"/>
    <x v="2"/>
    <x v="0"/>
    <n v="56"/>
    <x v="10"/>
    <x v="2"/>
    <x v="11"/>
    <x v="3"/>
    <x v="13"/>
    <x v="1"/>
    <s v="No"/>
    <x v="1"/>
    <x v="1"/>
    <x v="1"/>
    <x v="5"/>
    <x v="1"/>
    <x v="5"/>
    <n v="0"/>
    <n v="0"/>
  </r>
  <r>
    <x v="2834"/>
    <x v="31"/>
    <x v="1"/>
    <x v="14"/>
    <x v="2"/>
    <n v="43"/>
    <x v="21"/>
    <x v="2"/>
    <x v="21"/>
    <x v="3"/>
    <x v="3"/>
    <x v="1"/>
    <s v="No"/>
    <x v="4"/>
    <x v="1"/>
    <x v="1"/>
    <x v="14"/>
    <x v="2"/>
    <x v="1"/>
    <n v="0"/>
    <n v="0"/>
  </r>
  <r>
    <x v="2835"/>
    <x v="23"/>
    <x v="1"/>
    <x v="17"/>
    <x v="0"/>
    <n v="84"/>
    <x v="34"/>
    <x v="1"/>
    <x v="6"/>
    <x v="0"/>
    <x v="8"/>
    <x v="1"/>
    <s v="No"/>
    <x v="1"/>
    <x v="1"/>
    <x v="1"/>
    <x v="22"/>
    <x v="0"/>
    <x v="2"/>
    <n v="0"/>
    <n v="0"/>
  </r>
  <r>
    <x v="2836"/>
    <x v="47"/>
    <x v="1"/>
    <x v="13"/>
    <x v="0"/>
    <n v="50"/>
    <x v="5"/>
    <x v="2"/>
    <x v="4"/>
    <x v="0"/>
    <x v="16"/>
    <x v="1"/>
    <s v="No"/>
    <x v="4"/>
    <x v="1"/>
    <x v="1"/>
    <x v="33"/>
    <x v="1"/>
    <x v="4"/>
    <n v="0"/>
    <n v="0"/>
  </r>
  <r>
    <x v="2837"/>
    <x v="13"/>
    <x v="1"/>
    <x v="9"/>
    <x v="1"/>
    <n v="88"/>
    <x v="15"/>
    <x v="2"/>
    <x v="18"/>
    <x v="2"/>
    <x v="9"/>
    <x v="1"/>
    <s v="No"/>
    <x v="0"/>
    <x v="1"/>
    <x v="1"/>
    <x v="12"/>
    <x v="3"/>
    <x v="1"/>
    <n v="0"/>
    <n v="0"/>
  </r>
  <r>
    <x v="2838"/>
    <x v="47"/>
    <x v="1"/>
    <x v="14"/>
    <x v="2"/>
    <n v="50"/>
    <x v="1"/>
    <x v="2"/>
    <x v="24"/>
    <x v="3"/>
    <x v="18"/>
    <x v="1"/>
    <s v="No"/>
    <x v="1"/>
    <x v="1"/>
    <x v="1"/>
    <x v="1"/>
    <x v="4"/>
    <x v="1"/>
    <n v="0"/>
    <n v="0"/>
  </r>
  <r>
    <x v="2839"/>
    <x v="27"/>
    <x v="1"/>
    <x v="18"/>
    <x v="3"/>
    <n v="80"/>
    <x v="45"/>
    <x v="0"/>
    <x v="11"/>
    <x v="2"/>
    <x v="11"/>
    <x v="1"/>
    <s v="No"/>
    <x v="5"/>
    <x v="1"/>
    <x v="1"/>
    <x v="48"/>
    <x v="4"/>
    <x v="5"/>
    <n v="0"/>
    <n v="0"/>
  </r>
  <r>
    <x v="2840"/>
    <x v="37"/>
    <x v="1"/>
    <x v="17"/>
    <x v="0"/>
    <n v="47"/>
    <x v="8"/>
    <x v="0"/>
    <x v="6"/>
    <x v="1"/>
    <x v="1"/>
    <x v="1"/>
    <s v="No"/>
    <x v="5"/>
    <x v="1"/>
    <x v="1"/>
    <x v="23"/>
    <x v="1"/>
    <x v="2"/>
    <n v="0"/>
    <n v="0"/>
  </r>
  <r>
    <x v="2841"/>
    <x v="1"/>
    <x v="1"/>
    <x v="10"/>
    <x v="0"/>
    <n v="33"/>
    <x v="31"/>
    <x v="3"/>
    <x v="23"/>
    <x v="0"/>
    <x v="21"/>
    <x v="1"/>
    <s v="No"/>
    <x v="4"/>
    <x v="1"/>
    <x v="1"/>
    <x v="4"/>
    <x v="1"/>
    <x v="1"/>
    <n v="0"/>
    <n v="0"/>
  </r>
  <r>
    <x v="2842"/>
    <x v="48"/>
    <x v="1"/>
    <x v="7"/>
    <x v="2"/>
    <n v="100"/>
    <x v="28"/>
    <x v="0"/>
    <x v="14"/>
    <x v="3"/>
    <x v="24"/>
    <x v="1"/>
    <s v="No"/>
    <x v="3"/>
    <x v="1"/>
    <x v="1"/>
    <x v="26"/>
    <x v="5"/>
    <x v="3"/>
    <n v="0"/>
    <n v="0"/>
  </r>
  <r>
    <x v="2843"/>
    <x v="47"/>
    <x v="1"/>
    <x v="1"/>
    <x v="0"/>
    <n v="26"/>
    <x v="31"/>
    <x v="2"/>
    <x v="3"/>
    <x v="2"/>
    <x v="15"/>
    <x v="1"/>
    <s v="No"/>
    <x v="5"/>
    <x v="1"/>
    <x v="1"/>
    <x v="23"/>
    <x v="0"/>
    <x v="1"/>
    <n v="0"/>
    <n v="0"/>
  </r>
  <r>
    <x v="2844"/>
    <x v="45"/>
    <x v="1"/>
    <x v="19"/>
    <x v="3"/>
    <n v="79"/>
    <x v="35"/>
    <x v="2"/>
    <x v="21"/>
    <x v="2"/>
    <x v="14"/>
    <x v="1"/>
    <s v="No"/>
    <x v="3"/>
    <x v="1"/>
    <x v="1"/>
    <x v="38"/>
    <x v="0"/>
    <x v="2"/>
    <n v="0"/>
    <n v="0"/>
  </r>
  <r>
    <x v="2845"/>
    <x v="8"/>
    <x v="1"/>
    <x v="21"/>
    <x v="3"/>
    <n v="77"/>
    <x v="45"/>
    <x v="0"/>
    <x v="12"/>
    <x v="2"/>
    <x v="7"/>
    <x v="1"/>
    <s v="No"/>
    <x v="0"/>
    <x v="1"/>
    <x v="1"/>
    <x v="30"/>
    <x v="5"/>
    <x v="6"/>
    <n v="0"/>
    <n v="0"/>
  </r>
  <r>
    <x v="2846"/>
    <x v="2"/>
    <x v="1"/>
    <x v="20"/>
    <x v="0"/>
    <n v="36"/>
    <x v="19"/>
    <x v="3"/>
    <x v="13"/>
    <x v="3"/>
    <x v="11"/>
    <x v="1"/>
    <s v="No"/>
    <x v="2"/>
    <x v="1"/>
    <x v="1"/>
    <x v="28"/>
    <x v="3"/>
    <x v="4"/>
    <n v="0"/>
    <n v="0"/>
  </r>
  <r>
    <x v="2847"/>
    <x v="33"/>
    <x v="1"/>
    <x v="16"/>
    <x v="3"/>
    <n v="21"/>
    <x v="39"/>
    <x v="0"/>
    <x v="4"/>
    <x v="0"/>
    <x v="11"/>
    <x v="1"/>
    <s v="No"/>
    <x v="1"/>
    <x v="1"/>
    <x v="1"/>
    <x v="35"/>
    <x v="3"/>
    <x v="6"/>
    <n v="0"/>
    <n v="0"/>
  </r>
  <r>
    <x v="2848"/>
    <x v="23"/>
    <x v="1"/>
    <x v="23"/>
    <x v="1"/>
    <n v="72"/>
    <x v="48"/>
    <x v="0"/>
    <x v="0"/>
    <x v="3"/>
    <x v="8"/>
    <x v="1"/>
    <s v="No"/>
    <x v="5"/>
    <x v="1"/>
    <x v="1"/>
    <x v="40"/>
    <x v="4"/>
    <x v="3"/>
    <n v="0"/>
    <n v="0"/>
  </r>
  <r>
    <x v="2849"/>
    <x v="19"/>
    <x v="1"/>
    <x v="7"/>
    <x v="2"/>
    <n v="25"/>
    <x v="13"/>
    <x v="2"/>
    <x v="9"/>
    <x v="1"/>
    <x v="7"/>
    <x v="1"/>
    <s v="No"/>
    <x v="0"/>
    <x v="1"/>
    <x v="1"/>
    <x v="46"/>
    <x v="3"/>
    <x v="4"/>
    <n v="0"/>
    <n v="0"/>
  </r>
  <r>
    <x v="2850"/>
    <x v="9"/>
    <x v="1"/>
    <x v="1"/>
    <x v="0"/>
    <n v="79"/>
    <x v="43"/>
    <x v="2"/>
    <x v="5"/>
    <x v="1"/>
    <x v="21"/>
    <x v="1"/>
    <s v="No"/>
    <x v="5"/>
    <x v="1"/>
    <x v="1"/>
    <x v="13"/>
    <x v="5"/>
    <x v="2"/>
    <n v="0"/>
    <n v="0"/>
  </r>
  <r>
    <x v="2851"/>
    <x v="44"/>
    <x v="1"/>
    <x v="0"/>
    <x v="0"/>
    <n v="73"/>
    <x v="22"/>
    <x v="0"/>
    <x v="11"/>
    <x v="2"/>
    <x v="21"/>
    <x v="1"/>
    <s v="No"/>
    <x v="5"/>
    <x v="1"/>
    <x v="1"/>
    <x v="38"/>
    <x v="5"/>
    <x v="5"/>
    <n v="0"/>
    <n v="0"/>
  </r>
  <r>
    <x v="2852"/>
    <x v="37"/>
    <x v="1"/>
    <x v="22"/>
    <x v="3"/>
    <n v="71"/>
    <x v="14"/>
    <x v="2"/>
    <x v="23"/>
    <x v="1"/>
    <x v="21"/>
    <x v="1"/>
    <s v="No"/>
    <x v="5"/>
    <x v="1"/>
    <x v="1"/>
    <x v="48"/>
    <x v="0"/>
    <x v="1"/>
    <n v="0"/>
    <n v="0"/>
  </r>
  <r>
    <x v="2853"/>
    <x v="43"/>
    <x v="1"/>
    <x v="19"/>
    <x v="3"/>
    <n v="48"/>
    <x v="38"/>
    <x v="2"/>
    <x v="23"/>
    <x v="0"/>
    <x v="4"/>
    <x v="1"/>
    <s v="No"/>
    <x v="2"/>
    <x v="1"/>
    <x v="1"/>
    <x v="44"/>
    <x v="3"/>
    <x v="1"/>
    <n v="0"/>
    <n v="0"/>
  </r>
  <r>
    <x v="2854"/>
    <x v="24"/>
    <x v="1"/>
    <x v="3"/>
    <x v="1"/>
    <n v="28"/>
    <x v="12"/>
    <x v="2"/>
    <x v="19"/>
    <x v="3"/>
    <x v="2"/>
    <x v="1"/>
    <s v="No"/>
    <x v="5"/>
    <x v="1"/>
    <x v="1"/>
    <x v="29"/>
    <x v="0"/>
    <x v="5"/>
    <n v="0"/>
    <n v="0"/>
  </r>
  <r>
    <x v="2855"/>
    <x v="26"/>
    <x v="1"/>
    <x v="23"/>
    <x v="1"/>
    <n v="95"/>
    <x v="16"/>
    <x v="1"/>
    <x v="1"/>
    <x v="0"/>
    <x v="22"/>
    <x v="1"/>
    <s v="No"/>
    <x v="4"/>
    <x v="1"/>
    <x v="1"/>
    <x v="42"/>
    <x v="3"/>
    <x v="3"/>
    <n v="0"/>
    <n v="0"/>
  </r>
  <r>
    <x v="2856"/>
    <x v="13"/>
    <x v="1"/>
    <x v="14"/>
    <x v="2"/>
    <n v="48"/>
    <x v="44"/>
    <x v="2"/>
    <x v="21"/>
    <x v="0"/>
    <x v="1"/>
    <x v="1"/>
    <s v="No"/>
    <x v="4"/>
    <x v="1"/>
    <x v="1"/>
    <x v="4"/>
    <x v="2"/>
    <x v="5"/>
    <n v="0"/>
    <n v="0"/>
  </r>
  <r>
    <x v="2857"/>
    <x v="42"/>
    <x v="1"/>
    <x v="10"/>
    <x v="0"/>
    <n v="93"/>
    <x v="40"/>
    <x v="1"/>
    <x v="1"/>
    <x v="1"/>
    <x v="22"/>
    <x v="1"/>
    <s v="No"/>
    <x v="2"/>
    <x v="1"/>
    <x v="1"/>
    <x v="31"/>
    <x v="5"/>
    <x v="5"/>
    <n v="0"/>
    <n v="0"/>
  </r>
  <r>
    <x v="2858"/>
    <x v="50"/>
    <x v="1"/>
    <x v="2"/>
    <x v="0"/>
    <n v="87"/>
    <x v="33"/>
    <x v="0"/>
    <x v="11"/>
    <x v="2"/>
    <x v="22"/>
    <x v="1"/>
    <s v="No"/>
    <x v="4"/>
    <x v="1"/>
    <x v="1"/>
    <x v="15"/>
    <x v="4"/>
    <x v="5"/>
    <n v="0"/>
    <n v="0"/>
  </r>
  <r>
    <x v="2859"/>
    <x v="18"/>
    <x v="1"/>
    <x v="6"/>
    <x v="0"/>
    <n v="32"/>
    <x v="40"/>
    <x v="0"/>
    <x v="22"/>
    <x v="3"/>
    <x v="23"/>
    <x v="1"/>
    <s v="No"/>
    <x v="0"/>
    <x v="1"/>
    <x v="1"/>
    <x v="32"/>
    <x v="4"/>
    <x v="2"/>
    <n v="0"/>
    <n v="0"/>
  </r>
  <r>
    <x v="2860"/>
    <x v="48"/>
    <x v="1"/>
    <x v="5"/>
    <x v="0"/>
    <n v="38"/>
    <x v="3"/>
    <x v="2"/>
    <x v="9"/>
    <x v="1"/>
    <x v="3"/>
    <x v="1"/>
    <s v="No"/>
    <x v="2"/>
    <x v="1"/>
    <x v="1"/>
    <x v="3"/>
    <x v="4"/>
    <x v="1"/>
    <n v="0"/>
    <n v="0"/>
  </r>
  <r>
    <x v="2861"/>
    <x v="17"/>
    <x v="1"/>
    <x v="7"/>
    <x v="2"/>
    <n v="54"/>
    <x v="33"/>
    <x v="2"/>
    <x v="11"/>
    <x v="3"/>
    <x v="23"/>
    <x v="1"/>
    <s v="No"/>
    <x v="1"/>
    <x v="1"/>
    <x v="1"/>
    <x v="46"/>
    <x v="2"/>
    <x v="5"/>
    <n v="0"/>
    <n v="0"/>
  </r>
  <r>
    <x v="2862"/>
    <x v="33"/>
    <x v="1"/>
    <x v="7"/>
    <x v="2"/>
    <n v="75"/>
    <x v="11"/>
    <x v="1"/>
    <x v="10"/>
    <x v="2"/>
    <x v="10"/>
    <x v="1"/>
    <s v="No"/>
    <x v="5"/>
    <x v="1"/>
    <x v="1"/>
    <x v="36"/>
    <x v="4"/>
    <x v="6"/>
    <n v="0"/>
    <n v="0"/>
  </r>
  <r>
    <x v="2863"/>
    <x v="43"/>
    <x v="1"/>
    <x v="17"/>
    <x v="0"/>
    <n v="56"/>
    <x v="39"/>
    <x v="2"/>
    <x v="22"/>
    <x v="3"/>
    <x v="20"/>
    <x v="1"/>
    <s v="No"/>
    <x v="4"/>
    <x v="1"/>
    <x v="1"/>
    <x v="27"/>
    <x v="0"/>
    <x v="5"/>
    <n v="0"/>
    <n v="0"/>
  </r>
  <r>
    <x v="2864"/>
    <x v="44"/>
    <x v="1"/>
    <x v="1"/>
    <x v="0"/>
    <n v="43"/>
    <x v="26"/>
    <x v="1"/>
    <x v="1"/>
    <x v="3"/>
    <x v="15"/>
    <x v="1"/>
    <s v="No"/>
    <x v="5"/>
    <x v="1"/>
    <x v="1"/>
    <x v="4"/>
    <x v="0"/>
    <x v="1"/>
    <n v="0"/>
    <n v="0"/>
  </r>
  <r>
    <x v="2865"/>
    <x v="48"/>
    <x v="1"/>
    <x v="11"/>
    <x v="0"/>
    <n v="97"/>
    <x v="18"/>
    <x v="2"/>
    <x v="5"/>
    <x v="3"/>
    <x v="18"/>
    <x v="1"/>
    <s v="No"/>
    <x v="1"/>
    <x v="1"/>
    <x v="1"/>
    <x v="46"/>
    <x v="1"/>
    <x v="0"/>
    <n v="0"/>
    <n v="0"/>
  </r>
  <r>
    <x v="2866"/>
    <x v="22"/>
    <x v="1"/>
    <x v="0"/>
    <x v="0"/>
    <n v="75"/>
    <x v="39"/>
    <x v="1"/>
    <x v="10"/>
    <x v="2"/>
    <x v="0"/>
    <x v="1"/>
    <s v="No"/>
    <x v="1"/>
    <x v="1"/>
    <x v="1"/>
    <x v="5"/>
    <x v="1"/>
    <x v="2"/>
    <n v="0"/>
    <n v="0"/>
  </r>
  <r>
    <x v="2867"/>
    <x v="3"/>
    <x v="1"/>
    <x v="4"/>
    <x v="1"/>
    <n v="55"/>
    <x v="24"/>
    <x v="0"/>
    <x v="3"/>
    <x v="2"/>
    <x v="8"/>
    <x v="1"/>
    <s v="No"/>
    <x v="2"/>
    <x v="1"/>
    <x v="1"/>
    <x v="42"/>
    <x v="1"/>
    <x v="0"/>
    <n v="0"/>
    <n v="0"/>
  </r>
  <r>
    <x v="2868"/>
    <x v="4"/>
    <x v="1"/>
    <x v="21"/>
    <x v="3"/>
    <n v="49"/>
    <x v="24"/>
    <x v="2"/>
    <x v="13"/>
    <x v="0"/>
    <x v="5"/>
    <x v="1"/>
    <s v="No"/>
    <x v="2"/>
    <x v="1"/>
    <x v="1"/>
    <x v="38"/>
    <x v="3"/>
    <x v="6"/>
    <n v="0"/>
    <n v="0"/>
  </r>
  <r>
    <x v="2869"/>
    <x v="9"/>
    <x v="1"/>
    <x v="20"/>
    <x v="0"/>
    <n v="58"/>
    <x v="42"/>
    <x v="2"/>
    <x v="3"/>
    <x v="2"/>
    <x v="19"/>
    <x v="1"/>
    <s v="No"/>
    <x v="3"/>
    <x v="1"/>
    <x v="1"/>
    <x v="20"/>
    <x v="4"/>
    <x v="1"/>
    <n v="0"/>
    <n v="0"/>
  </r>
  <r>
    <x v="2870"/>
    <x v="36"/>
    <x v="1"/>
    <x v="16"/>
    <x v="3"/>
    <n v="34"/>
    <x v="25"/>
    <x v="2"/>
    <x v="24"/>
    <x v="0"/>
    <x v="6"/>
    <x v="1"/>
    <s v="No"/>
    <x v="1"/>
    <x v="1"/>
    <x v="1"/>
    <x v="3"/>
    <x v="5"/>
    <x v="6"/>
    <n v="0"/>
    <n v="0"/>
  </r>
  <r>
    <x v="2871"/>
    <x v="5"/>
    <x v="1"/>
    <x v="6"/>
    <x v="0"/>
    <n v="43"/>
    <x v="37"/>
    <x v="1"/>
    <x v="13"/>
    <x v="2"/>
    <x v="2"/>
    <x v="1"/>
    <s v="No"/>
    <x v="4"/>
    <x v="1"/>
    <x v="1"/>
    <x v="19"/>
    <x v="0"/>
    <x v="4"/>
    <n v="0"/>
    <n v="0"/>
  </r>
  <r>
    <x v="2872"/>
    <x v="6"/>
    <x v="1"/>
    <x v="16"/>
    <x v="3"/>
    <n v="48"/>
    <x v="39"/>
    <x v="0"/>
    <x v="8"/>
    <x v="3"/>
    <x v="5"/>
    <x v="1"/>
    <s v="No"/>
    <x v="2"/>
    <x v="1"/>
    <x v="1"/>
    <x v="36"/>
    <x v="1"/>
    <x v="2"/>
    <n v="0"/>
    <n v="0"/>
  </r>
  <r>
    <x v="2873"/>
    <x v="42"/>
    <x v="1"/>
    <x v="1"/>
    <x v="0"/>
    <n v="40"/>
    <x v="6"/>
    <x v="2"/>
    <x v="11"/>
    <x v="1"/>
    <x v="5"/>
    <x v="1"/>
    <s v="No"/>
    <x v="1"/>
    <x v="1"/>
    <x v="1"/>
    <x v="6"/>
    <x v="4"/>
    <x v="5"/>
    <n v="0"/>
    <n v="0"/>
  </r>
  <r>
    <x v="2874"/>
    <x v="24"/>
    <x v="1"/>
    <x v="5"/>
    <x v="0"/>
    <n v="29"/>
    <x v="24"/>
    <x v="0"/>
    <x v="5"/>
    <x v="2"/>
    <x v="0"/>
    <x v="1"/>
    <s v="No"/>
    <x v="3"/>
    <x v="1"/>
    <x v="1"/>
    <x v="1"/>
    <x v="5"/>
    <x v="2"/>
    <n v="0"/>
    <n v="0"/>
  </r>
  <r>
    <x v="2875"/>
    <x v="41"/>
    <x v="1"/>
    <x v="13"/>
    <x v="0"/>
    <n v="81"/>
    <x v="0"/>
    <x v="2"/>
    <x v="6"/>
    <x v="3"/>
    <x v="5"/>
    <x v="1"/>
    <s v="No"/>
    <x v="1"/>
    <x v="1"/>
    <x v="1"/>
    <x v="0"/>
    <x v="5"/>
    <x v="1"/>
    <n v="0"/>
    <n v="0"/>
  </r>
  <r>
    <x v="2876"/>
    <x v="13"/>
    <x v="1"/>
    <x v="15"/>
    <x v="0"/>
    <n v="84"/>
    <x v="35"/>
    <x v="2"/>
    <x v="4"/>
    <x v="1"/>
    <x v="23"/>
    <x v="1"/>
    <s v="No"/>
    <x v="4"/>
    <x v="1"/>
    <x v="1"/>
    <x v="36"/>
    <x v="4"/>
    <x v="0"/>
    <n v="0"/>
    <n v="0"/>
  </r>
  <r>
    <x v="2877"/>
    <x v="45"/>
    <x v="1"/>
    <x v="20"/>
    <x v="0"/>
    <n v="46"/>
    <x v="32"/>
    <x v="2"/>
    <x v="5"/>
    <x v="2"/>
    <x v="15"/>
    <x v="1"/>
    <s v="No"/>
    <x v="3"/>
    <x v="1"/>
    <x v="1"/>
    <x v="11"/>
    <x v="0"/>
    <x v="5"/>
    <n v="0"/>
    <n v="0"/>
  </r>
  <r>
    <x v="2878"/>
    <x v="6"/>
    <x v="1"/>
    <x v="10"/>
    <x v="0"/>
    <n v="86"/>
    <x v="18"/>
    <x v="0"/>
    <x v="2"/>
    <x v="2"/>
    <x v="24"/>
    <x v="1"/>
    <s v="No"/>
    <x v="2"/>
    <x v="1"/>
    <x v="1"/>
    <x v="21"/>
    <x v="4"/>
    <x v="2"/>
    <n v="0"/>
    <n v="0"/>
  </r>
  <r>
    <x v="2879"/>
    <x v="46"/>
    <x v="1"/>
    <x v="0"/>
    <x v="0"/>
    <n v="57"/>
    <x v="25"/>
    <x v="3"/>
    <x v="2"/>
    <x v="0"/>
    <x v="8"/>
    <x v="1"/>
    <s v="No"/>
    <x v="1"/>
    <x v="1"/>
    <x v="1"/>
    <x v="4"/>
    <x v="0"/>
    <x v="2"/>
    <n v="0"/>
    <n v="0"/>
  </r>
  <r>
    <x v="2880"/>
    <x v="1"/>
    <x v="1"/>
    <x v="11"/>
    <x v="0"/>
    <n v="61"/>
    <x v="20"/>
    <x v="0"/>
    <x v="19"/>
    <x v="0"/>
    <x v="6"/>
    <x v="1"/>
    <s v="No"/>
    <x v="5"/>
    <x v="1"/>
    <x v="1"/>
    <x v="34"/>
    <x v="3"/>
    <x v="3"/>
    <n v="0"/>
    <n v="0"/>
  </r>
  <r>
    <x v="2881"/>
    <x v="21"/>
    <x v="1"/>
    <x v="21"/>
    <x v="3"/>
    <n v="90"/>
    <x v="21"/>
    <x v="2"/>
    <x v="17"/>
    <x v="0"/>
    <x v="19"/>
    <x v="1"/>
    <s v="No"/>
    <x v="1"/>
    <x v="1"/>
    <x v="1"/>
    <x v="49"/>
    <x v="4"/>
    <x v="2"/>
    <n v="0"/>
    <n v="0"/>
  </r>
  <r>
    <x v="2882"/>
    <x v="35"/>
    <x v="1"/>
    <x v="0"/>
    <x v="0"/>
    <n v="51"/>
    <x v="19"/>
    <x v="0"/>
    <x v="9"/>
    <x v="0"/>
    <x v="5"/>
    <x v="1"/>
    <s v="No"/>
    <x v="5"/>
    <x v="1"/>
    <x v="1"/>
    <x v="2"/>
    <x v="2"/>
    <x v="4"/>
    <n v="0"/>
    <n v="0"/>
  </r>
  <r>
    <x v="2883"/>
    <x v="40"/>
    <x v="1"/>
    <x v="20"/>
    <x v="0"/>
    <n v="48"/>
    <x v="3"/>
    <x v="3"/>
    <x v="5"/>
    <x v="1"/>
    <x v="4"/>
    <x v="1"/>
    <s v="No"/>
    <x v="3"/>
    <x v="1"/>
    <x v="1"/>
    <x v="9"/>
    <x v="3"/>
    <x v="1"/>
    <n v="0"/>
    <n v="0"/>
  </r>
  <r>
    <x v="2884"/>
    <x v="0"/>
    <x v="1"/>
    <x v="23"/>
    <x v="1"/>
    <n v="50"/>
    <x v="10"/>
    <x v="2"/>
    <x v="7"/>
    <x v="2"/>
    <x v="23"/>
    <x v="1"/>
    <s v="No"/>
    <x v="4"/>
    <x v="1"/>
    <x v="1"/>
    <x v="39"/>
    <x v="2"/>
    <x v="6"/>
    <n v="0"/>
    <n v="0"/>
  </r>
  <r>
    <x v="2885"/>
    <x v="26"/>
    <x v="1"/>
    <x v="21"/>
    <x v="3"/>
    <n v="82"/>
    <x v="22"/>
    <x v="2"/>
    <x v="22"/>
    <x v="2"/>
    <x v="1"/>
    <x v="1"/>
    <s v="No"/>
    <x v="2"/>
    <x v="1"/>
    <x v="1"/>
    <x v="0"/>
    <x v="2"/>
    <x v="4"/>
    <n v="0"/>
    <n v="0"/>
  </r>
  <r>
    <x v="2886"/>
    <x v="32"/>
    <x v="1"/>
    <x v="19"/>
    <x v="3"/>
    <n v="33"/>
    <x v="40"/>
    <x v="0"/>
    <x v="24"/>
    <x v="1"/>
    <x v="19"/>
    <x v="1"/>
    <s v="No"/>
    <x v="1"/>
    <x v="1"/>
    <x v="1"/>
    <x v="32"/>
    <x v="3"/>
    <x v="1"/>
    <n v="0"/>
    <n v="0"/>
  </r>
  <r>
    <x v="2887"/>
    <x v="51"/>
    <x v="1"/>
    <x v="3"/>
    <x v="1"/>
    <n v="28"/>
    <x v="0"/>
    <x v="0"/>
    <x v="24"/>
    <x v="0"/>
    <x v="11"/>
    <x v="1"/>
    <s v="No"/>
    <x v="0"/>
    <x v="1"/>
    <x v="1"/>
    <x v="45"/>
    <x v="1"/>
    <x v="4"/>
    <n v="0"/>
    <n v="0"/>
  </r>
  <r>
    <x v="2888"/>
    <x v="27"/>
    <x v="1"/>
    <x v="15"/>
    <x v="0"/>
    <n v="42"/>
    <x v="48"/>
    <x v="0"/>
    <x v="14"/>
    <x v="1"/>
    <x v="16"/>
    <x v="1"/>
    <s v="No"/>
    <x v="4"/>
    <x v="1"/>
    <x v="1"/>
    <x v="29"/>
    <x v="5"/>
    <x v="3"/>
    <n v="0"/>
    <n v="0"/>
  </r>
  <r>
    <x v="2889"/>
    <x v="14"/>
    <x v="1"/>
    <x v="12"/>
    <x v="3"/>
    <n v="43"/>
    <x v="46"/>
    <x v="2"/>
    <x v="4"/>
    <x v="3"/>
    <x v="13"/>
    <x v="1"/>
    <s v="No"/>
    <x v="5"/>
    <x v="1"/>
    <x v="1"/>
    <x v="33"/>
    <x v="0"/>
    <x v="2"/>
    <n v="0"/>
    <n v="0"/>
  </r>
  <r>
    <x v="2890"/>
    <x v="31"/>
    <x v="1"/>
    <x v="2"/>
    <x v="0"/>
    <n v="55"/>
    <x v="25"/>
    <x v="2"/>
    <x v="10"/>
    <x v="0"/>
    <x v="18"/>
    <x v="1"/>
    <s v="No"/>
    <x v="1"/>
    <x v="1"/>
    <x v="1"/>
    <x v="2"/>
    <x v="2"/>
    <x v="5"/>
    <n v="0"/>
    <n v="0"/>
  </r>
  <r>
    <x v="2891"/>
    <x v="36"/>
    <x v="1"/>
    <x v="17"/>
    <x v="0"/>
    <n v="73"/>
    <x v="31"/>
    <x v="3"/>
    <x v="13"/>
    <x v="0"/>
    <x v="25"/>
    <x v="1"/>
    <s v="No"/>
    <x v="1"/>
    <x v="1"/>
    <x v="1"/>
    <x v="9"/>
    <x v="3"/>
    <x v="5"/>
    <n v="0"/>
    <n v="0"/>
  </r>
  <r>
    <x v="2892"/>
    <x v="40"/>
    <x v="1"/>
    <x v="10"/>
    <x v="0"/>
    <n v="39"/>
    <x v="22"/>
    <x v="2"/>
    <x v="11"/>
    <x v="1"/>
    <x v="4"/>
    <x v="1"/>
    <s v="No"/>
    <x v="3"/>
    <x v="1"/>
    <x v="1"/>
    <x v="39"/>
    <x v="2"/>
    <x v="5"/>
    <n v="0"/>
    <n v="0"/>
  </r>
  <r>
    <x v="2893"/>
    <x v="28"/>
    <x v="1"/>
    <x v="22"/>
    <x v="3"/>
    <n v="20"/>
    <x v="0"/>
    <x v="1"/>
    <x v="20"/>
    <x v="1"/>
    <x v="0"/>
    <x v="1"/>
    <s v="No"/>
    <x v="1"/>
    <x v="1"/>
    <x v="1"/>
    <x v="12"/>
    <x v="5"/>
    <x v="6"/>
    <n v="0"/>
    <n v="0"/>
  </r>
  <r>
    <x v="2894"/>
    <x v="25"/>
    <x v="1"/>
    <x v="16"/>
    <x v="3"/>
    <n v="32"/>
    <x v="0"/>
    <x v="1"/>
    <x v="18"/>
    <x v="1"/>
    <x v="1"/>
    <x v="1"/>
    <s v="No"/>
    <x v="3"/>
    <x v="1"/>
    <x v="1"/>
    <x v="23"/>
    <x v="0"/>
    <x v="2"/>
    <n v="0"/>
    <n v="0"/>
  </r>
  <r>
    <x v="2895"/>
    <x v="19"/>
    <x v="1"/>
    <x v="15"/>
    <x v="0"/>
    <n v="86"/>
    <x v="6"/>
    <x v="0"/>
    <x v="14"/>
    <x v="2"/>
    <x v="12"/>
    <x v="1"/>
    <s v="No"/>
    <x v="3"/>
    <x v="1"/>
    <x v="1"/>
    <x v="32"/>
    <x v="4"/>
    <x v="5"/>
    <n v="0"/>
    <n v="0"/>
  </r>
  <r>
    <x v="2896"/>
    <x v="11"/>
    <x v="1"/>
    <x v="0"/>
    <x v="0"/>
    <n v="91"/>
    <x v="12"/>
    <x v="2"/>
    <x v="5"/>
    <x v="2"/>
    <x v="13"/>
    <x v="1"/>
    <s v="No"/>
    <x v="1"/>
    <x v="1"/>
    <x v="1"/>
    <x v="1"/>
    <x v="0"/>
    <x v="6"/>
    <n v="0"/>
    <n v="0"/>
  </r>
  <r>
    <x v="2897"/>
    <x v="49"/>
    <x v="1"/>
    <x v="14"/>
    <x v="2"/>
    <n v="59"/>
    <x v="6"/>
    <x v="0"/>
    <x v="10"/>
    <x v="3"/>
    <x v="25"/>
    <x v="1"/>
    <s v="No"/>
    <x v="1"/>
    <x v="1"/>
    <x v="1"/>
    <x v="1"/>
    <x v="1"/>
    <x v="0"/>
    <n v="0"/>
    <n v="0"/>
  </r>
  <r>
    <x v="2898"/>
    <x v="51"/>
    <x v="1"/>
    <x v="4"/>
    <x v="1"/>
    <n v="33"/>
    <x v="32"/>
    <x v="3"/>
    <x v="15"/>
    <x v="2"/>
    <x v="12"/>
    <x v="1"/>
    <s v="No"/>
    <x v="0"/>
    <x v="1"/>
    <x v="1"/>
    <x v="32"/>
    <x v="2"/>
    <x v="2"/>
    <n v="0"/>
    <n v="0"/>
  </r>
  <r>
    <x v="2899"/>
    <x v="2"/>
    <x v="1"/>
    <x v="23"/>
    <x v="1"/>
    <n v="64"/>
    <x v="43"/>
    <x v="2"/>
    <x v="9"/>
    <x v="1"/>
    <x v="19"/>
    <x v="1"/>
    <s v="No"/>
    <x v="4"/>
    <x v="1"/>
    <x v="1"/>
    <x v="17"/>
    <x v="4"/>
    <x v="0"/>
    <n v="0"/>
    <n v="0"/>
  </r>
  <r>
    <x v="2900"/>
    <x v="38"/>
    <x v="1"/>
    <x v="0"/>
    <x v="0"/>
    <n v="67"/>
    <x v="33"/>
    <x v="3"/>
    <x v="10"/>
    <x v="0"/>
    <x v="17"/>
    <x v="1"/>
    <s v="No"/>
    <x v="3"/>
    <x v="1"/>
    <x v="1"/>
    <x v="2"/>
    <x v="1"/>
    <x v="4"/>
    <n v="0"/>
    <n v="0"/>
  </r>
  <r>
    <x v="2901"/>
    <x v="38"/>
    <x v="1"/>
    <x v="0"/>
    <x v="0"/>
    <n v="43"/>
    <x v="15"/>
    <x v="0"/>
    <x v="8"/>
    <x v="0"/>
    <x v="5"/>
    <x v="1"/>
    <s v="No"/>
    <x v="1"/>
    <x v="1"/>
    <x v="1"/>
    <x v="15"/>
    <x v="2"/>
    <x v="3"/>
    <n v="0"/>
    <n v="0"/>
  </r>
  <r>
    <x v="2902"/>
    <x v="7"/>
    <x v="1"/>
    <x v="23"/>
    <x v="1"/>
    <n v="32"/>
    <x v="17"/>
    <x v="1"/>
    <x v="20"/>
    <x v="1"/>
    <x v="12"/>
    <x v="1"/>
    <s v="No"/>
    <x v="3"/>
    <x v="1"/>
    <x v="1"/>
    <x v="5"/>
    <x v="3"/>
    <x v="4"/>
    <n v="0"/>
    <n v="0"/>
  </r>
  <r>
    <x v="2903"/>
    <x v="21"/>
    <x v="1"/>
    <x v="18"/>
    <x v="3"/>
    <n v="39"/>
    <x v="12"/>
    <x v="1"/>
    <x v="11"/>
    <x v="1"/>
    <x v="1"/>
    <x v="1"/>
    <s v="No"/>
    <x v="4"/>
    <x v="1"/>
    <x v="1"/>
    <x v="37"/>
    <x v="2"/>
    <x v="6"/>
    <n v="0"/>
    <n v="0"/>
  </r>
  <r>
    <x v="2904"/>
    <x v="38"/>
    <x v="1"/>
    <x v="3"/>
    <x v="1"/>
    <n v="41"/>
    <x v="44"/>
    <x v="2"/>
    <x v="0"/>
    <x v="1"/>
    <x v="17"/>
    <x v="1"/>
    <s v="No"/>
    <x v="4"/>
    <x v="1"/>
    <x v="1"/>
    <x v="34"/>
    <x v="0"/>
    <x v="5"/>
    <n v="0"/>
    <n v="0"/>
  </r>
  <r>
    <x v="2905"/>
    <x v="44"/>
    <x v="1"/>
    <x v="12"/>
    <x v="3"/>
    <n v="53"/>
    <x v="14"/>
    <x v="0"/>
    <x v="13"/>
    <x v="0"/>
    <x v="6"/>
    <x v="1"/>
    <s v="No"/>
    <x v="3"/>
    <x v="1"/>
    <x v="1"/>
    <x v="0"/>
    <x v="5"/>
    <x v="0"/>
    <n v="0"/>
    <n v="0"/>
  </r>
  <r>
    <x v="2906"/>
    <x v="44"/>
    <x v="1"/>
    <x v="7"/>
    <x v="2"/>
    <n v="27"/>
    <x v="41"/>
    <x v="2"/>
    <x v="21"/>
    <x v="1"/>
    <x v="20"/>
    <x v="1"/>
    <s v="No"/>
    <x v="3"/>
    <x v="1"/>
    <x v="1"/>
    <x v="22"/>
    <x v="0"/>
    <x v="2"/>
    <n v="0"/>
    <n v="0"/>
  </r>
  <r>
    <x v="2907"/>
    <x v="1"/>
    <x v="1"/>
    <x v="12"/>
    <x v="3"/>
    <n v="82"/>
    <x v="33"/>
    <x v="3"/>
    <x v="12"/>
    <x v="2"/>
    <x v="18"/>
    <x v="1"/>
    <s v="No"/>
    <x v="2"/>
    <x v="1"/>
    <x v="1"/>
    <x v="16"/>
    <x v="3"/>
    <x v="4"/>
    <n v="0"/>
    <n v="0"/>
  </r>
  <r>
    <x v="2908"/>
    <x v="49"/>
    <x v="1"/>
    <x v="0"/>
    <x v="0"/>
    <n v="87"/>
    <x v="21"/>
    <x v="2"/>
    <x v="19"/>
    <x v="0"/>
    <x v="0"/>
    <x v="1"/>
    <s v="No"/>
    <x v="5"/>
    <x v="1"/>
    <x v="1"/>
    <x v="28"/>
    <x v="5"/>
    <x v="6"/>
    <n v="0"/>
    <n v="0"/>
  </r>
  <r>
    <x v="2909"/>
    <x v="7"/>
    <x v="1"/>
    <x v="21"/>
    <x v="3"/>
    <n v="78"/>
    <x v="7"/>
    <x v="2"/>
    <x v="21"/>
    <x v="0"/>
    <x v="21"/>
    <x v="1"/>
    <s v="No"/>
    <x v="2"/>
    <x v="1"/>
    <x v="1"/>
    <x v="19"/>
    <x v="2"/>
    <x v="6"/>
    <n v="0"/>
    <n v="0"/>
  </r>
  <r>
    <x v="2910"/>
    <x v="45"/>
    <x v="1"/>
    <x v="22"/>
    <x v="3"/>
    <n v="32"/>
    <x v="16"/>
    <x v="2"/>
    <x v="24"/>
    <x v="2"/>
    <x v="3"/>
    <x v="1"/>
    <s v="No"/>
    <x v="5"/>
    <x v="1"/>
    <x v="1"/>
    <x v="23"/>
    <x v="2"/>
    <x v="5"/>
    <n v="0"/>
    <n v="0"/>
  </r>
  <r>
    <x v="2911"/>
    <x v="48"/>
    <x v="1"/>
    <x v="20"/>
    <x v="0"/>
    <n v="38"/>
    <x v="31"/>
    <x v="3"/>
    <x v="20"/>
    <x v="3"/>
    <x v="3"/>
    <x v="1"/>
    <s v="No"/>
    <x v="2"/>
    <x v="1"/>
    <x v="1"/>
    <x v="11"/>
    <x v="0"/>
    <x v="3"/>
    <n v="0"/>
    <n v="0"/>
  </r>
  <r>
    <x v="2912"/>
    <x v="39"/>
    <x v="1"/>
    <x v="9"/>
    <x v="1"/>
    <n v="37"/>
    <x v="4"/>
    <x v="2"/>
    <x v="22"/>
    <x v="0"/>
    <x v="17"/>
    <x v="1"/>
    <s v="No"/>
    <x v="3"/>
    <x v="1"/>
    <x v="1"/>
    <x v="46"/>
    <x v="1"/>
    <x v="4"/>
    <n v="0"/>
    <n v="0"/>
  </r>
  <r>
    <x v="2913"/>
    <x v="49"/>
    <x v="1"/>
    <x v="7"/>
    <x v="2"/>
    <n v="83"/>
    <x v="5"/>
    <x v="0"/>
    <x v="17"/>
    <x v="0"/>
    <x v="1"/>
    <x v="1"/>
    <s v="No"/>
    <x v="0"/>
    <x v="1"/>
    <x v="1"/>
    <x v="45"/>
    <x v="1"/>
    <x v="6"/>
    <n v="0"/>
    <n v="0"/>
  </r>
  <r>
    <x v="2914"/>
    <x v="4"/>
    <x v="1"/>
    <x v="1"/>
    <x v="0"/>
    <n v="72"/>
    <x v="38"/>
    <x v="2"/>
    <x v="22"/>
    <x v="3"/>
    <x v="22"/>
    <x v="1"/>
    <s v="No"/>
    <x v="0"/>
    <x v="1"/>
    <x v="1"/>
    <x v="43"/>
    <x v="5"/>
    <x v="4"/>
    <n v="0"/>
    <n v="0"/>
  </r>
  <r>
    <x v="2915"/>
    <x v="8"/>
    <x v="1"/>
    <x v="5"/>
    <x v="0"/>
    <n v="30"/>
    <x v="4"/>
    <x v="2"/>
    <x v="17"/>
    <x v="3"/>
    <x v="9"/>
    <x v="1"/>
    <s v="No"/>
    <x v="0"/>
    <x v="1"/>
    <x v="1"/>
    <x v="30"/>
    <x v="5"/>
    <x v="4"/>
    <n v="0"/>
    <n v="0"/>
  </r>
  <r>
    <x v="2916"/>
    <x v="46"/>
    <x v="1"/>
    <x v="6"/>
    <x v="0"/>
    <n v="66"/>
    <x v="19"/>
    <x v="2"/>
    <x v="14"/>
    <x v="0"/>
    <x v="2"/>
    <x v="1"/>
    <s v="No"/>
    <x v="0"/>
    <x v="1"/>
    <x v="1"/>
    <x v="21"/>
    <x v="2"/>
    <x v="4"/>
    <n v="0"/>
    <n v="0"/>
  </r>
  <r>
    <x v="2917"/>
    <x v="44"/>
    <x v="1"/>
    <x v="5"/>
    <x v="0"/>
    <n v="45"/>
    <x v="24"/>
    <x v="3"/>
    <x v="3"/>
    <x v="0"/>
    <x v="3"/>
    <x v="1"/>
    <s v="No"/>
    <x v="5"/>
    <x v="1"/>
    <x v="1"/>
    <x v="16"/>
    <x v="0"/>
    <x v="2"/>
    <n v="0"/>
    <n v="0"/>
  </r>
  <r>
    <x v="2918"/>
    <x v="1"/>
    <x v="1"/>
    <x v="12"/>
    <x v="3"/>
    <n v="73"/>
    <x v="14"/>
    <x v="1"/>
    <x v="13"/>
    <x v="3"/>
    <x v="8"/>
    <x v="1"/>
    <s v="No"/>
    <x v="1"/>
    <x v="1"/>
    <x v="1"/>
    <x v="13"/>
    <x v="1"/>
    <x v="1"/>
    <n v="0"/>
    <n v="0"/>
  </r>
  <r>
    <x v="2919"/>
    <x v="14"/>
    <x v="1"/>
    <x v="9"/>
    <x v="1"/>
    <n v="67"/>
    <x v="46"/>
    <x v="0"/>
    <x v="4"/>
    <x v="0"/>
    <x v="22"/>
    <x v="1"/>
    <s v="No"/>
    <x v="3"/>
    <x v="1"/>
    <x v="1"/>
    <x v="4"/>
    <x v="5"/>
    <x v="5"/>
    <n v="0"/>
    <n v="0"/>
  </r>
  <r>
    <x v="2920"/>
    <x v="23"/>
    <x v="1"/>
    <x v="12"/>
    <x v="3"/>
    <n v="72"/>
    <x v="21"/>
    <x v="3"/>
    <x v="18"/>
    <x v="1"/>
    <x v="8"/>
    <x v="1"/>
    <s v="No"/>
    <x v="1"/>
    <x v="1"/>
    <x v="1"/>
    <x v="35"/>
    <x v="5"/>
    <x v="4"/>
    <n v="0"/>
    <n v="0"/>
  </r>
  <r>
    <x v="2921"/>
    <x v="30"/>
    <x v="1"/>
    <x v="8"/>
    <x v="3"/>
    <n v="24"/>
    <x v="48"/>
    <x v="2"/>
    <x v="17"/>
    <x v="3"/>
    <x v="12"/>
    <x v="1"/>
    <s v="No"/>
    <x v="3"/>
    <x v="1"/>
    <x v="1"/>
    <x v="47"/>
    <x v="1"/>
    <x v="0"/>
    <n v="0"/>
    <n v="0"/>
  </r>
  <r>
    <x v="2922"/>
    <x v="4"/>
    <x v="1"/>
    <x v="12"/>
    <x v="3"/>
    <n v="68"/>
    <x v="0"/>
    <x v="0"/>
    <x v="19"/>
    <x v="0"/>
    <x v="1"/>
    <x v="1"/>
    <s v="No"/>
    <x v="0"/>
    <x v="1"/>
    <x v="1"/>
    <x v="20"/>
    <x v="3"/>
    <x v="3"/>
    <n v="0"/>
    <n v="0"/>
  </r>
  <r>
    <x v="2923"/>
    <x v="48"/>
    <x v="1"/>
    <x v="5"/>
    <x v="0"/>
    <n v="70"/>
    <x v="38"/>
    <x v="2"/>
    <x v="23"/>
    <x v="1"/>
    <x v="19"/>
    <x v="1"/>
    <s v="No"/>
    <x v="4"/>
    <x v="1"/>
    <x v="1"/>
    <x v="45"/>
    <x v="1"/>
    <x v="3"/>
    <n v="0"/>
    <n v="0"/>
  </r>
  <r>
    <x v="2924"/>
    <x v="36"/>
    <x v="1"/>
    <x v="5"/>
    <x v="0"/>
    <n v="64"/>
    <x v="3"/>
    <x v="0"/>
    <x v="21"/>
    <x v="0"/>
    <x v="18"/>
    <x v="1"/>
    <s v="No"/>
    <x v="1"/>
    <x v="1"/>
    <x v="1"/>
    <x v="10"/>
    <x v="5"/>
    <x v="6"/>
    <n v="0"/>
    <n v="0"/>
  </r>
  <r>
    <x v="2925"/>
    <x v="22"/>
    <x v="1"/>
    <x v="1"/>
    <x v="0"/>
    <n v="91"/>
    <x v="26"/>
    <x v="2"/>
    <x v="1"/>
    <x v="1"/>
    <x v="11"/>
    <x v="1"/>
    <s v="No"/>
    <x v="5"/>
    <x v="1"/>
    <x v="1"/>
    <x v="34"/>
    <x v="2"/>
    <x v="6"/>
    <n v="0"/>
    <n v="0"/>
  </r>
  <r>
    <x v="2926"/>
    <x v="14"/>
    <x v="1"/>
    <x v="8"/>
    <x v="3"/>
    <n v="82"/>
    <x v="33"/>
    <x v="2"/>
    <x v="0"/>
    <x v="0"/>
    <x v="6"/>
    <x v="1"/>
    <s v="No"/>
    <x v="4"/>
    <x v="1"/>
    <x v="1"/>
    <x v="44"/>
    <x v="1"/>
    <x v="1"/>
    <n v="0"/>
    <n v="0"/>
  </r>
  <r>
    <x v="2927"/>
    <x v="4"/>
    <x v="1"/>
    <x v="5"/>
    <x v="0"/>
    <n v="24"/>
    <x v="9"/>
    <x v="2"/>
    <x v="13"/>
    <x v="2"/>
    <x v="2"/>
    <x v="1"/>
    <s v="No"/>
    <x v="0"/>
    <x v="1"/>
    <x v="1"/>
    <x v="28"/>
    <x v="0"/>
    <x v="4"/>
    <n v="0"/>
    <n v="0"/>
  </r>
  <r>
    <x v="2928"/>
    <x v="37"/>
    <x v="1"/>
    <x v="16"/>
    <x v="3"/>
    <n v="80"/>
    <x v="15"/>
    <x v="0"/>
    <x v="22"/>
    <x v="1"/>
    <x v="15"/>
    <x v="1"/>
    <s v="No"/>
    <x v="5"/>
    <x v="1"/>
    <x v="1"/>
    <x v="14"/>
    <x v="2"/>
    <x v="1"/>
    <n v="0"/>
    <n v="0"/>
  </r>
  <r>
    <x v="2929"/>
    <x v="18"/>
    <x v="1"/>
    <x v="20"/>
    <x v="0"/>
    <n v="53"/>
    <x v="1"/>
    <x v="3"/>
    <x v="3"/>
    <x v="0"/>
    <x v="9"/>
    <x v="1"/>
    <s v="No"/>
    <x v="2"/>
    <x v="1"/>
    <x v="1"/>
    <x v="38"/>
    <x v="0"/>
    <x v="0"/>
    <n v="0"/>
    <n v="0"/>
  </r>
  <r>
    <x v="2930"/>
    <x v="21"/>
    <x v="1"/>
    <x v="17"/>
    <x v="0"/>
    <n v="50"/>
    <x v="16"/>
    <x v="2"/>
    <x v="20"/>
    <x v="1"/>
    <x v="17"/>
    <x v="1"/>
    <s v="No"/>
    <x v="1"/>
    <x v="1"/>
    <x v="1"/>
    <x v="0"/>
    <x v="0"/>
    <x v="5"/>
    <n v="0"/>
    <n v="0"/>
  </r>
  <r>
    <x v="2931"/>
    <x v="24"/>
    <x v="1"/>
    <x v="16"/>
    <x v="3"/>
    <n v="31"/>
    <x v="15"/>
    <x v="2"/>
    <x v="23"/>
    <x v="3"/>
    <x v="9"/>
    <x v="1"/>
    <s v="No"/>
    <x v="4"/>
    <x v="1"/>
    <x v="1"/>
    <x v="3"/>
    <x v="2"/>
    <x v="4"/>
    <n v="0"/>
    <n v="0"/>
  </r>
  <r>
    <x v="2932"/>
    <x v="13"/>
    <x v="1"/>
    <x v="21"/>
    <x v="3"/>
    <n v="88"/>
    <x v="29"/>
    <x v="0"/>
    <x v="13"/>
    <x v="1"/>
    <x v="20"/>
    <x v="1"/>
    <s v="No"/>
    <x v="0"/>
    <x v="1"/>
    <x v="1"/>
    <x v="35"/>
    <x v="3"/>
    <x v="3"/>
    <n v="0"/>
    <n v="0"/>
  </r>
  <r>
    <x v="2933"/>
    <x v="7"/>
    <x v="1"/>
    <x v="19"/>
    <x v="3"/>
    <n v="52"/>
    <x v="26"/>
    <x v="2"/>
    <x v="18"/>
    <x v="2"/>
    <x v="22"/>
    <x v="1"/>
    <s v="No"/>
    <x v="3"/>
    <x v="1"/>
    <x v="1"/>
    <x v="40"/>
    <x v="0"/>
    <x v="5"/>
    <n v="0"/>
    <n v="0"/>
  </r>
  <r>
    <x v="2934"/>
    <x v="21"/>
    <x v="1"/>
    <x v="24"/>
    <x v="3"/>
    <n v="22"/>
    <x v="37"/>
    <x v="2"/>
    <x v="20"/>
    <x v="3"/>
    <x v="10"/>
    <x v="1"/>
    <s v="No"/>
    <x v="2"/>
    <x v="1"/>
    <x v="1"/>
    <x v="23"/>
    <x v="4"/>
    <x v="3"/>
    <n v="0"/>
    <n v="0"/>
  </r>
  <r>
    <x v="2935"/>
    <x v="44"/>
    <x v="1"/>
    <x v="4"/>
    <x v="1"/>
    <n v="27"/>
    <x v="17"/>
    <x v="3"/>
    <x v="0"/>
    <x v="1"/>
    <x v="12"/>
    <x v="1"/>
    <s v="No"/>
    <x v="3"/>
    <x v="1"/>
    <x v="1"/>
    <x v="47"/>
    <x v="0"/>
    <x v="1"/>
    <n v="0"/>
    <n v="0"/>
  </r>
  <r>
    <x v="2936"/>
    <x v="18"/>
    <x v="1"/>
    <x v="11"/>
    <x v="0"/>
    <n v="34"/>
    <x v="47"/>
    <x v="2"/>
    <x v="3"/>
    <x v="1"/>
    <x v="15"/>
    <x v="1"/>
    <s v="No"/>
    <x v="0"/>
    <x v="1"/>
    <x v="1"/>
    <x v="15"/>
    <x v="3"/>
    <x v="1"/>
    <n v="0"/>
    <n v="0"/>
  </r>
  <r>
    <x v="2937"/>
    <x v="48"/>
    <x v="1"/>
    <x v="8"/>
    <x v="3"/>
    <n v="39"/>
    <x v="8"/>
    <x v="2"/>
    <x v="3"/>
    <x v="1"/>
    <x v="24"/>
    <x v="1"/>
    <s v="No"/>
    <x v="4"/>
    <x v="1"/>
    <x v="1"/>
    <x v="28"/>
    <x v="2"/>
    <x v="1"/>
    <n v="0"/>
    <n v="0"/>
  </r>
  <r>
    <x v="2938"/>
    <x v="48"/>
    <x v="1"/>
    <x v="12"/>
    <x v="3"/>
    <n v="53"/>
    <x v="1"/>
    <x v="2"/>
    <x v="10"/>
    <x v="3"/>
    <x v="21"/>
    <x v="1"/>
    <s v="No"/>
    <x v="3"/>
    <x v="1"/>
    <x v="1"/>
    <x v="28"/>
    <x v="1"/>
    <x v="5"/>
    <n v="0"/>
    <n v="0"/>
  </r>
  <r>
    <x v="2939"/>
    <x v="45"/>
    <x v="1"/>
    <x v="1"/>
    <x v="0"/>
    <n v="46"/>
    <x v="0"/>
    <x v="2"/>
    <x v="19"/>
    <x v="0"/>
    <x v="24"/>
    <x v="1"/>
    <s v="No"/>
    <x v="0"/>
    <x v="1"/>
    <x v="1"/>
    <x v="11"/>
    <x v="0"/>
    <x v="1"/>
    <n v="0"/>
    <n v="0"/>
  </r>
  <r>
    <x v="2940"/>
    <x v="12"/>
    <x v="1"/>
    <x v="8"/>
    <x v="3"/>
    <n v="85"/>
    <x v="2"/>
    <x v="0"/>
    <x v="19"/>
    <x v="2"/>
    <x v="6"/>
    <x v="1"/>
    <s v="No"/>
    <x v="2"/>
    <x v="1"/>
    <x v="1"/>
    <x v="21"/>
    <x v="1"/>
    <x v="5"/>
    <n v="0"/>
    <n v="0"/>
  </r>
  <r>
    <x v="2941"/>
    <x v="21"/>
    <x v="1"/>
    <x v="11"/>
    <x v="0"/>
    <n v="86"/>
    <x v="38"/>
    <x v="0"/>
    <x v="7"/>
    <x v="1"/>
    <x v="18"/>
    <x v="1"/>
    <s v="No"/>
    <x v="1"/>
    <x v="1"/>
    <x v="1"/>
    <x v="46"/>
    <x v="3"/>
    <x v="5"/>
    <n v="0"/>
    <n v="0"/>
  </r>
  <r>
    <x v="2942"/>
    <x v="22"/>
    <x v="1"/>
    <x v="20"/>
    <x v="0"/>
    <n v="63"/>
    <x v="11"/>
    <x v="2"/>
    <x v="18"/>
    <x v="2"/>
    <x v="5"/>
    <x v="1"/>
    <s v="No"/>
    <x v="1"/>
    <x v="1"/>
    <x v="1"/>
    <x v="10"/>
    <x v="4"/>
    <x v="1"/>
    <n v="0"/>
    <n v="0"/>
  </r>
  <r>
    <x v="2943"/>
    <x v="26"/>
    <x v="1"/>
    <x v="5"/>
    <x v="0"/>
    <n v="44"/>
    <x v="41"/>
    <x v="2"/>
    <x v="20"/>
    <x v="1"/>
    <x v="23"/>
    <x v="1"/>
    <s v="No"/>
    <x v="3"/>
    <x v="1"/>
    <x v="1"/>
    <x v="10"/>
    <x v="2"/>
    <x v="5"/>
    <n v="0"/>
    <n v="0"/>
  </r>
  <r>
    <x v="2944"/>
    <x v="2"/>
    <x v="1"/>
    <x v="4"/>
    <x v="1"/>
    <n v="95"/>
    <x v="14"/>
    <x v="3"/>
    <x v="17"/>
    <x v="2"/>
    <x v="20"/>
    <x v="1"/>
    <s v="No"/>
    <x v="1"/>
    <x v="1"/>
    <x v="1"/>
    <x v="7"/>
    <x v="0"/>
    <x v="6"/>
    <n v="0"/>
    <n v="0"/>
  </r>
  <r>
    <x v="2945"/>
    <x v="45"/>
    <x v="1"/>
    <x v="22"/>
    <x v="3"/>
    <n v="49"/>
    <x v="12"/>
    <x v="2"/>
    <x v="4"/>
    <x v="2"/>
    <x v="6"/>
    <x v="1"/>
    <s v="No"/>
    <x v="1"/>
    <x v="1"/>
    <x v="1"/>
    <x v="43"/>
    <x v="2"/>
    <x v="6"/>
    <n v="0"/>
    <n v="0"/>
  </r>
  <r>
    <x v="2946"/>
    <x v="21"/>
    <x v="1"/>
    <x v="13"/>
    <x v="0"/>
    <n v="77"/>
    <x v="11"/>
    <x v="0"/>
    <x v="7"/>
    <x v="1"/>
    <x v="11"/>
    <x v="1"/>
    <s v="No"/>
    <x v="1"/>
    <x v="1"/>
    <x v="1"/>
    <x v="32"/>
    <x v="4"/>
    <x v="3"/>
    <n v="0"/>
    <n v="0"/>
  </r>
  <r>
    <x v="2947"/>
    <x v="16"/>
    <x v="1"/>
    <x v="16"/>
    <x v="3"/>
    <n v="63"/>
    <x v="43"/>
    <x v="0"/>
    <x v="15"/>
    <x v="1"/>
    <x v="14"/>
    <x v="1"/>
    <s v="No"/>
    <x v="3"/>
    <x v="1"/>
    <x v="1"/>
    <x v="16"/>
    <x v="0"/>
    <x v="2"/>
    <n v="0"/>
    <n v="0"/>
  </r>
  <r>
    <x v="2948"/>
    <x v="12"/>
    <x v="1"/>
    <x v="13"/>
    <x v="0"/>
    <n v="83"/>
    <x v="34"/>
    <x v="2"/>
    <x v="10"/>
    <x v="0"/>
    <x v="0"/>
    <x v="1"/>
    <s v="No"/>
    <x v="3"/>
    <x v="1"/>
    <x v="1"/>
    <x v="25"/>
    <x v="5"/>
    <x v="4"/>
    <n v="0"/>
    <n v="0"/>
  </r>
  <r>
    <x v="2949"/>
    <x v="15"/>
    <x v="1"/>
    <x v="16"/>
    <x v="3"/>
    <n v="93"/>
    <x v="44"/>
    <x v="2"/>
    <x v="15"/>
    <x v="1"/>
    <x v="22"/>
    <x v="1"/>
    <s v="No"/>
    <x v="5"/>
    <x v="1"/>
    <x v="1"/>
    <x v="28"/>
    <x v="3"/>
    <x v="2"/>
    <n v="0"/>
    <n v="0"/>
  </r>
  <r>
    <x v="2950"/>
    <x v="40"/>
    <x v="1"/>
    <x v="2"/>
    <x v="0"/>
    <n v="91"/>
    <x v="44"/>
    <x v="1"/>
    <x v="1"/>
    <x v="0"/>
    <x v="7"/>
    <x v="1"/>
    <s v="No"/>
    <x v="4"/>
    <x v="1"/>
    <x v="1"/>
    <x v="12"/>
    <x v="5"/>
    <x v="6"/>
    <n v="0"/>
    <n v="0"/>
  </r>
  <r>
    <x v="2951"/>
    <x v="36"/>
    <x v="1"/>
    <x v="18"/>
    <x v="3"/>
    <n v="99"/>
    <x v="10"/>
    <x v="0"/>
    <x v="1"/>
    <x v="3"/>
    <x v="12"/>
    <x v="1"/>
    <s v="No"/>
    <x v="1"/>
    <x v="1"/>
    <x v="1"/>
    <x v="0"/>
    <x v="1"/>
    <x v="1"/>
    <n v="0"/>
    <n v="0"/>
  </r>
  <r>
    <x v="2952"/>
    <x v="2"/>
    <x v="1"/>
    <x v="22"/>
    <x v="3"/>
    <n v="24"/>
    <x v="15"/>
    <x v="2"/>
    <x v="15"/>
    <x v="1"/>
    <x v="8"/>
    <x v="1"/>
    <s v="No"/>
    <x v="2"/>
    <x v="1"/>
    <x v="1"/>
    <x v="36"/>
    <x v="5"/>
    <x v="5"/>
    <n v="0"/>
    <n v="0"/>
  </r>
  <r>
    <x v="2953"/>
    <x v="4"/>
    <x v="1"/>
    <x v="10"/>
    <x v="0"/>
    <n v="82"/>
    <x v="33"/>
    <x v="2"/>
    <x v="5"/>
    <x v="2"/>
    <x v="6"/>
    <x v="1"/>
    <s v="No"/>
    <x v="2"/>
    <x v="1"/>
    <x v="1"/>
    <x v="47"/>
    <x v="2"/>
    <x v="2"/>
    <n v="0"/>
    <n v="0"/>
  </r>
  <r>
    <x v="2954"/>
    <x v="23"/>
    <x v="1"/>
    <x v="17"/>
    <x v="0"/>
    <n v="28"/>
    <x v="45"/>
    <x v="2"/>
    <x v="21"/>
    <x v="0"/>
    <x v="20"/>
    <x v="1"/>
    <s v="No"/>
    <x v="0"/>
    <x v="1"/>
    <x v="1"/>
    <x v="28"/>
    <x v="2"/>
    <x v="2"/>
    <n v="0"/>
    <n v="0"/>
  </r>
  <r>
    <x v="2955"/>
    <x v="32"/>
    <x v="1"/>
    <x v="23"/>
    <x v="1"/>
    <n v="67"/>
    <x v="34"/>
    <x v="2"/>
    <x v="5"/>
    <x v="0"/>
    <x v="5"/>
    <x v="1"/>
    <s v="No"/>
    <x v="1"/>
    <x v="1"/>
    <x v="1"/>
    <x v="15"/>
    <x v="2"/>
    <x v="2"/>
    <n v="0"/>
    <n v="0"/>
  </r>
  <r>
    <x v="2956"/>
    <x v="16"/>
    <x v="1"/>
    <x v="10"/>
    <x v="0"/>
    <n v="88"/>
    <x v="6"/>
    <x v="2"/>
    <x v="8"/>
    <x v="3"/>
    <x v="18"/>
    <x v="1"/>
    <s v="No"/>
    <x v="3"/>
    <x v="1"/>
    <x v="1"/>
    <x v="48"/>
    <x v="0"/>
    <x v="5"/>
    <n v="0"/>
    <n v="0"/>
  </r>
  <r>
    <x v="2957"/>
    <x v="28"/>
    <x v="1"/>
    <x v="16"/>
    <x v="3"/>
    <n v="70"/>
    <x v="45"/>
    <x v="1"/>
    <x v="0"/>
    <x v="3"/>
    <x v="10"/>
    <x v="1"/>
    <s v="No"/>
    <x v="3"/>
    <x v="1"/>
    <x v="1"/>
    <x v="1"/>
    <x v="1"/>
    <x v="2"/>
    <n v="0"/>
    <n v="0"/>
  </r>
  <r>
    <x v="2958"/>
    <x v="0"/>
    <x v="1"/>
    <x v="11"/>
    <x v="0"/>
    <n v="100"/>
    <x v="31"/>
    <x v="2"/>
    <x v="13"/>
    <x v="2"/>
    <x v="9"/>
    <x v="1"/>
    <s v="No"/>
    <x v="3"/>
    <x v="1"/>
    <x v="1"/>
    <x v="40"/>
    <x v="3"/>
    <x v="5"/>
    <n v="0"/>
    <n v="0"/>
  </r>
  <r>
    <x v="2959"/>
    <x v="21"/>
    <x v="1"/>
    <x v="8"/>
    <x v="3"/>
    <n v="28"/>
    <x v="21"/>
    <x v="0"/>
    <x v="1"/>
    <x v="2"/>
    <x v="10"/>
    <x v="1"/>
    <s v="No"/>
    <x v="1"/>
    <x v="1"/>
    <x v="1"/>
    <x v="44"/>
    <x v="3"/>
    <x v="3"/>
    <n v="0"/>
    <n v="0"/>
  </r>
  <r>
    <x v="2960"/>
    <x v="9"/>
    <x v="1"/>
    <x v="7"/>
    <x v="2"/>
    <n v="48"/>
    <x v="27"/>
    <x v="1"/>
    <x v="8"/>
    <x v="1"/>
    <x v="15"/>
    <x v="1"/>
    <s v="No"/>
    <x v="3"/>
    <x v="1"/>
    <x v="1"/>
    <x v="39"/>
    <x v="2"/>
    <x v="1"/>
    <n v="0"/>
    <n v="0"/>
  </r>
  <r>
    <x v="2961"/>
    <x v="23"/>
    <x v="1"/>
    <x v="15"/>
    <x v="0"/>
    <n v="43"/>
    <x v="13"/>
    <x v="1"/>
    <x v="9"/>
    <x v="3"/>
    <x v="11"/>
    <x v="1"/>
    <s v="No"/>
    <x v="1"/>
    <x v="1"/>
    <x v="1"/>
    <x v="33"/>
    <x v="5"/>
    <x v="4"/>
    <n v="0"/>
    <n v="0"/>
  </r>
  <r>
    <x v="2962"/>
    <x v="9"/>
    <x v="1"/>
    <x v="13"/>
    <x v="0"/>
    <n v="40"/>
    <x v="18"/>
    <x v="0"/>
    <x v="6"/>
    <x v="3"/>
    <x v="17"/>
    <x v="1"/>
    <s v="No"/>
    <x v="0"/>
    <x v="1"/>
    <x v="1"/>
    <x v="38"/>
    <x v="2"/>
    <x v="6"/>
    <n v="0"/>
    <n v="0"/>
  </r>
  <r>
    <x v="2963"/>
    <x v="16"/>
    <x v="1"/>
    <x v="23"/>
    <x v="1"/>
    <n v="97"/>
    <x v="1"/>
    <x v="2"/>
    <x v="18"/>
    <x v="1"/>
    <x v="15"/>
    <x v="1"/>
    <s v="No"/>
    <x v="1"/>
    <x v="1"/>
    <x v="1"/>
    <x v="40"/>
    <x v="2"/>
    <x v="1"/>
    <n v="0"/>
    <n v="0"/>
  </r>
  <r>
    <x v="2964"/>
    <x v="42"/>
    <x v="1"/>
    <x v="7"/>
    <x v="2"/>
    <n v="25"/>
    <x v="31"/>
    <x v="1"/>
    <x v="3"/>
    <x v="3"/>
    <x v="22"/>
    <x v="1"/>
    <s v="No"/>
    <x v="4"/>
    <x v="1"/>
    <x v="1"/>
    <x v="21"/>
    <x v="0"/>
    <x v="0"/>
    <n v="0"/>
    <n v="0"/>
  </r>
  <r>
    <x v="2965"/>
    <x v="39"/>
    <x v="1"/>
    <x v="18"/>
    <x v="3"/>
    <n v="45"/>
    <x v="12"/>
    <x v="2"/>
    <x v="24"/>
    <x v="2"/>
    <x v="14"/>
    <x v="1"/>
    <s v="No"/>
    <x v="3"/>
    <x v="1"/>
    <x v="1"/>
    <x v="29"/>
    <x v="3"/>
    <x v="0"/>
    <n v="0"/>
    <n v="0"/>
  </r>
  <r>
    <x v="2966"/>
    <x v="16"/>
    <x v="1"/>
    <x v="23"/>
    <x v="1"/>
    <n v="49"/>
    <x v="19"/>
    <x v="0"/>
    <x v="20"/>
    <x v="3"/>
    <x v="11"/>
    <x v="1"/>
    <s v="No"/>
    <x v="5"/>
    <x v="1"/>
    <x v="1"/>
    <x v="25"/>
    <x v="5"/>
    <x v="6"/>
    <n v="0"/>
    <n v="0"/>
  </r>
  <r>
    <x v="2967"/>
    <x v="50"/>
    <x v="1"/>
    <x v="4"/>
    <x v="1"/>
    <n v="36"/>
    <x v="27"/>
    <x v="0"/>
    <x v="5"/>
    <x v="2"/>
    <x v="23"/>
    <x v="1"/>
    <s v="No"/>
    <x v="1"/>
    <x v="1"/>
    <x v="1"/>
    <x v="19"/>
    <x v="0"/>
    <x v="2"/>
    <n v="0"/>
    <n v="0"/>
  </r>
  <r>
    <x v="2968"/>
    <x v="8"/>
    <x v="1"/>
    <x v="1"/>
    <x v="0"/>
    <n v="48"/>
    <x v="36"/>
    <x v="1"/>
    <x v="0"/>
    <x v="3"/>
    <x v="8"/>
    <x v="1"/>
    <s v="No"/>
    <x v="0"/>
    <x v="1"/>
    <x v="1"/>
    <x v="29"/>
    <x v="1"/>
    <x v="6"/>
    <n v="0"/>
    <n v="0"/>
  </r>
  <r>
    <x v="2969"/>
    <x v="24"/>
    <x v="1"/>
    <x v="22"/>
    <x v="3"/>
    <n v="62"/>
    <x v="34"/>
    <x v="1"/>
    <x v="24"/>
    <x v="3"/>
    <x v="24"/>
    <x v="1"/>
    <s v="No"/>
    <x v="2"/>
    <x v="1"/>
    <x v="1"/>
    <x v="41"/>
    <x v="1"/>
    <x v="6"/>
    <n v="0"/>
    <n v="0"/>
  </r>
  <r>
    <x v="2970"/>
    <x v="41"/>
    <x v="1"/>
    <x v="16"/>
    <x v="3"/>
    <n v="74"/>
    <x v="23"/>
    <x v="2"/>
    <x v="3"/>
    <x v="0"/>
    <x v="23"/>
    <x v="1"/>
    <s v="No"/>
    <x v="1"/>
    <x v="1"/>
    <x v="1"/>
    <x v="12"/>
    <x v="2"/>
    <x v="4"/>
    <n v="0"/>
    <n v="0"/>
  </r>
  <r>
    <x v="2971"/>
    <x v="11"/>
    <x v="1"/>
    <x v="8"/>
    <x v="3"/>
    <n v="100"/>
    <x v="40"/>
    <x v="0"/>
    <x v="22"/>
    <x v="3"/>
    <x v="20"/>
    <x v="1"/>
    <s v="No"/>
    <x v="2"/>
    <x v="1"/>
    <x v="1"/>
    <x v="44"/>
    <x v="3"/>
    <x v="6"/>
    <n v="0"/>
    <n v="0"/>
  </r>
  <r>
    <x v="2972"/>
    <x v="18"/>
    <x v="1"/>
    <x v="14"/>
    <x v="2"/>
    <n v="39"/>
    <x v="14"/>
    <x v="1"/>
    <x v="21"/>
    <x v="3"/>
    <x v="19"/>
    <x v="1"/>
    <s v="No"/>
    <x v="1"/>
    <x v="1"/>
    <x v="1"/>
    <x v="47"/>
    <x v="0"/>
    <x v="6"/>
    <n v="0"/>
    <n v="0"/>
  </r>
  <r>
    <x v="2973"/>
    <x v="15"/>
    <x v="1"/>
    <x v="23"/>
    <x v="1"/>
    <n v="65"/>
    <x v="27"/>
    <x v="2"/>
    <x v="24"/>
    <x v="2"/>
    <x v="2"/>
    <x v="1"/>
    <s v="No"/>
    <x v="5"/>
    <x v="1"/>
    <x v="1"/>
    <x v="35"/>
    <x v="4"/>
    <x v="0"/>
    <n v="0"/>
    <n v="0"/>
  </r>
  <r>
    <x v="2974"/>
    <x v="9"/>
    <x v="1"/>
    <x v="4"/>
    <x v="1"/>
    <n v="99"/>
    <x v="30"/>
    <x v="3"/>
    <x v="15"/>
    <x v="2"/>
    <x v="7"/>
    <x v="1"/>
    <s v="No"/>
    <x v="5"/>
    <x v="1"/>
    <x v="1"/>
    <x v="11"/>
    <x v="2"/>
    <x v="1"/>
    <n v="0"/>
    <n v="0"/>
  </r>
  <r>
    <x v="2975"/>
    <x v="12"/>
    <x v="1"/>
    <x v="18"/>
    <x v="3"/>
    <n v="68"/>
    <x v="42"/>
    <x v="3"/>
    <x v="12"/>
    <x v="0"/>
    <x v="9"/>
    <x v="1"/>
    <s v="No"/>
    <x v="4"/>
    <x v="1"/>
    <x v="1"/>
    <x v="26"/>
    <x v="1"/>
    <x v="6"/>
    <n v="0"/>
    <n v="0"/>
  </r>
  <r>
    <x v="2976"/>
    <x v="11"/>
    <x v="1"/>
    <x v="7"/>
    <x v="2"/>
    <n v="97"/>
    <x v="43"/>
    <x v="2"/>
    <x v="5"/>
    <x v="2"/>
    <x v="11"/>
    <x v="1"/>
    <s v="No"/>
    <x v="0"/>
    <x v="1"/>
    <x v="1"/>
    <x v="40"/>
    <x v="1"/>
    <x v="0"/>
    <n v="0"/>
    <n v="0"/>
  </r>
  <r>
    <x v="2977"/>
    <x v="21"/>
    <x v="1"/>
    <x v="6"/>
    <x v="0"/>
    <n v="47"/>
    <x v="47"/>
    <x v="0"/>
    <x v="9"/>
    <x v="0"/>
    <x v="23"/>
    <x v="1"/>
    <s v="No"/>
    <x v="3"/>
    <x v="1"/>
    <x v="1"/>
    <x v="41"/>
    <x v="0"/>
    <x v="2"/>
    <n v="0"/>
    <n v="0"/>
  </r>
  <r>
    <x v="2978"/>
    <x v="10"/>
    <x v="1"/>
    <x v="6"/>
    <x v="0"/>
    <n v="56"/>
    <x v="37"/>
    <x v="1"/>
    <x v="17"/>
    <x v="1"/>
    <x v="20"/>
    <x v="1"/>
    <s v="No"/>
    <x v="1"/>
    <x v="1"/>
    <x v="1"/>
    <x v="3"/>
    <x v="4"/>
    <x v="0"/>
    <n v="0"/>
    <n v="0"/>
  </r>
  <r>
    <x v="2979"/>
    <x v="18"/>
    <x v="1"/>
    <x v="2"/>
    <x v="0"/>
    <n v="91"/>
    <x v="7"/>
    <x v="0"/>
    <x v="8"/>
    <x v="3"/>
    <x v="5"/>
    <x v="1"/>
    <s v="No"/>
    <x v="2"/>
    <x v="1"/>
    <x v="1"/>
    <x v="0"/>
    <x v="3"/>
    <x v="1"/>
    <n v="0"/>
    <n v="0"/>
  </r>
  <r>
    <x v="2980"/>
    <x v="27"/>
    <x v="1"/>
    <x v="24"/>
    <x v="3"/>
    <n v="93"/>
    <x v="32"/>
    <x v="0"/>
    <x v="11"/>
    <x v="3"/>
    <x v="14"/>
    <x v="1"/>
    <s v="No"/>
    <x v="4"/>
    <x v="1"/>
    <x v="1"/>
    <x v="44"/>
    <x v="4"/>
    <x v="5"/>
    <n v="0"/>
    <n v="0"/>
  </r>
  <r>
    <x v="2981"/>
    <x v="3"/>
    <x v="1"/>
    <x v="13"/>
    <x v="0"/>
    <n v="36"/>
    <x v="12"/>
    <x v="0"/>
    <x v="6"/>
    <x v="0"/>
    <x v="8"/>
    <x v="1"/>
    <s v="No"/>
    <x v="3"/>
    <x v="1"/>
    <x v="1"/>
    <x v="10"/>
    <x v="0"/>
    <x v="2"/>
    <n v="0"/>
    <n v="0"/>
  </r>
  <r>
    <x v="2982"/>
    <x v="23"/>
    <x v="1"/>
    <x v="10"/>
    <x v="0"/>
    <n v="45"/>
    <x v="48"/>
    <x v="2"/>
    <x v="20"/>
    <x v="2"/>
    <x v="15"/>
    <x v="1"/>
    <s v="No"/>
    <x v="5"/>
    <x v="1"/>
    <x v="1"/>
    <x v="7"/>
    <x v="2"/>
    <x v="1"/>
    <n v="0"/>
    <n v="0"/>
  </r>
  <r>
    <x v="2983"/>
    <x v="52"/>
    <x v="1"/>
    <x v="13"/>
    <x v="0"/>
    <n v="44"/>
    <x v="8"/>
    <x v="2"/>
    <x v="4"/>
    <x v="0"/>
    <x v="11"/>
    <x v="1"/>
    <s v="No"/>
    <x v="4"/>
    <x v="1"/>
    <x v="1"/>
    <x v="43"/>
    <x v="2"/>
    <x v="3"/>
    <n v="0"/>
    <n v="0"/>
  </r>
  <r>
    <x v="2984"/>
    <x v="4"/>
    <x v="1"/>
    <x v="24"/>
    <x v="3"/>
    <n v="32"/>
    <x v="21"/>
    <x v="0"/>
    <x v="16"/>
    <x v="1"/>
    <x v="24"/>
    <x v="1"/>
    <s v="No"/>
    <x v="4"/>
    <x v="1"/>
    <x v="1"/>
    <x v="13"/>
    <x v="5"/>
    <x v="4"/>
    <n v="0"/>
    <n v="0"/>
  </r>
  <r>
    <x v="2985"/>
    <x v="5"/>
    <x v="1"/>
    <x v="22"/>
    <x v="3"/>
    <n v="36"/>
    <x v="11"/>
    <x v="1"/>
    <x v="11"/>
    <x v="2"/>
    <x v="21"/>
    <x v="1"/>
    <s v="No"/>
    <x v="0"/>
    <x v="1"/>
    <x v="1"/>
    <x v="33"/>
    <x v="1"/>
    <x v="4"/>
    <n v="0"/>
    <n v="0"/>
  </r>
  <r>
    <x v="2986"/>
    <x v="46"/>
    <x v="1"/>
    <x v="22"/>
    <x v="3"/>
    <n v="85"/>
    <x v="28"/>
    <x v="1"/>
    <x v="5"/>
    <x v="2"/>
    <x v="13"/>
    <x v="1"/>
    <s v="No"/>
    <x v="4"/>
    <x v="1"/>
    <x v="1"/>
    <x v="20"/>
    <x v="2"/>
    <x v="5"/>
    <n v="0"/>
    <n v="0"/>
  </r>
  <r>
    <x v="2987"/>
    <x v="6"/>
    <x v="1"/>
    <x v="11"/>
    <x v="0"/>
    <n v="36"/>
    <x v="7"/>
    <x v="0"/>
    <x v="13"/>
    <x v="0"/>
    <x v="25"/>
    <x v="1"/>
    <s v="No"/>
    <x v="5"/>
    <x v="1"/>
    <x v="1"/>
    <x v="38"/>
    <x v="1"/>
    <x v="5"/>
    <n v="0"/>
    <n v="0"/>
  </r>
  <r>
    <x v="2988"/>
    <x v="28"/>
    <x v="1"/>
    <x v="20"/>
    <x v="0"/>
    <n v="55"/>
    <x v="22"/>
    <x v="1"/>
    <x v="6"/>
    <x v="1"/>
    <x v="16"/>
    <x v="1"/>
    <s v="No"/>
    <x v="4"/>
    <x v="1"/>
    <x v="1"/>
    <x v="4"/>
    <x v="5"/>
    <x v="5"/>
    <n v="0"/>
    <n v="0"/>
  </r>
  <r>
    <x v="2989"/>
    <x v="5"/>
    <x v="1"/>
    <x v="22"/>
    <x v="3"/>
    <n v="20"/>
    <x v="3"/>
    <x v="3"/>
    <x v="11"/>
    <x v="2"/>
    <x v="24"/>
    <x v="1"/>
    <s v="No"/>
    <x v="4"/>
    <x v="1"/>
    <x v="1"/>
    <x v="49"/>
    <x v="2"/>
    <x v="1"/>
    <n v="0"/>
    <n v="0"/>
  </r>
  <r>
    <x v="2990"/>
    <x v="28"/>
    <x v="1"/>
    <x v="5"/>
    <x v="0"/>
    <n v="91"/>
    <x v="26"/>
    <x v="2"/>
    <x v="11"/>
    <x v="3"/>
    <x v="19"/>
    <x v="1"/>
    <s v="No"/>
    <x v="1"/>
    <x v="1"/>
    <x v="1"/>
    <x v="37"/>
    <x v="0"/>
    <x v="5"/>
    <n v="0"/>
    <n v="0"/>
  </r>
  <r>
    <x v="2991"/>
    <x v="17"/>
    <x v="1"/>
    <x v="10"/>
    <x v="0"/>
    <n v="71"/>
    <x v="40"/>
    <x v="0"/>
    <x v="14"/>
    <x v="2"/>
    <x v="20"/>
    <x v="1"/>
    <s v="No"/>
    <x v="3"/>
    <x v="1"/>
    <x v="1"/>
    <x v="22"/>
    <x v="3"/>
    <x v="4"/>
    <n v="0"/>
    <n v="0"/>
  </r>
  <r>
    <x v="2992"/>
    <x v="38"/>
    <x v="1"/>
    <x v="20"/>
    <x v="0"/>
    <n v="64"/>
    <x v="25"/>
    <x v="2"/>
    <x v="4"/>
    <x v="1"/>
    <x v="20"/>
    <x v="1"/>
    <s v="No"/>
    <x v="5"/>
    <x v="1"/>
    <x v="1"/>
    <x v="29"/>
    <x v="0"/>
    <x v="1"/>
    <n v="0"/>
    <n v="0"/>
  </r>
  <r>
    <x v="2993"/>
    <x v="45"/>
    <x v="1"/>
    <x v="14"/>
    <x v="2"/>
    <n v="21"/>
    <x v="23"/>
    <x v="0"/>
    <x v="21"/>
    <x v="1"/>
    <x v="19"/>
    <x v="1"/>
    <s v="No"/>
    <x v="1"/>
    <x v="1"/>
    <x v="1"/>
    <x v="27"/>
    <x v="1"/>
    <x v="4"/>
    <n v="0"/>
    <n v="0"/>
  </r>
  <r>
    <x v="2994"/>
    <x v="28"/>
    <x v="1"/>
    <x v="1"/>
    <x v="0"/>
    <n v="100"/>
    <x v="22"/>
    <x v="1"/>
    <x v="3"/>
    <x v="0"/>
    <x v="1"/>
    <x v="1"/>
    <s v="No"/>
    <x v="5"/>
    <x v="1"/>
    <x v="1"/>
    <x v="0"/>
    <x v="4"/>
    <x v="3"/>
    <n v="0"/>
    <n v="0"/>
  </r>
  <r>
    <x v="2995"/>
    <x v="26"/>
    <x v="1"/>
    <x v="2"/>
    <x v="0"/>
    <n v="96"/>
    <x v="41"/>
    <x v="2"/>
    <x v="20"/>
    <x v="2"/>
    <x v="25"/>
    <x v="1"/>
    <s v="No"/>
    <x v="3"/>
    <x v="1"/>
    <x v="1"/>
    <x v="38"/>
    <x v="5"/>
    <x v="4"/>
    <n v="0"/>
    <n v="0"/>
  </r>
  <r>
    <x v="2996"/>
    <x v="27"/>
    <x v="1"/>
    <x v="16"/>
    <x v="3"/>
    <n v="91"/>
    <x v="40"/>
    <x v="2"/>
    <x v="3"/>
    <x v="1"/>
    <x v="3"/>
    <x v="1"/>
    <s v="No"/>
    <x v="0"/>
    <x v="1"/>
    <x v="1"/>
    <x v="49"/>
    <x v="0"/>
    <x v="6"/>
    <n v="0"/>
    <n v="0"/>
  </r>
  <r>
    <x v="2997"/>
    <x v="38"/>
    <x v="1"/>
    <x v="1"/>
    <x v="0"/>
    <n v="40"/>
    <x v="37"/>
    <x v="1"/>
    <x v="22"/>
    <x v="1"/>
    <x v="2"/>
    <x v="1"/>
    <s v="No"/>
    <x v="2"/>
    <x v="1"/>
    <x v="1"/>
    <x v="0"/>
    <x v="0"/>
    <x v="6"/>
    <n v="0"/>
    <n v="0"/>
  </r>
  <r>
    <x v="2998"/>
    <x v="18"/>
    <x v="1"/>
    <x v="15"/>
    <x v="0"/>
    <n v="53"/>
    <x v="29"/>
    <x v="2"/>
    <x v="16"/>
    <x v="2"/>
    <x v="10"/>
    <x v="1"/>
    <s v="No"/>
    <x v="0"/>
    <x v="1"/>
    <x v="1"/>
    <x v="48"/>
    <x v="5"/>
    <x v="3"/>
    <n v="0"/>
    <n v="0"/>
  </r>
  <r>
    <x v="2999"/>
    <x v="18"/>
    <x v="1"/>
    <x v="12"/>
    <x v="3"/>
    <n v="48"/>
    <x v="13"/>
    <x v="1"/>
    <x v="4"/>
    <x v="0"/>
    <x v="22"/>
    <x v="1"/>
    <s v="No"/>
    <x v="3"/>
    <x v="1"/>
    <x v="1"/>
    <x v="9"/>
    <x v="1"/>
    <x v="5"/>
    <n v="0"/>
    <n v="0"/>
  </r>
  <r>
    <x v="3000"/>
    <x v="9"/>
    <x v="1"/>
    <x v="3"/>
    <x v="1"/>
    <n v="70"/>
    <x v="31"/>
    <x v="2"/>
    <x v="12"/>
    <x v="0"/>
    <x v="18"/>
    <x v="1"/>
    <s v="No"/>
    <x v="0"/>
    <x v="1"/>
    <x v="1"/>
    <x v="22"/>
    <x v="3"/>
    <x v="1"/>
    <n v="0"/>
    <n v="0"/>
  </r>
  <r>
    <x v="3001"/>
    <x v="26"/>
    <x v="1"/>
    <x v="7"/>
    <x v="2"/>
    <n v="29"/>
    <x v="6"/>
    <x v="0"/>
    <x v="4"/>
    <x v="2"/>
    <x v="10"/>
    <x v="1"/>
    <s v="No"/>
    <x v="0"/>
    <x v="1"/>
    <x v="1"/>
    <x v="40"/>
    <x v="2"/>
    <x v="3"/>
    <n v="0"/>
    <n v="0"/>
  </r>
  <r>
    <x v="3002"/>
    <x v="27"/>
    <x v="1"/>
    <x v="22"/>
    <x v="3"/>
    <n v="29"/>
    <x v="7"/>
    <x v="2"/>
    <x v="1"/>
    <x v="3"/>
    <x v="15"/>
    <x v="1"/>
    <s v="No"/>
    <x v="2"/>
    <x v="1"/>
    <x v="1"/>
    <x v="5"/>
    <x v="4"/>
    <x v="3"/>
    <n v="0"/>
    <n v="0"/>
  </r>
  <r>
    <x v="3003"/>
    <x v="47"/>
    <x v="1"/>
    <x v="0"/>
    <x v="0"/>
    <n v="53"/>
    <x v="4"/>
    <x v="2"/>
    <x v="18"/>
    <x v="3"/>
    <x v="11"/>
    <x v="1"/>
    <s v="No"/>
    <x v="0"/>
    <x v="1"/>
    <x v="1"/>
    <x v="21"/>
    <x v="2"/>
    <x v="6"/>
    <n v="0"/>
    <n v="0"/>
  </r>
  <r>
    <x v="3004"/>
    <x v="4"/>
    <x v="1"/>
    <x v="11"/>
    <x v="0"/>
    <n v="79"/>
    <x v="28"/>
    <x v="2"/>
    <x v="12"/>
    <x v="0"/>
    <x v="18"/>
    <x v="1"/>
    <s v="No"/>
    <x v="5"/>
    <x v="1"/>
    <x v="1"/>
    <x v="2"/>
    <x v="0"/>
    <x v="0"/>
    <n v="0"/>
    <n v="0"/>
  </r>
  <r>
    <x v="3005"/>
    <x v="20"/>
    <x v="1"/>
    <x v="6"/>
    <x v="0"/>
    <n v="65"/>
    <x v="29"/>
    <x v="3"/>
    <x v="18"/>
    <x v="1"/>
    <x v="1"/>
    <x v="1"/>
    <s v="No"/>
    <x v="0"/>
    <x v="1"/>
    <x v="1"/>
    <x v="36"/>
    <x v="0"/>
    <x v="1"/>
    <n v="0"/>
    <n v="0"/>
  </r>
  <r>
    <x v="3006"/>
    <x v="43"/>
    <x v="1"/>
    <x v="10"/>
    <x v="0"/>
    <n v="99"/>
    <x v="40"/>
    <x v="2"/>
    <x v="8"/>
    <x v="2"/>
    <x v="18"/>
    <x v="1"/>
    <s v="No"/>
    <x v="5"/>
    <x v="1"/>
    <x v="1"/>
    <x v="14"/>
    <x v="0"/>
    <x v="4"/>
    <n v="0"/>
    <n v="0"/>
  </r>
  <r>
    <x v="3007"/>
    <x v="51"/>
    <x v="1"/>
    <x v="12"/>
    <x v="3"/>
    <n v="60"/>
    <x v="14"/>
    <x v="0"/>
    <x v="12"/>
    <x v="0"/>
    <x v="21"/>
    <x v="1"/>
    <s v="No"/>
    <x v="2"/>
    <x v="1"/>
    <x v="1"/>
    <x v="4"/>
    <x v="0"/>
    <x v="1"/>
    <n v="0"/>
    <n v="0"/>
  </r>
  <r>
    <x v="3008"/>
    <x v="31"/>
    <x v="1"/>
    <x v="9"/>
    <x v="1"/>
    <n v="86"/>
    <x v="35"/>
    <x v="2"/>
    <x v="9"/>
    <x v="0"/>
    <x v="8"/>
    <x v="1"/>
    <s v="No"/>
    <x v="1"/>
    <x v="1"/>
    <x v="1"/>
    <x v="5"/>
    <x v="3"/>
    <x v="1"/>
    <n v="0"/>
    <n v="0"/>
  </r>
  <r>
    <x v="3009"/>
    <x v="46"/>
    <x v="1"/>
    <x v="22"/>
    <x v="3"/>
    <n v="73"/>
    <x v="7"/>
    <x v="2"/>
    <x v="5"/>
    <x v="0"/>
    <x v="12"/>
    <x v="1"/>
    <s v="No"/>
    <x v="1"/>
    <x v="1"/>
    <x v="1"/>
    <x v="6"/>
    <x v="0"/>
    <x v="0"/>
    <n v="0"/>
    <n v="0"/>
  </r>
  <r>
    <x v="3010"/>
    <x v="27"/>
    <x v="1"/>
    <x v="22"/>
    <x v="3"/>
    <n v="45"/>
    <x v="31"/>
    <x v="2"/>
    <x v="10"/>
    <x v="0"/>
    <x v="13"/>
    <x v="1"/>
    <s v="No"/>
    <x v="1"/>
    <x v="1"/>
    <x v="1"/>
    <x v="28"/>
    <x v="2"/>
    <x v="2"/>
    <n v="0"/>
    <n v="0"/>
  </r>
  <r>
    <x v="3011"/>
    <x v="30"/>
    <x v="1"/>
    <x v="22"/>
    <x v="3"/>
    <n v="70"/>
    <x v="22"/>
    <x v="1"/>
    <x v="18"/>
    <x v="2"/>
    <x v="21"/>
    <x v="1"/>
    <s v="No"/>
    <x v="2"/>
    <x v="1"/>
    <x v="1"/>
    <x v="27"/>
    <x v="2"/>
    <x v="6"/>
    <n v="0"/>
    <n v="0"/>
  </r>
  <r>
    <x v="3012"/>
    <x v="32"/>
    <x v="1"/>
    <x v="22"/>
    <x v="3"/>
    <n v="65"/>
    <x v="37"/>
    <x v="2"/>
    <x v="11"/>
    <x v="3"/>
    <x v="1"/>
    <x v="1"/>
    <s v="No"/>
    <x v="3"/>
    <x v="1"/>
    <x v="1"/>
    <x v="20"/>
    <x v="3"/>
    <x v="2"/>
    <n v="0"/>
    <n v="0"/>
  </r>
  <r>
    <x v="3013"/>
    <x v="38"/>
    <x v="1"/>
    <x v="11"/>
    <x v="0"/>
    <n v="55"/>
    <x v="28"/>
    <x v="0"/>
    <x v="15"/>
    <x v="2"/>
    <x v="19"/>
    <x v="1"/>
    <s v="No"/>
    <x v="5"/>
    <x v="1"/>
    <x v="1"/>
    <x v="21"/>
    <x v="1"/>
    <x v="5"/>
    <n v="0"/>
    <n v="0"/>
  </r>
  <r>
    <x v="3014"/>
    <x v="41"/>
    <x v="1"/>
    <x v="17"/>
    <x v="0"/>
    <n v="65"/>
    <x v="40"/>
    <x v="2"/>
    <x v="1"/>
    <x v="1"/>
    <x v="9"/>
    <x v="1"/>
    <s v="No"/>
    <x v="0"/>
    <x v="1"/>
    <x v="1"/>
    <x v="25"/>
    <x v="3"/>
    <x v="6"/>
    <n v="0"/>
    <n v="0"/>
  </r>
  <r>
    <x v="3015"/>
    <x v="43"/>
    <x v="1"/>
    <x v="18"/>
    <x v="3"/>
    <n v="21"/>
    <x v="5"/>
    <x v="3"/>
    <x v="12"/>
    <x v="1"/>
    <x v="11"/>
    <x v="1"/>
    <s v="No"/>
    <x v="0"/>
    <x v="1"/>
    <x v="1"/>
    <x v="46"/>
    <x v="4"/>
    <x v="4"/>
    <n v="0"/>
    <n v="0"/>
  </r>
  <r>
    <x v="3016"/>
    <x v="11"/>
    <x v="1"/>
    <x v="0"/>
    <x v="0"/>
    <n v="26"/>
    <x v="27"/>
    <x v="0"/>
    <x v="12"/>
    <x v="2"/>
    <x v="8"/>
    <x v="1"/>
    <s v="No"/>
    <x v="5"/>
    <x v="1"/>
    <x v="1"/>
    <x v="4"/>
    <x v="4"/>
    <x v="3"/>
    <n v="0"/>
    <n v="0"/>
  </r>
  <r>
    <x v="3017"/>
    <x v="44"/>
    <x v="1"/>
    <x v="12"/>
    <x v="3"/>
    <n v="71"/>
    <x v="48"/>
    <x v="1"/>
    <x v="7"/>
    <x v="2"/>
    <x v="13"/>
    <x v="1"/>
    <s v="No"/>
    <x v="2"/>
    <x v="1"/>
    <x v="1"/>
    <x v="37"/>
    <x v="1"/>
    <x v="4"/>
    <n v="0"/>
    <n v="0"/>
  </r>
  <r>
    <x v="3018"/>
    <x v="49"/>
    <x v="1"/>
    <x v="23"/>
    <x v="1"/>
    <n v="41"/>
    <x v="21"/>
    <x v="2"/>
    <x v="14"/>
    <x v="2"/>
    <x v="21"/>
    <x v="1"/>
    <s v="No"/>
    <x v="1"/>
    <x v="1"/>
    <x v="1"/>
    <x v="33"/>
    <x v="5"/>
    <x v="4"/>
    <n v="0"/>
    <n v="0"/>
  </r>
  <r>
    <x v="3019"/>
    <x v="1"/>
    <x v="1"/>
    <x v="14"/>
    <x v="2"/>
    <n v="44"/>
    <x v="40"/>
    <x v="2"/>
    <x v="22"/>
    <x v="0"/>
    <x v="20"/>
    <x v="1"/>
    <s v="No"/>
    <x v="4"/>
    <x v="1"/>
    <x v="1"/>
    <x v="28"/>
    <x v="3"/>
    <x v="2"/>
    <n v="0"/>
    <n v="0"/>
  </r>
  <r>
    <x v="3020"/>
    <x v="51"/>
    <x v="1"/>
    <x v="2"/>
    <x v="0"/>
    <n v="81"/>
    <x v="10"/>
    <x v="1"/>
    <x v="4"/>
    <x v="3"/>
    <x v="11"/>
    <x v="1"/>
    <s v="No"/>
    <x v="5"/>
    <x v="1"/>
    <x v="1"/>
    <x v="26"/>
    <x v="0"/>
    <x v="6"/>
    <n v="0"/>
    <n v="0"/>
  </r>
  <r>
    <x v="3021"/>
    <x v="13"/>
    <x v="1"/>
    <x v="12"/>
    <x v="3"/>
    <n v="77"/>
    <x v="38"/>
    <x v="1"/>
    <x v="24"/>
    <x v="2"/>
    <x v="9"/>
    <x v="1"/>
    <s v="No"/>
    <x v="4"/>
    <x v="1"/>
    <x v="1"/>
    <x v="39"/>
    <x v="1"/>
    <x v="3"/>
    <n v="0"/>
    <n v="0"/>
  </r>
  <r>
    <x v="3022"/>
    <x v="44"/>
    <x v="1"/>
    <x v="3"/>
    <x v="1"/>
    <n v="26"/>
    <x v="42"/>
    <x v="2"/>
    <x v="12"/>
    <x v="3"/>
    <x v="17"/>
    <x v="1"/>
    <s v="No"/>
    <x v="1"/>
    <x v="1"/>
    <x v="1"/>
    <x v="2"/>
    <x v="3"/>
    <x v="1"/>
    <n v="0"/>
    <n v="0"/>
  </r>
  <r>
    <x v="3023"/>
    <x v="2"/>
    <x v="1"/>
    <x v="21"/>
    <x v="3"/>
    <n v="31"/>
    <x v="27"/>
    <x v="2"/>
    <x v="18"/>
    <x v="2"/>
    <x v="3"/>
    <x v="1"/>
    <s v="No"/>
    <x v="0"/>
    <x v="1"/>
    <x v="1"/>
    <x v="7"/>
    <x v="3"/>
    <x v="3"/>
    <n v="0"/>
    <n v="0"/>
  </r>
  <r>
    <x v="3024"/>
    <x v="29"/>
    <x v="1"/>
    <x v="0"/>
    <x v="0"/>
    <n v="82"/>
    <x v="37"/>
    <x v="1"/>
    <x v="3"/>
    <x v="1"/>
    <x v="17"/>
    <x v="1"/>
    <s v="No"/>
    <x v="1"/>
    <x v="1"/>
    <x v="1"/>
    <x v="39"/>
    <x v="2"/>
    <x v="6"/>
    <n v="0"/>
    <n v="0"/>
  </r>
  <r>
    <x v="3025"/>
    <x v="37"/>
    <x v="1"/>
    <x v="9"/>
    <x v="1"/>
    <n v="60"/>
    <x v="6"/>
    <x v="3"/>
    <x v="14"/>
    <x v="2"/>
    <x v="23"/>
    <x v="1"/>
    <s v="No"/>
    <x v="5"/>
    <x v="1"/>
    <x v="1"/>
    <x v="22"/>
    <x v="3"/>
    <x v="5"/>
    <n v="0"/>
    <n v="0"/>
  </r>
  <r>
    <x v="3026"/>
    <x v="0"/>
    <x v="1"/>
    <x v="5"/>
    <x v="0"/>
    <n v="70"/>
    <x v="30"/>
    <x v="0"/>
    <x v="23"/>
    <x v="3"/>
    <x v="25"/>
    <x v="1"/>
    <s v="No"/>
    <x v="1"/>
    <x v="1"/>
    <x v="1"/>
    <x v="49"/>
    <x v="2"/>
    <x v="2"/>
    <n v="0"/>
    <n v="0"/>
  </r>
  <r>
    <x v="3027"/>
    <x v="16"/>
    <x v="1"/>
    <x v="15"/>
    <x v="0"/>
    <n v="26"/>
    <x v="8"/>
    <x v="3"/>
    <x v="15"/>
    <x v="0"/>
    <x v="11"/>
    <x v="1"/>
    <s v="No"/>
    <x v="4"/>
    <x v="1"/>
    <x v="1"/>
    <x v="39"/>
    <x v="2"/>
    <x v="3"/>
    <n v="0"/>
    <n v="0"/>
  </r>
  <r>
    <x v="3028"/>
    <x v="46"/>
    <x v="1"/>
    <x v="10"/>
    <x v="0"/>
    <n v="100"/>
    <x v="18"/>
    <x v="0"/>
    <x v="4"/>
    <x v="2"/>
    <x v="21"/>
    <x v="1"/>
    <s v="No"/>
    <x v="1"/>
    <x v="1"/>
    <x v="1"/>
    <x v="22"/>
    <x v="3"/>
    <x v="6"/>
    <n v="0"/>
    <n v="0"/>
  </r>
  <r>
    <x v="3029"/>
    <x v="14"/>
    <x v="1"/>
    <x v="10"/>
    <x v="0"/>
    <n v="82"/>
    <x v="42"/>
    <x v="2"/>
    <x v="9"/>
    <x v="2"/>
    <x v="0"/>
    <x v="1"/>
    <s v="No"/>
    <x v="1"/>
    <x v="1"/>
    <x v="1"/>
    <x v="43"/>
    <x v="5"/>
    <x v="3"/>
    <n v="0"/>
    <n v="0"/>
  </r>
  <r>
    <x v="3030"/>
    <x v="49"/>
    <x v="1"/>
    <x v="4"/>
    <x v="1"/>
    <n v="24"/>
    <x v="33"/>
    <x v="3"/>
    <x v="7"/>
    <x v="1"/>
    <x v="5"/>
    <x v="1"/>
    <s v="No"/>
    <x v="4"/>
    <x v="1"/>
    <x v="1"/>
    <x v="2"/>
    <x v="2"/>
    <x v="1"/>
    <n v="0"/>
    <n v="0"/>
  </r>
  <r>
    <x v="3031"/>
    <x v="12"/>
    <x v="1"/>
    <x v="0"/>
    <x v="0"/>
    <n v="74"/>
    <x v="37"/>
    <x v="0"/>
    <x v="11"/>
    <x v="2"/>
    <x v="8"/>
    <x v="1"/>
    <s v="No"/>
    <x v="4"/>
    <x v="1"/>
    <x v="1"/>
    <x v="48"/>
    <x v="2"/>
    <x v="5"/>
    <n v="0"/>
    <n v="0"/>
  </r>
  <r>
    <x v="3032"/>
    <x v="8"/>
    <x v="1"/>
    <x v="21"/>
    <x v="3"/>
    <n v="58"/>
    <x v="18"/>
    <x v="3"/>
    <x v="14"/>
    <x v="2"/>
    <x v="1"/>
    <x v="1"/>
    <s v="No"/>
    <x v="2"/>
    <x v="1"/>
    <x v="1"/>
    <x v="37"/>
    <x v="2"/>
    <x v="3"/>
    <n v="0"/>
    <n v="0"/>
  </r>
  <r>
    <x v="3033"/>
    <x v="40"/>
    <x v="1"/>
    <x v="1"/>
    <x v="0"/>
    <n v="56"/>
    <x v="15"/>
    <x v="0"/>
    <x v="20"/>
    <x v="1"/>
    <x v="5"/>
    <x v="1"/>
    <s v="No"/>
    <x v="5"/>
    <x v="1"/>
    <x v="1"/>
    <x v="44"/>
    <x v="3"/>
    <x v="1"/>
    <n v="0"/>
    <n v="0"/>
  </r>
  <r>
    <x v="3034"/>
    <x v="47"/>
    <x v="1"/>
    <x v="23"/>
    <x v="1"/>
    <n v="37"/>
    <x v="40"/>
    <x v="0"/>
    <x v="15"/>
    <x v="1"/>
    <x v="1"/>
    <x v="1"/>
    <s v="No"/>
    <x v="4"/>
    <x v="1"/>
    <x v="1"/>
    <x v="29"/>
    <x v="2"/>
    <x v="3"/>
    <n v="0"/>
    <n v="0"/>
  </r>
  <r>
    <x v="3035"/>
    <x v="28"/>
    <x v="1"/>
    <x v="8"/>
    <x v="3"/>
    <n v="64"/>
    <x v="0"/>
    <x v="2"/>
    <x v="9"/>
    <x v="1"/>
    <x v="9"/>
    <x v="1"/>
    <s v="No"/>
    <x v="1"/>
    <x v="1"/>
    <x v="1"/>
    <x v="27"/>
    <x v="1"/>
    <x v="4"/>
    <n v="0"/>
    <n v="0"/>
  </r>
  <r>
    <x v="3036"/>
    <x v="2"/>
    <x v="1"/>
    <x v="15"/>
    <x v="0"/>
    <n v="58"/>
    <x v="34"/>
    <x v="1"/>
    <x v="10"/>
    <x v="1"/>
    <x v="24"/>
    <x v="1"/>
    <s v="No"/>
    <x v="2"/>
    <x v="1"/>
    <x v="1"/>
    <x v="22"/>
    <x v="0"/>
    <x v="0"/>
    <n v="0"/>
    <n v="0"/>
  </r>
  <r>
    <x v="3037"/>
    <x v="47"/>
    <x v="1"/>
    <x v="22"/>
    <x v="3"/>
    <n v="44"/>
    <x v="44"/>
    <x v="0"/>
    <x v="4"/>
    <x v="2"/>
    <x v="6"/>
    <x v="1"/>
    <s v="No"/>
    <x v="2"/>
    <x v="1"/>
    <x v="1"/>
    <x v="1"/>
    <x v="1"/>
    <x v="2"/>
    <n v="0"/>
    <n v="0"/>
  </r>
  <r>
    <x v="3038"/>
    <x v="19"/>
    <x v="1"/>
    <x v="16"/>
    <x v="3"/>
    <n v="39"/>
    <x v="42"/>
    <x v="2"/>
    <x v="18"/>
    <x v="2"/>
    <x v="19"/>
    <x v="1"/>
    <s v="No"/>
    <x v="1"/>
    <x v="1"/>
    <x v="1"/>
    <x v="13"/>
    <x v="5"/>
    <x v="2"/>
    <n v="0"/>
    <n v="0"/>
  </r>
  <r>
    <x v="3039"/>
    <x v="35"/>
    <x v="1"/>
    <x v="0"/>
    <x v="0"/>
    <n v="48"/>
    <x v="15"/>
    <x v="0"/>
    <x v="24"/>
    <x v="1"/>
    <x v="4"/>
    <x v="1"/>
    <s v="No"/>
    <x v="2"/>
    <x v="1"/>
    <x v="1"/>
    <x v="4"/>
    <x v="3"/>
    <x v="4"/>
    <n v="0"/>
    <n v="0"/>
  </r>
  <r>
    <x v="3040"/>
    <x v="20"/>
    <x v="1"/>
    <x v="8"/>
    <x v="3"/>
    <n v="32"/>
    <x v="43"/>
    <x v="2"/>
    <x v="9"/>
    <x v="3"/>
    <x v="7"/>
    <x v="1"/>
    <s v="No"/>
    <x v="0"/>
    <x v="1"/>
    <x v="1"/>
    <x v="9"/>
    <x v="1"/>
    <x v="0"/>
    <n v="0"/>
    <n v="0"/>
  </r>
  <r>
    <x v="3041"/>
    <x v="39"/>
    <x v="1"/>
    <x v="8"/>
    <x v="3"/>
    <n v="79"/>
    <x v="3"/>
    <x v="2"/>
    <x v="20"/>
    <x v="0"/>
    <x v="17"/>
    <x v="1"/>
    <s v="No"/>
    <x v="0"/>
    <x v="1"/>
    <x v="1"/>
    <x v="46"/>
    <x v="3"/>
    <x v="5"/>
    <n v="0"/>
    <n v="0"/>
  </r>
  <r>
    <x v="3042"/>
    <x v="10"/>
    <x v="1"/>
    <x v="7"/>
    <x v="2"/>
    <n v="27"/>
    <x v="45"/>
    <x v="0"/>
    <x v="2"/>
    <x v="0"/>
    <x v="3"/>
    <x v="1"/>
    <s v="No"/>
    <x v="2"/>
    <x v="1"/>
    <x v="1"/>
    <x v="0"/>
    <x v="3"/>
    <x v="6"/>
    <n v="0"/>
    <n v="0"/>
  </r>
  <r>
    <x v="3043"/>
    <x v="4"/>
    <x v="1"/>
    <x v="22"/>
    <x v="3"/>
    <n v="98"/>
    <x v="26"/>
    <x v="1"/>
    <x v="15"/>
    <x v="3"/>
    <x v="5"/>
    <x v="1"/>
    <s v="No"/>
    <x v="5"/>
    <x v="1"/>
    <x v="1"/>
    <x v="14"/>
    <x v="2"/>
    <x v="5"/>
    <n v="0"/>
    <n v="0"/>
  </r>
  <r>
    <x v="3044"/>
    <x v="3"/>
    <x v="1"/>
    <x v="23"/>
    <x v="1"/>
    <n v="67"/>
    <x v="17"/>
    <x v="2"/>
    <x v="23"/>
    <x v="0"/>
    <x v="2"/>
    <x v="1"/>
    <s v="No"/>
    <x v="1"/>
    <x v="1"/>
    <x v="1"/>
    <x v="9"/>
    <x v="4"/>
    <x v="3"/>
    <n v="0"/>
    <n v="0"/>
  </r>
  <r>
    <x v="3045"/>
    <x v="32"/>
    <x v="1"/>
    <x v="20"/>
    <x v="0"/>
    <n v="37"/>
    <x v="20"/>
    <x v="0"/>
    <x v="13"/>
    <x v="0"/>
    <x v="12"/>
    <x v="1"/>
    <s v="No"/>
    <x v="4"/>
    <x v="1"/>
    <x v="1"/>
    <x v="7"/>
    <x v="3"/>
    <x v="4"/>
    <n v="0"/>
    <n v="0"/>
  </r>
  <r>
    <x v="3046"/>
    <x v="52"/>
    <x v="1"/>
    <x v="9"/>
    <x v="1"/>
    <n v="49"/>
    <x v="38"/>
    <x v="2"/>
    <x v="3"/>
    <x v="1"/>
    <x v="4"/>
    <x v="1"/>
    <s v="No"/>
    <x v="5"/>
    <x v="1"/>
    <x v="1"/>
    <x v="29"/>
    <x v="1"/>
    <x v="6"/>
    <n v="0"/>
    <n v="0"/>
  </r>
  <r>
    <x v="3047"/>
    <x v="3"/>
    <x v="1"/>
    <x v="4"/>
    <x v="1"/>
    <n v="74"/>
    <x v="34"/>
    <x v="2"/>
    <x v="10"/>
    <x v="3"/>
    <x v="7"/>
    <x v="1"/>
    <s v="No"/>
    <x v="4"/>
    <x v="1"/>
    <x v="1"/>
    <x v="35"/>
    <x v="3"/>
    <x v="4"/>
    <n v="0"/>
    <n v="0"/>
  </r>
  <r>
    <x v="3048"/>
    <x v="28"/>
    <x v="1"/>
    <x v="16"/>
    <x v="3"/>
    <n v="93"/>
    <x v="24"/>
    <x v="2"/>
    <x v="8"/>
    <x v="2"/>
    <x v="20"/>
    <x v="1"/>
    <s v="No"/>
    <x v="3"/>
    <x v="1"/>
    <x v="1"/>
    <x v="39"/>
    <x v="0"/>
    <x v="0"/>
    <n v="0"/>
    <n v="0"/>
  </r>
  <r>
    <x v="3049"/>
    <x v="37"/>
    <x v="1"/>
    <x v="8"/>
    <x v="3"/>
    <n v="60"/>
    <x v="40"/>
    <x v="0"/>
    <x v="16"/>
    <x v="2"/>
    <x v="21"/>
    <x v="1"/>
    <s v="No"/>
    <x v="2"/>
    <x v="1"/>
    <x v="1"/>
    <x v="23"/>
    <x v="4"/>
    <x v="4"/>
    <n v="0"/>
    <n v="0"/>
  </r>
  <r>
    <x v="3050"/>
    <x v="18"/>
    <x v="1"/>
    <x v="7"/>
    <x v="2"/>
    <n v="76"/>
    <x v="0"/>
    <x v="1"/>
    <x v="14"/>
    <x v="1"/>
    <x v="15"/>
    <x v="1"/>
    <s v="No"/>
    <x v="3"/>
    <x v="1"/>
    <x v="1"/>
    <x v="40"/>
    <x v="0"/>
    <x v="6"/>
    <n v="0"/>
    <n v="0"/>
  </r>
  <r>
    <x v="3051"/>
    <x v="42"/>
    <x v="1"/>
    <x v="12"/>
    <x v="3"/>
    <n v="64"/>
    <x v="5"/>
    <x v="0"/>
    <x v="9"/>
    <x v="2"/>
    <x v="12"/>
    <x v="1"/>
    <s v="No"/>
    <x v="0"/>
    <x v="1"/>
    <x v="1"/>
    <x v="3"/>
    <x v="5"/>
    <x v="6"/>
    <n v="0"/>
    <n v="0"/>
  </r>
  <r>
    <x v="3052"/>
    <x v="39"/>
    <x v="1"/>
    <x v="9"/>
    <x v="1"/>
    <n v="38"/>
    <x v="1"/>
    <x v="3"/>
    <x v="8"/>
    <x v="1"/>
    <x v="9"/>
    <x v="1"/>
    <s v="No"/>
    <x v="5"/>
    <x v="1"/>
    <x v="1"/>
    <x v="22"/>
    <x v="4"/>
    <x v="0"/>
    <n v="0"/>
    <n v="0"/>
  </r>
  <r>
    <x v="3053"/>
    <x v="45"/>
    <x v="1"/>
    <x v="9"/>
    <x v="1"/>
    <n v="91"/>
    <x v="1"/>
    <x v="0"/>
    <x v="18"/>
    <x v="0"/>
    <x v="4"/>
    <x v="1"/>
    <s v="No"/>
    <x v="2"/>
    <x v="1"/>
    <x v="1"/>
    <x v="17"/>
    <x v="4"/>
    <x v="5"/>
    <n v="0"/>
    <n v="0"/>
  </r>
  <r>
    <x v="3054"/>
    <x v="32"/>
    <x v="1"/>
    <x v="23"/>
    <x v="1"/>
    <n v="70"/>
    <x v="13"/>
    <x v="1"/>
    <x v="23"/>
    <x v="2"/>
    <x v="8"/>
    <x v="1"/>
    <s v="No"/>
    <x v="4"/>
    <x v="1"/>
    <x v="1"/>
    <x v="11"/>
    <x v="0"/>
    <x v="5"/>
    <n v="0"/>
    <n v="0"/>
  </r>
  <r>
    <x v="3055"/>
    <x v="7"/>
    <x v="1"/>
    <x v="3"/>
    <x v="1"/>
    <n v="22"/>
    <x v="23"/>
    <x v="2"/>
    <x v="10"/>
    <x v="3"/>
    <x v="16"/>
    <x v="1"/>
    <s v="No"/>
    <x v="3"/>
    <x v="1"/>
    <x v="1"/>
    <x v="36"/>
    <x v="5"/>
    <x v="4"/>
    <n v="0"/>
    <n v="0"/>
  </r>
  <r>
    <x v="3056"/>
    <x v="28"/>
    <x v="1"/>
    <x v="24"/>
    <x v="3"/>
    <n v="59"/>
    <x v="32"/>
    <x v="2"/>
    <x v="19"/>
    <x v="1"/>
    <x v="22"/>
    <x v="1"/>
    <s v="No"/>
    <x v="3"/>
    <x v="1"/>
    <x v="1"/>
    <x v="28"/>
    <x v="1"/>
    <x v="4"/>
    <n v="0"/>
    <n v="0"/>
  </r>
  <r>
    <x v="3057"/>
    <x v="29"/>
    <x v="1"/>
    <x v="21"/>
    <x v="3"/>
    <n v="22"/>
    <x v="17"/>
    <x v="2"/>
    <x v="24"/>
    <x v="1"/>
    <x v="23"/>
    <x v="1"/>
    <s v="No"/>
    <x v="2"/>
    <x v="1"/>
    <x v="1"/>
    <x v="8"/>
    <x v="4"/>
    <x v="1"/>
    <n v="0"/>
    <n v="0"/>
  </r>
  <r>
    <x v="3058"/>
    <x v="38"/>
    <x v="1"/>
    <x v="8"/>
    <x v="3"/>
    <n v="74"/>
    <x v="8"/>
    <x v="1"/>
    <x v="20"/>
    <x v="0"/>
    <x v="22"/>
    <x v="1"/>
    <s v="No"/>
    <x v="5"/>
    <x v="1"/>
    <x v="1"/>
    <x v="35"/>
    <x v="4"/>
    <x v="0"/>
    <n v="0"/>
    <n v="0"/>
  </r>
  <r>
    <x v="3059"/>
    <x v="5"/>
    <x v="1"/>
    <x v="1"/>
    <x v="0"/>
    <n v="71"/>
    <x v="0"/>
    <x v="0"/>
    <x v="1"/>
    <x v="1"/>
    <x v="4"/>
    <x v="1"/>
    <s v="No"/>
    <x v="0"/>
    <x v="1"/>
    <x v="1"/>
    <x v="38"/>
    <x v="2"/>
    <x v="3"/>
    <n v="0"/>
    <n v="0"/>
  </r>
  <r>
    <x v="3060"/>
    <x v="36"/>
    <x v="1"/>
    <x v="7"/>
    <x v="2"/>
    <n v="80"/>
    <x v="18"/>
    <x v="1"/>
    <x v="4"/>
    <x v="2"/>
    <x v="10"/>
    <x v="1"/>
    <s v="No"/>
    <x v="5"/>
    <x v="1"/>
    <x v="1"/>
    <x v="43"/>
    <x v="0"/>
    <x v="5"/>
    <n v="0"/>
    <n v="0"/>
  </r>
  <r>
    <x v="3061"/>
    <x v="23"/>
    <x v="1"/>
    <x v="17"/>
    <x v="0"/>
    <n v="59"/>
    <x v="45"/>
    <x v="0"/>
    <x v="8"/>
    <x v="3"/>
    <x v="9"/>
    <x v="1"/>
    <s v="No"/>
    <x v="0"/>
    <x v="1"/>
    <x v="1"/>
    <x v="41"/>
    <x v="3"/>
    <x v="6"/>
    <n v="0"/>
    <n v="0"/>
  </r>
  <r>
    <x v="3062"/>
    <x v="47"/>
    <x v="1"/>
    <x v="21"/>
    <x v="3"/>
    <n v="96"/>
    <x v="18"/>
    <x v="0"/>
    <x v="14"/>
    <x v="3"/>
    <x v="13"/>
    <x v="1"/>
    <s v="No"/>
    <x v="3"/>
    <x v="1"/>
    <x v="1"/>
    <x v="30"/>
    <x v="3"/>
    <x v="5"/>
    <n v="0"/>
    <n v="0"/>
  </r>
  <r>
    <x v="3063"/>
    <x v="8"/>
    <x v="1"/>
    <x v="12"/>
    <x v="3"/>
    <n v="43"/>
    <x v="39"/>
    <x v="0"/>
    <x v="18"/>
    <x v="0"/>
    <x v="20"/>
    <x v="1"/>
    <s v="No"/>
    <x v="5"/>
    <x v="1"/>
    <x v="1"/>
    <x v="37"/>
    <x v="2"/>
    <x v="0"/>
    <n v="0"/>
    <n v="0"/>
  </r>
  <r>
    <x v="3064"/>
    <x v="40"/>
    <x v="1"/>
    <x v="22"/>
    <x v="3"/>
    <n v="76"/>
    <x v="37"/>
    <x v="1"/>
    <x v="17"/>
    <x v="0"/>
    <x v="15"/>
    <x v="1"/>
    <s v="No"/>
    <x v="0"/>
    <x v="1"/>
    <x v="1"/>
    <x v="3"/>
    <x v="4"/>
    <x v="3"/>
    <n v="0"/>
    <n v="0"/>
  </r>
  <r>
    <x v="3065"/>
    <x v="34"/>
    <x v="1"/>
    <x v="14"/>
    <x v="2"/>
    <n v="59"/>
    <x v="25"/>
    <x v="2"/>
    <x v="19"/>
    <x v="3"/>
    <x v="11"/>
    <x v="1"/>
    <s v="No"/>
    <x v="5"/>
    <x v="1"/>
    <x v="1"/>
    <x v="22"/>
    <x v="0"/>
    <x v="4"/>
    <n v="0"/>
    <n v="0"/>
  </r>
  <r>
    <x v="3066"/>
    <x v="44"/>
    <x v="1"/>
    <x v="11"/>
    <x v="0"/>
    <n v="48"/>
    <x v="49"/>
    <x v="0"/>
    <x v="11"/>
    <x v="2"/>
    <x v="24"/>
    <x v="1"/>
    <s v="No"/>
    <x v="1"/>
    <x v="1"/>
    <x v="1"/>
    <x v="21"/>
    <x v="0"/>
    <x v="6"/>
    <n v="0"/>
    <n v="0"/>
  </r>
  <r>
    <x v="3067"/>
    <x v="27"/>
    <x v="1"/>
    <x v="22"/>
    <x v="3"/>
    <n v="22"/>
    <x v="9"/>
    <x v="1"/>
    <x v="0"/>
    <x v="1"/>
    <x v="1"/>
    <x v="1"/>
    <s v="No"/>
    <x v="1"/>
    <x v="1"/>
    <x v="1"/>
    <x v="1"/>
    <x v="1"/>
    <x v="1"/>
    <n v="0"/>
    <n v="0"/>
  </r>
  <r>
    <x v="3068"/>
    <x v="45"/>
    <x v="1"/>
    <x v="23"/>
    <x v="1"/>
    <n v="40"/>
    <x v="18"/>
    <x v="2"/>
    <x v="21"/>
    <x v="0"/>
    <x v="19"/>
    <x v="1"/>
    <s v="No"/>
    <x v="0"/>
    <x v="1"/>
    <x v="1"/>
    <x v="7"/>
    <x v="5"/>
    <x v="1"/>
    <n v="0"/>
    <n v="0"/>
  </r>
  <r>
    <x v="3069"/>
    <x v="46"/>
    <x v="1"/>
    <x v="2"/>
    <x v="0"/>
    <n v="73"/>
    <x v="12"/>
    <x v="0"/>
    <x v="23"/>
    <x v="1"/>
    <x v="12"/>
    <x v="1"/>
    <s v="No"/>
    <x v="0"/>
    <x v="1"/>
    <x v="1"/>
    <x v="14"/>
    <x v="5"/>
    <x v="3"/>
    <n v="0"/>
    <n v="0"/>
  </r>
  <r>
    <x v="3070"/>
    <x v="16"/>
    <x v="1"/>
    <x v="9"/>
    <x v="1"/>
    <n v="26"/>
    <x v="15"/>
    <x v="3"/>
    <x v="16"/>
    <x v="3"/>
    <x v="5"/>
    <x v="1"/>
    <s v="No"/>
    <x v="1"/>
    <x v="1"/>
    <x v="1"/>
    <x v="34"/>
    <x v="3"/>
    <x v="4"/>
    <n v="0"/>
    <n v="0"/>
  </r>
  <r>
    <x v="3071"/>
    <x v="51"/>
    <x v="1"/>
    <x v="1"/>
    <x v="0"/>
    <n v="41"/>
    <x v="13"/>
    <x v="0"/>
    <x v="2"/>
    <x v="1"/>
    <x v="23"/>
    <x v="1"/>
    <s v="No"/>
    <x v="2"/>
    <x v="1"/>
    <x v="1"/>
    <x v="49"/>
    <x v="3"/>
    <x v="5"/>
    <n v="0"/>
    <n v="0"/>
  </r>
  <r>
    <x v="3072"/>
    <x v="8"/>
    <x v="1"/>
    <x v="16"/>
    <x v="3"/>
    <n v="98"/>
    <x v="14"/>
    <x v="0"/>
    <x v="15"/>
    <x v="1"/>
    <x v="0"/>
    <x v="1"/>
    <s v="No"/>
    <x v="3"/>
    <x v="1"/>
    <x v="1"/>
    <x v="15"/>
    <x v="3"/>
    <x v="3"/>
    <n v="0"/>
    <n v="0"/>
  </r>
  <r>
    <x v="3073"/>
    <x v="44"/>
    <x v="1"/>
    <x v="5"/>
    <x v="0"/>
    <n v="63"/>
    <x v="4"/>
    <x v="0"/>
    <x v="3"/>
    <x v="0"/>
    <x v="15"/>
    <x v="1"/>
    <s v="No"/>
    <x v="1"/>
    <x v="1"/>
    <x v="1"/>
    <x v="22"/>
    <x v="5"/>
    <x v="4"/>
    <n v="0"/>
    <n v="0"/>
  </r>
  <r>
    <x v="3074"/>
    <x v="8"/>
    <x v="1"/>
    <x v="23"/>
    <x v="1"/>
    <n v="55"/>
    <x v="2"/>
    <x v="0"/>
    <x v="1"/>
    <x v="0"/>
    <x v="19"/>
    <x v="1"/>
    <s v="No"/>
    <x v="2"/>
    <x v="1"/>
    <x v="1"/>
    <x v="11"/>
    <x v="5"/>
    <x v="0"/>
    <n v="0"/>
    <n v="0"/>
  </r>
  <r>
    <x v="3075"/>
    <x v="22"/>
    <x v="1"/>
    <x v="6"/>
    <x v="0"/>
    <n v="90"/>
    <x v="40"/>
    <x v="3"/>
    <x v="19"/>
    <x v="0"/>
    <x v="15"/>
    <x v="1"/>
    <s v="No"/>
    <x v="3"/>
    <x v="1"/>
    <x v="1"/>
    <x v="33"/>
    <x v="3"/>
    <x v="6"/>
    <n v="0"/>
    <n v="0"/>
  </r>
  <r>
    <x v="3076"/>
    <x v="17"/>
    <x v="1"/>
    <x v="8"/>
    <x v="3"/>
    <n v="46"/>
    <x v="13"/>
    <x v="2"/>
    <x v="24"/>
    <x v="2"/>
    <x v="15"/>
    <x v="1"/>
    <s v="No"/>
    <x v="0"/>
    <x v="1"/>
    <x v="1"/>
    <x v="21"/>
    <x v="0"/>
    <x v="4"/>
    <n v="0"/>
    <n v="0"/>
  </r>
  <r>
    <x v="3077"/>
    <x v="52"/>
    <x v="1"/>
    <x v="1"/>
    <x v="0"/>
    <n v="88"/>
    <x v="26"/>
    <x v="1"/>
    <x v="16"/>
    <x v="1"/>
    <x v="21"/>
    <x v="1"/>
    <s v="No"/>
    <x v="5"/>
    <x v="1"/>
    <x v="1"/>
    <x v="42"/>
    <x v="5"/>
    <x v="4"/>
    <n v="0"/>
    <n v="0"/>
  </r>
  <r>
    <x v="3078"/>
    <x v="45"/>
    <x v="1"/>
    <x v="22"/>
    <x v="3"/>
    <n v="95"/>
    <x v="29"/>
    <x v="2"/>
    <x v="24"/>
    <x v="1"/>
    <x v="25"/>
    <x v="1"/>
    <s v="No"/>
    <x v="4"/>
    <x v="1"/>
    <x v="1"/>
    <x v="37"/>
    <x v="4"/>
    <x v="4"/>
    <n v="0"/>
    <n v="0"/>
  </r>
  <r>
    <x v="3079"/>
    <x v="39"/>
    <x v="1"/>
    <x v="22"/>
    <x v="3"/>
    <n v="31"/>
    <x v="5"/>
    <x v="2"/>
    <x v="1"/>
    <x v="3"/>
    <x v="17"/>
    <x v="1"/>
    <s v="No"/>
    <x v="5"/>
    <x v="1"/>
    <x v="1"/>
    <x v="7"/>
    <x v="4"/>
    <x v="2"/>
    <n v="0"/>
    <n v="0"/>
  </r>
  <r>
    <x v="3080"/>
    <x v="28"/>
    <x v="1"/>
    <x v="15"/>
    <x v="0"/>
    <n v="42"/>
    <x v="24"/>
    <x v="0"/>
    <x v="22"/>
    <x v="1"/>
    <x v="7"/>
    <x v="1"/>
    <s v="No"/>
    <x v="2"/>
    <x v="1"/>
    <x v="1"/>
    <x v="36"/>
    <x v="1"/>
    <x v="4"/>
    <n v="0"/>
    <n v="0"/>
  </r>
  <r>
    <x v="3081"/>
    <x v="14"/>
    <x v="1"/>
    <x v="4"/>
    <x v="1"/>
    <n v="44"/>
    <x v="34"/>
    <x v="0"/>
    <x v="6"/>
    <x v="0"/>
    <x v="8"/>
    <x v="1"/>
    <s v="No"/>
    <x v="2"/>
    <x v="1"/>
    <x v="1"/>
    <x v="47"/>
    <x v="2"/>
    <x v="1"/>
    <n v="0"/>
    <n v="0"/>
  </r>
  <r>
    <x v="3082"/>
    <x v="19"/>
    <x v="1"/>
    <x v="17"/>
    <x v="0"/>
    <n v="99"/>
    <x v="40"/>
    <x v="2"/>
    <x v="1"/>
    <x v="1"/>
    <x v="17"/>
    <x v="1"/>
    <s v="No"/>
    <x v="2"/>
    <x v="1"/>
    <x v="1"/>
    <x v="41"/>
    <x v="4"/>
    <x v="2"/>
    <n v="0"/>
    <n v="0"/>
  </r>
  <r>
    <x v="3083"/>
    <x v="40"/>
    <x v="1"/>
    <x v="13"/>
    <x v="0"/>
    <n v="20"/>
    <x v="26"/>
    <x v="1"/>
    <x v="7"/>
    <x v="2"/>
    <x v="1"/>
    <x v="1"/>
    <s v="No"/>
    <x v="5"/>
    <x v="1"/>
    <x v="1"/>
    <x v="40"/>
    <x v="3"/>
    <x v="3"/>
    <n v="0"/>
    <n v="0"/>
  </r>
  <r>
    <x v="3084"/>
    <x v="5"/>
    <x v="1"/>
    <x v="18"/>
    <x v="3"/>
    <n v="37"/>
    <x v="37"/>
    <x v="1"/>
    <x v="21"/>
    <x v="1"/>
    <x v="4"/>
    <x v="1"/>
    <s v="No"/>
    <x v="5"/>
    <x v="1"/>
    <x v="1"/>
    <x v="34"/>
    <x v="3"/>
    <x v="5"/>
    <n v="0"/>
    <n v="0"/>
  </r>
  <r>
    <x v="3085"/>
    <x v="41"/>
    <x v="1"/>
    <x v="1"/>
    <x v="0"/>
    <n v="50"/>
    <x v="22"/>
    <x v="0"/>
    <x v="0"/>
    <x v="0"/>
    <x v="11"/>
    <x v="1"/>
    <s v="No"/>
    <x v="5"/>
    <x v="1"/>
    <x v="1"/>
    <x v="9"/>
    <x v="0"/>
    <x v="6"/>
    <n v="0"/>
    <n v="0"/>
  </r>
  <r>
    <x v="3086"/>
    <x v="36"/>
    <x v="1"/>
    <x v="8"/>
    <x v="3"/>
    <n v="73"/>
    <x v="40"/>
    <x v="2"/>
    <x v="12"/>
    <x v="2"/>
    <x v="1"/>
    <x v="1"/>
    <s v="No"/>
    <x v="2"/>
    <x v="1"/>
    <x v="1"/>
    <x v="8"/>
    <x v="0"/>
    <x v="6"/>
    <n v="0"/>
    <n v="0"/>
  </r>
  <r>
    <x v="3087"/>
    <x v="46"/>
    <x v="1"/>
    <x v="5"/>
    <x v="0"/>
    <n v="84"/>
    <x v="17"/>
    <x v="2"/>
    <x v="4"/>
    <x v="1"/>
    <x v="0"/>
    <x v="1"/>
    <s v="No"/>
    <x v="1"/>
    <x v="1"/>
    <x v="1"/>
    <x v="32"/>
    <x v="4"/>
    <x v="5"/>
    <n v="0"/>
    <n v="0"/>
  </r>
  <r>
    <x v="3088"/>
    <x v="50"/>
    <x v="1"/>
    <x v="10"/>
    <x v="0"/>
    <n v="64"/>
    <x v="10"/>
    <x v="2"/>
    <x v="11"/>
    <x v="1"/>
    <x v="13"/>
    <x v="1"/>
    <s v="No"/>
    <x v="5"/>
    <x v="1"/>
    <x v="1"/>
    <x v="31"/>
    <x v="4"/>
    <x v="3"/>
    <n v="0"/>
    <n v="0"/>
  </r>
  <r>
    <x v="3089"/>
    <x v="2"/>
    <x v="1"/>
    <x v="3"/>
    <x v="1"/>
    <n v="21"/>
    <x v="17"/>
    <x v="0"/>
    <x v="24"/>
    <x v="3"/>
    <x v="12"/>
    <x v="1"/>
    <s v="No"/>
    <x v="1"/>
    <x v="1"/>
    <x v="1"/>
    <x v="2"/>
    <x v="1"/>
    <x v="4"/>
    <n v="0"/>
    <n v="0"/>
  </r>
  <r>
    <x v="3090"/>
    <x v="26"/>
    <x v="1"/>
    <x v="5"/>
    <x v="0"/>
    <n v="36"/>
    <x v="21"/>
    <x v="2"/>
    <x v="15"/>
    <x v="2"/>
    <x v="8"/>
    <x v="1"/>
    <s v="No"/>
    <x v="5"/>
    <x v="1"/>
    <x v="1"/>
    <x v="28"/>
    <x v="4"/>
    <x v="3"/>
    <n v="0"/>
    <n v="0"/>
  </r>
  <r>
    <x v="3091"/>
    <x v="33"/>
    <x v="1"/>
    <x v="10"/>
    <x v="0"/>
    <n v="81"/>
    <x v="22"/>
    <x v="0"/>
    <x v="20"/>
    <x v="0"/>
    <x v="23"/>
    <x v="1"/>
    <s v="No"/>
    <x v="4"/>
    <x v="1"/>
    <x v="1"/>
    <x v="15"/>
    <x v="2"/>
    <x v="2"/>
    <n v="0"/>
    <n v="0"/>
  </r>
  <r>
    <x v="3092"/>
    <x v="16"/>
    <x v="1"/>
    <x v="12"/>
    <x v="3"/>
    <n v="54"/>
    <x v="40"/>
    <x v="0"/>
    <x v="5"/>
    <x v="3"/>
    <x v="1"/>
    <x v="1"/>
    <s v="No"/>
    <x v="2"/>
    <x v="1"/>
    <x v="1"/>
    <x v="0"/>
    <x v="4"/>
    <x v="4"/>
    <n v="0"/>
    <n v="0"/>
  </r>
  <r>
    <x v="3093"/>
    <x v="26"/>
    <x v="1"/>
    <x v="20"/>
    <x v="0"/>
    <n v="63"/>
    <x v="38"/>
    <x v="0"/>
    <x v="16"/>
    <x v="2"/>
    <x v="6"/>
    <x v="1"/>
    <s v="No"/>
    <x v="5"/>
    <x v="1"/>
    <x v="1"/>
    <x v="14"/>
    <x v="1"/>
    <x v="6"/>
    <n v="0"/>
    <n v="0"/>
  </r>
  <r>
    <x v="3094"/>
    <x v="40"/>
    <x v="1"/>
    <x v="3"/>
    <x v="1"/>
    <n v="59"/>
    <x v="42"/>
    <x v="2"/>
    <x v="0"/>
    <x v="2"/>
    <x v="2"/>
    <x v="1"/>
    <s v="No"/>
    <x v="5"/>
    <x v="1"/>
    <x v="1"/>
    <x v="44"/>
    <x v="1"/>
    <x v="1"/>
    <n v="0"/>
    <n v="0"/>
  </r>
  <r>
    <x v="3095"/>
    <x v="46"/>
    <x v="1"/>
    <x v="19"/>
    <x v="3"/>
    <n v="53"/>
    <x v="46"/>
    <x v="1"/>
    <x v="19"/>
    <x v="3"/>
    <x v="23"/>
    <x v="1"/>
    <s v="No"/>
    <x v="3"/>
    <x v="1"/>
    <x v="1"/>
    <x v="21"/>
    <x v="0"/>
    <x v="0"/>
    <n v="0"/>
    <n v="0"/>
  </r>
  <r>
    <x v="3096"/>
    <x v="28"/>
    <x v="1"/>
    <x v="5"/>
    <x v="0"/>
    <n v="63"/>
    <x v="23"/>
    <x v="0"/>
    <x v="3"/>
    <x v="0"/>
    <x v="1"/>
    <x v="1"/>
    <s v="No"/>
    <x v="2"/>
    <x v="1"/>
    <x v="1"/>
    <x v="41"/>
    <x v="4"/>
    <x v="5"/>
    <n v="0"/>
    <n v="0"/>
  </r>
  <r>
    <x v="3097"/>
    <x v="39"/>
    <x v="1"/>
    <x v="9"/>
    <x v="1"/>
    <n v="33"/>
    <x v="12"/>
    <x v="2"/>
    <x v="5"/>
    <x v="3"/>
    <x v="18"/>
    <x v="1"/>
    <s v="No"/>
    <x v="1"/>
    <x v="1"/>
    <x v="1"/>
    <x v="30"/>
    <x v="4"/>
    <x v="3"/>
    <n v="0"/>
    <n v="0"/>
  </r>
  <r>
    <x v="3098"/>
    <x v="17"/>
    <x v="1"/>
    <x v="13"/>
    <x v="0"/>
    <n v="64"/>
    <x v="35"/>
    <x v="0"/>
    <x v="17"/>
    <x v="2"/>
    <x v="13"/>
    <x v="1"/>
    <s v="No"/>
    <x v="2"/>
    <x v="1"/>
    <x v="1"/>
    <x v="16"/>
    <x v="4"/>
    <x v="3"/>
    <n v="0"/>
    <n v="0"/>
  </r>
  <r>
    <x v="3099"/>
    <x v="32"/>
    <x v="1"/>
    <x v="5"/>
    <x v="0"/>
    <n v="98"/>
    <x v="49"/>
    <x v="1"/>
    <x v="1"/>
    <x v="3"/>
    <x v="3"/>
    <x v="1"/>
    <s v="No"/>
    <x v="1"/>
    <x v="1"/>
    <x v="1"/>
    <x v="33"/>
    <x v="4"/>
    <x v="4"/>
    <n v="0"/>
    <n v="0"/>
  </r>
  <r>
    <x v="3100"/>
    <x v="2"/>
    <x v="1"/>
    <x v="19"/>
    <x v="3"/>
    <n v="85"/>
    <x v="34"/>
    <x v="0"/>
    <x v="7"/>
    <x v="0"/>
    <x v="20"/>
    <x v="1"/>
    <s v="No"/>
    <x v="0"/>
    <x v="1"/>
    <x v="1"/>
    <x v="35"/>
    <x v="4"/>
    <x v="1"/>
    <n v="0"/>
    <n v="0"/>
  </r>
  <r>
    <x v="3101"/>
    <x v="45"/>
    <x v="1"/>
    <x v="16"/>
    <x v="3"/>
    <n v="82"/>
    <x v="37"/>
    <x v="1"/>
    <x v="18"/>
    <x v="2"/>
    <x v="2"/>
    <x v="1"/>
    <s v="No"/>
    <x v="0"/>
    <x v="1"/>
    <x v="1"/>
    <x v="44"/>
    <x v="3"/>
    <x v="0"/>
    <n v="0"/>
    <n v="0"/>
  </r>
  <r>
    <x v="3102"/>
    <x v="47"/>
    <x v="1"/>
    <x v="14"/>
    <x v="2"/>
    <n v="85"/>
    <x v="45"/>
    <x v="2"/>
    <x v="14"/>
    <x v="2"/>
    <x v="24"/>
    <x v="1"/>
    <s v="No"/>
    <x v="3"/>
    <x v="1"/>
    <x v="1"/>
    <x v="32"/>
    <x v="1"/>
    <x v="4"/>
    <n v="0"/>
    <n v="0"/>
  </r>
  <r>
    <x v="3103"/>
    <x v="7"/>
    <x v="1"/>
    <x v="5"/>
    <x v="0"/>
    <n v="37"/>
    <x v="26"/>
    <x v="1"/>
    <x v="15"/>
    <x v="0"/>
    <x v="21"/>
    <x v="1"/>
    <s v="No"/>
    <x v="4"/>
    <x v="1"/>
    <x v="1"/>
    <x v="38"/>
    <x v="4"/>
    <x v="1"/>
    <n v="0"/>
    <n v="0"/>
  </r>
  <r>
    <x v="3104"/>
    <x v="49"/>
    <x v="1"/>
    <x v="13"/>
    <x v="0"/>
    <n v="56"/>
    <x v="42"/>
    <x v="1"/>
    <x v="2"/>
    <x v="2"/>
    <x v="16"/>
    <x v="1"/>
    <s v="No"/>
    <x v="4"/>
    <x v="1"/>
    <x v="1"/>
    <x v="23"/>
    <x v="5"/>
    <x v="0"/>
    <n v="0"/>
    <n v="0"/>
  </r>
  <r>
    <x v="3105"/>
    <x v="39"/>
    <x v="1"/>
    <x v="11"/>
    <x v="0"/>
    <n v="33"/>
    <x v="4"/>
    <x v="2"/>
    <x v="8"/>
    <x v="3"/>
    <x v="2"/>
    <x v="1"/>
    <s v="No"/>
    <x v="0"/>
    <x v="1"/>
    <x v="1"/>
    <x v="14"/>
    <x v="5"/>
    <x v="5"/>
    <n v="0"/>
    <n v="0"/>
  </r>
  <r>
    <x v="3106"/>
    <x v="46"/>
    <x v="1"/>
    <x v="3"/>
    <x v="1"/>
    <n v="57"/>
    <x v="15"/>
    <x v="2"/>
    <x v="22"/>
    <x v="0"/>
    <x v="10"/>
    <x v="1"/>
    <s v="No"/>
    <x v="2"/>
    <x v="1"/>
    <x v="1"/>
    <x v="41"/>
    <x v="3"/>
    <x v="2"/>
    <n v="0"/>
    <n v="0"/>
  </r>
  <r>
    <x v="3107"/>
    <x v="13"/>
    <x v="1"/>
    <x v="0"/>
    <x v="0"/>
    <n v="31"/>
    <x v="11"/>
    <x v="0"/>
    <x v="0"/>
    <x v="0"/>
    <x v="12"/>
    <x v="1"/>
    <s v="No"/>
    <x v="3"/>
    <x v="1"/>
    <x v="1"/>
    <x v="27"/>
    <x v="2"/>
    <x v="4"/>
    <n v="0"/>
    <n v="0"/>
  </r>
  <r>
    <x v="3108"/>
    <x v="2"/>
    <x v="1"/>
    <x v="20"/>
    <x v="0"/>
    <n v="69"/>
    <x v="4"/>
    <x v="2"/>
    <x v="7"/>
    <x v="3"/>
    <x v="4"/>
    <x v="1"/>
    <s v="No"/>
    <x v="4"/>
    <x v="1"/>
    <x v="1"/>
    <x v="22"/>
    <x v="3"/>
    <x v="5"/>
    <n v="0"/>
    <n v="0"/>
  </r>
  <r>
    <x v="3109"/>
    <x v="52"/>
    <x v="1"/>
    <x v="14"/>
    <x v="2"/>
    <n v="92"/>
    <x v="26"/>
    <x v="2"/>
    <x v="0"/>
    <x v="0"/>
    <x v="24"/>
    <x v="1"/>
    <s v="No"/>
    <x v="1"/>
    <x v="1"/>
    <x v="1"/>
    <x v="39"/>
    <x v="4"/>
    <x v="0"/>
    <n v="0"/>
    <n v="0"/>
  </r>
  <r>
    <x v="3110"/>
    <x v="1"/>
    <x v="1"/>
    <x v="8"/>
    <x v="3"/>
    <n v="46"/>
    <x v="21"/>
    <x v="0"/>
    <x v="12"/>
    <x v="3"/>
    <x v="12"/>
    <x v="1"/>
    <s v="No"/>
    <x v="2"/>
    <x v="1"/>
    <x v="1"/>
    <x v="1"/>
    <x v="4"/>
    <x v="4"/>
    <n v="0"/>
    <n v="0"/>
  </r>
  <r>
    <x v="3111"/>
    <x v="3"/>
    <x v="1"/>
    <x v="22"/>
    <x v="3"/>
    <n v="81"/>
    <x v="23"/>
    <x v="3"/>
    <x v="21"/>
    <x v="1"/>
    <x v="8"/>
    <x v="1"/>
    <s v="No"/>
    <x v="1"/>
    <x v="1"/>
    <x v="1"/>
    <x v="29"/>
    <x v="5"/>
    <x v="3"/>
    <n v="0"/>
    <n v="0"/>
  </r>
  <r>
    <x v="3112"/>
    <x v="1"/>
    <x v="1"/>
    <x v="0"/>
    <x v="0"/>
    <n v="97"/>
    <x v="21"/>
    <x v="1"/>
    <x v="14"/>
    <x v="3"/>
    <x v="22"/>
    <x v="1"/>
    <s v="No"/>
    <x v="0"/>
    <x v="1"/>
    <x v="1"/>
    <x v="8"/>
    <x v="0"/>
    <x v="2"/>
    <n v="0"/>
    <n v="0"/>
  </r>
  <r>
    <x v="3113"/>
    <x v="5"/>
    <x v="1"/>
    <x v="5"/>
    <x v="0"/>
    <n v="93"/>
    <x v="43"/>
    <x v="0"/>
    <x v="14"/>
    <x v="2"/>
    <x v="5"/>
    <x v="1"/>
    <s v="No"/>
    <x v="0"/>
    <x v="1"/>
    <x v="1"/>
    <x v="1"/>
    <x v="5"/>
    <x v="1"/>
    <n v="0"/>
    <n v="0"/>
  </r>
  <r>
    <x v="3114"/>
    <x v="3"/>
    <x v="1"/>
    <x v="8"/>
    <x v="3"/>
    <n v="56"/>
    <x v="10"/>
    <x v="2"/>
    <x v="8"/>
    <x v="1"/>
    <x v="10"/>
    <x v="1"/>
    <s v="No"/>
    <x v="5"/>
    <x v="1"/>
    <x v="1"/>
    <x v="24"/>
    <x v="0"/>
    <x v="4"/>
    <n v="0"/>
    <n v="0"/>
  </r>
  <r>
    <x v="3115"/>
    <x v="8"/>
    <x v="1"/>
    <x v="18"/>
    <x v="3"/>
    <n v="53"/>
    <x v="45"/>
    <x v="2"/>
    <x v="4"/>
    <x v="3"/>
    <x v="7"/>
    <x v="1"/>
    <s v="No"/>
    <x v="1"/>
    <x v="1"/>
    <x v="1"/>
    <x v="44"/>
    <x v="4"/>
    <x v="4"/>
    <n v="0"/>
    <n v="0"/>
  </r>
  <r>
    <x v="3116"/>
    <x v="2"/>
    <x v="1"/>
    <x v="7"/>
    <x v="2"/>
    <n v="66"/>
    <x v="6"/>
    <x v="0"/>
    <x v="0"/>
    <x v="1"/>
    <x v="18"/>
    <x v="1"/>
    <s v="No"/>
    <x v="5"/>
    <x v="1"/>
    <x v="1"/>
    <x v="43"/>
    <x v="0"/>
    <x v="1"/>
    <n v="0"/>
    <n v="0"/>
  </r>
  <r>
    <x v="3117"/>
    <x v="49"/>
    <x v="1"/>
    <x v="15"/>
    <x v="0"/>
    <n v="50"/>
    <x v="20"/>
    <x v="2"/>
    <x v="8"/>
    <x v="3"/>
    <x v="21"/>
    <x v="1"/>
    <s v="No"/>
    <x v="1"/>
    <x v="1"/>
    <x v="1"/>
    <x v="7"/>
    <x v="3"/>
    <x v="4"/>
    <n v="0"/>
    <n v="0"/>
  </r>
  <r>
    <x v="3118"/>
    <x v="12"/>
    <x v="1"/>
    <x v="6"/>
    <x v="0"/>
    <n v="97"/>
    <x v="41"/>
    <x v="0"/>
    <x v="24"/>
    <x v="2"/>
    <x v="10"/>
    <x v="1"/>
    <s v="No"/>
    <x v="3"/>
    <x v="1"/>
    <x v="1"/>
    <x v="4"/>
    <x v="5"/>
    <x v="3"/>
    <n v="0"/>
    <n v="0"/>
  </r>
  <r>
    <x v="3119"/>
    <x v="6"/>
    <x v="1"/>
    <x v="3"/>
    <x v="1"/>
    <n v="79"/>
    <x v="7"/>
    <x v="3"/>
    <x v="5"/>
    <x v="0"/>
    <x v="10"/>
    <x v="1"/>
    <s v="No"/>
    <x v="4"/>
    <x v="1"/>
    <x v="1"/>
    <x v="33"/>
    <x v="2"/>
    <x v="6"/>
    <n v="0"/>
    <n v="0"/>
  </r>
  <r>
    <x v="3120"/>
    <x v="5"/>
    <x v="1"/>
    <x v="5"/>
    <x v="0"/>
    <n v="76"/>
    <x v="7"/>
    <x v="2"/>
    <x v="23"/>
    <x v="3"/>
    <x v="17"/>
    <x v="1"/>
    <s v="No"/>
    <x v="5"/>
    <x v="1"/>
    <x v="1"/>
    <x v="18"/>
    <x v="5"/>
    <x v="0"/>
    <n v="0"/>
    <n v="0"/>
  </r>
  <r>
    <x v="3121"/>
    <x v="6"/>
    <x v="1"/>
    <x v="15"/>
    <x v="0"/>
    <n v="38"/>
    <x v="7"/>
    <x v="0"/>
    <x v="13"/>
    <x v="3"/>
    <x v="5"/>
    <x v="1"/>
    <s v="No"/>
    <x v="3"/>
    <x v="1"/>
    <x v="1"/>
    <x v="20"/>
    <x v="0"/>
    <x v="1"/>
    <n v="0"/>
    <n v="0"/>
  </r>
  <r>
    <x v="3122"/>
    <x v="51"/>
    <x v="1"/>
    <x v="20"/>
    <x v="0"/>
    <n v="45"/>
    <x v="42"/>
    <x v="2"/>
    <x v="6"/>
    <x v="3"/>
    <x v="21"/>
    <x v="1"/>
    <s v="No"/>
    <x v="0"/>
    <x v="1"/>
    <x v="1"/>
    <x v="11"/>
    <x v="2"/>
    <x v="0"/>
    <n v="0"/>
    <n v="0"/>
  </r>
  <r>
    <x v="3123"/>
    <x v="9"/>
    <x v="1"/>
    <x v="8"/>
    <x v="3"/>
    <n v="77"/>
    <x v="44"/>
    <x v="3"/>
    <x v="16"/>
    <x v="3"/>
    <x v="13"/>
    <x v="1"/>
    <s v="No"/>
    <x v="2"/>
    <x v="1"/>
    <x v="1"/>
    <x v="19"/>
    <x v="0"/>
    <x v="4"/>
    <n v="0"/>
    <n v="0"/>
  </r>
  <r>
    <x v="3124"/>
    <x v="9"/>
    <x v="1"/>
    <x v="16"/>
    <x v="3"/>
    <n v="51"/>
    <x v="18"/>
    <x v="2"/>
    <x v="15"/>
    <x v="2"/>
    <x v="23"/>
    <x v="1"/>
    <s v="No"/>
    <x v="3"/>
    <x v="1"/>
    <x v="1"/>
    <x v="7"/>
    <x v="1"/>
    <x v="6"/>
    <n v="0"/>
    <n v="0"/>
  </r>
  <r>
    <x v="3125"/>
    <x v="23"/>
    <x v="1"/>
    <x v="7"/>
    <x v="2"/>
    <n v="26"/>
    <x v="4"/>
    <x v="0"/>
    <x v="12"/>
    <x v="1"/>
    <x v="17"/>
    <x v="1"/>
    <s v="No"/>
    <x v="3"/>
    <x v="1"/>
    <x v="1"/>
    <x v="35"/>
    <x v="1"/>
    <x v="3"/>
    <n v="0"/>
    <n v="0"/>
  </r>
  <r>
    <x v="3126"/>
    <x v="9"/>
    <x v="1"/>
    <x v="12"/>
    <x v="3"/>
    <n v="76"/>
    <x v="1"/>
    <x v="0"/>
    <x v="12"/>
    <x v="0"/>
    <x v="5"/>
    <x v="1"/>
    <s v="No"/>
    <x v="5"/>
    <x v="1"/>
    <x v="1"/>
    <x v="40"/>
    <x v="4"/>
    <x v="4"/>
    <n v="0"/>
    <n v="0"/>
  </r>
  <r>
    <x v="3127"/>
    <x v="0"/>
    <x v="1"/>
    <x v="24"/>
    <x v="3"/>
    <n v="94"/>
    <x v="7"/>
    <x v="2"/>
    <x v="19"/>
    <x v="0"/>
    <x v="23"/>
    <x v="1"/>
    <s v="No"/>
    <x v="1"/>
    <x v="1"/>
    <x v="1"/>
    <x v="34"/>
    <x v="2"/>
    <x v="6"/>
    <n v="0"/>
    <n v="0"/>
  </r>
  <r>
    <x v="3128"/>
    <x v="13"/>
    <x v="1"/>
    <x v="14"/>
    <x v="2"/>
    <n v="32"/>
    <x v="10"/>
    <x v="1"/>
    <x v="21"/>
    <x v="3"/>
    <x v="14"/>
    <x v="1"/>
    <s v="No"/>
    <x v="3"/>
    <x v="1"/>
    <x v="1"/>
    <x v="41"/>
    <x v="1"/>
    <x v="2"/>
    <n v="0"/>
    <n v="0"/>
  </r>
  <r>
    <x v="3129"/>
    <x v="52"/>
    <x v="1"/>
    <x v="3"/>
    <x v="1"/>
    <n v="20"/>
    <x v="33"/>
    <x v="1"/>
    <x v="17"/>
    <x v="2"/>
    <x v="10"/>
    <x v="1"/>
    <s v="No"/>
    <x v="0"/>
    <x v="1"/>
    <x v="1"/>
    <x v="19"/>
    <x v="0"/>
    <x v="6"/>
    <n v="0"/>
    <n v="0"/>
  </r>
  <r>
    <x v="3130"/>
    <x v="16"/>
    <x v="1"/>
    <x v="13"/>
    <x v="0"/>
    <n v="20"/>
    <x v="34"/>
    <x v="2"/>
    <x v="22"/>
    <x v="2"/>
    <x v="9"/>
    <x v="1"/>
    <s v="No"/>
    <x v="5"/>
    <x v="1"/>
    <x v="1"/>
    <x v="11"/>
    <x v="0"/>
    <x v="6"/>
    <n v="0"/>
    <n v="0"/>
  </r>
  <r>
    <x v="3131"/>
    <x v="50"/>
    <x v="1"/>
    <x v="14"/>
    <x v="2"/>
    <n v="59"/>
    <x v="25"/>
    <x v="2"/>
    <x v="15"/>
    <x v="3"/>
    <x v="3"/>
    <x v="1"/>
    <s v="No"/>
    <x v="5"/>
    <x v="1"/>
    <x v="1"/>
    <x v="47"/>
    <x v="4"/>
    <x v="6"/>
    <n v="0"/>
    <n v="0"/>
  </r>
  <r>
    <x v="3132"/>
    <x v="23"/>
    <x v="1"/>
    <x v="1"/>
    <x v="0"/>
    <n v="97"/>
    <x v="49"/>
    <x v="2"/>
    <x v="22"/>
    <x v="2"/>
    <x v="19"/>
    <x v="1"/>
    <s v="No"/>
    <x v="0"/>
    <x v="1"/>
    <x v="1"/>
    <x v="8"/>
    <x v="1"/>
    <x v="3"/>
    <n v="0"/>
    <n v="0"/>
  </r>
  <r>
    <x v="3133"/>
    <x v="44"/>
    <x v="1"/>
    <x v="17"/>
    <x v="0"/>
    <n v="68"/>
    <x v="10"/>
    <x v="2"/>
    <x v="20"/>
    <x v="1"/>
    <x v="7"/>
    <x v="1"/>
    <s v="No"/>
    <x v="2"/>
    <x v="1"/>
    <x v="1"/>
    <x v="32"/>
    <x v="1"/>
    <x v="4"/>
    <n v="0"/>
    <n v="0"/>
  </r>
  <r>
    <x v="3134"/>
    <x v="25"/>
    <x v="1"/>
    <x v="23"/>
    <x v="1"/>
    <n v="66"/>
    <x v="0"/>
    <x v="0"/>
    <x v="0"/>
    <x v="1"/>
    <x v="14"/>
    <x v="1"/>
    <s v="No"/>
    <x v="5"/>
    <x v="1"/>
    <x v="1"/>
    <x v="39"/>
    <x v="4"/>
    <x v="1"/>
    <n v="0"/>
    <n v="0"/>
  </r>
  <r>
    <x v="3135"/>
    <x v="33"/>
    <x v="1"/>
    <x v="9"/>
    <x v="1"/>
    <n v="85"/>
    <x v="27"/>
    <x v="0"/>
    <x v="22"/>
    <x v="1"/>
    <x v="10"/>
    <x v="1"/>
    <s v="No"/>
    <x v="1"/>
    <x v="1"/>
    <x v="1"/>
    <x v="26"/>
    <x v="0"/>
    <x v="0"/>
    <n v="0"/>
    <n v="0"/>
  </r>
  <r>
    <x v="3136"/>
    <x v="44"/>
    <x v="1"/>
    <x v="11"/>
    <x v="0"/>
    <n v="32"/>
    <x v="46"/>
    <x v="2"/>
    <x v="0"/>
    <x v="3"/>
    <x v="0"/>
    <x v="1"/>
    <s v="No"/>
    <x v="2"/>
    <x v="1"/>
    <x v="1"/>
    <x v="32"/>
    <x v="1"/>
    <x v="4"/>
    <n v="0"/>
    <n v="0"/>
  </r>
  <r>
    <x v="3137"/>
    <x v="50"/>
    <x v="1"/>
    <x v="7"/>
    <x v="2"/>
    <n v="44"/>
    <x v="7"/>
    <x v="2"/>
    <x v="2"/>
    <x v="1"/>
    <x v="2"/>
    <x v="1"/>
    <s v="No"/>
    <x v="4"/>
    <x v="1"/>
    <x v="1"/>
    <x v="0"/>
    <x v="4"/>
    <x v="5"/>
    <n v="0"/>
    <n v="0"/>
  </r>
  <r>
    <x v="3138"/>
    <x v="36"/>
    <x v="1"/>
    <x v="0"/>
    <x v="0"/>
    <n v="95"/>
    <x v="0"/>
    <x v="0"/>
    <x v="0"/>
    <x v="3"/>
    <x v="12"/>
    <x v="1"/>
    <s v="No"/>
    <x v="2"/>
    <x v="1"/>
    <x v="1"/>
    <x v="19"/>
    <x v="1"/>
    <x v="6"/>
    <n v="0"/>
    <n v="0"/>
  </r>
  <r>
    <x v="3139"/>
    <x v="25"/>
    <x v="1"/>
    <x v="12"/>
    <x v="3"/>
    <n v="85"/>
    <x v="42"/>
    <x v="2"/>
    <x v="8"/>
    <x v="0"/>
    <x v="14"/>
    <x v="1"/>
    <s v="No"/>
    <x v="2"/>
    <x v="1"/>
    <x v="1"/>
    <x v="7"/>
    <x v="0"/>
    <x v="1"/>
    <n v="0"/>
    <n v="0"/>
  </r>
  <r>
    <x v="3140"/>
    <x v="50"/>
    <x v="1"/>
    <x v="24"/>
    <x v="3"/>
    <n v="44"/>
    <x v="29"/>
    <x v="3"/>
    <x v="15"/>
    <x v="2"/>
    <x v="12"/>
    <x v="1"/>
    <s v="No"/>
    <x v="1"/>
    <x v="1"/>
    <x v="1"/>
    <x v="10"/>
    <x v="4"/>
    <x v="1"/>
    <n v="0"/>
    <n v="0"/>
  </r>
  <r>
    <x v="3141"/>
    <x v="24"/>
    <x v="1"/>
    <x v="12"/>
    <x v="3"/>
    <n v="30"/>
    <x v="16"/>
    <x v="1"/>
    <x v="15"/>
    <x v="0"/>
    <x v="8"/>
    <x v="1"/>
    <s v="No"/>
    <x v="0"/>
    <x v="1"/>
    <x v="1"/>
    <x v="39"/>
    <x v="2"/>
    <x v="4"/>
    <n v="0"/>
    <n v="0"/>
  </r>
  <r>
    <x v="3142"/>
    <x v="51"/>
    <x v="1"/>
    <x v="4"/>
    <x v="1"/>
    <n v="21"/>
    <x v="23"/>
    <x v="0"/>
    <x v="23"/>
    <x v="0"/>
    <x v="17"/>
    <x v="1"/>
    <s v="No"/>
    <x v="4"/>
    <x v="1"/>
    <x v="1"/>
    <x v="43"/>
    <x v="0"/>
    <x v="3"/>
    <n v="0"/>
    <n v="0"/>
  </r>
  <r>
    <x v="3143"/>
    <x v="33"/>
    <x v="1"/>
    <x v="15"/>
    <x v="0"/>
    <n v="22"/>
    <x v="28"/>
    <x v="2"/>
    <x v="7"/>
    <x v="2"/>
    <x v="3"/>
    <x v="1"/>
    <s v="No"/>
    <x v="5"/>
    <x v="1"/>
    <x v="1"/>
    <x v="8"/>
    <x v="1"/>
    <x v="3"/>
    <n v="0"/>
    <n v="0"/>
  </r>
  <r>
    <x v="3144"/>
    <x v="51"/>
    <x v="1"/>
    <x v="23"/>
    <x v="1"/>
    <n v="70"/>
    <x v="1"/>
    <x v="0"/>
    <x v="19"/>
    <x v="1"/>
    <x v="5"/>
    <x v="1"/>
    <s v="No"/>
    <x v="1"/>
    <x v="1"/>
    <x v="1"/>
    <x v="45"/>
    <x v="5"/>
    <x v="3"/>
    <n v="0"/>
    <n v="0"/>
  </r>
  <r>
    <x v="3145"/>
    <x v="9"/>
    <x v="1"/>
    <x v="8"/>
    <x v="3"/>
    <n v="29"/>
    <x v="21"/>
    <x v="3"/>
    <x v="7"/>
    <x v="1"/>
    <x v="12"/>
    <x v="1"/>
    <s v="No"/>
    <x v="3"/>
    <x v="1"/>
    <x v="1"/>
    <x v="20"/>
    <x v="3"/>
    <x v="0"/>
    <n v="0"/>
    <n v="0"/>
  </r>
  <r>
    <x v="3146"/>
    <x v="3"/>
    <x v="1"/>
    <x v="5"/>
    <x v="0"/>
    <n v="83"/>
    <x v="41"/>
    <x v="1"/>
    <x v="22"/>
    <x v="0"/>
    <x v="8"/>
    <x v="1"/>
    <s v="No"/>
    <x v="1"/>
    <x v="1"/>
    <x v="1"/>
    <x v="5"/>
    <x v="3"/>
    <x v="2"/>
    <n v="0"/>
    <n v="0"/>
  </r>
  <r>
    <x v="3147"/>
    <x v="4"/>
    <x v="1"/>
    <x v="1"/>
    <x v="0"/>
    <n v="99"/>
    <x v="25"/>
    <x v="2"/>
    <x v="6"/>
    <x v="0"/>
    <x v="24"/>
    <x v="1"/>
    <s v="No"/>
    <x v="0"/>
    <x v="1"/>
    <x v="1"/>
    <x v="33"/>
    <x v="2"/>
    <x v="1"/>
    <n v="0"/>
    <n v="0"/>
  </r>
  <r>
    <x v="3148"/>
    <x v="43"/>
    <x v="1"/>
    <x v="6"/>
    <x v="0"/>
    <n v="35"/>
    <x v="8"/>
    <x v="0"/>
    <x v="7"/>
    <x v="3"/>
    <x v="24"/>
    <x v="1"/>
    <s v="No"/>
    <x v="1"/>
    <x v="1"/>
    <x v="1"/>
    <x v="28"/>
    <x v="0"/>
    <x v="1"/>
    <n v="0"/>
    <n v="0"/>
  </r>
  <r>
    <x v="3149"/>
    <x v="20"/>
    <x v="1"/>
    <x v="22"/>
    <x v="3"/>
    <n v="40"/>
    <x v="17"/>
    <x v="2"/>
    <x v="12"/>
    <x v="0"/>
    <x v="12"/>
    <x v="1"/>
    <s v="No"/>
    <x v="1"/>
    <x v="1"/>
    <x v="1"/>
    <x v="44"/>
    <x v="0"/>
    <x v="2"/>
    <n v="0"/>
    <n v="0"/>
  </r>
  <r>
    <x v="3150"/>
    <x v="0"/>
    <x v="1"/>
    <x v="0"/>
    <x v="0"/>
    <n v="25"/>
    <x v="42"/>
    <x v="2"/>
    <x v="15"/>
    <x v="1"/>
    <x v="5"/>
    <x v="1"/>
    <s v="No"/>
    <x v="0"/>
    <x v="1"/>
    <x v="1"/>
    <x v="22"/>
    <x v="4"/>
    <x v="4"/>
    <n v="0"/>
    <n v="0"/>
  </r>
  <r>
    <x v="3151"/>
    <x v="16"/>
    <x v="1"/>
    <x v="17"/>
    <x v="0"/>
    <n v="64"/>
    <x v="35"/>
    <x v="0"/>
    <x v="20"/>
    <x v="3"/>
    <x v="0"/>
    <x v="1"/>
    <s v="No"/>
    <x v="4"/>
    <x v="1"/>
    <x v="1"/>
    <x v="39"/>
    <x v="4"/>
    <x v="3"/>
    <n v="0"/>
    <n v="0"/>
  </r>
  <r>
    <x v="3152"/>
    <x v="34"/>
    <x v="1"/>
    <x v="22"/>
    <x v="3"/>
    <n v="90"/>
    <x v="17"/>
    <x v="2"/>
    <x v="16"/>
    <x v="3"/>
    <x v="0"/>
    <x v="1"/>
    <s v="No"/>
    <x v="5"/>
    <x v="1"/>
    <x v="1"/>
    <x v="14"/>
    <x v="3"/>
    <x v="5"/>
    <n v="0"/>
    <n v="0"/>
  </r>
  <r>
    <x v="3153"/>
    <x v="19"/>
    <x v="1"/>
    <x v="20"/>
    <x v="0"/>
    <n v="88"/>
    <x v="15"/>
    <x v="0"/>
    <x v="16"/>
    <x v="3"/>
    <x v="0"/>
    <x v="1"/>
    <s v="No"/>
    <x v="2"/>
    <x v="1"/>
    <x v="1"/>
    <x v="15"/>
    <x v="0"/>
    <x v="0"/>
    <n v="0"/>
    <n v="0"/>
  </r>
  <r>
    <x v="3154"/>
    <x v="7"/>
    <x v="1"/>
    <x v="22"/>
    <x v="3"/>
    <n v="55"/>
    <x v="39"/>
    <x v="2"/>
    <x v="9"/>
    <x v="0"/>
    <x v="14"/>
    <x v="1"/>
    <s v="No"/>
    <x v="3"/>
    <x v="1"/>
    <x v="1"/>
    <x v="18"/>
    <x v="1"/>
    <x v="3"/>
    <n v="0"/>
    <n v="0"/>
  </r>
  <r>
    <x v="3155"/>
    <x v="40"/>
    <x v="1"/>
    <x v="8"/>
    <x v="3"/>
    <n v="90"/>
    <x v="6"/>
    <x v="2"/>
    <x v="18"/>
    <x v="3"/>
    <x v="24"/>
    <x v="1"/>
    <s v="No"/>
    <x v="1"/>
    <x v="1"/>
    <x v="1"/>
    <x v="11"/>
    <x v="1"/>
    <x v="2"/>
    <n v="0"/>
    <n v="0"/>
  </r>
  <r>
    <x v="3156"/>
    <x v="20"/>
    <x v="1"/>
    <x v="5"/>
    <x v="0"/>
    <n v="50"/>
    <x v="6"/>
    <x v="2"/>
    <x v="13"/>
    <x v="0"/>
    <x v="0"/>
    <x v="1"/>
    <s v="No"/>
    <x v="4"/>
    <x v="1"/>
    <x v="1"/>
    <x v="27"/>
    <x v="1"/>
    <x v="5"/>
    <n v="0"/>
    <n v="0"/>
  </r>
  <r>
    <x v="3157"/>
    <x v="3"/>
    <x v="1"/>
    <x v="22"/>
    <x v="3"/>
    <n v="34"/>
    <x v="1"/>
    <x v="0"/>
    <x v="16"/>
    <x v="3"/>
    <x v="0"/>
    <x v="1"/>
    <s v="No"/>
    <x v="5"/>
    <x v="1"/>
    <x v="1"/>
    <x v="36"/>
    <x v="5"/>
    <x v="0"/>
    <n v="0"/>
    <n v="0"/>
  </r>
  <r>
    <x v="3158"/>
    <x v="11"/>
    <x v="1"/>
    <x v="16"/>
    <x v="3"/>
    <n v="77"/>
    <x v="16"/>
    <x v="2"/>
    <x v="0"/>
    <x v="0"/>
    <x v="8"/>
    <x v="1"/>
    <s v="No"/>
    <x v="4"/>
    <x v="1"/>
    <x v="1"/>
    <x v="12"/>
    <x v="2"/>
    <x v="5"/>
    <n v="0"/>
    <n v="0"/>
  </r>
  <r>
    <x v="3159"/>
    <x v="46"/>
    <x v="1"/>
    <x v="19"/>
    <x v="3"/>
    <n v="89"/>
    <x v="7"/>
    <x v="0"/>
    <x v="6"/>
    <x v="0"/>
    <x v="3"/>
    <x v="1"/>
    <s v="No"/>
    <x v="5"/>
    <x v="1"/>
    <x v="1"/>
    <x v="7"/>
    <x v="4"/>
    <x v="3"/>
    <n v="0"/>
    <n v="0"/>
  </r>
  <r>
    <x v="3160"/>
    <x v="48"/>
    <x v="1"/>
    <x v="21"/>
    <x v="3"/>
    <n v="87"/>
    <x v="43"/>
    <x v="3"/>
    <x v="2"/>
    <x v="3"/>
    <x v="22"/>
    <x v="1"/>
    <s v="No"/>
    <x v="2"/>
    <x v="1"/>
    <x v="1"/>
    <x v="10"/>
    <x v="1"/>
    <x v="0"/>
    <n v="0"/>
    <n v="0"/>
  </r>
  <r>
    <x v="3161"/>
    <x v="17"/>
    <x v="1"/>
    <x v="10"/>
    <x v="0"/>
    <n v="77"/>
    <x v="2"/>
    <x v="1"/>
    <x v="4"/>
    <x v="0"/>
    <x v="19"/>
    <x v="1"/>
    <s v="No"/>
    <x v="4"/>
    <x v="1"/>
    <x v="1"/>
    <x v="34"/>
    <x v="1"/>
    <x v="5"/>
    <n v="0"/>
    <n v="0"/>
  </r>
  <r>
    <x v="3162"/>
    <x v="17"/>
    <x v="1"/>
    <x v="9"/>
    <x v="1"/>
    <n v="85"/>
    <x v="48"/>
    <x v="0"/>
    <x v="24"/>
    <x v="0"/>
    <x v="20"/>
    <x v="1"/>
    <s v="No"/>
    <x v="3"/>
    <x v="1"/>
    <x v="1"/>
    <x v="40"/>
    <x v="4"/>
    <x v="3"/>
    <n v="0"/>
    <n v="0"/>
  </r>
  <r>
    <x v="3163"/>
    <x v="34"/>
    <x v="1"/>
    <x v="13"/>
    <x v="0"/>
    <n v="66"/>
    <x v="43"/>
    <x v="3"/>
    <x v="2"/>
    <x v="2"/>
    <x v="11"/>
    <x v="1"/>
    <s v="No"/>
    <x v="0"/>
    <x v="1"/>
    <x v="1"/>
    <x v="13"/>
    <x v="1"/>
    <x v="5"/>
    <n v="0"/>
    <n v="0"/>
  </r>
  <r>
    <x v="3164"/>
    <x v="37"/>
    <x v="1"/>
    <x v="10"/>
    <x v="0"/>
    <n v="32"/>
    <x v="28"/>
    <x v="0"/>
    <x v="5"/>
    <x v="0"/>
    <x v="5"/>
    <x v="1"/>
    <s v="No"/>
    <x v="3"/>
    <x v="1"/>
    <x v="1"/>
    <x v="20"/>
    <x v="2"/>
    <x v="2"/>
    <n v="0"/>
    <n v="0"/>
  </r>
  <r>
    <x v="3165"/>
    <x v="34"/>
    <x v="1"/>
    <x v="14"/>
    <x v="2"/>
    <n v="92"/>
    <x v="11"/>
    <x v="2"/>
    <x v="12"/>
    <x v="1"/>
    <x v="21"/>
    <x v="1"/>
    <s v="No"/>
    <x v="5"/>
    <x v="1"/>
    <x v="1"/>
    <x v="25"/>
    <x v="4"/>
    <x v="6"/>
    <n v="0"/>
    <n v="0"/>
  </r>
  <r>
    <x v="3166"/>
    <x v="1"/>
    <x v="1"/>
    <x v="5"/>
    <x v="0"/>
    <n v="80"/>
    <x v="42"/>
    <x v="2"/>
    <x v="9"/>
    <x v="0"/>
    <x v="2"/>
    <x v="1"/>
    <s v="No"/>
    <x v="2"/>
    <x v="1"/>
    <x v="1"/>
    <x v="10"/>
    <x v="4"/>
    <x v="0"/>
    <n v="0"/>
    <n v="0"/>
  </r>
  <r>
    <x v="3167"/>
    <x v="41"/>
    <x v="1"/>
    <x v="10"/>
    <x v="0"/>
    <n v="78"/>
    <x v="4"/>
    <x v="2"/>
    <x v="24"/>
    <x v="3"/>
    <x v="11"/>
    <x v="1"/>
    <s v="No"/>
    <x v="4"/>
    <x v="1"/>
    <x v="1"/>
    <x v="44"/>
    <x v="1"/>
    <x v="4"/>
    <n v="0"/>
    <n v="0"/>
  </r>
  <r>
    <x v="3168"/>
    <x v="18"/>
    <x v="1"/>
    <x v="2"/>
    <x v="0"/>
    <n v="24"/>
    <x v="6"/>
    <x v="2"/>
    <x v="20"/>
    <x v="1"/>
    <x v="3"/>
    <x v="1"/>
    <s v="No"/>
    <x v="4"/>
    <x v="1"/>
    <x v="1"/>
    <x v="0"/>
    <x v="3"/>
    <x v="0"/>
    <n v="0"/>
    <n v="0"/>
  </r>
  <r>
    <x v="3169"/>
    <x v="25"/>
    <x v="1"/>
    <x v="17"/>
    <x v="0"/>
    <n v="59"/>
    <x v="42"/>
    <x v="2"/>
    <x v="3"/>
    <x v="3"/>
    <x v="22"/>
    <x v="1"/>
    <s v="No"/>
    <x v="1"/>
    <x v="1"/>
    <x v="1"/>
    <x v="35"/>
    <x v="0"/>
    <x v="1"/>
    <n v="0"/>
    <n v="0"/>
  </r>
  <r>
    <x v="3170"/>
    <x v="13"/>
    <x v="1"/>
    <x v="12"/>
    <x v="3"/>
    <n v="41"/>
    <x v="3"/>
    <x v="3"/>
    <x v="4"/>
    <x v="1"/>
    <x v="14"/>
    <x v="1"/>
    <s v="No"/>
    <x v="0"/>
    <x v="1"/>
    <x v="1"/>
    <x v="9"/>
    <x v="2"/>
    <x v="0"/>
    <n v="0"/>
    <n v="0"/>
  </r>
  <r>
    <x v="3171"/>
    <x v="33"/>
    <x v="1"/>
    <x v="16"/>
    <x v="3"/>
    <n v="26"/>
    <x v="30"/>
    <x v="2"/>
    <x v="1"/>
    <x v="1"/>
    <x v="0"/>
    <x v="1"/>
    <s v="No"/>
    <x v="0"/>
    <x v="1"/>
    <x v="1"/>
    <x v="8"/>
    <x v="4"/>
    <x v="4"/>
    <n v="0"/>
    <n v="0"/>
  </r>
  <r>
    <x v="3172"/>
    <x v="9"/>
    <x v="1"/>
    <x v="20"/>
    <x v="0"/>
    <n v="52"/>
    <x v="9"/>
    <x v="2"/>
    <x v="8"/>
    <x v="3"/>
    <x v="18"/>
    <x v="1"/>
    <s v="No"/>
    <x v="3"/>
    <x v="1"/>
    <x v="1"/>
    <x v="48"/>
    <x v="5"/>
    <x v="4"/>
    <n v="0"/>
    <n v="0"/>
  </r>
  <r>
    <x v="3173"/>
    <x v="28"/>
    <x v="1"/>
    <x v="11"/>
    <x v="0"/>
    <n v="46"/>
    <x v="47"/>
    <x v="0"/>
    <x v="11"/>
    <x v="2"/>
    <x v="8"/>
    <x v="1"/>
    <s v="No"/>
    <x v="2"/>
    <x v="1"/>
    <x v="1"/>
    <x v="18"/>
    <x v="3"/>
    <x v="0"/>
    <n v="0"/>
    <n v="0"/>
  </r>
  <r>
    <x v="3174"/>
    <x v="4"/>
    <x v="1"/>
    <x v="13"/>
    <x v="0"/>
    <n v="52"/>
    <x v="19"/>
    <x v="0"/>
    <x v="20"/>
    <x v="0"/>
    <x v="22"/>
    <x v="1"/>
    <s v="No"/>
    <x v="5"/>
    <x v="1"/>
    <x v="1"/>
    <x v="31"/>
    <x v="3"/>
    <x v="5"/>
    <n v="0"/>
    <n v="0"/>
  </r>
  <r>
    <x v="3175"/>
    <x v="25"/>
    <x v="1"/>
    <x v="20"/>
    <x v="0"/>
    <n v="42"/>
    <x v="39"/>
    <x v="2"/>
    <x v="1"/>
    <x v="3"/>
    <x v="23"/>
    <x v="1"/>
    <s v="No"/>
    <x v="5"/>
    <x v="1"/>
    <x v="1"/>
    <x v="8"/>
    <x v="5"/>
    <x v="6"/>
    <n v="0"/>
    <n v="0"/>
  </r>
  <r>
    <x v="3176"/>
    <x v="24"/>
    <x v="1"/>
    <x v="3"/>
    <x v="1"/>
    <n v="37"/>
    <x v="10"/>
    <x v="3"/>
    <x v="2"/>
    <x v="1"/>
    <x v="12"/>
    <x v="1"/>
    <s v="No"/>
    <x v="4"/>
    <x v="1"/>
    <x v="1"/>
    <x v="30"/>
    <x v="2"/>
    <x v="5"/>
    <n v="0"/>
    <n v="0"/>
  </r>
  <r>
    <x v="3177"/>
    <x v="0"/>
    <x v="1"/>
    <x v="22"/>
    <x v="3"/>
    <n v="52"/>
    <x v="9"/>
    <x v="0"/>
    <x v="19"/>
    <x v="3"/>
    <x v="4"/>
    <x v="1"/>
    <s v="No"/>
    <x v="3"/>
    <x v="1"/>
    <x v="1"/>
    <x v="4"/>
    <x v="2"/>
    <x v="5"/>
    <n v="0"/>
    <n v="0"/>
  </r>
  <r>
    <x v="3178"/>
    <x v="17"/>
    <x v="1"/>
    <x v="3"/>
    <x v="1"/>
    <n v="34"/>
    <x v="47"/>
    <x v="0"/>
    <x v="19"/>
    <x v="1"/>
    <x v="2"/>
    <x v="1"/>
    <s v="No"/>
    <x v="1"/>
    <x v="1"/>
    <x v="1"/>
    <x v="40"/>
    <x v="2"/>
    <x v="2"/>
    <n v="0"/>
    <n v="0"/>
  </r>
  <r>
    <x v="3179"/>
    <x v="9"/>
    <x v="1"/>
    <x v="6"/>
    <x v="0"/>
    <n v="88"/>
    <x v="37"/>
    <x v="2"/>
    <x v="8"/>
    <x v="1"/>
    <x v="24"/>
    <x v="1"/>
    <s v="No"/>
    <x v="1"/>
    <x v="1"/>
    <x v="1"/>
    <x v="45"/>
    <x v="5"/>
    <x v="4"/>
    <n v="0"/>
    <n v="0"/>
  </r>
  <r>
    <x v="3180"/>
    <x v="20"/>
    <x v="1"/>
    <x v="8"/>
    <x v="3"/>
    <n v="88"/>
    <x v="6"/>
    <x v="0"/>
    <x v="2"/>
    <x v="3"/>
    <x v="22"/>
    <x v="1"/>
    <s v="No"/>
    <x v="3"/>
    <x v="1"/>
    <x v="1"/>
    <x v="15"/>
    <x v="3"/>
    <x v="1"/>
    <n v="0"/>
    <n v="0"/>
  </r>
  <r>
    <x v="3181"/>
    <x v="18"/>
    <x v="1"/>
    <x v="14"/>
    <x v="2"/>
    <n v="51"/>
    <x v="6"/>
    <x v="2"/>
    <x v="4"/>
    <x v="2"/>
    <x v="14"/>
    <x v="1"/>
    <s v="No"/>
    <x v="1"/>
    <x v="1"/>
    <x v="1"/>
    <x v="46"/>
    <x v="3"/>
    <x v="6"/>
    <n v="0"/>
    <n v="0"/>
  </r>
  <r>
    <x v="3182"/>
    <x v="2"/>
    <x v="1"/>
    <x v="12"/>
    <x v="3"/>
    <n v="97"/>
    <x v="42"/>
    <x v="0"/>
    <x v="14"/>
    <x v="3"/>
    <x v="15"/>
    <x v="1"/>
    <s v="No"/>
    <x v="1"/>
    <x v="1"/>
    <x v="1"/>
    <x v="7"/>
    <x v="2"/>
    <x v="2"/>
    <n v="0"/>
    <n v="0"/>
  </r>
  <r>
    <x v="3183"/>
    <x v="2"/>
    <x v="1"/>
    <x v="4"/>
    <x v="1"/>
    <n v="56"/>
    <x v="16"/>
    <x v="2"/>
    <x v="14"/>
    <x v="0"/>
    <x v="1"/>
    <x v="1"/>
    <s v="No"/>
    <x v="3"/>
    <x v="1"/>
    <x v="1"/>
    <x v="0"/>
    <x v="1"/>
    <x v="6"/>
    <n v="0"/>
    <n v="0"/>
  </r>
  <r>
    <x v="3184"/>
    <x v="12"/>
    <x v="1"/>
    <x v="1"/>
    <x v="0"/>
    <n v="53"/>
    <x v="11"/>
    <x v="0"/>
    <x v="14"/>
    <x v="1"/>
    <x v="19"/>
    <x v="1"/>
    <s v="No"/>
    <x v="4"/>
    <x v="1"/>
    <x v="1"/>
    <x v="48"/>
    <x v="0"/>
    <x v="3"/>
    <n v="0"/>
    <n v="0"/>
  </r>
  <r>
    <x v="3185"/>
    <x v="16"/>
    <x v="1"/>
    <x v="11"/>
    <x v="0"/>
    <n v="71"/>
    <x v="31"/>
    <x v="0"/>
    <x v="9"/>
    <x v="3"/>
    <x v="10"/>
    <x v="1"/>
    <s v="No"/>
    <x v="0"/>
    <x v="1"/>
    <x v="1"/>
    <x v="49"/>
    <x v="3"/>
    <x v="2"/>
    <n v="0"/>
    <n v="0"/>
  </r>
  <r>
    <x v="3186"/>
    <x v="21"/>
    <x v="1"/>
    <x v="16"/>
    <x v="3"/>
    <n v="93"/>
    <x v="41"/>
    <x v="1"/>
    <x v="17"/>
    <x v="0"/>
    <x v="6"/>
    <x v="1"/>
    <s v="No"/>
    <x v="5"/>
    <x v="1"/>
    <x v="1"/>
    <x v="34"/>
    <x v="0"/>
    <x v="2"/>
    <n v="0"/>
    <n v="0"/>
  </r>
  <r>
    <x v="3187"/>
    <x v="29"/>
    <x v="1"/>
    <x v="0"/>
    <x v="0"/>
    <n v="72"/>
    <x v="21"/>
    <x v="0"/>
    <x v="21"/>
    <x v="0"/>
    <x v="4"/>
    <x v="1"/>
    <s v="No"/>
    <x v="1"/>
    <x v="1"/>
    <x v="1"/>
    <x v="40"/>
    <x v="5"/>
    <x v="1"/>
    <n v="0"/>
    <n v="0"/>
  </r>
  <r>
    <x v="3188"/>
    <x v="32"/>
    <x v="1"/>
    <x v="0"/>
    <x v="0"/>
    <n v="59"/>
    <x v="34"/>
    <x v="2"/>
    <x v="12"/>
    <x v="0"/>
    <x v="1"/>
    <x v="1"/>
    <s v="No"/>
    <x v="3"/>
    <x v="1"/>
    <x v="1"/>
    <x v="30"/>
    <x v="4"/>
    <x v="5"/>
    <n v="0"/>
    <n v="0"/>
  </r>
  <r>
    <x v="3189"/>
    <x v="15"/>
    <x v="1"/>
    <x v="23"/>
    <x v="1"/>
    <n v="87"/>
    <x v="23"/>
    <x v="2"/>
    <x v="19"/>
    <x v="2"/>
    <x v="19"/>
    <x v="1"/>
    <s v="No"/>
    <x v="5"/>
    <x v="1"/>
    <x v="1"/>
    <x v="48"/>
    <x v="3"/>
    <x v="4"/>
    <n v="0"/>
    <n v="0"/>
  </r>
  <r>
    <x v="3190"/>
    <x v="38"/>
    <x v="1"/>
    <x v="2"/>
    <x v="0"/>
    <n v="78"/>
    <x v="18"/>
    <x v="1"/>
    <x v="7"/>
    <x v="3"/>
    <x v="23"/>
    <x v="1"/>
    <s v="No"/>
    <x v="1"/>
    <x v="1"/>
    <x v="1"/>
    <x v="36"/>
    <x v="2"/>
    <x v="0"/>
    <n v="0"/>
    <n v="0"/>
  </r>
  <r>
    <x v="3191"/>
    <x v="46"/>
    <x v="1"/>
    <x v="15"/>
    <x v="0"/>
    <n v="68"/>
    <x v="16"/>
    <x v="3"/>
    <x v="1"/>
    <x v="0"/>
    <x v="10"/>
    <x v="1"/>
    <s v="No"/>
    <x v="5"/>
    <x v="1"/>
    <x v="1"/>
    <x v="38"/>
    <x v="2"/>
    <x v="6"/>
    <n v="0"/>
    <n v="0"/>
  </r>
  <r>
    <x v="3192"/>
    <x v="1"/>
    <x v="1"/>
    <x v="1"/>
    <x v="0"/>
    <n v="76"/>
    <x v="44"/>
    <x v="1"/>
    <x v="1"/>
    <x v="3"/>
    <x v="21"/>
    <x v="1"/>
    <s v="No"/>
    <x v="1"/>
    <x v="1"/>
    <x v="1"/>
    <x v="41"/>
    <x v="1"/>
    <x v="0"/>
    <n v="0"/>
    <n v="0"/>
  </r>
  <r>
    <x v="3193"/>
    <x v="6"/>
    <x v="1"/>
    <x v="24"/>
    <x v="3"/>
    <n v="99"/>
    <x v="41"/>
    <x v="0"/>
    <x v="11"/>
    <x v="0"/>
    <x v="17"/>
    <x v="1"/>
    <s v="No"/>
    <x v="0"/>
    <x v="1"/>
    <x v="1"/>
    <x v="31"/>
    <x v="2"/>
    <x v="0"/>
    <n v="0"/>
    <n v="0"/>
  </r>
  <r>
    <x v="3194"/>
    <x v="49"/>
    <x v="1"/>
    <x v="4"/>
    <x v="1"/>
    <n v="52"/>
    <x v="33"/>
    <x v="0"/>
    <x v="9"/>
    <x v="2"/>
    <x v="12"/>
    <x v="1"/>
    <s v="No"/>
    <x v="3"/>
    <x v="1"/>
    <x v="1"/>
    <x v="9"/>
    <x v="2"/>
    <x v="4"/>
    <n v="0"/>
    <n v="0"/>
  </r>
  <r>
    <x v="3195"/>
    <x v="33"/>
    <x v="1"/>
    <x v="12"/>
    <x v="3"/>
    <n v="58"/>
    <x v="9"/>
    <x v="1"/>
    <x v="16"/>
    <x v="1"/>
    <x v="8"/>
    <x v="1"/>
    <s v="No"/>
    <x v="2"/>
    <x v="1"/>
    <x v="1"/>
    <x v="13"/>
    <x v="2"/>
    <x v="3"/>
    <n v="0"/>
    <n v="0"/>
  </r>
  <r>
    <x v="3196"/>
    <x v="41"/>
    <x v="1"/>
    <x v="22"/>
    <x v="3"/>
    <n v="59"/>
    <x v="48"/>
    <x v="0"/>
    <x v="1"/>
    <x v="0"/>
    <x v="11"/>
    <x v="1"/>
    <s v="No"/>
    <x v="0"/>
    <x v="1"/>
    <x v="1"/>
    <x v="33"/>
    <x v="5"/>
    <x v="0"/>
    <n v="0"/>
    <n v="0"/>
  </r>
  <r>
    <x v="3197"/>
    <x v="7"/>
    <x v="1"/>
    <x v="1"/>
    <x v="0"/>
    <n v="71"/>
    <x v="1"/>
    <x v="2"/>
    <x v="11"/>
    <x v="1"/>
    <x v="4"/>
    <x v="1"/>
    <s v="No"/>
    <x v="1"/>
    <x v="1"/>
    <x v="1"/>
    <x v="32"/>
    <x v="2"/>
    <x v="6"/>
    <n v="0"/>
    <n v="0"/>
  </r>
  <r>
    <x v="3198"/>
    <x v="12"/>
    <x v="1"/>
    <x v="24"/>
    <x v="3"/>
    <n v="94"/>
    <x v="38"/>
    <x v="0"/>
    <x v="15"/>
    <x v="0"/>
    <x v="11"/>
    <x v="1"/>
    <s v="No"/>
    <x v="1"/>
    <x v="1"/>
    <x v="1"/>
    <x v="30"/>
    <x v="5"/>
    <x v="1"/>
    <n v="0"/>
    <n v="0"/>
  </r>
  <r>
    <x v="3199"/>
    <x v="35"/>
    <x v="1"/>
    <x v="8"/>
    <x v="3"/>
    <n v="40"/>
    <x v="1"/>
    <x v="3"/>
    <x v="6"/>
    <x v="0"/>
    <x v="19"/>
    <x v="1"/>
    <s v="No"/>
    <x v="0"/>
    <x v="1"/>
    <x v="1"/>
    <x v="20"/>
    <x v="3"/>
    <x v="5"/>
    <n v="0"/>
    <n v="0"/>
  </r>
  <r>
    <x v="3200"/>
    <x v="29"/>
    <x v="1"/>
    <x v="20"/>
    <x v="0"/>
    <n v="24"/>
    <x v="9"/>
    <x v="0"/>
    <x v="13"/>
    <x v="1"/>
    <x v="6"/>
    <x v="1"/>
    <s v="No"/>
    <x v="1"/>
    <x v="1"/>
    <x v="1"/>
    <x v="18"/>
    <x v="2"/>
    <x v="5"/>
    <n v="0"/>
    <n v="0"/>
  </r>
  <r>
    <x v="3201"/>
    <x v="5"/>
    <x v="1"/>
    <x v="13"/>
    <x v="0"/>
    <n v="38"/>
    <x v="34"/>
    <x v="1"/>
    <x v="21"/>
    <x v="3"/>
    <x v="11"/>
    <x v="1"/>
    <s v="No"/>
    <x v="4"/>
    <x v="1"/>
    <x v="1"/>
    <x v="11"/>
    <x v="1"/>
    <x v="5"/>
    <n v="0"/>
    <n v="0"/>
  </r>
  <r>
    <x v="3202"/>
    <x v="13"/>
    <x v="1"/>
    <x v="18"/>
    <x v="3"/>
    <n v="37"/>
    <x v="48"/>
    <x v="0"/>
    <x v="14"/>
    <x v="3"/>
    <x v="9"/>
    <x v="1"/>
    <s v="No"/>
    <x v="3"/>
    <x v="1"/>
    <x v="1"/>
    <x v="25"/>
    <x v="0"/>
    <x v="2"/>
    <n v="0"/>
    <n v="0"/>
  </r>
  <r>
    <x v="3203"/>
    <x v="6"/>
    <x v="1"/>
    <x v="7"/>
    <x v="2"/>
    <n v="29"/>
    <x v="32"/>
    <x v="0"/>
    <x v="11"/>
    <x v="1"/>
    <x v="7"/>
    <x v="1"/>
    <s v="No"/>
    <x v="0"/>
    <x v="1"/>
    <x v="1"/>
    <x v="0"/>
    <x v="0"/>
    <x v="2"/>
    <n v="0"/>
    <n v="0"/>
  </r>
  <r>
    <x v="3204"/>
    <x v="9"/>
    <x v="1"/>
    <x v="14"/>
    <x v="2"/>
    <n v="92"/>
    <x v="35"/>
    <x v="3"/>
    <x v="12"/>
    <x v="3"/>
    <x v="24"/>
    <x v="1"/>
    <s v="No"/>
    <x v="1"/>
    <x v="1"/>
    <x v="1"/>
    <x v="2"/>
    <x v="5"/>
    <x v="4"/>
    <n v="0"/>
    <n v="0"/>
  </r>
  <r>
    <x v="3205"/>
    <x v="37"/>
    <x v="1"/>
    <x v="15"/>
    <x v="0"/>
    <n v="24"/>
    <x v="24"/>
    <x v="3"/>
    <x v="23"/>
    <x v="3"/>
    <x v="14"/>
    <x v="1"/>
    <s v="No"/>
    <x v="4"/>
    <x v="1"/>
    <x v="1"/>
    <x v="16"/>
    <x v="4"/>
    <x v="6"/>
    <n v="0"/>
    <n v="0"/>
  </r>
  <r>
    <x v="3206"/>
    <x v="24"/>
    <x v="1"/>
    <x v="23"/>
    <x v="1"/>
    <n v="52"/>
    <x v="18"/>
    <x v="2"/>
    <x v="18"/>
    <x v="0"/>
    <x v="21"/>
    <x v="1"/>
    <s v="No"/>
    <x v="1"/>
    <x v="1"/>
    <x v="1"/>
    <x v="3"/>
    <x v="3"/>
    <x v="5"/>
    <n v="0"/>
    <n v="0"/>
  </r>
  <r>
    <x v="3207"/>
    <x v="29"/>
    <x v="1"/>
    <x v="20"/>
    <x v="0"/>
    <n v="29"/>
    <x v="28"/>
    <x v="3"/>
    <x v="19"/>
    <x v="2"/>
    <x v="2"/>
    <x v="1"/>
    <s v="No"/>
    <x v="2"/>
    <x v="1"/>
    <x v="1"/>
    <x v="0"/>
    <x v="3"/>
    <x v="2"/>
    <n v="0"/>
    <n v="0"/>
  </r>
  <r>
    <x v="3208"/>
    <x v="12"/>
    <x v="1"/>
    <x v="16"/>
    <x v="3"/>
    <n v="30"/>
    <x v="27"/>
    <x v="0"/>
    <x v="21"/>
    <x v="0"/>
    <x v="13"/>
    <x v="1"/>
    <s v="No"/>
    <x v="4"/>
    <x v="1"/>
    <x v="1"/>
    <x v="38"/>
    <x v="3"/>
    <x v="1"/>
    <n v="0"/>
    <n v="0"/>
  </r>
  <r>
    <x v="3209"/>
    <x v="14"/>
    <x v="1"/>
    <x v="9"/>
    <x v="1"/>
    <n v="31"/>
    <x v="10"/>
    <x v="0"/>
    <x v="15"/>
    <x v="3"/>
    <x v="24"/>
    <x v="1"/>
    <s v="No"/>
    <x v="3"/>
    <x v="1"/>
    <x v="1"/>
    <x v="30"/>
    <x v="5"/>
    <x v="2"/>
    <n v="0"/>
    <n v="0"/>
  </r>
  <r>
    <x v="3210"/>
    <x v="11"/>
    <x v="1"/>
    <x v="20"/>
    <x v="0"/>
    <n v="67"/>
    <x v="22"/>
    <x v="2"/>
    <x v="23"/>
    <x v="2"/>
    <x v="3"/>
    <x v="1"/>
    <s v="No"/>
    <x v="0"/>
    <x v="1"/>
    <x v="1"/>
    <x v="34"/>
    <x v="0"/>
    <x v="4"/>
    <n v="0"/>
    <n v="0"/>
  </r>
  <r>
    <x v="3211"/>
    <x v="10"/>
    <x v="1"/>
    <x v="13"/>
    <x v="0"/>
    <n v="65"/>
    <x v="3"/>
    <x v="0"/>
    <x v="2"/>
    <x v="0"/>
    <x v="8"/>
    <x v="1"/>
    <s v="No"/>
    <x v="3"/>
    <x v="1"/>
    <x v="1"/>
    <x v="45"/>
    <x v="1"/>
    <x v="5"/>
    <n v="0"/>
    <n v="0"/>
  </r>
  <r>
    <x v="3212"/>
    <x v="7"/>
    <x v="1"/>
    <x v="4"/>
    <x v="1"/>
    <n v="22"/>
    <x v="5"/>
    <x v="2"/>
    <x v="21"/>
    <x v="0"/>
    <x v="15"/>
    <x v="1"/>
    <s v="No"/>
    <x v="4"/>
    <x v="1"/>
    <x v="1"/>
    <x v="33"/>
    <x v="5"/>
    <x v="1"/>
    <n v="0"/>
    <n v="0"/>
  </r>
  <r>
    <x v="3213"/>
    <x v="7"/>
    <x v="1"/>
    <x v="12"/>
    <x v="3"/>
    <n v="56"/>
    <x v="21"/>
    <x v="2"/>
    <x v="18"/>
    <x v="0"/>
    <x v="13"/>
    <x v="1"/>
    <s v="No"/>
    <x v="3"/>
    <x v="1"/>
    <x v="1"/>
    <x v="42"/>
    <x v="2"/>
    <x v="5"/>
    <n v="0"/>
    <n v="0"/>
  </r>
  <r>
    <x v="3214"/>
    <x v="10"/>
    <x v="1"/>
    <x v="11"/>
    <x v="0"/>
    <n v="78"/>
    <x v="47"/>
    <x v="2"/>
    <x v="22"/>
    <x v="1"/>
    <x v="0"/>
    <x v="1"/>
    <s v="No"/>
    <x v="1"/>
    <x v="1"/>
    <x v="1"/>
    <x v="49"/>
    <x v="5"/>
    <x v="2"/>
    <n v="0"/>
    <n v="0"/>
  </r>
  <r>
    <x v="3215"/>
    <x v="50"/>
    <x v="1"/>
    <x v="7"/>
    <x v="2"/>
    <n v="90"/>
    <x v="3"/>
    <x v="2"/>
    <x v="23"/>
    <x v="2"/>
    <x v="2"/>
    <x v="1"/>
    <s v="No"/>
    <x v="1"/>
    <x v="1"/>
    <x v="1"/>
    <x v="9"/>
    <x v="3"/>
    <x v="6"/>
    <n v="0"/>
    <n v="0"/>
  </r>
  <r>
    <x v="3216"/>
    <x v="31"/>
    <x v="1"/>
    <x v="15"/>
    <x v="0"/>
    <n v="85"/>
    <x v="26"/>
    <x v="1"/>
    <x v="8"/>
    <x v="0"/>
    <x v="23"/>
    <x v="1"/>
    <s v="No"/>
    <x v="2"/>
    <x v="1"/>
    <x v="1"/>
    <x v="27"/>
    <x v="1"/>
    <x v="1"/>
    <n v="0"/>
    <n v="0"/>
  </r>
  <r>
    <x v="3217"/>
    <x v="42"/>
    <x v="1"/>
    <x v="12"/>
    <x v="3"/>
    <n v="58"/>
    <x v="4"/>
    <x v="2"/>
    <x v="5"/>
    <x v="3"/>
    <x v="23"/>
    <x v="1"/>
    <s v="No"/>
    <x v="0"/>
    <x v="1"/>
    <x v="1"/>
    <x v="15"/>
    <x v="0"/>
    <x v="1"/>
    <n v="0"/>
    <n v="0"/>
  </r>
  <r>
    <x v="3218"/>
    <x v="43"/>
    <x v="1"/>
    <x v="11"/>
    <x v="0"/>
    <n v="34"/>
    <x v="20"/>
    <x v="2"/>
    <x v="11"/>
    <x v="3"/>
    <x v="20"/>
    <x v="1"/>
    <s v="No"/>
    <x v="0"/>
    <x v="1"/>
    <x v="1"/>
    <x v="3"/>
    <x v="3"/>
    <x v="5"/>
    <n v="0"/>
    <n v="0"/>
  </r>
  <r>
    <x v="3219"/>
    <x v="9"/>
    <x v="1"/>
    <x v="7"/>
    <x v="2"/>
    <n v="40"/>
    <x v="23"/>
    <x v="0"/>
    <x v="3"/>
    <x v="2"/>
    <x v="1"/>
    <x v="1"/>
    <s v="No"/>
    <x v="4"/>
    <x v="1"/>
    <x v="1"/>
    <x v="30"/>
    <x v="2"/>
    <x v="1"/>
    <n v="0"/>
    <n v="0"/>
  </r>
  <r>
    <x v="3220"/>
    <x v="21"/>
    <x v="1"/>
    <x v="8"/>
    <x v="3"/>
    <n v="29"/>
    <x v="25"/>
    <x v="2"/>
    <x v="24"/>
    <x v="3"/>
    <x v="7"/>
    <x v="1"/>
    <s v="No"/>
    <x v="1"/>
    <x v="1"/>
    <x v="1"/>
    <x v="20"/>
    <x v="1"/>
    <x v="5"/>
    <n v="0"/>
    <n v="0"/>
  </r>
  <r>
    <x v="3221"/>
    <x v="3"/>
    <x v="1"/>
    <x v="17"/>
    <x v="0"/>
    <n v="76"/>
    <x v="13"/>
    <x v="2"/>
    <x v="22"/>
    <x v="0"/>
    <x v="4"/>
    <x v="1"/>
    <s v="No"/>
    <x v="3"/>
    <x v="1"/>
    <x v="1"/>
    <x v="40"/>
    <x v="1"/>
    <x v="2"/>
    <n v="0"/>
    <n v="0"/>
  </r>
  <r>
    <x v="3222"/>
    <x v="4"/>
    <x v="1"/>
    <x v="12"/>
    <x v="3"/>
    <n v="84"/>
    <x v="21"/>
    <x v="1"/>
    <x v="1"/>
    <x v="3"/>
    <x v="12"/>
    <x v="1"/>
    <s v="No"/>
    <x v="5"/>
    <x v="1"/>
    <x v="1"/>
    <x v="17"/>
    <x v="3"/>
    <x v="3"/>
    <n v="0"/>
    <n v="0"/>
  </r>
  <r>
    <x v="3223"/>
    <x v="33"/>
    <x v="1"/>
    <x v="5"/>
    <x v="0"/>
    <n v="65"/>
    <x v="6"/>
    <x v="1"/>
    <x v="0"/>
    <x v="1"/>
    <x v="20"/>
    <x v="1"/>
    <s v="No"/>
    <x v="3"/>
    <x v="1"/>
    <x v="1"/>
    <x v="13"/>
    <x v="0"/>
    <x v="4"/>
    <n v="0"/>
    <n v="0"/>
  </r>
  <r>
    <x v="3224"/>
    <x v="43"/>
    <x v="1"/>
    <x v="15"/>
    <x v="0"/>
    <n v="80"/>
    <x v="12"/>
    <x v="0"/>
    <x v="21"/>
    <x v="0"/>
    <x v="2"/>
    <x v="1"/>
    <s v="No"/>
    <x v="1"/>
    <x v="1"/>
    <x v="1"/>
    <x v="27"/>
    <x v="3"/>
    <x v="5"/>
    <n v="0"/>
    <n v="0"/>
  </r>
  <r>
    <x v="3225"/>
    <x v="10"/>
    <x v="1"/>
    <x v="0"/>
    <x v="0"/>
    <n v="98"/>
    <x v="13"/>
    <x v="2"/>
    <x v="6"/>
    <x v="3"/>
    <x v="21"/>
    <x v="1"/>
    <s v="No"/>
    <x v="5"/>
    <x v="1"/>
    <x v="1"/>
    <x v="4"/>
    <x v="2"/>
    <x v="1"/>
    <n v="0"/>
    <n v="0"/>
  </r>
  <r>
    <x v="3226"/>
    <x v="9"/>
    <x v="1"/>
    <x v="4"/>
    <x v="1"/>
    <n v="71"/>
    <x v="46"/>
    <x v="3"/>
    <x v="19"/>
    <x v="1"/>
    <x v="13"/>
    <x v="1"/>
    <s v="No"/>
    <x v="2"/>
    <x v="1"/>
    <x v="1"/>
    <x v="25"/>
    <x v="4"/>
    <x v="0"/>
    <n v="0"/>
    <n v="0"/>
  </r>
  <r>
    <x v="3227"/>
    <x v="48"/>
    <x v="1"/>
    <x v="18"/>
    <x v="3"/>
    <n v="69"/>
    <x v="29"/>
    <x v="3"/>
    <x v="3"/>
    <x v="3"/>
    <x v="2"/>
    <x v="1"/>
    <s v="No"/>
    <x v="1"/>
    <x v="1"/>
    <x v="1"/>
    <x v="38"/>
    <x v="5"/>
    <x v="3"/>
    <n v="0"/>
    <n v="0"/>
  </r>
  <r>
    <x v="3228"/>
    <x v="43"/>
    <x v="1"/>
    <x v="16"/>
    <x v="3"/>
    <n v="95"/>
    <x v="39"/>
    <x v="2"/>
    <x v="22"/>
    <x v="1"/>
    <x v="12"/>
    <x v="1"/>
    <s v="No"/>
    <x v="4"/>
    <x v="1"/>
    <x v="1"/>
    <x v="46"/>
    <x v="3"/>
    <x v="2"/>
    <n v="0"/>
    <n v="0"/>
  </r>
  <r>
    <x v="3229"/>
    <x v="22"/>
    <x v="1"/>
    <x v="13"/>
    <x v="0"/>
    <n v="67"/>
    <x v="39"/>
    <x v="2"/>
    <x v="11"/>
    <x v="3"/>
    <x v="2"/>
    <x v="1"/>
    <s v="No"/>
    <x v="0"/>
    <x v="1"/>
    <x v="1"/>
    <x v="37"/>
    <x v="1"/>
    <x v="5"/>
    <n v="0"/>
    <n v="0"/>
  </r>
  <r>
    <x v="3230"/>
    <x v="34"/>
    <x v="1"/>
    <x v="4"/>
    <x v="1"/>
    <n v="49"/>
    <x v="23"/>
    <x v="2"/>
    <x v="8"/>
    <x v="2"/>
    <x v="25"/>
    <x v="1"/>
    <s v="No"/>
    <x v="2"/>
    <x v="1"/>
    <x v="1"/>
    <x v="25"/>
    <x v="5"/>
    <x v="2"/>
    <n v="0"/>
    <n v="0"/>
  </r>
  <r>
    <x v="3231"/>
    <x v="46"/>
    <x v="1"/>
    <x v="9"/>
    <x v="1"/>
    <n v="97"/>
    <x v="22"/>
    <x v="2"/>
    <x v="1"/>
    <x v="0"/>
    <x v="14"/>
    <x v="1"/>
    <s v="No"/>
    <x v="1"/>
    <x v="1"/>
    <x v="1"/>
    <x v="44"/>
    <x v="2"/>
    <x v="2"/>
    <n v="0"/>
    <n v="0"/>
  </r>
  <r>
    <x v="3232"/>
    <x v="4"/>
    <x v="1"/>
    <x v="17"/>
    <x v="0"/>
    <n v="34"/>
    <x v="2"/>
    <x v="2"/>
    <x v="3"/>
    <x v="1"/>
    <x v="17"/>
    <x v="1"/>
    <s v="No"/>
    <x v="2"/>
    <x v="1"/>
    <x v="1"/>
    <x v="5"/>
    <x v="4"/>
    <x v="5"/>
    <n v="0"/>
    <n v="0"/>
  </r>
  <r>
    <x v="3233"/>
    <x v="4"/>
    <x v="1"/>
    <x v="22"/>
    <x v="3"/>
    <n v="74"/>
    <x v="27"/>
    <x v="2"/>
    <x v="12"/>
    <x v="3"/>
    <x v="22"/>
    <x v="1"/>
    <s v="No"/>
    <x v="0"/>
    <x v="1"/>
    <x v="1"/>
    <x v="47"/>
    <x v="5"/>
    <x v="4"/>
    <n v="0"/>
    <n v="0"/>
  </r>
  <r>
    <x v="3234"/>
    <x v="34"/>
    <x v="1"/>
    <x v="16"/>
    <x v="3"/>
    <n v="96"/>
    <x v="47"/>
    <x v="2"/>
    <x v="13"/>
    <x v="0"/>
    <x v="25"/>
    <x v="1"/>
    <s v="No"/>
    <x v="4"/>
    <x v="1"/>
    <x v="1"/>
    <x v="20"/>
    <x v="5"/>
    <x v="3"/>
    <n v="0"/>
    <n v="0"/>
  </r>
  <r>
    <x v="3235"/>
    <x v="7"/>
    <x v="1"/>
    <x v="22"/>
    <x v="3"/>
    <n v="68"/>
    <x v="23"/>
    <x v="2"/>
    <x v="14"/>
    <x v="2"/>
    <x v="17"/>
    <x v="1"/>
    <s v="No"/>
    <x v="1"/>
    <x v="1"/>
    <x v="1"/>
    <x v="27"/>
    <x v="0"/>
    <x v="5"/>
    <n v="0"/>
    <n v="0"/>
  </r>
  <r>
    <x v="3236"/>
    <x v="6"/>
    <x v="1"/>
    <x v="22"/>
    <x v="3"/>
    <n v="84"/>
    <x v="36"/>
    <x v="0"/>
    <x v="8"/>
    <x v="3"/>
    <x v="7"/>
    <x v="1"/>
    <s v="No"/>
    <x v="2"/>
    <x v="1"/>
    <x v="1"/>
    <x v="6"/>
    <x v="1"/>
    <x v="5"/>
    <n v="0"/>
    <n v="0"/>
  </r>
  <r>
    <x v="3237"/>
    <x v="12"/>
    <x v="1"/>
    <x v="17"/>
    <x v="0"/>
    <n v="57"/>
    <x v="34"/>
    <x v="2"/>
    <x v="0"/>
    <x v="2"/>
    <x v="11"/>
    <x v="1"/>
    <s v="No"/>
    <x v="0"/>
    <x v="1"/>
    <x v="1"/>
    <x v="7"/>
    <x v="1"/>
    <x v="1"/>
    <n v="0"/>
    <n v="0"/>
  </r>
  <r>
    <x v="3238"/>
    <x v="15"/>
    <x v="1"/>
    <x v="4"/>
    <x v="1"/>
    <n v="84"/>
    <x v="5"/>
    <x v="3"/>
    <x v="11"/>
    <x v="3"/>
    <x v="23"/>
    <x v="1"/>
    <s v="No"/>
    <x v="4"/>
    <x v="1"/>
    <x v="1"/>
    <x v="10"/>
    <x v="1"/>
    <x v="3"/>
    <n v="0"/>
    <n v="0"/>
  </r>
  <r>
    <x v="3239"/>
    <x v="23"/>
    <x v="1"/>
    <x v="12"/>
    <x v="3"/>
    <n v="32"/>
    <x v="24"/>
    <x v="2"/>
    <x v="4"/>
    <x v="3"/>
    <x v="2"/>
    <x v="1"/>
    <s v="No"/>
    <x v="4"/>
    <x v="1"/>
    <x v="1"/>
    <x v="48"/>
    <x v="1"/>
    <x v="5"/>
    <n v="0"/>
    <n v="0"/>
  </r>
  <r>
    <x v="3240"/>
    <x v="19"/>
    <x v="1"/>
    <x v="3"/>
    <x v="1"/>
    <n v="37"/>
    <x v="8"/>
    <x v="2"/>
    <x v="10"/>
    <x v="3"/>
    <x v="22"/>
    <x v="1"/>
    <s v="No"/>
    <x v="4"/>
    <x v="1"/>
    <x v="1"/>
    <x v="10"/>
    <x v="4"/>
    <x v="5"/>
    <n v="0"/>
    <n v="0"/>
  </r>
  <r>
    <x v="3241"/>
    <x v="2"/>
    <x v="1"/>
    <x v="8"/>
    <x v="3"/>
    <n v="58"/>
    <x v="39"/>
    <x v="2"/>
    <x v="12"/>
    <x v="2"/>
    <x v="14"/>
    <x v="1"/>
    <s v="No"/>
    <x v="5"/>
    <x v="1"/>
    <x v="1"/>
    <x v="48"/>
    <x v="3"/>
    <x v="3"/>
    <n v="0"/>
    <n v="0"/>
  </r>
  <r>
    <x v="3242"/>
    <x v="4"/>
    <x v="1"/>
    <x v="20"/>
    <x v="0"/>
    <n v="74"/>
    <x v="4"/>
    <x v="1"/>
    <x v="19"/>
    <x v="3"/>
    <x v="11"/>
    <x v="1"/>
    <s v="No"/>
    <x v="0"/>
    <x v="1"/>
    <x v="1"/>
    <x v="14"/>
    <x v="0"/>
    <x v="1"/>
    <n v="0"/>
    <n v="0"/>
  </r>
  <r>
    <x v="3243"/>
    <x v="4"/>
    <x v="1"/>
    <x v="15"/>
    <x v="0"/>
    <n v="99"/>
    <x v="37"/>
    <x v="0"/>
    <x v="13"/>
    <x v="2"/>
    <x v="16"/>
    <x v="1"/>
    <s v="No"/>
    <x v="5"/>
    <x v="1"/>
    <x v="1"/>
    <x v="47"/>
    <x v="4"/>
    <x v="6"/>
    <n v="0"/>
    <n v="0"/>
  </r>
  <r>
    <x v="3244"/>
    <x v="13"/>
    <x v="1"/>
    <x v="1"/>
    <x v="0"/>
    <n v="81"/>
    <x v="10"/>
    <x v="2"/>
    <x v="13"/>
    <x v="3"/>
    <x v="10"/>
    <x v="1"/>
    <s v="No"/>
    <x v="0"/>
    <x v="1"/>
    <x v="1"/>
    <x v="38"/>
    <x v="2"/>
    <x v="2"/>
    <n v="0"/>
    <n v="0"/>
  </r>
  <r>
    <x v="3245"/>
    <x v="6"/>
    <x v="1"/>
    <x v="13"/>
    <x v="0"/>
    <n v="76"/>
    <x v="23"/>
    <x v="2"/>
    <x v="7"/>
    <x v="3"/>
    <x v="4"/>
    <x v="1"/>
    <s v="No"/>
    <x v="2"/>
    <x v="1"/>
    <x v="1"/>
    <x v="41"/>
    <x v="1"/>
    <x v="1"/>
    <n v="0"/>
    <n v="0"/>
  </r>
  <r>
    <x v="3246"/>
    <x v="27"/>
    <x v="1"/>
    <x v="4"/>
    <x v="1"/>
    <n v="98"/>
    <x v="49"/>
    <x v="2"/>
    <x v="23"/>
    <x v="2"/>
    <x v="3"/>
    <x v="1"/>
    <s v="No"/>
    <x v="5"/>
    <x v="1"/>
    <x v="1"/>
    <x v="10"/>
    <x v="1"/>
    <x v="5"/>
    <n v="0"/>
    <n v="0"/>
  </r>
  <r>
    <x v="3247"/>
    <x v="10"/>
    <x v="1"/>
    <x v="24"/>
    <x v="3"/>
    <n v="91"/>
    <x v="10"/>
    <x v="2"/>
    <x v="11"/>
    <x v="2"/>
    <x v="18"/>
    <x v="1"/>
    <s v="No"/>
    <x v="0"/>
    <x v="1"/>
    <x v="1"/>
    <x v="45"/>
    <x v="3"/>
    <x v="0"/>
    <n v="0"/>
    <n v="0"/>
  </r>
  <r>
    <x v="3248"/>
    <x v="40"/>
    <x v="1"/>
    <x v="17"/>
    <x v="0"/>
    <n v="79"/>
    <x v="38"/>
    <x v="1"/>
    <x v="11"/>
    <x v="2"/>
    <x v="19"/>
    <x v="1"/>
    <s v="No"/>
    <x v="1"/>
    <x v="1"/>
    <x v="1"/>
    <x v="23"/>
    <x v="4"/>
    <x v="3"/>
    <n v="0"/>
    <n v="0"/>
  </r>
  <r>
    <x v="3249"/>
    <x v="8"/>
    <x v="1"/>
    <x v="21"/>
    <x v="3"/>
    <n v="83"/>
    <x v="41"/>
    <x v="2"/>
    <x v="6"/>
    <x v="2"/>
    <x v="23"/>
    <x v="1"/>
    <s v="No"/>
    <x v="0"/>
    <x v="1"/>
    <x v="1"/>
    <x v="18"/>
    <x v="2"/>
    <x v="3"/>
    <n v="0"/>
    <n v="0"/>
  </r>
  <r>
    <x v="3250"/>
    <x v="51"/>
    <x v="1"/>
    <x v="7"/>
    <x v="2"/>
    <n v="90"/>
    <x v="46"/>
    <x v="2"/>
    <x v="11"/>
    <x v="1"/>
    <x v="3"/>
    <x v="1"/>
    <s v="No"/>
    <x v="4"/>
    <x v="1"/>
    <x v="1"/>
    <x v="28"/>
    <x v="0"/>
    <x v="1"/>
    <n v="0"/>
    <n v="0"/>
  </r>
  <r>
    <x v="3251"/>
    <x v="15"/>
    <x v="1"/>
    <x v="7"/>
    <x v="2"/>
    <n v="20"/>
    <x v="22"/>
    <x v="2"/>
    <x v="9"/>
    <x v="0"/>
    <x v="18"/>
    <x v="1"/>
    <s v="No"/>
    <x v="3"/>
    <x v="1"/>
    <x v="1"/>
    <x v="30"/>
    <x v="0"/>
    <x v="3"/>
    <n v="0"/>
    <n v="0"/>
  </r>
  <r>
    <x v="3252"/>
    <x v="28"/>
    <x v="1"/>
    <x v="3"/>
    <x v="1"/>
    <n v="21"/>
    <x v="6"/>
    <x v="0"/>
    <x v="18"/>
    <x v="1"/>
    <x v="2"/>
    <x v="1"/>
    <s v="No"/>
    <x v="5"/>
    <x v="1"/>
    <x v="1"/>
    <x v="26"/>
    <x v="2"/>
    <x v="0"/>
    <n v="0"/>
    <n v="0"/>
  </r>
  <r>
    <x v="3253"/>
    <x v="24"/>
    <x v="1"/>
    <x v="21"/>
    <x v="3"/>
    <n v="60"/>
    <x v="43"/>
    <x v="2"/>
    <x v="18"/>
    <x v="3"/>
    <x v="4"/>
    <x v="1"/>
    <s v="No"/>
    <x v="4"/>
    <x v="1"/>
    <x v="1"/>
    <x v="6"/>
    <x v="0"/>
    <x v="0"/>
    <n v="0"/>
    <n v="0"/>
  </r>
  <r>
    <x v="3254"/>
    <x v="3"/>
    <x v="1"/>
    <x v="1"/>
    <x v="0"/>
    <n v="31"/>
    <x v="27"/>
    <x v="1"/>
    <x v="23"/>
    <x v="0"/>
    <x v="8"/>
    <x v="1"/>
    <s v="No"/>
    <x v="5"/>
    <x v="1"/>
    <x v="1"/>
    <x v="47"/>
    <x v="4"/>
    <x v="6"/>
    <n v="0"/>
    <n v="0"/>
  </r>
  <r>
    <x v="3255"/>
    <x v="9"/>
    <x v="1"/>
    <x v="6"/>
    <x v="0"/>
    <n v="40"/>
    <x v="32"/>
    <x v="2"/>
    <x v="13"/>
    <x v="3"/>
    <x v="11"/>
    <x v="1"/>
    <s v="No"/>
    <x v="2"/>
    <x v="1"/>
    <x v="1"/>
    <x v="13"/>
    <x v="4"/>
    <x v="5"/>
    <n v="0"/>
    <n v="0"/>
  </r>
  <r>
    <x v="3256"/>
    <x v="52"/>
    <x v="1"/>
    <x v="12"/>
    <x v="3"/>
    <n v="26"/>
    <x v="48"/>
    <x v="0"/>
    <x v="11"/>
    <x v="0"/>
    <x v="10"/>
    <x v="1"/>
    <s v="No"/>
    <x v="1"/>
    <x v="1"/>
    <x v="1"/>
    <x v="16"/>
    <x v="0"/>
    <x v="6"/>
    <n v="0"/>
    <n v="0"/>
  </r>
  <r>
    <x v="3257"/>
    <x v="42"/>
    <x v="1"/>
    <x v="5"/>
    <x v="0"/>
    <n v="98"/>
    <x v="46"/>
    <x v="2"/>
    <x v="18"/>
    <x v="3"/>
    <x v="13"/>
    <x v="1"/>
    <s v="No"/>
    <x v="0"/>
    <x v="1"/>
    <x v="1"/>
    <x v="30"/>
    <x v="0"/>
    <x v="6"/>
    <n v="0"/>
    <n v="0"/>
  </r>
  <r>
    <x v="3258"/>
    <x v="18"/>
    <x v="1"/>
    <x v="9"/>
    <x v="1"/>
    <n v="51"/>
    <x v="32"/>
    <x v="2"/>
    <x v="23"/>
    <x v="1"/>
    <x v="24"/>
    <x v="1"/>
    <s v="No"/>
    <x v="0"/>
    <x v="1"/>
    <x v="1"/>
    <x v="47"/>
    <x v="2"/>
    <x v="4"/>
    <n v="0"/>
    <n v="0"/>
  </r>
  <r>
    <x v="3259"/>
    <x v="9"/>
    <x v="1"/>
    <x v="19"/>
    <x v="3"/>
    <n v="95"/>
    <x v="19"/>
    <x v="3"/>
    <x v="21"/>
    <x v="3"/>
    <x v="18"/>
    <x v="1"/>
    <s v="No"/>
    <x v="4"/>
    <x v="1"/>
    <x v="1"/>
    <x v="36"/>
    <x v="5"/>
    <x v="6"/>
    <n v="0"/>
    <n v="0"/>
  </r>
  <r>
    <x v="3260"/>
    <x v="31"/>
    <x v="1"/>
    <x v="18"/>
    <x v="3"/>
    <n v="36"/>
    <x v="48"/>
    <x v="2"/>
    <x v="10"/>
    <x v="2"/>
    <x v="9"/>
    <x v="1"/>
    <s v="No"/>
    <x v="4"/>
    <x v="1"/>
    <x v="1"/>
    <x v="22"/>
    <x v="2"/>
    <x v="2"/>
    <n v="0"/>
    <n v="0"/>
  </r>
  <r>
    <x v="3261"/>
    <x v="39"/>
    <x v="1"/>
    <x v="22"/>
    <x v="3"/>
    <n v="52"/>
    <x v="3"/>
    <x v="0"/>
    <x v="17"/>
    <x v="0"/>
    <x v="23"/>
    <x v="1"/>
    <s v="No"/>
    <x v="5"/>
    <x v="1"/>
    <x v="1"/>
    <x v="16"/>
    <x v="5"/>
    <x v="1"/>
    <n v="0"/>
    <n v="0"/>
  </r>
  <r>
    <x v="3262"/>
    <x v="32"/>
    <x v="1"/>
    <x v="17"/>
    <x v="0"/>
    <n v="35"/>
    <x v="27"/>
    <x v="2"/>
    <x v="10"/>
    <x v="1"/>
    <x v="2"/>
    <x v="1"/>
    <s v="No"/>
    <x v="3"/>
    <x v="1"/>
    <x v="1"/>
    <x v="33"/>
    <x v="1"/>
    <x v="6"/>
    <n v="0"/>
    <n v="0"/>
  </r>
  <r>
    <x v="3263"/>
    <x v="19"/>
    <x v="1"/>
    <x v="6"/>
    <x v="0"/>
    <n v="68"/>
    <x v="34"/>
    <x v="1"/>
    <x v="13"/>
    <x v="3"/>
    <x v="14"/>
    <x v="1"/>
    <s v="No"/>
    <x v="0"/>
    <x v="1"/>
    <x v="1"/>
    <x v="4"/>
    <x v="5"/>
    <x v="0"/>
    <n v="0"/>
    <n v="0"/>
  </r>
  <r>
    <x v="3264"/>
    <x v="48"/>
    <x v="1"/>
    <x v="13"/>
    <x v="0"/>
    <n v="50"/>
    <x v="1"/>
    <x v="1"/>
    <x v="4"/>
    <x v="0"/>
    <x v="17"/>
    <x v="1"/>
    <s v="No"/>
    <x v="0"/>
    <x v="1"/>
    <x v="1"/>
    <x v="30"/>
    <x v="1"/>
    <x v="4"/>
    <n v="0"/>
    <n v="0"/>
  </r>
  <r>
    <x v="3265"/>
    <x v="37"/>
    <x v="1"/>
    <x v="12"/>
    <x v="3"/>
    <n v="100"/>
    <x v="15"/>
    <x v="2"/>
    <x v="3"/>
    <x v="0"/>
    <x v="4"/>
    <x v="1"/>
    <s v="No"/>
    <x v="0"/>
    <x v="1"/>
    <x v="1"/>
    <x v="40"/>
    <x v="2"/>
    <x v="0"/>
    <n v="0"/>
    <n v="0"/>
  </r>
  <r>
    <x v="3266"/>
    <x v="34"/>
    <x v="1"/>
    <x v="7"/>
    <x v="2"/>
    <n v="74"/>
    <x v="15"/>
    <x v="1"/>
    <x v="0"/>
    <x v="0"/>
    <x v="19"/>
    <x v="1"/>
    <s v="No"/>
    <x v="2"/>
    <x v="1"/>
    <x v="1"/>
    <x v="42"/>
    <x v="4"/>
    <x v="1"/>
    <n v="0"/>
    <n v="0"/>
  </r>
  <r>
    <x v="3267"/>
    <x v="43"/>
    <x v="1"/>
    <x v="15"/>
    <x v="0"/>
    <n v="45"/>
    <x v="37"/>
    <x v="0"/>
    <x v="6"/>
    <x v="0"/>
    <x v="21"/>
    <x v="1"/>
    <s v="No"/>
    <x v="5"/>
    <x v="1"/>
    <x v="1"/>
    <x v="38"/>
    <x v="2"/>
    <x v="3"/>
    <n v="0"/>
    <n v="0"/>
  </r>
  <r>
    <x v="3268"/>
    <x v="40"/>
    <x v="1"/>
    <x v="10"/>
    <x v="0"/>
    <n v="97"/>
    <x v="10"/>
    <x v="2"/>
    <x v="17"/>
    <x v="3"/>
    <x v="11"/>
    <x v="1"/>
    <s v="No"/>
    <x v="1"/>
    <x v="1"/>
    <x v="1"/>
    <x v="36"/>
    <x v="4"/>
    <x v="6"/>
    <n v="0"/>
    <n v="0"/>
  </r>
  <r>
    <x v="3269"/>
    <x v="7"/>
    <x v="1"/>
    <x v="0"/>
    <x v="0"/>
    <n v="60"/>
    <x v="31"/>
    <x v="2"/>
    <x v="24"/>
    <x v="0"/>
    <x v="8"/>
    <x v="1"/>
    <s v="No"/>
    <x v="0"/>
    <x v="1"/>
    <x v="1"/>
    <x v="29"/>
    <x v="1"/>
    <x v="5"/>
    <n v="0"/>
    <n v="0"/>
  </r>
  <r>
    <x v="3270"/>
    <x v="35"/>
    <x v="1"/>
    <x v="20"/>
    <x v="0"/>
    <n v="25"/>
    <x v="26"/>
    <x v="2"/>
    <x v="21"/>
    <x v="0"/>
    <x v="10"/>
    <x v="1"/>
    <s v="No"/>
    <x v="0"/>
    <x v="1"/>
    <x v="1"/>
    <x v="26"/>
    <x v="3"/>
    <x v="2"/>
    <n v="0"/>
    <n v="0"/>
  </r>
  <r>
    <x v="3271"/>
    <x v="25"/>
    <x v="1"/>
    <x v="20"/>
    <x v="0"/>
    <n v="55"/>
    <x v="22"/>
    <x v="3"/>
    <x v="23"/>
    <x v="1"/>
    <x v="14"/>
    <x v="1"/>
    <s v="No"/>
    <x v="3"/>
    <x v="1"/>
    <x v="1"/>
    <x v="48"/>
    <x v="2"/>
    <x v="1"/>
    <n v="0"/>
    <n v="0"/>
  </r>
  <r>
    <x v="3272"/>
    <x v="44"/>
    <x v="1"/>
    <x v="9"/>
    <x v="1"/>
    <n v="99"/>
    <x v="21"/>
    <x v="2"/>
    <x v="12"/>
    <x v="0"/>
    <x v="0"/>
    <x v="1"/>
    <s v="No"/>
    <x v="2"/>
    <x v="1"/>
    <x v="1"/>
    <x v="11"/>
    <x v="3"/>
    <x v="3"/>
    <n v="0"/>
    <n v="0"/>
  </r>
  <r>
    <x v="3273"/>
    <x v="44"/>
    <x v="1"/>
    <x v="22"/>
    <x v="3"/>
    <n v="45"/>
    <x v="22"/>
    <x v="1"/>
    <x v="20"/>
    <x v="2"/>
    <x v="5"/>
    <x v="1"/>
    <s v="No"/>
    <x v="1"/>
    <x v="1"/>
    <x v="1"/>
    <x v="11"/>
    <x v="3"/>
    <x v="6"/>
    <n v="0"/>
    <n v="0"/>
  </r>
  <r>
    <x v="3274"/>
    <x v="5"/>
    <x v="1"/>
    <x v="1"/>
    <x v="0"/>
    <n v="20"/>
    <x v="19"/>
    <x v="2"/>
    <x v="17"/>
    <x v="1"/>
    <x v="20"/>
    <x v="1"/>
    <s v="No"/>
    <x v="5"/>
    <x v="1"/>
    <x v="1"/>
    <x v="0"/>
    <x v="1"/>
    <x v="0"/>
    <n v="0"/>
    <n v="0"/>
  </r>
  <r>
    <x v="3275"/>
    <x v="49"/>
    <x v="1"/>
    <x v="13"/>
    <x v="0"/>
    <n v="88"/>
    <x v="15"/>
    <x v="3"/>
    <x v="14"/>
    <x v="2"/>
    <x v="5"/>
    <x v="1"/>
    <s v="No"/>
    <x v="4"/>
    <x v="1"/>
    <x v="1"/>
    <x v="1"/>
    <x v="5"/>
    <x v="1"/>
    <n v="0"/>
    <n v="0"/>
  </r>
  <r>
    <x v="3276"/>
    <x v="31"/>
    <x v="1"/>
    <x v="18"/>
    <x v="3"/>
    <n v="99"/>
    <x v="45"/>
    <x v="2"/>
    <x v="3"/>
    <x v="2"/>
    <x v="17"/>
    <x v="1"/>
    <s v="No"/>
    <x v="5"/>
    <x v="1"/>
    <x v="1"/>
    <x v="23"/>
    <x v="3"/>
    <x v="6"/>
    <n v="0"/>
    <n v="0"/>
  </r>
  <r>
    <x v="3277"/>
    <x v="35"/>
    <x v="1"/>
    <x v="11"/>
    <x v="0"/>
    <n v="86"/>
    <x v="21"/>
    <x v="2"/>
    <x v="24"/>
    <x v="1"/>
    <x v="8"/>
    <x v="1"/>
    <s v="No"/>
    <x v="5"/>
    <x v="1"/>
    <x v="1"/>
    <x v="35"/>
    <x v="2"/>
    <x v="5"/>
    <n v="0"/>
    <n v="0"/>
  </r>
  <r>
    <x v="3278"/>
    <x v="35"/>
    <x v="1"/>
    <x v="10"/>
    <x v="0"/>
    <n v="70"/>
    <x v="6"/>
    <x v="2"/>
    <x v="13"/>
    <x v="2"/>
    <x v="13"/>
    <x v="1"/>
    <s v="No"/>
    <x v="4"/>
    <x v="1"/>
    <x v="1"/>
    <x v="27"/>
    <x v="4"/>
    <x v="1"/>
    <n v="0"/>
    <n v="0"/>
  </r>
  <r>
    <x v="3279"/>
    <x v="35"/>
    <x v="1"/>
    <x v="19"/>
    <x v="3"/>
    <n v="50"/>
    <x v="5"/>
    <x v="1"/>
    <x v="16"/>
    <x v="3"/>
    <x v="21"/>
    <x v="1"/>
    <s v="No"/>
    <x v="0"/>
    <x v="1"/>
    <x v="1"/>
    <x v="43"/>
    <x v="5"/>
    <x v="0"/>
    <n v="0"/>
    <n v="0"/>
  </r>
  <r>
    <x v="3280"/>
    <x v="4"/>
    <x v="1"/>
    <x v="8"/>
    <x v="3"/>
    <n v="57"/>
    <x v="14"/>
    <x v="0"/>
    <x v="16"/>
    <x v="0"/>
    <x v="2"/>
    <x v="1"/>
    <s v="No"/>
    <x v="2"/>
    <x v="1"/>
    <x v="1"/>
    <x v="36"/>
    <x v="3"/>
    <x v="5"/>
    <n v="0"/>
    <n v="0"/>
  </r>
  <r>
    <x v="3281"/>
    <x v="7"/>
    <x v="1"/>
    <x v="13"/>
    <x v="0"/>
    <n v="69"/>
    <x v="4"/>
    <x v="0"/>
    <x v="9"/>
    <x v="0"/>
    <x v="0"/>
    <x v="1"/>
    <s v="No"/>
    <x v="1"/>
    <x v="1"/>
    <x v="1"/>
    <x v="23"/>
    <x v="4"/>
    <x v="2"/>
    <n v="0"/>
    <n v="0"/>
  </r>
  <r>
    <x v="3282"/>
    <x v="41"/>
    <x v="1"/>
    <x v="17"/>
    <x v="0"/>
    <n v="94"/>
    <x v="18"/>
    <x v="2"/>
    <x v="16"/>
    <x v="3"/>
    <x v="6"/>
    <x v="1"/>
    <s v="No"/>
    <x v="2"/>
    <x v="1"/>
    <x v="1"/>
    <x v="36"/>
    <x v="2"/>
    <x v="5"/>
    <n v="0"/>
    <n v="0"/>
  </r>
  <r>
    <x v="3283"/>
    <x v="36"/>
    <x v="1"/>
    <x v="14"/>
    <x v="2"/>
    <n v="24"/>
    <x v="17"/>
    <x v="0"/>
    <x v="7"/>
    <x v="1"/>
    <x v="3"/>
    <x v="1"/>
    <s v="No"/>
    <x v="0"/>
    <x v="1"/>
    <x v="1"/>
    <x v="9"/>
    <x v="5"/>
    <x v="6"/>
    <n v="0"/>
    <n v="0"/>
  </r>
  <r>
    <x v="3284"/>
    <x v="27"/>
    <x v="1"/>
    <x v="18"/>
    <x v="3"/>
    <n v="79"/>
    <x v="0"/>
    <x v="0"/>
    <x v="3"/>
    <x v="1"/>
    <x v="9"/>
    <x v="1"/>
    <s v="No"/>
    <x v="4"/>
    <x v="1"/>
    <x v="1"/>
    <x v="41"/>
    <x v="0"/>
    <x v="2"/>
    <n v="0"/>
    <n v="0"/>
  </r>
  <r>
    <x v="3285"/>
    <x v="44"/>
    <x v="1"/>
    <x v="19"/>
    <x v="3"/>
    <n v="31"/>
    <x v="11"/>
    <x v="3"/>
    <x v="23"/>
    <x v="3"/>
    <x v="12"/>
    <x v="1"/>
    <s v="No"/>
    <x v="1"/>
    <x v="1"/>
    <x v="1"/>
    <x v="47"/>
    <x v="1"/>
    <x v="1"/>
    <n v="0"/>
    <n v="0"/>
  </r>
  <r>
    <x v="3286"/>
    <x v="4"/>
    <x v="1"/>
    <x v="14"/>
    <x v="2"/>
    <n v="67"/>
    <x v="26"/>
    <x v="0"/>
    <x v="6"/>
    <x v="0"/>
    <x v="16"/>
    <x v="1"/>
    <s v="No"/>
    <x v="0"/>
    <x v="1"/>
    <x v="1"/>
    <x v="7"/>
    <x v="0"/>
    <x v="0"/>
    <n v="0"/>
    <n v="0"/>
  </r>
  <r>
    <x v="3287"/>
    <x v="41"/>
    <x v="1"/>
    <x v="11"/>
    <x v="0"/>
    <n v="63"/>
    <x v="8"/>
    <x v="0"/>
    <x v="13"/>
    <x v="1"/>
    <x v="24"/>
    <x v="1"/>
    <s v="No"/>
    <x v="4"/>
    <x v="1"/>
    <x v="1"/>
    <x v="25"/>
    <x v="2"/>
    <x v="1"/>
    <n v="0"/>
    <n v="0"/>
  </r>
  <r>
    <x v="3288"/>
    <x v="29"/>
    <x v="1"/>
    <x v="8"/>
    <x v="3"/>
    <n v="61"/>
    <x v="36"/>
    <x v="3"/>
    <x v="3"/>
    <x v="1"/>
    <x v="8"/>
    <x v="1"/>
    <s v="No"/>
    <x v="2"/>
    <x v="1"/>
    <x v="1"/>
    <x v="5"/>
    <x v="2"/>
    <x v="4"/>
    <n v="0"/>
    <n v="0"/>
  </r>
  <r>
    <x v="3289"/>
    <x v="18"/>
    <x v="1"/>
    <x v="21"/>
    <x v="3"/>
    <n v="50"/>
    <x v="6"/>
    <x v="2"/>
    <x v="1"/>
    <x v="2"/>
    <x v="17"/>
    <x v="1"/>
    <s v="No"/>
    <x v="4"/>
    <x v="1"/>
    <x v="1"/>
    <x v="20"/>
    <x v="0"/>
    <x v="6"/>
    <n v="0"/>
    <n v="0"/>
  </r>
  <r>
    <x v="3290"/>
    <x v="16"/>
    <x v="1"/>
    <x v="7"/>
    <x v="2"/>
    <n v="82"/>
    <x v="25"/>
    <x v="0"/>
    <x v="13"/>
    <x v="1"/>
    <x v="0"/>
    <x v="1"/>
    <s v="No"/>
    <x v="1"/>
    <x v="1"/>
    <x v="1"/>
    <x v="1"/>
    <x v="3"/>
    <x v="5"/>
    <n v="0"/>
    <n v="0"/>
  </r>
  <r>
    <x v="3291"/>
    <x v="26"/>
    <x v="1"/>
    <x v="22"/>
    <x v="3"/>
    <n v="51"/>
    <x v="35"/>
    <x v="0"/>
    <x v="8"/>
    <x v="3"/>
    <x v="5"/>
    <x v="1"/>
    <s v="No"/>
    <x v="4"/>
    <x v="1"/>
    <x v="1"/>
    <x v="47"/>
    <x v="1"/>
    <x v="5"/>
    <n v="0"/>
    <n v="0"/>
  </r>
  <r>
    <x v="3292"/>
    <x v="46"/>
    <x v="1"/>
    <x v="8"/>
    <x v="3"/>
    <n v="23"/>
    <x v="9"/>
    <x v="0"/>
    <x v="0"/>
    <x v="1"/>
    <x v="8"/>
    <x v="1"/>
    <s v="No"/>
    <x v="3"/>
    <x v="1"/>
    <x v="1"/>
    <x v="27"/>
    <x v="4"/>
    <x v="0"/>
    <n v="0"/>
    <n v="0"/>
  </r>
  <r>
    <x v="3293"/>
    <x v="1"/>
    <x v="1"/>
    <x v="7"/>
    <x v="2"/>
    <n v="91"/>
    <x v="8"/>
    <x v="2"/>
    <x v="9"/>
    <x v="1"/>
    <x v="1"/>
    <x v="1"/>
    <s v="No"/>
    <x v="4"/>
    <x v="1"/>
    <x v="1"/>
    <x v="39"/>
    <x v="2"/>
    <x v="0"/>
    <n v="0"/>
    <n v="0"/>
  </r>
  <r>
    <x v="3294"/>
    <x v="46"/>
    <x v="1"/>
    <x v="1"/>
    <x v="0"/>
    <n v="60"/>
    <x v="36"/>
    <x v="1"/>
    <x v="23"/>
    <x v="1"/>
    <x v="9"/>
    <x v="1"/>
    <s v="No"/>
    <x v="5"/>
    <x v="1"/>
    <x v="1"/>
    <x v="28"/>
    <x v="4"/>
    <x v="4"/>
    <n v="0"/>
    <n v="0"/>
  </r>
  <r>
    <x v="3295"/>
    <x v="27"/>
    <x v="1"/>
    <x v="0"/>
    <x v="0"/>
    <n v="34"/>
    <x v="8"/>
    <x v="1"/>
    <x v="12"/>
    <x v="2"/>
    <x v="11"/>
    <x v="1"/>
    <s v="No"/>
    <x v="2"/>
    <x v="1"/>
    <x v="1"/>
    <x v="28"/>
    <x v="1"/>
    <x v="1"/>
    <n v="0"/>
    <n v="0"/>
  </r>
  <r>
    <x v="3296"/>
    <x v="30"/>
    <x v="1"/>
    <x v="0"/>
    <x v="0"/>
    <n v="23"/>
    <x v="29"/>
    <x v="2"/>
    <x v="14"/>
    <x v="1"/>
    <x v="19"/>
    <x v="1"/>
    <s v="No"/>
    <x v="2"/>
    <x v="1"/>
    <x v="1"/>
    <x v="39"/>
    <x v="0"/>
    <x v="3"/>
    <n v="0"/>
    <n v="0"/>
  </r>
  <r>
    <x v="3297"/>
    <x v="29"/>
    <x v="1"/>
    <x v="22"/>
    <x v="3"/>
    <n v="82"/>
    <x v="8"/>
    <x v="2"/>
    <x v="10"/>
    <x v="3"/>
    <x v="7"/>
    <x v="1"/>
    <s v="No"/>
    <x v="1"/>
    <x v="1"/>
    <x v="1"/>
    <x v="39"/>
    <x v="3"/>
    <x v="5"/>
    <n v="0"/>
    <n v="0"/>
  </r>
  <r>
    <x v="3298"/>
    <x v="13"/>
    <x v="1"/>
    <x v="14"/>
    <x v="2"/>
    <n v="73"/>
    <x v="35"/>
    <x v="2"/>
    <x v="18"/>
    <x v="3"/>
    <x v="1"/>
    <x v="1"/>
    <s v="No"/>
    <x v="0"/>
    <x v="1"/>
    <x v="1"/>
    <x v="49"/>
    <x v="4"/>
    <x v="6"/>
    <n v="0"/>
    <n v="0"/>
  </r>
  <r>
    <x v="3299"/>
    <x v="4"/>
    <x v="1"/>
    <x v="6"/>
    <x v="0"/>
    <n v="32"/>
    <x v="45"/>
    <x v="0"/>
    <x v="11"/>
    <x v="1"/>
    <x v="17"/>
    <x v="1"/>
    <s v="No"/>
    <x v="4"/>
    <x v="1"/>
    <x v="1"/>
    <x v="27"/>
    <x v="0"/>
    <x v="5"/>
    <n v="0"/>
    <n v="0"/>
  </r>
  <r>
    <x v="3300"/>
    <x v="8"/>
    <x v="1"/>
    <x v="19"/>
    <x v="3"/>
    <n v="80"/>
    <x v="19"/>
    <x v="2"/>
    <x v="4"/>
    <x v="1"/>
    <x v="17"/>
    <x v="1"/>
    <s v="No"/>
    <x v="0"/>
    <x v="1"/>
    <x v="1"/>
    <x v="19"/>
    <x v="4"/>
    <x v="4"/>
    <n v="0"/>
    <n v="0"/>
  </r>
  <r>
    <x v="3301"/>
    <x v="24"/>
    <x v="1"/>
    <x v="13"/>
    <x v="0"/>
    <n v="58"/>
    <x v="19"/>
    <x v="3"/>
    <x v="4"/>
    <x v="2"/>
    <x v="25"/>
    <x v="1"/>
    <s v="No"/>
    <x v="1"/>
    <x v="1"/>
    <x v="1"/>
    <x v="4"/>
    <x v="2"/>
    <x v="0"/>
    <n v="0"/>
    <n v="0"/>
  </r>
  <r>
    <x v="3302"/>
    <x v="24"/>
    <x v="1"/>
    <x v="0"/>
    <x v="0"/>
    <n v="82"/>
    <x v="15"/>
    <x v="3"/>
    <x v="19"/>
    <x v="0"/>
    <x v="19"/>
    <x v="1"/>
    <s v="No"/>
    <x v="3"/>
    <x v="1"/>
    <x v="1"/>
    <x v="4"/>
    <x v="0"/>
    <x v="4"/>
    <n v="0"/>
    <n v="0"/>
  </r>
  <r>
    <x v="3303"/>
    <x v="30"/>
    <x v="1"/>
    <x v="22"/>
    <x v="3"/>
    <n v="60"/>
    <x v="16"/>
    <x v="1"/>
    <x v="2"/>
    <x v="2"/>
    <x v="23"/>
    <x v="1"/>
    <s v="No"/>
    <x v="2"/>
    <x v="1"/>
    <x v="1"/>
    <x v="7"/>
    <x v="2"/>
    <x v="0"/>
    <n v="0"/>
    <n v="0"/>
  </r>
  <r>
    <x v="3304"/>
    <x v="11"/>
    <x v="1"/>
    <x v="8"/>
    <x v="3"/>
    <n v="79"/>
    <x v="16"/>
    <x v="3"/>
    <x v="20"/>
    <x v="3"/>
    <x v="6"/>
    <x v="1"/>
    <s v="No"/>
    <x v="2"/>
    <x v="1"/>
    <x v="1"/>
    <x v="13"/>
    <x v="4"/>
    <x v="6"/>
    <n v="0"/>
    <n v="0"/>
  </r>
  <r>
    <x v="3305"/>
    <x v="50"/>
    <x v="1"/>
    <x v="15"/>
    <x v="0"/>
    <n v="41"/>
    <x v="43"/>
    <x v="0"/>
    <x v="17"/>
    <x v="2"/>
    <x v="8"/>
    <x v="1"/>
    <s v="No"/>
    <x v="3"/>
    <x v="1"/>
    <x v="1"/>
    <x v="4"/>
    <x v="3"/>
    <x v="4"/>
    <n v="0"/>
    <n v="0"/>
  </r>
  <r>
    <x v="3306"/>
    <x v="6"/>
    <x v="1"/>
    <x v="14"/>
    <x v="2"/>
    <n v="39"/>
    <x v="24"/>
    <x v="0"/>
    <x v="20"/>
    <x v="2"/>
    <x v="15"/>
    <x v="1"/>
    <s v="No"/>
    <x v="5"/>
    <x v="1"/>
    <x v="1"/>
    <x v="49"/>
    <x v="0"/>
    <x v="0"/>
    <n v="0"/>
    <n v="0"/>
  </r>
  <r>
    <x v="3307"/>
    <x v="20"/>
    <x v="1"/>
    <x v="18"/>
    <x v="3"/>
    <n v="36"/>
    <x v="38"/>
    <x v="1"/>
    <x v="14"/>
    <x v="0"/>
    <x v="17"/>
    <x v="1"/>
    <s v="No"/>
    <x v="5"/>
    <x v="1"/>
    <x v="1"/>
    <x v="43"/>
    <x v="1"/>
    <x v="5"/>
    <n v="0"/>
    <n v="0"/>
  </r>
  <r>
    <x v="3308"/>
    <x v="0"/>
    <x v="1"/>
    <x v="2"/>
    <x v="0"/>
    <n v="70"/>
    <x v="40"/>
    <x v="2"/>
    <x v="6"/>
    <x v="3"/>
    <x v="5"/>
    <x v="1"/>
    <s v="No"/>
    <x v="0"/>
    <x v="1"/>
    <x v="1"/>
    <x v="32"/>
    <x v="1"/>
    <x v="5"/>
    <n v="0"/>
    <n v="0"/>
  </r>
  <r>
    <x v="3309"/>
    <x v="39"/>
    <x v="1"/>
    <x v="8"/>
    <x v="3"/>
    <n v="47"/>
    <x v="2"/>
    <x v="2"/>
    <x v="24"/>
    <x v="2"/>
    <x v="0"/>
    <x v="1"/>
    <s v="No"/>
    <x v="5"/>
    <x v="1"/>
    <x v="1"/>
    <x v="5"/>
    <x v="3"/>
    <x v="5"/>
    <n v="0"/>
    <n v="0"/>
  </r>
  <r>
    <x v="3310"/>
    <x v="4"/>
    <x v="1"/>
    <x v="14"/>
    <x v="2"/>
    <n v="27"/>
    <x v="44"/>
    <x v="2"/>
    <x v="6"/>
    <x v="0"/>
    <x v="15"/>
    <x v="1"/>
    <s v="No"/>
    <x v="1"/>
    <x v="1"/>
    <x v="1"/>
    <x v="45"/>
    <x v="3"/>
    <x v="0"/>
    <n v="0"/>
    <n v="0"/>
  </r>
  <r>
    <x v="3311"/>
    <x v="26"/>
    <x v="1"/>
    <x v="19"/>
    <x v="3"/>
    <n v="52"/>
    <x v="20"/>
    <x v="0"/>
    <x v="24"/>
    <x v="2"/>
    <x v="17"/>
    <x v="1"/>
    <s v="No"/>
    <x v="0"/>
    <x v="1"/>
    <x v="1"/>
    <x v="27"/>
    <x v="4"/>
    <x v="2"/>
    <n v="0"/>
    <n v="0"/>
  </r>
  <r>
    <x v="3312"/>
    <x v="0"/>
    <x v="1"/>
    <x v="4"/>
    <x v="1"/>
    <n v="75"/>
    <x v="7"/>
    <x v="0"/>
    <x v="13"/>
    <x v="2"/>
    <x v="20"/>
    <x v="1"/>
    <s v="No"/>
    <x v="2"/>
    <x v="1"/>
    <x v="1"/>
    <x v="24"/>
    <x v="1"/>
    <x v="3"/>
    <n v="0"/>
    <n v="0"/>
  </r>
  <r>
    <x v="3313"/>
    <x v="0"/>
    <x v="1"/>
    <x v="19"/>
    <x v="3"/>
    <n v="30"/>
    <x v="23"/>
    <x v="3"/>
    <x v="13"/>
    <x v="3"/>
    <x v="20"/>
    <x v="1"/>
    <s v="No"/>
    <x v="0"/>
    <x v="1"/>
    <x v="1"/>
    <x v="24"/>
    <x v="2"/>
    <x v="5"/>
    <n v="0"/>
    <n v="0"/>
  </r>
  <r>
    <x v="3314"/>
    <x v="0"/>
    <x v="1"/>
    <x v="20"/>
    <x v="0"/>
    <n v="94"/>
    <x v="23"/>
    <x v="2"/>
    <x v="10"/>
    <x v="1"/>
    <x v="13"/>
    <x v="1"/>
    <s v="No"/>
    <x v="3"/>
    <x v="1"/>
    <x v="1"/>
    <x v="6"/>
    <x v="2"/>
    <x v="3"/>
    <n v="0"/>
    <n v="0"/>
  </r>
  <r>
    <x v="3315"/>
    <x v="39"/>
    <x v="1"/>
    <x v="18"/>
    <x v="3"/>
    <n v="68"/>
    <x v="0"/>
    <x v="1"/>
    <x v="9"/>
    <x v="2"/>
    <x v="3"/>
    <x v="1"/>
    <s v="No"/>
    <x v="3"/>
    <x v="1"/>
    <x v="1"/>
    <x v="7"/>
    <x v="3"/>
    <x v="6"/>
    <n v="0"/>
    <n v="0"/>
  </r>
  <r>
    <x v="3316"/>
    <x v="32"/>
    <x v="1"/>
    <x v="20"/>
    <x v="0"/>
    <n v="45"/>
    <x v="35"/>
    <x v="2"/>
    <x v="8"/>
    <x v="2"/>
    <x v="0"/>
    <x v="1"/>
    <s v="No"/>
    <x v="1"/>
    <x v="1"/>
    <x v="1"/>
    <x v="36"/>
    <x v="5"/>
    <x v="0"/>
    <n v="0"/>
    <n v="0"/>
  </r>
  <r>
    <x v="3317"/>
    <x v="3"/>
    <x v="1"/>
    <x v="19"/>
    <x v="3"/>
    <n v="67"/>
    <x v="17"/>
    <x v="3"/>
    <x v="6"/>
    <x v="2"/>
    <x v="10"/>
    <x v="1"/>
    <s v="No"/>
    <x v="3"/>
    <x v="1"/>
    <x v="1"/>
    <x v="48"/>
    <x v="1"/>
    <x v="3"/>
    <n v="0"/>
    <n v="0"/>
  </r>
  <r>
    <x v="3318"/>
    <x v="4"/>
    <x v="1"/>
    <x v="14"/>
    <x v="2"/>
    <n v="46"/>
    <x v="25"/>
    <x v="2"/>
    <x v="8"/>
    <x v="2"/>
    <x v="20"/>
    <x v="1"/>
    <s v="No"/>
    <x v="1"/>
    <x v="1"/>
    <x v="1"/>
    <x v="28"/>
    <x v="3"/>
    <x v="5"/>
    <n v="0"/>
    <n v="0"/>
  </r>
  <r>
    <x v="3319"/>
    <x v="51"/>
    <x v="1"/>
    <x v="6"/>
    <x v="0"/>
    <n v="31"/>
    <x v="25"/>
    <x v="2"/>
    <x v="21"/>
    <x v="2"/>
    <x v="24"/>
    <x v="1"/>
    <s v="No"/>
    <x v="2"/>
    <x v="1"/>
    <x v="1"/>
    <x v="14"/>
    <x v="2"/>
    <x v="6"/>
    <n v="0"/>
    <n v="0"/>
  </r>
  <r>
    <x v="3320"/>
    <x v="17"/>
    <x v="1"/>
    <x v="0"/>
    <x v="0"/>
    <n v="44"/>
    <x v="26"/>
    <x v="3"/>
    <x v="5"/>
    <x v="3"/>
    <x v="19"/>
    <x v="1"/>
    <s v="No"/>
    <x v="4"/>
    <x v="1"/>
    <x v="1"/>
    <x v="24"/>
    <x v="1"/>
    <x v="6"/>
    <n v="0"/>
    <n v="0"/>
  </r>
  <r>
    <x v="3321"/>
    <x v="45"/>
    <x v="1"/>
    <x v="7"/>
    <x v="2"/>
    <n v="100"/>
    <x v="1"/>
    <x v="1"/>
    <x v="4"/>
    <x v="0"/>
    <x v="24"/>
    <x v="1"/>
    <s v="No"/>
    <x v="2"/>
    <x v="1"/>
    <x v="1"/>
    <x v="35"/>
    <x v="0"/>
    <x v="2"/>
    <n v="0"/>
    <n v="0"/>
  </r>
  <r>
    <x v="3322"/>
    <x v="16"/>
    <x v="1"/>
    <x v="1"/>
    <x v="0"/>
    <n v="92"/>
    <x v="27"/>
    <x v="3"/>
    <x v="20"/>
    <x v="0"/>
    <x v="12"/>
    <x v="1"/>
    <s v="No"/>
    <x v="2"/>
    <x v="1"/>
    <x v="1"/>
    <x v="34"/>
    <x v="3"/>
    <x v="1"/>
    <n v="0"/>
    <n v="0"/>
  </r>
  <r>
    <x v="3323"/>
    <x v="22"/>
    <x v="1"/>
    <x v="8"/>
    <x v="3"/>
    <n v="78"/>
    <x v="25"/>
    <x v="2"/>
    <x v="22"/>
    <x v="0"/>
    <x v="22"/>
    <x v="1"/>
    <s v="No"/>
    <x v="1"/>
    <x v="1"/>
    <x v="1"/>
    <x v="7"/>
    <x v="2"/>
    <x v="5"/>
    <n v="0"/>
    <n v="0"/>
  </r>
  <r>
    <x v="3324"/>
    <x v="43"/>
    <x v="1"/>
    <x v="17"/>
    <x v="0"/>
    <n v="32"/>
    <x v="9"/>
    <x v="1"/>
    <x v="16"/>
    <x v="3"/>
    <x v="13"/>
    <x v="1"/>
    <s v="No"/>
    <x v="3"/>
    <x v="1"/>
    <x v="1"/>
    <x v="23"/>
    <x v="0"/>
    <x v="1"/>
    <n v="0"/>
    <n v="0"/>
  </r>
  <r>
    <x v="3325"/>
    <x v="26"/>
    <x v="1"/>
    <x v="3"/>
    <x v="1"/>
    <n v="97"/>
    <x v="29"/>
    <x v="2"/>
    <x v="1"/>
    <x v="3"/>
    <x v="18"/>
    <x v="1"/>
    <s v="No"/>
    <x v="4"/>
    <x v="1"/>
    <x v="1"/>
    <x v="20"/>
    <x v="0"/>
    <x v="5"/>
    <n v="0"/>
    <n v="0"/>
  </r>
  <r>
    <x v="3326"/>
    <x v="36"/>
    <x v="1"/>
    <x v="24"/>
    <x v="3"/>
    <n v="95"/>
    <x v="25"/>
    <x v="2"/>
    <x v="23"/>
    <x v="2"/>
    <x v="24"/>
    <x v="1"/>
    <s v="No"/>
    <x v="3"/>
    <x v="1"/>
    <x v="1"/>
    <x v="9"/>
    <x v="5"/>
    <x v="2"/>
    <n v="0"/>
    <n v="0"/>
  </r>
  <r>
    <x v="3327"/>
    <x v="36"/>
    <x v="1"/>
    <x v="6"/>
    <x v="0"/>
    <n v="64"/>
    <x v="39"/>
    <x v="2"/>
    <x v="13"/>
    <x v="1"/>
    <x v="7"/>
    <x v="1"/>
    <s v="No"/>
    <x v="0"/>
    <x v="1"/>
    <x v="1"/>
    <x v="1"/>
    <x v="5"/>
    <x v="3"/>
    <n v="0"/>
    <n v="0"/>
  </r>
  <r>
    <x v="3328"/>
    <x v="32"/>
    <x v="1"/>
    <x v="3"/>
    <x v="1"/>
    <n v="35"/>
    <x v="48"/>
    <x v="2"/>
    <x v="10"/>
    <x v="1"/>
    <x v="4"/>
    <x v="1"/>
    <s v="No"/>
    <x v="1"/>
    <x v="1"/>
    <x v="1"/>
    <x v="47"/>
    <x v="1"/>
    <x v="4"/>
    <n v="0"/>
    <n v="0"/>
  </r>
  <r>
    <x v="3329"/>
    <x v="50"/>
    <x v="1"/>
    <x v="21"/>
    <x v="3"/>
    <n v="54"/>
    <x v="32"/>
    <x v="2"/>
    <x v="0"/>
    <x v="0"/>
    <x v="22"/>
    <x v="1"/>
    <s v="No"/>
    <x v="0"/>
    <x v="1"/>
    <x v="1"/>
    <x v="43"/>
    <x v="5"/>
    <x v="4"/>
    <n v="0"/>
    <n v="0"/>
  </r>
  <r>
    <x v="3330"/>
    <x v="21"/>
    <x v="1"/>
    <x v="4"/>
    <x v="1"/>
    <n v="96"/>
    <x v="9"/>
    <x v="2"/>
    <x v="13"/>
    <x v="1"/>
    <x v="4"/>
    <x v="1"/>
    <s v="No"/>
    <x v="4"/>
    <x v="1"/>
    <x v="1"/>
    <x v="23"/>
    <x v="4"/>
    <x v="3"/>
    <n v="0"/>
    <n v="0"/>
  </r>
  <r>
    <x v="3331"/>
    <x v="0"/>
    <x v="1"/>
    <x v="12"/>
    <x v="3"/>
    <n v="58"/>
    <x v="18"/>
    <x v="2"/>
    <x v="6"/>
    <x v="2"/>
    <x v="1"/>
    <x v="1"/>
    <s v="No"/>
    <x v="1"/>
    <x v="1"/>
    <x v="1"/>
    <x v="30"/>
    <x v="3"/>
    <x v="3"/>
    <n v="0"/>
    <n v="0"/>
  </r>
  <r>
    <x v="3332"/>
    <x v="7"/>
    <x v="1"/>
    <x v="17"/>
    <x v="0"/>
    <n v="23"/>
    <x v="47"/>
    <x v="2"/>
    <x v="5"/>
    <x v="2"/>
    <x v="0"/>
    <x v="1"/>
    <s v="No"/>
    <x v="4"/>
    <x v="1"/>
    <x v="1"/>
    <x v="43"/>
    <x v="3"/>
    <x v="4"/>
    <n v="0"/>
    <n v="0"/>
  </r>
  <r>
    <x v="3333"/>
    <x v="0"/>
    <x v="1"/>
    <x v="2"/>
    <x v="0"/>
    <n v="35"/>
    <x v="46"/>
    <x v="2"/>
    <x v="10"/>
    <x v="1"/>
    <x v="19"/>
    <x v="1"/>
    <s v="No"/>
    <x v="0"/>
    <x v="1"/>
    <x v="1"/>
    <x v="35"/>
    <x v="3"/>
    <x v="5"/>
    <n v="0"/>
    <n v="0"/>
  </r>
  <r>
    <x v="3334"/>
    <x v="17"/>
    <x v="1"/>
    <x v="5"/>
    <x v="0"/>
    <n v="23"/>
    <x v="18"/>
    <x v="2"/>
    <x v="19"/>
    <x v="2"/>
    <x v="23"/>
    <x v="1"/>
    <s v="No"/>
    <x v="1"/>
    <x v="1"/>
    <x v="1"/>
    <x v="33"/>
    <x v="2"/>
    <x v="2"/>
    <n v="0"/>
    <n v="0"/>
  </r>
  <r>
    <x v="3335"/>
    <x v="42"/>
    <x v="1"/>
    <x v="19"/>
    <x v="3"/>
    <n v="94"/>
    <x v="21"/>
    <x v="3"/>
    <x v="17"/>
    <x v="0"/>
    <x v="1"/>
    <x v="1"/>
    <s v="No"/>
    <x v="0"/>
    <x v="1"/>
    <x v="1"/>
    <x v="26"/>
    <x v="4"/>
    <x v="3"/>
    <n v="0"/>
    <n v="0"/>
  </r>
  <r>
    <x v="3336"/>
    <x v="31"/>
    <x v="1"/>
    <x v="0"/>
    <x v="0"/>
    <n v="45"/>
    <x v="6"/>
    <x v="2"/>
    <x v="18"/>
    <x v="3"/>
    <x v="17"/>
    <x v="1"/>
    <s v="No"/>
    <x v="1"/>
    <x v="1"/>
    <x v="1"/>
    <x v="37"/>
    <x v="5"/>
    <x v="2"/>
    <n v="0"/>
    <n v="0"/>
  </r>
  <r>
    <x v="3337"/>
    <x v="51"/>
    <x v="1"/>
    <x v="14"/>
    <x v="2"/>
    <n v="23"/>
    <x v="28"/>
    <x v="0"/>
    <x v="24"/>
    <x v="0"/>
    <x v="14"/>
    <x v="1"/>
    <s v="No"/>
    <x v="4"/>
    <x v="1"/>
    <x v="1"/>
    <x v="24"/>
    <x v="4"/>
    <x v="4"/>
    <n v="0"/>
    <n v="0"/>
  </r>
  <r>
    <x v="3338"/>
    <x v="26"/>
    <x v="1"/>
    <x v="11"/>
    <x v="0"/>
    <n v="94"/>
    <x v="46"/>
    <x v="0"/>
    <x v="3"/>
    <x v="0"/>
    <x v="3"/>
    <x v="1"/>
    <s v="No"/>
    <x v="4"/>
    <x v="1"/>
    <x v="1"/>
    <x v="15"/>
    <x v="2"/>
    <x v="5"/>
    <n v="0"/>
    <n v="0"/>
  </r>
  <r>
    <x v="3339"/>
    <x v="30"/>
    <x v="1"/>
    <x v="24"/>
    <x v="3"/>
    <n v="99"/>
    <x v="43"/>
    <x v="2"/>
    <x v="17"/>
    <x v="3"/>
    <x v="15"/>
    <x v="1"/>
    <s v="No"/>
    <x v="5"/>
    <x v="1"/>
    <x v="1"/>
    <x v="31"/>
    <x v="1"/>
    <x v="0"/>
    <n v="0"/>
    <n v="0"/>
  </r>
  <r>
    <x v="3340"/>
    <x v="32"/>
    <x v="1"/>
    <x v="17"/>
    <x v="0"/>
    <n v="36"/>
    <x v="41"/>
    <x v="3"/>
    <x v="1"/>
    <x v="3"/>
    <x v="14"/>
    <x v="1"/>
    <s v="No"/>
    <x v="1"/>
    <x v="1"/>
    <x v="1"/>
    <x v="39"/>
    <x v="2"/>
    <x v="0"/>
    <n v="0"/>
    <n v="0"/>
  </r>
  <r>
    <x v="3341"/>
    <x v="0"/>
    <x v="1"/>
    <x v="14"/>
    <x v="2"/>
    <n v="50"/>
    <x v="39"/>
    <x v="3"/>
    <x v="8"/>
    <x v="2"/>
    <x v="9"/>
    <x v="1"/>
    <s v="No"/>
    <x v="3"/>
    <x v="1"/>
    <x v="1"/>
    <x v="31"/>
    <x v="2"/>
    <x v="5"/>
    <n v="0"/>
    <n v="0"/>
  </r>
  <r>
    <x v="3342"/>
    <x v="17"/>
    <x v="1"/>
    <x v="14"/>
    <x v="2"/>
    <n v="81"/>
    <x v="32"/>
    <x v="2"/>
    <x v="10"/>
    <x v="1"/>
    <x v="22"/>
    <x v="1"/>
    <s v="No"/>
    <x v="1"/>
    <x v="1"/>
    <x v="1"/>
    <x v="24"/>
    <x v="2"/>
    <x v="1"/>
    <n v="0"/>
    <n v="0"/>
  </r>
  <r>
    <x v="3343"/>
    <x v="41"/>
    <x v="1"/>
    <x v="6"/>
    <x v="0"/>
    <n v="31"/>
    <x v="0"/>
    <x v="3"/>
    <x v="14"/>
    <x v="0"/>
    <x v="15"/>
    <x v="1"/>
    <s v="No"/>
    <x v="4"/>
    <x v="1"/>
    <x v="1"/>
    <x v="49"/>
    <x v="1"/>
    <x v="4"/>
    <n v="0"/>
    <n v="0"/>
  </r>
  <r>
    <x v="3344"/>
    <x v="46"/>
    <x v="1"/>
    <x v="19"/>
    <x v="3"/>
    <n v="48"/>
    <x v="47"/>
    <x v="3"/>
    <x v="23"/>
    <x v="3"/>
    <x v="24"/>
    <x v="1"/>
    <s v="No"/>
    <x v="1"/>
    <x v="1"/>
    <x v="1"/>
    <x v="41"/>
    <x v="1"/>
    <x v="2"/>
    <n v="0"/>
    <n v="0"/>
  </r>
  <r>
    <x v="3345"/>
    <x v="48"/>
    <x v="1"/>
    <x v="8"/>
    <x v="3"/>
    <n v="91"/>
    <x v="20"/>
    <x v="2"/>
    <x v="2"/>
    <x v="2"/>
    <x v="17"/>
    <x v="1"/>
    <s v="No"/>
    <x v="4"/>
    <x v="1"/>
    <x v="1"/>
    <x v="35"/>
    <x v="0"/>
    <x v="4"/>
    <n v="0"/>
    <n v="0"/>
  </r>
  <r>
    <x v="3346"/>
    <x v="11"/>
    <x v="1"/>
    <x v="2"/>
    <x v="0"/>
    <n v="99"/>
    <x v="19"/>
    <x v="2"/>
    <x v="13"/>
    <x v="2"/>
    <x v="23"/>
    <x v="1"/>
    <s v="No"/>
    <x v="0"/>
    <x v="1"/>
    <x v="1"/>
    <x v="48"/>
    <x v="0"/>
    <x v="3"/>
    <n v="0"/>
    <n v="0"/>
  </r>
  <r>
    <x v="3347"/>
    <x v="40"/>
    <x v="1"/>
    <x v="9"/>
    <x v="1"/>
    <n v="70"/>
    <x v="44"/>
    <x v="3"/>
    <x v="17"/>
    <x v="2"/>
    <x v="14"/>
    <x v="1"/>
    <s v="No"/>
    <x v="3"/>
    <x v="1"/>
    <x v="1"/>
    <x v="40"/>
    <x v="3"/>
    <x v="4"/>
    <n v="0"/>
    <n v="0"/>
  </r>
  <r>
    <x v="3348"/>
    <x v="48"/>
    <x v="1"/>
    <x v="17"/>
    <x v="0"/>
    <n v="74"/>
    <x v="13"/>
    <x v="0"/>
    <x v="0"/>
    <x v="0"/>
    <x v="11"/>
    <x v="1"/>
    <s v="No"/>
    <x v="3"/>
    <x v="1"/>
    <x v="1"/>
    <x v="28"/>
    <x v="1"/>
    <x v="6"/>
    <n v="0"/>
    <n v="0"/>
  </r>
  <r>
    <x v="3349"/>
    <x v="25"/>
    <x v="1"/>
    <x v="16"/>
    <x v="3"/>
    <n v="79"/>
    <x v="42"/>
    <x v="2"/>
    <x v="16"/>
    <x v="3"/>
    <x v="11"/>
    <x v="1"/>
    <s v="No"/>
    <x v="5"/>
    <x v="1"/>
    <x v="1"/>
    <x v="32"/>
    <x v="3"/>
    <x v="3"/>
    <n v="0"/>
    <n v="0"/>
  </r>
  <r>
    <x v="3350"/>
    <x v="4"/>
    <x v="1"/>
    <x v="8"/>
    <x v="3"/>
    <n v="33"/>
    <x v="16"/>
    <x v="1"/>
    <x v="8"/>
    <x v="3"/>
    <x v="8"/>
    <x v="1"/>
    <s v="No"/>
    <x v="4"/>
    <x v="1"/>
    <x v="1"/>
    <x v="28"/>
    <x v="1"/>
    <x v="4"/>
    <n v="0"/>
    <n v="0"/>
  </r>
  <r>
    <x v="3351"/>
    <x v="49"/>
    <x v="1"/>
    <x v="5"/>
    <x v="0"/>
    <n v="49"/>
    <x v="13"/>
    <x v="0"/>
    <x v="17"/>
    <x v="1"/>
    <x v="19"/>
    <x v="1"/>
    <s v="No"/>
    <x v="4"/>
    <x v="1"/>
    <x v="1"/>
    <x v="27"/>
    <x v="4"/>
    <x v="0"/>
    <n v="0"/>
    <n v="0"/>
  </r>
  <r>
    <x v="3352"/>
    <x v="0"/>
    <x v="1"/>
    <x v="22"/>
    <x v="3"/>
    <n v="96"/>
    <x v="47"/>
    <x v="2"/>
    <x v="11"/>
    <x v="2"/>
    <x v="3"/>
    <x v="1"/>
    <s v="No"/>
    <x v="2"/>
    <x v="1"/>
    <x v="1"/>
    <x v="22"/>
    <x v="4"/>
    <x v="4"/>
    <n v="0"/>
    <n v="0"/>
  </r>
  <r>
    <x v="3353"/>
    <x v="18"/>
    <x v="1"/>
    <x v="10"/>
    <x v="0"/>
    <n v="66"/>
    <x v="31"/>
    <x v="0"/>
    <x v="11"/>
    <x v="3"/>
    <x v="12"/>
    <x v="1"/>
    <s v="No"/>
    <x v="1"/>
    <x v="1"/>
    <x v="1"/>
    <x v="5"/>
    <x v="2"/>
    <x v="6"/>
    <n v="0"/>
    <n v="0"/>
  </r>
  <r>
    <x v="3354"/>
    <x v="32"/>
    <x v="1"/>
    <x v="11"/>
    <x v="0"/>
    <n v="45"/>
    <x v="33"/>
    <x v="2"/>
    <x v="20"/>
    <x v="3"/>
    <x v="11"/>
    <x v="1"/>
    <s v="No"/>
    <x v="2"/>
    <x v="1"/>
    <x v="1"/>
    <x v="28"/>
    <x v="3"/>
    <x v="1"/>
    <n v="0"/>
    <n v="0"/>
  </r>
  <r>
    <x v="3355"/>
    <x v="37"/>
    <x v="1"/>
    <x v="0"/>
    <x v="0"/>
    <n v="28"/>
    <x v="12"/>
    <x v="2"/>
    <x v="15"/>
    <x v="1"/>
    <x v="5"/>
    <x v="1"/>
    <s v="No"/>
    <x v="5"/>
    <x v="1"/>
    <x v="1"/>
    <x v="35"/>
    <x v="4"/>
    <x v="4"/>
    <n v="0"/>
    <n v="0"/>
  </r>
  <r>
    <x v="3356"/>
    <x v="31"/>
    <x v="1"/>
    <x v="2"/>
    <x v="0"/>
    <n v="48"/>
    <x v="30"/>
    <x v="2"/>
    <x v="5"/>
    <x v="2"/>
    <x v="1"/>
    <x v="1"/>
    <s v="No"/>
    <x v="5"/>
    <x v="1"/>
    <x v="1"/>
    <x v="21"/>
    <x v="3"/>
    <x v="4"/>
    <n v="0"/>
    <n v="0"/>
  </r>
  <r>
    <x v="3357"/>
    <x v="38"/>
    <x v="1"/>
    <x v="15"/>
    <x v="0"/>
    <n v="67"/>
    <x v="10"/>
    <x v="2"/>
    <x v="6"/>
    <x v="0"/>
    <x v="1"/>
    <x v="1"/>
    <s v="No"/>
    <x v="1"/>
    <x v="1"/>
    <x v="1"/>
    <x v="10"/>
    <x v="2"/>
    <x v="5"/>
    <n v="0"/>
    <n v="0"/>
  </r>
  <r>
    <x v="3358"/>
    <x v="19"/>
    <x v="1"/>
    <x v="17"/>
    <x v="0"/>
    <n v="59"/>
    <x v="30"/>
    <x v="2"/>
    <x v="23"/>
    <x v="3"/>
    <x v="23"/>
    <x v="1"/>
    <s v="No"/>
    <x v="4"/>
    <x v="1"/>
    <x v="1"/>
    <x v="8"/>
    <x v="1"/>
    <x v="2"/>
    <n v="0"/>
    <n v="0"/>
  </r>
  <r>
    <x v="3359"/>
    <x v="49"/>
    <x v="1"/>
    <x v="12"/>
    <x v="3"/>
    <n v="74"/>
    <x v="13"/>
    <x v="0"/>
    <x v="16"/>
    <x v="3"/>
    <x v="20"/>
    <x v="1"/>
    <s v="No"/>
    <x v="2"/>
    <x v="1"/>
    <x v="1"/>
    <x v="32"/>
    <x v="5"/>
    <x v="5"/>
    <n v="0"/>
    <n v="0"/>
  </r>
  <r>
    <x v="3360"/>
    <x v="40"/>
    <x v="1"/>
    <x v="14"/>
    <x v="2"/>
    <n v="81"/>
    <x v="46"/>
    <x v="2"/>
    <x v="1"/>
    <x v="1"/>
    <x v="13"/>
    <x v="1"/>
    <s v="No"/>
    <x v="4"/>
    <x v="1"/>
    <x v="1"/>
    <x v="39"/>
    <x v="1"/>
    <x v="6"/>
    <n v="0"/>
    <n v="0"/>
  </r>
  <r>
    <x v="3361"/>
    <x v="36"/>
    <x v="1"/>
    <x v="9"/>
    <x v="1"/>
    <n v="26"/>
    <x v="20"/>
    <x v="2"/>
    <x v="5"/>
    <x v="1"/>
    <x v="7"/>
    <x v="1"/>
    <s v="No"/>
    <x v="1"/>
    <x v="1"/>
    <x v="1"/>
    <x v="39"/>
    <x v="2"/>
    <x v="4"/>
    <n v="0"/>
    <n v="0"/>
  </r>
  <r>
    <x v="3362"/>
    <x v="2"/>
    <x v="1"/>
    <x v="8"/>
    <x v="3"/>
    <n v="61"/>
    <x v="30"/>
    <x v="2"/>
    <x v="0"/>
    <x v="2"/>
    <x v="21"/>
    <x v="1"/>
    <s v="No"/>
    <x v="2"/>
    <x v="1"/>
    <x v="1"/>
    <x v="26"/>
    <x v="0"/>
    <x v="0"/>
    <n v="0"/>
    <n v="0"/>
  </r>
  <r>
    <x v="3363"/>
    <x v="44"/>
    <x v="1"/>
    <x v="1"/>
    <x v="0"/>
    <n v="23"/>
    <x v="18"/>
    <x v="2"/>
    <x v="2"/>
    <x v="0"/>
    <x v="21"/>
    <x v="1"/>
    <s v="No"/>
    <x v="2"/>
    <x v="1"/>
    <x v="1"/>
    <x v="15"/>
    <x v="4"/>
    <x v="4"/>
    <n v="0"/>
    <n v="0"/>
  </r>
  <r>
    <x v="3364"/>
    <x v="2"/>
    <x v="1"/>
    <x v="18"/>
    <x v="3"/>
    <n v="33"/>
    <x v="4"/>
    <x v="2"/>
    <x v="15"/>
    <x v="3"/>
    <x v="4"/>
    <x v="1"/>
    <s v="No"/>
    <x v="3"/>
    <x v="1"/>
    <x v="1"/>
    <x v="22"/>
    <x v="2"/>
    <x v="5"/>
    <n v="0"/>
    <n v="0"/>
  </r>
  <r>
    <x v="3365"/>
    <x v="49"/>
    <x v="1"/>
    <x v="11"/>
    <x v="0"/>
    <n v="58"/>
    <x v="30"/>
    <x v="0"/>
    <x v="11"/>
    <x v="3"/>
    <x v="20"/>
    <x v="1"/>
    <s v="No"/>
    <x v="0"/>
    <x v="1"/>
    <x v="1"/>
    <x v="24"/>
    <x v="2"/>
    <x v="6"/>
    <n v="0"/>
    <n v="0"/>
  </r>
  <r>
    <x v="3366"/>
    <x v="21"/>
    <x v="1"/>
    <x v="24"/>
    <x v="3"/>
    <n v="65"/>
    <x v="17"/>
    <x v="2"/>
    <x v="16"/>
    <x v="1"/>
    <x v="15"/>
    <x v="1"/>
    <s v="No"/>
    <x v="4"/>
    <x v="1"/>
    <x v="1"/>
    <x v="39"/>
    <x v="5"/>
    <x v="3"/>
    <n v="0"/>
    <n v="0"/>
  </r>
  <r>
    <x v="3367"/>
    <x v="42"/>
    <x v="1"/>
    <x v="17"/>
    <x v="0"/>
    <n v="48"/>
    <x v="30"/>
    <x v="2"/>
    <x v="24"/>
    <x v="2"/>
    <x v="0"/>
    <x v="1"/>
    <s v="No"/>
    <x v="5"/>
    <x v="1"/>
    <x v="1"/>
    <x v="49"/>
    <x v="0"/>
    <x v="0"/>
    <n v="0"/>
    <n v="0"/>
  </r>
  <r>
    <x v="3368"/>
    <x v="11"/>
    <x v="1"/>
    <x v="3"/>
    <x v="1"/>
    <n v="25"/>
    <x v="43"/>
    <x v="2"/>
    <x v="24"/>
    <x v="1"/>
    <x v="6"/>
    <x v="1"/>
    <s v="No"/>
    <x v="0"/>
    <x v="1"/>
    <x v="1"/>
    <x v="32"/>
    <x v="4"/>
    <x v="6"/>
    <n v="0"/>
    <n v="0"/>
  </r>
  <r>
    <x v="3369"/>
    <x v="36"/>
    <x v="1"/>
    <x v="1"/>
    <x v="0"/>
    <n v="51"/>
    <x v="1"/>
    <x v="2"/>
    <x v="21"/>
    <x v="0"/>
    <x v="22"/>
    <x v="1"/>
    <s v="No"/>
    <x v="4"/>
    <x v="1"/>
    <x v="1"/>
    <x v="38"/>
    <x v="1"/>
    <x v="5"/>
    <n v="0"/>
    <n v="0"/>
  </r>
  <r>
    <x v="3370"/>
    <x v="11"/>
    <x v="1"/>
    <x v="22"/>
    <x v="3"/>
    <n v="31"/>
    <x v="26"/>
    <x v="2"/>
    <x v="4"/>
    <x v="2"/>
    <x v="11"/>
    <x v="1"/>
    <s v="No"/>
    <x v="5"/>
    <x v="1"/>
    <x v="1"/>
    <x v="15"/>
    <x v="1"/>
    <x v="0"/>
    <n v="0"/>
    <n v="0"/>
  </r>
  <r>
    <x v="3371"/>
    <x v="34"/>
    <x v="1"/>
    <x v="15"/>
    <x v="0"/>
    <n v="99"/>
    <x v="24"/>
    <x v="1"/>
    <x v="2"/>
    <x v="0"/>
    <x v="17"/>
    <x v="1"/>
    <s v="No"/>
    <x v="2"/>
    <x v="1"/>
    <x v="1"/>
    <x v="40"/>
    <x v="3"/>
    <x v="2"/>
    <n v="0"/>
    <n v="0"/>
  </r>
  <r>
    <x v="3372"/>
    <x v="19"/>
    <x v="1"/>
    <x v="20"/>
    <x v="0"/>
    <n v="25"/>
    <x v="38"/>
    <x v="2"/>
    <x v="1"/>
    <x v="0"/>
    <x v="12"/>
    <x v="1"/>
    <s v="No"/>
    <x v="1"/>
    <x v="1"/>
    <x v="1"/>
    <x v="0"/>
    <x v="2"/>
    <x v="6"/>
    <n v="0"/>
    <n v="0"/>
  </r>
  <r>
    <x v="3373"/>
    <x v="27"/>
    <x v="1"/>
    <x v="3"/>
    <x v="1"/>
    <n v="52"/>
    <x v="46"/>
    <x v="2"/>
    <x v="7"/>
    <x v="1"/>
    <x v="1"/>
    <x v="1"/>
    <s v="No"/>
    <x v="5"/>
    <x v="1"/>
    <x v="1"/>
    <x v="45"/>
    <x v="5"/>
    <x v="6"/>
    <n v="0"/>
    <n v="0"/>
  </r>
  <r>
    <x v="3374"/>
    <x v="40"/>
    <x v="1"/>
    <x v="0"/>
    <x v="0"/>
    <n v="47"/>
    <x v="22"/>
    <x v="1"/>
    <x v="12"/>
    <x v="1"/>
    <x v="18"/>
    <x v="1"/>
    <s v="No"/>
    <x v="4"/>
    <x v="1"/>
    <x v="1"/>
    <x v="23"/>
    <x v="5"/>
    <x v="2"/>
    <n v="0"/>
    <n v="0"/>
  </r>
  <r>
    <x v="3375"/>
    <x v="47"/>
    <x v="1"/>
    <x v="23"/>
    <x v="1"/>
    <n v="98"/>
    <x v="39"/>
    <x v="3"/>
    <x v="22"/>
    <x v="3"/>
    <x v="8"/>
    <x v="1"/>
    <s v="No"/>
    <x v="0"/>
    <x v="1"/>
    <x v="1"/>
    <x v="6"/>
    <x v="2"/>
    <x v="2"/>
    <n v="0"/>
    <n v="0"/>
  </r>
  <r>
    <x v="3376"/>
    <x v="40"/>
    <x v="1"/>
    <x v="19"/>
    <x v="3"/>
    <n v="46"/>
    <x v="31"/>
    <x v="2"/>
    <x v="14"/>
    <x v="0"/>
    <x v="7"/>
    <x v="1"/>
    <s v="No"/>
    <x v="5"/>
    <x v="1"/>
    <x v="1"/>
    <x v="37"/>
    <x v="1"/>
    <x v="3"/>
    <n v="0"/>
    <n v="0"/>
  </r>
  <r>
    <x v="3377"/>
    <x v="43"/>
    <x v="1"/>
    <x v="5"/>
    <x v="0"/>
    <n v="32"/>
    <x v="0"/>
    <x v="2"/>
    <x v="22"/>
    <x v="0"/>
    <x v="12"/>
    <x v="1"/>
    <s v="No"/>
    <x v="2"/>
    <x v="1"/>
    <x v="1"/>
    <x v="27"/>
    <x v="3"/>
    <x v="0"/>
    <n v="0"/>
    <n v="0"/>
  </r>
  <r>
    <x v="3378"/>
    <x v="34"/>
    <x v="1"/>
    <x v="6"/>
    <x v="0"/>
    <n v="75"/>
    <x v="46"/>
    <x v="0"/>
    <x v="9"/>
    <x v="3"/>
    <x v="9"/>
    <x v="1"/>
    <s v="No"/>
    <x v="2"/>
    <x v="1"/>
    <x v="1"/>
    <x v="49"/>
    <x v="1"/>
    <x v="3"/>
    <n v="0"/>
    <n v="0"/>
  </r>
  <r>
    <x v="3379"/>
    <x v="12"/>
    <x v="1"/>
    <x v="8"/>
    <x v="3"/>
    <n v="51"/>
    <x v="30"/>
    <x v="0"/>
    <x v="2"/>
    <x v="2"/>
    <x v="16"/>
    <x v="1"/>
    <s v="No"/>
    <x v="5"/>
    <x v="1"/>
    <x v="1"/>
    <x v="19"/>
    <x v="1"/>
    <x v="1"/>
    <n v="0"/>
    <n v="0"/>
  </r>
  <r>
    <x v="3380"/>
    <x v="38"/>
    <x v="1"/>
    <x v="10"/>
    <x v="0"/>
    <n v="52"/>
    <x v="25"/>
    <x v="0"/>
    <x v="24"/>
    <x v="2"/>
    <x v="22"/>
    <x v="1"/>
    <s v="No"/>
    <x v="3"/>
    <x v="1"/>
    <x v="1"/>
    <x v="49"/>
    <x v="3"/>
    <x v="6"/>
    <n v="0"/>
    <n v="0"/>
  </r>
  <r>
    <x v="3381"/>
    <x v="9"/>
    <x v="1"/>
    <x v="19"/>
    <x v="3"/>
    <n v="66"/>
    <x v="46"/>
    <x v="0"/>
    <x v="2"/>
    <x v="0"/>
    <x v="10"/>
    <x v="1"/>
    <s v="No"/>
    <x v="3"/>
    <x v="1"/>
    <x v="1"/>
    <x v="46"/>
    <x v="2"/>
    <x v="3"/>
    <n v="0"/>
    <n v="0"/>
  </r>
  <r>
    <x v="3382"/>
    <x v="50"/>
    <x v="1"/>
    <x v="1"/>
    <x v="0"/>
    <n v="35"/>
    <x v="43"/>
    <x v="2"/>
    <x v="1"/>
    <x v="1"/>
    <x v="11"/>
    <x v="1"/>
    <s v="No"/>
    <x v="0"/>
    <x v="1"/>
    <x v="1"/>
    <x v="1"/>
    <x v="4"/>
    <x v="1"/>
    <n v="0"/>
    <n v="0"/>
  </r>
  <r>
    <x v="3383"/>
    <x v="7"/>
    <x v="1"/>
    <x v="7"/>
    <x v="2"/>
    <n v="43"/>
    <x v="12"/>
    <x v="2"/>
    <x v="6"/>
    <x v="3"/>
    <x v="5"/>
    <x v="1"/>
    <s v="No"/>
    <x v="2"/>
    <x v="1"/>
    <x v="1"/>
    <x v="30"/>
    <x v="0"/>
    <x v="4"/>
    <n v="0"/>
    <n v="0"/>
  </r>
  <r>
    <x v="3384"/>
    <x v="31"/>
    <x v="1"/>
    <x v="15"/>
    <x v="0"/>
    <n v="24"/>
    <x v="46"/>
    <x v="0"/>
    <x v="1"/>
    <x v="2"/>
    <x v="22"/>
    <x v="1"/>
    <s v="No"/>
    <x v="1"/>
    <x v="1"/>
    <x v="1"/>
    <x v="44"/>
    <x v="0"/>
    <x v="3"/>
    <n v="0"/>
    <n v="0"/>
  </r>
  <r>
    <x v="3385"/>
    <x v="46"/>
    <x v="1"/>
    <x v="16"/>
    <x v="3"/>
    <n v="83"/>
    <x v="3"/>
    <x v="2"/>
    <x v="8"/>
    <x v="0"/>
    <x v="11"/>
    <x v="1"/>
    <s v="No"/>
    <x v="3"/>
    <x v="1"/>
    <x v="1"/>
    <x v="20"/>
    <x v="2"/>
    <x v="6"/>
    <n v="0"/>
    <n v="0"/>
  </r>
  <r>
    <x v="3386"/>
    <x v="50"/>
    <x v="1"/>
    <x v="17"/>
    <x v="0"/>
    <n v="62"/>
    <x v="49"/>
    <x v="2"/>
    <x v="12"/>
    <x v="3"/>
    <x v="5"/>
    <x v="1"/>
    <s v="No"/>
    <x v="4"/>
    <x v="1"/>
    <x v="1"/>
    <x v="13"/>
    <x v="1"/>
    <x v="3"/>
    <n v="0"/>
    <n v="0"/>
  </r>
  <r>
    <x v="3387"/>
    <x v="10"/>
    <x v="1"/>
    <x v="13"/>
    <x v="0"/>
    <n v="78"/>
    <x v="32"/>
    <x v="1"/>
    <x v="6"/>
    <x v="1"/>
    <x v="23"/>
    <x v="1"/>
    <s v="No"/>
    <x v="4"/>
    <x v="1"/>
    <x v="1"/>
    <x v="1"/>
    <x v="2"/>
    <x v="4"/>
    <n v="0"/>
    <n v="0"/>
  </r>
  <r>
    <x v="3388"/>
    <x v="25"/>
    <x v="1"/>
    <x v="1"/>
    <x v="0"/>
    <n v="61"/>
    <x v="45"/>
    <x v="2"/>
    <x v="17"/>
    <x v="1"/>
    <x v="9"/>
    <x v="1"/>
    <s v="No"/>
    <x v="5"/>
    <x v="1"/>
    <x v="1"/>
    <x v="33"/>
    <x v="2"/>
    <x v="1"/>
    <n v="0"/>
    <n v="0"/>
  </r>
  <r>
    <x v="3389"/>
    <x v="21"/>
    <x v="1"/>
    <x v="13"/>
    <x v="0"/>
    <n v="57"/>
    <x v="17"/>
    <x v="0"/>
    <x v="1"/>
    <x v="3"/>
    <x v="22"/>
    <x v="1"/>
    <s v="No"/>
    <x v="1"/>
    <x v="1"/>
    <x v="1"/>
    <x v="30"/>
    <x v="0"/>
    <x v="2"/>
    <n v="0"/>
    <n v="0"/>
  </r>
  <r>
    <x v="3390"/>
    <x v="45"/>
    <x v="1"/>
    <x v="20"/>
    <x v="0"/>
    <n v="70"/>
    <x v="4"/>
    <x v="1"/>
    <x v="16"/>
    <x v="2"/>
    <x v="21"/>
    <x v="1"/>
    <s v="No"/>
    <x v="2"/>
    <x v="1"/>
    <x v="1"/>
    <x v="25"/>
    <x v="3"/>
    <x v="2"/>
    <n v="0"/>
    <n v="0"/>
  </r>
  <r>
    <x v="3391"/>
    <x v="36"/>
    <x v="1"/>
    <x v="15"/>
    <x v="0"/>
    <n v="57"/>
    <x v="6"/>
    <x v="2"/>
    <x v="5"/>
    <x v="3"/>
    <x v="18"/>
    <x v="1"/>
    <s v="No"/>
    <x v="4"/>
    <x v="1"/>
    <x v="1"/>
    <x v="49"/>
    <x v="5"/>
    <x v="6"/>
    <n v="0"/>
    <n v="0"/>
  </r>
  <r>
    <x v="3392"/>
    <x v="10"/>
    <x v="1"/>
    <x v="18"/>
    <x v="3"/>
    <n v="74"/>
    <x v="32"/>
    <x v="3"/>
    <x v="24"/>
    <x v="0"/>
    <x v="14"/>
    <x v="1"/>
    <s v="No"/>
    <x v="1"/>
    <x v="1"/>
    <x v="1"/>
    <x v="49"/>
    <x v="0"/>
    <x v="4"/>
    <n v="0"/>
    <n v="0"/>
  </r>
  <r>
    <x v="3393"/>
    <x v="52"/>
    <x v="1"/>
    <x v="10"/>
    <x v="0"/>
    <n v="90"/>
    <x v="28"/>
    <x v="2"/>
    <x v="9"/>
    <x v="3"/>
    <x v="0"/>
    <x v="1"/>
    <s v="No"/>
    <x v="2"/>
    <x v="1"/>
    <x v="1"/>
    <x v="16"/>
    <x v="5"/>
    <x v="5"/>
    <n v="0"/>
    <n v="0"/>
  </r>
  <r>
    <x v="3394"/>
    <x v="18"/>
    <x v="1"/>
    <x v="3"/>
    <x v="1"/>
    <n v="98"/>
    <x v="34"/>
    <x v="1"/>
    <x v="22"/>
    <x v="1"/>
    <x v="19"/>
    <x v="1"/>
    <s v="No"/>
    <x v="5"/>
    <x v="1"/>
    <x v="1"/>
    <x v="44"/>
    <x v="3"/>
    <x v="2"/>
    <n v="0"/>
    <n v="0"/>
  </r>
  <r>
    <x v="3395"/>
    <x v="42"/>
    <x v="1"/>
    <x v="10"/>
    <x v="0"/>
    <n v="43"/>
    <x v="24"/>
    <x v="2"/>
    <x v="5"/>
    <x v="0"/>
    <x v="0"/>
    <x v="1"/>
    <s v="No"/>
    <x v="1"/>
    <x v="1"/>
    <x v="1"/>
    <x v="28"/>
    <x v="5"/>
    <x v="6"/>
    <n v="0"/>
    <n v="0"/>
  </r>
  <r>
    <x v="3396"/>
    <x v="26"/>
    <x v="1"/>
    <x v="13"/>
    <x v="0"/>
    <n v="37"/>
    <x v="30"/>
    <x v="3"/>
    <x v="13"/>
    <x v="0"/>
    <x v="16"/>
    <x v="1"/>
    <s v="No"/>
    <x v="2"/>
    <x v="1"/>
    <x v="1"/>
    <x v="36"/>
    <x v="3"/>
    <x v="3"/>
    <n v="0"/>
    <n v="0"/>
  </r>
  <r>
    <x v="3397"/>
    <x v="1"/>
    <x v="1"/>
    <x v="0"/>
    <x v="0"/>
    <n v="38"/>
    <x v="32"/>
    <x v="0"/>
    <x v="22"/>
    <x v="2"/>
    <x v="2"/>
    <x v="1"/>
    <s v="No"/>
    <x v="3"/>
    <x v="1"/>
    <x v="1"/>
    <x v="21"/>
    <x v="4"/>
    <x v="4"/>
    <n v="0"/>
    <n v="0"/>
  </r>
  <r>
    <x v="3398"/>
    <x v="22"/>
    <x v="1"/>
    <x v="2"/>
    <x v="0"/>
    <n v="60"/>
    <x v="6"/>
    <x v="0"/>
    <x v="6"/>
    <x v="0"/>
    <x v="22"/>
    <x v="1"/>
    <s v="No"/>
    <x v="3"/>
    <x v="1"/>
    <x v="1"/>
    <x v="12"/>
    <x v="1"/>
    <x v="0"/>
    <n v="0"/>
    <n v="0"/>
  </r>
  <r>
    <x v="3399"/>
    <x v="37"/>
    <x v="1"/>
    <x v="13"/>
    <x v="0"/>
    <n v="55"/>
    <x v="6"/>
    <x v="3"/>
    <x v="22"/>
    <x v="0"/>
    <x v="13"/>
    <x v="1"/>
    <s v="No"/>
    <x v="3"/>
    <x v="1"/>
    <x v="1"/>
    <x v="13"/>
    <x v="5"/>
    <x v="2"/>
    <n v="0"/>
    <n v="0"/>
  </r>
  <r>
    <x v="3400"/>
    <x v="31"/>
    <x v="1"/>
    <x v="12"/>
    <x v="3"/>
    <n v="51"/>
    <x v="22"/>
    <x v="2"/>
    <x v="12"/>
    <x v="3"/>
    <x v="6"/>
    <x v="1"/>
    <s v="No"/>
    <x v="1"/>
    <x v="1"/>
    <x v="1"/>
    <x v="27"/>
    <x v="0"/>
    <x v="0"/>
    <n v="0"/>
    <n v="0"/>
  </r>
  <r>
    <x v="3401"/>
    <x v="42"/>
    <x v="1"/>
    <x v="21"/>
    <x v="3"/>
    <n v="71"/>
    <x v="22"/>
    <x v="0"/>
    <x v="15"/>
    <x v="0"/>
    <x v="23"/>
    <x v="1"/>
    <s v="No"/>
    <x v="3"/>
    <x v="1"/>
    <x v="1"/>
    <x v="30"/>
    <x v="2"/>
    <x v="1"/>
    <n v="0"/>
    <n v="0"/>
  </r>
  <r>
    <x v="3402"/>
    <x v="40"/>
    <x v="1"/>
    <x v="15"/>
    <x v="0"/>
    <n v="61"/>
    <x v="7"/>
    <x v="2"/>
    <x v="13"/>
    <x v="1"/>
    <x v="14"/>
    <x v="1"/>
    <s v="No"/>
    <x v="4"/>
    <x v="1"/>
    <x v="1"/>
    <x v="47"/>
    <x v="3"/>
    <x v="6"/>
    <n v="0"/>
    <n v="0"/>
  </r>
  <r>
    <x v="3403"/>
    <x v="11"/>
    <x v="1"/>
    <x v="23"/>
    <x v="1"/>
    <n v="65"/>
    <x v="26"/>
    <x v="2"/>
    <x v="8"/>
    <x v="2"/>
    <x v="20"/>
    <x v="1"/>
    <s v="No"/>
    <x v="3"/>
    <x v="1"/>
    <x v="1"/>
    <x v="43"/>
    <x v="1"/>
    <x v="4"/>
    <n v="0"/>
    <n v="0"/>
  </r>
  <r>
    <x v="3404"/>
    <x v="28"/>
    <x v="1"/>
    <x v="24"/>
    <x v="3"/>
    <n v="34"/>
    <x v="36"/>
    <x v="0"/>
    <x v="8"/>
    <x v="3"/>
    <x v="20"/>
    <x v="1"/>
    <s v="No"/>
    <x v="4"/>
    <x v="1"/>
    <x v="1"/>
    <x v="11"/>
    <x v="2"/>
    <x v="2"/>
    <n v="0"/>
    <n v="0"/>
  </r>
  <r>
    <x v="3405"/>
    <x v="48"/>
    <x v="1"/>
    <x v="0"/>
    <x v="0"/>
    <n v="87"/>
    <x v="47"/>
    <x v="2"/>
    <x v="3"/>
    <x v="2"/>
    <x v="19"/>
    <x v="1"/>
    <s v="No"/>
    <x v="5"/>
    <x v="1"/>
    <x v="1"/>
    <x v="39"/>
    <x v="4"/>
    <x v="4"/>
    <n v="0"/>
    <n v="0"/>
  </r>
  <r>
    <x v="3406"/>
    <x v="9"/>
    <x v="1"/>
    <x v="1"/>
    <x v="0"/>
    <n v="79"/>
    <x v="43"/>
    <x v="2"/>
    <x v="16"/>
    <x v="1"/>
    <x v="17"/>
    <x v="1"/>
    <s v="No"/>
    <x v="5"/>
    <x v="1"/>
    <x v="1"/>
    <x v="37"/>
    <x v="0"/>
    <x v="3"/>
    <n v="0"/>
    <n v="0"/>
  </r>
  <r>
    <x v="3407"/>
    <x v="5"/>
    <x v="1"/>
    <x v="10"/>
    <x v="0"/>
    <n v="46"/>
    <x v="15"/>
    <x v="1"/>
    <x v="7"/>
    <x v="1"/>
    <x v="5"/>
    <x v="1"/>
    <s v="No"/>
    <x v="5"/>
    <x v="1"/>
    <x v="1"/>
    <x v="41"/>
    <x v="1"/>
    <x v="3"/>
    <n v="0"/>
    <n v="0"/>
  </r>
  <r>
    <x v="3408"/>
    <x v="39"/>
    <x v="1"/>
    <x v="20"/>
    <x v="0"/>
    <n v="72"/>
    <x v="6"/>
    <x v="0"/>
    <x v="7"/>
    <x v="2"/>
    <x v="14"/>
    <x v="1"/>
    <s v="No"/>
    <x v="3"/>
    <x v="1"/>
    <x v="1"/>
    <x v="47"/>
    <x v="4"/>
    <x v="2"/>
    <n v="0"/>
    <n v="0"/>
  </r>
  <r>
    <x v="3409"/>
    <x v="41"/>
    <x v="1"/>
    <x v="5"/>
    <x v="0"/>
    <n v="93"/>
    <x v="46"/>
    <x v="2"/>
    <x v="11"/>
    <x v="2"/>
    <x v="4"/>
    <x v="1"/>
    <s v="No"/>
    <x v="2"/>
    <x v="1"/>
    <x v="1"/>
    <x v="35"/>
    <x v="2"/>
    <x v="6"/>
    <n v="0"/>
    <n v="0"/>
  </r>
  <r>
    <x v="3410"/>
    <x v="2"/>
    <x v="1"/>
    <x v="3"/>
    <x v="1"/>
    <n v="76"/>
    <x v="31"/>
    <x v="0"/>
    <x v="11"/>
    <x v="2"/>
    <x v="24"/>
    <x v="1"/>
    <s v="No"/>
    <x v="1"/>
    <x v="1"/>
    <x v="1"/>
    <x v="25"/>
    <x v="4"/>
    <x v="4"/>
    <n v="0"/>
    <n v="0"/>
  </r>
  <r>
    <x v="3411"/>
    <x v="26"/>
    <x v="1"/>
    <x v="9"/>
    <x v="1"/>
    <n v="56"/>
    <x v="14"/>
    <x v="0"/>
    <x v="0"/>
    <x v="0"/>
    <x v="8"/>
    <x v="1"/>
    <s v="No"/>
    <x v="4"/>
    <x v="1"/>
    <x v="1"/>
    <x v="24"/>
    <x v="1"/>
    <x v="1"/>
    <n v="0"/>
    <n v="0"/>
  </r>
  <r>
    <x v="3412"/>
    <x v="12"/>
    <x v="1"/>
    <x v="3"/>
    <x v="1"/>
    <n v="83"/>
    <x v="27"/>
    <x v="2"/>
    <x v="23"/>
    <x v="3"/>
    <x v="22"/>
    <x v="1"/>
    <s v="No"/>
    <x v="5"/>
    <x v="1"/>
    <x v="1"/>
    <x v="4"/>
    <x v="0"/>
    <x v="3"/>
    <n v="0"/>
    <n v="0"/>
  </r>
  <r>
    <x v="3413"/>
    <x v="50"/>
    <x v="1"/>
    <x v="24"/>
    <x v="3"/>
    <n v="90"/>
    <x v="12"/>
    <x v="3"/>
    <x v="13"/>
    <x v="0"/>
    <x v="25"/>
    <x v="1"/>
    <s v="No"/>
    <x v="0"/>
    <x v="1"/>
    <x v="1"/>
    <x v="20"/>
    <x v="3"/>
    <x v="4"/>
    <n v="0"/>
    <n v="0"/>
  </r>
  <r>
    <x v="3414"/>
    <x v="7"/>
    <x v="1"/>
    <x v="23"/>
    <x v="1"/>
    <n v="94"/>
    <x v="39"/>
    <x v="2"/>
    <x v="1"/>
    <x v="1"/>
    <x v="8"/>
    <x v="1"/>
    <s v="No"/>
    <x v="2"/>
    <x v="1"/>
    <x v="1"/>
    <x v="35"/>
    <x v="4"/>
    <x v="3"/>
    <n v="0"/>
    <n v="0"/>
  </r>
  <r>
    <x v="3415"/>
    <x v="21"/>
    <x v="1"/>
    <x v="0"/>
    <x v="0"/>
    <n v="68"/>
    <x v="14"/>
    <x v="2"/>
    <x v="9"/>
    <x v="3"/>
    <x v="21"/>
    <x v="1"/>
    <s v="No"/>
    <x v="4"/>
    <x v="1"/>
    <x v="1"/>
    <x v="28"/>
    <x v="4"/>
    <x v="2"/>
    <n v="0"/>
    <n v="0"/>
  </r>
  <r>
    <x v="3416"/>
    <x v="15"/>
    <x v="1"/>
    <x v="3"/>
    <x v="1"/>
    <n v="53"/>
    <x v="15"/>
    <x v="2"/>
    <x v="7"/>
    <x v="1"/>
    <x v="4"/>
    <x v="1"/>
    <s v="No"/>
    <x v="5"/>
    <x v="1"/>
    <x v="1"/>
    <x v="47"/>
    <x v="4"/>
    <x v="6"/>
    <n v="0"/>
    <n v="0"/>
  </r>
  <r>
    <x v="3417"/>
    <x v="22"/>
    <x v="1"/>
    <x v="7"/>
    <x v="2"/>
    <n v="35"/>
    <x v="2"/>
    <x v="2"/>
    <x v="24"/>
    <x v="2"/>
    <x v="3"/>
    <x v="1"/>
    <s v="No"/>
    <x v="4"/>
    <x v="1"/>
    <x v="1"/>
    <x v="17"/>
    <x v="5"/>
    <x v="0"/>
    <n v="0"/>
    <n v="0"/>
  </r>
  <r>
    <x v="3418"/>
    <x v="10"/>
    <x v="1"/>
    <x v="14"/>
    <x v="2"/>
    <n v="30"/>
    <x v="36"/>
    <x v="2"/>
    <x v="19"/>
    <x v="2"/>
    <x v="11"/>
    <x v="1"/>
    <s v="No"/>
    <x v="1"/>
    <x v="1"/>
    <x v="1"/>
    <x v="31"/>
    <x v="5"/>
    <x v="2"/>
    <n v="0"/>
    <n v="0"/>
  </r>
  <r>
    <x v="3419"/>
    <x v="51"/>
    <x v="1"/>
    <x v="16"/>
    <x v="3"/>
    <n v="26"/>
    <x v="8"/>
    <x v="0"/>
    <x v="21"/>
    <x v="0"/>
    <x v="0"/>
    <x v="1"/>
    <s v="No"/>
    <x v="5"/>
    <x v="1"/>
    <x v="1"/>
    <x v="36"/>
    <x v="0"/>
    <x v="4"/>
    <n v="0"/>
    <n v="0"/>
  </r>
  <r>
    <x v="3420"/>
    <x v="1"/>
    <x v="1"/>
    <x v="19"/>
    <x v="3"/>
    <n v="60"/>
    <x v="0"/>
    <x v="2"/>
    <x v="7"/>
    <x v="0"/>
    <x v="23"/>
    <x v="1"/>
    <s v="No"/>
    <x v="0"/>
    <x v="1"/>
    <x v="1"/>
    <x v="31"/>
    <x v="3"/>
    <x v="4"/>
    <n v="0"/>
    <n v="0"/>
  </r>
  <r>
    <x v="3421"/>
    <x v="9"/>
    <x v="1"/>
    <x v="9"/>
    <x v="1"/>
    <n v="30"/>
    <x v="32"/>
    <x v="2"/>
    <x v="1"/>
    <x v="2"/>
    <x v="3"/>
    <x v="1"/>
    <s v="No"/>
    <x v="1"/>
    <x v="1"/>
    <x v="1"/>
    <x v="46"/>
    <x v="3"/>
    <x v="1"/>
    <n v="0"/>
    <n v="0"/>
  </r>
  <r>
    <x v="3422"/>
    <x v="1"/>
    <x v="1"/>
    <x v="7"/>
    <x v="2"/>
    <n v="91"/>
    <x v="14"/>
    <x v="0"/>
    <x v="19"/>
    <x v="0"/>
    <x v="4"/>
    <x v="1"/>
    <s v="No"/>
    <x v="2"/>
    <x v="1"/>
    <x v="1"/>
    <x v="44"/>
    <x v="0"/>
    <x v="5"/>
    <n v="0"/>
    <n v="0"/>
  </r>
  <r>
    <x v="3423"/>
    <x v="23"/>
    <x v="1"/>
    <x v="23"/>
    <x v="1"/>
    <n v="71"/>
    <x v="2"/>
    <x v="2"/>
    <x v="18"/>
    <x v="1"/>
    <x v="22"/>
    <x v="1"/>
    <s v="No"/>
    <x v="2"/>
    <x v="1"/>
    <x v="1"/>
    <x v="33"/>
    <x v="3"/>
    <x v="4"/>
    <n v="0"/>
    <n v="0"/>
  </r>
  <r>
    <x v="3424"/>
    <x v="23"/>
    <x v="1"/>
    <x v="18"/>
    <x v="3"/>
    <n v="64"/>
    <x v="20"/>
    <x v="0"/>
    <x v="14"/>
    <x v="2"/>
    <x v="15"/>
    <x v="1"/>
    <s v="No"/>
    <x v="4"/>
    <x v="1"/>
    <x v="1"/>
    <x v="2"/>
    <x v="2"/>
    <x v="5"/>
    <n v="0"/>
    <n v="0"/>
  </r>
  <r>
    <x v="3425"/>
    <x v="21"/>
    <x v="1"/>
    <x v="19"/>
    <x v="3"/>
    <n v="54"/>
    <x v="49"/>
    <x v="2"/>
    <x v="24"/>
    <x v="2"/>
    <x v="24"/>
    <x v="1"/>
    <s v="No"/>
    <x v="2"/>
    <x v="1"/>
    <x v="1"/>
    <x v="35"/>
    <x v="5"/>
    <x v="4"/>
    <n v="0"/>
    <n v="0"/>
  </r>
  <r>
    <x v="3426"/>
    <x v="36"/>
    <x v="1"/>
    <x v="20"/>
    <x v="0"/>
    <n v="35"/>
    <x v="4"/>
    <x v="3"/>
    <x v="23"/>
    <x v="3"/>
    <x v="6"/>
    <x v="1"/>
    <s v="No"/>
    <x v="4"/>
    <x v="1"/>
    <x v="1"/>
    <x v="4"/>
    <x v="2"/>
    <x v="2"/>
    <n v="0"/>
    <n v="0"/>
  </r>
  <r>
    <x v="3427"/>
    <x v="31"/>
    <x v="1"/>
    <x v="17"/>
    <x v="0"/>
    <n v="38"/>
    <x v="49"/>
    <x v="3"/>
    <x v="2"/>
    <x v="0"/>
    <x v="25"/>
    <x v="1"/>
    <s v="No"/>
    <x v="5"/>
    <x v="1"/>
    <x v="1"/>
    <x v="12"/>
    <x v="1"/>
    <x v="2"/>
    <n v="0"/>
    <n v="0"/>
  </r>
  <r>
    <x v="3428"/>
    <x v="45"/>
    <x v="1"/>
    <x v="16"/>
    <x v="3"/>
    <n v="69"/>
    <x v="47"/>
    <x v="2"/>
    <x v="0"/>
    <x v="3"/>
    <x v="25"/>
    <x v="1"/>
    <s v="No"/>
    <x v="2"/>
    <x v="1"/>
    <x v="1"/>
    <x v="41"/>
    <x v="0"/>
    <x v="5"/>
    <n v="0"/>
    <n v="0"/>
  </r>
  <r>
    <x v="3429"/>
    <x v="7"/>
    <x v="1"/>
    <x v="11"/>
    <x v="0"/>
    <n v="96"/>
    <x v="29"/>
    <x v="1"/>
    <x v="7"/>
    <x v="0"/>
    <x v="12"/>
    <x v="1"/>
    <s v="No"/>
    <x v="0"/>
    <x v="1"/>
    <x v="1"/>
    <x v="11"/>
    <x v="5"/>
    <x v="1"/>
    <n v="0"/>
    <n v="0"/>
  </r>
  <r>
    <x v="3430"/>
    <x v="29"/>
    <x v="1"/>
    <x v="20"/>
    <x v="0"/>
    <n v="73"/>
    <x v="6"/>
    <x v="2"/>
    <x v="12"/>
    <x v="0"/>
    <x v="19"/>
    <x v="1"/>
    <s v="No"/>
    <x v="2"/>
    <x v="1"/>
    <x v="1"/>
    <x v="14"/>
    <x v="4"/>
    <x v="6"/>
    <n v="0"/>
    <n v="0"/>
  </r>
  <r>
    <x v="3431"/>
    <x v="5"/>
    <x v="1"/>
    <x v="22"/>
    <x v="3"/>
    <n v="49"/>
    <x v="35"/>
    <x v="1"/>
    <x v="14"/>
    <x v="2"/>
    <x v="19"/>
    <x v="1"/>
    <s v="No"/>
    <x v="0"/>
    <x v="1"/>
    <x v="1"/>
    <x v="41"/>
    <x v="0"/>
    <x v="2"/>
    <n v="0"/>
    <n v="0"/>
  </r>
  <r>
    <x v="3432"/>
    <x v="24"/>
    <x v="1"/>
    <x v="23"/>
    <x v="1"/>
    <n v="44"/>
    <x v="39"/>
    <x v="2"/>
    <x v="0"/>
    <x v="2"/>
    <x v="6"/>
    <x v="1"/>
    <s v="No"/>
    <x v="4"/>
    <x v="1"/>
    <x v="1"/>
    <x v="15"/>
    <x v="3"/>
    <x v="6"/>
    <n v="0"/>
    <n v="0"/>
  </r>
  <r>
    <x v="3433"/>
    <x v="46"/>
    <x v="1"/>
    <x v="20"/>
    <x v="0"/>
    <n v="93"/>
    <x v="29"/>
    <x v="2"/>
    <x v="22"/>
    <x v="1"/>
    <x v="9"/>
    <x v="1"/>
    <s v="No"/>
    <x v="1"/>
    <x v="1"/>
    <x v="1"/>
    <x v="40"/>
    <x v="3"/>
    <x v="2"/>
    <n v="0"/>
    <n v="0"/>
  </r>
  <r>
    <x v="3434"/>
    <x v="18"/>
    <x v="1"/>
    <x v="13"/>
    <x v="0"/>
    <n v="72"/>
    <x v="31"/>
    <x v="1"/>
    <x v="20"/>
    <x v="2"/>
    <x v="13"/>
    <x v="1"/>
    <s v="No"/>
    <x v="4"/>
    <x v="1"/>
    <x v="1"/>
    <x v="49"/>
    <x v="0"/>
    <x v="0"/>
    <n v="0"/>
    <n v="0"/>
  </r>
  <r>
    <x v="3435"/>
    <x v="33"/>
    <x v="1"/>
    <x v="20"/>
    <x v="0"/>
    <n v="91"/>
    <x v="6"/>
    <x v="2"/>
    <x v="19"/>
    <x v="2"/>
    <x v="2"/>
    <x v="1"/>
    <s v="No"/>
    <x v="4"/>
    <x v="1"/>
    <x v="1"/>
    <x v="16"/>
    <x v="5"/>
    <x v="4"/>
    <n v="0"/>
    <n v="0"/>
  </r>
  <r>
    <x v="3436"/>
    <x v="9"/>
    <x v="1"/>
    <x v="22"/>
    <x v="3"/>
    <n v="83"/>
    <x v="43"/>
    <x v="0"/>
    <x v="15"/>
    <x v="0"/>
    <x v="11"/>
    <x v="1"/>
    <s v="No"/>
    <x v="4"/>
    <x v="1"/>
    <x v="1"/>
    <x v="23"/>
    <x v="4"/>
    <x v="5"/>
    <n v="0"/>
    <n v="0"/>
  </r>
  <r>
    <x v="3437"/>
    <x v="40"/>
    <x v="1"/>
    <x v="14"/>
    <x v="2"/>
    <n v="62"/>
    <x v="19"/>
    <x v="1"/>
    <x v="14"/>
    <x v="0"/>
    <x v="1"/>
    <x v="1"/>
    <s v="No"/>
    <x v="4"/>
    <x v="1"/>
    <x v="1"/>
    <x v="16"/>
    <x v="3"/>
    <x v="2"/>
    <n v="0"/>
    <n v="0"/>
  </r>
  <r>
    <x v="3438"/>
    <x v="8"/>
    <x v="1"/>
    <x v="5"/>
    <x v="0"/>
    <n v="71"/>
    <x v="0"/>
    <x v="2"/>
    <x v="10"/>
    <x v="3"/>
    <x v="21"/>
    <x v="1"/>
    <s v="No"/>
    <x v="5"/>
    <x v="1"/>
    <x v="1"/>
    <x v="42"/>
    <x v="2"/>
    <x v="5"/>
    <n v="0"/>
    <n v="0"/>
  </r>
  <r>
    <x v="3439"/>
    <x v="49"/>
    <x v="1"/>
    <x v="24"/>
    <x v="3"/>
    <n v="93"/>
    <x v="37"/>
    <x v="2"/>
    <x v="0"/>
    <x v="2"/>
    <x v="9"/>
    <x v="1"/>
    <s v="No"/>
    <x v="0"/>
    <x v="1"/>
    <x v="1"/>
    <x v="29"/>
    <x v="0"/>
    <x v="3"/>
    <n v="0"/>
    <n v="0"/>
  </r>
  <r>
    <x v="3440"/>
    <x v="4"/>
    <x v="1"/>
    <x v="8"/>
    <x v="3"/>
    <n v="63"/>
    <x v="33"/>
    <x v="0"/>
    <x v="23"/>
    <x v="3"/>
    <x v="24"/>
    <x v="1"/>
    <s v="No"/>
    <x v="4"/>
    <x v="1"/>
    <x v="1"/>
    <x v="1"/>
    <x v="3"/>
    <x v="1"/>
    <n v="0"/>
    <n v="0"/>
  </r>
  <r>
    <x v="3441"/>
    <x v="14"/>
    <x v="1"/>
    <x v="1"/>
    <x v="0"/>
    <n v="96"/>
    <x v="30"/>
    <x v="3"/>
    <x v="4"/>
    <x v="3"/>
    <x v="7"/>
    <x v="1"/>
    <s v="No"/>
    <x v="3"/>
    <x v="1"/>
    <x v="1"/>
    <x v="28"/>
    <x v="2"/>
    <x v="2"/>
    <n v="0"/>
    <n v="0"/>
  </r>
  <r>
    <x v="3442"/>
    <x v="48"/>
    <x v="1"/>
    <x v="11"/>
    <x v="0"/>
    <n v="78"/>
    <x v="49"/>
    <x v="2"/>
    <x v="10"/>
    <x v="1"/>
    <x v="24"/>
    <x v="1"/>
    <s v="No"/>
    <x v="2"/>
    <x v="1"/>
    <x v="1"/>
    <x v="45"/>
    <x v="3"/>
    <x v="1"/>
    <n v="0"/>
    <n v="0"/>
  </r>
  <r>
    <x v="3443"/>
    <x v="36"/>
    <x v="1"/>
    <x v="10"/>
    <x v="0"/>
    <n v="24"/>
    <x v="30"/>
    <x v="0"/>
    <x v="5"/>
    <x v="2"/>
    <x v="16"/>
    <x v="1"/>
    <s v="No"/>
    <x v="1"/>
    <x v="1"/>
    <x v="1"/>
    <x v="40"/>
    <x v="1"/>
    <x v="4"/>
    <n v="0"/>
    <n v="0"/>
  </r>
  <r>
    <x v="3444"/>
    <x v="10"/>
    <x v="1"/>
    <x v="13"/>
    <x v="0"/>
    <n v="63"/>
    <x v="3"/>
    <x v="1"/>
    <x v="14"/>
    <x v="2"/>
    <x v="22"/>
    <x v="1"/>
    <s v="No"/>
    <x v="4"/>
    <x v="1"/>
    <x v="1"/>
    <x v="45"/>
    <x v="4"/>
    <x v="4"/>
    <n v="0"/>
    <n v="0"/>
  </r>
  <r>
    <x v="3445"/>
    <x v="32"/>
    <x v="1"/>
    <x v="19"/>
    <x v="3"/>
    <n v="58"/>
    <x v="20"/>
    <x v="2"/>
    <x v="23"/>
    <x v="3"/>
    <x v="8"/>
    <x v="1"/>
    <s v="No"/>
    <x v="3"/>
    <x v="1"/>
    <x v="1"/>
    <x v="35"/>
    <x v="5"/>
    <x v="2"/>
    <n v="0"/>
    <n v="0"/>
  </r>
  <r>
    <x v="3446"/>
    <x v="47"/>
    <x v="1"/>
    <x v="23"/>
    <x v="1"/>
    <n v="55"/>
    <x v="7"/>
    <x v="1"/>
    <x v="7"/>
    <x v="1"/>
    <x v="16"/>
    <x v="1"/>
    <s v="No"/>
    <x v="4"/>
    <x v="1"/>
    <x v="1"/>
    <x v="41"/>
    <x v="1"/>
    <x v="1"/>
    <n v="0"/>
    <n v="0"/>
  </r>
  <r>
    <x v="3447"/>
    <x v="46"/>
    <x v="1"/>
    <x v="3"/>
    <x v="1"/>
    <n v="58"/>
    <x v="10"/>
    <x v="2"/>
    <x v="24"/>
    <x v="3"/>
    <x v="24"/>
    <x v="1"/>
    <s v="No"/>
    <x v="0"/>
    <x v="1"/>
    <x v="1"/>
    <x v="35"/>
    <x v="4"/>
    <x v="4"/>
    <n v="0"/>
    <n v="0"/>
  </r>
  <r>
    <x v="3448"/>
    <x v="20"/>
    <x v="1"/>
    <x v="7"/>
    <x v="2"/>
    <n v="28"/>
    <x v="0"/>
    <x v="1"/>
    <x v="22"/>
    <x v="0"/>
    <x v="7"/>
    <x v="1"/>
    <s v="No"/>
    <x v="0"/>
    <x v="1"/>
    <x v="1"/>
    <x v="18"/>
    <x v="4"/>
    <x v="0"/>
    <n v="0"/>
    <n v="0"/>
  </r>
  <r>
    <x v="3449"/>
    <x v="39"/>
    <x v="1"/>
    <x v="0"/>
    <x v="0"/>
    <n v="37"/>
    <x v="23"/>
    <x v="2"/>
    <x v="18"/>
    <x v="1"/>
    <x v="9"/>
    <x v="1"/>
    <s v="No"/>
    <x v="3"/>
    <x v="1"/>
    <x v="1"/>
    <x v="31"/>
    <x v="1"/>
    <x v="5"/>
    <n v="0"/>
    <n v="0"/>
  </r>
  <r>
    <x v="3450"/>
    <x v="30"/>
    <x v="1"/>
    <x v="6"/>
    <x v="0"/>
    <n v="78"/>
    <x v="34"/>
    <x v="2"/>
    <x v="6"/>
    <x v="1"/>
    <x v="15"/>
    <x v="1"/>
    <s v="No"/>
    <x v="5"/>
    <x v="1"/>
    <x v="1"/>
    <x v="4"/>
    <x v="3"/>
    <x v="5"/>
    <n v="0"/>
    <n v="0"/>
  </r>
  <r>
    <x v="3451"/>
    <x v="45"/>
    <x v="1"/>
    <x v="0"/>
    <x v="0"/>
    <n v="73"/>
    <x v="22"/>
    <x v="3"/>
    <x v="5"/>
    <x v="3"/>
    <x v="21"/>
    <x v="1"/>
    <s v="No"/>
    <x v="1"/>
    <x v="1"/>
    <x v="1"/>
    <x v="21"/>
    <x v="2"/>
    <x v="2"/>
    <n v="0"/>
    <n v="0"/>
  </r>
  <r>
    <x v="3452"/>
    <x v="8"/>
    <x v="1"/>
    <x v="14"/>
    <x v="2"/>
    <n v="20"/>
    <x v="19"/>
    <x v="2"/>
    <x v="21"/>
    <x v="1"/>
    <x v="18"/>
    <x v="1"/>
    <s v="No"/>
    <x v="2"/>
    <x v="1"/>
    <x v="1"/>
    <x v="35"/>
    <x v="0"/>
    <x v="0"/>
    <n v="0"/>
    <n v="0"/>
  </r>
  <r>
    <x v="3453"/>
    <x v="18"/>
    <x v="1"/>
    <x v="5"/>
    <x v="0"/>
    <n v="60"/>
    <x v="15"/>
    <x v="0"/>
    <x v="6"/>
    <x v="0"/>
    <x v="24"/>
    <x v="1"/>
    <s v="No"/>
    <x v="3"/>
    <x v="1"/>
    <x v="1"/>
    <x v="26"/>
    <x v="0"/>
    <x v="4"/>
    <n v="0"/>
    <n v="0"/>
  </r>
  <r>
    <x v="3454"/>
    <x v="0"/>
    <x v="1"/>
    <x v="8"/>
    <x v="3"/>
    <n v="71"/>
    <x v="7"/>
    <x v="1"/>
    <x v="12"/>
    <x v="3"/>
    <x v="12"/>
    <x v="1"/>
    <s v="No"/>
    <x v="5"/>
    <x v="1"/>
    <x v="1"/>
    <x v="28"/>
    <x v="3"/>
    <x v="4"/>
    <n v="0"/>
    <n v="0"/>
  </r>
  <r>
    <x v="3455"/>
    <x v="34"/>
    <x v="1"/>
    <x v="17"/>
    <x v="0"/>
    <n v="89"/>
    <x v="31"/>
    <x v="2"/>
    <x v="20"/>
    <x v="3"/>
    <x v="10"/>
    <x v="1"/>
    <s v="No"/>
    <x v="3"/>
    <x v="1"/>
    <x v="1"/>
    <x v="21"/>
    <x v="0"/>
    <x v="2"/>
    <n v="0"/>
    <n v="0"/>
  </r>
  <r>
    <x v="3456"/>
    <x v="32"/>
    <x v="1"/>
    <x v="15"/>
    <x v="0"/>
    <n v="53"/>
    <x v="21"/>
    <x v="2"/>
    <x v="16"/>
    <x v="3"/>
    <x v="12"/>
    <x v="1"/>
    <s v="No"/>
    <x v="0"/>
    <x v="1"/>
    <x v="1"/>
    <x v="33"/>
    <x v="0"/>
    <x v="5"/>
    <n v="0"/>
    <n v="0"/>
  </r>
  <r>
    <x v="3457"/>
    <x v="14"/>
    <x v="1"/>
    <x v="16"/>
    <x v="3"/>
    <n v="87"/>
    <x v="33"/>
    <x v="2"/>
    <x v="0"/>
    <x v="2"/>
    <x v="21"/>
    <x v="1"/>
    <s v="No"/>
    <x v="0"/>
    <x v="1"/>
    <x v="1"/>
    <x v="32"/>
    <x v="1"/>
    <x v="0"/>
    <n v="0"/>
    <n v="0"/>
  </r>
  <r>
    <x v="3458"/>
    <x v="33"/>
    <x v="1"/>
    <x v="16"/>
    <x v="3"/>
    <n v="37"/>
    <x v="8"/>
    <x v="0"/>
    <x v="10"/>
    <x v="1"/>
    <x v="23"/>
    <x v="1"/>
    <s v="No"/>
    <x v="3"/>
    <x v="1"/>
    <x v="1"/>
    <x v="37"/>
    <x v="0"/>
    <x v="3"/>
    <n v="0"/>
    <n v="0"/>
  </r>
  <r>
    <x v="3459"/>
    <x v="33"/>
    <x v="1"/>
    <x v="15"/>
    <x v="0"/>
    <n v="37"/>
    <x v="31"/>
    <x v="0"/>
    <x v="14"/>
    <x v="3"/>
    <x v="22"/>
    <x v="1"/>
    <s v="No"/>
    <x v="0"/>
    <x v="1"/>
    <x v="1"/>
    <x v="33"/>
    <x v="3"/>
    <x v="2"/>
    <n v="0"/>
    <n v="0"/>
  </r>
  <r>
    <x v="3460"/>
    <x v="38"/>
    <x v="1"/>
    <x v="18"/>
    <x v="3"/>
    <n v="78"/>
    <x v="27"/>
    <x v="2"/>
    <x v="9"/>
    <x v="1"/>
    <x v="0"/>
    <x v="1"/>
    <s v="No"/>
    <x v="0"/>
    <x v="1"/>
    <x v="1"/>
    <x v="36"/>
    <x v="4"/>
    <x v="4"/>
    <n v="0"/>
    <n v="0"/>
  </r>
  <r>
    <x v="3461"/>
    <x v="47"/>
    <x v="1"/>
    <x v="9"/>
    <x v="1"/>
    <n v="23"/>
    <x v="5"/>
    <x v="1"/>
    <x v="1"/>
    <x v="1"/>
    <x v="14"/>
    <x v="1"/>
    <s v="No"/>
    <x v="3"/>
    <x v="1"/>
    <x v="1"/>
    <x v="39"/>
    <x v="1"/>
    <x v="3"/>
    <n v="0"/>
    <n v="0"/>
  </r>
  <r>
    <x v="3462"/>
    <x v="42"/>
    <x v="1"/>
    <x v="2"/>
    <x v="0"/>
    <n v="73"/>
    <x v="49"/>
    <x v="0"/>
    <x v="8"/>
    <x v="1"/>
    <x v="9"/>
    <x v="1"/>
    <s v="No"/>
    <x v="3"/>
    <x v="1"/>
    <x v="1"/>
    <x v="11"/>
    <x v="2"/>
    <x v="6"/>
    <n v="0"/>
    <n v="0"/>
  </r>
  <r>
    <x v="3463"/>
    <x v="7"/>
    <x v="1"/>
    <x v="16"/>
    <x v="3"/>
    <n v="27"/>
    <x v="1"/>
    <x v="2"/>
    <x v="22"/>
    <x v="3"/>
    <x v="11"/>
    <x v="1"/>
    <s v="No"/>
    <x v="4"/>
    <x v="1"/>
    <x v="1"/>
    <x v="24"/>
    <x v="3"/>
    <x v="0"/>
    <n v="0"/>
    <n v="0"/>
  </r>
  <r>
    <x v="3464"/>
    <x v="24"/>
    <x v="1"/>
    <x v="7"/>
    <x v="2"/>
    <n v="59"/>
    <x v="40"/>
    <x v="1"/>
    <x v="15"/>
    <x v="0"/>
    <x v="2"/>
    <x v="1"/>
    <s v="No"/>
    <x v="2"/>
    <x v="1"/>
    <x v="1"/>
    <x v="45"/>
    <x v="3"/>
    <x v="2"/>
    <n v="0"/>
    <n v="0"/>
  </r>
  <r>
    <x v="3465"/>
    <x v="1"/>
    <x v="1"/>
    <x v="21"/>
    <x v="3"/>
    <n v="53"/>
    <x v="44"/>
    <x v="2"/>
    <x v="9"/>
    <x v="1"/>
    <x v="23"/>
    <x v="1"/>
    <s v="No"/>
    <x v="3"/>
    <x v="1"/>
    <x v="1"/>
    <x v="4"/>
    <x v="5"/>
    <x v="1"/>
    <n v="0"/>
    <n v="0"/>
  </r>
  <r>
    <x v="3466"/>
    <x v="34"/>
    <x v="1"/>
    <x v="20"/>
    <x v="0"/>
    <n v="42"/>
    <x v="33"/>
    <x v="1"/>
    <x v="7"/>
    <x v="2"/>
    <x v="12"/>
    <x v="1"/>
    <s v="No"/>
    <x v="3"/>
    <x v="1"/>
    <x v="1"/>
    <x v="34"/>
    <x v="4"/>
    <x v="2"/>
    <n v="0"/>
    <n v="0"/>
  </r>
  <r>
    <x v="3467"/>
    <x v="20"/>
    <x v="1"/>
    <x v="18"/>
    <x v="3"/>
    <n v="45"/>
    <x v="21"/>
    <x v="2"/>
    <x v="4"/>
    <x v="3"/>
    <x v="16"/>
    <x v="1"/>
    <s v="No"/>
    <x v="2"/>
    <x v="1"/>
    <x v="1"/>
    <x v="36"/>
    <x v="2"/>
    <x v="2"/>
    <n v="0"/>
    <n v="0"/>
  </r>
  <r>
    <x v="3468"/>
    <x v="24"/>
    <x v="1"/>
    <x v="12"/>
    <x v="3"/>
    <n v="89"/>
    <x v="31"/>
    <x v="1"/>
    <x v="21"/>
    <x v="0"/>
    <x v="1"/>
    <x v="1"/>
    <s v="No"/>
    <x v="3"/>
    <x v="1"/>
    <x v="1"/>
    <x v="13"/>
    <x v="5"/>
    <x v="3"/>
    <n v="0"/>
    <n v="0"/>
  </r>
  <r>
    <x v="3469"/>
    <x v="24"/>
    <x v="1"/>
    <x v="20"/>
    <x v="0"/>
    <n v="85"/>
    <x v="25"/>
    <x v="0"/>
    <x v="23"/>
    <x v="3"/>
    <x v="13"/>
    <x v="1"/>
    <s v="No"/>
    <x v="5"/>
    <x v="1"/>
    <x v="1"/>
    <x v="45"/>
    <x v="1"/>
    <x v="2"/>
    <n v="0"/>
    <n v="0"/>
  </r>
  <r>
    <x v="3470"/>
    <x v="1"/>
    <x v="1"/>
    <x v="7"/>
    <x v="2"/>
    <n v="69"/>
    <x v="8"/>
    <x v="1"/>
    <x v="8"/>
    <x v="2"/>
    <x v="9"/>
    <x v="1"/>
    <s v="No"/>
    <x v="1"/>
    <x v="1"/>
    <x v="1"/>
    <x v="4"/>
    <x v="1"/>
    <x v="4"/>
    <n v="0"/>
    <n v="0"/>
  </r>
  <r>
    <x v="3471"/>
    <x v="49"/>
    <x v="1"/>
    <x v="3"/>
    <x v="1"/>
    <n v="66"/>
    <x v="17"/>
    <x v="1"/>
    <x v="24"/>
    <x v="1"/>
    <x v="0"/>
    <x v="1"/>
    <s v="No"/>
    <x v="5"/>
    <x v="1"/>
    <x v="1"/>
    <x v="4"/>
    <x v="1"/>
    <x v="4"/>
    <n v="0"/>
    <n v="0"/>
  </r>
  <r>
    <x v="3472"/>
    <x v="18"/>
    <x v="1"/>
    <x v="0"/>
    <x v="0"/>
    <n v="42"/>
    <x v="42"/>
    <x v="1"/>
    <x v="3"/>
    <x v="2"/>
    <x v="17"/>
    <x v="1"/>
    <s v="No"/>
    <x v="1"/>
    <x v="1"/>
    <x v="1"/>
    <x v="28"/>
    <x v="5"/>
    <x v="1"/>
    <n v="0"/>
    <n v="0"/>
  </r>
  <r>
    <x v="3473"/>
    <x v="6"/>
    <x v="1"/>
    <x v="10"/>
    <x v="0"/>
    <n v="40"/>
    <x v="23"/>
    <x v="2"/>
    <x v="17"/>
    <x v="1"/>
    <x v="25"/>
    <x v="1"/>
    <s v="No"/>
    <x v="0"/>
    <x v="1"/>
    <x v="1"/>
    <x v="47"/>
    <x v="1"/>
    <x v="1"/>
    <n v="0"/>
    <n v="0"/>
  </r>
  <r>
    <x v="3474"/>
    <x v="38"/>
    <x v="1"/>
    <x v="13"/>
    <x v="0"/>
    <n v="82"/>
    <x v="1"/>
    <x v="2"/>
    <x v="17"/>
    <x v="0"/>
    <x v="14"/>
    <x v="1"/>
    <s v="No"/>
    <x v="5"/>
    <x v="1"/>
    <x v="1"/>
    <x v="27"/>
    <x v="0"/>
    <x v="5"/>
    <n v="0"/>
    <n v="0"/>
  </r>
  <r>
    <x v="3475"/>
    <x v="39"/>
    <x v="1"/>
    <x v="4"/>
    <x v="1"/>
    <n v="88"/>
    <x v="36"/>
    <x v="2"/>
    <x v="20"/>
    <x v="1"/>
    <x v="14"/>
    <x v="1"/>
    <s v="No"/>
    <x v="0"/>
    <x v="1"/>
    <x v="1"/>
    <x v="44"/>
    <x v="1"/>
    <x v="3"/>
    <n v="0"/>
    <n v="0"/>
  </r>
  <r>
    <x v="3476"/>
    <x v="33"/>
    <x v="1"/>
    <x v="23"/>
    <x v="1"/>
    <n v="99"/>
    <x v="36"/>
    <x v="3"/>
    <x v="20"/>
    <x v="2"/>
    <x v="4"/>
    <x v="1"/>
    <s v="No"/>
    <x v="1"/>
    <x v="1"/>
    <x v="1"/>
    <x v="47"/>
    <x v="1"/>
    <x v="1"/>
    <n v="0"/>
    <n v="0"/>
  </r>
  <r>
    <x v="3477"/>
    <x v="10"/>
    <x v="1"/>
    <x v="8"/>
    <x v="3"/>
    <n v="85"/>
    <x v="0"/>
    <x v="1"/>
    <x v="11"/>
    <x v="1"/>
    <x v="22"/>
    <x v="1"/>
    <s v="No"/>
    <x v="5"/>
    <x v="1"/>
    <x v="1"/>
    <x v="25"/>
    <x v="5"/>
    <x v="4"/>
    <n v="0"/>
    <n v="0"/>
  </r>
  <r>
    <x v="3478"/>
    <x v="24"/>
    <x v="1"/>
    <x v="8"/>
    <x v="3"/>
    <n v="57"/>
    <x v="28"/>
    <x v="2"/>
    <x v="23"/>
    <x v="3"/>
    <x v="12"/>
    <x v="1"/>
    <s v="No"/>
    <x v="5"/>
    <x v="1"/>
    <x v="1"/>
    <x v="38"/>
    <x v="3"/>
    <x v="3"/>
    <n v="0"/>
    <n v="0"/>
  </r>
  <r>
    <x v="3479"/>
    <x v="5"/>
    <x v="1"/>
    <x v="1"/>
    <x v="0"/>
    <n v="56"/>
    <x v="14"/>
    <x v="1"/>
    <x v="20"/>
    <x v="2"/>
    <x v="8"/>
    <x v="1"/>
    <s v="No"/>
    <x v="3"/>
    <x v="1"/>
    <x v="1"/>
    <x v="23"/>
    <x v="1"/>
    <x v="5"/>
    <n v="0"/>
    <n v="0"/>
  </r>
  <r>
    <x v="3480"/>
    <x v="3"/>
    <x v="1"/>
    <x v="3"/>
    <x v="1"/>
    <n v="79"/>
    <x v="13"/>
    <x v="0"/>
    <x v="15"/>
    <x v="0"/>
    <x v="1"/>
    <x v="1"/>
    <s v="No"/>
    <x v="1"/>
    <x v="1"/>
    <x v="1"/>
    <x v="24"/>
    <x v="3"/>
    <x v="5"/>
    <n v="0"/>
    <n v="0"/>
  </r>
  <r>
    <x v="3481"/>
    <x v="16"/>
    <x v="1"/>
    <x v="20"/>
    <x v="0"/>
    <n v="67"/>
    <x v="31"/>
    <x v="1"/>
    <x v="1"/>
    <x v="2"/>
    <x v="23"/>
    <x v="1"/>
    <s v="No"/>
    <x v="5"/>
    <x v="1"/>
    <x v="1"/>
    <x v="23"/>
    <x v="5"/>
    <x v="4"/>
    <n v="0"/>
    <n v="0"/>
  </r>
  <r>
    <x v="3482"/>
    <x v="17"/>
    <x v="1"/>
    <x v="24"/>
    <x v="3"/>
    <n v="61"/>
    <x v="11"/>
    <x v="2"/>
    <x v="9"/>
    <x v="0"/>
    <x v="20"/>
    <x v="1"/>
    <s v="No"/>
    <x v="2"/>
    <x v="1"/>
    <x v="1"/>
    <x v="31"/>
    <x v="5"/>
    <x v="1"/>
    <n v="0"/>
    <n v="0"/>
  </r>
  <r>
    <x v="3483"/>
    <x v="1"/>
    <x v="1"/>
    <x v="15"/>
    <x v="0"/>
    <n v="37"/>
    <x v="21"/>
    <x v="0"/>
    <x v="3"/>
    <x v="0"/>
    <x v="20"/>
    <x v="1"/>
    <s v="No"/>
    <x v="0"/>
    <x v="1"/>
    <x v="1"/>
    <x v="33"/>
    <x v="2"/>
    <x v="6"/>
    <n v="0"/>
    <n v="0"/>
  </r>
  <r>
    <x v="3484"/>
    <x v="42"/>
    <x v="1"/>
    <x v="10"/>
    <x v="0"/>
    <n v="75"/>
    <x v="26"/>
    <x v="0"/>
    <x v="0"/>
    <x v="3"/>
    <x v="19"/>
    <x v="1"/>
    <s v="No"/>
    <x v="1"/>
    <x v="1"/>
    <x v="1"/>
    <x v="21"/>
    <x v="2"/>
    <x v="4"/>
    <n v="0"/>
    <n v="0"/>
  </r>
  <r>
    <x v="3485"/>
    <x v="2"/>
    <x v="1"/>
    <x v="5"/>
    <x v="0"/>
    <n v="21"/>
    <x v="2"/>
    <x v="3"/>
    <x v="18"/>
    <x v="0"/>
    <x v="23"/>
    <x v="1"/>
    <s v="No"/>
    <x v="3"/>
    <x v="1"/>
    <x v="1"/>
    <x v="2"/>
    <x v="5"/>
    <x v="0"/>
    <n v="0"/>
    <n v="0"/>
  </r>
  <r>
    <x v="3486"/>
    <x v="47"/>
    <x v="1"/>
    <x v="6"/>
    <x v="0"/>
    <n v="89"/>
    <x v="17"/>
    <x v="0"/>
    <x v="4"/>
    <x v="0"/>
    <x v="8"/>
    <x v="1"/>
    <s v="No"/>
    <x v="3"/>
    <x v="1"/>
    <x v="1"/>
    <x v="49"/>
    <x v="3"/>
    <x v="1"/>
    <n v="0"/>
    <n v="0"/>
  </r>
  <r>
    <x v="3487"/>
    <x v="15"/>
    <x v="1"/>
    <x v="3"/>
    <x v="1"/>
    <n v="24"/>
    <x v="8"/>
    <x v="0"/>
    <x v="19"/>
    <x v="3"/>
    <x v="3"/>
    <x v="1"/>
    <s v="No"/>
    <x v="5"/>
    <x v="1"/>
    <x v="1"/>
    <x v="30"/>
    <x v="4"/>
    <x v="2"/>
    <n v="0"/>
    <n v="0"/>
  </r>
  <r>
    <x v="3488"/>
    <x v="46"/>
    <x v="1"/>
    <x v="1"/>
    <x v="0"/>
    <n v="27"/>
    <x v="12"/>
    <x v="3"/>
    <x v="11"/>
    <x v="1"/>
    <x v="8"/>
    <x v="1"/>
    <s v="No"/>
    <x v="5"/>
    <x v="1"/>
    <x v="1"/>
    <x v="22"/>
    <x v="1"/>
    <x v="3"/>
    <n v="0"/>
    <n v="0"/>
  </r>
  <r>
    <x v="3489"/>
    <x v="39"/>
    <x v="1"/>
    <x v="10"/>
    <x v="0"/>
    <n v="26"/>
    <x v="37"/>
    <x v="0"/>
    <x v="13"/>
    <x v="2"/>
    <x v="12"/>
    <x v="1"/>
    <s v="No"/>
    <x v="4"/>
    <x v="1"/>
    <x v="1"/>
    <x v="18"/>
    <x v="3"/>
    <x v="6"/>
    <n v="0"/>
    <n v="0"/>
  </r>
  <r>
    <x v="3490"/>
    <x v="46"/>
    <x v="1"/>
    <x v="23"/>
    <x v="1"/>
    <n v="82"/>
    <x v="4"/>
    <x v="2"/>
    <x v="10"/>
    <x v="1"/>
    <x v="15"/>
    <x v="1"/>
    <s v="No"/>
    <x v="5"/>
    <x v="1"/>
    <x v="1"/>
    <x v="34"/>
    <x v="2"/>
    <x v="3"/>
    <n v="0"/>
    <n v="0"/>
  </r>
  <r>
    <x v="3491"/>
    <x v="40"/>
    <x v="1"/>
    <x v="13"/>
    <x v="0"/>
    <n v="28"/>
    <x v="1"/>
    <x v="2"/>
    <x v="20"/>
    <x v="0"/>
    <x v="24"/>
    <x v="1"/>
    <s v="No"/>
    <x v="0"/>
    <x v="1"/>
    <x v="1"/>
    <x v="28"/>
    <x v="1"/>
    <x v="5"/>
    <n v="0"/>
    <n v="0"/>
  </r>
  <r>
    <x v="3492"/>
    <x v="39"/>
    <x v="1"/>
    <x v="24"/>
    <x v="3"/>
    <n v="65"/>
    <x v="45"/>
    <x v="2"/>
    <x v="2"/>
    <x v="3"/>
    <x v="12"/>
    <x v="1"/>
    <s v="No"/>
    <x v="3"/>
    <x v="1"/>
    <x v="1"/>
    <x v="26"/>
    <x v="4"/>
    <x v="2"/>
    <n v="0"/>
    <n v="0"/>
  </r>
  <r>
    <x v="3493"/>
    <x v="39"/>
    <x v="1"/>
    <x v="13"/>
    <x v="0"/>
    <n v="82"/>
    <x v="35"/>
    <x v="3"/>
    <x v="13"/>
    <x v="0"/>
    <x v="10"/>
    <x v="1"/>
    <s v="No"/>
    <x v="5"/>
    <x v="1"/>
    <x v="1"/>
    <x v="31"/>
    <x v="2"/>
    <x v="1"/>
    <n v="0"/>
    <n v="0"/>
  </r>
  <r>
    <x v="3494"/>
    <x v="46"/>
    <x v="1"/>
    <x v="18"/>
    <x v="3"/>
    <n v="38"/>
    <x v="47"/>
    <x v="2"/>
    <x v="5"/>
    <x v="0"/>
    <x v="1"/>
    <x v="1"/>
    <s v="No"/>
    <x v="1"/>
    <x v="1"/>
    <x v="1"/>
    <x v="23"/>
    <x v="3"/>
    <x v="3"/>
    <n v="0"/>
    <n v="0"/>
  </r>
  <r>
    <x v="3495"/>
    <x v="41"/>
    <x v="1"/>
    <x v="6"/>
    <x v="0"/>
    <n v="33"/>
    <x v="42"/>
    <x v="3"/>
    <x v="0"/>
    <x v="1"/>
    <x v="11"/>
    <x v="1"/>
    <s v="No"/>
    <x v="1"/>
    <x v="1"/>
    <x v="1"/>
    <x v="0"/>
    <x v="1"/>
    <x v="1"/>
    <n v="0"/>
    <n v="0"/>
  </r>
  <r>
    <x v="3496"/>
    <x v="31"/>
    <x v="1"/>
    <x v="9"/>
    <x v="1"/>
    <n v="38"/>
    <x v="37"/>
    <x v="2"/>
    <x v="6"/>
    <x v="2"/>
    <x v="17"/>
    <x v="1"/>
    <s v="No"/>
    <x v="1"/>
    <x v="1"/>
    <x v="1"/>
    <x v="17"/>
    <x v="3"/>
    <x v="5"/>
    <n v="0"/>
    <n v="0"/>
  </r>
  <r>
    <x v="3497"/>
    <x v="25"/>
    <x v="1"/>
    <x v="8"/>
    <x v="3"/>
    <n v="48"/>
    <x v="24"/>
    <x v="2"/>
    <x v="16"/>
    <x v="1"/>
    <x v="24"/>
    <x v="1"/>
    <s v="No"/>
    <x v="5"/>
    <x v="1"/>
    <x v="1"/>
    <x v="20"/>
    <x v="0"/>
    <x v="6"/>
    <n v="0"/>
    <n v="0"/>
  </r>
  <r>
    <x v="3498"/>
    <x v="36"/>
    <x v="1"/>
    <x v="3"/>
    <x v="1"/>
    <n v="35"/>
    <x v="0"/>
    <x v="2"/>
    <x v="12"/>
    <x v="2"/>
    <x v="22"/>
    <x v="1"/>
    <s v="No"/>
    <x v="3"/>
    <x v="1"/>
    <x v="1"/>
    <x v="1"/>
    <x v="4"/>
    <x v="4"/>
    <n v="0"/>
    <n v="0"/>
  </r>
  <r>
    <x v="3499"/>
    <x v="40"/>
    <x v="1"/>
    <x v="20"/>
    <x v="0"/>
    <n v="29"/>
    <x v="32"/>
    <x v="0"/>
    <x v="21"/>
    <x v="3"/>
    <x v="21"/>
    <x v="1"/>
    <s v="No"/>
    <x v="2"/>
    <x v="1"/>
    <x v="1"/>
    <x v="21"/>
    <x v="3"/>
    <x v="6"/>
    <n v="0"/>
    <n v="0"/>
  </r>
  <r>
    <x v="3500"/>
    <x v="21"/>
    <x v="1"/>
    <x v="5"/>
    <x v="0"/>
    <n v="48"/>
    <x v="4"/>
    <x v="1"/>
    <x v="5"/>
    <x v="3"/>
    <x v="12"/>
    <x v="1"/>
    <s v="No"/>
    <x v="2"/>
    <x v="1"/>
    <x v="1"/>
    <x v="25"/>
    <x v="5"/>
    <x v="0"/>
    <n v="0"/>
    <n v="0"/>
  </r>
  <r>
    <x v="3501"/>
    <x v="10"/>
    <x v="1"/>
    <x v="9"/>
    <x v="1"/>
    <n v="87"/>
    <x v="43"/>
    <x v="2"/>
    <x v="5"/>
    <x v="3"/>
    <x v="6"/>
    <x v="1"/>
    <s v="No"/>
    <x v="3"/>
    <x v="1"/>
    <x v="1"/>
    <x v="34"/>
    <x v="4"/>
    <x v="1"/>
    <n v="0"/>
    <n v="0"/>
  </r>
  <r>
    <x v="3502"/>
    <x v="18"/>
    <x v="1"/>
    <x v="21"/>
    <x v="3"/>
    <n v="62"/>
    <x v="2"/>
    <x v="2"/>
    <x v="14"/>
    <x v="3"/>
    <x v="10"/>
    <x v="1"/>
    <s v="No"/>
    <x v="2"/>
    <x v="1"/>
    <x v="1"/>
    <x v="8"/>
    <x v="4"/>
    <x v="3"/>
    <n v="0"/>
    <n v="0"/>
  </r>
  <r>
    <x v="3503"/>
    <x v="18"/>
    <x v="1"/>
    <x v="5"/>
    <x v="0"/>
    <n v="96"/>
    <x v="43"/>
    <x v="2"/>
    <x v="6"/>
    <x v="1"/>
    <x v="20"/>
    <x v="1"/>
    <s v="No"/>
    <x v="1"/>
    <x v="1"/>
    <x v="1"/>
    <x v="30"/>
    <x v="1"/>
    <x v="1"/>
    <n v="0"/>
    <n v="0"/>
  </r>
  <r>
    <x v="3504"/>
    <x v="13"/>
    <x v="1"/>
    <x v="8"/>
    <x v="3"/>
    <n v="41"/>
    <x v="11"/>
    <x v="1"/>
    <x v="10"/>
    <x v="3"/>
    <x v="17"/>
    <x v="1"/>
    <s v="No"/>
    <x v="2"/>
    <x v="1"/>
    <x v="1"/>
    <x v="16"/>
    <x v="0"/>
    <x v="5"/>
    <n v="0"/>
    <n v="0"/>
  </r>
  <r>
    <x v="3505"/>
    <x v="39"/>
    <x v="1"/>
    <x v="16"/>
    <x v="3"/>
    <n v="42"/>
    <x v="27"/>
    <x v="0"/>
    <x v="16"/>
    <x v="0"/>
    <x v="18"/>
    <x v="1"/>
    <s v="No"/>
    <x v="4"/>
    <x v="1"/>
    <x v="1"/>
    <x v="19"/>
    <x v="4"/>
    <x v="6"/>
    <n v="0"/>
    <n v="0"/>
  </r>
  <r>
    <x v="3506"/>
    <x v="20"/>
    <x v="1"/>
    <x v="5"/>
    <x v="0"/>
    <n v="57"/>
    <x v="26"/>
    <x v="0"/>
    <x v="8"/>
    <x v="0"/>
    <x v="18"/>
    <x v="1"/>
    <s v="No"/>
    <x v="4"/>
    <x v="1"/>
    <x v="1"/>
    <x v="45"/>
    <x v="1"/>
    <x v="0"/>
    <n v="0"/>
    <n v="0"/>
  </r>
  <r>
    <x v="3507"/>
    <x v="5"/>
    <x v="1"/>
    <x v="8"/>
    <x v="3"/>
    <n v="65"/>
    <x v="24"/>
    <x v="1"/>
    <x v="7"/>
    <x v="1"/>
    <x v="19"/>
    <x v="1"/>
    <s v="No"/>
    <x v="5"/>
    <x v="1"/>
    <x v="1"/>
    <x v="42"/>
    <x v="2"/>
    <x v="6"/>
    <n v="0"/>
    <n v="0"/>
  </r>
  <r>
    <x v="3508"/>
    <x v="16"/>
    <x v="1"/>
    <x v="13"/>
    <x v="0"/>
    <n v="54"/>
    <x v="38"/>
    <x v="2"/>
    <x v="0"/>
    <x v="3"/>
    <x v="10"/>
    <x v="1"/>
    <s v="No"/>
    <x v="3"/>
    <x v="1"/>
    <x v="1"/>
    <x v="3"/>
    <x v="4"/>
    <x v="1"/>
    <n v="0"/>
    <n v="0"/>
  </r>
  <r>
    <x v="3509"/>
    <x v="2"/>
    <x v="1"/>
    <x v="17"/>
    <x v="0"/>
    <n v="22"/>
    <x v="31"/>
    <x v="0"/>
    <x v="18"/>
    <x v="0"/>
    <x v="24"/>
    <x v="1"/>
    <s v="No"/>
    <x v="2"/>
    <x v="1"/>
    <x v="1"/>
    <x v="34"/>
    <x v="0"/>
    <x v="4"/>
    <n v="0"/>
    <n v="0"/>
  </r>
  <r>
    <x v="3510"/>
    <x v="34"/>
    <x v="1"/>
    <x v="4"/>
    <x v="1"/>
    <n v="96"/>
    <x v="38"/>
    <x v="1"/>
    <x v="20"/>
    <x v="3"/>
    <x v="8"/>
    <x v="1"/>
    <s v="No"/>
    <x v="4"/>
    <x v="1"/>
    <x v="1"/>
    <x v="0"/>
    <x v="0"/>
    <x v="5"/>
    <n v="0"/>
    <n v="0"/>
  </r>
  <r>
    <x v="3511"/>
    <x v="28"/>
    <x v="1"/>
    <x v="16"/>
    <x v="3"/>
    <n v="81"/>
    <x v="16"/>
    <x v="2"/>
    <x v="24"/>
    <x v="2"/>
    <x v="20"/>
    <x v="1"/>
    <s v="No"/>
    <x v="4"/>
    <x v="1"/>
    <x v="1"/>
    <x v="33"/>
    <x v="2"/>
    <x v="6"/>
    <n v="0"/>
    <n v="0"/>
  </r>
  <r>
    <x v="3512"/>
    <x v="24"/>
    <x v="1"/>
    <x v="5"/>
    <x v="0"/>
    <n v="46"/>
    <x v="0"/>
    <x v="2"/>
    <x v="3"/>
    <x v="3"/>
    <x v="23"/>
    <x v="1"/>
    <s v="No"/>
    <x v="1"/>
    <x v="1"/>
    <x v="1"/>
    <x v="4"/>
    <x v="5"/>
    <x v="3"/>
    <n v="0"/>
    <n v="0"/>
  </r>
  <r>
    <x v="3513"/>
    <x v="11"/>
    <x v="1"/>
    <x v="0"/>
    <x v="0"/>
    <n v="74"/>
    <x v="29"/>
    <x v="3"/>
    <x v="4"/>
    <x v="1"/>
    <x v="19"/>
    <x v="1"/>
    <s v="No"/>
    <x v="5"/>
    <x v="1"/>
    <x v="1"/>
    <x v="32"/>
    <x v="2"/>
    <x v="0"/>
    <n v="0"/>
    <n v="0"/>
  </r>
  <r>
    <x v="3514"/>
    <x v="15"/>
    <x v="1"/>
    <x v="4"/>
    <x v="1"/>
    <n v="50"/>
    <x v="42"/>
    <x v="3"/>
    <x v="0"/>
    <x v="0"/>
    <x v="10"/>
    <x v="1"/>
    <s v="No"/>
    <x v="0"/>
    <x v="1"/>
    <x v="1"/>
    <x v="18"/>
    <x v="1"/>
    <x v="5"/>
    <n v="0"/>
    <n v="0"/>
  </r>
  <r>
    <x v="3515"/>
    <x v="1"/>
    <x v="1"/>
    <x v="10"/>
    <x v="0"/>
    <n v="80"/>
    <x v="45"/>
    <x v="3"/>
    <x v="4"/>
    <x v="0"/>
    <x v="17"/>
    <x v="1"/>
    <s v="No"/>
    <x v="2"/>
    <x v="1"/>
    <x v="1"/>
    <x v="20"/>
    <x v="5"/>
    <x v="4"/>
    <n v="0"/>
    <n v="0"/>
  </r>
  <r>
    <x v="3516"/>
    <x v="50"/>
    <x v="1"/>
    <x v="23"/>
    <x v="1"/>
    <n v="56"/>
    <x v="36"/>
    <x v="1"/>
    <x v="3"/>
    <x v="2"/>
    <x v="17"/>
    <x v="1"/>
    <s v="No"/>
    <x v="1"/>
    <x v="1"/>
    <x v="1"/>
    <x v="25"/>
    <x v="3"/>
    <x v="4"/>
    <n v="0"/>
    <n v="0"/>
  </r>
  <r>
    <x v="3517"/>
    <x v="26"/>
    <x v="1"/>
    <x v="11"/>
    <x v="0"/>
    <n v="69"/>
    <x v="30"/>
    <x v="2"/>
    <x v="20"/>
    <x v="0"/>
    <x v="0"/>
    <x v="1"/>
    <s v="No"/>
    <x v="2"/>
    <x v="1"/>
    <x v="1"/>
    <x v="11"/>
    <x v="5"/>
    <x v="6"/>
    <n v="0"/>
    <n v="0"/>
  </r>
  <r>
    <x v="3518"/>
    <x v="2"/>
    <x v="1"/>
    <x v="5"/>
    <x v="0"/>
    <n v="97"/>
    <x v="24"/>
    <x v="2"/>
    <x v="13"/>
    <x v="1"/>
    <x v="19"/>
    <x v="1"/>
    <s v="No"/>
    <x v="3"/>
    <x v="1"/>
    <x v="1"/>
    <x v="48"/>
    <x v="3"/>
    <x v="3"/>
    <n v="0"/>
    <n v="0"/>
  </r>
  <r>
    <x v="3519"/>
    <x v="18"/>
    <x v="1"/>
    <x v="6"/>
    <x v="0"/>
    <n v="66"/>
    <x v="48"/>
    <x v="2"/>
    <x v="3"/>
    <x v="0"/>
    <x v="18"/>
    <x v="1"/>
    <s v="No"/>
    <x v="2"/>
    <x v="1"/>
    <x v="1"/>
    <x v="0"/>
    <x v="4"/>
    <x v="0"/>
    <n v="0"/>
    <n v="0"/>
  </r>
  <r>
    <x v="3520"/>
    <x v="38"/>
    <x v="1"/>
    <x v="19"/>
    <x v="3"/>
    <n v="70"/>
    <x v="42"/>
    <x v="1"/>
    <x v="18"/>
    <x v="1"/>
    <x v="0"/>
    <x v="1"/>
    <s v="No"/>
    <x v="0"/>
    <x v="1"/>
    <x v="1"/>
    <x v="42"/>
    <x v="4"/>
    <x v="5"/>
    <n v="0"/>
    <n v="0"/>
  </r>
  <r>
    <x v="3521"/>
    <x v="16"/>
    <x v="1"/>
    <x v="9"/>
    <x v="1"/>
    <n v="50"/>
    <x v="33"/>
    <x v="2"/>
    <x v="6"/>
    <x v="0"/>
    <x v="18"/>
    <x v="1"/>
    <s v="No"/>
    <x v="5"/>
    <x v="1"/>
    <x v="1"/>
    <x v="31"/>
    <x v="0"/>
    <x v="1"/>
    <n v="0"/>
    <n v="0"/>
  </r>
  <r>
    <x v="3522"/>
    <x v="7"/>
    <x v="1"/>
    <x v="13"/>
    <x v="0"/>
    <n v="85"/>
    <x v="32"/>
    <x v="2"/>
    <x v="22"/>
    <x v="1"/>
    <x v="4"/>
    <x v="1"/>
    <s v="No"/>
    <x v="5"/>
    <x v="1"/>
    <x v="1"/>
    <x v="21"/>
    <x v="1"/>
    <x v="3"/>
    <n v="0"/>
    <n v="0"/>
  </r>
  <r>
    <x v="3523"/>
    <x v="34"/>
    <x v="1"/>
    <x v="21"/>
    <x v="3"/>
    <n v="59"/>
    <x v="22"/>
    <x v="2"/>
    <x v="17"/>
    <x v="2"/>
    <x v="11"/>
    <x v="1"/>
    <s v="No"/>
    <x v="3"/>
    <x v="1"/>
    <x v="1"/>
    <x v="48"/>
    <x v="1"/>
    <x v="0"/>
    <n v="0"/>
    <n v="0"/>
  </r>
  <r>
    <x v="3524"/>
    <x v="28"/>
    <x v="1"/>
    <x v="13"/>
    <x v="0"/>
    <n v="74"/>
    <x v="49"/>
    <x v="0"/>
    <x v="5"/>
    <x v="2"/>
    <x v="3"/>
    <x v="1"/>
    <s v="No"/>
    <x v="1"/>
    <x v="1"/>
    <x v="1"/>
    <x v="48"/>
    <x v="2"/>
    <x v="5"/>
    <n v="0"/>
    <n v="0"/>
  </r>
  <r>
    <x v="3525"/>
    <x v="4"/>
    <x v="1"/>
    <x v="12"/>
    <x v="3"/>
    <n v="38"/>
    <x v="5"/>
    <x v="0"/>
    <x v="8"/>
    <x v="0"/>
    <x v="1"/>
    <x v="1"/>
    <s v="No"/>
    <x v="3"/>
    <x v="1"/>
    <x v="1"/>
    <x v="39"/>
    <x v="4"/>
    <x v="2"/>
    <n v="0"/>
    <n v="0"/>
  </r>
  <r>
    <x v="3526"/>
    <x v="30"/>
    <x v="1"/>
    <x v="1"/>
    <x v="0"/>
    <n v="99"/>
    <x v="2"/>
    <x v="2"/>
    <x v="8"/>
    <x v="1"/>
    <x v="22"/>
    <x v="1"/>
    <s v="No"/>
    <x v="0"/>
    <x v="1"/>
    <x v="1"/>
    <x v="43"/>
    <x v="3"/>
    <x v="6"/>
    <n v="0"/>
    <n v="0"/>
  </r>
  <r>
    <x v="3527"/>
    <x v="15"/>
    <x v="1"/>
    <x v="0"/>
    <x v="0"/>
    <n v="97"/>
    <x v="47"/>
    <x v="1"/>
    <x v="4"/>
    <x v="1"/>
    <x v="10"/>
    <x v="1"/>
    <s v="No"/>
    <x v="1"/>
    <x v="1"/>
    <x v="1"/>
    <x v="43"/>
    <x v="1"/>
    <x v="1"/>
    <n v="0"/>
    <n v="0"/>
  </r>
  <r>
    <x v="3528"/>
    <x v="21"/>
    <x v="1"/>
    <x v="18"/>
    <x v="3"/>
    <n v="67"/>
    <x v="1"/>
    <x v="0"/>
    <x v="0"/>
    <x v="2"/>
    <x v="9"/>
    <x v="1"/>
    <s v="No"/>
    <x v="1"/>
    <x v="1"/>
    <x v="1"/>
    <x v="42"/>
    <x v="3"/>
    <x v="2"/>
    <n v="0"/>
    <n v="0"/>
  </r>
  <r>
    <x v="3529"/>
    <x v="0"/>
    <x v="1"/>
    <x v="17"/>
    <x v="0"/>
    <n v="20"/>
    <x v="6"/>
    <x v="1"/>
    <x v="1"/>
    <x v="0"/>
    <x v="20"/>
    <x v="1"/>
    <s v="No"/>
    <x v="2"/>
    <x v="1"/>
    <x v="1"/>
    <x v="34"/>
    <x v="4"/>
    <x v="1"/>
    <n v="0"/>
    <n v="0"/>
  </r>
  <r>
    <x v="3530"/>
    <x v="46"/>
    <x v="1"/>
    <x v="12"/>
    <x v="3"/>
    <n v="45"/>
    <x v="19"/>
    <x v="0"/>
    <x v="13"/>
    <x v="1"/>
    <x v="23"/>
    <x v="1"/>
    <s v="No"/>
    <x v="0"/>
    <x v="1"/>
    <x v="1"/>
    <x v="10"/>
    <x v="3"/>
    <x v="1"/>
    <n v="0"/>
    <n v="0"/>
  </r>
  <r>
    <x v="3531"/>
    <x v="22"/>
    <x v="1"/>
    <x v="9"/>
    <x v="1"/>
    <n v="52"/>
    <x v="25"/>
    <x v="3"/>
    <x v="10"/>
    <x v="0"/>
    <x v="12"/>
    <x v="1"/>
    <s v="No"/>
    <x v="4"/>
    <x v="1"/>
    <x v="1"/>
    <x v="2"/>
    <x v="1"/>
    <x v="3"/>
    <n v="0"/>
    <n v="0"/>
  </r>
  <r>
    <x v="3532"/>
    <x v="12"/>
    <x v="1"/>
    <x v="13"/>
    <x v="0"/>
    <n v="68"/>
    <x v="39"/>
    <x v="0"/>
    <x v="21"/>
    <x v="3"/>
    <x v="12"/>
    <x v="1"/>
    <s v="No"/>
    <x v="3"/>
    <x v="1"/>
    <x v="1"/>
    <x v="45"/>
    <x v="2"/>
    <x v="2"/>
    <n v="0"/>
    <n v="0"/>
  </r>
  <r>
    <x v="3533"/>
    <x v="2"/>
    <x v="1"/>
    <x v="4"/>
    <x v="1"/>
    <n v="98"/>
    <x v="21"/>
    <x v="0"/>
    <x v="22"/>
    <x v="3"/>
    <x v="10"/>
    <x v="1"/>
    <s v="No"/>
    <x v="3"/>
    <x v="1"/>
    <x v="1"/>
    <x v="48"/>
    <x v="0"/>
    <x v="0"/>
    <n v="0"/>
    <n v="0"/>
  </r>
  <r>
    <x v="3534"/>
    <x v="13"/>
    <x v="1"/>
    <x v="9"/>
    <x v="1"/>
    <n v="83"/>
    <x v="12"/>
    <x v="2"/>
    <x v="0"/>
    <x v="3"/>
    <x v="4"/>
    <x v="1"/>
    <s v="No"/>
    <x v="0"/>
    <x v="1"/>
    <x v="1"/>
    <x v="22"/>
    <x v="1"/>
    <x v="1"/>
    <n v="0"/>
    <n v="0"/>
  </r>
  <r>
    <x v="3535"/>
    <x v="33"/>
    <x v="1"/>
    <x v="6"/>
    <x v="0"/>
    <n v="51"/>
    <x v="16"/>
    <x v="2"/>
    <x v="16"/>
    <x v="2"/>
    <x v="16"/>
    <x v="1"/>
    <s v="No"/>
    <x v="0"/>
    <x v="1"/>
    <x v="1"/>
    <x v="41"/>
    <x v="5"/>
    <x v="5"/>
    <n v="0"/>
    <n v="0"/>
  </r>
  <r>
    <x v="3536"/>
    <x v="0"/>
    <x v="1"/>
    <x v="8"/>
    <x v="3"/>
    <n v="21"/>
    <x v="46"/>
    <x v="0"/>
    <x v="15"/>
    <x v="1"/>
    <x v="9"/>
    <x v="1"/>
    <s v="No"/>
    <x v="0"/>
    <x v="1"/>
    <x v="1"/>
    <x v="9"/>
    <x v="0"/>
    <x v="5"/>
    <n v="0"/>
    <n v="0"/>
  </r>
  <r>
    <x v="3537"/>
    <x v="9"/>
    <x v="1"/>
    <x v="8"/>
    <x v="3"/>
    <n v="92"/>
    <x v="42"/>
    <x v="2"/>
    <x v="0"/>
    <x v="1"/>
    <x v="1"/>
    <x v="1"/>
    <s v="No"/>
    <x v="3"/>
    <x v="1"/>
    <x v="1"/>
    <x v="19"/>
    <x v="2"/>
    <x v="6"/>
    <n v="0"/>
    <n v="0"/>
  </r>
  <r>
    <x v="3538"/>
    <x v="19"/>
    <x v="1"/>
    <x v="9"/>
    <x v="1"/>
    <n v="63"/>
    <x v="44"/>
    <x v="1"/>
    <x v="3"/>
    <x v="1"/>
    <x v="9"/>
    <x v="1"/>
    <s v="No"/>
    <x v="5"/>
    <x v="1"/>
    <x v="1"/>
    <x v="33"/>
    <x v="0"/>
    <x v="5"/>
    <n v="0"/>
    <n v="0"/>
  </r>
  <r>
    <x v="3539"/>
    <x v="26"/>
    <x v="1"/>
    <x v="16"/>
    <x v="3"/>
    <n v="56"/>
    <x v="14"/>
    <x v="1"/>
    <x v="14"/>
    <x v="1"/>
    <x v="4"/>
    <x v="1"/>
    <s v="No"/>
    <x v="0"/>
    <x v="1"/>
    <x v="1"/>
    <x v="14"/>
    <x v="2"/>
    <x v="4"/>
    <n v="0"/>
    <n v="0"/>
  </r>
  <r>
    <x v="3540"/>
    <x v="41"/>
    <x v="1"/>
    <x v="6"/>
    <x v="0"/>
    <n v="95"/>
    <x v="22"/>
    <x v="2"/>
    <x v="23"/>
    <x v="1"/>
    <x v="12"/>
    <x v="1"/>
    <s v="No"/>
    <x v="1"/>
    <x v="1"/>
    <x v="1"/>
    <x v="36"/>
    <x v="4"/>
    <x v="1"/>
    <n v="0"/>
    <n v="0"/>
  </r>
  <r>
    <x v="3541"/>
    <x v="35"/>
    <x v="1"/>
    <x v="0"/>
    <x v="0"/>
    <n v="66"/>
    <x v="41"/>
    <x v="2"/>
    <x v="8"/>
    <x v="0"/>
    <x v="17"/>
    <x v="1"/>
    <s v="No"/>
    <x v="2"/>
    <x v="1"/>
    <x v="1"/>
    <x v="17"/>
    <x v="3"/>
    <x v="2"/>
    <n v="0"/>
    <n v="0"/>
  </r>
  <r>
    <x v="3542"/>
    <x v="46"/>
    <x v="1"/>
    <x v="7"/>
    <x v="2"/>
    <n v="28"/>
    <x v="37"/>
    <x v="1"/>
    <x v="8"/>
    <x v="1"/>
    <x v="19"/>
    <x v="1"/>
    <s v="No"/>
    <x v="0"/>
    <x v="1"/>
    <x v="1"/>
    <x v="36"/>
    <x v="0"/>
    <x v="1"/>
    <n v="0"/>
    <n v="0"/>
  </r>
  <r>
    <x v="3543"/>
    <x v="44"/>
    <x v="1"/>
    <x v="19"/>
    <x v="3"/>
    <n v="83"/>
    <x v="24"/>
    <x v="2"/>
    <x v="24"/>
    <x v="0"/>
    <x v="7"/>
    <x v="1"/>
    <s v="No"/>
    <x v="3"/>
    <x v="1"/>
    <x v="1"/>
    <x v="27"/>
    <x v="3"/>
    <x v="6"/>
    <n v="0"/>
    <n v="0"/>
  </r>
  <r>
    <x v="3544"/>
    <x v="14"/>
    <x v="1"/>
    <x v="20"/>
    <x v="0"/>
    <n v="55"/>
    <x v="48"/>
    <x v="3"/>
    <x v="4"/>
    <x v="3"/>
    <x v="15"/>
    <x v="1"/>
    <s v="No"/>
    <x v="4"/>
    <x v="1"/>
    <x v="1"/>
    <x v="38"/>
    <x v="1"/>
    <x v="6"/>
    <n v="0"/>
    <n v="0"/>
  </r>
  <r>
    <x v="3545"/>
    <x v="39"/>
    <x v="1"/>
    <x v="3"/>
    <x v="1"/>
    <n v="28"/>
    <x v="39"/>
    <x v="2"/>
    <x v="22"/>
    <x v="1"/>
    <x v="18"/>
    <x v="1"/>
    <s v="No"/>
    <x v="4"/>
    <x v="1"/>
    <x v="1"/>
    <x v="17"/>
    <x v="5"/>
    <x v="2"/>
    <n v="0"/>
    <n v="0"/>
  </r>
  <r>
    <x v="3546"/>
    <x v="52"/>
    <x v="1"/>
    <x v="18"/>
    <x v="3"/>
    <n v="79"/>
    <x v="23"/>
    <x v="2"/>
    <x v="10"/>
    <x v="2"/>
    <x v="15"/>
    <x v="1"/>
    <s v="No"/>
    <x v="1"/>
    <x v="1"/>
    <x v="1"/>
    <x v="10"/>
    <x v="4"/>
    <x v="4"/>
    <n v="0"/>
    <n v="0"/>
  </r>
  <r>
    <x v="3547"/>
    <x v="16"/>
    <x v="1"/>
    <x v="18"/>
    <x v="3"/>
    <n v="31"/>
    <x v="38"/>
    <x v="0"/>
    <x v="23"/>
    <x v="2"/>
    <x v="22"/>
    <x v="1"/>
    <s v="No"/>
    <x v="3"/>
    <x v="1"/>
    <x v="1"/>
    <x v="2"/>
    <x v="2"/>
    <x v="2"/>
    <n v="0"/>
    <n v="0"/>
  </r>
  <r>
    <x v="3548"/>
    <x v="6"/>
    <x v="1"/>
    <x v="0"/>
    <x v="0"/>
    <n v="37"/>
    <x v="40"/>
    <x v="2"/>
    <x v="16"/>
    <x v="3"/>
    <x v="21"/>
    <x v="1"/>
    <s v="No"/>
    <x v="3"/>
    <x v="1"/>
    <x v="1"/>
    <x v="39"/>
    <x v="5"/>
    <x v="0"/>
    <n v="0"/>
    <n v="0"/>
  </r>
  <r>
    <x v="3549"/>
    <x v="42"/>
    <x v="1"/>
    <x v="17"/>
    <x v="0"/>
    <n v="34"/>
    <x v="4"/>
    <x v="2"/>
    <x v="17"/>
    <x v="2"/>
    <x v="23"/>
    <x v="1"/>
    <s v="No"/>
    <x v="4"/>
    <x v="1"/>
    <x v="1"/>
    <x v="47"/>
    <x v="4"/>
    <x v="0"/>
    <n v="0"/>
    <n v="0"/>
  </r>
  <r>
    <x v="3550"/>
    <x v="6"/>
    <x v="1"/>
    <x v="9"/>
    <x v="1"/>
    <n v="74"/>
    <x v="8"/>
    <x v="1"/>
    <x v="20"/>
    <x v="0"/>
    <x v="6"/>
    <x v="1"/>
    <s v="No"/>
    <x v="3"/>
    <x v="1"/>
    <x v="1"/>
    <x v="18"/>
    <x v="1"/>
    <x v="1"/>
    <n v="0"/>
    <n v="0"/>
  </r>
  <r>
    <x v="3551"/>
    <x v="17"/>
    <x v="1"/>
    <x v="24"/>
    <x v="3"/>
    <n v="31"/>
    <x v="6"/>
    <x v="0"/>
    <x v="13"/>
    <x v="1"/>
    <x v="5"/>
    <x v="1"/>
    <s v="No"/>
    <x v="5"/>
    <x v="1"/>
    <x v="1"/>
    <x v="41"/>
    <x v="0"/>
    <x v="1"/>
    <n v="0"/>
    <n v="0"/>
  </r>
  <r>
    <x v="3552"/>
    <x v="40"/>
    <x v="1"/>
    <x v="12"/>
    <x v="3"/>
    <n v="66"/>
    <x v="0"/>
    <x v="2"/>
    <x v="24"/>
    <x v="0"/>
    <x v="3"/>
    <x v="1"/>
    <s v="No"/>
    <x v="2"/>
    <x v="1"/>
    <x v="1"/>
    <x v="35"/>
    <x v="3"/>
    <x v="3"/>
    <n v="0"/>
    <n v="0"/>
  </r>
  <r>
    <x v="3553"/>
    <x v="46"/>
    <x v="1"/>
    <x v="9"/>
    <x v="1"/>
    <n v="99"/>
    <x v="46"/>
    <x v="2"/>
    <x v="4"/>
    <x v="1"/>
    <x v="8"/>
    <x v="1"/>
    <s v="No"/>
    <x v="1"/>
    <x v="1"/>
    <x v="1"/>
    <x v="18"/>
    <x v="4"/>
    <x v="1"/>
    <n v="0"/>
    <n v="0"/>
  </r>
  <r>
    <x v="3554"/>
    <x v="31"/>
    <x v="1"/>
    <x v="10"/>
    <x v="0"/>
    <n v="55"/>
    <x v="7"/>
    <x v="2"/>
    <x v="21"/>
    <x v="1"/>
    <x v="16"/>
    <x v="1"/>
    <s v="No"/>
    <x v="1"/>
    <x v="1"/>
    <x v="1"/>
    <x v="36"/>
    <x v="2"/>
    <x v="0"/>
    <n v="0"/>
    <n v="0"/>
  </r>
  <r>
    <x v="3555"/>
    <x v="15"/>
    <x v="1"/>
    <x v="0"/>
    <x v="0"/>
    <n v="23"/>
    <x v="12"/>
    <x v="0"/>
    <x v="5"/>
    <x v="1"/>
    <x v="12"/>
    <x v="1"/>
    <s v="No"/>
    <x v="2"/>
    <x v="1"/>
    <x v="1"/>
    <x v="24"/>
    <x v="1"/>
    <x v="3"/>
    <n v="0"/>
    <n v="0"/>
  </r>
  <r>
    <x v="3556"/>
    <x v="27"/>
    <x v="1"/>
    <x v="1"/>
    <x v="0"/>
    <n v="88"/>
    <x v="28"/>
    <x v="2"/>
    <x v="18"/>
    <x v="3"/>
    <x v="19"/>
    <x v="1"/>
    <s v="No"/>
    <x v="0"/>
    <x v="1"/>
    <x v="1"/>
    <x v="34"/>
    <x v="1"/>
    <x v="4"/>
    <n v="0"/>
    <n v="0"/>
  </r>
  <r>
    <x v="3557"/>
    <x v="16"/>
    <x v="1"/>
    <x v="14"/>
    <x v="2"/>
    <n v="26"/>
    <x v="22"/>
    <x v="2"/>
    <x v="15"/>
    <x v="2"/>
    <x v="8"/>
    <x v="1"/>
    <s v="No"/>
    <x v="2"/>
    <x v="1"/>
    <x v="1"/>
    <x v="43"/>
    <x v="3"/>
    <x v="6"/>
    <n v="0"/>
    <n v="0"/>
  </r>
  <r>
    <x v="3558"/>
    <x v="33"/>
    <x v="1"/>
    <x v="21"/>
    <x v="3"/>
    <n v="94"/>
    <x v="29"/>
    <x v="0"/>
    <x v="23"/>
    <x v="2"/>
    <x v="6"/>
    <x v="1"/>
    <s v="No"/>
    <x v="3"/>
    <x v="1"/>
    <x v="1"/>
    <x v="44"/>
    <x v="0"/>
    <x v="3"/>
    <n v="0"/>
    <n v="0"/>
  </r>
  <r>
    <x v="3559"/>
    <x v="20"/>
    <x v="1"/>
    <x v="6"/>
    <x v="0"/>
    <n v="25"/>
    <x v="40"/>
    <x v="2"/>
    <x v="19"/>
    <x v="3"/>
    <x v="21"/>
    <x v="1"/>
    <s v="No"/>
    <x v="2"/>
    <x v="1"/>
    <x v="1"/>
    <x v="21"/>
    <x v="0"/>
    <x v="6"/>
    <n v="0"/>
    <n v="0"/>
  </r>
  <r>
    <x v="3560"/>
    <x v="20"/>
    <x v="1"/>
    <x v="20"/>
    <x v="0"/>
    <n v="96"/>
    <x v="23"/>
    <x v="3"/>
    <x v="10"/>
    <x v="3"/>
    <x v="1"/>
    <x v="1"/>
    <s v="No"/>
    <x v="0"/>
    <x v="1"/>
    <x v="1"/>
    <x v="36"/>
    <x v="2"/>
    <x v="2"/>
    <n v="0"/>
    <n v="0"/>
  </r>
  <r>
    <x v="3561"/>
    <x v="6"/>
    <x v="1"/>
    <x v="4"/>
    <x v="1"/>
    <n v="29"/>
    <x v="17"/>
    <x v="0"/>
    <x v="13"/>
    <x v="1"/>
    <x v="23"/>
    <x v="1"/>
    <s v="No"/>
    <x v="3"/>
    <x v="1"/>
    <x v="1"/>
    <x v="30"/>
    <x v="2"/>
    <x v="0"/>
    <n v="0"/>
    <n v="0"/>
  </r>
  <r>
    <x v="3562"/>
    <x v="36"/>
    <x v="1"/>
    <x v="4"/>
    <x v="1"/>
    <n v="36"/>
    <x v="33"/>
    <x v="2"/>
    <x v="17"/>
    <x v="0"/>
    <x v="23"/>
    <x v="1"/>
    <s v="No"/>
    <x v="1"/>
    <x v="1"/>
    <x v="1"/>
    <x v="22"/>
    <x v="4"/>
    <x v="1"/>
    <n v="0"/>
    <n v="0"/>
  </r>
  <r>
    <x v="3563"/>
    <x v="49"/>
    <x v="1"/>
    <x v="0"/>
    <x v="0"/>
    <n v="90"/>
    <x v="1"/>
    <x v="2"/>
    <x v="14"/>
    <x v="2"/>
    <x v="8"/>
    <x v="1"/>
    <s v="No"/>
    <x v="3"/>
    <x v="1"/>
    <x v="1"/>
    <x v="6"/>
    <x v="2"/>
    <x v="6"/>
    <n v="0"/>
    <n v="0"/>
  </r>
  <r>
    <x v="3564"/>
    <x v="52"/>
    <x v="1"/>
    <x v="24"/>
    <x v="3"/>
    <n v="38"/>
    <x v="26"/>
    <x v="1"/>
    <x v="18"/>
    <x v="2"/>
    <x v="14"/>
    <x v="1"/>
    <s v="No"/>
    <x v="1"/>
    <x v="1"/>
    <x v="1"/>
    <x v="19"/>
    <x v="0"/>
    <x v="2"/>
    <n v="0"/>
    <n v="0"/>
  </r>
  <r>
    <x v="3565"/>
    <x v="34"/>
    <x v="1"/>
    <x v="8"/>
    <x v="3"/>
    <n v="52"/>
    <x v="38"/>
    <x v="1"/>
    <x v="0"/>
    <x v="1"/>
    <x v="19"/>
    <x v="1"/>
    <s v="No"/>
    <x v="5"/>
    <x v="1"/>
    <x v="1"/>
    <x v="31"/>
    <x v="3"/>
    <x v="5"/>
    <n v="0"/>
    <n v="0"/>
  </r>
  <r>
    <x v="3566"/>
    <x v="48"/>
    <x v="1"/>
    <x v="2"/>
    <x v="0"/>
    <n v="88"/>
    <x v="29"/>
    <x v="1"/>
    <x v="20"/>
    <x v="1"/>
    <x v="0"/>
    <x v="1"/>
    <s v="No"/>
    <x v="2"/>
    <x v="1"/>
    <x v="1"/>
    <x v="0"/>
    <x v="0"/>
    <x v="5"/>
    <n v="0"/>
    <n v="0"/>
  </r>
  <r>
    <x v="3567"/>
    <x v="45"/>
    <x v="1"/>
    <x v="18"/>
    <x v="3"/>
    <n v="56"/>
    <x v="35"/>
    <x v="1"/>
    <x v="5"/>
    <x v="2"/>
    <x v="17"/>
    <x v="1"/>
    <s v="No"/>
    <x v="2"/>
    <x v="1"/>
    <x v="1"/>
    <x v="8"/>
    <x v="2"/>
    <x v="5"/>
    <n v="0"/>
    <n v="0"/>
  </r>
  <r>
    <x v="3568"/>
    <x v="26"/>
    <x v="1"/>
    <x v="3"/>
    <x v="1"/>
    <n v="71"/>
    <x v="10"/>
    <x v="2"/>
    <x v="7"/>
    <x v="1"/>
    <x v="6"/>
    <x v="1"/>
    <s v="No"/>
    <x v="2"/>
    <x v="1"/>
    <x v="1"/>
    <x v="0"/>
    <x v="3"/>
    <x v="3"/>
    <n v="0"/>
    <n v="0"/>
  </r>
  <r>
    <x v="3569"/>
    <x v="25"/>
    <x v="1"/>
    <x v="3"/>
    <x v="1"/>
    <n v="94"/>
    <x v="29"/>
    <x v="2"/>
    <x v="8"/>
    <x v="3"/>
    <x v="13"/>
    <x v="1"/>
    <s v="No"/>
    <x v="0"/>
    <x v="1"/>
    <x v="1"/>
    <x v="44"/>
    <x v="4"/>
    <x v="0"/>
    <n v="0"/>
    <n v="0"/>
  </r>
  <r>
    <x v="3570"/>
    <x v="51"/>
    <x v="1"/>
    <x v="10"/>
    <x v="0"/>
    <n v="97"/>
    <x v="7"/>
    <x v="3"/>
    <x v="11"/>
    <x v="0"/>
    <x v="10"/>
    <x v="1"/>
    <s v="No"/>
    <x v="3"/>
    <x v="1"/>
    <x v="1"/>
    <x v="18"/>
    <x v="5"/>
    <x v="2"/>
    <n v="0"/>
    <n v="0"/>
  </r>
  <r>
    <x v="3571"/>
    <x v="27"/>
    <x v="1"/>
    <x v="11"/>
    <x v="0"/>
    <n v="27"/>
    <x v="25"/>
    <x v="2"/>
    <x v="3"/>
    <x v="2"/>
    <x v="4"/>
    <x v="1"/>
    <s v="No"/>
    <x v="3"/>
    <x v="1"/>
    <x v="1"/>
    <x v="28"/>
    <x v="4"/>
    <x v="6"/>
    <n v="0"/>
    <n v="0"/>
  </r>
  <r>
    <x v="3572"/>
    <x v="51"/>
    <x v="1"/>
    <x v="6"/>
    <x v="0"/>
    <n v="28"/>
    <x v="3"/>
    <x v="2"/>
    <x v="13"/>
    <x v="1"/>
    <x v="16"/>
    <x v="1"/>
    <s v="No"/>
    <x v="3"/>
    <x v="1"/>
    <x v="1"/>
    <x v="29"/>
    <x v="2"/>
    <x v="5"/>
    <n v="0"/>
    <n v="0"/>
  </r>
  <r>
    <x v="3573"/>
    <x v="49"/>
    <x v="1"/>
    <x v="2"/>
    <x v="0"/>
    <n v="67"/>
    <x v="39"/>
    <x v="0"/>
    <x v="1"/>
    <x v="3"/>
    <x v="8"/>
    <x v="1"/>
    <s v="No"/>
    <x v="1"/>
    <x v="1"/>
    <x v="1"/>
    <x v="46"/>
    <x v="3"/>
    <x v="5"/>
    <n v="0"/>
    <n v="0"/>
  </r>
  <r>
    <x v="3574"/>
    <x v="26"/>
    <x v="1"/>
    <x v="20"/>
    <x v="0"/>
    <n v="70"/>
    <x v="14"/>
    <x v="2"/>
    <x v="17"/>
    <x v="3"/>
    <x v="8"/>
    <x v="1"/>
    <s v="No"/>
    <x v="0"/>
    <x v="1"/>
    <x v="1"/>
    <x v="30"/>
    <x v="4"/>
    <x v="3"/>
    <n v="0"/>
    <n v="0"/>
  </r>
  <r>
    <x v="3575"/>
    <x v="12"/>
    <x v="1"/>
    <x v="7"/>
    <x v="2"/>
    <n v="95"/>
    <x v="0"/>
    <x v="2"/>
    <x v="10"/>
    <x v="3"/>
    <x v="18"/>
    <x v="1"/>
    <s v="No"/>
    <x v="0"/>
    <x v="1"/>
    <x v="1"/>
    <x v="3"/>
    <x v="0"/>
    <x v="4"/>
    <n v="0"/>
    <n v="0"/>
  </r>
  <r>
    <x v="3576"/>
    <x v="26"/>
    <x v="1"/>
    <x v="23"/>
    <x v="1"/>
    <n v="24"/>
    <x v="1"/>
    <x v="0"/>
    <x v="22"/>
    <x v="1"/>
    <x v="21"/>
    <x v="1"/>
    <s v="No"/>
    <x v="0"/>
    <x v="1"/>
    <x v="1"/>
    <x v="45"/>
    <x v="0"/>
    <x v="4"/>
    <n v="0"/>
    <n v="0"/>
  </r>
  <r>
    <x v="3577"/>
    <x v="17"/>
    <x v="1"/>
    <x v="22"/>
    <x v="3"/>
    <n v="35"/>
    <x v="9"/>
    <x v="1"/>
    <x v="22"/>
    <x v="0"/>
    <x v="5"/>
    <x v="1"/>
    <s v="No"/>
    <x v="3"/>
    <x v="1"/>
    <x v="1"/>
    <x v="21"/>
    <x v="4"/>
    <x v="1"/>
    <n v="0"/>
    <n v="0"/>
  </r>
  <r>
    <x v="3578"/>
    <x v="5"/>
    <x v="1"/>
    <x v="9"/>
    <x v="1"/>
    <n v="22"/>
    <x v="42"/>
    <x v="0"/>
    <x v="8"/>
    <x v="0"/>
    <x v="5"/>
    <x v="1"/>
    <s v="No"/>
    <x v="3"/>
    <x v="1"/>
    <x v="1"/>
    <x v="17"/>
    <x v="4"/>
    <x v="3"/>
    <n v="0"/>
    <n v="0"/>
  </r>
  <r>
    <x v="3579"/>
    <x v="50"/>
    <x v="1"/>
    <x v="18"/>
    <x v="3"/>
    <n v="66"/>
    <x v="28"/>
    <x v="0"/>
    <x v="8"/>
    <x v="3"/>
    <x v="6"/>
    <x v="1"/>
    <s v="No"/>
    <x v="3"/>
    <x v="1"/>
    <x v="1"/>
    <x v="5"/>
    <x v="2"/>
    <x v="6"/>
    <n v="0"/>
    <n v="0"/>
  </r>
  <r>
    <x v="3580"/>
    <x v="47"/>
    <x v="1"/>
    <x v="0"/>
    <x v="0"/>
    <n v="83"/>
    <x v="13"/>
    <x v="2"/>
    <x v="23"/>
    <x v="2"/>
    <x v="4"/>
    <x v="1"/>
    <s v="No"/>
    <x v="4"/>
    <x v="1"/>
    <x v="1"/>
    <x v="35"/>
    <x v="1"/>
    <x v="4"/>
    <n v="0"/>
    <n v="0"/>
  </r>
  <r>
    <x v="3581"/>
    <x v="8"/>
    <x v="1"/>
    <x v="10"/>
    <x v="0"/>
    <n v="95"/>
    <x v="42"/>
    <x v="2"/>
    <x v="20"/>
    <x v="3"/>
    <x v="8"/>
    <x v="1"/>
    <s v="No"/>
    <x v="2"/>
    <x v="1"/>
    <x v="1"/>
    <x v="16"/>
    <x v="2"/>
    <x v="1"/>
    <n v="0"/>
    <n v="0"/>
  </r>
  <r>
    <x v="3582"/>
    <x v="51"/>
    <x v="1"/>
    <x v="6"/>
    <x v="0"/>
    <n v="41"/>
    <x v="18"/>
    <x v="1"/>
    <x v="19"/>
    <x v="2"/>
    <x v="23"/>
    <x v="1"/>
    <s v="No"/>
    <x v="4"/>
    <x v="1"/>
    <x v="1"/>
    <x v="28"/>
    <x v="3"/>
    <x v="2"/>
    <n v="0"/>
    <n v="0"/>
  </r>
  <r>
    <x v="3583"/>
    <x v="16"/>
    <x v="1"/>
    <x v="0"/>
    <x v="0"/>
    <n v="77"/>
    <x v="28"/>
    <x v="0"/>
    <x v="18"/>
    <x v="2"/>
    <x v="2"/>
    <x v="1"/>
    <s v="No"/>
    <x v="5"/>
    <x v="1"/>
    <x v="1"/>
    <x v="12"/>
    <x v="2"/>
    <x v="6"/>
    <n v="0"/>
    <n v="0"/>
  </r>
  <r>
    <x v="3584"/>
    <x v="31"/>
    <x v="1"/>
    <x v="4"/>
    <x v="1"/>
    <n v="52"/>
    <x v="20"/>
    <x v="0"/>
    <x v="21"/>
    <x v="3"/>
    <x v="6"/>
    <x v="1"/>
    <s v="No"/>
    <x v="0"/>
    <x v="1"/>
    <x v="1"/>
    <x v="26"/>
    <x v="5"/>
    <x v="5"/>
    <n v="0"/>
    <n v="0"/>
  </r>
  <r>
    <x v="3585"/>
    <x v="31"/>
    <x v="1"/>
    <x v="24"/>
    <x v="3"/>
    <n v="41"/>
    <x v="14"/>
    <x v="3"/>
    <x v="0"/>
    <x v="0"/>
    <x v="7"/>
    <x v="1"/>
    <s v="No"/>
    <x v="3"/>
    <x v="1"/>
    <x v="1"/>
    <x v="7"/>
    <x v="0"/>
    <x v="4"/>
    <n v="0"/>
    <n v="0"/>
  </r>
  <r>
    <x v="3586"/>
    <x v="23"/>
    <x v="1"/>
    <x v="15"/>
    <x v="0"/>
    <n v="28"/>
    <x v="37"/>
    <x v="2"/>
    <x v="22"/>
    <x v="0"/>
    <x v="12"/>
    <x v="1"/>
    <s v="No"/>
    <x v="5"/>
    <x v="1"/>
    <x v="1"/>
    <x v="45"/>
    <x v="3"/>
    <x v="4"/>
    <n v="0"/>
    <n v="0"/>
  </r>
  <r>
    <x v="3587"/>
    <x v="23"/>
    <x v="1"/>
    <x v="1"/>
    <x v="0"/>
    <n v="90"/>
    <x v="41"/>
    <x v="1"/>
    <x v="10"/>
    <x v="2"/>
    <x v="14"/>
    <x v="1"/>
    <s v="No"/>
    <x v="3"/>
    <x v="1"/>
    <x v="1"/>
    <x v="42"/>
    <x v="5"/>
    <x v="2"/>
    <n v="0"/>
    <n v="0"/>
  </r>
  <r>
    <x v="3588"/>
    <x v="51"/>
    <x v="1"/>
    <x v="12"/>
    <x v="3"/>
    <n v="55"/>
    <x v="49"/>
    <x v="2"/>
    <x v="23"/>
    <x v="1"/>
    <x v="1"/>
    <x v="1"/>
    <s v="No"/>
    <x v="4"/>
    <x v="1"/>
    <x v="1"/>
    <x v="19"/>
    <x v="1"/>
    <x v="2"/>
    <n v="0"/>
    <n v="0"/>
  </r>
  <r>
    <x v="3589"/>
    <x v="18"/>
    <x v="1"/>
    <x v="22"/>
    <x v="3"/>
    <n v="73"/>
    <x v="13"/>
    <x v="2"/>
    <x v="24"/>
    <x v="1"/>
    <x v="6"/>
    <x v="1"/>
    <s v="No"/>
    <x v="2"/>
    <x v="1"/>
    <x v="1"/>
    <x v="25"/>
    <x v="1"/>
    <x v="6"/>
    <n v="0"/>
    <n v="0"/>
  </r>
  <r>
    <x v="3590"/>
    <x v="7"/>
    <x v="1"/>
    <x v="10"/>
    <x v="0"/>
    <n v="87"/>
    <x v="45"/>
    <x v="2"/>
    <x v="0"/>
    <x v="3"/>
    <x v="3"/>
    <x v="1"/>
    <s v="No"/>
    <x v="4"/>
    <x v="1"/>
    <x v="1"/>
    <x v="5"/>
    <x v="0"/>
    <x v="6"/>
    <n v="0"/>
    <n v="0"/>
  </r>
  <r>
    <x v="3591"/>
    <x v="39"/>
    <x v="1"/>
    <x v="14"/>
    <x v="2"/>
    <n v="89"/>
    <x v="45"/>
    <x v="2"/>
    <x v="9"/>
    <x v="0"/>
    <x v="4"/>
    <x v="1"/>
    <s v="No"/>
    <x v="4"/>
    <x v="1"/>
    <x v="1"/>
    <x v="25"/>
    <x v="4"/>
    <x v="3"/>
    <n v="0"/>
    <n v="0"/>
  </r>
  <r>
    <x v="3592"/>
    <x v="12"/>
    <x v="1"/>
    <x v="23"/>
    <x v="1"/>
    <n v="82"/>
    <x v="32"/>
    <x v="0"/>
    <x v="12"/>
    <x v="1"/>
    <x v="14"/>
    <x v="1"/>
    <s v="No"/>
    <x v="4"/>
    <x v="1"/>
    <x v="1"/>
    <x v="27"/>
    <x v="0"/>
    <x v="0"/>
    <n v="0"/>
    <n v="0"/>
  </r>
  <r>
    <x v="3593"/>
    <x v="6"/>
    <x v="1"/>
    <x v="3"/>
    <x v="1"/>
    <n v="80"/>
    <x v="5"/>
    <x v="2"/>
    <x v="13"/>
    <x v="1"/>
    <x v="12"/>
    <x v="1"/>
    <s v="No"/>
    <x v="2"/>
    <x v="1"/>
    <x v="1"/>
    <x v="37"/>
    <x v="3"/>
    <x v="5"/>
    <n v="0"/>
    <n v="0"/>
  </r>
  <r>
    <x v="3594"/>
    <x v="1"/>
    <x v="1"/>
    <x v="18"/>
    <x v="3"/>
    <n v="87"/>
    <x v="15"/>
    <x v="0"/>
    <x v="4"/>
    <x v="2"/>
    <x v="5"/>
    <x v="1"/>
    <s v="No"/>
    <x v="4"/>
    <x v="1"/>
    <x v="1"/>
    <x v="32"/>
    <x v="0"/>
    <x v="3"/>
    <n v="0"/>
    <n v="0"/>
  </r>
  <r>
    <x v="3595"/>
    <x v="3"/>
    <x v="1"/>
    <x v="0"/>
    <x v="0"/>
    <n v="41"/>
    <x v="45"/>
    <x v="2"/>
    <x v="10"/>
    <x v="1"/>
    <x v="0"/>
    <x v="1"/>
    <s v="No"/>
    <x v="5"/>
    <x v="1"/>
    <x v="1"/>
    <x v="0"/>
    <x v="3"/>
    <x v="2"/>
    <n v="0"/>
    <n v="0"/>
  </r>
  <r>
    <x v="3596"/>
    <x v="48"/>
    <x v="1"/>
    <x v="15"/>
    <x v="0"/>
    <n v="83"/>
    <x v="36"/>
    <x v="2"/>
    <x v="4"/>
    <x v="1"/>
    <x v="24"/>
    <x v="1"/>
    <s v="No"/>
    <x v="3"/>
    <x v="1"/>
    <x v="1"/>
    <x v="12"/>
    <x v="1"/>
    <x v="0"/>
    <n v="0"/>
    <n v="0"/>
  </r>
  <r>
    <x v="3597"/>
    <x v="26"/>
    <x v="1"/>
    <x v="12"/>
    <x v="3"/>
    <n v="71"/>
    <x v="35"/>
    <x v="2"/>
    <x v="1"/>
    <x v="2"/>
    <x v="0"/>
    <x v="1"/>
    <s v="No"/>
    <x v="3"/>
    <x v="1"/>
    <x v="1"/>
    <x v="27"/>
    <x v="4"/>
    <x v="3"/>
    <n v="0"/>
    <n v="0"/>
  </r>
  <r>
    <x v="3598"/>
    <x v="51"/>
    <x v="1"/>
    <x v="15"/>
    <x v="0"/>
    <n v="76"/>
    <x v="39"/>
    <x v="3"/>
    <x v="7"/>
    <x v="1"/>
    <x v="12"/>
    <x v="1"/>
    <s v="No"/>
    <x v="5"/>
    <x v="1"/>
    <x v="1"/>
    <x v="5"/>
    <x v="4"/>
    <x v="4"/>
    <n v="0"/>
    <n v="0"/>
  </r>
  <r>
    <x v="3599"/>
    <x v="43"/>
    <x v="1"/>
    <x v="18"/>
    <x v="3"/>
    <n v="34"/>
    <x v="23"/>
    <x v="1"/>
    <x v="15"/>
    <x v="1"/>
    <x v="12"/>
    <x v="1"/>
    <s v="No"/>
    <x v="0"/>
    <x v="1"/>
    <x v="1"/>
    <x v="7"/>
    <x v="1"/>
    <x v="1"/>
    <n v="0"/>
    <n v="0"/>
  </r>
  <r>
    <x v="3600"/>
    <x v="29"/>
    <x v="1"/>
    <x v="10"/>
    <x v="0"/>
    <n v="81"/>
    <x v="36"/>
    <x v="3"/>
    <x v="8"/>
    <x v="1"/>
    <x v="2"/>
    <x v="1"/>
    <s v="No"/>
    <x v="1"/>
    <x v="1"/>
    <x v="1"/>
    <x v="29"/>
    <x v="1"/>
    <x v="4"/>
    <n v="0"/>
    <n v="0"/>
  </r>
  <r>
    <x v="3601"/>
    <x v="50"/>
    <x v="1"/>
    <x v="17"/>
    <x v="0"/>
    <n v="47"/>
    <x v="17"/>
    <x v="2"/>
    <x v="21"/>
    <x v="2"/>
    <x v="21"/>
    <x v="1"/>
    <s v="No"/>
    <x v="2"/>
    <x v="1"/>
    <x v="1"/>
    <x v="35"/>
    <x v="3"/>
    <x v="5"/>
    <n v="0"/>
    <n v="0"/>
  </r>
  <r>
    <x v="3602"/>
    <x v="44"/>
    <x v="1"/>
    <x v="11"/>
    <x v="0"/>
    <n v="36"/>
    <x v="5"/>
    <x v="1"/>
    <x v="23"/>
    <x v="2"/>
    <x v="13"/>
    <x v="1"/>
    <s v="No"/>
    <x v="5"/>
    <x v="1"/>
    <x v="1"/>
    <x v="19"/>
    <x v="5"/>
    <x v="3"/>
    <n v="0"/>
    <n v="0"/>
  </r>
  <r>
    <x v="3603"/>
    <x v="4"/>
    <x v="1"/>
    <x v="2"/>
    <x v="0"/>
    <n v="51"/>
    <x v="7"/>
    <x v="2"/>
    <x v="9"/>
    <x v="1"/>
    <x v="2"/>
    <x v="1"/>
    <s v="No"/>
    <x v="1"/>
    <x v="1"/>
    <x v="1"/>
    <x v="36"/>
    <x v="1"/>
    <x v="1"/>
    <n v="0"/>
    <n v="0"/>
  </r>
  <r>
    <x v="3604"/>
    <x v="6"/>
    <x v="1"/>
    <x v="15"/>
    <x v="0"/>
    <n v="86"/>
    <x v="7"/>
    <x v="2"/>
    <x v="20"/>
    <x v="3"/>
    <x v="13"/>
    <x v="1"/>
    <s v="No"/>
    <x v="3"/>
    <x v="1"/>
    <x v="1"/>
    <x v="14"/>
    <x v="5"/>
    <x v="2"/>
    <n v="0"/>
    <n v="0"/>
  </r>
  <r>
    <x v="3605"/>
    <x v="33"/>
    <x v="1"/>
    <x v="2"/>
    <x v="0"/>
    <n v="41"/>
    <x v="15"/>
    <x v="2"/>
    <x v="9"/>
    <x v="3"/>
    <x v="24"/>
    <x v="1"/>
    <s v="No"/>
    <x v="5"/>
    <x v="1"/>
    <x v="1"/>
    <x v="13"/>
    <x v="4"/>
    <x v="6"/>
    <n v="0"/>
    <n v="0"/>
  </r>
  <r>
    <x v="3606"/>
    <x v="38"/>
    <x v="1"/>
    <x v="3"/>
    <x v="1"/>
    <n v="90"/>
    <x v="46"/>
    <x v="3"/>
    <x v="7"/>
    <x v="3"/>
    <x v="6"/>
    <x v="1"/>
    <s v="No"/>
    <x v="0"/>
    <x v="1"/>
    <x v="1"/>
    <x v="23"/>
    <x v="0"/>
    <x v="2"/>
    <n v="0"/>
    <n v="0"/>
  </r>
  <r>
    <x v="3607"/>
    <x v="2"/>
    <x v="1"/>
    <x v="19"/>
    <x v="3"/>
    <n v="93"/>
    <x v="35"/>
    <x v="0"/>
    <x v="4"/>
    <x v="3"/>
    <x v="13"/>
    <x v="1"/>
    <s v="No"/>
    <x v="3"/>
    <x v="1"/>
    <x v="1"/>
    <x v="41"/>
    <x v="0"/>
    <x v="4"/>
    <n v="0"/>
    <n v="0"/>
  </r>
  <r>
    <x v="3608"/>
    <x v="41"/>
    <x v="1"/>
    <x v="24"/>
    <x v="3"/>
    <n v="56"/>
    <x v="30"/>
    <x v="2"/>
    <x v="17"/>
    <x v="3"/>
    <x v="24"/>
    <x v="1"/>
    <s v="No"/>
    <x v="2"/>
    <x v="1"/>
    <x v="1"/>
    <x v="1"/>
    <x v="1"/>
    <x v="6"/>
    <n v="0"/>
    <n v="0"/>
  </r>
  <r>
    <x v="3609"/>
    <x v="3"/>
    <x v="1"/>
    <x v="20"/>
    <x v="0"/>
    <n v="39"/>
    <x v="35"/>
    <x v="2"/>
    <x v="17"/>
    <x v="2"/>
    <x v="21"/>
    <x v="1"/>
    <s v="No"/>
    <x v="4"/>
    <x v="1"/>
    <x v="1"/>
    <x v="4"/>
    <x v="5"/>
    <x v="5"/>
    <n v="0"/>
    <n v="0"/>
  </r>
  <r>
    <x v="3610"/>
    <x v="20"/>
    <x v="1"/>
    <x v="14"/>
    <x v="2"/>
    <n v="86"/>
    <x v="21"/>
    <x v="3"/>
    <x v="14"/>
    <x v="3"/>
    <x v="6"/>
    <x v="1"/>
    <s v="No"/>
    <x v="4"/>
    <x v="1"/>
    <x v="1"/>
    <x v="2"/>
    <x v="4"/>
    <x v="0"/>
    <n v="0"/>
    <n v="0"/>
  </r>
  <r>
    <x v="3611"/>
    <x v="6"/>
    <x v="1"/>
    <x v="17"/>
    <x v="0"/>
    <n v="82"/>
    <x v="47"/>
    <x v="2"/>
    <x v="5"/>
    <x v="1"/>
    <x v="3"/>
    <x v="1"/>
    <s v="No"/>
    <x v="3"/>
    <x v="1"/>
    <x v="1"/>
    <x v="48"/>
    <x v="2"/>
    <x v="2"/>
    <n v="0"/>
    <n v="0"/>
  </r>
  <r>
    <x v="3612"/>
    <x v="36"/>
    <x v="1"/>
    <x v="3"/>
    <x v="1"/>
    <n v="29"/>
    <x v="49"/>
    <x v="2"/>
    <x v="11"/>
    <x v="2"/>
    <x v="15"/>
    <x v="1"/>
    <s v="No"/>
    <x v="3"/>
    <x v="1"/>
    <x v="1"/>
    <x v="8"/>
    <x v="1"/>
    <x v="6"/>
    <n v="0"/>
    <n v="0"/>
  </r>
  <r>
    <x v="3613"/>
    <x v="44"/>
    <x v="1"/>
    <x v="19"/>
    <x v="3"/>
    <n v="27"/>
    <x v="46"/>
    <x v="2"/>
    <x v="23"/>
    <x v="3"/>
    <x v="1"/>
    <x v="1"/>
    <s v="No"/>
    <x v="5"/>
    <x v="1"/>
    <x v="1"/>
    <x v="19"/>
    <x v="0"/>
    <x v="2"/>
    <n v="0"/>
    <n v="0"/>
  </r>
  <r>
    <x v="3614"/>
    <x v="5"/>
    <x v="1"/>
    <x v="24"/>
    <x v="3"/>
    <n v="25"/>
    <x v="12"/>
    <x v="0"/>
    <x v="1"/>
    <x v="1"/>
    <x v="10"/>
    <x v="1"/>
    <s v="No"/>
    <x v="4"/>
    <x v="1"/>
    <x v="1"/>
    <x v="5"/>
    <x v="4"/>
    <x v="2"/>
    <n v="0"/>
    <n v="0"/>
  </r>
  <r>
    <x v="3615"/>
    <x v="25"/>
    <x v="1"/>
    <x v="10"/>
    <x v="0"/>
    <n v="31"/>
    <x v="18"/>
    <x v="2"/>
    <x v="9"/>
    <x v="0"/>
    <x v="14"/>
    <x v="1"/>
    <s v="No"/>
    <x v="1"/>
    <x v="1"/>
    <x v="1"/>
    <x v="7"/>
    <x v="2"/>
    <x v="5"/>
    <n v="0"/>
    <n v="0"/>
  </r>
  <r>
    <x v="3616"/>
    <x v="32"/>
    <x v="1"/>
    <x v="15"/>
    <x v="0"/>
    <n v="23"/>
    <x v="48"/>
    <x v="0"/>
    <x v="7"/>
    <x v="0"/>
    <x v="13"/>
    <x v="1"/>
    <s v="No"/>
    <x v="5"/>
    <x v="1"/>
    <x v="1"/>
    <x v="42"/>
    <x v="5"/>
    <x v="0"/>
    <n v="0"/>
    <n v="0"/>
  </r>
  <r>
    <x v="3617"/>
    <x v="39"/>
    <x v="1"/>
    <x v="22"/>
    <x v="3"/>
    <n v="47"/>
    <x v="0"/>
    <x v="2"/>
    <x v="12"/>
    <x v="3"/>
    <x v="24"/>
    <x v="1"/>
    <s v="No"/>
    <x v="0"/>
    <x v="1"/>
    <x v="1"/>
    <x v="32"/>
    <x v="5"/>
    <x v="5"/>
    <n v="0"/>
    <n v="0"/>
  </r>
  <r>
    <x v="3618"/>
    <x v="48"/>
    <x v="1"/>
    <x v="24"/>
    <x v="3"/>
    <n v="67"/>
    <x v="22"/>
    <x v="2"/>
    <x v="1"/>
    <x v="3"/>
    <x v="17"/>
    <x v="1"/>
    <s v="No"/>
    <x v="4"/>
    <x v="1"/>
    <x v="1"/>
    <x v="39"/>
    <x v="3"/>
    <x v="4"/>
    <n v="0"/>
    <n v="0"/>
  </r>
  <r>
    <x v="3619"/>
    <x v="42"/>
    <x v="1"/>
    <x v="18"/>
    <x v="3"/>
    <n v="75"/>
    <x v="17"/>
    <x v="1"/>
    <x v="23"/>
    <x v="0"/>
    <x v="8"/>
    <x v="1"/>
    <s v="No"/>
    <x v="4"/>
    <x v="1"/>
    <x v="1"/>
    <x v="16"/>
    <x v="0"/>
    <x v="1"/>
    <n v="0"/>
    <n v="0"/>
  </r>
  <r>
    <x v="3620"/>
    <x v="52"/>
    <x v="1"/>
    <x v="3"/>
    <x v="1"/>
    <n v="82"/>
    <x v="7"/>
    <x v="2"/>
    <x v="2"/>
    <x v="2"/>
    <x v="3"/>
    <x v="1"/>
    <s v="No"/>
    <x v="0"/>
    <x v="1"/>
    <x v="1"/>
    <x v="40"/>
    <x v="2"/>
    <x v="0"/>
    <n v="0"/>
    <n v="0"/>
  </r>
  <r>
    <x v="3621"/>
    <x v="21"/>
    <x v="1"/>
    <x v="4"/>
    <x v="1"/>
    <n v="32"/>
    <x v="32"/>
    <x v="3"/>
    <x v="5"/>
    <x v="2"/>
    <x v="17"/>
    <x v="1"/>
    <s v="No"/>
    <x v="4"/>
    <x v="1"/>
    <x v="1"/>
    <x v="36"/>
    <x v="1"/>
    <x v="0"/>
    <n v="0"/>
    <n v="0"/>
  </r>
  <r>
    <x v="3622"/>
    <x v="5"/>
    <x v="1"/>
    <x v="10"/>
    <x v="0"/>
    <n v="41"/>
    <x v="48"/>
    <x v="2"/>
    <x v="7"/>
    <x v="3"/>
    <x v="24"/>
    <x v="1"/>
    <s v="No"/>
    <x v="5"/>
    <x v="1"/>
    <x v="1"/>
    <x v="45"/>
    <x v="2"/>
    <x v="2"/>
    <n v="0"/>
    <n v="0"/>
  </r>
  <r>
    <x v="3623"/>
    <x v="31"/>
    <x v="1"/>
    <x v="16"/>
    <x v="3"/>
    <n v="89"/>
    <x v="10"/>
    <x v="2"/>
    <x v="10"/>
    <x v="0"/>
    <x v="2"/>
    <x v="1"/>
    <s v="No"/>
    <x v="4"/>
    <x v="1"/>
    <x v="1"/>
    <x v="7"/>
    <x v="3"/>
    <x v="1"/>
    <n v="0"/>
    <n v="0"/>
  </r>
  <r>
    <x v="3624"/>
    <x v="40"/>
    <x v="1"/>
    <x v="19"/>
    <x v="3"/>
    <n v="82"/>
    <x v="21"/>
    <x v="3"/>
    <x v="15"/>
    <x v="3"/>
    <x v="16"/>
    <x v="1"/>
    <s v="No"/>
    <x v="5"/>
    <x v="1"/>
    <x v="1"/>
    <x v="17"/>
    <x v="4"/>
    <x v="4"/>
    <n v="0"/>
    <n v="0"/>
  </r>
  <r>
    <x v="3625"/>
    <x v="42"/>
    <x v="1"/>
    <x v="18"/>
    <x v="3"/>
    <n v="99"/>
    <x v="26"/>
    <x v="0"/>
    <x v="14"/>
    <x v="0"/>
    <x v="14"/>
    <x v="1"/>
    <s v="No"/>
    <x v="0"/>
    <x v="1"/>
    <x v="1"/>
    <x v="18"/>
    <x v="3"/>
    <x v="1"/>
    <n v="0"/>
    <n v="0"/>
  </r>
  <r>
    <x v="3626"/>
    <x v="28"/>
    <x v="1"/>
    <x v="0"/>
    <x v="0"/>
    <n v="98"/>
    <x v="16"/>
    <x v="0"/>
    <x v="11"/>
    <x v="3"/>
    <x v="1"/>
    <x v="1"/>
    <s v="No"/>
    <x v="0"/>
    <x v="1"/>
    <x v="1"/>
    <x v="18"/>
    <x v="0"/>
    <x v="3"/>
    <n v="0"/>
    <n v="0"/>
  </r>
  <r>
    <x v="3627"/>
    <x v="31"/>
    <x v="1"/>
    <x v="22"/>
    <x v="3"/>
    <n v="54"/>
    <x v="12"/>
    <x v="2"/>
    <x v="5"/>
    <x v="0"/>
    <x v="13"/>
    <x v="1"/>
    <s v="No"/>
    <x v="2"/>
    <x v="1"/>
    <x v="1"/>
    <x v="26"/>
    <x v="1"/>
    <x v="6"/>
    <n v="0"/>
    <n v="0"/>
  </r>
  <r>
    <x v="3628"/>
    <x v="10"/>
    <x v="1"/>
    <x v="0"/>
    <x v="0"/>
    <n v="88"/>
    <x v="42"/>
    <x v="0"/>
    <x v="7"/>
    <x v="2"/>
    <x v="22"/>
    <x v="1"/>
    <s v="No"/>
    <x v="1"/>
    <x v="1"/>
    <x v="1"/>
    <x v="31"/>
    <x v="2"/>
    <x v="5"/>
    <n v="0"/>
    <n v="0"/>
  </r>
  <r>
    <x v="3629"/>
    <x v="16"/>
    <x v="1"/>
    <x v="17"/>
    <x v="0"/>
    <n v="43"/>
    <x v="23"/>
    <x v="0"/>
    <x v="12"/>
    <x v="2"/>
    <x v="9"/>
    <x v="1"/>
    <s v="No"/>
    <x v="3"/>
    <x v="1"/>
    <x v="1"/>
    <x v="12"/>
    <x v="5"/>
    <x v="0"/>
    <n v="0"/>
    <n v="0"/>
  </r>
  <r>
    <x v="3630"/>
    <x v="13"/>
    <x v="1"/>
    <x v="19"/>
    <x v="3"/>
    <n v="73"/>
    <x v="19"/>
    <x v="2"/>
    <x v="12"/>
    <x v="0"/>
    <x v="6"/>
    <x v="1"/>
    <s v="No"/>
    <x v="5"/>
    <x v="1"/>
    <x v="1"/>
    <x v="32"/>
    <x v="1"/>
    <x v="1"/>
    <n v="0"/>
    <n v="0"/>
  </r>
  <r>
    <x v="3631"/>
    <x v="39"/>
    <x v="1"/>
    <x v="19"/>
    <x v="3"/>
    <n v="50"/>
    <x v="32"/>
    <x v="2"/>
    <x v="15"/>
    <x v="3"/>
    <x v="3"/>
    <x v="1"/>
    <s v="No"/>
    <x v="5"/>
    <x v="1"/>
    <x v="1"/>
    <x v="8"/>
    <x v="2"/>
    <x v="5"/>
    <n v="0"/>
    <n v="0"/>
  </r>
  <r>
    <x v="3632"/>
    <x v="7"/>
    <x v="1"/>
    <x v="4"/>
    <x v="1"/>
    <n v="73"/>
    <x v="40"/>
    <x v="0"/>
    <x v="14"/>
    <x v="1"/>
    <x v="4"/>
    <x v="1"/>
    <s v="No"/>
    <x v="0"/>
    <x v="1"/>
    <x v="1"/>
    <x v="35"/>
    <x v="5"/>
    <x v="3"/>
    <n v="0"/>
    <n v="0"/>
  </r>
  <r>
    <x v="3633"/>
    <x v="31"/>
    <x v="1"/>
    <x v="24"/>
    <x v="3"/>
    <n v="51"/>
    <x v="6"/>
    <x v="2"/>
    <x v="20"/>
    <x v="1"/>
    <x v="11"/>
    <x v="1"/>
    <s v="No"/>
    <x v="1"/>
    <x v="1"/>
    <x v="1"/>
    <x v="43"/>
    <x v="4"/>
    <x v="4"/>
    <n v="0"/>
    <n v="0"/>
  </r>
  <r>
    <x v="3634"/>
    <x v="35"/>
    <x v="1"/>
    <x v="20"/>
    <x v="0"/>
    <n v="22"/>
    <x v="31"/>
    <x v="2"/>
    <x v="6"/>
    <x v="0"/>
    <x v="13"/>
    <x v="1"/>
    <s v="No"/>
    <x v="3"/>
    <x v="1"/>
    <x v="1"/>
    <x v="14"/>
    <x v="3"/>
    <x v="2"/>
    <n v="0"/>
    <n v="0"/>
  </r>
  <r>
    <x v="3635"/>
    <x v="16"/>
    <x v="1"/>
    <x v="3"/>
    <x v="1"/>
    <n v="32"/>
    <x v="24"/>
    <x v="0"/>
    <x v="17"/>
    <x v="3"/>
    <x v="13"/>
    <x v="1"/>
    <s v="No"/>
    <x v="1"/>
    <x v="1"/>
    <x v="1"/>
    <x v="14"/>
    <x v="2"/>
    <x v="0"/>
    <n v="0"/>
    <n v="0"/>
  </r>
  <r>
    <x v="3636"/>
    <x v="2"/>
    <x v="1"/>
    <x v="3"/>
    <x v="1"/>
    <n v="38"/>
    <x v="18"/>
    <x v="0"/>
    <x v="12"/>
    <x v="2"/>
    <x v="19"/>
    <x v="1"/>
    <s v="No"/>
    <x v="4"/>
    <x v="1"/>
    <x v="1"/>
    <x v="13"/>
    <x v="1"/>
    <x v="1"/>
    <n v="0"/>
    <n v="0"/>
  </r>
  <r>
    <x v="3637"/>
    <x v="45"/>
    <x v="1"/>
    <x v="23"/>
    <x v="1"/>
    <n v="66"/>
    <x v="40"/>
    <x v="0"/>
    <x v="22"/>
    <x v="0"/>
    <x v="15"/>
    <x v="1"/>
    <s v="No"/>
    <x v="0"/>
    <x v="1"/>
    <x v="1"/>
    <x v="18"/>
    <x v="2"/>
    <x v="0"/>
    <n v="0"/>
    <n v="0"/>
  </r>
  <r>
    <x v="3638"/>
    <x v="37"/>
    <x v="1"/>
    <x v="21"/>
    <x v="3"/>
    <n v="20"/>
    <x v="23"/>
    <x v="2"/>
    <x v="8"/>
    <x v="1"/>
    <x v="12"/>
    <x v="1"/>
    <s v="No"/>
    <x v="0"/>
    <x v="1"/>
    <x v="1"/>
    <x v="16"/>
    <x v="3"/>
    <x v="4"/>
    <n v="0"/>
    <n v="0"/>
  </r>
  <r>
    <x v="3639"/>
    <x v="8"/>
    <x v="1"/>
    <x v="7"/>
    <x v="2"/>
    <n v="44"/>
    <x v="26"/>
    <x v="2"/>
    <x v="18"/>
    <x v="2"/>
    <x v="15"/>
    <x v="1"/>
    <s v="No"/>
    <x v="4"/>
    <x v="1"/>
    <x v="1"/>
    <x v="30"/>
    <x v="0"/>
    <x v="2"/>
    <n v="0"/>
    <n v="0"/>
  </r>
  <r>
    <x v="3640"/>
    <x v="36"/>
    <x v="1"/>
    <x v="12"/>
    <x v="3"/>
    <n v="31"/>
    <x v="46"/>
    <x v="0"/>
    <x v="6"/>
    <x v="1"/>
    <x v="17"/>
    <x v="1"/>
    <s v="No"/>
    <x v="2"/>
    <x v="1"/>
    <x v="1"/>
    <x v="14"/>
    <x v="3"/>
    <x v="5"/>
    <n v="0"/>
    <n v="0"/>
  </r>
  <r>
    <x v="3641"/>
    <x v="47"/>
    <x v="1"/>
    <x v="14"/>
    <x v="2"/>
    <n v="45"/>
    <x v="14"/>
    <x v="2"/>
    <x v="17"/>
    <x v="3"/>
    <x v="2"/>
    <x v="1"/>
    <s v="No"/>
    <x v="1"/>
    <x v="1"/>
    <x v="1"/>
    <x v="30"/>
    <x v="4"/>
    <x v="6"/>
    <n v="0"/>
    <n v="0"/>
  </r>
  <r>
    <x v="3642"/>
    <x v="36"/>
    <x v="1"/>
    <x v="10"/>
    <x v="0"/>
    <n v="71"/>
    <x v="28"/>
    <x v="0"/>
    <x v="1"/>
    <x v="2"/>
    <x v="14"/>
    <x v="1"/>
    <s v="No"/>
    <x v="5"/>
    <x v="1"/>
    <x v="1"/>
    <x v="36"/>
    <x v="3"/>
    <x v="2"/>
    <n v="0"/>
    <n v="0"/>
  </r>
  <r>
    <x v="3643"/>
    <x v="10"/>
    <x v="1"/>
    <x v="18"/>
    <x v="3"/>
    <n v="96"/>
    <x v="30"/>
    <x v="3"/>
    <x v="23"/>
    <x v="3"/>
    <x v="4"/>
    <x v="1"/>
    <s v="No"/>
    <x v="3"/>
    <x v="1"/>
    <x v="1"/>
    <x v="39"/>
    <x v="5"/>
    <x v="2"/>
    <n v="0"/>
    <n v="0"/>
  </r>
  <r>
    <x v="3644"/>
    <x v="25"/>
    <x v="1"/>
    <x v="0"/>
    <x v="0"/>
    <n v="32"/>
    <x v="10"/>
    <x v="2"/>
    <x v="10"/>
    <x v="0"/>
    <x v="5"/>
    <x v="1"/>
    <s v="No"/>
    <x v="2"/>
    <x v="1"/>
    <x v="1"/>
    <x v="27"/>
    <x v="0"/>
    <x v="1"/>
    <n v="0"/>
    <n v="0"/>
  </r>
  <r>
    <x v="3645"/>
    <x v="21"/>
    <x v="1"/>
    <x v="21"/>
    <x v="3"/>
    <n v="90"/>
    <x v="24"/>
    <x v="0"/>
    <x v="5"/>
    <x v="2"/>
    <x v="23"/>
    <x v="1"/>
    <s v="No"/>
    <x v="1"/>
    <x v="1"/>
    <x v="1"/>
    <x v="4"/>
    <x v="2"/>
    <x v="6"/>
    <n v="0"/>
    <n v="0"/>
  </r>
  <r>
    <x v="3646"/>
    <x v="28"/>
    <x v="1"/>
    <x v="16"/>
    <x v="3"/>
    <n v="68"/>
    <x v="22"/>
    <x v="2"/>
    <x v="1"/>
    <x v="1"/>
    <x v="16"/>
    <x v="1"/>
    <s v="No"/>
    <x v="4"/>
    <x v="1"/>
    <x v="1"/>
    <x v="30"/>
    <x v="5"/>
    <x v="0"/>
    <n v="0"/>
    <n v="0"/>
  </r>
  <r>
    <x v="3647"/>
    <x v="36"/>
    <x v="1"/>
    <x v="6"/>
    <x v="0"/>
    <n v="45"/>
    <x v="23"/>
    <x v="2"/>
    <x v="0"/>
    <x v="0"/>
    <x v="3"/>
    <x v="1"/>
    <s v="No"/>
    <x v="5"/>
    <x v="1"/>
    <x v="1"/>
    <x v="45"/>
    <x v="4"/>
    <x v="1"/>
    <n v="0"/>
    <n v="0"/>
  </r>
  <r>
    <x v="3648"/>
    <x v="18"/>
    <x v="1"/>
    <x v="11"/>
    <x v="0"/>
    <n v="67"/>
    <x v="14"/>
    <x v="2"/>
    <x v="3"/>
    <x v="0"/>
    <x v="16"/>
    <x v="1"/>
    <s v="No"/>
    <x v="1"/>
    <x v="1"/>
    <x v="1"/>
    <x v="24"/>
    <x v="1"/>
    <x v="4"/>
    <n v="0"/>
    <n v="0"/>
  </r>
  <r>
    <x v="3649"/>
    <x v="33"/>
    <x v="1"/>
    <x v="11"/>
    <x v="0"/>
    <n v="57"/>
    <x v="46"/>
    <x v="2"/>
    <x v="18"/>
    <x v="3"/>
    <x v="14"/>
    <x v="1"/>
    <s v="No"/>
    <x v="3"/>
    <x v="1"/>
    <x v="1"/>
    <x v="42"/>
    <x v="2"/>
    <x v="0"/>
    <n v="0"/>
    <n v="0"/>
  </r>
  <r>
    <x v="3650"/>
    <x v="47"/>
    <x v="1"/>
    <x v="2"/>
    <x v="0"/>
    <n v="60"/>
    <x v="31"/>
    <x v="2"/>
    <x v="5"/>
    <x v="2"/>
    <x v="1"/>
    <x v="1"/>
    <s v="No"/>
    <x v="4"/>
    <x v="1"/>
    <x v="1"/>
    <x v="35"/>
    <x v="3"/>
    <x v="2"/>
    <n v="0"/>
    <n v="0"/>
  </r>
  <r>
    <x v="3651"/>
    <x v="30"/>
    <x v="1"/>
    <x v="8"/>
    <x v="3"/>
    <n v="32"/>
    <x v="28"/>
    <x v="2"/>
    <x v="22"/>
    <x v="1"/>
    <x v="22"/>
    <x v="1"/>
    <s v="No"/>
    <x v="0"/>
    <x v="1"/>
    <x v="1"/>
    <x v="36"/>
    <x v="0"/>
    <x v="6"/>
    <n v="0"/>
    <n v="0"/>
  </r>
  <r>
    <x v="3652"/>
    <x v="7"/>
    <x v="1"/>
    <x v="8"/>
    <x v="3"/>
    <n v="29"/>
    <x v="0"/>
    <x v="1"/>
    <x v="23"/>
    <x v="3"/>
    <x v="22"/>
    <x v="1"/>
    <s v="No"/>
    <x v="5"/>
    <x v="1"/>
    <x v="1"/>
    <x v="2"/>
    <x v="5"/>
    <x v="5"/>
    <n v="0"/>
    <n v="0"/>
  </r>
  <r>
    <x v="3653"/>
    <x v="29"/>
    <x v="1"/>
    <x v="7"/>
    <x v="2"/>
    <n v="20"/>
    <x v="46"/>
    <x v="2"/>
    <x v="24"/>
    <x v="1"/>
    <x v="20"/>
    <x v="1"/>
    <s v="No"/>
    <x v="2"/>
    <x v="1"/>
    <x v="1"/>
    <x v="30"/>
    <x v="2"/>
    <x v="0"/>
    <n v="0"/>
    <n v="0"/>
  </r>
  <r>
    <x v="3654"/>
    <x v="3"/>
    <x v="1"/>
    <x v="16"/>
    <x v="3"/>
    <n v="98"/>
    <x v="10"/>
    <x v="2"/>
    <x v="14"/>
    <x v="0"/>
    <x v="13"/>
    <x v="1"/>
    <s v="No"/>
    <x v="2"/>
    <x v="1"/>
    <x v="1"/>
    <x v="9"/>
    <x v="2"/>
    <x v="2"/>
    <n v="0"/>
    <n v="0"/>
  </r>
  <r>
    <x v="3655"/>
    <x v="30"/>
    <x v="1"/>
    <x v="1"/>
    <x v="0"/>
    <n v="27"/>
    <x v="5"/>
    <x v="2"/>
    <x v="22"/>
    <x v="3"/>
    <x v="3"/>
    <x v="1"/>
    <s v="No"/>
    <x v="2"/>
    <x v="1"/>
    <x v="1"/>
    <x v="7"/>
    <x v="2"/>
    <x v="4"/>
    <n v="0"/>
    <n v="0"/>
  </r>
  <r>
    <x v="3656"/>
    <x v="25"/>
    <x v="1"/>
    <x v="14"/>
    <x v="2"/>
    <n v="67"/>
    <x v="25"/>
    <x v="3"/>
    <x v="17"/>
    <x v="1"/>
    <x v="18"/>
    <x v="1"/>
    <s v="No"/>
    <x v="4"/>
    <x v="1"/>
    <x v="1"/>
    <x v="27"/>
    <x v="2"/>
    <x v="5"/>
    <n v="0"/>
    <n v="0"/>
  </r>
  <r>
    <x v="3657"/>
    <x v="44"/>
    <x v="1"/>
    <x v="9"/>
    <x v="1"/>
    <n v="82"/>
    <x v="15"/>
    <x v="0"/>
    <x v="9"/>
    <x v="0"/>
    <x v="18"/>
    <x v="1"/>
    <s v="No"/>
    <x v="0"/>
    <x v="1"/>
    <x v="1"/>
    <x v="43"/>
    <x v="5"/>
    <x v="6"/>
    <n v="0"/>
    <n v="0"/>
  </r>
  <r>
    <x v="3658"/>
    <x v="48"/>
    <x v="1"/>
    <x v="17"/>
    <x v="0"/>
    <n v="72"/>
    <x v="16"/>
    <x v="2"/>
    <x v="23"/>
    <x v="3"/>
    <x v="12"/>
    <x v="1"/>
    <s v="No"/>
    <x v="3"/>
    <x v="1"/>
    <x v="1"/>
    <x v="27"/>
    <x v="3"/>
    <x v="0"/>
    <n v="0"/>
    <n v="0"/>
  </r>
  <r>
    <x v="3659"/>
    <x v="7"/>
    <x v="1"/>
    <x v="3"/>
    <x v="1"/>
    <n v="77"/>
    <x v="26"/>
    <x v="1"/>
    <x v="0"/>
    <x v="3"/>
    <x v="8"/>
    <x v="1"/>
    <s v="No"/>
    <x v="5"/>
    <x v="1"/>
    <x v="1"/>
    <x v="15"/>
    <x v="4"/>
    <x v="2"/>
    <n v="0"/>
    <n v="0"/>
  </r>
  <r>
    <x v="3660"/>
    <x v="1"/>
    <x v="1"/>
    <x v="9"/>
    <x v="1"/>
    <n v="74"/>
    <x v="10"/>
    <x v="0"/>
    <x v="21"/>
    <x v="0"/>
    <x v="0"/>
    <x v="1"/>
    <s v="No"/>
    <x v="4"/>
    <x v="1"/>
    <x v="1"/>
    <x v="21"/>
    <x v="4"/>
    <x v="0"/>
    <n v="0"/>
    <n v="0"/>
  </r>
  <r>
    <x v="3661"/>
    <x v="6"/>
    <x v="1"/>
    <x v="3"/>
    <x v="1"/>
    <n v="39"/>
    <x v="23"/>
    <x v="1"/>
    <x v="3"/>
    <x v="0"/>
    <x v="1"/>
    <x v="1"/>
    <s v="No"/>
    <x v="2"/>
    <x v="1"/>
    <x v="1"/>
    <x v="36"/>
    <x v="2"/>
    <x v="0"/>
    <n v="0"/>
    <n v="0"/>
  </r>
  <r>
    <x v="3662"/>
    <x v="28"/>
    <x v="1"/>
    <x v="6"/>
    <x v="0"/>
    <n v="80"/>
    <x v="3"/>
    <x v="2"/>
    <x v="21"/>
    <x v="1"/>
    <x v="8"/>
    <x v="1"/>
    <s v="No"/>
    <x v="2"/>
    <x v="1"/>
    <x v="1"/>
    <x v="47"/>
    <x v="5"/>
    <x v="1"/>
    <n v="0"/>
    <n v="0"/>
  </r>
  <r>
    <x v="3663"/>
    <x v="13"/>
    <x v="1"/>
    <x v="21"/>
    <x v="3"/>
    <n v="59"/>
    <x v="20"/>
    <x v="2"/>
    <x v="14"/>
    <x v="2"/>
    <x v="14"/>
    <x v="1"/>
    <s v="No"/>
    <x v="0"/>
    <x v="1"/>
    <x v="1"/>
    <x v="3"/>
    <x v="2"/>
    <x v="1"/>
    <n v="0"/>
    <n v="0"/>
  </r>
  <r>
    <x v="3664"/>
    <x v="6"/>
    <x v="1"/>
    <x v="14"/>
    <x v="2"/>
    <n v="68"/>
    <x v="9"/>
    <x v="2"/>
    <x v="2"/>
    <x v="3"/>
    <x v="14"/>
    <x v="1"/>
    <s v="No"/>
    <x v="5"/>
    <x v="1"/>
    <x v="1"/>
    <x v="43"/>
    <x v="5"/>
    <x v="0"/>
    <n v="0"/>
    <n v="0"/>
  </r>
  <r>
    <x v="3665"/>
    <x v="48"/>
    <x v="1"/>
    <x v="20"/>
    <x v="0"/>
    <n v="77"/>
    <x v="17"/>
    <x v="2"/>
    <x v="15"/>
    <x v="3"/>
    <x v="23"/>
    <x v="1"/>
    <s v="No"/>
    <x v="2"/>
    <x v="1"/>
    <x v="1"/>
    <x v="47"/>
    <x v="2"/>
    <x v="3"/>
    <n v="0"/>
    <n v="0"/>
  </r>
  <r>
    <x v="3666"/>
    <x v="29"/>
    <x v="1"/>
    <x v="16"/>
    <x v="3"/>
    <n v="50"/>
    <x v="15"/>
    <x v="2"/>
    <x v="8"/>
    <x v="0"/>
    <x v="21"/>
    <x v="1"/>
    <s v="No"/>
    <x v="4"/>
    <x v="1"/>
    <x v="1"/>
    <x v="39"/>
    <x v="1"/>
    <x v="6"/>
    <n v="0"/>
    <n v="0"/>
  </r>
  <r>
    <x v="3667"/>
    <x v="47"/>
    <x v="1"/>
    <x v="13"/>
    <x v="0"/>
    <n v="45"/>
    <x v="47"/>
    <x v="0"/>
    <x v="17"/>
    <x v="3"/>
    <x v="5"/>
    <x v="1"/>
    <s v="No"/>
    <x v="2"/>
    <x v="1"/>
    <x v="1"/>
    <x v="41"/>
    <x v="0"/>
    <x v="5"/>
    <n v="0"/>
    <n v="0"/>
  </r>
  <r>
    <x v="3668"/>
    <x v="35"/>
    <x v="1"/>
    <x v="0"/>
    <x v="0"/>
    <n v="71"/>
    <x v="49"/>
    <x v="3"/>
    <x v="23"/>
    <x v="2"/>
    <x v="4"/>
    <x v="1"/>
    <s v="No"/>
    <x v="5"/>
    <x v="1"/>
    <x v="1"/>
    <x v="27"/>
    <x v="0"/>
    <x v="2"/>
    <n v="0"/>
    <n v="0"/>
  </r>
  <r>
    <x v="3669"/>
    <x v="15"/>
    <x v="1"/>
    <x v="20"/>
    <x v="0"/>
    <n v="52"/>
    <x v="47"/>
    <x v="1"/>
    <x v="5"/>
    <x v="3"/>
    <x v="12"/>
    <x v="1"/>
    <s v="No"/>
    <x v="5"/>
    <x v="1"/>
    <x v="1"/>
    <x v="34"/>
    <x v="3"/>
    <x v="3"/>
    <n v="0"/>
    <n v="0"/>
  </r>
  <r>
    <x v="3670"/>
    <x v="18"/>
    <x v="1"/>
    <x v="9"/>
    <x v="1"/>
    <n v="50"/>
    <x v="34"/>
    <x v="1"/>
    <x v="3"/>
    <x v="0"/>
    <x v="22"/>
    <x v="1"/>
    <s v="No"/>
    <x v="1"/>
    <x v="1"/>
    <x v="1"/>
    <x v="7"/>
    <x v="3"/>
    <x v="6"/>
    <n v="0"/>
    <n v="0"/>
  </r>
  <r>
    <x v="3671"/>
    <x v="46"/>
    <x v="1"/>
    <x v="8"/>
    <x v="3"/>
    <n v="66"/>
    <x v="26"/>
    <x v="0"/>
    <x v="6"/>
    <x v="2"/>
    <x v="6"/>
    <x v="1"/>
    <s v="No"/>
    <x v="4"/>
    <x v="1"/>
    <x v="1"/>
    <x v="41"/>
    <x v="0"/>
    <x v="3"/>
    <n v="0"/>
    <n v="0"/>
  </r>
  <r>
    <x v="3672"/>
    <x v="47"/>
    <x v="1"/>
    <x v="3"/>
    <x v="1"/>
    <n v="81"/>
    <x v="14"/>
    <x v="1"/>
    <x v="6"/>
    <x v="3"/>
    <x v="9"/>
    <x v="1"/>
    <s v="No"/>
    <x v="1"/>
    <x v="1"/>
    <x v="1"/>
    <x v="22"/>
    <x v="3"/>
    <x v="5"/>
    <n v="0"/>
    <n v="0"/>
  </r>
  <r>
    <x v="3673"/>
    <x v="45"/>
    <x v="1"/>
    <x v="20"/>
    <x v="0"/>
    <n v="28"/>
    <x v="3"/>
    <x v="2"/>
    <x v="6"/>
    <x v="2"/>
    <x v="19"/>
    <x v="1"/>
    <s v="No"/>
    <x v="4"/>
    <x v="1"/>
    <x v="1"/>
    <x v="4"/>
    <x v="4"/>
    <x v="0"/>
    <n v="0"/>
    <n v="0"/>
  </r>
  <r>
    <x v="3674"/>
    <x v="25"/>
    <x v="1"/>
    <x v="8"/>
    <x v="3"/>
    <n v="65"/>
    <x v="47"/>
    <x v="2"/>
    <x v="24"/>
    <x v="0"/>
    <x v="2"/>
    <x v="1"/>
    <s v="No"/>
    <x v="4"/>
    <x v="1"/>
    <x v="1"/>
    <x v="23"/>
    <x v="0"/>
    <x v="0"/>
    <n v="0"/>
    <n v="0"/>
  </r>
  <r>
    <x v="3675"/>
    <x v="27"/>
    <x v="1"/>
    <x v="19"/>
    <x v="3"/>
    <n v="80"/>
    <x v="41"/>
    <x v="2"/>
    <x v="3"/>
    <x v="0"/>
    <x v="9"/>
    <x v="1"/>
    <s v="No"/>
    <x v="0"/>
    <x v="1"/>
    <x v="1"/>
    <x v="35"/>
    <x v="4"/>
    <x v="5"/>
    <n v="0"/>
    <n v="0"/>
  </r>
  <r>
    <x v="3676"/>
    <x v="1"/>
    <x v="1"/>
    <x v="16"/>
    <x v="3"/>
    <n v="94"/>
    <x v="48"/>
    <x v="1"/>
    <x v="11"/>
    <x v="1"/>
    <x v="8"/>
    <x v="1"/>
    <s v="No"/>
    <x v="1"/>
    <x v="1"/>
    <x v="1"/>
    <x v="20"/>
    <x v="3"/>
    <x v="5"/>
    <n v="0"/>
    <n v="0"/>
  </r>
  <r>
    <x v="3677"/>
    <x v="45"/>
    <x v="1"/>
    <x v="21"/>
    <x v="3"/>
    <n v="30"/>
    <x v="49"/>
    <x v="2"/>
    <x v="0"/>
    <x v="3"/>
    <x v="11"/>
    <x v="1"/>
    <s v="No"/>
    <x v="3"/>
    <x v="1"/>
    <x v="1"/>
    <x v="34"/>
    <x v="1"/>
    <x v="2"/>
    <n v="0"/>
    <n v="0"/>
  </r>
  <r>
    <x v="3678"/>
    <x v="19"/>
    <x v="1"/>
    <x v="5"/>
    <x v="0"/>
    <n v="45"/>
    <x v="21"/>
    <x v="1"/>
    <x v="19"/>
    <x v="3"/>
    <x v="1"/>
    <x v="1"/>
    <s v="No"/>
    <x v="3"/>
    <x v="1"/>
    <x v="1"/>
    <x v="32"/>
    <x v="4"/>
    <x v="0"/>
    <n v="0"/>
    <n v="0"/>
  </r>
  <r>
    <x v="3679"/>
    <x v="10"/>
    <x v="1"/>
    <x v="7"/>
    <x v="2"/>
    <n v="91"/>
    <x v="37"/>
    <x v="2"/>
    <x v="10"/>
    <x v="2"/>
    <x v="25"/>
    <x v="1"/>
    <s v="No"/>
    <x v="5"/>
    <x v="1"/>
    <x v="1"/>
    <x v="36"/>
    <x v="1"/>
    <x v="4"/>
    <n v="0"/>
    <n v="0"/>
  </r>
  <r>
    <x v="3680"/>
    <x v="40"/>
    <x v="1"/>
    <x v="12"/>
    <x v="3"/>
    <n v="36"/>
    <x v="44"/>
    <x v="1"/>
    <x v="24"/>
    <x v="0"/>
    <x v="3"/>
    <x v="1"/>
    <s v="No"/>
    <x v="3"/>
    <x v="1"/>
    <x v="1"/>
    <x v="48"/>
    <x v="5"/>
    <x v="3"/>
    <n v="0"/>
    <n v="0"/>
  </r>
  <r>
    <x v="3681"/>
    <x v="8"/>
    <x v="1"/>
    <x v="24"/>
    <x v="3"/>
    <n v="73"/>
    <x v="39"/>
    <x v="3"/>
    <x v="23"/>
    <x v="3"/>
    <x v="19"/>
    <x v="1"/>
    <s v="No"/>
    <x v="2"/>
    <x v="1"/>
    <x v="1"/>
    <x v="42"/>
    <x v="5"/>
    <x v="5"/>
    <n v="0"/>
    <n v="0"/>
  </r>
  <r>
    <x v="3682"/>
    <x v="32"/>
    <x v="1"/>
    <x v="5"/>
    <x v="0"/>
    <n v="60"/>
    <x v="5"/>
    <x v="2"/>
    <x v="1"/>
    <x v="3"/>
    <x v="12"/>
    <x v="1"/>
    <s v="No"/>
    <x v="5"/>
    <x v="1"/>
    <x v="1"/>
    <x v="15"/>
    <x v="0"/>
    <x v="4"/>
    <n v="0"/>
    <n v="0"/>
  </r>
  <r>
    <x v="3683"/>
    <x v="11"/>
    <x v="1"/>
    <x v="20"/>
    <x v="0"/>
    <n v="77"/>
    <x v="16"/>
    <x v="2"/>
    <x v="7"/>
    <x v="0"/>
    <x v="21"/>
    <x v="1"/>
    <s v="No"/>
    <x v="1"/>
    <x v="1"/>
    <x v="1"/>
    <x v="14"/>
    <x v="0"/>
    <x v="0"/>
    <n v="0"/>
    <n v="0"/>
  </r>
  <r>
    <x v="3684"/>
    <x v="26"/>
    <x v="1"/>
    <x v="11"/>
    <x v="0"/>
    <n v="86"/>
    <x v="38"/>
    <x v="0"/>
    <x v="4"/>
    <x v="1"/>
    <x v="14"/>
    <x v="1"/>
    <s v="No"/>
    <x v="1"/>
    <x v="1"/>
    <x v="1"/>
    <x v="39"/>
    <x v="2"/>
    <x v="4"/>
    <n v="0"/>
    <n v="0"/>
  </r>
  <r>
    <x v="3685"/>
    <x v="36"/>
    <x v="1"/>
    <x v="6"/>
    <x v="0"/>
    <n v="42"/>
    <x v="30"/>
    <x v="0"/>
    <x v="16"/>
    <x v="2"/>
    <x v="5"/>
    <x v="1"/>
    <s v="No"/>
    <x v="3"/>
    <x v="1"/>
    <x v="1"/>
    <x v="14"/>
    <x v="1"/>
    <x v="4"/>
    <n v="0"/>
    <n v="0"/>
  </r>
  <r>
    <x v="3686"/>
    <x v="35"/>
    <x v="1"/>
    <x v="3"/>
    <x v="1"/>
    <n v="70"/>
    <x v="7"/>
    <x v="2"/>
    <x v="4"/>
    <x v="1"/>
    <x v="6"/>
    <x v="1"/>
    <s v="No"/>
    <x v="1"/>
    <x v="1"/>
    <x v="1"/>
    <x v="14"/>
    <x v="1"/>
    <x v="4"/>
    <n v="0"/>
    <n v="0"/>
  </r>
  <r>
    <x v="3687"/>
    <x v="50"/>
    <x v="1"/>
    <x v="5"/>
    <x v="0"/>
    <n v="44"/>
    <x v="10"/>
    <x v="0"/>
    <x v="12"/>
    <x v="2"/>
    <x v="3"/>
    <x v="1"/>
    <s v="No"/>
    <x v="2"/>
    <x v="1"/>
    <x v="1"/>
    <x v="40"/>
    <x v="4"/>
    <x v="6"/>
    <n v="0"/>
    <n v="0"/>
  </r>
  <r>
    <x v="3688"/>
    <x v="16"/>
    <x v="1"/>
    <x v="12"/>
    <x v="3"/>
    <n v="91"/>
    <x v="8"/>
    <x v="0"/>
    <x v="3"/>
    <x v="1"/>
    <x v="21"/>
    <x v="1"/>
    <s v="No"/>
    <x v="2"/>
    <x v="1"/>
    <x v="1"/>
    <x v="6"/>
    <x v="1"/>
    <x v="5"/>
    <n v="0"/>
    <n v="0"/>
  </r>
  <r>
    <x v="3689"/>
    <x v="36"/>
    <x v="1"/>
    <x v="16"/>
    <x v="3"/>
    <n v="30"/>
    <x v="36"/>
    <x v="0"/>
    <x v="16"/>
    <x v="3"/>
    <x v="9"/>
    <x v="1"/>
    <s v="No"/>
    <x v="3"/>
    <x v="1"/>
    <x v="1"/>
    <x v="6"/>
    <x v="4"/>
    <x v="3"/>
    <n v="0"/>
    <n v="0"/>
  </r>
  <r>
    <x v="3690"/>
    <x v="41"/>
    <x v="1"/>
    <x v="0"/>
    <x v="0"/>
    <n v="23"/>
    <x v="23"/>
    <x v="1"/>
    <x v="10"/>
    <x v="3"/>
    <x v="18"/>
    <x v="1"/>
    <s v="No"/>
    <x v="5"/>
    <x v="1"/>
    <x v="1"/>
    <x v="7"/>
    <x v="4"/>
    <x v="4"/>
    <n v="0"/>
    <n v="0"/>
  </r>
  <r>
    <x v="3691"/>
    <x v="6"/>
    <x v="1"/>
    <x v="3"/>
    <x v="1"/>
    <n v="21"/>
    <x v="49"/>
    <x v="3"/>
    <x v="20"/>
    <x v="2"/>
    <x v="6"/>
    <x v="1"/>
    <s v="No"/>
    <x v="2"/>
    <x v="1"/>
    <x v="1"/>
    <x v="37"/>
    <x v="3"/>
    <x v="1"/>
    <n v="0"/>
    <n v="0"/>
  </r>
  <r>
    <x v="3692"/>
    <x v="35"/>
    <x v="1"/>
    <x v="7"/>
    <x v="2"/>
    <n v="34"/>
    <x v="15"/>
    <x v="0"/>
    <x v="2"/>
    <x v="1"/>
    <x v="6"/>
    <x v="1"/>
    <s v="No"/>
    <x v="1"/>
    <x v="1"/>
    <x v="1"/>
    <x v="32"/>
    <x v="1"/>
    <x v="0"/>
    <n v="0"/>
    <n v="0"/>
  </r>
  <r>
    <x v="3693"/>
    <x v="17"/>
    <x v="1"/>
    <x v="0"/>
    <x v="0"/>
    <n v="46"/>
    <x v="45"/>
    <x v="2"/>
    <x v="10"/>
    <x v="2"/>
    <x v="10"/>
    <x v="1"/>
    <s v="No"/>
    <x v="4"/>
    <x v="1"/>
    <x v="1"/>
    <x v="9"/>
    <x v="0"/>
    <x v="1"/>
    <n v="0"/>
    <n v="0"/>
  </r>
  <r>
    <x v="3694"/>
    <x v="4"/>
    <x v="1"/>
    <x v="1"/>
    <x v="0"/>
    <n v="41"/>
    <x v="3"/>
    <x v="2"/>
    <x v="24"/>
    <x v="0"/>
    <x v="5"/>
    <x v="1"/>
    <s v="No"/>
    <x v="0"/>
    <x v="1"/>
    <x v="1"/>
    <x v="47"/>
    <x v="3"/>
    <x v="4"/>
    <n v="0"/>
    <n v="0"/>
  </r>
  <r>
    <x v="3695"/>
    <x v="21"/>
    <x v="1"/>
    <x v="11"/>
    <x v="0"/>
    <n v="33"/>
    <x v="20"/>
    <x v="2"/>
    <x v="3"/>
    <x v="3"/>
    <x v="12"/>
    <x v="1"/>
    <s v="No"/>
    <x v="3"/>
    <x v="1"/>
    <x v="1"/>
    <x v="27"/>
    <x v="4"/>
    <x v="0"/>
    <n v="0"/>
    <n v="0"/>
  </r>
  <r>
    <x v="3696"/>
    <x v="6"/>
    <x v="1"/>
    <x v="0"/>
    <x v="0"/>
    <n v="48"/>
    <x v="39"/>
    <x v="0"/>
    <x v="2"/>
    <x v="3"/>
    <x v="23"/>
    <x v="1"/>
    <s v="No"/>
    <x v="2"/>
    <x v="1"/>
    <x v="1"/>
    <x v="8"/>
    <x v="4"/>
    <x v="2"/>
    <n v="0"/>
    <n v="0"/>
  </r>
  <r>
    <x v="3697"/>
    <x v="0"/>
    <x v="1"/>
    <x v="15"/>
    <x v="0"/>
    <n v="66"/>
    <x v="38"/>
    <x v="0"/>
    <x v="6"/>
    <x v="0"/>
    <x v="21"/>
    <x v="1"/>
    <s v="No"/>
    <x v="3"/>
    <x v="1"/>
    <x v="1"/>
    <x v="30"/>
    <x v="1"/>
    <x v="1"/>
    <n v="0"/>
    <n v="0"/>
  </r>
  <r>
    <x v="3698"/>
    <x v="15"/>
    <x v="1"/>
    <x v="11"/>
    <x v="0"/>
    <n v="54"/>
    <x v="18"/>
    <x v="3"/>
    <x v="1"/>
    <x v="1"/>
    <x v="17"/>
    <x v="1"/>
    <s v="No"/>
    <x v="4"/>
    <x v="1"/>
    <x v="1"/>
    <x v="7"/>
    <x v="0"/>
    <x v="2"/>
    <n v="0"/>
    <n v="0"/>
  </r>
  <r>
    <x v="3699"/>
    <x v="47"/>
    <x v="1"/>
    <x v="21"/>
    <x v="3"/>
    <n v="55"/>
    <x v="19"/>
    <x v="2"/>
    <x v="8"/>
    <x v="3"/>
    <x v="5"/>
    <x v="1"/>
    <s v="No"/>
    <x v="5"/>
    <x v="1"/>
    <x v="1"/>
    <x v="37"/>
    <x v="4"/>
    <x v="1"/>
    <n v="0"/>
    <n v="0"/>
  </r>
  <r>
    <x v="3700"/>
    <x v="48"/>
    <x v="1"/>
    <x v="8"/>
    <x v="3"/>
    <n v="84"/>
    <x v="25"/>
    <x v="3"/>
    <x v="4"/>
    <x v="2"/>
    <x v="23"/>
    <x v="1"/>
    <s v="No"/>
    <x v="5"/>
    <x v="1"/>
    <x v="1"/>
    <x v="1"/>
    <x v="4"/>
    <x v="6"/>
    <n v="0"/>
    <n v="0"/>
  </r>
  <r>
    <x v="3701"/>
    <x v="5"/>
    <x v="1"/>
    <x v="3"/>
    <x v="1"/>
    <n v="66"/>
    <x v="35"/>
    <x v="2"/>
    <x v="4"/>
    <x v="1"/>
    <x v="9"/>
    <x v="1"/>
    <s v="No"/>
    <x v="5"/>
    <x v="1"/>
    <x v="1"/>
    <x v="13"/>
    <x v="1"/>
    <x v="2"/>
    <n v="0"/>
    <n v="0"/>
  </r>
  <r>
    <x v="3702"/>
    <x v="44"/>
    <x v="1"/>
    <x v="9"/>
    <x v="1"/>
    <n v="65"/>
    <x v="36"/>
    <x v="2"/>
    <x v="21"/>
    <x v="1"/>
    <x v="2"/>
    <x v="1"/>
    <s v="No"/>
    <x v="5"/>
    <x v="1"/>
    <x v="1"/>
    <x v="13"/>
    <x v="0"/>
    <x v="1"/>
    <n v="0"/>
    <n v="0"/>
  </r>
  <r>
    <x v="3703"/>
    <x v="11"/>
    <x v="1"/>
    <x v="3"/>
    <x v="1"/>
    <n v="83"/>
    <x v="49"/>
    <x v="1"/>
    <x v="11"/>
    <x v="3"/>
    <x v="3"/>
    <x v="1"/>
    <s v="No"/>
    <x v="3"/>
    <x v="1"/>
    <x v="1"/>
    <x v="2"/>
    <x v="3"/>
    <x v="6"/>
    <n v="0"/>
    <n v="0"/>
  </r>
  <r>
    <x v="3704"/>
    <x v="33"/>
    <x v="1"/>
    <x v="12"/>
    <x v="3"/>
    <n v="61"/>
    <x v="9"/>
    <x v="0"/>
    <x v="13"/>
    <x v="0"/>
    <x v="17"/>
    <x v="1"/>
    <s v="No"/>
    <x v="5"/>
    <x v="1"/>
    <x v="1"/>
    <x v="13"/>
    <x v="2"/>
    <x v="3"/>
    <n v="0"/>
    <n v="0"/>
  </r>
  <r>
    <x v="3705"/>
    <x v="48"/>
    <x v="1"/>
    <x v="11"/>
    <x v="0"/>
    <n v="65"/>
    <x v="24"/>
    <x v="0"/>
    <x v="11"/>
    <x v="2"/>
    <x v="4"/>
    <x v="1"/>
    <s v="No"/>
    <x v="1"/>
    <x v="1"/>
    <x v="1"/>
    <x v="1"/>
    <x v="5"/>
    <x v="2"/>
    <n v="0"/>
    <n v="0"/>
  </r>
  <r>
    <x v="3706"/>
    <x v="8"/>
    <x v="1"/>
    <x v="3"/>
    <x v="1"/>
    <n v="55"/>
    <x v="23"/>
    <x v="2"/>
    <x v="14"/>
    <x v="1"/>
    <x v="17"/>
    <x v="1"/>
    <s v="No"/>
    <x v="5"/>
    <x v="1"/>
    <x v="1"/>
    <x v="14"/>
    <x v="1"/>
    <x v="4"/>
    <n v="0"/>
    <n v="0"/>
  </r>
  <r>
    <x v="3707"/>
    <x v="25"/>
    <x v="1"/>
    <x v="24"/>
    <x v="3"/>
    <n v="79"/>
    <x v="26"/>
    <x v="2"/>
    <x v="9"/>
    <x v="3"/>
    <x v="23"/>
    <x v="1"/>
    <s v="No"/>
    <x v="4"/>
    <x v="1"/>
    <x v="1"/>
    <x v="5"/>
    <x v="0"/>
    <x v="1"/>
    <n v="0"/>
    <n v="0"/>
  </r>
  <r>
    <x v="3708"/>
    <x v="37"/>
    <x v="1"/>
    <x v="15"/>
    <x v="0"/>
    <n v="96"/>
    <x v="36"/>
    <x v="2"/>
    <x v="16"/>
    <x v="3"/>
    <x v="8"/>
    <x v="1"/>
    <s v="No"/>
    <x v="0"/>
    <x v="1"/>
    <x v="1"/>
    <x v="23"/>
    <x v="3"/>
    <x v="5"/>
    <n v="0"/>
    <n v="0"/>
  </r>
  <r>
    <x v="3709"/>
    <x v="18"/>
    <x v="1"/>
    <x v="20"/>
    <x v="0"/>
    <n v="43"/>
    <x v="40"/>
    <x v="2"/>
    <x v="5"/>
    <x v="3"/>
    <x v="15"/>
    <x v="1"/>
    <s v="No"/>
    <x v="1"/>
    <x v="1"/>
    <x v="1"/>
    <x v="46"/>
    <x v="3"/>
    <x v="3"/>
    <n v="0"/>
    <n v="0"/>
  </r>
  <r>
    <x v="3710"/>
    <x v="52"/>
    <x v="1"/>
    <x v="16"/>
    <x v="3"/>
    <n v="40"/>
    <x v="11"/>
    <x v="2"/>
    <x v="22"/>
    <x v="2"/>
    <x v="15"/>
    <x v="1"/>
    <s v="No"/>
    <x v="4"/>
    <x v="1"/>
    <x v="1"/>
    <x v="18"/>
    <x v="4"/>
    <x v="0"/>
    <n v="0"/>
    <n v="0"/>
  </r>
  <r>
    <x v="3711"/>
    <x v="28"/>
    <x v="1"/>
    <x v="19"/>
    <x v="3"/>
    <n v="62"/>
    <x v="21"/>
    <x v="3"/>
    <x v="15"/>
    <x v="3"/>
    <x v="4"/>
    <x v="1"/>
    <s v="No"/>
    <x v="1"/>
    <x v="1"/>
    <x v="1"/>
    <x v="42"/>
    <x v="1"/>
    <x v="2"/>
    <n v="0"/>
    <n v="0"/>
  </r>
  <r>
    <x v="3712"/>
    <x v="47"/>
    <x v="1"/>
    <x v="0"/>
    <x v="0"/>
    <n v="72"/>
    <x v="4"/>
    <x v="2"/>
    <x v="2"/>
    <x v="1"/>
    <x v="18"/>
    <x v="1"/>
    <s v="No"/>
    <x v="4"/>
    <x v="1"/>
    <x v="1"/>
    <x v="37"/>
    <x v="3"/>
    <x v="3"/>
    <n v="0"/>
    <n v="0"/>
  </r>
  <r>
    <x v="3713"/>
    <x v="34"/>
    <x v="1"/>
    <x v="9"/>
    <x v="1"/>
    <n v="87"/>
    <x v="28"/>
    <x v="2"/>
    <x v="15"/>
    <x v="1"/>
    <x v="5"/>
    <x v="1"/>
    <s v="No"/>
    <x v="0"/>
    <x v="1"/>
    <x v="1"/>
    <x v="4"/>
    <x v="5"/>
    <x v="6"/>
    <n v="0"/>
    <n v="0"/>
  </r>
  <r>
    <x v="3714"/>
    <x v="20"/>
    <x v="1"/>
    <x v="19"/>
    <x v="3"/>
    <n v="31"/>
    <x v="14"/>
    <x v="1"/>
    <x v="15"/>
    <x v="0"/>
    <x v="20"/>
    <x v="1"/>
    <s v="No"/>
    <x v="0"/>
    <x v="1"/>
    <x v="1"/>
    <x v="31"/>
    <x v="2"/>
    <x v="1"/>
    <n v="0"/>
    <n v="0"/>
  </r>
  <r>
    <x v="3715"/>
    <x v="6"/>
    <x v="1"/>
    <x v="12"/>
    <x v="3"/>
    <n v="34"/>
    <x v="43"/>
    <x v="1"/>
    <x v="20"/>
    <x v="3"/>
    <x v="23"/>
    <x v="1"/>
    <s v="No"/>
    <x v="1"/>
    <x v="1"/>
    <x v="1"/>
    <x v="1"/>
    <x v="4"/>
    <x v="5"/>
    <n v="0"/>
    <n v="0"/>
  </r>
  <r>
    <x v="3716"/>
    <x v="9"/>
    <x v="1"/>
    <x v="5"/>
    <x v="0"/>
    <n v="53"/>
    <x v="34"/>
    <x v="2"/>
    <x v="4"/>
    <x v="3"/>
    <x v="23"/>
    <x v="1"/>
    <s v="No"/>
    <x v="2"/>
    <x v="1"/>
    <x v="1"/>
    <x v="38"/>
    <x v="5"/>
    <x v="6"/>
    <n v="0"/>
    <n v="0"/>
  </r>
  <r>
    <x v="3717"/>
    <x v="4"/>
    <x v="1"/>
    <x v="17"/>
    <x v="0"/>
    <n v="85"/>
    <x v="33"/>
    <x v="3"/>
    <x v="3"/>
    <x v="2"/>
    <x v="19"/>
    <x v="1"/>
    <s v="No"/>
    <x v="0"/>
    <x v="1"/>
    <x v="1"/>
    <x v="39"/>
    <x v="4"/>
    <x v="6"/>
    <n v="0"/>
    <n v="0"/>
  </r>
  <r>
    <x v="3718"/>
    <x v="24"/>
    <x v="1"/>
    <x v="13"/>
    <x v="0"/>
    <n v="50"/>
    <x v="30"/>
    <x v="0"/>
    <x v="2"/>
    <x v="3"/>
    <x v="3"/>
    <x v="1"/>
    <s v="No"/>
    <x v="3"/>
    <x v="1"/>
    <x v="1"/>
    <x v="12"/>
    <x v="4"/>
    <x v="4"/>
    <n v="0"/>
    <n v="0"/>
  </r>
  <r>
    <x v="3719"/>
    <x v="30"/>
    <x v="1"/>
    <x v="13"/>
    <x v="0"/>
    <n v="91"/>
    <x v="38"/>
    <x v="2"/>
    <x v="16"/>
    <x v="2"/>
    <x v="7"/>
    <x v="1"/>
    <s v="No"/>
    <x v="1"/>
    <x v="1"/>
    <x v="1"/>
    <x v="6"/>
    <x v="4"/>
    <x v="6"/>
    <n v="0"/>
    <n v="0"/>
  </r>
  <r>
    <x v="3720"/>
    <x v="3"/>
    <x v="1"/>
    <x v="19"/>
    <x v="3"/>
    <n v="56"/>
    <x v="36"/>
    <x v="2"/>
    <x v="15"/>
    <x v="3"/>
    <x v="15"/>
    <x v="1"/>
    <s v="No"/>
    <x v="1"/>
    <x v="1"/>
    <x v="1"/>
    <x v="21"/>
    <x v="2"/>
    <x v="3"/>
    <n v="0"/>
    <n v="0"/>
  </r>
  <r>
    <x v="3721"/>
    <x v="46"/>
    <x v="1"/>
    <x v="7"/>
    <x v="2"/>
    <n v="60"/>
    <x v="39"/>
    <x v="0"/>
    <x v="6"/>
    <x v="3"/>
    <x v="17"/>
    <x v="1"/>
    <s v="No"/>
    <x v="2"/>
    <x v="1"/>
    <x v="1"/>
    <x v="9"/>
    <x v="1"/>
    <x v="2"/>
    <n v="0"/>
    <n v="0"/>
  </r>
  <r>
    <x v="3722"/>
    <x v="51"/>
    <x v="1"/>
    <x v="14"/>
    <x v="2"/>
    <n v="34"/>
    <x v="0"/>
    <x v="3"/>
    <x v="22"/>
    <x v="3"/>
    <x v="17"/>
    <x v="1"/>
    <s v="No"/>
    <x v="3"/>
    <x v="1"/>
    <x v="1"/>
    <x v="43"/>
    <x v="2"/>
    <x v="0"/>
    <n v="0"/>
    <n v="0"/>
  </r>
  <r>
    <x v="3723"/>
    <x v="8"/>
    <x v="1"/>
    <x v="3"/>
    <x v="1"/>
    <n v="30"/>
    <x v="3"/>
    <x v="2"/>
    <x v="19"/>
    <x v="1"/>
    <x v="15"/>
    <x v="1"/>
    <s v="No"/>
    <x v="1"/>
    <x v="1"/>
    <x v="1"/>
    <x v="43"/>
    <x v="5"/>
    <x v="5"/>
    <n v="0"/>
    <n v="0"/>
  </r>
  <r>
    <x v="3724"/>
    <x v="11"/>
    <x v="1"/>
    <x v="24"/>
    <x v="3"/>
    <n v="71"/>
    <x v="24"/>
    <x v="0"/>
    <x v="14"/>
    <x v="0"/>
    <x v="0"/>
    <x v="1"/>
    <s v="No"/>
    <x v="0"/>
    <x v="1"/>
    <x v="1"/>
    <x v="27"/>
    <x v="4"/>
    <x v="2"/>
    <n v="0"/>
    <n v="0"/>
  </r>
  <r>
    <x v="3725"/>
    <x v="20"/>
    <x v="1"/>
    <x v="10"/>
    <x v="0"/>
    <n v="100"/>
    <x v="19"/>
    <x v="1"/>
    <x v="2"/>
    <x v="0"/>
    <x v="14"/>
    <x v="1"/>
    <s v="No"/>
    <x v="2"/>
    <x v="1"/>
    <x v="1"/>
    <x v="1"/>
    <x v="3"/>
    <x v="2"/>
    <n v="0"/>
    <n v="0"/>
  </r>
  <r>
    <x v="3726"/>
    <x v="36"/>
    <x v="1"/>
    <x v="22"/>
    <x v="3"/>
    <n v="85"/>
    <x v="37"/>
    <x v="3"/>
    <x v="20"/>
    <x v="3"/>
    <x v="24"/>
    <x v="1"/>
    <s v="No"/>
    <x v="2"/>
    <x v="1"/>
    <x v="1"/>
    <x v="13"/>
    <x v="5"/>
    <x v="6"/>
    <n v="0"/>
    <n v="0"/>
  </r>
  <r>
    <x v="3727"/>
    <x v="38"/>
    <x v="1"/>
    <x v="20"/>
    <x v="0"/>
    <n v="83"/>
    <x v="1"/>
    <x v="2"/>
    <x v="9"/>
    <x v="2"/>
    <x v="1"/>
    <x v="1"/>
    <s v="No"/>
    <x v="2"/>
    <x v="1"/>
    <x v="1"/>
    <x v="14"/>
    <x v="5"/>
    <x v="4"/>
    <n v="0"/>
    <n v="0"/>
  </r>
  <r>
    <x v="3728"/>
    <x v="46"/>
    <x v="1"/>
    <x v="14"/>
    <x v="2"/>
    <n v="31"/>
    <x v="34"/>
    <x v="0"/>
    <x v="16"/>
    <x v="0"/>
    <x v="21"/>
    <x v="1"/>
    <s v="No"/>
    <x v="3"/>
    <x v="1"/>
    <x v="1"/>
    <x v="43"/>
    <x v="5"/>
    <x v="2"/>
    <n v="0"/>
    <n v="0"/>
  </r>
  <r>
    <x v="3729"/>
    <x v="48"/>
    <x v="1"/>
    <x v="23"/>
    <x v="1"/>
    <n v="82"/>
    <x v="3"/>
    <x v="2"/>
    <x v="11"/>
    <x v="1"/>
    <x v="10"/>
    <x v="1"/>
    <s v="No"/>
    <x v="4"/>
    <x v="1"/>
    <x v="1"/>
    <x v="16"/>
    <x v="1"/>
    <x v="3"/>
    <n v="0"/>
    <n v="0"/>
  </r>
  <r>
    <x v="3730"/>
    <x v="5"/>
    <x v="1"/>
    <x v="5"/>
    <x v="0"/>
    <n v="79"/>
    <x v="20"/>
    <x v="2"/>
    <x v="11"/>
    <x v="2"/>
    <x v="25"/>
    <x v="1"/>
    <s v="No"/>
    <x v="4"/>
    <x v="1"/>
    <x v="1"/>
    <x v="35"/>
    <x v="2"/>
    <x v="4"/>
    <n v="0"/>
    <n v="0"/>
  </r>
  <r>
    <x v="3731"/>
    <x v="22"/>
    <x v="1"/>
    <x v="19"/>
    <x v="3"/>
    <n v="62"/>
    <x v="8"/>
    <x v="2"/>
    <x v="12"/>
    <x v="1"/>
    <x v="0"/>
    <x v="1"/>
    <s v="No"/>
    <x v="4"/>
    <x v="1"/>
    <x v="1"/>
    <x v="24"/>
    <x v="3"/>
    <x v="3"/>
    <n v="0"/>
    <n v="0"/>
  </r>
  <r>
    <x v="3732"/>
    <x v="24"/>
    <x v="1"/>
    <x v="9"/>
    <x v="1"/>
    <n v="92"/>
    <x v="27"/>
    <x v="0"/>
    <x v="6"/>
    <x v="1"/>
    <x v="13"/>
    <x v="1"/>
    <s v="No"/>
    <x v="1"/>
    <x v="1"/>
    <x v="1"/>
    <x v="40"/>
    <x v="3"/>
    <x v="2"/>
    <n v="0"/>
    <n v="0"/>
  </r>
  <r>
    <x v="3733"/>
    <x v="15"/>
    <x v="1"/>
    <x v="20"/>
    <x v="0"/>
    <n v="58"/>
    <x v="26"/>
    <x v="2"/>
    <x v="1"/>
    <x v="3"/>
    <x v="10"/>
    <x v="1"/>
    <s v="No"/>
    <x v="2"/>
    <x v="1"/>
    <x v="1"/>
    <x v="49"/>
    <x v="5"/>
    <x v="6"/>
    <n v="0"/>
    <n v="0"/>
  </r>
  <r>
    <x v="3734"/>
    <x v="21"/>
    <x v="1"/>
    <x v="15"/>
    <x v="0"/>
    <n v="88"/>
    <x v="18"/>
    <x v="2"/>
    <x v="19"/>
    <x v="1"/>
    <x v="23"/>
    <x v="1"/>
    <s v="No"/>
    <x v="2"/>
    <x v="1"/>
    <x v="1"/>
    <x v="42"/>
    <x v="5"/>
    <x v="6"/>
    <n v="0"/>
    <n v="0"/>
  </r>
  <r>
    <x v="3735"/>
    <x v="21"/>
    <x v="1"/>
    <x v="3"/>
    <x v="1"/>
    <n v="44"/>
    <x v="2"/>
    <x v="0"/>
    <x v="20"/>
    <x v="1"/>
    <x v="0"/>
    <x v="1"/>
    <s v="No"/>
    <x v="4"/>
    <x v="1"/>
    <x v="1"/>
    <x v="32"/>
    <x v="3"/>
    <x v="2"/>
    <n v="0"/>
    <n v="0"/>
  </r>
  <r>
    <x v="3736"/>
    <x v="32"/>
    <x v="1"/>
    <x v="2"/>
    <x v="0"/>
    <n v="56"/>
    <x v="37"/>
    <x v="2"/>
    <x v="16"/>
    <x v="1"/>
    <x v="12"/>
    <x v="1"/>
    <s v="No"/>
    <x v="5"/>
    <x v="1"/>
    <x v="1"/>
    <x v="1"/>
    <x v="3"/>
    <x v="6"/>
    <n v="0"/>
    <n v="0"/>
  </r>
  <r>
    <x v="3737"/>
    <x v="1"/>
    <x v="1"/>
    <x v="16"/>
    <x v="3"/>
    <n v="23"/>
    <x v="0"/>
    <x v="1"/>
    <x v="1"/>
    <x v="0"/>
    <x v="8"/>
    <x v="1"/>
    <s v="No"/>
    <x v="1"/>
    <x v="1"/>
    <x v="1"/>
    <x v="34"/>
    <x v="3"/>
    <x v="4"/>
    <n v="0"/>
    <n v="0"/>
  </r>
  <r>
    <x v="3738"/>
    <x v="50"/>
    <x v="1"/>
    <x v="6"/>
    <x v="0"/>
    <n v="45"/>
    <x v="12"/>
    <x v="2"/>
    <x v="18"/>
    <x v="1"/>
    <x v="2"/>
    <x v="1"/>
    <s v="No"/>
    <x v="1"/>
    <x v="1"/>
    <x v="1"/>
    <x v="26"/>
    <x v="1"/>
    <x v="0"/>
    <n v="0"/>
    <n v="0"/>
  </r>
  <r>
    <x v="3739"/>
    <x v="21"/>
    <x v="1"/>
    <x v="12"/>
    <x v="3"/>
    <n v="31"/>
    <x v="37"/>
    <x v="2"/>
    <x v="8"/>
    <x v="3"/>
    <x v="19"/>
    <x v="1"/>
    <s v="No"/>
    <x v="1"/>
    <x v="1"/>
    <x v="1"/>
    <x v="34"/>
    <x v="2"/>
    <x v="1"/>
    <n v="0"/>
    <n v="0"/>
  </r>
  <r>
    <x v="3740"/>
    <x v="32"/>
    <x v="1"/>
    <x v="13"/>
    <x v="0"/>
    <n v="96"/>
    <x v="41"/>
    <x v="2"/>
    <x v="5"/>
    <x v="2"/>
    <x v="5"/>
    <x v="1"/>
    <s v="No"/>
    <x v="5"/>
    <x v="1"/>
    <x v="1"/>
    <x v="8"/>
    <x v="5"/>
    <x v="4"/>
    <n v="0"/>
    <n v="0"/>
  </r>
  <r>
    <x v="3741"/>
    <x v="44"/>
    <x v="1"/>
    <x v="5"/>
    <x v="0"/>
    <n v="96"/>
    <x v="28"/>
    <x v="2"/>
    <x v="7"/>
    <x v="1"/>
    <x v="4"/>
    <x v="1"/>
    <s v="No"/>
    <x v="4"/>
    <x v="1"/>
    <x v="1"/>
    <x v="8"/>
    <x v="5"/>
    <x v="4"/>
    <n v="0"/>
    <n v="0"/>
  </r>
  <r>
    <x v="3742"/>
    <x v="19"/>
    <x v="1"/>
    <x v="5"/>
    <x v="0"/>
    <n v="80"/>
    <x v="33"/>
    <x v="2"/>
    <x v="0"/>
    <x v="3"/>
    <x v="14"/>
    <x v="1"/>
    <s v="No"/>
    <x v="3"/>
    <x v="1"/>
    <x v="1"/>
    <x v="16"/>
    <x v="2"/>
    <x v="4"/>
    <n v="0"/>
    <n v="0"/>
  </r>
  <r>
    <x v="3743"/>
    <x v="46"/>
    <x v="1"/>
    <x v="13"/>
    <x v="0"/>
    <n v="28"/>
    <x v="37"/>
    <x v="0"/>
    <x v="17"/>
    <x v="3"/>
    <x v="15"/>
    <x v="1"/>
    <s v="No"/>
    <x v="1"/>
    <x v="1"/>
    <x v="1"/>
    <x v="13"/>
    <x v="5"/>
    <x v="3"/>
    <n v="0"/>
    <n v="0"/>
  </r>
  <r>
    <x v="3744"/>
    <x v="41"/>
    <x v="1"/>
    <x v="15"/>
    <x v="0"/>
    <n v="51"/>
    <x v="32"/>
    <x v="2"/>
    <x v="0"/>
    <x v="2"/>
    <x v="2"/>
    <x v="1"/>
    <s v="No"/>
    <x v="2"/>
    <x v="1"/>
    <x v="1"/>
    <x v="8"/>
    <x v="4"/>
    <x v="0"/>
    <n v="0"/>
    <n v="0"/>
  </r>
  <r>
    <x v="3745"/>
    <x v="52"/>
    <x v="1"/>
    <x v="20"/>
    <x v="0"/>
    <n v="41"/>
    <x v="47"/>
    <x v="0"/>
    <x v="9"/>
    <x v="1"/>
    <x v="24"/>
    <x v="1"/>
    <s v="No"/>
    <x v="0"/>
    <x v="1"/>
    <x v="1"/>
    <x v="1"/>
    <x v="5"/>
    <x v="5"/>
    <n v="0"/>
    <n v="0"/>
  </r>
  <r>
    <x v="3746"/>
    <x v="10"/>
    <x v="1"/>
    <x v="7"/>
    <x v="2"/>
    <n v="99"/>
    <x v="37"/>
    <x v="3"/>
    <x v="17"/>
    <x v="2"/>
    <x v="5"/>
    <x v="1"/>
    <s v="No"/>
    <x v="2"/>
    <x v="1"/>
    <x v="1"/>
    <x v="3"/>
    <x v="3"/>
    <x v="5"/>
    <n v="0"/>
    <n v="0"/>
  </r>
  <r>
    <x v="3747"/>
    <x v="8"/>
    <x v="1"/>
    <x v="1"/>
    <x v="0"/>
    <n v="53"/>
    <x v="3"/>
    <x v="0"/>
    <x v="8"/>
    <x v="1"/>
    <x v="24"/>
    <x v="1"/>
    <s v="No"/>
    <x v="5"/>
    <x v="1"/>
    <x v="1"/>
    <x v="18"/>
    <x v="4"/>
    <x v="4"/>
    <n v="0"/>
    <n v="0"/>
  </r>
  <r>
    <x v="3748"/>
    <x v="50"/>
    <x v="1"/>
    <x v="21"/>
    <x v="3"/>
    <n v="25"/>
    <x v="12"/>
    <x v="2"/>
    <x v="10"/>
    <x v="3"/>
    <x v="20"/>
    <x v="1"/>
    <s v="No"/>
    <x v="4"/>
    <x v="1"/>
    <x v="1"/>
    <x v="35"/>
    <x v="0"/>
    <x v="2"/>
    <n v="0"/>
    <n v="0"/>
  </r>
  <r>
    <x v="3749"/>
    <x v="41"/>
    <x v="1"/>
    <x v="0"/>
    <x v="0"/>
    <n v="95"/>
    <x v="29"/>
    <x v="0"/>
    <x v="22"/>
    <x v="0"/>
    <x v="3"/>
    <x v="1"/>
    <s v="No"/>
    <x v="4"/>
    <x v="1"/>
    <x v="1"/>
    <x v="25"/>
    <x v="0"/>
    <x v="6"/>
    <n v="0"/>
    <n v="0"/>
  </r>
  <r>
    <x v="3750"/>
    <x v="32"/>
    <x v="1"/>
    <x v="15"/>
    <x v="0"/>
    <n v="88"/>
    <x v="28"/>
    <x v="2"/>
    <x v="9"/>
    <x v="3"/>
    <x v="0"/>
    <x v="1"/>
    <s v="No"/>
    <x v="1"/>
    <x v="1"/>
    <x v="1"/>
    <x v="36"/>
    <x v="3"/>
    <x v="5"/>
    <n v="0"/>
    <n v="0"/>
  </r>
  <r>
    <x v="3751"/>
    <x v="24"/>
    <x v="1"/>
    <x v="16"/>
    <x v="3"/>
    <n v="97"/>
    <x v="15"/>
    <x v="1"/>
    <x v="5"/>
    <x v="3"/>
    <x v="19"/>
    <x v="1"/>
    <s v="No"/>
    <x v="1"/>
    <x v="1"/>
    <x v="1"/>
    <x v="6"/>
    <x v="2"/>
    <x v="6"/>
    <n v="0"/>
    <n v="0"/>
  </r>
  <r>
    <x v="3752"/>
    <x v="41"/>
    <x v="1"/>
    <x v="7"/>
    <x v="2"/>
    <n v="81"/>
    <x v="47"/>
    <x v="0"/>
    <x v="6"/>
    <x v="0"/>
    <x v="7"/>
    <x v="1"/>
    <s v="No"/>
    <x v="4"/>
    <x v="1"/>
    <x v="1"/>
    <x v="34"/>
    <x v="0"/>
    <x v="1"/>
    <n v="0"/>
    <n v="0"/>
  </r>
  <r>
    <x v="3753"/>
    <x v="31"/>
    <x v="1"/>
    <x v="12"/>
    <x v="3"/>
    <n v="26"/>
    <x v="7"/>
    <x v="1"/>
    <x v="2"/>
    <x v="0"/>
    <x v="19"/>
    <x v="1"/>
    <s v="No"/>
    <x v="2"/>
    <x v="1"/>
    <x v="1"/>
    <x v="17"/>
    <x v="4"/>
    <x v="0"/>
    <n v="0"/>
    <n v="0"/>
  </r>
  <r>
    <x v="3754"/>
    <x v="5"/>
    <x v="1"/>
    <x v="9"/>
    <x v="1"/>
    <n v="41"/>
    <x v="43"/>
    <x v="2"/>
    <x v="2"/>
    <x v="2"/>
    <x v="14"/>
    <x v="1"/>
    <s v="No"/>
    <x v="0"/>
    <x v="1"/>
    <x v="1"/>
    <x v="9"/>
    <x v="1"/>
    <x v="6"/>
    <n v="0"/>
    <n v="0"/>
  </r>
  <r>
    <x v="3755"/>
    <x v="14"/>
    <x v="1"/>
    <x v="11"/>
    <x v="0"/>
    <n v="93"/>
    <x v="38"/>
    <x v="2"/>
    <x v="15"/>
    <x v="3"/>
    <x v="23"/>
    <x v="1"/>
    <s v="No"/>
    <x v="1"/>
    <x v="1"/>
    <x v="1"/>
    <x v="8"/>
    <x v="2"/>
    <x v="5"/>
    <n v="0"/>
    <n v="0"/>
  </r>
  <r>
    <x v="3756"/>
    <x v="14"/>
    <x v="1"/>
    <x v="11"/>
    <x v="0"/>
    <n v="69"/>
    <x v="36"/>
    <x v="0"/>
    <x v="11"/>
    <x v="1"/>
    <x v="6"/>
    <x v="1"/>
    <s v="No"/>
    <x v="0"/>
    <x v="1"/>
    <x v="1"/>
    <x v="38"/>
    <x v="5"/>
    <x v="4"/>
    <n v="0"/>
    <n v="0"/>
  </r>
  <r>
    <x v="3757"/>
    <x v="12"/>
    <x v="1"/>
    <x v="11"/>
    <x v="0"/>
    <n v="44"/>
    <x v="18"/>
    <x v="0"/>
    <x v="16"/>
    <x v="3"/>
    <x v="9"/>
    <x v="1"/>
    <s v="No"/>
    <x v="4"/>
    <x v="1"/>
    <x v="1"/>
    <x v="42"/>
    <x v="1"/>
    <x v="1"/>
    <n v="0"/>
    <n v="0"/>
  </r>
  <r>
    <x v="3758"/>
    <x v="12"/>
    <x v="1"/>
    <x v="3"/>
    <x v="1"/>
    <n v="54"/>
    <x v="27"/>
    <x v="1"/>
    <x v="13"/>
    <x v="1"/>
    <x v="2"/>
    <x v="1"/>
    <s v="No"/>
    <x v="5"/>
    <x v="1"/>
    <x v="1"/>
    <x v="2"/>
    <x v="4"/>
    <x v="3"/>
    <n v="0"/>
    <n v="0"/>
  </r>
  <r>
    <x v="3759"/>
    <x v="42"/>
    <x v="1"/>
    <x v="4"/>
    <x v="1"/>
    <n v="61"/>
    <x v="9"/>
    <x v="2"/>
    <x v="6"/>
    <x v="1"/>
    <x v="1"/>
    <x v="1"/>
    <s v="No"/>
    <x v="5"/>
    <x v="1"/>
    <x v="1"/>
    <x v="48"/>
    <x v="0"/>
    <x v="3"/>
    <n v="0"/>
    <n v="0"/>
  </r>
  <r>
    <x v="3760"/>
    <x v="13"/>
    <x v="1"/>
    <x v="20"/>
    <x v="0"/>
    <n v="80"/>
    <x v="39"/>
    <x v="2"/>
    <x v="15"/>
    <x v="3"/>
    <x v="0"/>
    <x v="1"/>
    <s v="No"/>
    <x v="2"/>
    <x v="1"/>
    <x v="1"/>
    <x v="13"/>
    <x v="3"/>
    <x v="1"/>
    <n v="0"/>
    <n v="0"/>
  </r>
  <r>
    <x v="3761"/>
    <x v="52"/>
    <x v="1"/>
    <x v="21"/>
    <x v="3"/>
    <n v="30"/>
    <x v="22"/>
    <x v="2"/>
    <x v="14"/>
    <x v="2"/>
    <x v="11"/>
    <x v="1"/>
    <s v="No"/>
    <x v="2"/>
    <x v="1"/>
    <x v="1"/>
    <x v="35"/>
    <x v="0"/>
    <x v="6"/>
    <n v="0"/>
    <n v="0"/>
  </r>
  <r>
    <x v="3762"/>
    <x v="13"/>
    <x v="1"/>
    <x v="6"/>
    <x v="0"/>
    <n v="94"/>
    <x v="14"/>
    <x v="0"/>
    <x v="14"/>
    <x v="3"/>
    <x v="3"/>
    <x v="1"/>
    <s v="No"/>
    <x v="5"/>
    <x v="1"/>
    <x v="1"/>
    <x v="21"/>
    <x v="3"/>
    <x v="2"/>
    <n v="0"/>
    <n v="0"/>
  </r>
  <r>
    <x v="3763"/>
    <x v="7"/>
    <x v="1"/>
    <x v="5"/>
    <x v="0"/>
    <n v="24"/>
    <x v="19"/>
    <x v="3"/>
    <x v="16"/>
    <x v="0"/>
    <x v="9"/>
    <x v="1"/>
    <s v="No"/>
    <x v="3"/>
    <x v="1"/>
    <x v="1"/>
    <x v="25"/>
    <x v="1"/>
    <x v="6"/>
    <n v="0"/>
    <n v="0"/>
  </r>
  <r>
    <x v="3764"/>
    <x v="24"/>
    <x v="1"/>
    <x v="20"/>
    <x v="0"/>
    <n v="21"/>
    <x v="45"/>
    <x v="2"/>
    <x v="1"/>
    <x v="3"/>
    <x v="1"/>
    <x v="1"/>
    <s v="No"/>
    <x v="2"/>
    <x v="1"/>
    <x v="1"/>
    <x v="5"/>
    <x v="0"/>
    <x v="5"/>
    <n v="0"/>
    <n v="0"/>
  </r>
  <r>
    <x v="3765"/>
    <x v="40"/>
    <x v="1"/>
    <x v="16"/>
    <x v="3"/>
    <n v="52"/>
    <x v="9"/>
    <x v="2"/>
    <x v="14"/>
    <x v="2"/>
    <x v="24"/>
    <x v="1"/>
    <s v="No"/>
    <x v="3"/>
    <x v="1"/>
    <x v="1"/>
    <x v="0"/>
    <x v="4"/>
    <x v="4"/>
    <n v="0"/>
    <n v="0"/>
  </r>
  <r>
    <x v="3766"/>
    <x v="46"/>
    <x v="1"/>
    <x v="8"/>
    <x v="3"/>
    <n v="59"/>
    <x v="21"/>
    <x v="2"/>
    <x v="13"/>
    <x v="3"/>
    <x v="8"/>
    <x v="1"/>
    <s v="No"/>
    <x v="2"/>
    <x v="1"/>
    <x v="1"/>
    <x v="34"/>
    <x v="5"/>
    <x v="2"/>
    <n v="0"/>
    <n v="0"/>
  </r>
  <r>
    <x v="3767"/>
    <x v="35"/>
    <x v="1"/>
    <x v="6"/>
    <x v="0"/>
    <n v="51"/>
    <x v="14"/>
    <x v="3"/>
    <x v="13"/>
    <x v="2"/>
    <x v="0"/>
    <x v="1"/>
    <s v="No"/>
    <x v="1"/>
    <x v="1"/>
    <x v="1"/>
    <x v="9"/>
    <x v="4"/>
    <x v="0"/>
    <n v="0"/>
    <n v="0"/>
  </r>
  <r>
    <x v="3768"/>
    <x v="2"/>
    <x v="1"/>
    <x v="1"/>
    <x v="0"/>
    <n v="35"/>
    <x v="34"/>
    <x v="2"/>
    <x v="22"/>
    <x v="0"/>
    <x v="17"/>
    <x v="1"/>
    <s v="No"/>
    <x v="1"/>
    <x v="1"/>
    <x v="1"/>
    <x v="11"/>
    <x v="4"/>
    <x v="3"/>
    <n v="0"/>
    <n v="0"/>
  </r>
  <r>
    <x v="3769"/>
    <x v="47"/>
    <x v="1"/>
    <x v="24"/>
    <x v="3"/>
    <n v="87"/>
    <x v="28"/>
    <x v="0"/>
    <x v="14"/>
    <x v="2"/>
    <x v="15"/>
    <x v="1"/>
    <s v="No"/>
    <x v="3"/>
    <x v="1"/>
    <x v="1"/>
    <x v="4"/>
    <x v="0"/>
    <x v="2"/>
    <n v="0"/>
    <n v="0"/>
  </r>
  <r>
    <x v="3770"/>
    <x v="51"/>
    <x v="1"/>
    <x v="13"/>
    <x v="0"/>
    <n v="42"/>
    <x v="6"/>
    <x v="0"/>
    <x v="13"/>
    <x v="2"/>
    <x v="17"/>
    <x v="1"/>
    <s v="No"/>
    <x v="5"/>
    <x v="1"/>
    <x v="1"/>
    <x v="11"/>
    <x v="4"/>
    <x v="1"/>
    <n v="0"/>
    <n v="0"/>
  </r>
  <r>
    <x v="3771"/>
    <x v="3"/>
    <x v="1"/>
    <x v="17"/>
    <x v="0"/>
    <n v="86"/>
    <x v="19"/>
    <x v="2"/>
    <x v="16"/>
    <x v="0"/>
    <x v="5"/>
    <x v="1"/>
    <s v="No"/>
    <x v="0"/>
    <x v="1"/>
    <x v="1"/>
    <x v="40"/>
    <x v="0"/>
    <x v="4"/>
    <n v="0"/>
    <n v="0"/>
  </r>
  <r>
    <x v="3772"/>
    <x v="42"/>
    <x v="1"/>
    <x v="13"/>
    <x v="0"/>
    <n v="26"/>
    <x v="13"/>
    <x v="0"/>
    <x v="22"/>
    <x v="3"/>
    <x v="0"/>
    <x v="1"/>
    <s v="No"/>
    <x v="2"/>
    <x v="1"/>
    <x v="1"/>
    <x v="31"/>
    <x v="1"/>
    <x v="2"/>
    <n v="0"/>
    <n v="0"/>
  </r>
  <r>
    <x v="3773"/>
    <x v="15"/>
    <x v="1"/>
    <x v="1"/>
    <x v="0"/>
    <n v="60"/>
    <x v="48"/>
    <x v="2"/>
    <x v="10"/>
    <x v="2"/>
    <x v="1"/>
    <x v="1"/>
    <s v="No"/>
    <x v="5"/>
    <x v="1"/>
    <x v="1"/>
    <x v="23"/>
    <x v="1"/>
    <x v="3"/>
    <n v="0"/>
    <n v="0"/>
  </r>
  <r>
    <x v="3774"/>
    <x v="9"/>
    <x v="1"/>
    <x v="24"/>
    <x v="3"/>
    <n v="83"/>
    <x v="29"/>
    <x v="1"/>
    <x v="17"/>
    <x v="0"/>
    <x v="20"/>
    <x v="1"/>
    <s v="No"/>
    <x v="3"/>
    <x v="1"/>
    <x v="1"/>
    <x v="26"/>
    <x v="3"/>
    <x v="0"/>
    <n v="0"/>
    <n v="0"/>
  </r>
  <r>
    <x v="3775"/>
    <x v="38"/>
    <x v="1"/>
    <x v="22"/>
    <x v="3"/>
    <n v="63"/>
    <x v="45"/>
    <x v="1"/>
    <x v="6"/>
    <x v="1"/>
    <x v="2"/>
    <x v="1"/>
    <s v="No"/>
    <x v="4"/>
    <x v="1"/>
    <x v="1"/>
    <x v="24"/>
    <x v="1"/>
    <x v="3"/>
    <n v="0"/>
    <n v="0"/>
  </r>
  <r>
    <x v="3776"/>
    <x v="1"/>
    <x v="1"/>
    <x v="4"/>
    <x v="1"/>
    <n v="25"/>
    <x v="29"/>
    <x v="0"/>
    <x v="8"/>
    <x v="1"/>
    <x v="7"/>
    <x v="1"/>
    <s v="No"/>
    <x v="3"/>
    <x v="1"/>
    <x v="1"/>
    <x v="9"/>
    <x v="2"/>
    <x v="0"/>
    <n v="0"/>
    <n v="0"/>
  </r>
  <r>
    <x v="3777"/>
    <x v="49"/>
    <x v="1"/>
    <x v="6"/>
    <x v="0"/>
    <n v="65"/>
    <x v="40"/>
    <x v="2"/>
    <x v="1"/>
    <x v="3"/>
    <x v="24"/>
    <x v="1"/>
    <s v="No"/>
    <x v="0"/>
    <x v="1"/>
    <x v="1"/>
    <x v="44"/>
    <x v="1"/>
    <x v="1"/>
    <n v="0"/>
    <n v="0"/>
  </r>
  <r>
    <x v="3778"/>
    <x v="15"/>
    <x v="1"/>
    <x v="4"/>
    <x v="1"/>
    <n v="60"/>
    <x v="45"/>
    <x v="2"/>
    <x v="17"/>
    <x v="3"/>
    <x v="3"/>
    <x v="1"/>
    <s v="No"/>
    <x v="1"/>
    <x v="1"/>
    <x v="1"/>
    <x v="48"/>
    <x v="5"/>
    <x v="2"/>
    <n v="0"/>
    <n v="0"/>
  </r>
  <r>
    <x v="3779"/>
    <x v="52"/>
    <x v="1"/>
    <x v="2"/>
    <x v="0"/>
    <n v="75"/>
    <x v="18"/>
    <x v="3"/>
    <x v="12"/>
    <x v="1"/>
    <x v="17"/>
    <x v="1"/>
    <s v="No"/>
    <x v="0"/>
    <x v="1"/>
    <x v="1"/>
    <x v="24"/>
    <x v="3"/>
    <x v="2"/>
    <n v="0"/>
    <n v="0"/>
  </r>
  <r>
    <x v="3780"/>
    <x v="22"/>
    <x v="1"/>
    <x v="4"/>
    <x v="1"/>
    <n v="57"/>
    <x v="16"/>
    <x v="0"/>
    <x v="22"/>
    <x v="3"/>
    <x v="7"/>
    <x v="1"/>
    <s v="No"/>
    <x v="1"/>
    <x v="1"/>
    <x v="1"/>
    <x v="23"/>
    <x v="0"/>
    <x v="3"/>
    <n v="0"/>
    <n v="0"/>
  </r>
  <r>
    <x v="3781"/>
    <x v="16"/>
    <x v="1"/>
    <x v="23"/>
    <x v="1"/>
    <n v="99"/>
    <x v="30"/>
    <x v="2"/>
    <x v="6"/>
    <x v="0"/>
    <x v="18"/>
    <x v="1"/>
    <s v="No"/>
    <x v="3"/>
    <x v="1"/>
    <x v="1"/>
    <x v="19"/>
    <x v="3"/>
    <x v="0"/>
    <n v="0"/>
    <n v="0"/>
  </r>
  <r>
    <x v="3782"/>
    <x v="37"/>
    <x v="1"/>
    <x v="14"/>
    <x v="2"/>
    <n v="45"/>
    <x v="15"/>
    <x v="0"/>
    <x v="20"/>
    <x v="1"/>
    <x v="11"/>
    <x v="1"/>
    <s v="No"/>
    <x v="1"/>
    <x v="1"/>
    <x v="1"/>
    <x v="38"/>
    <x v="3"/>
    <x v="0"/>
    <n v="0"/>
    <n v="0"/>
  </r>
  <r>
    <x v="3783"/>
    <x v="31"/>
    <x v="1"/>
    <x v="24"/>
    <x v="3"/>
    <n v="66"/>
    <x v="1"/>
    <x v="3"/>
    <x v="20"/>
    <x v="2"/>
    <x v="4"/>
    <x v="1"/>
    <s v="No"/>
    <x v="1"/>
    <x v="1"/>
    <x v="1"/>
    <x v="14"/>
    <x v="5"/>
    <x v="0"/>
    <n v="0"/>
    <n v="0"/>
  </r>
  <r>
    <x v="3784"/>
    <x v="22"/>
    <x v="1"/>
    <x v="20"/>
    <x v="0"/>
    <n v="53"/>
    <x v="41"/>
    <x v="2"/>
    <x v="10"/>
    <x v="0"/>
    <x v="9"/>
    <x v="1"/>
    <s v="No"/>
    <x v="2"/>
    <x v="1"/>
    <x v="1"/>
    <x v="7"/>
    <x v="0"/>
    <x v="2"/>
    <n v="0"/>
    <n v="0"/>
  </r>
  <r>
    <x v="3785"/>
    <x v="14"/>
    <x v="1"/>
    <x v="2"/>
    <x v="0"/>
    <n v="94"/>
    <x v="13"/>
    <x v="0"/>
    <x v="12"/>
    <x v="0"/>
    <x v="22"/>
    <x v="1"/>
    <s v="No"/>
    <x v="3"/>
    <x v="1"/>
    <x v="1"/>
    <x v="49"/>
    <x v="1"/>
    <x v="5"/>
    <n v="0"/>
    <n v="0"/>
  </r>
  <r>
    <x v="3786"/>
    <x v="18"/>
    <x v="1"/>
    <x v="23"/>
    <x v="1"/>
    <n v="47"/>
    <x v="30"/>
    <x v="0"/>
    <x v="22"/>
    <x v="3"/>
    <x v="15"/>
    <x v="1"/>
    <s v="No"/>
    <x v="4"/>
    <x v="1"/>
    <x v="1"/>
    <x v="17"/>
    <x v="0"/>
    <x v="1"/>
    <n v="0"/>
    <n v="0"/>
  </r>
  <r>
    <x v="3787"/>
    <x v="43"/>
    <x v="1"/>
    <x v="0"/>
    <x v="0"/>
    <n v="80"/>
    <x v="14"/>
    <x v="2"/>
    <x v="6"/>
    <x v="3"/>
    <x v="15"/>
    <x v="1"/>
    <s v="No"/>
    <x v="4"/>
    <x v="1"/>
    <x v="1"/>
    <x v="15"/>
    <x v="3"/>
    <x v="6"/>
    <n v="0"/>
    <n v="0"/>
  </r>
  <r>
    <x v="3788"/>
    <x v="49"/>
    <x v="1"/>
    <x v="19"/>
    <x v="3"/>
    <n v="65"/>
    <x v="23"/>
    <x v="3"/>
    <x v="11"/>
    <x v="1"/>
    <x v="4"/>
    <x v="1"/>
    <s v="No"/>
    <x v="2"/>
    <x v="1"/>
    <x v="1"/>
    <x v="46"/>
    <x v="5"/>
    <x v="5"/>
    <n v="0"/>
    <n v="0"/>
  </r>
  <r>
    <x v="3789"/>
    <x v="19"/>
    <x v="1"/>
    <x v="5"/>
    <x v="0"/>
    <n v="75"/>
    <x v="25"/>
    <x v="2"/>
    <x v="23"/>
    <x v="2"/>
    <x v="22"/>
    <x v="1"/>
    <s v="No"/>
    <x v="0"/>
    <x v="1"/>
    <x v="1"/>
    <x v="27"/>
    <x v="4"/>
    <x v="6"/>
    <n v="0"/>
    <n v="0"/>
  </r>
  <r>
    <x v="3790"/>
    <x v="7"/>
    <x v="1"/>
    <x v="8"/>
    <x v="3"/>
    <n v="45"/>
    <x v="29"/>
    <x v="3"/>
    <x v="19"/>
    <x v="2"/>
    <x v="14"/>
    <x v="1"/>
    <s v="No"/>
    <x v="3"/>
    <x v="1"/>
    <x v="1"/>
    <x v="4"/>
    <x v="2"/>
    <x v="1"/>
    <n v="0"/>
    <n v="0"/>
  </r>
  <r>
    <x v="3791"/>
    <x v="37"/>
    <x v="1"/>
    <x v="12"/>
    <x v="3"/>
    <n v="51"/>
    <x v="21"/>
    <x v="2"/>
    <x v="0"/>
    <x v="1"/>
    <x v="18"/>
    <x v="1"/>
    <s v="No"/>
    <x v="5"/>
    <x v="1"/>
    <x v="1"/>
    <x v="43"/>
    <x v="0"/>
    <x v="1"/>
    <n v="0"/>
    <n v="0"/>
  </r>
  <r>
    <x v="3792"/>
    <x v="49"/>
    <x v="1"/>
    <x v="18"/>
    <x v="3"/>
    <n v="58"/>
    <x v="2"/>
    <x v="1"/>
    <x v="2"/>
    <x v="2"/>
    <x v="5"/>
    <x v="1"/>
    <s v="No"/>
    <x v="0"/>
    <x v="1"/>
    <x v="1"/>
    <x v="1"/>
    <x v="3"/>
    <x v="0"/>
    <n v="0"/>
    <n v="0"/>
  </r>
  <r>
    <x v="3793"/>
    <x v="46"/>
    <x v="1"/>
    <x v="12"/>
    <x v="3"/>
    <n v="20"/>
    <x v="12"/>
    <x v="2"/>
    <x v="6"/>
    <x v="3"/>
    <x v="17"/>
    <x v="1"/>
    <s v="No"/>
    <x v="3"/>
    <x v="1"/>
    <x v="1"/>
    <x v="15"/>
    <x v="4"/>
    <x v="2"/>
    <n v="0"/>
    <n v="0"/>
  </r>
  <r>
    <x v="3794"/>
    <x v="42"/>
    <x v="1"/>
    <x v="18"/>
    <x v="3"/>
    <n v="82"/>
    <x v="45"/>
    <x v="2"/>
    <x v="10"/>
    <x v="2"/>
    <x v="15"/>
    <x v="1"/>
    <s v="No"/>
    <x v="4"/>
    <x v="1"/>
    <x v="1"/>
    <x v="46"/>
    <x v="0"/>
    <x v="1"/>
    <n v="0"/>
    <n v="0"/>
  </r>
  <r>
    <x v="3795"/>
    <x v="4"/>
    <x v="1"/>
    <x v="24"/>
    <x v="3"/>
    <n v="92"/>
    <x v="10"/>
    <x v="2"/>
    <x v="4"/>
    <x v="1"/>
    <x v="25"/>
    <x v="1"/>
    <s v="No"/>
    <x v="0"/>
    <x v="1"/>
    <x v="1"/>
    <x v="35"/>
    <x v="1"/>
    <x v="1"/>
    <n v="0"/>
    <n v="0"/>
  </r>
  <r>
    <x v="3796"/>
    <x v="37"/>
    <x v="1"/>
    <x v="6"/>
    <x v="0"/>
    <n v="81"/>
    <x v="40"/>
    <x v="2"/>
    <x v="12"/>
    <x v="3"/>
    <x v="4"/>
    <x v="1"/>
    <s v="No"/>
    <x v="1"/>
    <x v="1"/>
    <x v="1"/>
    <x v="39"/>
    <x v="4"/>
    <x v="3"/>
    <n v="0"/>
    <n v="0"/>
  </r>
  <r>
    <x v="3797"/>
    <x v="33"/>
    <x v="1"/>
    <x v="12"/>
    <x v="3"/>
    <n v="44"/>
    <x v="18"/>
    <x v="2"/>
    <x v="0"/>
    <x v="2"/>
    <x v="25"/>
    <x v="1"/>
    <s v="No"/>
    <x v="2"/>
    <x v="1"/>
    <x v="1"/>
    <x v="41"/>
    <x v="1"/>
    <x v="3"/>
    <n v="0"/>
    <n v="0"/>
  </r>
  <r>
    <x v="3798"/>
    <x v="6"/>
    <x v="1"/>
    <x v="16"/>
    <x v="3"/>
    <n v="72"/>
    <x v="3"/>
    <x v="1"/>
    <x v="18"/>
    <x v="0"/>
    <x v="4"/>
    <x v="1"/>
    <s v="No"/>
    <x v="2"/>
    <x v="1"/>
    <x v="1"/>
    <x v="2"/>
    <x v="2"/>
    <x v="2"/>
    <n v="0"/>
    <n v="0"/>
  </r>
  <r>
    <x v="3799"/>
    <x v="52"/>
    <x v="1"/>
    <x v="14"/>
    <x v="2"/>
    <n v="26"/>
    <x v="19"/>
    <x v="0"/>
    <x v="10"/>
    <x v="0"/>
    <x v="5"/>
    <x v="1"/>
    <s v="No"/>
    <x v="5"/>
    <x v="1"/>
    <x v="1"/>
    <x v="21"/>
    <x v="2"/>
    <x v="5"/>
    <n v="0"/>
    <n v="0"/>
  </r>
  <r>
    <x v="3800"/>
    <x v="1"/>
    <x v="1"/>
    <x v="1"/>
    <x v="0"/>
    <n v="26"/>
    <x v="34"/>
    <x v="2"/>
    <x v="2"/>
    <x v="3"/>
    <x v="6"/>
    <x v="1"/>
    <s v="No"/>
    <x v="2"/>
    <x v="1"/>
    <x v="1"/>
    <x v="45"/>
    <x v="0"/>
    <x v="4"/>
    <n v="0"/>
    <n v="0"/>
  </r>
  <r>
    <x v="3801"/>
    <x v="8"/>
    <x v="1"/>
    <x v="0"/>
    <x v="0"/>
    <n v="84"/>
    <x v="0"/>
    <x v="2"/>
    <x v="15"/>
    <x v="1"/>
    <x v="16"/>
    <x v="1"/>
    <s v="No"/>
    <x v="5"/>
    <x v="1"/>
    <x v="1"/>
    <x v="13"/>
    <x v="3"/>
    <x v="0"/>
    <n v="0"/>
    <n v="0"/>
  </r>
  <r>
    <x v="3802"/>
    <x v="27"/>
    <x v="1"/>
    <x v="18"/>
    <x v="3"/>
    <n v="72"/>
    <x v="26"/>
    <x v="1"/>
    <x v="2"/>
    <x v="1"/>
    <x v="4"/>
    <x v="1"/>
    <s v="No"/>
    <x v="4"/>
    <x v="1"/>
    <x v="1"/>
    <x v="43"/>
    <x v="4"/>
    <x v="5"/>
    <n v="0"/>
    <n v="0"/>
  </r>
  <r>
    <x v="3803"/>
    <x v="39"/>
    <x v="1"/>
    <x v="8"/>
    <x v="3"/>
    <n v="55"/>
    <x v="39"/>
    <x v="2"/>
    <x v="10"/>
    <x v="1"/>
    <x v="15"/>
    <x v="1"/>
    <s v="No"/>
    <x v="3"/>
    <x v="1"/>
    <x v="1"/>
    <x v="0"/>
    <x v="5"/>
    <x v="1"/>
    <n v="0"/>
    <n v="0"/>
  </r>
  <r>
    <x v="3804"/>
    <x v="43"/>
    <x v="1"/>
    <x v="19"/>
    <x v="3"/>
    <n v="77"/>
    <x v="20"/>
    <x v="2"/>
    <x v="8"/>
    <x v="3"/>
    <x v="2"/>
    <x v="1"/>
    <s v="No"/>
    <x v="4"/>
    <x v="1"/>
    <x v="1"/>
    <x v="24"/>
    <x v="1"/>
    <x v="2"/>
    <n v="0"/>
    <n v="0"/>
  </r>
  <r>
    <x v="3805"/>
    <x v="39"/>
    <x v="1"/>
    <x v="18"/>
    <x v="3"/>
    <n v="57"/>
    <x v="32"/>
    <x v="2"/>
    <x v="14"/>
    <x v="3"/>
    <x v="0"/>
    <x v="1"/>
    <s v="No"/>
    <x v="3"/>
    <x v="1"/>
    <x v="1"/>
    <x v="4"/>
    <x v="2"/>
    <x v="3"/>
    <n v="0"/>
    <n v="0"/>
  </r>
  <r>
    <x v="3806"/>
    <x v="20"/>
    <x v="1"/>
    <x v="23"/>
    <x v="1"/>
    <n v="71"/>
    <x v="9"/>
    <x v="2"/>
    <x v="11"/>
    <x v="1"/>
    <x v="21"/>
    <x v="1"/>
    <s v="No"/>
    <x v="3"/>
    <x v="1"/>
    <x v="1"/>
    <x v="23"/>
    <x v="3"/>
    <x v="1"/>
    <n v="0"/>
    <n v="0"/>
  </r>
  <r>
    <x v="3807"/>
    <x v="21"/>
    <x v="1"/>
    <x v="0"/>
    <x v="0"/>
    <n v="39"/>
    <x v="49"/>
    <x v="0"/>
    <x v="15"/>
    <x v="1"/>
    <x v="3"/>
    <x v="1"/>
    <s v="No"/>
    <x v="2"/>
    <x v="1"/>
    <x v="1"/>
    <x v="13"/>
    <x v="3"/>
    <x v="2"/>
    <n v="0"/>
    <n v="0"/>
  </r>
  <r>
    <x v="3808"/>
    <x v="23"/>
    <x v="1"/>
    <x v="20"/>
    <x v="0"/>
    <n v="28"/>
    <x v="47"/>
    <x v="2"/>
    <x v="6"/>
    <x v="0"/>
    <x v="10"/>
    <x v="1"/>
    <s v="No"/>
    <x v="0"/>
    <x v="1"/>
    <x v="1"/>
    <x v="49"/>
    <x v="5"/>
    <x v="4"/>
    <n v="0"/>
    <n v="0"/>
  </r>
  <r>
    <x v="3809"/>
    <x v="9"/>
    <x v="1"/>
    <x v="9"/>
    <x v="1"/>
    <n v="33"/>
    <x v="14"/>
    <x v="1"/>
    <x v="1"/>
    <x v="0"/>
    <x v="18"/>
    <x v="1"/>
    <s v="No"/>
    <x v="3"/>
    <x v="1"/>
    <x v="1"/>
    <x v="40"/>
    <x v="2"/>
    <x v="2"/>
    <n v="0"/>
    <n v="0"/>
  </r>
  <r>
    <x v="3810"/>
    <x v="5"/>
    <x v="1"/>
    <x v="11"/>
    <x v="0"/>
    <n v="79"/>
    <x v="48"/>
    <x v="0"/>
    <x v="15"/>
    <x v="3"/>
    <x v="20"/>
    <x v="1"/>
    <s v="No"/>
    <x v="1"/>
    <x v="1"/>
    <x v="1"/>
    <x v="32"/>
    <x v="0"/>
    <x v="5"/>
    <n v="0"/>
    <n v="0"/>
  </r>
  <r>
    <x v="3811"/>
    <x v="5"/>
    <x v="1"/>
    <x v="22"/>
    <x v="3"/>
    <n v="30"/>
    <x v="37"/>
    <x v="2"/>
    <x v="1"/>
    <x v="0"/>
    <x v="17"/>
    <x v="1"/>
    <s v="No"/>
    <x v="3"/>
    <x v="1"/>
    <x v="1"/>
    <x v="0"/>
    <x v="1"/>
    <x v="5"/>
    <n v="0"/>
    <n v="0"/>
  </r>
  <r>
    <x v="3812"/>
    <x v="2"/>
    <x v="1"/>
    <x v="11"/>
    <x v="0"/>
    <n v="75"/>
    <x v="49"/>
    <x v="2"/>
    <x v="6"/>
    <x v="1"/>
    <x v="11"/>
    <x v="1"/>
    <s v="No"/>
    <x v="2"/>
    <x v="1"/>
    <x v="1"/>
    <x v="22"/>
    <x v="4"/>
    <x v="6"/>
    <n v="0"/>
    <n v="0"/>
  </r>
  <r>
    <x v="3813"/>
    <x v="12"/>
    <x v="1"/>
    <x v="13"/>
    <x v="0"/>
    <n v="89"/>
    <x v="42"/>
    <x v="2"/>
    <x v="20"/>
    <x v="2"/>
    <x v="7"/>
    <x v="1"/>
    <s v="No"/>
    <x v="0"/>
    <x v="1"/>
    <x v="1"/>
    <x v="4"/>
    <x v="0"/>
    <x v="4"/>
    <n v="0"/>
    <n v="0"/>
  </r>
  <r>
    <x v="3814"/>
    <x v="4"/>
    <x v="1"/>
    <x v="10"/>
    <x v="0"/>
    <n v="95"/>
    <x v="49"/>
    <x v="2"/>
    <x v="20"/>
    <x v="0"/>
    <x v="19"/>
    <x v="1"/>
    <s v="No"/>
    <x v="1"/>
    <x v="1"/>
    <x v="1"/>
    <x v="8"/>
    <x v="4"/>
    <x v="6"/>
    <n v="0"/>
    <n v="0"/>
  </r>
  <r>
    <x v="3815"/>
    <x v="45"/>
    <x v="1"/>
    <x v="19"/>
    <x v="3"/>
    <n v="44"/>
    <x v="1"/>
    <x v="2"/>
    <x v="18"/>
    <x v="3"/>
    <x v="24"/>
    <x v="1"/>
    <s v="No"/>
    <x v="0"/>
    <x v="1"/>
    <x v="1"/>
    <x v="45"/>
    <x v="0"/>
    <x v="0"/>
    <n v="0"/>
    <n v="0"/>
  </r>
  <r>
    <x v="3816"/>
    <x v="26"/>
    <x v="1"/>
    <x v="7"/>
    <x v="2"/>
    <n v="86"/>
    <x v="33"/>
    <x v="1"/>
    <x v="5"/>
    <x v="2"/>
    <x v="24"/>
    <x v="1"/>
    <s v="No"/>
    <x v="5"/>
    <x v="1"/>
    <x v="1"/>
    <x v="24"/>
    <x v="2"/>
    <x v="0"/>
    <n v="0"/>
    <n v="0"/>
  </r>
  <r>
    <x v="3817"/>
    <x v="17"/>
    <x v="1"/>
    <x v="18"/>
    <x v="3"/>
    <n v="91"/>
    <x v="9"/>
    <x v="2"/>
    <x v="23"/>
    <x v="3"/>
    <x v="5"/>
    <x v="1"/>
    <s v="No"/>
    <x v="0"/>
    <x v="1"/>
    <x v="1"/>
    <x v="19"/>
    <x v="3"/>
    <x v="2"/>
    <n v="0"/>
    <n v="0"/>
  </r>
  <r>
    <x v="3818"/>
    <x v="27"/>
    <x v="1"/>
    <x v="4"/>
    <x v="1"/>
    <n v="41"/>
    <x v="4"/>
    <x v="3"/>
    <x v="21"/>
    <x v="0"/>
    <x v="22"/>
    <x v="1"/>
    <s v="No"/>
    <x v="1"/>
    <x v="1"/>
    <x v="1"/>
    <x v="38"/>
    <x v="1"/>
    <x v="5"/>
    <n v="0"/>
    <n v="0"/>
  </r>
  <r>
    <x v="3819"/>
    <x v="24"/>
    <x v="1"/>
    <x v="13"/>
    <x v="0"/>
    <n v="99"/>
    <x v="10"/>
    <x v="1"/>
    <x v="9"/>
    <x v="1"/>
    <x v="3"/>
    <x v="1"/>
    <s v="No"/>
    <x v="0"/>
    <x v="1"/>
    <x v="1"/>
    <x v="24"/>
    <x v="1"/>
    <x v="3"/>
    <n v="0"/>
    <n v="0"/>
  </r>
  <r>
    <x v="3820"/>
    <x v="50"/>
    <x v="1"/>
    <x v="22"/>
    <x v="3"/>
    <n v="65"/>
    <x v="13"/>
    <x v="2"/>
    <x v="7"/>
    <x v="0"/>
    <x v="16"/>
    <x v="1"/>
    <s v="No"/>
    <x v="3"/>
    <x v="1"/>
    <x v="1"/>
    <x v="11"/>
    <x v="5"/>
    <x v="3"/>
    <n v="0"/>
    <n v="0"/>
  </r>
  <r>
    <x v="3821"/>
    <x v="30"/>
    <x v="1"/>
    <x v="4"/>
    <x v="1"/>
    <n v="48"/>
    <x v="4"/>
    <x v="2"/>
    <x v="9"/>
    <x v="2"/>
    <x v="12"/>
    <x v="1"/>
    <s v="No"/>
    <x v="1"/>
    <x v="1"/>
    <x v="1"/>
    <x v="11"/>
    <x v="2"/>
    <x v="6"/>
    <n v="0"/>
    <n v="0"/>
  </r>
  <r>
    <x v="3822"/>
    <x v="27"/>
    <x v="1"/>
    <x v="19"/>
    <x v="3"/>
    <n v="41"/>
    <x v="23"/>
    <x v="1"/>
    <x v="9"/>
    <x v="1"/>
    <x v="4"/>
    <x v="1"/>
    <s v="No"/>
    <x v="1"/>
    <x v="1"/>
    <x v="1"/>
    <x v="14"/>
    <x v="3"/>
    <x v="6"/>
    <n v="0"/>
    <n v="0"/>
  </r>
  <r>
    <x v="3823"/>
    <x v="2"/>
    <x v="1"/>
    <x v="5"/>
    <x v="0"/>
    <n v="42"/>
    <x v="18"/>
    <x v="2"/>
    <x v="9"/>
    <x v="2"/>
    <x v="21"/>
    <x v="1"/>
    <s v="No"/>
    <x v="3"/>
    <x v="1"/>
    <x v="1"/>
    <x v="46"/>
    <x v="4"/>
    <x v="1"/>
    <n v="0"/>
    <n v="0"/>
  </r>
  <r>
    <x v="3824"/>
    <x v="22"/>
    <x v="1"/>
    <x v="6"/>
    <x v="0"/>
    <n v="26"/>
    <x v="42"/>
    <x v="2"/>
    <x v="8"/>
    <x v="2"/>
    <x v="17"/>
    <x v="1"/>
    <s v="No"/>
    <x v="1"/>
    <x v="1"/>
    <x v="1"/>
    <x v="4"/>
    <x v="2"/>
    <x v="3"/>
    <n v="0"/>
    <n v="0"/>
  </r>
  <r>
    <x v="3825"/>
    <x v="34"/>
    <x v="1"/>
    <x v="6"/>
    <x v="0"/>
    <n v="35"/>
    <x v="11"/>
    <x v="0"/>
    <x v="14"/>
    <x v="3"/>
    <x v="7"/>
    <x v="1"/>
    <s v="No"/>
    <x v="0"/>
    <x v="1"/>
    <x v="1"/>
    <x v="39"/>
    <x v="5"/>
    <x v="0"/>
    <n v="0"/>
    <n v="0"/>
  </r>
  <r>
    <x v="3826"/>
    <x v="2"/>
    <x v="1"/>
    <x v="14"/>
    <x v="2"/>
    <n v="31"/>
    <x v="6"/>
    <x v="2"/>
    <x v="0"/>
    <x v="2"/>
    <x v="17"/>
    <x v="1"/>
    <s v="No"/>
    <x v="0"/>
    <x v="1"/>
    <x v="1"/>
    <x v="29"/>
    <x v="4"/>
    <x v="2"/>
    <n v="0"/>
    <n v="0"/>
  </r>
  <r>
    <x v="3827"/>
    <x v="46"/>
    <x v="1"/>
    <x v="16"/>
    <x v="3"/>
    <n v="73"/>
    <x v="6"/>
    <x v="2"/>
    <x v="16"/>
    <x v="2"/>
    <x v="7"/>
    <x v="1"/>
    <s v="No"/>
    <x v="3"/>
    <x v="1"/>
    <x v="1"/>
    <x v="39"/>
    <x v="1"/>
    <x v="0"/>
    <n v="0"/>
    <n v="0"/>
  </r>
  <r>
    <x v="3828"/>
    <x v="32"/>
    <x v="1"/>
    <x v="0"/>
    <x v="0"/>
    <n v="82"/>
    <x v="16"/>
    <x v="2"/>
    <x v="4"/>
    <x v="1"/>
    <x v="23"/>
    <x v="1"/>
    <s v="No"/>
    <x v="1"/>
    <x v="1"/>
    <x v="1"/>
    <x v="6"/>
    <x v="1"/>
    <x v="1"/>
    <n v="0"/>
    <n v="0"/>
  </r>
  <r>
    <x v="3829"/>
    <x v="28"/>
    <x v="1"/>
    <x v="13"/>
    <x v="0"/>
    <n v="32"/>
    <x v="47"/>
    <x v="2"/>
    <x v="21"/>
    <x v="1"/>
    <x v="3"/>
    <x v="1"/>
    <s v="No"/>
    <x v="1"/>
    <x v="1"/>
    <x v="1"/>
    <x v="18"/>
    <x v="5"/>
    <x v="0"/>
    <n v="0"/>
    <n v="0"/>
  </r>
  <r>
    <x v="3830"/>
    <x v="40"/>
    <x v="1"/>
    <x v="19"/>
    <x v="3"/>
    <n v="27"/>
    <x v="38"/>
    <x v="2"/>
    <x v="21"/>
    <x v="2"/>
    <x v="21"/>
    <x v="1"/>
    <s v="No"/>
    <x v="4"/>
    <x v="1"/>
    <x v="1"/>
    <x v="42"/>
    <x v="4"/>
    <x v="6"/>
    <n v="0"/>
    <n v="0"/>
  </r>
  <r>
    <x v="3831"/>
    <x v="24"/>
    <x v="1"/>
    <x v="21"/>
    <x v="3"/>
    <n v="86"/>
    <x v="22"/>
    <x v="0"/>
    <x v="5"/>
    <x v="1"/>
    <x v="17"/>
    <x v="1"/>
    <s v="No"/>
    <x v="2"/>
    <x v="1"/>
    <x v="1"/>
    <x v="20"/>
    <x v="5"/>
    <x v="6"/>
    <n v="0"/>
    <n v="0"/>
  </r>
  <r>
    <x v="3832"/>
    <x v="14"/>
    <x v="1"/>
    <x v="23"/>
    <x v="1"/>
    <n v="38"/>
    <x v="23"/>
    <x v="3"/>
    <x v="7"/>
    <x v="0"/>
    <x v="6"/>
    <x v="1"/>
    <s v="No"/>
    <x v="4"/>
    <x v="1"/>
    <x v="1"/>
    <x v="46"/>
    <x v="1"/>
    <x v="1"/>
    <n v="0"/>
    <n v="0"/>
  </r>
  <r>
    <x v="3833"/>
    <x v="42"/>
    <x v="1"/>
    <x v="14"/>
    <x v="2"/>
    <n v="93"/>
    <x v="28"/>
    <x v="0"/>
    <x v="0"/>
    <x v="2"/>
    <x v="12"/>
    <x v="1"/>
    <s v="No"/>
    <x v="1"/>
    <x v="1"/>
    <x v="1"/>
    <x v="14"/>
    <x v="3"/>
    <x v="6"/>
    <n v="0"/>
    <n v="0"/>
  </r>
  <r>
    <x v="3834"/>
    <x v="49"/>
    <x v="1"/>
    <x v="15"/>
    <x v="0"/>
    <n v="59"/>
    <x v="30"/>
    <x v="2"/>
    <x v="23"/>
    <x v="0"/>
    <x v="7"/>
    <x v="1"/>
    <s v="No"/>
    <x v="4"/>
    <x v="1"/>
    <x v="1"/>
    <x v="14"/>
    <x v="1"/>
    <x v="3"/>
    <n v="0"/>
    <n v="0"/>
  </r>
  <r>
    <x v="3835"/>
    <x v="44"/>
    <x v="1"/>
    <x v="3"/>
    <x v="1"/>
    <n v="58"/>
    <x v="38"/>
    <x v="0"/>
    <x v="5"/>
    <x v="0"/>
    <x v="5"/>
    <x v="1"/>
    <s v="No"/>
    <x v="0"/>
    <x v="1"/>
    <x v="1"/>
    <x v="40"/>
    <x v="3"/>
    <x v="4"/>
    <n v="0"/>
    <n v="0"/>
  </r>
  <r>
    <x v="3836"/>
    <x v="46"/>
    <x v="1"/>
    <x v="11"/>
    <x v="0"/>
    <n v="84"/>
    <x v="29"/>
    <x v="2"/>
    <x v="10"/>
    <x v="1"/>
    <x v="25"/>
    <x v="1"/>
    <s v="No"/>
    <x v="1"/>
    <x v="1"/>
    <x v="1"/>
    <x v="25"/>
    <x v="3"/>
    <x v="0"/>
    <n v="0"/>
    <n v="0"/>
  </r>
  <r>
    <x v="3837"/>
    <x v="4"/>
    <x v="1"/>
    <x v="15"/>
    <x v="0"/>
    <n v="100"/>
    <x v="35"/>
    <x v="2"/>
    <x v="14"/>
    <x v="1"/>
    <x v="6"/>
    <x v="1"/>
    <s v="No"/>
    <x v="1"/>
    <x v="1"/>
    <x v="1"/>
    <x v="42"/>
    <x v="4"/>
    <x v="0"/>
    <n v="0"/>
    <n v="0"/>
  </r>
  <r>
    <x v="3838"/>
    <x v="36"/>
    <x v="1"/>
    <x v="10"/>
    <x v="0"/>
    <n v="25"/>
    <x v="3"/>
    <x v="0"/>
    <x v="14"/>
    <x v="2"/>
    <x v="19"/>
    <x v="1"/>
    <s v="No"/>
    <x v="0"/>
    <x v="1"/>
    <x v="1"/>
    <x v="37"/>
    <x v="0"/>
    <x v="6"/>
    <n v="0"/>
    <n v="0"/>
  </r>
  <r>
    <x v="3839"/>
    <x v="17"/>
    <x v="1"/>
    <x v="3"/>
    <x v="1"/>
    <n v="29"/>
    <x v="39"/>
    <x v="2"/>
    <x v="15"/>
    <x v="1"/>
    <x v="20"/>
    <x v="1"/>
    <s v="No"/>
    <x v="1"/>
    <x v="1"/>
    <x v="1"/>
    <x v="0"/>
    <x v="0"/>
    <x v="3"/>
    <n v="0"/>
    <n v="0"/>
  </r>
  <r>
    <x v="3840"/>
    <x v="11"/>
    <x v="1"/>
    <x v="2"/>
    <x v="0"/>
    <n v="42"/>
    <x v="37"/>
    <x v="2"/>
    <x v="2"/>
    <x v="1"/>
    <x v="18"/>
    <x v="1"/>
    <s v="No"/>
    <x v="0"/>
    <x v="1"/>
    <x v="1"/>
    <x v="36"/>
    <x v="0"/>
    <x v="0"/>
    <n v="0"/>
    <n v="0"/>
  </r>
  <r>
    <x v="3841"/>
    <x v="33"/>
    <x v="1"/>
    <x v="2"/>
    <x v="0"/>
    <n v="57"/>
    <x v="16"/>
    <x v="0"/>
    <x v="6"/>
    <x v="3"/>
    <x v="19"/>
    <x v="1"/>
    <s v="No"/>
    <x v="4"/>
    <x v="1"/>
    <x v="1"/>
    <x v="6"/>
    <x v="4"/>
    <x v="5"/>
    <n v="0"/>
    <n v="0"/>
  </r>
  <r>
    <x v="3842"/>
    <x v="25"/>
    <x v="1"/>
    <x v="14"/>
    <x v="2"/>
    <n v="84"/>
    <x v="24"/>
    <x v="0"/>
    <x v="12"/>
    <x v="0"/>
    <x v="19"/>
    <x v="1"/>
    <s v="No"/>
    <x v="2"/>
    <x v="1"/>
    <x v="1"/>
    <x v="38"/>
    <x v="5"/>
    <x v="5"/>
    <n v="0"/>
    <n v="0"/>
  </r>
  <r>
    <x v="3843"/>
    <x v="14"/>
    <x v="1"/>
    <x v="19"/>
    <x v="3"/>
    <n v="71"/>
    <x v="42"/>
    <x v="0"/>
    <x v="5"/>
    <x v="0"/>
    <x v="17"/>
    <x v="1"/>
    <s v="No"/>
    <x v="1"/>
    <x v="1"/>
    <x v="1"/>
    <x v="26"/>
    <x v="0"/>
    <x v="6"/>
    <n v="0"/>
    <n v="0"/>
  </r>
  <r>
    <x v="3844"/>
    <x v="11"/>
    <x v="1"/>
    <x v="6"/>
    <x v="0"/>
    <n v="87"/>
    <x v="6"/>
    <x v="1"/>
    <x v="17"/>
    <x v="3"/>
    <x v="16"/>
    <x v="1"/>
    <s v="No"/>
    <x v="2"/>
    <x v="1"/>
    <x v="1"/>
    <x v="19"/>
    <x v="0"/>
    <x v="3"/>
    <n v="0"/>
    <n v="0"/>
  </r>
  <r>
    <x v="3845"/>
    <x v="44"/>
    <x v="1"/>
    <x v="1"/>
    <x v="0"/>
    <n v="52"/>
    <x v="18"/>
    <x v="2"/>
    <x v="14"/>
    <x v="0"/>
    <x v="8"/>
    <x v="1"/>
    <s v="No"/>
    <x v="3"/>
    <x v="1"/>
    <x v="1"/>
    <x v="15"/>
    <x v="0"/>
    <x v="2"/>
    <n v="0"/>
    <n v="0"/>
  </r>
  <r>
    <x v="3846"/>
    <x v="9"/>
    <x v="1"/>
    <x v="0"/>
    <x v="0"/>
    <n v="58"/>
    <x v="38"/>
    <x v="0"/>
    <x v="20"/>
    <x v="2"/>
    <x v="17"/>
    <x v="1"/>
    <s v="No"/>
    <x v="0"/>
    <x v="1"/>
    <x v="1"/>
    <x v="19"/>
    <x v="3"/>
    <x v="6"/>
    <n v="0"/>
    <n v="0"/>
  </r>
  <r>
    <x v="3847"/>
    <x v="52"/>
    <x v="1"/>
    <x v="1"/>
    <x v="0"/>
    <n v="34"/>
    <x v="12"/>
    <x v="1"/>
    <x v="24"/>
    <x v="3"/>
    <x v="4"/>
    <x v="1"/>
    <s v="No"/>
    <x v="4"/>
    <x v="1"/>
    <x v="1"/>
    <x v="4"/>
    <x v="3"/>
    <x v="0"/>
    <n v="0"/>
    <n v="0"/>
  </r>
  <r>
    <x v="3848"/>
    <x v="40"/>
    <x v="1"/>
    <x v="16"/>
    <x v="3"/>
    <n v="60"/>
    <x v="13"/>
    <x v="2"/>
    <x v="23"/>
    <x v="0"/>
    <x v="21"/>
    <x v="1"/>
    <s v="No"/>
    <x v="2"/>
    <x v="1"/>
    <x v="1"/>
    <x v="30"/>
    <x v="1"/>
    <x v="6"/>
    <n v="0"/>
    <n v="0"/>
  </r>
  <r>
    <x v="3849"/>
    <x v="5"/>
    <x v="1"/>
    <x v="15"/>
    <x v="0"/>
    <n v="68"/>
    <x v="20"/>
    <x v="1"/>
    <x v="17"/>
    <x v="0"/>
    <x v="5"/>
    <x v="1"/>
    <s v="No"/>
    <x v="0"/>
    <x v="1"/>
    <x v="1"/>
    <x v="13"/>
    <x v="3"/>
    <x v="0"/>
    <n v="0"/>
    <n v="0"/>
  </r>
  <r>
    <x v="3850"/>
    <x v="7"/>
    <x v="1"/>
    <x v="16"/>
    <x v="3"/>
    <n v="74"/>
    <x v="16"/>
    <x v="0"/>
    <x v="21"/>
    <x v="2"/>
    <x v="14"/>
    <x v="1"/>
    <s v="No"/>
    <x v="4"/>
    <x v="1"/>
    <x v="1"/>
    <x v="29"/>
    <x v="5"/>
    <x v="6"/>
    <n v="0"/>
    <n v="0"/>
  </r>
  <r>
    <x v="3851"/>
    <x v="2"/>
    <x v="1"/>
    <x v="18"/>
    <x v="3"/>
    <n v="83"/>
    <x v="6"/>
    <x v="2"/>
    <x v="6"/>
    <x v="2"/>
    <x v="20"/>
    <x v="1"/>
    <s v="No"/>
    <x v="1"/>
    <x v="1"/>
    <x v="1"/>
    <x v="37"/>
    <x v="5"/>
    <x v="2"/>
    <n v="0"/>
    <n v="0"/>
  </r>
  <r>
    <x v="3852"/>
    <x v="13"/>
    <x v="1"/>
    <x v="19"/>
    <x v="3"/>
    <n v="79"/>
    <x v="16"/>
    <x v="2"/>
    <x v="15"/>
    <x v="3"/>
    <x v="17"/>
    <x v="1"/>
    <s v="No"/>
    <x v="4"/>
    <x v="1"/>
    <x v="1"/>
    <x v="5"/>
    <x v="3"/>
    <x v="1"/>
    <n v="0"/>
    <n v="0"/>
  </r>
  <r>
    <x v="3853"/>
    <x v="12"/>
    <x v="1"/>
    <x v="12"/>
    <x v="3"/>
    <n v="76"/>
    <x v="30"/>
    <x v="2"/>
    <x v="12"/>
    <x v="3"/>
    <x v="17"/>
    <x v="1"/>
    <s v="No"/>
    <x v="5"/>
    <x v="1"/>
    <x v="1"/>
    <x v="3"/>
    <x v="5"/>
    <x v="4"/>
    <n v="0"/>
    <n v="0"/>
  </r>
  <r>
    <x v="3854"/>
    <x v="9"/>
    <x v="1"/>
    <x v="17"/>
    <x v="0"/>
    <n v="20"/>
    <x v="20"/>
    <x v="2"/>
    <x v="13"/>
    <x v="1"/>
    <x v="19"/>
    <x v="1"/>
    <s v="No"/>
    <x v="1"/>
    <x v="1"/>
    <x v="1"/>
    <x v="7"/>
    <x v="0"/>
    <x v="2"/>
    <n v="0"/>
    <n v="0"/>
  </r>
  <r>
    <x v="3855"/>
    <x v="37"/>
    <x v="1"/>
    <x v="5"/>
    <x v="0"/>
    <n v="61"/>
    <x v="26"/>
    <x v="3"/>
    <x v="12"/>
    <x v="2"/>
    <x v="14"/>
    <x v="1"/>
    <s v="No"/>
    <x v="2"/>
    <x v="1"/>
    <x v="1"/>
    <x v="13"/>
    <x v="1"/>
    <x v="3"/>
    <n v="0"/>
    <n v="0"/>
  </r>
  <r>
    <x v="3856"/>
    <x v="31"/>
    <x v="1"/>
    <x v="3"/>
    <x v="1"/>
    <n v="78"/>
    <x v="41"/>
    <x v="1"/>
    <x v="18"/>
    <x v="2"/>
    <x v="25"/>
    <x v="1"/>
    <s v="No"/>
    <x v="1"/>
    <x v="1"/>
    <x v="1"/>
    <x v="6"/>
    <x v="5"/>
    <x v="3"/>
    <n v="0"/>
    <n v="0"/>
  </r>
  <r>
    <x v="3857"/>
    <x v="32"/>
    <x v="1"/>
    <x v="19"/>
    <x v="3"/>
    <n v="21"/>
    <x v="21"/>
    <x v="1"/>
    <x v="22"/>
    <x v="2"/>
    <x v="0"/>
    <x v="1"/>
    <s v="No"/>
    <x v="5"/>
    <x v="1"/>
    <x v="1"/>
    <x v="32"/>
    <x v="2"/>
    <x v="6"/>
    <n v="0"/>
    <n v="0"/>
  </r>
  <r>
    <x v="3858"/>
    <x v="11"/>
    <x v="1"/>
    <x v="17"/>
    <x v="0"/>
    <n v="77"/>
    <x v="9"/>
    <x v="2"/>
    <x v="8"/>
    <x v="0"/>
    <x v="1"/>
    <x v="1"/>
    <s v="No"/>
    <x v="5"/>
    <x v="1"/>
    <x v="1"/>
    <x v="8"/>
    <x v="2"/>
    <x v="3"/>
    <n v="0"/>
    <n v="0"/>
  </r>
  <r>
    <x v="3859"/>
    <x v="13"/>
    <x v="1"/>
    <x v="6"/>
    <x v="0"/>
    <n v="88"/>
    <x v="16"/>
    <x v="1"/>
    <x v="24"/>
    <x v="3"/>
    <x v="21"/>
    <x v="1"/>
    <s v="No"/>
    <x v="4"/>
    <x v="1"/>
    <x v="1"/>
    <x v="39"/>
    <x v="4"/>
    <x v="4"/>
    <n v="0"/>
    <n v="0"/>
  </r>
  <r>
    <x v="3860"/>
    <x v="9"/>
    <x v="1"/>
    <x v="12"/>
    <x v="3"/>
    <n v="64"/>
    <x v="38"/>
    <x v="2"/>
    <x v="2"/>
    <x v="2"/>
    <x v="14"/>
    <x v="1"/>
    <s v="No"/>
    <x v="2"/>
    <x v="1"/>
    <x v="1"/>
    <x v="12"/>
    <x v="1"/>
    <x v="2"/>
    <n v="0"/>
    <n v="0"/>
  </r>
  <r>
    <x v="3861"/>
    <x v="14"/>
    <x v="1"/>
    <x v="14"/>
    <x v="2"/>
    <n v="57"/>
    <x v="5"/>
    <x v="2"/>
    <x v="22"/>
    <x v="1"/>
    <x v="8"/>
    <x v="1"/>
    <s v="No"/>
    <x v="3"/>
    <x v="1"/>
    <x v="1"/>
    <x v="3"/>
    <x v="2"/>
    <x v="5"/>
    <n v="0"/>
    <n v="0"/>
  </r>
  <r>
    <x v="3862"/>
    <x v="19"/>
    <x v="1"/>
    <x v="5"/>
    <x v="0"/>
    <n v="49"/>
    <x v="37"/>
    <x v="0"/>
    <x v="2"/>
    <x v="0"/>
    <x v="11"/>
    <x v="1"/>
    <s v="No"/>
    <x v="2"/>
    <x v="1"/>
    <x v="1"/>
    <x v="44"/>
    <x v="0"/>
    <x v="5"/>
    <n v="0"/>
    <n v="0"/>
  </r>
  <r>
    <x v="3863"/>
    <x v="37"/>
    <x v="1"/>
    <x v="18"/>
    <x v="3"/>
    <n v="35"/>
    <x v="13"/>
    <x v="2"/>
    <x v="20"/>
    <x v="2"/>
    <x v="13"/>
    <x v="1"/>
    <s v="No"/>
    <x v="1"/>
    <x v="1"/>
    <x v="1"/>
    <x v="40"/>
    <x v="1"/>
    <x v="0"/>
    <n v="0"/>
    <n v="0"/>
  </r>
  <r>
    <x v="3864"/>
    <x v="0"/>
    <x v="1"/>
    <x v="17"/>
    <x v="0"/>
    <n v="99"/>
    <x v="5"/>
    <x v="1"/>
    <x v="24"/>
    <x v="0"/>
    <x v="8"/>
    <x v="1"/>
    <s v="No"/>
    <x v="0"/>
    <x v="1"/>
    <x v="1"/>
    <x v="43"/>
    <x v="5"/>
    <x v="0"/>
    <n v="0"/>
    <n v="0"/>
  </r>
  <r>
    <x v="3865"/>
    <x v="15"/>
    <x v="1"/>
    <x v="6"/>
    <x v="0"/>
    <n v="42"/>
    <x v="43"/>
    <x v="2"/>
    <x v="8"/>
    <x v="1"/>
    <x v="19"/>
    <x v="1"/>
    <s v="No"/>
    <x v="5"/>
    <x v="1"/>
    <x v="1"/>
    <x v="40"/>
    <x v="1"/>
    <x v="6"/>
    <n v="0"/>
    <n v="0"/>
  </r>
  <r>
    <x v="3866"/>
    <x v="44"/>
    <x v="1"/>
    <x v="19"/>
    <x v="3"/>
    <n v="32"/>
    <x v="29"/>
    <x v="2"/>
    <x v="19"/>
    <x v="0"/>
    <x v="13"/>
    <x v="1"/>
    <s v="No"/>
    <x v="4"/>
    <x v="1"/>
    <x v="1"/>
    <x v="42"/>
    <x v="2"/>
    <x v="0"/>
    <n v="0"/>
    <n v="0"/>
  </r>
  <r>
    <x v="3867"/>
    <x v="5"/>
    <x v="1"/>
    <x v="14"/>
    <x v="2"/>
    <n v="21"/>
    <x v="33"/>
    <x v="0"/>
    <x v="12"/>
    <x v="2"/>
    <x v="2"/>
    <x v="1"/>
    <s v="No"/>
    <x v="3"/>
    <x v="1"/>
    <x v="1"/>
    <x v="40"/>
    <x v="2"/>
    <x v="5"/>
    <n v="0"/>
    <n v="0"/>
  </r>
  <r>
    <x v="3868"/>
    <x v="20"/>
    <x v="1"/>
    <x v="10"/>
    <x v="0"/>
    <n v="29"/>
    <x v="33"/>
    <x v="3"/>
    <x v="23"/>
    <x v="0"/>
    <x v="13"/>
    <x v="1"/>
    <s v="No"/>
    <x v="4"/>
    <x v="1"/>
    <x v="1"/>
    <x v="44"/>
    <x v="1"/>
    <x v="2"/>
    <n v="0"/>
    <n v="0"/>
  </r>
  <r>
    <x v="3869"/>
    <x v="8"/>
    <x v="1"/>
    <x v="7"/>
    <x v="2"/>
    <n v="64"/>
    <x v="28"/>
    <x v="0"/>
    <x v="17"/>
    <x v="1"/>
    <x v="22"/>
    <x v="1"/>
    <s v="No"/>
    <x v="1"/>
    <x v="1"/>
    <x v="1"/>
    <x v="40"/>
    <x v="4"/>
    <x v="2"/>
    <n v="0"/>
    <n v="0"/>
  </r>
  <r>
    <x v="3870"/>
    <x v="12"/>
    <x v="1"/>
    <x v="3"/>
    <x v="1"/>
    <n v="46"/>
    <x v="31"/>
    <x v="0"/>
    <x v="12"/>
    <x v="3"/>
    <x v="4"/>
    <x v="1"/>
    <s v="No"/>
    <x v="2"/>
    <x v="1"/>
    <x v="1"/>
    <x v="5"/>
    <x v="1"/>
    <x v="6"/>
    <n v="0"/>
    <n v="0"/>
  </r>
  <r>
    <x v="3871"/>
    <x v="0"/>
    <x v="1"/>
    <x v="17"/>
    <x v="0"/>
    <n v="97"/>
    <x v="46"/>
    <x v="2"/>
    <x v="13"/>
    <x v="3"/>
    <x v="7"/>
    <x v="1"/>
    <s v="No"/>
    <x v="4"/>
    <x v="1"/>
    <x v="1"/>
    <x v="41"/>
    <x v="4"/>
    <x v="6"/>
    <n v="0"/>
    <n v="0"/>
  </r>
  <r>
    <x v="3872"/>
    <x v="38"/>
    <x v="1"/>
    <x v="14"/>
    <x v="2"/>
    <n v="94"/>
    <x v="13"/>
    <x v="2"/>
    <x v="14"/>
    <x v="1"/>
    <x v="24"/>
    <x v="1"/>
    <s v="No"/>
    <x v="3"/>
    <x v="1"/>
    <x v="1"/>
    <x v="35"/>
    <x v="1"/>
    <x v="5"/>
    <n v="0"/>
    <n v="0"/>
  </r>
  <r>
    <x v="3873"/>
    <x v="32"/>
    <x v="1"/>
    <x v="3"/>
    <x v="1"/>
    <n v="43"/>
    <x v="7"/>
    <x v="0"/>
    <x v="5"/>
    <x v="2"/>
    <x v="17"/>
    <x v="1"/>
    <s v="No"/>
    <x v="3"/>
    <x v="1"/>
    <x v="1"/>
    <x v="17"/>
    <x v="2"/>
    <x v="1"/>
    <n v="0"/>
    <n v="0"/>
  </r>
  <r>
    <x v="3874"/>
    <x v="27"/>
    <x v="1"/>
    <x v="1"/>
    <x v="0"/>
    <n v="54"/>
    <x v="22"/>
    <x v="3"/>
    <x v="19"/>
    <x v="2"/>
    <x v="20"/>
    <x v="1"/>
    <s v="No"/>
    <x v="4"/>
    <x v="1"/>
    <x v="1"/>
    <x v="42"/>
    <x v="2"/>
    <x v="4"/>
    <n v="0"/>
    <n v="0"/>
  </r>
  <r>
    <x v="3875"/>
    <x v="6"/>
    <x v="1"/>
    <x v="19"/>
    <x v="3"/>
    <n v="51"/>
    <x v="13"/>
    <x v="2"/>
    <x v="6"/>
    <x v="0"/>
    <x v="13"/>
    <x v="1"/>
    <s v="No"/>
    <x v="4"/>
    <x v="1"/>
    <x v="1"/>
    <x v="33"/>
    <x v="2"/>
    <x v="2"/>
    <n v="0"/>
    <n v="0"/>
  </r>
  <r>
    <x v="3876"/>
    <x v="52"/>
    <x v="1"/>
    <x v="9"/>
    <x v="1"/>
    <n v="85"/>
    <x v="48"/>
    <x v="1"/>
    <x v="17"/>
    <x v="3"/>
    <x v="5"/>
    <x v="1"/>
    <s v="No"/>
    <x v="4"/>
    <x v="1"/>
    <x v="1"/>
    <x v="22"/>
    <x v="1"/>
    <x v="2"/>
    <n v="0"/>
    <n v="0"/>
  </r>
  <r>
    <x v="3877"/>
    <x v="48"/>
    <x v="1"/>
    <x v="15"/>
    <x v="0"/>
    <n v="96"/>
    <x v="22"/>
    <x v="2"/>
    <x v="8"/>
    <x v="1"/>
    <x v="19"/>
    <x v="1"/>
    <s v="No"/>
    <x v="2"/>
    <x v="1"/>
    <x v="1"/>
    <x v="15"/>
    <x v="5"/>
    <x v="5"/>
    <n v="0"/>
    <n v="0"/>
  </r>
  <r>
    <x v="3878"/>
    <x v="52"/>
    <x v="1"/>
    <x v="19"/>
    <x v="3"/>
    <n v="42"/>
    <x v="36"/>
    <x v="2"/>
    <x v="6"/>
    <x v="2"/>
    <x v="23"/>
    <x v="1"/>
    <s v="No"/>
    <x v="4"/>
    <x v="1"/>
    <x v="1"/>
    <x v="37"/>
    <x v="2"/>
    <x v="2"/>
    <n v="0"/>
    <n v="0"/>
  </r>
  <r>
    <x v="3879"/>
    <x v="8"/>
    <x v="1"/>
    <x v="11"/>
    <x v="0"/>
    <n v="63"/>
    <x v="20"/>
    <x v="0"/>
    <x v="1"/>
    <x v="0"/>
    <x v="7"/>
    <x v="1"/>
    <s v="No"/>
    <x v="1"/>
    <x v="1"/>
    <x v="1"/>
    <x v="49"/>
    <x v="5"/>
    <x v="3"/>
    <n v="0"/>
    <n v="0"/>
  </r>
  <r>
    <x v="3880"/>
    <x v="32"/>
    <x v="1"/>
    <x v="5"/>
    <x v="0"/>
    <n v="20"/>
    <x v="2"/>
    <x v="2"/>
    <x v="16"/>
    <x v="0"/>
    <x v="20"/>
    <x v="1"/>
    <s v="No"/>
    <x v="1"/>
    <x v="1"/>
    <x v="1"/>
    <x v="19"/>
    <x v="3"/>
    <x v="5"/>
    <n v="0"/>
    <n v="0"/>
  </r>
  <r>
    <x v="3881"/>
    <x v="19"/>
    <x v="1"/>
    <x v="18"/>
    <x v="3"/>
    <n v="25"/>
    <x v="42"/>
    <x v="0"/>
    <x v="5"/>
    <x v="1"/>
    <x v="11"/>
    <x v="1"/>
    <s v="No"/>
    <x v="4"/>
    <x v="1"/>
    <x v="1"/>
    <x v="14"/>
    <x v="5"/>
    <x v="1"/>
    <n v="0"/>
    <n v="0"/>
  </r>
  <r>
    <x v="3882"/>
    <x v="25"/>
    <x v="1"/>
    <x v="13"/>
    <x v="0"/>
    <n v="95"/>
    <x v="25"/>
    <x v="0"/>
    <x v="24"/>
    <x v="3"/>
    <x v="5"/>
    <x v="1"/>
    <s v="No"/>
    <x v="1"/>
    <x v="1"/>
    <x v="1"/>
    <x v="37"/>
    <x v="1"/>
    <x v="0"/>
    <n v="0"/>
    <n v="0"/>
  </r>
  <r>
    <x v="3883"/>
    <x v="50"/>
    <x v="1"/>
    <x v="19"/>
    <x v="3"/>
    <n v="38"/>
    <x v="25"/>
    <x v="3"/>
    <x v="7"/>
    <x v="3"/>
    <x v="17"/>
    <x v="1"/>
    <s v="No"/>
    <x v="2"/>
    <x v="1"/>
    <x v="1"/>
    <x v="17"/>
    <x v="1"/>
    <x v="0"/>
    <n v="0"/>
    <n v="0"/>
  </r>
  <r>
    <x v="3884"/>
    <x v="36"/>
    <x v="1"/>
    <x v="3"/>
    <x v="1"/>
    <n v="29"/>
    <x v="33"/>
    <x v="2"/>
    <x v="18"/>
    <x v="3"/>
    <x v="8"/>
    <x v="1"/>
    <s v="No"/>
    <x v="0"/>
    <x v="1"/>
    <x v="1"/>
    <x v="35"/>
    <x v="3"/>
    <x v="1"/>
    <n v="0"/>
    <n v="0"/>
  </r>
  <r>
    <x v="3885"/>
    <x v="34"/>
    <x v="1"/>
    <x v="20"/>
    <x v="0"/>
    <n v="64"/>
    <x v="35"/>
    <x v="0"/>
    <x v="7"/>
    <x v="0"/>
    <x v="4"/>
    <x v="1"/>
    <s v="No"/>
    <x v="1"/>
    <x v="1"/>
    <x v="1"/>
    <x v="30"/>
    <x v="1"/>
    <x v="3"/>
    <n v="0"/>
    <n v="0"/>
  </r>
  <r>
    <x v="3886"/>
    <x v="43"/>
    <x v="1"/>
    <x v="16"/>
    <x v="3"/>
    <n v="92"/>
    <x v="44"/>
    <x v="1"/>
    <x v="18"/>
    <x v="2"/>
    <x v="20"/>
    <x v="1"/>
    <s v="No"/>
    <x v="0"/>
    <x v="1"/>
    <x v="1"/>
    <x v="19"/>
    <x v="5"/>
    <x v="3"/>
    <n v="0"/>
    <n v="0"/>
  </r>
  <r>
    <x v="3887"/>
    <x v="37"/>
    <x v="1"/>
    <x v="5"/>
    <x v="0"/>
    <n v="34"/>
    <x v="23"/>
    <x v="2"/>
    <x v="4"/>
    <x v="1"/>
    <x v="2"/>
    <x v="1"/>
    <s v="No"/>
    <x v="0"/>
    <x v="1"/>
    <x v="1"/>
    <x v="43"/>
    <x v="2"/>
    <x v="3"/>
    <n v="0"/>
    <n v="0"/>
  </r>
  <r>
    <x v="3888"/>
    <x v="4"/>
    <x v="1"/>
    <x v="4"/>
    <x v="1"/>
    <n v="69"/>
    <x v="41"/>
    <x v="2"/>
    <x v="10"/>
    <x v="1"/>
    <x v="23"/>
    <x v="1"/>
    <s v="No"/>
    <x v="3"/>
    <x v="1"/>
    <x v="1"/>
    <x v="0"/>
    <x v="0"/>
    <x v="4"/>
    <n v="0"/>
    <n v="0"/>
  </r>
  <r>
    <x v="3889"/>
    <x v="9"/>
    <x v="1"/>
    <x v="10"/>
    <x v="0"/>
    <n v="65"/>
    <x v="29"/>
    <x v="1"/>
    <x v="22"/>
    <x v="1"/>
    <x v="1"/>
    <x v="1"/>
    <s v="No"/>
    <x v="0"/>
    <x v="1"/>
    <x v="1"/>
    <x v="3"/>
    <x v="4"/>
    <x v="2"/>
    <n v="0"/>
    <n v="0"/>
  </r>
  <r>
    <x v="3890"/>
    <x v="25"/>
    <x v="1"/>
    <x v="5"/>
    <x v="0"/>
    <n v="81"/>
    <x v="43"/>
    <x v="3"/>
    <x v="14"/>
    <x v="0"/>
    <x v="5"/>
    <x v="1"/>
    <s v="No"/>
    <x v="3"/>
    <x v="1"/>
    <x v="1"/>
    <x v="42"/>
    <x v="5"/>
    <x v="2"/>
    <n v="0"/>
    <n v="0"/>
  </r>
  <r>
    <x v="3891"/>
    <x v="24"/>
    <x v="1"/>
    <x v="10"/>
    <x v="0"/>
    <n v="30"/>
    <x v="24"/>
    <x v="0"/>
    <x v="15"/>
    <x v="0"/>
    <x v="10"/>
    <x v="1"/>
    <s v="No"/>
    <x v="1"/>
    <x v="1"/>
    <x v="1"/>
    <x v="49"/>
    <x v="4"/>
    <x v="3"/>
    <n v="0"/>
    <n v="0"/>
  </r>
  <r>
    <x v="3892"/>
    <x v="25"/>
    <x v="1"/>
    <x v="16"/>
    <x v="3"/>
    <n v="86"/>
    <x v="49"/>
    <x v="0"/>
    <x v="21"/>
    <x v="2"/>
    <x v="1"/>
    <x v="1"/>
    <s v="No"/>
    <x v="3"/>
    <x v="1"/>
    <x v="1"/>
    <x v="36"/>
    <x v="3"/>
    <x v="0"/>
    <n v="0"/>
    <n v="0"/>
  </r>
  <r>
    <x v="3893"/>
    <x v="3"/>
    <x v="1"/>
    <x v="19"/>
    <x v="3"/>
    <n v="64"/>
    <x v="2"/>
    <x v="0"/>
    <x v="3"/>
    <x v="3"/>
    <x v="13"/>
    <x v="1"/>
    <s v="No"/>
    <x v="5"/>
    <x v="1"/>
    <x v="1"/>
    <x v="32"/>
    <x v="4"/>
    <x v="4"/>
    <n v="0"/>
    <n v="0"/>
  </r>
  <r>
    <x v="3894"/>
    <x v="17"/>
    <x v="1"/>
    <x v="11"/>
    <x v="0"/>
    <n v="78"/>
    <x v="39"/>
    <x v="0"/>
    <x v="3"/>
    <x v="1"/>
    <x v="20"/>
    <x v="1"/>
    <s v="No"/>
    <x v="4"/>
    <x v="1"/>
    <x v="1"/>
    <x v="12"/>
    <x v="2"/>
    <x v="6"/>
    <n v="0"/>
    <n v="0"/>
  </r>
  <r>
    <x v="3895"/>
    <x v="37"/>
    <x v="1"/>
    <x v="15"/>
    <x v="0"/>
    <n v="28"/>
    <x v="41"/>
    <x v="0"/>
    <x v="2"/>
    <x v="2"/>
    <x v="19"/>
    <x v="1"/>
    <s v="No"/>
    <x v="4"/>
    <x v="1"/>
    <x v="1"/>
    <x v="18"/>
    <x v="0"/>
    <x v="1"/>
    <n v="0"/>
    <n v="0"/>
  </r>
  <r>
    <x v="3896"/>
    <x v="16"/>
    <x v="1"/>
    <x v="21"/>
    <x v="3"/>
    <n v="49"/>
    <x v="44"/>
    <x v="0"/>
    <x v="3"/>
    <x v="1"/>
    <x v="9"/>
    <x v="1"/>
    <s v="No"/>
    <x v="5"/>
    <x v="1"/>
    <x v="1"/>
    <x v="23"/>
    <x v="4"/>
    <x v="4"/>
    <n v="0"/>
    <n v="0"/>
  </r>
  <r>
    <x v="3897"/>
    <x v="5"/>
    <x v="1"/>
    <x v="22"/>
    <x v="3"/>
    <n v="33"/>
    <x v="32"/>
    <x v="0"/>
    <x v="14"/>
    <x v="1"/>
    <x v="3"/>
    <x v="1"/>
    <s v="No"/>
    <x v="3"/>
    <x v="1"/>
    <x v="1"/>
    <x v="37"/>
    <x v="0"/>
    <x v="3"/>
    <n v="0"/>
    <n v="0"/>
  </r>
  <r>
    <x v="3898"/>
    <x v="42"/>
    <x v="1"/>
    <x v="9"/>
    <x v="1"/>
    <n v="77"/>
    <x v="46"/>
    <x v="1"/>
    <x v="18"/>
    <x v="2"/>
    <x v="22"/>
    <x v="1"/>
    <s v="No"/>
    <x v="0"/>
    <x v="1"/>
    <x v="1"/>
    <x v="37"/>
    <x v="0"/>
    <x v="1"/>
    <n v="0"/>
    <n v="0"/>
  </r>
  <r>
    <x v="3899"/>
    <x v="16"/>
    <x v="1"/>
    <x v="8"/>
    <x v="3"/>
    <n v="81"/>
    <x v="18"/>
    <x v="2"/>
    <x v="19"/>
    <x v="1"/>
    <x v="0"/>
    <x v="1"/>
    <s v="No"/>
    <x v="5"/>
    <x v="1"/>
    <x v="1"/>
    <x v="42"/>
    <x v="0"/>
    <x v="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7E4753-463B-D542-BF70-C2E393E3452F}" name="TablaDinámica12" cacheId="1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C7:D12" firstHeaderRow="1" firstDataRow="1" firstDataCol="1"/>
  <pivotFields count="21">
    <pivotField showAll="0"/>
    <pivotField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-2"/>
  </rowFields>
  <rowItems count="5">
    <i>
      <x/>
    </i>
    <i i="1">
      <x v="1"/>
    </i>
    <i i="2">
      <x v="2"/>
    </i>
    <i i="3">
      <x v="3"/>
    </i>
    <i i="4">
      <x v="4"/>
    </i>
  </rowItems>
  <colItems count="1">
    <i/>
  </colItems>
  <dataFields count="5">
    <dataField name="Promedio de Age" fld="1" subtotal="average" baseField="0" baseItem="0"/>
    <dataField name="Máx. de Age" fld="1" subtotal="max" baseField="0" baseItem="0"/>
    <dataField name="Mín. de Age" fld="1" subtotal="min" baseField="0" baseItem="0"/>
    <dataField name="Desvest de Age" fld="1" subtotal="stdDev" baseField="0" baseItem="0"/>
    <dataField name="Var de Age" fld="1" subtotal="var" baseField="0" baseItem="0"/>
  </dataFields>
  <formats count="1">
    <format dxfId="176">
      <pivotArea collapsedLevelsAreSubtotals="1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E74FD2-FA79-F440-8912-B673577E0CA9}" name="KPI1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59:I66" firstHeaderRow="1" firstDataRow="1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1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7">
    <format dxfId="7">
      <pivotArea outline="0" collapsedLevelsAreSubtotals="1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13" type="button" dataOnly="0" labelOnly="1" outline="0" axis="axisRow" fieldPosition="0"/>
    </format>
    <format dxfId="3">
      <pivotArea dataOnly="0" labelOnly="1" fieldPosition="0">
        <references count="1">
          <reference field="13" count="0"/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C8CF25-1611-4965-A8EE-F71B29A7C411}" name="KPI15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 rowHeaderCaption="Category ">
  <location ref="E18:F23" firstHeaderRow="1" firstDataRow="1" firstDataCol="1"/>
  <pivotFields count="21">
    <pivotField dataField="1" showAll="0"/>
    <pivotField name="KPI´s_2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G.Purchase Q." fld="0" subtotal="average" baseField="4" baseItem="0" numFmtId="1"/>
  </dataFields>
  <formats count="21">
    <format dxfId="28">
      <pivotArea collapsedLevelsAreSubtotals="1" fieldPosition="0">
        <references count="1">
          <reference field="4" count="1">
            <x v="0"/>
          </reference>
        </references>
      </pivotArea>
    </format>
    <format dxfId="27">
      <pivotArea collapsedLevelsAreSubtotals="1" fieldPosition="0">
        <references count="1">
          <reference field="4" count="1">
            <x v="1"/>
          </reference>
        </references>
      </pivotArea>
    </format>
    <format dxfId="26">
      <pivotArea collapsedLevelsAreSubtotals="1" fieldPosition="0">
        <references count="1">
          <reference field="4" count="1">
            <x v="2"/>
          </reference>
        </references>
      </pivotArea>
    </format>
    <format dxfId="25">
      <pivotArea collapsedLevelsAreSubtotals="1" fieldPosition="0">
        <references count="1">
          <reference field="4" count="1">
            <x v="3"/>
          </reference>
        </references>
      </pivotArea>
    </format>
    <format dxfId="24">
      <pivotArea grandRow="1" outline="0" collapsedLevelsAreSubtotals="1" fieldPosition="0"/>
    </format>
    <format dxfId="23">
      <pivotArea dataOnly="0" outline="0" axis="axisValues" fieldPosition="0"/>
    </format>
    <format dxfId="22">
      <pivotArea outline="0" collapsedLevelsAreSubtotals="1" fieldPosition="0"/>
    </format>
    <format dxfId="21">
      <pivotArea field="1" type="button" dataOnly="0" labelOnly="1" outline="0"/>
    </format>
    <format dxfId="20">
      <pivotArea field="1" type="button" dataOnly="0" labelOnly="1" outline="0"/>
    </format>
    <format dxfId="19">
      <pivotArea dataOnly="0" labelOnly="1" outline="0" axis="axisValues" fieldPosition="0"/>
    </format>
    <format dxfId="18">
      <pivotArea field="4" type="button" dataOnly="0" labelOnly="1" outline="0" axis="axisRow" fieldPosition="0"/>
    </format>
    <format dxfId="17">
      <pivotArea dataOnly="0" labelOnly="1" outline="0" axis="axisValues" fieldPosition="0"/>
    </format>
    <format dxfId="16">
      <pivotArea field="4" type="button" dataOnly="0" labelOnly="1" outline="0" axis="axisRow" fieldPosition="0"/>
    </format>
    <format dxfId="15">
      <pivotArea dataOnly="0" labelOnly="1" outline="0" axis="axisValues" fieldPosition="0"/>
    </format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4" type="button" dataOnly="0" labelOnly="1" outline="0" axis="axisRow" fieldPosition="0"/>
    </format>
    <format dxfId="11">
      <pivotArea dataOnly="0" labelOnly="1" fieldPosition="0">
        <references count="1">
          <reference field="4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  <format dxfId="8">
      <pivotArea outline="0" collapsedLevelsAreSubtotals="1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15F5A1-A073-D34F-A0DB-F5D1EE63005D}" name="KPI24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1" rowHeaderCaption="Clothing Items ">
  <location ref="B45:C71" firstHeaderRow="1" firstDataRow="1" firstDataCol="1"/>
  <pivotFields count="21">
    <pivotField dataField="1"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name="KPI´s_3" axis="axisRow" showAll="0">
      <items count="26">
        <item x="21"/>
        <item x="22"/>
        <item sd="0" x="0"/>
        <item sd="0" x="23"/>
        <item sd="0" x="7"/>
        <item sd="0" x="10"/>
        <item sd="0" x="24"/>
        <item sd="0" x="8"/>
        <item sd="0" x="19"/>
        <item sd="0" x="15"/>
        <item sd="0" x="14"/>
        <item sd="0" x="2"/>
        <item sd="0" x="16"/>
        <item sd="0" x="13"/>
        <item sd="0" x="3"/>
        <item sd="0" x="18"/>
        <item sd="0" x="5"/>
        <item sd="0" x="9"/>
        <item sd="0" x="6"/>
        <item sd="0" x="11"/>
        <item sd="0" x="4"/>
        <item sd="0" x="20"/>
        <item sd="0" x="12"/>
        <item sd="0" x="1"/>
        <item sd="0" x="17"/>
        <item t="default"/>
      </items>
    </pivotField>
    <pivotField showAll="0"/>
    <pivotField showAll="0"/>
    <pivotField showAll="0"/>
    <pivotField multipleItemSelectionAllowed="1"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3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uenta de Customer ID" fld="0" subtotal="count" baseField="0" baseItem="0"/>
  </dataFields>
  <formats count="7">
    <format dxfId="35">
      <pivotArea outline="0" collapsedLevelsAreSubtotals="1" fieldPosition="0"/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3" type="button" dataOnly="0" labelOnly="1" outline="0" axis="axisRow" fieldPosition="0"/>
    </format>
    <format dxfId="31">
      <pivotArea dataOnly="0" labelOnly="1" fieldPosition="0">
        <references count="1">
          <reference field="3" count="0"/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</formats>
  <chartFormats count="2">
    <chartFormat chart="6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79750B-2268-7343-8780-0C55D6D96DFC}" name="KPI23" cacheId="1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chartFormat="39" rowHeaderCaption="State">
  <location ref="B92:E98" firstHeaderRow="0" firstDataRow="1" firstDataCol="1"/>
  <pivotFields count="21">
    <pivotField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/>
    <pivotField dataField="1" showAll="0"/>
    <pivotField name="KPI´s_5" axis="axisRow" showAll="0" measureFilter="1">
      <items count="51">
        <item x="15"/>
        <item sd="0" x="29"/>
        <item sd="0" x="28"/>
        <item sd="0" x="10"/>
        <item sd="0" x="18"/>
        <item sd="0" x="24"/>
        <item sd="0" x="39"/>
        <item sd="0" x="12"/>
        <item sd="0" x="20"/>
        <item sd="0" x="42"/>
        <item sd="0" x="11"/>
        <item sd="0" x="37"/>
        <item sd="0" x="26"/>
        <item sd="0" x="27"/>
        <item sd="0" x="44"/>
        <item sd="0" x="23"/>
        <item sd="0" x="0"/>
        <item sd="0" x="7"/>
        <item sd="0" x="1"/>
        <item sd="0" x="33"/>
        <item sd="0" x="2"/>
        <item sd="0" x="49"/>
        <item sd="0" x="46"/>
        <item sd="0" x="16"/>
        <item sd="0" x="9"/>
        <item sd="0" x="6"/>
        <item sd="0" x="43"/>
        <item sd="0" x="22"/>
        <item sd="0" x="13"/>
        <item sd="0" x="32"/>
        <item sd="0" x="35"/>
        <item sd="0" x="14"/>
        <item sd="0" x="17"/>
        <item sd="0" x="25"/>
        <item sd="0" x="31"/>
        <item sd="0" x="19"/>
        <item sd="0" x="4"/>
        <item sd="0" x="38"/>
        <item sd="0" x="3"/>
        <item sd="0" x="36"/>
        <item sd="0" x="45"/>
        <item sd="0" x="30"/>
        <item sd="0" x="21"/>
        <item sd="0" x="40"/>
        <item sd="0" x="34"/>
        <item sd="0" x="41"/>
        <item sd="0" x="47"/>
        <item sd="0" x="8"/>
        <item sd="0" x="48"/>
        <item sd="0" x="5"/>
        <item t="default"/>
      </items>
    </pivotField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multipleItemSelectionAllowed="1" showAll="0" avgSubtotal="1">
      <items count="8">
        <item x="2"/>
        <item x="4"/>
        <item x="6"/>
        <item x="0"/>
        <item x="5"/>
        <item x="3"/>
        <item x="1"/>
        <item t="avg"/>
      </items>
    </pivotField>
    <pivotField showAll="0"/>
    <pivotField showAll="0"/>
  </pivotFields>
  <rowFields count="1">
    <field x="6"/>
  </rowFields>
  <rowItems count="6">
    <i>
      <x v="6"/>
    </i>
    <i>
      <x v="7"/>
    </i>
    <i>
      <x v="15"/>
    </i>
    <i>
      <x v="16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urchase Amount " fld="5" subtotal="average" baseField="0" baseItem="0"/>
    <dataField name="Review-Rating" fld="10" subtotal="average" baseField="0" baseItem="0"/>
    <dataField name="Previous-Purchases" fld="16" subtotal="average" baseField="0" baseItem="0"/>
  </dataFields>
  <formats count="17">
    <format dxfId="52">
      <pivotArea outline="0" collapsedLevelsAreSubtotals="1" fieldPosition="0"/>
    </format>
    <format dxfId="51">
      <pivotArea dataOnly="0" labelOnly="1" fieldPosition="0">
        <references count="1">
          <reference field="6" count="0"/>
        </references>
      </pivotArea>
    </format>
    <format dxfId="50">
      <pivotArea dataOnly="0" labelOnly="1" grandRow="1" outline="0" fieldPosition="0"/>
    </format>
    <format dxfId="49">
      <pivotArea dataOnly="0" labelOnly="1" fieldPosition="0">
        <references count="1">
          <reference field="6" count="1">
            <x v="0"/>
          </reference>
        </references>
      </pivotArea>
    </format>
    <format dxfId="48">
      <pivotArea type="all" dataOnly="0" outline="0" fieldPosition="0"/>
    </format>
    <format dxfId="47">
      <pivotArea field="6" type="button" dataOnly="0" labelOnly="1" outline="0" axis="axisRow" fieldPosition="0"/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field="6" type="button" dataOnly="0" labelOnly="1" outline="0" axis="axisRow" fieldPosition="0"/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field="6" type="button" dataOnly="0" labelOnly="1" outline="0" axis="axisRow" fieldPosition="0"/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type="all" dataOnly="0" outline="0" fieldPosition="0"/>
    </format>
    <format dxfId="40">
      <pivotArea outline="0" collapsedLevelsAreSubtotals="1" fieldPosition="0"/>
    </format>
    <format dxfId="39">
      <pivotArea field="6" type="button" dataOnly="0" labelOnly="1" outline="0" axis="axisRow" fieldPosition="0"/>
    </format>
    <format dxfId="38">
      <pivotArea dataOnly="0" labelOnly="1" fieldPosition="0">
        <references count="1">
          <reference field="6" count="5">
            <x v="0"/>
            <x v="9"/>
            <x v="25"/>
            <x v="40"/>
            <x v="43"/>
          </reference>
        </references>
      </pivotArea>
    </format>
    <format dxfId="37">
      <pivotArea dataOnly="0" labelOnly="1" grandRow="1" outline="0" fieldPosition="0"/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hartFormats count="6">
    <chartFormat chart="38" format="7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7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8" format="8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4" format="8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8" format="8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4" format="8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Dark7 2" showRowHeaders="1" showColHeaders="1" showRowStripes="0" showColStripes="0" showLastColumn="1"/>
  <filters count="1">
    <filter fld="6" type="count" evalOrder="-1" id="2" iMeasureFld="0">
      <autoFilter ref="A1">
        <filterColumn colId="0">
          <top10 top="0"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0F5D3E-C0B5-CF4C-A224-00BAF4959760}" name="KPI´s_5" cacheId="1" applyNumberFormats="0" applyBorderFormats="0" applyFontFormats="0" applyPatternFormats="0" applyAlignmentFormats="0" applyWidthHeightFormats="1" dataCaption="Valores" grandTotalCaption="Total " updatedVersion="8" minRefreshableVersion="3" useAutoFormatting="1" itemPrintTitles="1" createdVersion="8" indent="0" outline="1" outlineData="1" multipleFieldFilters="0" chartFormat="39" rowHeaderCaption="State">
  <location ref="B82:E88" firstHeaderRow="0" firstDataRow="1" firstDataCol="1"/>
  <pivotFields count="21">
    <pivotField showAll="0"/>
    <pivotField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/>
    <pivotField dataField="1" showAll="0"/>
    <pivotField name="KPI´s_5" axis="axisRow" showAll="0" measureFilter="1" sortType="descending">
      <items count="51">
        <item x="15"/>
        <item sd="0" x="29"/>
        <item sd="0" x="28"/>
        <item sd="0" x="10"/>
        <item sd="0" x="18"/>
        <item sd="0" x="24"/>
        <item sd="0" x="39"/>
        <item sd="0" x="12"/>
        <item sd="0" x="20"/>
        <item sd="0" x="42"/>
        <item sd="0" x="11"/>
        <item sd="0" x="37"/>
        <item sd="0" x="26"/>
        <item sd="0" x="27"/>
        <item sd="0" x="44"/>
        <item sd="0" x="23"/>
        <item sd="0" x="0"/>
        <item sd="0" x="7"/>
        <item sd="0" x="1"/>
        <item sd="0" x="33"/>
        <item sd="0" x="2"/>
        <item sd="0" x="49"/>
        <item sd="0" x="46"/>
        <item sd="0" x="16"/>
        <item sd="0" x="9"/>
        <item sd="0" x="6"/>
        <item sd="0" x="43"/>
        <item sd="0" x="22"/>
        <item sd="0" x="13"/>
        <item sd="0" x="32"/>
        <item sd="0" x="35"/>
        <item sd="0" x="14"/>
        <item sd="0" x="17"/>
        <item sd="0" x="25"/>
        <item sd="0" x="31"/>
        <item sd="0" x="19"/>
        <item sd="0" x="4"/>
        <item sd="0" x="38"/>
        <item sd="0" x="3"/>
        <item sd="0" x="36"/>
        <item sd="0" x="45"/>
        <item sd="0" x="30"/>
        <item sd="0" x="21"/>
        <item sd="0" x="40"/>
        <item sd="0" x="34"/>
        <item sd="0" x="41"/>
        <item sd="0" x="47"/>
        <item sd="0" x="8"/>
        <item sd="0" x="48"/>
        <item sd="0"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dataField="1" showAll="0">
      <items count="8">
        <item x="0"/>
        <item x="1"/>
        <item x="2"/>
        <item x="3"/>
        <item x="4"/>
        <item x="5"/>
        <item x="6"/>
        <item t="default"/>
      </items>
    </pivotField>
    <pivotField multipleItemSelectionAllowed="1"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dataField="1"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multipleItemSelectionAllowed="1" showAll="0" avgSubtotal="1">
      <items count="8">
        <item x="2"/>
        <item x="4"/>
        <item x="6"/>
        <item x="0"/>
        <item x="5"/>
        <item x="3"/>
        <item x="1"/>
        <item t="avg"/>
      </items>
    </pivotField>
    <pivotField showAll="0"/>
    <pivotField showAll="0"/>
  </pivotFields>
  <rowFields count="1">
    <field x="6"/>
  </rowFields>
  <rowItems count="6">
    <i>
      <x v="1"/>
    </i>
    <i>
      <x v="37"/>
    </i>
    <i>
      <x v="2"/>
    </i>
    <i>
      <x v="47"/>
    </i>
    <i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Purchase Amount " fld="5" subtotal="average" baseField="0" baseItem="0"/>
    <dataField name="Review-Rating" fld="10" subtotal="average" baseField="0" baseItem="0"/>
    <dataField name="Previous-Purchases" fld="16" subtotal="average" baseField="0" baseItem="0"/>
  </dataFields>
  <formats count="17">
    <format dxfId="69">
      <pivotArea outline="0" collapsedLevelsAreSubtotals="1" fieldPosition="0"/>
    </format>
    <format dxfId="68">
      <pivotArea dataOnly="0" labelOnly="1" fieldPosition="0">
        <references count="1">
          <reference field="6" count="0"/>
        </references>
      </pivotArea>
    </format>
    <format dxfId="67">
      <pivotArea dataOnly="0" labelOnly="1" grandRow="1" outline="0" fieldPosition="0"/>
    </format>
    <format dxfId="66">
      <pivotArea dataOnly="0" labelOnly="1" fieldPosition="0">
        <references count="1">
          <reference field="6" count="1">
            <x v="0"/>
          </reference>
        </references>
      </pivotArea>
    </format>
    <format dxfId="65">
      <pivotArea type="all" dataOnly="0" outline="0" fieldPosition="0"/>
    </format>
    <format dxfId="64">
      <pivotArea field="6" type="button" dataOnly="0" labelOnly="1" outline="0" axis="axisRow" fieldPosition="0"/>
    </format>
    <format dxfId="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">
      <pivotArea field="6" type="button" dataOnly="0" labelOnly="1" outline="0" axis="axisRow" fieldPosition="0"/>
    </format>
    <format dxfId="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">
      <pivotArea field="6" type="button" dataOnly="0" labelOnly="1" outline="0" axis="axisRow" fieldPosition="0"/>
    </format>
    <format dxfId="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">
      <pivotArea type="all" dataOnly="0" outline="0" fieldPosition="0"/>
    </format>
    <format dxfId="57">
      <pivotArea outline="0" collapsedLevelsAreSubtotals="1" fieldPosition="0"/>
    </format>
    <format dxfId="56">
      <pivotArea field="6" type="button" dataOnly="0" labelOnly="1" outline="0" axis="axisRow" fieldPosition="0"/>
    </format>
    <format dxfId="55">
      <pivotArea dataOnly="0" labelOnly="1" fieldPosition="0">
        <references count="1">
          <reference field="6" count="5">
            <x v="2"/>
            <x v="7"/>
            <x v="34"/>
            <x v="38"/>
            <x v="48"/>
          </reference>
        </references>
      </pivotArea>
    </format>
    <format dxfId="54">
      <pivotArea dataOnly="0" labelOnly="1" grandRow="1" outline="0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pivotTableStyleInfo name="PivotStyleDark7 2" showRowHeaders="1" showColHeaders="1" showRowStripes="0" showColStripes="0" showLastColumn="1"/>
  <filters count="1">
    <filter fld="6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6BE398-6A6A-EC4A-A82C-63EEF4BD9000}" name="KPI´s_8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19:I24" firstHeaderRow="1" firstDataRow="1" firstDataCol="1"/>
  <pivotFields count="21"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ustomer ID" fld="0" subtotal="count" baseField="4" baseItem="0" numFmtId="1"/>
  </dataFields>
  <formats count="13">
    <format dxfId="82">
      <pivotArea outline="0" collapsedLevelsAreSubtotals="1" fieldPosition="0"/>
    </format>
    <format dxfId="81">
      <pivotArea type="all" dataOnly="0" outline="0" fieldPosition="0"/>
    </format>
    <format dxfId="80">
      <pivotArea outline="0" collapsedLevelsAreSubtotals="1" fieldPosition="0"/>
    </format>
    <format dxfId="79">
      <pivotArea field="4" type="button" dataOnly="0" labelOnly="1" outline="0" axis="axisRow" fieldPosition="0"/>
    </format>
    <format dxfId="78">
      <pivotArea dataOnly="0" labelOnly="1" fieldPosition="0">
        <references count="1">
          <reference field="4" count="0"/>
        </references>
      </pivotArea>
    </format>
    <format dxfId="77">
      <pivotArea dataOnly="0" labelOnly="1" grandRow="1" outline="0" fieldPosition="0"/>
    </format>
    <format dxfId="76">
      <pivotArea dataOnly="0" labelOnly="1" outline="0" axis="axisValues" fieldPosition="0"/>
    </format>
    <format dxfId="75">
      <pivotArea type="all" dataOnly="0" outline="0" fieldPosition="0"/>
    </format>
    <format dxfId="74">
      <pivotArea outline="0" collapsedLevelsAreSubtotals="1" fieldPosition="0"/>
    </format>
    <format dxfId="73">
      <pivotArea field="4" type="button" dataOnly="0" labelOnly="1" outline="0" axis="axisRow" fieldPosition="0"/>
    </format>
    <format dxfId="72">
      <pivotArea dataOnly="0" labelOnly="1" fieldPosition="0">
        <references count="1">
          <reference field="4" count="0"/>
        </references>
      </pivotArea>
    </format>
    <format dxfId="71">
      <pivotArea dataOnly="0" labelOnly="1" grandRow="1" outline="0" fieldPosition="0"/>
    </format>
    <format dxfId="70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10ABA9-8D31-F54D-A6AE-CF1BB7F9C13E}" name="KPI18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82:H83" firstHeaderRow="1" firstDataRow="1" firstDataCol="0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dataFields count="1">
    <dataField name="Cuenta de Customer ID" fld="0" subtotal="count" baseField="0" baseItem="0" numFmtId="1"/>
  </dataFields>
  <formats count="4">
    <format dxfId="86">
      <pivotArea outline="0" collapsedLevelsAreSubtotals="1" fieldPosition="0"/>
    </format>
    <format dxfId="85">
      <pivotArea type="all" dataOnly="0" outline="0" fieldPosition="0"/>
    </format>
    <format dxfId="84">
      <pivotArea outline="0" collapsedLevelsAreSubtotals="1" fieldPosition="0"/>
    </format>
    <format dxfId="83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2434F7-3F21-E24D-BEBD-BE5E9DAEAF6A}" name="KPI´s_1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 rowHeaderCaption="Frequency">
  <location ref="H31:J39" firstHeaderRow="0" firstDataRow="1" firstDataCol="1"/>
  <pivotFields count="21">
    <pivotField dataField="1" showAll="0"/>
    <pivotField showAll="0"/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avgSubtotal="1" productSubtotal="1">
      <items count="9">
        <item x="2"/>
        <item x="4"/>
        <item x="6"/>
        <item x="0"/>
        <item x="5"/>
        <item x="3"/>
        <item x="1"/>
        <item t="avg"/>
        <item t="product"/>
      </items>
    </pivotField>
    <pivotField showAll="0"/>
    <pivotField showAll="0"/>
  </pivotFields>
  <rowFields count="1">
    <field x="1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Average Purchases" fld="0" subtotal="average" baseField="18" baseItem="0"/>
    <dataField name="Suma de Purchase Amount (USD)" fld="5" baseField="0" baseItem="0" numFmtId="166"/>
  </dataFields>
  <formats count="9">
    <format dxfId="95">
      <pivotArea outline="0" collapsedLevelsAreSubtotals="1" fieldPosition="0"/>
    </format>
    <format dxfId="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93">
      <pivotArea type="all" dataOnly="0" outline="0" fieldPosition="0"/>
    </format>
    <format dxfId="92">
      <pivotArea outline="0" collapsedLevelsAreSubtotals="1" fieldPosition="0"/>
    </format>
    <format dxfId="91">
      <pivotArea field="18" type="button" dataOnly="0" labelOnly="1" outline="0" axis="axisRow" fieldPosition="0"/>
    </format>
    <format dxfId="90">
      <pivotArea dataOnly="0" labelOnly="1" fieldPosition="0">
        <references count="1">
          <reference field="18" count="0"/>
        </references>
      </pivotArea>
    </format>
    <format dxfId="89">
      <pivotArea dataOnly="0" labelOnly="1" grandRow="1" outline="0" fieldPosition="0"/>
    </format>
    <format dxfId="8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87">
      <pivotArea dataOnly="0" labelOnly="1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7D8C2E-1260-D645-BDA0-084E0D70A851}" name="TablaDinámica8" cacheId="1" applyNumberFormats="0" applyBorderFormats="0" applyFontFormats="0" applyPatternFormats="0" applyAlignmentFormats="0" applyWidthHeightFormats="1" dataCaption="Valores" grandTotalCaption="Total" updatedVersion="8" minRefreshableVersion="3" useAutoFormatting="1" itemPrintTitles="1" createdVersion="8" indent="0" outline="1" outlineData="1" multipleFieldFilters="0" chartFormat="37" rowHeaderCaption="Color" colHeaderCaption="Size.">
  <location ref="L31:Q38" firstHeaderRow="1" firstDataRow="2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showAll="0" measureFilter="1" sortType="descending">
      <items count="26">
        <item x="22"/>
        <item x="3"/>
        <item x="10"/>
        <item x="2"/>
        <item x="11"/>
        <item x="5"/>
        <item x="16"/>
        <item x="7"/>
        <item x="6"/>
        <item x="15"/>
        <item x="20"/>
        <item x="8"/>
        <item x="1"/>
        <item x="23"/>
        <item x="12"/>
        <item x="21"/>
        <item x="14"/>
        <item x="0"/>
        <item x="9"/>
        <item x="17"/>
        <item x="4"/>
        <item x="18"/>
        <item x="24"/>
        <item x="13"/>
        <item x="19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8"/>
  </rowFields>
  <rowItems count="6">
    <i>
      <x/>
    </i>
    <i>
      <x v="4"/>
    </i>
    <i>
      <x v="5"/>
    </i>
    <i>
      <x v="11"/>
    </i>
    <i>
      <x v="16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dataFields count="1">
    <dataField name="Customer ID." fld="0" subtotal="count" baseField="0" baseItem="0"/>
  </dataFields>
  <formats count="11">
    <format dxfId="106">
      <pivotArea outline="0" collapsedLevelsAreSubtotals="1" fieldPosition="0"/>
    </format>
    <format dxfId="105">
      <pivotArea type="all" dataOnly="0" outline="0" fieldPosition="0"/>
    </format>
    <format dxfId="104">
      <pivotArea outline="0" collapsedLevelsAreSubtotals="1" fieldPosition="0"/>
    </format>
    <format dxfId="103">
      <pivotArea type="origin" dataOnly="0" labelOnly="1" outline="0" fieldPosition="0"/>
    </format>
    <format dxfId="102">
      <pivotArea field="7" type="button" dataOnly="0" labelOnly="1" outline="0" axis="axisCol" fieldPosition="0"/>
    </format>
    <format dxfId="101">
      <pivotArea type="topRight" dataOnly="0" labelOnly="1" outline="0" fieldPosition="0"/>
    </format>
    <format dxfId="100">
      <pivotArea field="8" type="button" dataOnly="0" labelOnly="1" outline="0" axis="axisRow" fieldPosition="0"/>
    </format>
    <format dxfId="99">
      <pivotArea dataOnly="0" labelOnly="1" fieldPosition="0">
        <references count="1">
          <reference field="8" count="5">
            <x v="0"/>
            <x v="4"/>
            <x v="11"/>
            <x v="13"/>
            <x v="16"/>
          </reference>
        </references>
      </pivotArea>
    </format>
    <format dxfId="98">
      <pivotArea dataOnly="0" labelOnly="1" grandRow="1" outline="0" fieldPosition="0"/>
    </format>
    <format dxfId="97">
      <pivotArea dataOnly="0" labelOnly="1" fieldPosition="0">
        <references count="1">
          <reference field="7" count="0"/>
        </references>
      </pivotArea>
    </format>
    <format dxfId="96">
      <pivotArea dataOnly="0" labelOnly="1" grandCol="1" outline="0" fieldPosition="0"/>
    </format>
  </formats>
  <pivotTableStyleInfo name="PivotStyleDark7 2" showRowHeaders="1" showColHeaders="1" showRowStripes="0" showColStripes="0" showLastColumn="1"/>
  <filters count="1">
    <filter fld="8" type="count" evalOrder="-1" id="5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D44FF8-E98E-A049-9DAF-989EAD319BE7}" name="KPI´s_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3" rowHeaderCaption="Age Range ">
  <location ref="B8:D12" firstHeaderRow="0" firstDataRow="1" firstDataCol="1"/>
  <pivotFields count="21">
    <pivotField dataField="1" showAll="0"/>
    <pivotField name="Age Range" axis="axisRow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Customer ID" fld="0" subtotal="count" baseField="0" baseItem="0"/>
    <dataField name="Suma de Purchase Amount (USD)" fld="5" baseField="0" baseItem="0" numFmtId="166"/>
  </dataFields>
  <formats count="9">
    <format dxfId="115">
      <pivotArea dataOnly="0" labelOnly="1" outline="0" axis="axisValues" fieldPosition="0"/>
    </format>
    <format dxfId="114">
      <pivotArea outline="0" collapsedLevelsAreSubtotals="1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field="1" type="button" dataOnly="0" labelOnly="1" outline="0" axis="axisRow" fieldPosition="0"/>
    </format>
    <format dxfId="110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  <format dxfId="109">
      <pivotArea dataOnly="0" labelOnly="1" grandRow="1" outline="0" fieldPosition="0"/>
    </format>
    <format dxfId="10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CD6642-0602-2F40-97DF-E103B7646769}" name="KPI´s_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5" rowHeaderCaption="Age Range ">
  <location ref="B31:C35" firstHeaderRow="1" firstDataRow="1" firstDataCol="1"/>
  <pivotFields count="21">
    <pivotField showAll="0"/>
    <pivotField name="KPI´s_1" axis="axisRow" dataFiel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</pivotFields>
  <rowFields count="1">
    <field x="1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Average Age" fld="1" subtotal="average" baseField="1" baseItem="1"/>
  </dataFields>
  <formats count="8">
    <format dxfId="123">
      <pivotArea dataOnly="0" labelOnly="1" outline="0" axis="axisValues" fieldPosition="0"/>
    </format>
    <format dxfId="122">
      <pivotArea outline="0" collapsedLevelsAreSubtotals="1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1" type="button" dataOnly="0" labelOnly="1" outline="0" axis="axisRow" fieldPosition="0"/>
    </format>
    <format dxfId="118">
      <pivotArea dataOnly="0" labelOnly="1" fieldPosition="0">
        <references count="1">
          <reference field="1" count="3">
            <x v="1"/>
            <x v="2"/>
            <x v="3"/>
          </reference>
        </references>
      </pivotArea>
    </format>
    <format dxfId="117">
      <pivotArea dataOnly="0" labelOnly="1" grandRow="1" outline="0" fieldPosition="0"/>
    </format>
    <format dxfId="116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8">
    <chartFormat chart="2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4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4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4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4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4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4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FBEA1B-22DA-E147-BE9F-F94F187F3206}" name="KPI2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Q88:Q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h="1" x="0"/>
        <item h="1"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27">
      <pivotArea outline="0" collapsedLevelsAreSubtotals="1" fieldPosition="0"/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BE30E9-7A20-4240-B2AA-4E562E3077DE}" name="KPI21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N88:N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h="1" x="0"/>
        <item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31">
      <pivotArea outline="0" collapsedLevelsAreSubtotals="1" fieldPosition="0"/>
    </format>
    <format dxfId="130">
      <pivotArea type="all" dataOnly="0" outline="0" fieldPosition="0"/>
    </format>
    <format dxfId="129">
      <pivotArea outline="0" collapsedLevelsAreSubtotals="1" fieldPosition="0"/>
    </format>
    <format dxfId="128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8FC42C-9EF3-AF4F-A48E-1D4C90B1BDE8}" name="KPI19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88:H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x="3"/>
        <item h="1" x="0"/>
        <item h="1"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35">
      <pivotArea outline="0" collapsedLevelsAreSubtotals="1" fieldPosition="0"/>
    </format>
    <format dxfId="134">
      <pivotArea type="all" dataOnly="0" outline="0" fieldPosition="0"/>
    </format>
    <format dxfId="133">
      <pivotArea outline="0" collapsedLevelsAreSubtotals="1" fieldPosition="0"/>
    </format>
    <format dxfId="132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CC95F-CFAC-9A4C-970E-AC574BD6ADEC}" name="KPI20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K88:K89" firstHeaderRow="1" firstDataRow="1" firstDataCol="0" rowPageCount="1" colPageCount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Page" multipleItemSelectionAllowed="1" showAll="0">
      <items count="5">
        <item h="1" x="3"/>
        <item x="0"/>
        <item h="1" x="1"/>
        <item h="1"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Items count="1">
    <i/>
  </rowItems>
  <colItems count="1">
    <i/>
  </colItems>
  <pageFields count="1">
    <pageField fld="4" hier="-1"/>
  </pageFields>
  <dataFields count="1">
    <dataField name="Cuenta de Customer ID" fld="0" subtotal="count" baseField="0" baseItem="0" numFmtId="1"/>
  </dataFields>
  <formats count="4">
    <format dxfId="139">
      <pivotArea outline="0" collapsedLevelsAreSubtotals="1" fieldPosition="0"/>
    </format>
    <format dxfId="138">
      <pivotArea type="all" dataOnly="0" outline="0" fieldPosition="0"/>
    </format>
    <format dxfId="137">
      <pivotArea outline="0" collapsedLevelsAreSubtotals="1" fieldPosition="0"/>
    </format>
    <format dxfId="136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F765FB0-26CA-1E44-8151-94BFF947B9F4}" name="KPI´s_7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9" rowHeaderCaption="Season">
  <location ref="H8:I13" firstHeaderRow="1" firstDataRow="1" firstDataCol="1"/>
  <pivotFields count="21">
    <pivotField dataField="1"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axis="axisRow"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9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10">
    <format dxfId="148">
      <pivotArea field="9" type="button" dataOnly="0" labelOnly="1" outline="0" axis="axisRow" fieldPosition="0"/>
    </format>
    <format dxfId="147">
      <pivotArea outline="0" collapsedLevelsAreSubtotals="1" fieldPosition="0"/>
    </format>
    <format dxfId="146">
      <pivotArea type="all" dataOnly="0" outline="0" fieldPosition="0"/>
    </format>
    <format dxfId="145">
      <pivotArea outline="0" collapsedLevelsAreSubtotals="1" fieldPosition="0"/>
    </format>
    <format dxfId="144">
      <pivotArea field="9" type="button" dataOnly="0" labelOnly="1" outline="0" axis="axisRow" fieldPosition="0"/>
    </format>
    <format dxfId="143">
      <pivotArea dataOnly="0" labelOnly="1" fieldPosition="0">
        <references count="1">
          <reference field="9" count="0"/>
        </references>
      </pivotArea>
    </format>
    <format dxfId="142">
      <pivotArea dataOnly="0" labelOnly="1" grandRow="1" outline="0" fieldPosition="0"/>
    </format>
    <format dxfId="141">
      <pivotArea dataOnly="0" labelOnly="1" outline="0" axis="axisValues" fieldPosition="0"/>
    </format>
    <format dxfId="140">
      <pivotArea field="9" type="button" dataOnly="0" labelOnly="1" outline="0" axis="axisRow" fieldPosition="0"/>
    </format>
    <format dxfId="0">
      <pivotArea outline="0" collapsedLevelsAreSubtotals="1" fieldPosition="0"/>
    </format>
  </formats>
  <chartFormats count="2">
    <chartFormat chart="27" format="8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" format="8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BB0F13-5E39-5B40-B3F6-833F1CA783AA}" name="KPI1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7" rowHeaderCaption="Category">
  <location ref="H45:I52" firstHeaderRow="1" firstDataRow="1" firstDataCol="1"/>
  <pivotFields count="21">
    <pivotField dataField="1" showAll="0">
      <items count="390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5">
        <item x="3"/>
        <item x="0"/>
        <item x="1"/>
        <item x="2"/>
        <item t="default"/>
      </items>
    </pivotField>
    <pivotField showAll="0"/>
    <pivotField showAll="0"/>
    <pivotField showAll="0">
      <items count="5">
        <item x="0"/>
        <item x="2"/>
        <item x="1"/>
        <item x="3"/>
        <item t="default"/>
      </items>
    </pivotField>
    <pivotField showAll="0">
      <items count="26">
        <item x="19"/>
        <item x="13"/>
        <item x="24"/>
        <item x="18"/>
        <item x="4"/>
        <item x="17"/>
        <item x="9"/>
        <item x="0"/>
        <item x="14"/>
        <item x="21"/>
        <item x="12"/>
        <item x="23"/>
        <item x="1"/>
        <item x="8"/>
        <item x="20"/>
        <item x="15"/>
        <item x="6"/>
        <item x="7"/>
        <item x="16"/>
        <item x="5"/>
        <item x="11"/>
        <item x="2"/>
        <item x="10"/>
        <item x="3"/>
        <item x="22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>
      <items count="3">
        <item x="1"/>
        <item x="0"/>
        <item t="default"/>
      </items>
    </pivotField>
    <pivotField showAll="0"/>
    <pivotField showAll="0">
      <items count="7">
        <item x="4"/>
        <item x="0"/>
        <item x="1"/>
        <item x="2"/>
        <item x="3"/>
        <item x="5"/>
        <item t="default"/>
      </items>
    </pivotField>
    <pivotField showAll="0">
      <items count="3">
        <item x="1"/>
        <item x="0"/>
        <item t="default"/>
      </items>
    </pivotField>
    <pivotField showAll="0">
      <items count="3">
        <item x="1"/>
        <item x="0"/>
        <item t="default"/>
      </items>
    </pivotField>
    <pivotField showAll="0">
      <items count="51">
        <item x="43"/>
        <item x="1"/>
        <item x="35"/>
        <item x="7"/>
        <item x="36"/>
        <item x="49"/>
        <item x="22"/>
        <item x="6"/>
        <item x="44"/>
        <item x="9"/>
        <item x="47"/>
        <item x="45"/>
        <item x="21"/>
        <item x="0"/>
        <item x="28"/>
        <item x="20"/>
        <item x="14"/>
        <item x="27"/>
        <item x="5"/>
        <item x="41"/>
        <item x="33"/>
        <item x="17"/>
        <item x="2"/>
        <item x="37"/>
        <item x="29"/>
        <item x="8"/>
        <item x="46"/>
        <item x="40"/>
        <item x="32"/>
        <item x="48"/>
        <item x="4"/>
        <item x="18"/>
        <item x="42"/>
        <item x="11"/>
        <item x="31"/>
        <item x="13"/>
        <item x="10"/>
        <item x="25"/>
        <item x="30"/>
        <item x="19"/>
        <item x="23"/>
        <item x="38"/>
        <item x="34"/>
        <item x="12"/>
        <item x="24"/>
        <item x="15"/>
        <item x="39"/>
        <item x="26"/>
        <item x="3"/>
        <item x="16"/>
        <item t="default"/>
      </items>
    </pivotField>
    <pivotField axis="axisRow" showAll="0">
      <items count="7">
        <item x="4"/>
        <item x="1"/>
        <item x="2"/>
        <item x="5"/>
        <item x="3"/>
        <item x="0"/>
        <item t="default"/>
      </items>
    </pivotField>
    <pivotField showAll="0">
      <items count="8">
        <item x="2"/>
        <item x="4"/>
        <item x="6"/>
        <item x="0"/>
        <item x="5"/>
        <item x="3"/>
        <item x="1"/>
        <item t="default"/>
      </items>
    </pivotField>
    <pivotField showAll="0"/>
    <pivotField showAll="0"/>
  </pivotFields>
  <rowFields count="1">
    <field x="17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uenta de Customer ID" fld="0" subtotal="count" baseField="0" baseItem="0" numFmtId="1"/>
  </dataFields>
  <formats count="7">
    <format dxfId="155">
      <pivotArea outline="0" collapsedLevelsAreSubtotals="1" fieldPosition="0"/>
    </format>
    <format dxfId="154">
      <pivotArea type="all" dataOnly="0" outline="0" fieldPosition="0"/>
    </format>
    <format dxfId="153">
      <pivotArea outline="0" collapsedLevelsAreSubtotals="1" fieldPosition="0"/>
    </format>
    <format dxfId="152">
      <pivotArea field="17" type="button" dataOnly="0" labelOnly="1" outline="0" axis="axisRow" fieldPosition="0"/>
    </format>
    <format dxfId="151">
      <pivotArea dataOnly="0" labelOnly="1" fieldPosition="0">
        <references count="1">
          <reference field="17" count="0"/>
        </references>
      </pivotArea>
    </format>
    <format dxfId="150">
      <pivotArea dataOnly="0" labelOnly="1" grandRow="1" outline="0" fieldPosition="0"/>
    </format>
    <format dxfId="149">
      <pivotArea dataOnly="0" labelOnly="1" outline="0" axis="axisValues" fieldPosition="0"/>
    </format>
  </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5FEE18-6AA5-614E-B159-0F6749F5CB59}" name="KPI´s_2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0" rowHeaderCaption="Category ">
  <location ref="B18:C23" firstHeaderRow="1" firstDataRow="1" firstDataCol="1"/>
  <pivotFields count="21">
    <pivotField showAll="0"/>
    <pivotField name="KPI´s_2" multipleItemSelectionAllowed="1"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3">
        <item x="1"/>
        <item x="0"/>
        <item t="default"/>
      </items>
    </pivotField>
    <pivotField showAll="0"/>
    <pivotField axis="axisRow" showAll="0">
      <items count="5">
        <item x="3"/>
        <item x="0"/>
        <item x="1"/>
        <item x="2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Average Purchase Value (USD)" fld="5" subtotal="average" baseField="4" baseItem="0" numFmtId="164"/>
  </dataFields>
  <formats count="20">
    <format dxfId="175">
      <pivotArea collapsedLevelsAreSubtotals="1" fieldPosition="0">
        <references count="1">
          <reference field="4" count="1">
            <x v="0"/>
          </reference>
        </references>
      </pivotArea>
    </format>
    <format dxfId="174">
      <pivotArea collapsedLevelsAreSubtotals="1" fieldPosition="0">
        <references count="1">
          <reference field="4" count="1">
            <x v="1"/>
          </reference>
        </references>
      </pivotArea>
    </format>
    <format dxfId="173">
      <pivotArea collapsedLevelsAreSubtotals="1" fieldPosition="0">
        <references count="1">
          <reference field="4" count="1">
            <x v="2"/>
          </reference>
        </references>
      </pivotArea>
    </format>
    <format dxfId="172">
      <pivotArea collapsedLevelsAreSubtotals="1" fieldPosition="0">
        <references count="1">
          <reference field="4" count="1">
            <x v="3"/>
          </reference>
        </references>
      </pivotArea>
    </format>
    <format dxfId="171">
      <pivotArea grandRow="1" outline="0" collapsedLevelsAreSubtotals="1" fieldPosition="0"/>
    </format>
    <format dxfId="170">
      <pivotArea dataOnly="0" outline="0" axis="axisValues" fieldPosition="0"/>
    </format>
    <format dxfId="169">
      <pivotArea outline="0" collapsedLevelsAreSubtotals="1" fieldPosition="0"/>
    </format>
    <format dxfId="168">
      <pivotArea field="1" type="button" dataOnly="0" labelOnly="1" outline="0"/>
    </format>
    <format dxfId="167">
      <pivotArea field="1" type="button" dataOnly="0" labelOnly="1" outline="0"/>
    </format>
    <format dxfId="166">
      <pivotArea dataOnly="0" labelOnly="1" outline="0" axis="axisValues" fieldPosition="0"/>
    </format>
    <format dxfId="165">
      <pivotArea field="4" type="button" dataOnly="0" labelOnly="1" outline="0" axis="axisRow" fieldPosition="0"/>
    </format>
    <format dxfId="164">
      <pivotArea dataOnly="0" labelOnly="1" outline="0" axis="axisValues" fieldPosition="0"/>
    </format>
    <format dxfId="163">
      <pivotArea field="4" type="button" dataOnly="0" labelOnly="1" outline="0" axis="axisRow" fieldPosition="0"/>
    </format>
    <format dxfId="162">
      <pivotArea dataOnly="0" labelOnly="1" outline="0" axis="axisValues" fieldPosition="0"/>
    </format>
    <format dxfId="161">
      <pivotArea type="all" dataOnly="0" outline="0" fieldPosition="0"/>
    </format>
    <format dxfId="160">
      <pivotArea outline="0" collapsedLevelsAreSubtotals="1" fieldPosition="0"/>
    </format>
    <format dxfId="159">
      <pivotArea field="4" type="button" dataOnly="0" labelOnly="1" outline="0" axis="axisRow" fieldPosition="0"/>
    </format>
    <format dxfId="158">
      <pivotArea dataOnly="0" labelOnly="1" fieldPosition="0">
        <references count="1">
          <reference field="4" count="0"/>
        </references>
      </pivotArea>
    </format>
    <format dxfId="157">
      <pivotArea dataOnly="0" labelOnly="1" grandRow="1" outline="0" fieldPosition="0"/>
    </format>
    <format dxfId="156">
      <pivotArea dataOnly="0" labelOnly="1" outline="0" axis="axisValues" fieldPosition="0"/>
    </format>
  </format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6" format="9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6" format="10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6" format="1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7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7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7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9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13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9" format="14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9" format="15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9" format="16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</chartFormats>
  <pivotTableStyleInfo name="PivotStyleDark7 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B69BA92-F111-3940-8FC1-7DDDB8F8E3CD}" autoFormatId="16" applyNumberFormats="0" applyBorderFormats="0" applyFontFormats="0" applyPatternFormats="0" applyAlignmentFormats="0" applyWidthHeightFormats="0">
  <queryTableRefresh nextId="24" unboundColumnsRight="2">
    <queryTableFields count="21">
      <queryTableField id="1" name="Customer ID" tableColumnId="1"/>
      <queryTableField id="2" name="Age" tableColumnId="2"/>
      <queryTableField id="3" name="Gender" tableColumnId="3"/>
      <queryTableField id="4" name="Item Purchased" tableColumnId="4"/>
      <queryTableField id="5" name="Category" tableColumnId="5"/>
      <queryTableField id="6" name="Purchase Amount (USD)" tableColumnId="6"/>
      <queryTableField id="7" name="Location" tableColumnId="7"/>
      <queryTableField id="8" name="Size" tableColumnId="8"/>
      <queryTableField id="9" name="Color" tableColumnId="9"/>
      <queryTableField id="10" name="Season" tableColumnId="10"/>
      <queryTableField id="11" name="Review Rating" tableColumnId="11"/>
      <queryTableField id="12" name="Subscription Status" tableColumnId="12"/>
      <queryTableField id="21" dataBound="0" tableColumnId="21"/>
      <queryTableField id="13" name="Shipping Type" tableColumnId="13"/>
      <queryTableField id="14" name="Discount Applied" tableColumnId="14"/>
      <queryTableField id="15" name="Promo Code Used" tableColumnId="15"/>
      <queryTableField id="16" name="Previous Purchases" tableColumnId="16"/>
      <queryTableField id="17" name="Payment Method" tableColumnId="17"/>
      <queryTableField id="18" name="Frequency of Purchases" tableColumnId="18"/>
      <queryTableField id="19" dataBound="0" tableColumnId="19"/>
      <queryTableField id="20" dataBound="0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ge4" xr10:uid="{2CC3739C-6BC4-DE42-A777-9A5E6B8468FB}" sourceName="Age">
  <pivotTables>
    <pivotTable tabId="8" name="KPI´s_7"/>
    <pivotTable tabId="8" name="KPI´s_8"/>
    <pivotTable tabId="8" name="KPI16"/>
    <pivotTable tabId="8" name="KPI17"/>
    <pivotTable tabId="8" name="KPI19"/>
    <pivotTable tabId="8" name="KPI20"/>
    <pivotTable tabId="8" name="KPI21"/>
    <pivotTable tabId="8" name="KPI22"/>
    <pivotTable tabId="8" name="KPI24"/>
  </pivotTables>
  <data>
    <tabular pivotCacheId="46119342">
      <items count="6">
        <i x="1" s="1"/>
        <i x="2" s="1"/>
        <i x="3" s="1"/>
        <i x="0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ubscription_Status" xr10:uid="{1F8C7A69-6885-EE40-A3C9-FF01914D5DDC}" sourceName="Subscription Status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iscount_Applied" xr10:uid="{6490BEDE-C53A-294A-8081-C93C4A251711}" sourceName="Discount Applied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romo_Code_Used" xr10:uid="{C056AC75-FFD9-7348-973A-DDFFC0705472}" sourceName="Promo Code Used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Gender" xr10:uid="{E5F3CE8F-F97D-0B47-B366-5F8D7276DD37}" sourceName="Gender">
  <pivotTables>
    <pivotTable tabId="8" name="KPI´s_7"/>
    <pivotTable tabId="8" name="KPI´s_8"/>
    <pivotTable tabId="8" name="KPI24"/>
    <pivotTable tabId="8" name="KPI16"/>
    <pivotTable tabId="8" name="KPI17"/>
    <pivotTable tabId="8" name="KPI19"/>
    <pivotTable tabId="8" name="KPI20"/>
    <pivotTable tabId="8" name="KPI21"/>
    <pivotTable tabId="8" name="KPI22"/>
  </pivotTables>
  <data>
    <tabular pivotCacheId="46119342">
      <items count="2">
        <i x="1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 2" xr10:uid="{C01546C2-4DE9-9C47-9AD9-B3F569D4D7F8}" cache="SegmentaciónDeDatos_Age4" caption="Age" rowHeight="251883"/>
  <slicer name="Subscription Status" xr10:uid="{F813BCB9-F79C-C54E-BB23-997CC290ED5D}" cache="SegmentaciónDeDatos_Subscription_Status" caption="Subscription Status" rowHeight="251883"/>
  <slicer name="Discount Applied" xr10:uid="{69126B1B-AD7B-1049-BE3F-FD6F81A0954B}" cache="SegmentaciónDeDatos_Discount_Applied" caption="Discount Applied" rowHeight="251883"/>
  <slicer name="Promo Code Used" xr10:uid="{CADE97A2-FFC9-5741-BF25-6C5A59B12B10}" cache="SegmentaciónDeDatos_Promo_Code_Used" caption="Promo Code Used" rowHeight="251883"/>
  <slicer name="Gender" xr10:uid="{D42BAC81-D0B6-334A-8FD0-312BC9EC8E44}" cache="SegmentaciónDeDatos_Gender" caption="Gender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ge 6" xr10:uid="{0BFE2F1C-C2C1-6349-AD3D-FC0828B65E5C}" cache="SegmentaciónDeDatos_Age4" caption="Age" rowHeight="251883"/>
  <slicer name="Subscription Status 3" xr10:uid="{F024717B-981C-474D-A67C-39DC45601C48}" cache="SegmentaciónDeDatos_Subscription_Status" caption="Subscription Status" rowHeight="251883"/>
  <slicer name="Discount Applied 3" xr10:uid="{34A6B609-E946-E446-976B-F1284BED79EA}" cache="SegmentaciónDeDatos_Discount_Applied" caption="Discount Applied" rowHeight="251883"/>
  <slicer name="Promo Code Used 3" xr10:uid="{2768F13B-2BFF-2D4D-87C3-26B9D561A796}" cache="SegmentaciónDeDatos_Promo_Code_Used" caption="Promo Code Used" rowHeight="251883"/>
  <slicer name="Gender 2" xr10:uid="{0C9F186E-2032-B245-9C72-31E3D86133A5}" cache="SegmentaciónDeDatos_Gender" caption="Gender" rowHeight="251883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862ACF0-B8E2-BC4F-AACC-3F54CB96E7D7}" name="shopping_behavior_updated" displayName="shopping_behavior_updated" ref="A1:U3902" tableType="queryTable" totalsRowCount="1" headerRowDxfId="221" dataDxfId="220" totalsRowDxfId="219">
  <autoFilter ref="A1:U3901" xr:uid="{F862ACF0-B8E2-BC4F-AACC-3F54CB96E7D7}"/>
  <tableColumns count="21">
    <tableColumn id="1" xr3:uid="{FA33AD69-1BAE-2442-BA5A-E04577A9F4BA}" uniqueName="1" name="Customer ID" queryTableFieldId="1" dataDxfId="218" totalsRowDxfId="217"/>
    <tableColumn id="2" xr3:uid="{F539EC0F-4947-ED41-B479-7A542D447407}" uniqueName="2" name="Age" queryTableFieldId="2" dataDxfId="216" totalsRowDxfId="215"/>
    <tableColumn id="3" xr3:uid="{B93BDF29-C9F2-DE4B-AEFA-60626F872110}" uniqueName="3" name="Gender" queryTableFieldId="3" dataDxfId="214" totalsRowDxfId="213"/>
    <tableColumn id="4" xr3:uid="{F49EEF24-BB41-8843-B337-9C15F00C8889}" uniqueName="4" name="Item Purchased" queryTableFieldId="4" dataDxfId="212" totalsRowDxfId="211"/>
    <tableColumn id="5" xr3:uid="{5231BF2E-AB63-E744-8726-DAEC20C91E4D}" uniqueName="5" name="Category" queryTableFieldId="5" dataDxfId="210" totalsRowDxfId="209"/>
    <tableColumn id="6" xr3:uid="{6E2B46CC-65E2-B54E-80A2-257847677E65}" uniqueName="6" name="Purchase Amount (USD)" queryTableFieldId="6" dataDxfId="208" totalsRowDxfId="207"/>
    <tableColumn id="7" xr3:uid="{77BF4C9D-B57A-D340-8D35-778E002BD427}" uniqueName="7" name="Location" queryTableFieldId="7" dataDxfId="206" totalsRowDxfId="205"/>
    <tableColumn id="8" xr3:uid="{7A134CB2-458D-4F46-BDC9-0FD5C4BBB24C}" uniqueName="8" name="Size" queryTableFieldId="8" dataDxfId="204" totalsRowDxfId="203"/>
    <tableColumn id="9" xr3:uid="{979A480E-9CFB-BC40-A8DC-7C7A904A02D9}" uniqueName="9" name="Color" queryTableFieldId="9" dataDxfId="202" totalsRowDxfId="201"/>
    <tableColumn id="10" xr3:uid="{5D6F9C8E-2451-574D-9134-861308F08BBC}" uniqueName="10" name="Season" queryTableFieldId="10" dataDxfId="200" totalsRowDxfId="199"/>
    <tableColumn id="11" xr3:uid="{3827A699-FE06-6B4D-A6DF-75E15C58318B}" uniqueName="11" name="Review Rating" queryTableFieldId="11" dataDxfId="198" totalsRowDxfId="197"/>
    <tableColumn id="12" xr3:uid="{FA395826-6782-874D-9122-37580FEDD761}" uniqueName="12" name="Subscription Status" queryTableFieldId="12" dataDxfId="196" totalsRowDxfId="195"/>
    <tableColumn id="21" xr3:uid="{9FBB2575-F508-F840-BC01-E83842AB841B}" uniqueName="21" name="desconocidos" queryTableFieldId="21" dataDxfId="194" totalsRowDxfId="193">
      <calculatedColumnFormula>IF(shopping_behavior_updated[[#This Row],[Subscription Status]]="","desconocido",shopping_behavior_updated[[#This Row],[Subscription Status]])</calculatedColumnFormula>
    </tableColumn>
    <tableColumn id="13" xr3:uid="{FB5B2C04-AA1D-7846-8345-97C34A0F0651}" uniqueName="13" name="Shipping Type" queryTableFieldId="13" dataDxfId="192" totalsRowDxfId="191"/>
    <tableColumn id="14" xr3:uid="{EADCDA4A-208E-A941-AF19-02A92C4E9B37}" uniqueName="14" name="Discount Applied" queryTableFieldId="14" dataDxfId="190" totalsRowDxfId="189"/>
    <tableColumn id="15" xr3:uid="{3B051CCA-9068-A547-91E5-34263FF70F02}" uniqueName="15" name="Promo Code Used" queryTableFieldId="15" dataDxfId="188" totalsRowDxfId="187"/>
    <tableColumn id="16" xr3:uid="{02490F69-980B-9C4A-B35C-5F5C722290AE}" uniqueName="16" name="Previous Purchases" queryTableFieldId="16" dataDxfId="186" totalsRowDxfId="185"/>
    <tableColumn id="17" xr3:uid="{B51A18F3-910F-7645-8915-80FA361AFA3C}" uniqueName="17" name="Payment Method" queryTableFieldId="17" dataDxfId="184" totalsRowDxfId="183"/>
    <tableColumn id="18" xr3:uid="{623DAB34-CA13-D044-90EF-BBAC07264121}" uniqueName="18" name="Frequency of Purchases" queryTableFieldId="18" dataDxfId="182" totalsRowDxfId="181"/>
    <tableColumn id="19" xr3:uid="{73A87AD4-F4CE-6545-917F-DD6342A32993}" uniqueName="19" name="nulos" queryTableFieldId="19" dataDxfId="180" totalsRowDxfId="179">
      <calculatedColumnFormula>COUNTBLANK(shopping_behavior_updated[Customer ID])</calculatedColumnFormula>
    </tableColumn>
    <tableColumn id="20" xr3:uid="{455419A3-DA9E-FC4A-A1F2-3B1B0E72FD76}" uniqueName="20" name="duplicados" queryTableFieldId="20" dataDxfId="178" totalsRowDxfId="177">
      <calculatedColumnFormula>IF(IFERROR(VLOOKUP(shopping_behavior_updated[[#This Row],[Customer ID]],A3:$A$3902,1,FALSE),0),1,0)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Verde azulado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58B6C0"/>
      </a:accent2>
      <a:accent3>
        <a:srgbClr val="75BDA7"/>
      </a:accent3>
      <a:accent4>
        <a:srgbClr val="7A8C8E"/>
      </a:accent4>
      <a:accent5>
        <a:srgbClr val="84ACB6"/>
      </a:accent5>
      <a:accent6>
        <a:srgbClr val="2683C6"/>
      </a:accent6>
      <a:hlink>
        <a:srgbClr val="6B9F25"/>
      </a:hlink>
      <a:folHlink>
        <a:srgbClr val="9F6715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xml"/><Relationship Id="rId13" Type="http://schemas.openxmlformats.org/officeDocument/2006/relationships/pivotTable" Target="../pivotTables/pivotTable14.xml"/><Relationship Id="rId18" Type="http://schemas.openxmlformats.org/officeDocument/2006/relationships/pivotTable" Target="../pivotTables/pivotTable19.xml"/><Relationship Id="rId3" Type="http://schemas.openxmlformats.org/officeDocument/2006/relationships/pivotTable" Target="../pivotTables/pivotTable4.xml"/><Relationship Id="rId21" Type="http://schemas.microsoft.com/office/2007/relationships/slicer" Target="../slicers/slicer1.xml"/><Relationship Id="rId7" Type="http://schemas.openxmlformats.org/officeDocument/2006/relationships/pivotTable" Target="../pivotTables/pivotTable8.xml"/><Relationship Id="rId12" Type="http://schemas.openxmlformats.org/officeDocument/2006/relationships/pivotTable" Target="../pivotTables/pivotTable13.xml"/><Relationship Id="rId17" Type="http://schemas.openxmlformats.org/officeDocument/2006/relationships/pivotTable" Target="../pivotTables/pivotTable18.xml"/><Relationship Id="rId2" Type="http://schemas.openxmlformats.org/officeDocument/2006/relationships/pivotTable" Target="../pivotTables/pivotTable3.xml"/><Relationship Id="rId16" Type="http://schemas.openxmlformats.org/officeDocument/2006/relationships/pivotTable" Target="../pivotTables/pivotTable17.xml"/><Relationship Id="rId20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6" Type="http://schemas.openxmlformats.org/officeDocument/2006/relationships/pivotTable" Target="../pivotTables/pivotTable7.xml"/><Relationship Id="rId11" Type="http://schemas.openxmlformats.org/officeDocument/2006/relationships/pivotTable" Target="../pivotTables/pivotTable12.xml"/><Relationship Id="rId5" Type="http://schemas.openxmlformats.org/officeDocument/2006/relationships/pivotTable" Target="../pivotTables/pivotTable6.xml"/><Relationship Id="rId15" Type="http://schemas.openxmlformats.org/officeDocument/2006/relationships/pivotTable" Target="../pivotTables/pivotTable16.xml"/><Relationship Id="rId10" Type="http://schemas.openxmlformats.org/officeDocument/2006/relationships/pivotTable" Target="../pivotTables/pivotTable11.xml"/><Relationship Id="rId19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5.xml"/><Relationship Id="rId9" Type="http://schemas.openxmlformats.org/officeDocument/2006/relationships/pivotTable" Target="../pivotTables/pivotTable10.xml"/><Relationship Id="rId14" Type="http://schemas.openxmlformats.org/officeDocument/2006/relationships/pivotTable" Target="../pivotTables/pivot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microsoft.com/office/2007/relationships/slicer" Target="../slicers/slicer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6A458-A5BF-5045-AD5C-8968DEF5FA5A}">
  <sheetPr codeName="Hoja1"/>
  <dimension ref="A1:V3902"/>
  <sheetViews>
    <sheetView zoomScale="80" zoomScaleNormal="80" workbookViewId="0">
      <selection activeCell="W9" sqref="W9"/>
    </sheetView>
  </sheetViews>
  <sheetFormatPr baseColWidth="10" defaultColWidth="10.83203125" defaultRowHeight="16" x14ac:dyDescent="0.2"/>
  <cols>
    <col min="1" max="1" width="14.1640625" style="3" bestFit="1" customWidth="1"/>
    <col min="2" max="2" width="7.1640625" style="3" bestFit="1" customWidth="1"/>
    <col min="3" max="3" width="9.6640625" style="3" bestFit="1" customWidth="1"/>
    <col min="4" max="4" width="16.6640625" style="3" bestFit="1" customWidth="1"/>
    <col min="5" max="5" width="11.1640625" style="3" bestFit="1" customWidth="1"/>
    <col min="6" max="6" width="15.1640625" style="3" customWidth="1"/>
    <col min="7" max="7" width="14" style="3" bestFit="1" customWidth="1"/>
    <col min="8" max="8" width="7" style="5" bestFit="1" customWidth="1"/>
    <col min="9" max="9" width="9" style="5" bestFit="1" customWidth="1"/>
    <col min="10" max="10" width="9.6640625" style="3" bestFit="1" customWidth="1"/>
    <col min="11" max="11" width="15.1640625" style="5" bestFit="1" customWidth="1"/>
    <col min="12" max="12" width="19.83203125" style="3" bestFit="1" customWidth="1"/>
    <col min="13" max="13" width="13.33203125" style="3" customWidth="1"/>
    <col min="14" max="14" width="14.6640625" style="3" bestFit="1" customWidth="1"/>
    <col min="15" max="15" width="16.1640625" style="3" customWidth="1"/>
    <col min="16" max="16" width="10.83203125" style="3" customWidth="1"/>
    <col min="17" max="17" width="12.5" style="5" customWidth="1"/>
    <col min="18" max="18" width="17.5" style="3" bestFit="1" customWidth="1"/>
    <col min="19" max="19" width="21" style="5" bestFit="1" customWidth="1"/>
    <col min="20" max="16384" width="10.83203125" style="3"/>
  </cols>
  <sheetData>
    <row r="1" spans="1:22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4" t="s">
        <v>156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4" t="s">
        <v>153</v>
      </c>
      <c r="U1" s="4" t="s">
        <v>155</v>
      </c>
    </row>
    <row r="2" spans="1:22" x14ac:dyDescent="0.2">
      <c r="A2" s="3">
        <v>1</v>
      </c>
      <c r="B2" s="3">
        <v>55</v>
      </c>
      <c r="C2" s="3" t="s">
        <v>18</v>
      </c>
      <c r="D2" s="3" t="s">
        <v>19</v>
      </c>
      <c r="E2" s="3" t="s">
        <v>20</v>
      </c>
      <c r="F2" s="3">
        <v>53</v>
      </c>
      <c r="G2" s="3" t="s">
        <v>21</v>
      </c>
      <c r="H2" s="3" t="s">
        <v>22</v>
      </c>
      <c r="I2" s="3" t="s">
        <v>23</v>
      </c>
      <c r="J2" s="3" t="s">
        <v>24</v>
      </c>
      <c r="K2" s="3">
        <v>31</v>
      </c>
      <c r="L2" s="3" t="s">
        <v>157</v>
      </c>
      <c r="M2" s="3" t="str">
        <f>IF(shopping_behavior_updated[[#This Row],[Subscription Status]]="","desconocido",shopping_behavior_updated[[#This Row],[Subscription Status]])</f>
        <v>yes</v>
      </c>
      <c r="N2" s="3" t="s">
        <v>26</v>
      </c>
      <c r="O2" s="3" t="s">
        <v>25</v>
      </c>
      <c r="P2" s="3" t="s">
        <v>25</v>
      </c>
      <c r="Q2" s="3">
        <v>14</v>
      </c>
      <c r="R2" s="3" t="s">
        <v>27</v>
      </c>
      <c r="S2" s="3" t="s">
        <v>28</v>
      </c>
      <c r="T2" s="3">
        <f>COUNTBLANK(shopping_behavior_updated[Customer ID])</f>
        <v>0</v>
      </c>
      <c r="U2" s="3">
        <f>IF(IFERROR(VLOOKUP(shopping_behavior_updated[[#This Row],[Customer ID]],A3:$A$3902,1,FALSE),0),1,0)</f>
        <v>0</v>
      </c>
    </row>
    <row r="3" spans="1:22" x14ac:dyDescent="0.2">
      <c r="A3" s="3">
        <v>2</v>
      </c>
      <c r="B3" s="3">
        <v>19</v>
      </c>
      <c r="C3" s="3" t="s">
        <v>18</v>
      </c>
      <c r="D3" s="3" t="s">
        <v>29</v>
      </c>
      <c r="E3" s="3" t="s">
        <v>20</v>
      </c>
      <c r="F3" s="3">
        <v>64</v>
      </c>
      <c r="G3" s="3" t="s">
        <v>30</v>
      </c>
      <c r="H3" s="3" t="s">
        <v>22</v>
      </c>
      <c r="I3" s="3" t="s">
        <v>31</v>
      </c>
      <c r="J3" s="3" t="s">
        <v>24</v>
      </c>
      <c r="K3" s="3">
        <v>31</v>
      </c>
      <c r="L3" s="3" t="s">
        <v>25</v>
      </c>
      <c r="M3" s="3" t="str">
        <f>IF(shopping_behavior_updated[[#This Row],[Subscription Status]]="","desconocido",shopping_behavior_updated[[#This Row],[Subscription Status]])</f>
        <v>Yes</v>
      </c>
      <c r="N3" s="3" t="s">
        <v>26</v>
      </c>
      <c r="O3" s="3" t="s">
        <v>25</v>
      </c>
      <c r="P3" s="3" t="s">
        <v>25</v>
      </c>
      <c r="Q3" s="3">
        <v>2</v>
      </c>
      <c r="R3" s="3" t="s">
        <v>32</v>
      </c>
      <c r="S3" s="3" t="s">
        <v>28</v>
      </c>
      <c r="T3" s="3">
        <f>COUNTBLANK(shopping_behavior_updated[Customer ID])</f>
        <v>0</v>
      </c>
      <c r="U3" s="3">
        <f>IF(IFERROR(VLOOKUP(shopping_behavior_updated[[#This Row],[Customer ID]],A4:$A$3902,1,FALSE),0),1,0)</f>
        <v>0</v>
      </c>
      <c r="V3" s="8"/>
    </row>
    <row r="4" spans="1:22" x14ac:dyDescent="0.2">
      <c r="A4" s="3">
        <v>3</v>
      </c>
      <c r="B4" s="3">
        <v>50</v>
      </c>
      <c r="C4" s="3" t="s">
        <v>18</v>
      </c>
      <c r="D4" s="3" t="s">
        <v>33</v>
      </c>
      <c r="E4" s="3" t="s">
        <v>20</v>
      </c>
      <c r="F4" s="3">
        <v>73</v>
      </c>
      <c r="G4" s="3" t="s">
        <v>34</v>
      </c>
      <c r="H4" s="3" t="s">
        <v>35</v>
      </c>
      <c r="I4" s="3" t="s">
        <v>31</v>
      </c>
      <c r="J4" s="3" t="s">
        <v>36</v>
      </c>
      <c r="K4" s="3">
        <v>31</v>
      </c>
      <c r="L4" s="3" t="s">
        <v>25</v>
      </c>
      <c r="M4" s="3" t="str">
        <f>IF(shopping_behavior_updated[[#This Row],[Subscription Status]]="","desconocido",shopping_behavior_updated[[#This Row],[Subscription Status]])</f>
        <v>Yes</v>
      </c>
      <c r="N4" s="3" t="s">
        <v>37</v>
      </c>
      <c r="O4" s="3" t="s">
        <v>25</v>
      </c>
      <c r="P4" s="3" t="s">
        <v>25</v>
      </c>
      <c r="Q4" s="3">
        <v>23</v>
      </c>
      <c r="R4" s="3" t="s">
        <v>38</v>
      </c>
      <c r="S4" s="3" t="s">
        <v>39</v>
      </c>
      <c r="T4" s="3">
        <f>COUNTBLANK(shopping_behavior_updated[Customer ID])</f>
        <v>0</v>
      </c>
      <c r="U4" s="3">
        <f>IF(IFERROR(VLOOKUP(shopping_behavior_updated[[#This Row],[Customer ID]],A5:$A$3902,1,FALSE),0),1,0)</f>
        <v>0</v>
      </c>
      <c r="V4" s="8"/>
    </row>
    <row r="5" spans="1:22" x14ac:dyDescent="0.2">
      <c r="A5" s="3">
        <v>4</v>
      </c>
      <c r="B5" s="3">
        <v>21</v>
      </c>
      <c r="C5" s="3" t="s">
        <v>18</v>
      </c>
      <c r="D5" s="3" t="s">
        <v>40</v>
      </c>
      <c r="E5" s="3" t="s">
        <v>41</v>
      </c>
      <c r="F5" s="3">
        <v>90</v>
      </c>
      <c r="G5" s="3" t="s">
        <v>42</v>
      </c>
      <c r="H5" s="3" t="s">
        <v>43</v>
      </c>
      <c r="I5" s="3" t="s">
        <v>31</v>
      </c>
      <c r="J5" s="3" t="s">
        <v>36</v>
      </c>
      <c r="K5" s="3">
        <v>35</v>
      </c>
      <c r="L5" s="3" t="s">
        <v>25</v>
      </c>
      <c r="M5" s="3" t="str">
        <f>IF(shopping_behavior_updated[[#This Row],[Subscription Status]]="","desconocido",shopping_behavior_updated[[#This Row],[Subscription Status]])</f>
        <v>Yes</v>
      </c>
      <c r="N5" s="3" t="s">
        <v>44</v>
      </c>
      <c r="O5" s="3" t="s">
        <v>25</v>
      </c>
      <c r="P5" s="3" t="s">
        <v>25</v>
      </c>
      <c r="Q5" s="3">
        <v>49</v>
      </c>
      <c r="R5" s="3" t="s">
        <v>45</v>
      </c>
      <c r="S5" s="3" t="s">
        <v>39</v>
      </c>
      <c r="T5" s="3">
        <f>COUNTBLANK(shopping_behavior_updated[Customer ID])</f>
        <v>0</v>
      </c>
      <c r="U5" s="3">
        <f>IF(IFERROR(VLOOKUP(shopping_behavior_updated[[#This Row],[Customer ID]],A6:$A$3902,1,FALSE),0),1,0)</f>
        <v>0</v>
      </c>
      <c r="V5" s="8"/>
    </row>
    <row r="6" spans="1:22" x14ac:dyDescent="0.2">
      <c r="A6" s="3">
        <v>5</v>
      </c>
      <c r="B6" s="3">
        <v>45</v>
      </c>
      <c r="C6" s="3" t="s">
        <v>18</v>
      </c>
      <c r="D6" s="3" t="s">
        <v>19</v>
      </c>
      <c r="E6" s="3" t="s">
        <v>20</v>
      </c>
      <c r="F6" s="3">
        <v>49</v>
      </c>
      <c r="G6" s="3" t="s">
        <v>46</v>
      </c>
      <c r="H6" s="3" t="s">
        <v>43</v>
      </c>
      <c r="I6" s="3" t="s">
        <v>47</v>
      </c>
      <c r="J6" s="3" t="s">
        <v>36</v>
      </c>
      <c r="K6" s="3">
        <v>27</v>
      </c>
      <c r="L6" s="3" t="s">
        <v>25</v>
      </c>
      <c r="M6" s="3" t="str">
        <f>IF(shopping_behavior_updated[[#This Row],[Subscription Status]]="","desconocido",shopping_behavior_updated[[#This Row],[Subscription Status]])</f>
        <v>Yes</v>
      </c>
      <c r="N6" s="3" t="s">
        <v>37</v>
      </c>
      <c r="O6" s="3" t="s">
        <v>25</v>
      </c>
      <c r="P6" s="3" t="s">
        <v>25</v>
      </c>
      <c r="Q6" s="3">
        <v>31</v>
      </c>
      <c r="R6" s="3" t="s">
        <v>45</v>
      </c>
      <c r="S6" s="3" t="s">
        <v>48</v>
      </c>
      <c r="T6" s="3">
        <f>COUNTBLANK(shopping_behavior_updated[Customer ID])</f>
        <v>0</v>
      </c>
      <c r="U6" s="3">
        <f>IF(IFERROR(VLOOKUP(shopping_behavior_updated[[#This Row],[Customer ID]],A7:$A$3902,1,FALSE),0),1,0)</f>
        <v>0</v>
      </c>
    </row>
    <row r="7" spans="1:22" x14ac:dyDescent="0.2">
      <c r="A7" s="3">
        <v>6</v>
      </c>
      <c r="B7" s="3">
        <v>46</v>
      </c>
      <c r="C7" s="3" t="s">
        <v>18</v>
      </c>
      <c r="D7" s="3" t="s">
        <v>49</v>
      </c>
      <c r="E7" s="3" t="s">
        <v>41</v>
      </c>
      <c r="F7" s="3">
        <v>20</v>
      </c>
      <c r="G7" s="3" t="s">
        <v>50</v>
      </c>
      <c r="H7" s="3" t="s">
        <v>43</v>
      </c>
      <c r="I7" s="3" t="s">
        <v>51</v>
      </c>
      <c r="J7" s="3" t="s">
        <v>52</v>
      </c>
      <c r="K7" s="3">
        <v>29</v>
      </c>
      <c r="L7" s="3" t="s">
        <v>157</v>
      </c>
      <c r="M7" s="3" t="str">
        <f>IF(shopping_behavior_updated[[#This Row],[Subscription Status]]="","desconocido",shopping_behavior_updated[[#This Row],[Subscription Status]])</f>
        <v>yes</v>
      </c>
      <c r="N7" s="3" t="s">
        <v>53</v>
      </c>
      <c r="O7" s="3" t="s">
        <v>25</v>
      </c>
      <c r="P7" s="3" t="s">
        <v>25</v>
      </c>
      <c r="Q7" s="3">
        <v>14</v>
      </c>
      <c r="R7" s="3" t="s">
        <v>27</v>
      </c>
      <c r="S7" s="3" t="s">
        <v>39</v>
      </c>
      <c r="T7" s="3">
        <f>COUNTBLANK(shopping_behavior_updated[Customer ID])</f>
        <v>0</v>
      </c>
      <c r="U7" s="3">
        <f>IF(IFERROR(VLOOKUP(shopping_behavior_updated[[#This Row],[Customer ID]],A8:$A$3902,1,FALSE),0),1,0)</f>
        <v>0</v>
      </c>
    </row>
    <row r="8" spans="1:22" x14ac:dyDescent="0.2">
      <c r="A8" s="3">
        <v>7</v>
      </c>
      <c r="B8" s="3">
        <v>63</v>
      </c>
      <c r="C8" s="3" t="s">
        <v>18</v>
      </c>
      <c r="D8" s="3" t="s">
        <v>54</v>
      </c>
      <c r="E8" s="3" t="s">
        <v>20</v>
      </c>
      <c r="F8" s="3">
        <v>85</v>
      </c>
      <c r="G8" s="3" t="s">
        <v>55</v>
      </c>
      <c r="H8" s="3" t="s">
        <v>43</v>
      </c>
      <c r="I8" s="3" t="s">
        <v>23</v>
      </c>
      <c r="J8" s="3" t="s">
        <v>56</v>
      </c>
      <c r="K8" s="3">
        <v>32</v>
      </c>
      <c r="L8" s="3" t="s">
        <v>25</v>
      </c>
      <c r="M8" s="3" t="str">
        <f>IF(shopping_behavior_updated[[#This Row],[Subscription Status]]="","desconocido",shopping_behavior_updated[[#This Row],[Subscription Status]])</f>
        <v>Yes</v>
      </c>
      <c r="N8" s="3" t="s">
        <v>37</v>
      </c>
      <c r="O8" s="3" t="s">
        <v>25</v>
      </c>
      <c r="P8" s="3" t="s">
        <v>25</v>
      </c>
      <c r="Q8" s="3">
        <v>49</v>
      </c>
      <c r="R8" s="3" t="s">
        <v>32</v>
      </c>
      <c r="S8" s="3" t="s">
        <v>57</v>
      </c>
      <c r="T8" s="3">
        <f>COUNTBLANK(shopping_behavior_updated[Customer ID])</f>
        <v>0</v>
      </c>
      <c r="U8" s="3">
        <f>IF(IFERROR(VLOOKUP(shopping_behavior_updated[[#This Row],[Customer ID]],A9:$A$3902,1,FALSE),0),1,0)</f>
        <v>0</v>
      </c>
    </row>
    <row r="9" spans="1:22" x14ac:dyDescent="0.2">
      <c r="A9" s="3">
        <v>8</v>
      </c>
      <c r="B9" s="3">
        <v>27</v>
      </c>
      <c r="C9" s="3" t="s">
        <v>18</v>
      </c>
      <c r="D9" s="3" t="s">
        <v>58</v>
      </c>
      <c r="E9" s="3" t="s">
        <v>20</v>
      </c>
      <c r="F9" s="3">
        <v>34</v>
      </c>
      <c r="G9" s="3" t="s">
        <v>59</v>
      </c>
      <c r="H9" s="3" t="s">
        <v>22</v>
      </c>
      <c r="I9" s="3" t="s">
        <v>60</v>
      </c>
      <c r="J9" s="3" t="s">
        <v>24</v>
      </c>
      <c r="K9" s="3">
        <v>32</v>
      </c>
      <c r="L9" s="3" t="s">
        <v>25</v>
      </c>
      <c r="M9" s="3" t="str">
        <f>IF(shopping_behavior_updated[[#This Row],[Subscription Status]]="","desconocido",shopping_behavior_updated[[#This Row],[Subscription Status]])</f>
        <v>Yes</v>
      </c>
      <c r="N9" s="3" t="s">
        <v>37</v>
      </c>
      <c r="O9" s="3" t="s">
        <v>25</v>
      </c>
      <c r="P9" s="3" t="s">
        <v>25</v>
      </c>
      <c r="Q9" s="3">
        <v>19</v>
      </c>
      <c r="R9" s="3" t="s">
        <v>38</v>
      </c>
      <c r="S9" s="3" t="s">
        <v>39</v>
      </c>
      <c r="T9" s="3">
        <f>COUNTBLANK(shopping_behavior_updated[Customer ID])</f>
        <v>0</v>
      </c>
      <c r="U9" s="3">
        <f>IF(IFERROR(VLOOKUP(shopping_behavior_updated[[#This Row],[Customer ID]],A10:$A$3902,1,FALSE),0),1,0)</f>
        <v>0</v>
      </c>
    </row>
    <row r="10" spans="1:22" x14ac:dyDescent="0.2">
      <c r="A10" s="3">
        <v>9</v>
      </c>
      <c r="B10" s="3">
        <v>26</v>
      </c>
      <c r="C10" s="3" t="s">
        <v>18</v>
      </c>
      <c r="D10" s="3" t="s">
        <v>61</v>
      </c>
      <c r="E10" s="3" t="s">
        <v>62</v>
      </c>
      <c r="F10" s="3">
        <v>97</v>
      </c>
      <c r="G10" s="3" t="s">
        <v>63</v>
      </c>
      <c r="H10" s="3" t="s">
        <v>22</v>
      </c>
      <c r="I10" s="3" t="s">
        <v>64</v>
      </c>
      <c r="J10" s="3" t="s">
        <v>52</v>
      </c>
      <c r="K10" s="3">
        <v>26</v>
      </c>
      <c r="L10" s="3" t="s">
        <v>25</v>
      </c>
      <c r="M10" s="3" t="str">
        <f>IF(shopping_behavior_updated[[#This Row],[Subscription Status]]="","desconocido",shopping_behavior_updated[[#This Row],[Subscription Status]])</f>
        <v>Yes</v>
      </c>
      <c r="N10" s="3" t="s">
        <v>26</v>
      </c>
      <c r="O10" s="3" t="s">
        <v>25</v>
      </c>
      <c r="P10" s="3" t="s">
        <v>25</v>
      </c>
      <c r="Q10" s="3">
        <v>8</v>
      </c>
      <c r="R10" s="3" t="s">
        <v>27</v>
      </c>
      <c r="S10" s="3" t="s">
        <v>48</v>
      </c>
      <c r="T10" s="3">
        <f>COUNTBLANK(shopping_behavior_updated[Customer ID])</f>
        <v>0</v>
      </c>
      <c r="U10" s="3">
        <f>IF(IFERROR(VLOOKUP(shopping_behavior_updated[[#This Row],[Customer ID]],A11:$A$3902,1,FALSE),0),1,0)</f>
        <v>0</v>
      </c>
    </row>
    <row r="11" spans="1:22" x14ac:dyDescent="0.2">
      <c r="A11" s="3">
        <v>10</v>
      </c>
      <c r="B11" s="3">
        <v>57</v>
      </c>
      <c r="C11" s="3" t="s">
        <v>18</v>
      </c>
      <c r="D11" s="3" t="s">
        <v>65</v>
      </c>
      <c r="E11" s="3" t="s">
        <v>66</v>
      </c>
      <c r="F11" s="3">
        <v>31</v>
      </c>
      <c r="G11" s="3" t="s">
        <v>67</v>
      </c>
      <c r="H11" s="3" t="s">
        <v>43</v>
      </c>
      <c r="I11" s="3" t="s">
        <v>68</v>
      </c>
      <c r="J11" s="3" t="s">
        <v>36</v>
      </c>
      <c r="K11" s="3">
        <v>48</v>
      </c>
      <c r="L11" s="3" t="s">
        <v>25</v>
      </c>
      <c r="M11" s="3" t="str">
        <f>IF(shopping_behavior_updated[[#This Row],[Subscription Status]]="","desconocido",shopping_behavior_updated[[#This Row],[Subscription Status]])</f>
        <v>Yes</v>
      </c>
      <c r="N11" s="3" t="s">
        <v>69</v>
      </c>
      <c r="O11" s="3" t="s">
        <v>25</v>
      </c>
      <c r="P11" s="3" t="s">
        <v>25</v>
      </c>
      <c r="Q11" s="3">
        <v>4</v>
      </c>
      <c r="R11" s="3" t="s">
        <v>32</v>
      </c>
      <c r="S11" s="3" t="s">
        <v>57</v>
      </c>
      <c r="T11" s="3">
        <f>COUNTBLANK(shopping_behavior_updated[Customer ID])</f>
        <v>0</v>
      </c>
      <c r="U11" s="3">
        <f>IF(IFERROR(VLOOKUP(shopping_behavior_updated[[#This Row],[Customer ID]],A12:$A$3902,1,FALSE),0),1,0)</f>
        <v>0</v>
      </c>
    </row>
    <row r="12" spans="1:22" x14ac:dyDescent="0.2">
      <c r="A12" s="3">
        <v>11</v>
      </c>
      <c r="B12" s="3">
        <v>53</v>
      </c>
      <c r="C12" s="3" t="s">
        <v>18</v>
      </c>
      <c r="D12" s="3" t="s">
        <v>70</v>
      </c>
      <c r="E12" s="3" t="s">
        <v>41</v>
      </c>
      <c r="F12" s="3">
        <v>34</v>
      </c>
      <c r="G12" s="3" t="s">
        <v>71</v>
      </c>
      <c r="H12" s="3" t="s">
        <v>22</v>
      </c>
      <c r="I12" s="3" t="s">
        <v>72</v>
      </c>
      <c r="J12" s="3" t="s">
        <v>56</v>
      </c>
      <c r="K12" s="3">
        <v>41</v>
      </c>
      <c r="L12" s="3" t="s">
        <v>25</v>
      </c>
      <c r="M12" s="3" t="str">
        <f>IF(shopping_behavior_updated[[#This Row],[Subscription Status]]="","desconocido",shopping_behavior_updated[[#This Row],[Subscription Status]])</f>
        <v>Yes</v>
      </c>
      <c r="N12" s="3" t="s">
        <v>73</v>
      </c>
      <c r="O12" s="3" t="s">
        <v>25</v>
      </c>
      <c r="P12" s="3" t="s">
        <v>25</v>
      </c>
      <c r="Q12" s="3">
        <v>26</v>
      </c>
      <c r="R12" s="3" t="s">
        <v>74</v>
      </c>
      <c r="S12" s="3" t="s">
        <v>75</v>
      </c>
      <c r="T12" s="3">
        <f>COUNTBLANK(shopping_behavior_updated[Customer ID])</f>
        <v>0</v>
      </c>
      <c r="U12" s="3">
        <f>IF(IFERROR(VLOOKUP(shopping_behavior_updated[[#This Row],[Customer ID]],A13:$A$3902,1,FALSE),0),1,0)</f>
        <v>0</v>
      </c>
    </row>
    <row r="13" spans="1:22" x14ac:dyDescent="0.2">
      <c r="A13" s="3">
        <v>12</v>
      </c>
      <c r="B13" s="3">
        <v>30</v>
      </c>
      <c r="C13" s="3" t="s">
        <v>18</v>
      </c>
      <c r="D13" s="3" t="s">
        <v>58</v>
      </c>
      <c r="E13" s="3" t="s">
        <v>20</v>
      </c>
      <c r="F13" s="3">
        <v>68</v>
      </c>
      <c r="G13" s="3" t="s">
        <v>76</v>
      </c>
      <c r="H13" s="3" t="s">
        <v>35</v>
      </c>
      <c r="I13" s="3" t="s">
        <v>77</v>
      </c>
      <c r="J13" s="3" t="s">
        <v>24</v>
      </c>
      <c r="K13" s="3">
        <v>49</v>
      </c>
      <c r="L13" s="3" t="s">
        <v>25</v>
      </c>
      <c r="M13" s="3" t="str">
        <f>IF(shopping_behavior_updated[[#This Row],[Subscription Status]]="","desconocido",shopping_behavior_updated[[#This Row],[Subscription Status]])</f>
        <v>Yes</v>
      </c>
      <c r="N13" s="3" t="s">
        <v>73</v>
      </c>
      <c r="O13" s="3" t="s">
        <v>25</v>
      </c>
      <c r="P13" s="3" t="s">
        <v>25</v>
      </c>
      <c r="Q13" s="3">
        <v>10</v>
      </c>
      <c r="R13" s="3" t="s">
        <v>74</v>
      </c>
      <c r="S13" s="3" t="s">
        <v>28</v>
      </c>
      <c r="T13" s="3">
        <f>COUNTBLANK(shopping_behavior_updated[Customer ID])</f>
        <v>0</v>
      </c>
      <c r="U13" s="3">
        <f>IF(IFERROR(VLOOKUP(shopping_behavior_updated[[#This Row],[Customer ID]],A14:$A$3902,1,FALSE),0),1,0)</f>
        <v>0</v>
      </c>
    </row>
    <row r="14" spans="1:22" x14ac:dyDescent="0.2">
      <c r="A14" s="3">
        <v>13</v>
      </c>
      <c r="B14" s="3">
        <v>61</v>
      </c>
      <c r="C14" s="3" t="s">
        <v>18</v>
      </c>
      <c r="D14" s="3" t="s">
        <v>61</v>
      </c>
      <c r="E14" s="3" t="s">
        <v>62</v>
      </c>
      <c r="F14" s="3">
        <v>72</v>
      </c>
      <c r="G14" s="3" t="s">
        <v>78</v>
      </c>
      <c r="H14" s="3" t="s">
        <v>43</v>
      </c>
      <c r="I14" s="3" t="s">
        <v>79</v>
      </c>
      <c r="J14" s="3" t="s">
        <v>24</v>
      </c>
      <c r="K14" s="3">
        <v>45</v>
      </c>
      <c r="L14" s="3" t="s">
        <v>25</v>
      </c>
      <c r="M14" s="3" t="str">
        <f>IF(shopping_behavior_updated[[#This Row],[Subscription Status]]="","desconocido",shopping_behavior_updated[[#This Row],[Subscription Status]])</f>
        <v>Yes</v>
      </c>
      <c r="N14" s="3" t="s">
        <v>26</v>
      </c>
      <c r="O14" s="3" t="s">
        <v>25</v>
      </c>
      <c r="P14" s="3" t="s">
        <v>25</v>
      </c>
      <c r="Q14" s="3">
        <v>37</v>
      </c>
      <c r="R14" s="3" t="s">
        <v>27</v>
      </c>
      <c r="S14" s="3" t="s">
        <v>28</v>
      </c>
      <c r="T14" s="3">
        <f>COUNTBLANK(shopping_behavior_updated[Customer ID])</f>
        <v>0</v>
      </c>
      <c r="U14" s="3">
        <f>IF(IFERROR(VLOOKUP(shopping_behavior_updated[[#This Row],[Customer ID]],A15:$A$3902,1,FALSE),0),1,0)</f>
        <v>0</v>
      </c>
    </row>
    <row r="15" spans="1:22" x14ac:dyDescent="0.2">
      <c r="A15" s="3">
        <v>14</v>
      </c>
      <c r="B15" s="3">
        <v>65</v>
      </c>
      <c r="C15" s="3" t="s">
        <v>18</v>
      </c>
      <c r="D15" s="3" t="s">
        <v>80</v>
      </c>
      <c r="E15" s="3" t="s">
        <v>20</v>
      </c>
      <c r="F15" s="3">
        <v>51</v>
      </c>
      <c r="G15" s="3" t="s">
        <v>81</v>
      </c>
      <c r="H15" s="3" t="s">
        <v>43</v>
      </c>
      <c r="I15" s="3" t="s">
        <v>82</v>
      </c>
      <c r="J15" s="3" t="s">
        <v>36</v>
      </c>
      <c r="K15" s="3">
        <v>47</v>
      </c>
      <c r="L15" s="3" t="s">
        <v>25</v>
      </c>
      <c r="M15" s="3" t="str">
        <f>IF(shopping_behavior_updated[[#This Row],[Subscription Status]]="","desconocido",shopping_behavior_updated[[#This Row],[Subscription Status]])</f>
        <v>Yes</v>
      </c>
      <c r="N15" s="3" t="s">
        <v>26</v>
      </c>
      <c r="O15" s="3" t="s">
        <v>25</v>
      </c>
      <c r="P15" s="3" t="s">
        <v>25</v>
      </c>
      <c r="Q15" s="3">
        <v>31</v>
      </c>
      <c r="R15" s="3" t="s">
        <v>45</v>
      </c>
      <c r="S15" s="3" t="s">
        <v>39</v>
      </c>
      <c r="T15" s="3">
        <f>COUNTBLANK(shopping_behavior_updated[Customer ID])</f>
        <v>0</v>
      </c>
      <c r="U15" s="3">
        <f>IF(IFERROR(VLOOKUP(shopping_behavior_updated[[#This Row],[Customer ID]],A16:$A$3902,1,FALSE),0),1,0)</f>
        <v>0</v>
      </c>
    </row>
    <row r="16" spans="1:22" x14ac:dyDescent="0.2">
      <c r="A16" s="3">
        <v>15</v>
      </c>
      <c r="B16" s="3">
        <v>64</v>
      </c>
      <c r="C16" s="3" t="s">
        <v>18</v>
      </c>
      <c r="D16" s="3" t="s">
        <v>61</v>
      </c>
      <c r="E16" s="3" t="s">
        <v>62</v>
      </c>
      <c r="F16" s="3">
        <v>53</v>
      </c>
      <c r="G16" s="3" t="s">
        <v>83</v>
      </c>
      <c r="H16" s="3" t="s">
        <v>22</v>
      </c>
      <c r="I16" s="3" t="s">
        <v>84</v>
      </c>
      <c r="J16" s="3" t="s">
        <v>24</v>
      </c>
      <c r="K16" s="3">
        <v>47</v>
      </c>
      <c r="L16" s="3" t="s">
        <v>25</v>
      </c>
      <c r="M16" s="3" t="str">
        <f>IF(shopping_behavior_updated[[#This Row],[Subscription Status]]="","desconocido",shopping_behavior_updated[[#This Row],[Subscription Status]])</f>
        <v>Yes</v>
      </c>
      <c r="N16" s="3" t="s">
        <v>37</v>
      </c>
      <c r="O16" s="3" t="s">
        <v>25</v>
      </c>
      <c r="P16" s="3" t="s">
        <v>25</v>
      </c>
      <c r="Q16" s="3">
        <v>34</v>
      </c>
      <c r="R16" s="3" t="s">
        <v>85</v>
      </c>
      <c r="S16" s="3" t="s">
        <v>39</v>
      </c>
      <c r="T16" s="3">
        <f>COUNTBLANK(shopping_behavior_updated[Customer ID])</f>
        <v>0</v>
      </c>
      <c r="U16" s="3">
        <f>IF(IFERROR(VLOOKUP(shopping_behavior_updated[[#This Row],[Customer ID]],A17:$A$3902,1,FALSE),0),1,0)</f>
        <v>0</v>
      </c>
    </row>
    <row r="17" spans="1:21" x14ac:dyDescent="0.2">
      <c r="A17" s="3">
        <v>16</v>
      </c>
      <c r="B17" s="3">
        <v>64</v>
      </c>
      <c r="C17" s="3" t="s">
        <v>18</v>
      </c>
      <c r="D17" s="3" t="s">
        <v>86</v>
      </c>
      <c r="E17" s="3" t="s">
        <v>20</v>
      </c>
      <c r="F17" s="3">
        <v>81</v>
      </c>
      <c r="G17" s="3" t="s">
        <v>42</v>
      </c>
      <c r="H17" s="3" t="s">
        <v>43</v>
      </c>
      <c r="I17" s="3" t="s">
        <v>84</v>
      </c>
      <c r="J17" s="3" t="s">
        <v>24</v>
      </c>
      <c r="K17" s="3">
        <v>28</v>
      </c>
      <c r="L17" s="3" t="s">
        <v>157</v>
      </c>
      <c r="M17" s="3" t="str">
        <f>IF(shopping_behavior_updated[[#This Row],[Subscription Status]]="","desconocido",shopping_behavior_updated[[#This Row],[Subscription Status]])</f>
        <v>yes</v>
      </c>
      <c r="N17" s="3" t="s">
        <v>73</v>
      </c>
      <c r="O17" s="3" t="s">
        <v>25</v>
      </c>
      <c r="P17" s="3" t="s">
        <v>25</v>
      </c>
      <c r="Q17" s="3">
        <v>8</v>
      </c>
      <c r="R17" s="3" t="s">
        <v>45</v>
      </c>
      <c r="S17" s="3" t="s">
        <v>87</v>
      </c>
      <c r="T17" s="3">
        <f>COUNTBLANK(shopping_behavior_updated[Customer ID])</f>
        <v>0</v>
      </c>
      <c r="U17" s="3">
        <f>IF(IFERROR(VLOOKUP(shopping_behavior_updated[[#This Row],[Customer ID]],A18:$A$3902,1,FALSE),0),1,0)</f>
        <v>0</v>
      </c>
    </row>
    <row r="18" spans="1:21" x14ac:dyDescent="0.2">
      <c r="A18" s="3">
        <v>17</v>
      </c>
      <c r="B18" s="3">
        <v>25</v>
      </c>
      <c r="C18" s="3" t="s">
        <v>18</v>
      </c>
      <c r="D18" s="3" t="s">
        <v>88</v>
      </c>
      <c r="E18" s="3" t="s">
        <v>66</v>
      </c>
      <c r="F18" s="3">
        <v>36</v>
      </c>
      <c r="G18" s="3" t="s">
        <v>89</v>
      </c>
      <c r="H18" s="3" t="s">
        <v>35</v>
      </c>
      <c r="I18" s="3" t="s">
        <v>23</v>
      </c>
      <c r="J18" s="3" t="s">
        <v>36</v>
      </c>
      <c r="K18" s="3">
        <v>41</v>
      </c>
      <c r="L18" s="3" t="s">
        <v>25</v>
      </c>
      <c r="M18" s="3" t="str">
        <f>IF(shopping_behavior_updated[[#This Row],[Subscription Status]]="","desconocido",shopping_behavior_updated[[#This Row],[Subscription Status]])</f>
        <v>Yes</v>
      </c>
      <c r="N18" s="3" t="s">
        <v>44</v>
      </c>
      <c r="O18" s="3" t="s">
        <v>25</v>
      </c>
      <c r="P18" s="3" t="s">
        <v>25</v>
      </c>
      <c r="Q18" s="3">
        <v>44</v>
      </c>
      <c r="R18" s="3" t="s">
        <v>85</v>
      </c>
      <c r="S18" s="3" t="s">
        <v>75</v>
      </c>
      <c r="T18" s="3">
        <f>COUNTBLANK(shopping_behavior_updated[Customer ID])</f>
        <v>0</v>
      </c>
      <c r="U18" s="3">
        <f>IF(IFERROR(VLOOKUP(shopping_behavior_updated[[#This Row],[Customer ID]],A19:$A$3902,1,FALSE),0),1,0)</f>
        <v>0</v>
      </c>
    </row>
    <row r="19" spans="1:21" x14ac:dyDescent="0.2">
      <c r="A19" s="3">
        <v>18</v>
      </c>
      <c r="B19" s="3">
        <v>53</v>
      </c>
      <c r="C19" s="3" t="s">
        <v>18</v>
      </c>
      <c r="D19" s="3" t="s">
        <v>80</v>
      </c>
      <c r="E19" s="3" t="s">
        <v>20</v>
      </c>
      <c r="F19" s="3">
        <v>38</v>
      </c>
      <c r="G19" s="3" t="s">
        <v>90</v>
      </c>
      <c r="H19" s="3" t="s">
        <v>91</v>
      </c>
      <c r="I19" s="3" t="s">
        <v>92</v>
      </c>
      <c r="J19" s="3" t="s">
        <v>24</v>
      </c>
      <c r="K19" s="3">
        <v>47</v>
      </c>
      <c r="L19" s="3" t="s">
        <v>25</v>
      </c>
      <c r="M19" s="3" t="str">
        <f>IF(shopping_behavior_updated[[#This Row],[Subscription Status]]="","desconocido",shopping_behavior_updated[[#This Row],[Subscription Status]])</f>
        <v>Yes</v>
      </c>
      <c r="N19" s="3" t="s">
        <v>69</v>
      </c>
      <c r="O19" s="3" t="s">
        <v>25</v>
      </c>
      <c r="P19" s="3" t="s">
        <v>25</v>
      </c>
      <c r="Q19" s="3">
        <v>36</v>
      </c>
      <c r="R19" s="3" t="s">
        <v>27</v>
      </c>
      <c r="S19" s="3" t="s">
        <v>57</v>
      </c>
      <c r="T19" s="3">
        <f>COUNTBLANK(shopping_behavior_updated[Customer ID])</f>
        <v>0</v>
      </c>
      <c r="U19" s="3">
        <f>IF(IFERROR(VLOOKUP(shopping_behavior_updated[[#This Row],[Customer ID]],A20:$A$3902,1,FALSE),0),1,0)</f>
        <v>0</v>
      </c>
    </row>
    <row r="20" spans="1:21" x14ac:dyDescent="0.2">
      <c r="A20" s="3">
        <v>19</v>
      </c>
      <c r="B20" s="3">
        <v>52</v>
      </c>
      <c r="C20" s="3" t="s">
        <v>18</v>
      </c>
      <c r="D20" s="3" t="s">
        <v>29</v>
      </c>
      <c r="E20" s="3" t="s">
        <v>20</v>
      </c>
      <c r="F20" s="3">
        <v>48</v>
      </c>
      <c r="G20" s="3" t="s">
        <v>55</v>
      </c>
      <c r="H20" s="3" t="s">
        <v>35</v>
      </c>
      <c r="I20" s="3" t="s">
        <v>93</v>
      </c>
      <c r="J20" s="3" t="s">
        <v>52</v>
      </c>
      <c r="K20" s="3">
        <v>46</v>
      </c>
      <c r="L20" s="3" t="s">
        <v>25</v>
      </c>
      <c r="M20" s="3" t="str">
        <f>IF(shopping_behavior_updated[[#This Row],[Subscription Status]]="","desconocido",shopping_behavior_updated[[#This Row],[Subscription Status]])</f>
        <v>Yes</v>
      </c>
      <c r="N20" s="3" t="s">
        <v>37</v>
      </c>
      <c r="O20" s="3" t="s">
        <v>25</v>
      </c>
      <c r="P20" s="3" t="s">
        <v>25</v>
      </c>
      <c r="Q20" s="3">
        <v>17</v>
      </c>
      <c r="R20" s="3" t="s">
        <v>32</v>
      </c>
      <c r="S20" s="3" t="s">
        <v>39</v>
      </c>
      <c r="T20" s="3">
        <f>COUNTBLANK(shopping_behavior_updated[Customer ID])</f>
        <v>0</v>
      </c>
      <c r="U20" s="3">
        <f>IF(IFERROR(VLOOKUP(shopping_behavior_updated[[#This Row],[Customer ID]],A21:$A$3902,1,FALSE),0),1,0)</f>
        <v>0</v>
      </c>
    </row>
    <row r="21" spans="1:21" x14ac:dyDescent="0.2">
      <c r="A21" s="3">
        <v>20</v>
      </c>
      <c r="B21" s="3">
        <v>66</v>
      </c>
      <c r="C21" s="3" t="s">
        <v>18</v>
      </c>
      <c r="D21" s="3" t="s">
        <v>94</v>
      </c>
      <c r="E21" s="3" t="s">
        <v>20</v>
      </c>
      <c r="F21" s="3">
        <v>90</v>
      </c>
      <c r="G21" s="3" t="s">
        <v>42</v>
      </c>
      <c r="H21" s="3" t="s">
        <v>43</v>
      </c>
      <c r="I21" s="3" t="s">
        <v>95</v>
      </c>
      <c r="J21" s="3" t="s">
        <v>52</v>
      </c>
      <c r="K21" s="3">
        <v>33</v>
      </c>
      <c r="L21" s="3" t="s">
        <v>25</v>
      </c>
      <c r="M21" s="3" t="str">
        <f>IF(shopping_behavior_updated[[#This Row],[Subscription Status]]="","desconocido",shopping_behavior_updated[[#This Row],[Subscription Status]])</f>
        <v>Yes</v>
      </c>
      <c r="N21" s="3" t="s">
        <v>53</v>
      </c>
      <c r="O21" s="3" t="s">
        <v>25</v>
      </c>
      <c r="P21" s="3" t="s">
        <v>25</v>
      </c>
      <c r="Q21" s="3">
        <v>46</v>
      </c>
      <c r="R21" s="3" t="s">
        <v>85</v>
      </c>
      <c r="S21" s="3" t="s">
        <v>75</v>
      </c>
      <c r="T21" s="3">
        <f>COUNTBLANK(shopping_behavior_updated[Customer ID])</f>
        <v>0</v>
      </c>
      <c r="U21" s="3">
        <f>IF(IFERROR(VLOOKUP(shopping_behavior_updated[[#This Row],[Customer ID]],A22:$A$3902,1,FALSE),0),1,0)</f>
        <v>0</v>
      </c>
    </row>
    <row r="22" spans="1:21" x14ac:dyDescent="0.2">
      <c r="A22" s="3">
        <v>21</v>
      </c>
      <c r="B22" s="3">
        <v>21</v>
      </c>
      <c r="C22" s="3" t="s">
        <v>18</v>
      </c>
      <c r="D22" s="3" t="s">
        <v>94</v>
      </c>
      <c r="E22" s="3" t="s">
        <v>20</v>
      </c>
      <c r="F22" s="3">
        <v>51</v>
      </c>
      <c r="G22" s="3" t="s">
        <v>59</v>
      </c>
      <c r="H22" s="3" t="s">
        <v>43</v>
      </c>
      <c r="I22" s="3" t="s">
        <v>93</v>
      </c>
      <c r="J22" s="3" t="s">
        <v>24</v>
      </c>
      <c r="K22" s="3">
        <v>28</v>
      </c>
      <c r="L22" s="3" t="s">
        <v>25</v>
      </c>
      <c r="M22" s="3" t="str">
        <f>IF(shopping_behavior_updated[[#This Row],[Subscription Status]]="","desconocido",shopping_behavior_updated[[#This Row],[Subscription Status]])</f>
        <v>Yes</v>
      </c>
      <c r="N22" s="3" t="s">
        <v>26</v>
      </c>
      <c r="O22" s="3" t="s">
        <v>25</v>
      </c>
      <c r="P22" s="3" t="s">
        <v>25</v>
      </c>
      <c r="Q22" s="3">
        <v>50</v>
      </c>
      <c r="R22" s="3" t="s">
        <v>32</v>
      </c>
      <c r="S22" s="3" t="s">
        <v>96</v>
      </c>
      <c r="T22" s="3">
        <f>COUNTBLANK(shopping_behavior_updated[Customer ID])</f>
        <v>0</v>
      </c>
      <c r="U22" s="3">
        <f>IF(IFERROR(VLOOKUP(shopping_behavior_updated[[#This Row],[Customer ID]],A23:$A$3902,1,FALSE),0),1,0)</f>
        <v>0</v>
      </c>
    </row>
    <row r="23" spans="1:21" x14ac:dyDescent="0.2">
      <c r="A23" s="3">
        <v>22</v>
      </c>
      <c r="B23" s="3">
        <v>31</v>
      </c>
      <c r="C23" s="3" t="s">
        <v>18</v>
      </c>
      <c r="D23" s="3" t="s">
        <v>94</v>
      </c>
      <c r="E23" s="3" t="s">
        <v>20</v>
      </c>
      <c r="F23" s="3">
        <v>62</v>
      </c>
      <c r="G23" s="3" t="s">
        <v>97</v>
      </c>
      <c r="H23" s="3" t="s">
        <v>43</v>
      </c>
      <c r="I23" s="3" t="s">
        <v>60</v>
      </c>
      <c r="J23" s="3" t="s">
        <v>24</v>
      </c>
      <c r="K23" s="3">
        <v>41</v>
      </c>
      <c r="L23" s="3" t="s">
        <v>25</v>
      </c>
      <c r="M23" s="3" t="str">
        <f>IF(shopping_behavior_updated[[#This Row],[Subscription Status]]="","desconocido",shopping_behavior_updated[[#This Row],[Subscription Status]])</f>
        <v>Yes</v>
      </c>
      <c r="N23" s="3" t="s">
        <v>73</v>
      </c>
      <c r="O23" s="3" t="s">
        <v>25</v>
      </c>
      <c r="P23" s="3" t="s">
        <v>25</v>
      </c>
      <c r="Q23" s="3">
        <v>22</v>
      </c>
      <c r="R23" s="3" t="s">
        <v>85</v>
      </c>
      <c r="S23" s="3" t="s">
        <v>57</v>
      </c>
      <c r="T23" s="3">
        <f>COUNTBLANK(shopping_behavior_updated[Customer ID])</f>
        <v>0</v>
      </c>
      <c r="U23" s="3">
        <f>IF(IFERROR(VLOOKUP(shopping_behavior_updated[[#This Row],[Customer ID]],A24:$A$3902,1,FALSE),0),1,0)</f>
        <v>0</v>
      </c>
    </row>
    <row r="24" spans="1:21" x14ac:dyDescent="0.2">
      <c r="A24" s="3">
        <v>23</v>
      </c>
      <c r="B24" s="3">
        <v>56</v>
      </c>
      <c r="C24" s="3" t="s">
        <v>18</v>
      </c>
      <c r="D24" s="3" t="s">
        <v>94</v>
      </c>
      <c r="E24" s="3" t="s">
        <v>20</v>
      </c>
      <c r="F24" s="3">
        <v>37</v>
      </c>
      <c r="G24" s="3" t="s">
        <v>98</v>
      </c>
      <c r="H24" s="3" t="s">
        <v>43</v>
      </c>
      <c r="I24" s="3" t="s">
        <v>99</v>
      </c>
      <c r="J24" s="3" t="s">
        <v>52</v>
      </c>
      <c r="K24" s="3">
        <v>32</v>
      </c>
      <c r="L24" s="3" t="s">
        <v>25</v>
      </c>
      <c r="M24" s="3" t="str">
        <f>IF(shopping_behavior_updated[[#This Row],[Subscription Status]]="","desconocido",shopping_behavior_updated[[#This Row],[Subscription Status]])</f>
        <v>Yes</v>
      </c>
      <c r="N24" s="3" t="s">
        <v>73</v>
      </c>
      <c r="O24" s="3" t="s">
        <v>25</v>
      </c>
      <c r="P24" s="3" t="s">
        <v>25</v>
      </c>
      <c r="Q24" s="3">
        <v>32</v>
      </c>
      <c r="R24" s="3" t="s">
        <v>85</v>
      </c>
      <c r="S24" s="3" t="s">
        <v>48</v>
      </c>
      <c r="T24" s="3">
        <f>COUNTBLANK(shopping_behavior_updated[Customer ID])</f>
        <v>0</v>
      </c>
      <c r="U24" s="3">
        <f>IF(IFERROR(VLOOKUP(shopping_behavior_updated[[#This Row],[Customer ID]],A25:$A$3902,1,FALSE),0),1,0)</f>
        <v>0</v>
      </c>
    </row>
    <row r="25" spans="1:21" x14ac:dyDescent="0.2">
      <c r="A25" s="3">
        <v>24</v>
      </c>
      <c r="B25" s="3">
        <v>31</v>
      </c>
      <c r="C25" s="3" t="s">
        <v>18</v>
      </c>
      <c r="D25" s="3" t="s">
        <v>94</v>
      </c>
      <c r="E25" s="3" t="s">
        <v>20</v>
      </c>
      <c r="F25" s="3">
        <v>88</v>
      </c>
      <c r="G25" s="3" t="s">
        <v>100</v>
      </c>
      <c r="H25" s="3" t="s">
        <v>91</v>
      </c>
      <c r="I25" s="3" t="s">
        <v>51</v>
      </c>
      <c r="J25" s="3" t="s">
        <v>24</v>
      </c>
      <c r="K25" s="3">
        <v>44</v>
      </c>
      <c r="L25" s="3" t="s">
        <v>25</v>
      </c>
      <c r="M25" s="3" t="str">
        <f>IF(shopping_behavior_updated[[#This Row],[Subscription Status]]="","desconocido",shopping_behavior_updated[[#This Row],[Subscription Status]])</f>
        <v>Yes</v>
      </c>
      <c r="N25" s="3" t="s">
        <v>26</v>
      </c>
      <c r="O25" s="3" t="s">
        <v>25</v>
      </c>
      <c r="P25" s="3" t="s">
        <v>25</v>
      </c>
      <c r="Q25" s="3">
        <v>40</v>
      </c>
      <c r="R25" s="3" t="s">
        <v>38</v>
      </c>
      <c r="S25" s="3" t="s">
        <v>39</v>
      </c>
      <c r="T25" s="3">
        <f>COUNTBLANK(shopping_behavior_updated[Customer ID])</f>
        <v>0</v>
      </c>
      <c r="U25" s="3">
        <f>IF(IFERROR(VLOOKUP(shopping_behavior_updated[[#This Row],[Customer ID]],A26:$A$3902,1,FALSE),0),1,0)</f>
        <v>0</v>
      </c>
    </row>
    <row r="26" spans="1:21" x14ac:dyDescent="0.2">
      <c r="A26" s="3">
        <v>25</v>
      </c>
      <c r="B26" s="3">
        <v>18</v>
      </c>
      <c r="C26" s="3" t="s">
        <v>18</v>
      </c>
      <c r="D26" s="3" t="s">
        <v>101</v>
      </c>
      <c r="E26" s="3" t="s">
        <v>62</v>
      </c>
      <c r="F26" s="3">
        <v>22</v>
      </c>
      <c r="G26" s="3" t="s">
        <v>102</v>
      </c>
      <c r="H26" s="3" t="s">
        <v>43</v>
      </c>
      <c r="I26" s="3" t="s">
        <v>95</v>
      </c>
      <c r="J26" s="3" t="s">
        <v>56</v>
      </c>
      <c r="K26" s="3">
        <v>29</v>
      </c>
      <c r="L26" s="3" t="s">
        <v>25</v>
      </c>
      <c r="M26" s="3" t="str">
        <f>IF(shopping_behavior_updated[[#This Row],[Subscription Status]]="","desconocido",shopping_behavior_updated[[#This Row],[Subscription Status]])</f>
        <v>Yes</v>
      </c>
      <c r="N26" s="3" t="s">
        <v>73</v>
      </c>
      <c r="O26" s="3" t="s">
        <v>25</v>
      </c>
      <c r="P26" s="3" t="s">
        <v>25</v>
      </c>
      <c r="Q26" s="3">
        <v>16</v>
      </c>
      <c r="R26" s="3" t="s">
        <v>85</v>
      </c>
      <c r="S26" s="3" t="s">
        <v>39</v>
      </c>
      <c r="T26" s="3">
        <f>COUNTBLANK(shopping_behavior_updated[Customer ID])</f>
        <v>0</v>
      </c>
      <c r="U26" s="3">
        <f>IF(IFERROR(VLOOKUP(shopping_behavior_updated[[#This Row],[Customer ID]],A27:$A$3902,1,FALSE),0),1,0)</f>
        <v>0</v>
      </c>
    </row>
    <row r="27" spans="1:21" x14ac:dyDescent="0.2">
      <c r="A27" s="3">
        <v>26</v>
      </c>
      <c r="B27" s="3">
        <v>18</v>
      </c>
      <c r="C27" s="3" t="s">
        <v>18</v>
      </c>
      <c r="D27" s="3" t="s">
        <v>103</v>
      </c>
      <c r="E27" s="3" t="s">
        <v>20</v>
      </c>
      <c r="F27" s="3">
        <v>25</v>
      </c>
      <c r="G27" s="3" t="s">
        <v>104</v>
      </c>
      <c r="H27" s="3" t="s">
        <v>43</v>
      </c>
      <c r="I27" s="3" t="s">
        <v>64</v>
      </c>
      <c r="J27" s="3" t="s">
        <v>52</v>
      </c>
      <c r="K27" s="3">
        <v>36</v>
      </c>
      <c r="L27" s="3" t="s">
        <v>25</v>
      </c>
      <c r="M27" s="3" t="str">
        <f>IF(shopping_behavior_updated[[#This Row],[Subscription Status]]="","desconocido",shopping_behavior_updated[[#This Row],[Subscription Status]])</f>
        <v>Yes</v>
      </c>
      <c r="N27" s="3" t="s">
        <v>26</v>
      </c>
      <c r="O27" s="3" t="s">
        <v>25</v>
      </c>
      <c r="P27" s="3" t="s">
        <v>25</v>
      </c>
      <c r="Q27" s="3">
        <v>14</v>
      </c>
      <c r="R27" s="3" t="s">
        <v>45</v>
      </c>
      <c r="S27" s="3" t="s">
        <v>48</v>
      </c>
      <c r="T27" s="3">
        <f>COUNTBLANK(shopping_behavior_updated[Customer ID])</f>
        <v>0</v>
      </c>
      <c r="U27" s="3">
        <f>IF(IFERROR(VLOOKUP(shopping_behavior_updated[[#This Row],[Customer ID]],A28:$A$3902,1,FALSE),0),1,0)</f>
        <v>0</v>
      </c>
    </row>
    <row r="28" spans="1:21" x14ac:dyDescent="0.2">
      <c r="A28" s="3">
        <v>27</v>
      </c>
      <c r="B28" s="3">
        <v>38</v>
      </c>
      <c r="C28" s="3" t="s">
        <v>18</v>
      </c>
      <c r="D28" s="3" t="s">
        <v>105</v>
      </c>
      <c r="E28" s="3" t="s">
        <v>66</v>
      </c>
      <c r="F28" s="3">
        <v>20</v>
      </c>
      <c r="G28" s="3" t="s">
        <v>106</v>
      </c>
      <c r="H28" s="3" t="s">
        <v>43</v>
      </c>
      <c r="I28" s="3" t="s">
        <v>107</v>
      </c>
      <c r="J28" s="3" t="s">
        <v>36</v>
      </c>
      <c r="K28" s="3">
        <v>36</v>
      </c>
      <c r="L28" s="3" t="s">
        <v>25</v>
      </c>
      <c r="M28" s="3" t="str">
        <f>IF(shopping_behavior_updated[[#This Row],[Subscription Status]]="","desconocido",shopping_behavior_updated[[#This Row],[Subscription Status]])</f>
        <v>Yes</v>
      </c>
      <c r="N28" s="3" t="s">
        <v>44</v>
      </c>
      <c r="O28" s="3" t="s">
        <v>25</v>
      </c>
      <c r="P28" s="3" t="s">
        <v>25</v>
      </c>
      <c r="Q28" s="3">
        <v>13</v>
      </c>
      <c r="R28" s="3" t="s">
        <v>38</v>
      </c>
      <c r="S28" s="3" t="s">
        <v>48</v>
      </c>
      <c r="T28" s="3">
        <f>COUNTBLANK(shopping_behavior_updated[Customer ID])</f>
        <v>0</v>
      </c>
      <c r="U28" s="3">
        <f>IF(IFERROR(VLOOKUP(shopping_behavior_updated[[#This Row],[Customer ID]],A29:$A$3902,1,FALSE),0),1,0)</f>
        <v>0</v>
      </c>
    </row>
    <row r="29" spans="1:21" x14ac:dyDescent="0.2">
      <c r="A29" s="3">
        <v>28</v>
      </c>
      <c r="B29" s="3">
        <v>56</v>
      </c>
      <c r="C29" s="3" t="s">
        <v>18</v>
      </c>
      <c r="D29" s="3" t="s">
        <v>58</v>
      </c>
      <c r="E29" s="3" t="s">
        <v>20</v>
      </c>
      <c r="F29" s="3">
        <v>56</v>
      </c>
      <c r="G29" s="3" t="s">
        <v>21</v>
      </c>
      <c r="H29" s="3" t="s">
        <v>22</v>
      </c>
      <c r="I29" s="3" t="s">
        <v>108</v>
      </c>
      <c r="J29" s="3" t="s">
        <v>52</v>
      </c>
      <c r="K29" s="3">
        <v>5</v>
      </c>
      <c r="L29" s="3" t="s">
        <v>25</v>
      </c>
      <c r="M29" s="3" t="str">
        <f>IF(shopping_behavior_updated[[#This Row],[Subscription Status]]="","desconocido",shopping_behavior_updated[[#This Row],[Subscription Status]])</f>
        <v>Yes</v>
      </c>
      <c r="N29" s="3" t="s">
        <v>44</v>
      </c>
      <c r="O29" s="3" t="s">
        <v>25</v>
      </c>
      <c r="P29" s="3" t="s">
        <v>25</v>
      </c>
      <c r="Q29" s="3">
        <v>7</v>
      </c>
      <c r="R29" s="3" t="s">
        <v>74</v>
      </c>
      <c r="S29" s="3" t="s">
        <v>96</v>
      </c>
      <c r="T29" s="3">
        <f>COUNTBLANK(shopping_behavior_updated[Customer ID])</f>
        <v>0</v>
      </c>
      <c r="U29" s="3">
        <f>IF(IFERROR(VLOOKUP(shopping_behavior_updated[[#This Row],[Customer ID]],A30:$A$3902,1,FALSE),0),1,0)</f>
        <v>0</v>
      </c>
    </row>
    <row r="30" spans="1:21" x14ac:dyDescent="0.2">
      <c r="A30" s="3">
        <v>29</v>
      </c>
      <c r="B30" s="3">
        <v>54</v>
      </c>
      <c r="C30" s="3" t="s">
        <v>18</v>
      </c>
      <c r="D30" s="3" t="s">
        <v>65</v>
      </c>
      <c r="E30" s="3" t="s">
        <v>66</v>
      </c>
      <c r="F30" s="3">
        <v>94</v>
      </c>
      <c r="G30" s="3" t="s">
        <v>97</v>
      </c>
      <c r="H30" s="3" t="s">
        <v>43</v>
      </c>
      <c r="I30" s="3" t="s">
        <v>23</v>
      </c>
      <c r="J30" s="3" t="s">
        <v>56</v>
      </c>
      <c r="K30" s="3">
        <v>44</v>
      </c>
      <c r="L30" s="3" t="s">
        <v>25</v>
      </c>
      <c r="M30" s="3" t="str">
        <f>IF(shopping_behavior_updated[[#This Row],[Subscription Status]]="","desconocido",shopping_behavior_updated[[#This Row],[Subscription Status]])</f>
        <v>Yes</v>
      </c>
      <c r="N30" s="3" t="s">
        <v>37</v>
      </c>
      <c r="O30" s="3" t="s">
        <v>25</v>
      </c>
      <c r="P30" s="3" t="s">
        <v>25</v>
      </c>
      <c r="Q30" s="3">
        <v>41</v>
      </c>
      <c r="R30" s="3" t="s">
        <v>45</v>
      </c>
      <c r="S30" s="3" t="s">
        <v>96</v>
      </c>
      <c r="T30" s="3">
        <f>COUNTBLANK(shopping_behavior_updated[Customer ID])</f>
        <v>0</v>
      </c>
      <c r="U30" s="3">
        <f>IF(IFERROR(VLOOKUP(shopping_behavior_updated[[#This Row],[Customer ID]],A31:$A$3902,1,FALSE),0),1,0)</f>
        <v>0</v>
      </c>
    </row>
    <row r="31" spans="1:21" x14ac:dyDescent="0.2">
      <c r="A31" s="3">
        <v>30</v>
      </c>
      <c r="B31" s="3">
        <v>31</v>
      </c>
      <c r="C31" s="3" t="s">
        <v>18</v>
      </c>
      <c r="D31" s="3" t="s">
        <v>80</v>
      </c>
      <c r="E31" s="3" t="s">
        <v>20</v>
      </c>
      <c r="F31" s="3">
        <v>48</v>
      </c>
      <c r="G31" s="3" t="s">
        <v>50</v>
      </c>
      <c r="H31" s="3" t="s">
        <v>35</v>
      </c>
      <c r="I31" s="3" t="s">
        <v>93</v>
      </c>
      <c r="J31" s="3" t="s">
        <v>56</v>
      </c>
      <c r="K31" s="3">
        <v>41</v>
      </c>
      <c r="L31" s="3" t="s">
        <v>25</v>
      </c>
      <c r="M31" s="3" t="str">
        <f>IF(shopping_behavior_updated[[#This Row],[Subscription Status]]="","desconocido",shopping_behavior_updated[[#This Row],[Subscription Status]])</f>
        <v>Yes</v>
      </c>
      <c r="N31" s="3" t="s">
        <v>73</v>
      </c>
      <c r="O31" s="3" t="s">
        <v>25</v>
      </c>
      <c r="P31" s="3" t="s">
        <v>25</v>
      </c>
      <c r="Q31" s="3">
        <v>14</v>
      </c>
      <c r="R31" s="3" t="s">
        <v>38</v>
      </c>
      <c r="S31" s="3" t="s">
        <v>39</v>
      </c>
      <c r="T31" s="3">
        <f>COUNTBLANK(shopping_behavior_updated[Customer ID])</f>
        <v>0</v>
      </c>
      <c r="U31" s="3">
        <f>IF(IFERROR(VLOOKUP(shopping_behavior_updated[[#This Row],[Customer ID]],A32:$A$3902,1,FALSE),0),1,0)</f>
        <v>0</v>
      </c>
    </row>
    <row r="32" spans="1:21" x14ac:dyDescent="0.2">
      <c r="A32" s="3">
        <v>31</v>
      </c>
      <c r="B32" s="3">
        <v>57</v>
      </c>
      <c r="C32" s="3" t="s">
        <v>18</v>
      </c>
      <c r="D32" s="3" t="s">
        <v>105</v>
      </c>
      <c r="E32" s="3" t="s">
        <v>66</v>
      </c>
      <c r="F32" s="3">
        <v>31</v>
      </c>
      <c r="G32" s="3" t="s">
        <v>97</v>
      </c>
      <c r="H32" s="3" t="s">
        <v>22</v>
      </c>
      <c r="I32" s="3" t="s">
        <v>93</v>
      </c>
      <c r="J32" s="3" t="s">
        <v>24</v>
      </c>
      <c r="K32" s="3">
        <v>47</v>
      </c>
      <c r="L32" s="3" t="s">
        <v>25</v>
      </c>
      <c r="M32" s="3" t="str">
        <f>IF(shopping_behavior_updated[[#This Row],[Subscription Status]]="","desconocido",shopping_behavior_updated[[#This Row],[Subscription Status]])</f>
        <v>Yes</v>
      </c>
      <c r="N32" s="3" t="s">
        <v>53</v>
      </c>
      <c r="O32" s="3" t="s">
        <v>25</v>
      </c>
      <c r="P32" s="3" t="s">
        <v>25</v>
      </c>
      <c r="Q32" s="3">
        <v>16</v>
      </c>
      <c r="R32" s="3" t="s">
        <v>38</v>
      </c>
      <c r="S32" s="3" t="s">
        <v>87</v>
      </c>
      <c r="T32" s="3">
        <f>COUNTBLANK(shopping_behavior_updated[Customer ID])</f>
        <v>0</v>
      </c>
      <c r="U32" s="3">
        <f>IF(IFERROR(VLOOKUP(shopping_behavior_updated[[#This Row],[Customer ID]],A33:$A$3902,1,FALSE),0),1,0)</f>
        <v>0</v>
      </c>
    </row>
    <row r="33" spans="1:21" x14ac:dyDescent="0.2">
      <c r="A33" s="3">
        <v>32</v>
      </c>
      <c r="B33" s="3">
        <v>33</v>
      </c>
      <c r="C33" s="3" t="s">
        <v>18</v>
      </c>
      <c r="D33" s="3" t="s">
        <v>80</v>
      </c>
      <c r="E33" s="3" t="s">
        <v>20</v>
      </c>
      <c r="F33" s="3">
        <v>79</v>
      </c>
      <c r="G33" s="3" t="s">
        <v>63</v>
      </c>
      <c r="H33" s="3" t="s">
        <v>22</v>
      </c>
      <c r="I33" s="3" t="s">
        <v>109</v>
      </c>
      <c r="J33" s="3" t="s">
        <v>24</v>
      </c>
      <c r="K33" s="3">
        <v>47</v>
      </c>
      <c r="L33" s="3" t="s">
        <v>25</v>
      </c>
      <c r="M33" s="3" t="str">
        <f>IF(shopping_behavior_updated[[#This Row],[Subscription Status]]="","desconocido",shopping_behavior_updated[[#This Row],[Subscription Status]])</f>
        <v>Yes</v>
      </c>
      <c r="N33" s="3" t="s">
        <v>73</v>
      </c>
      <c r="O33" s="3" t="s">
        <v>25</v>
      </c>
      <c r="P33" s="3" t="s">
        <v>25</v>
      </c>
      <c r="Q33" s="3">
        <v>45</v>
      </c>
      <c r="R33" s="3" t="s">
        <v>27</v>
      </c>
      <c r="S33" s="3" t="s">
        <v>87</v>
      </c>
      <c r="T33" s="3">
        <f>COUNTBLANK(shopping_behavior_updated[Customer ID])</f>
        <v>0</v>
      </c>
      <c r="U33" s="3">
        <f>IF(IFERROR(VLOOKUP(shopping_behavior_updated[[#This Row],[Customer ID]],A34:$A$3902,1,FALSE),0),1,0)</f>
        <v>0</v>
      </c>
    </row>
    <row r="34" spans="1:21" x14ac:dyDescent="0.2">
      <c r="A34" s="3">
        <v>33</v>
      </c>
      <c r="B34" s="3">
        <v>36</v>
      </c>
      <c r="C34" s="3" t="s">
        <v>18</v>
      </c>
      <c r="D34" s="3" t="s">
        <v>101</v>
      </c>
      <c r="E34" s="3" t="s">
        <v>62</v>
      </c>
      <c r="F34" s="3">
        <v>67</v>
      </c>
      <c r="G34" s="3" t="s">
        <v>110</v>
      </c>
      <c r="H34" s="3" t="s">
        <v>43</v>
      </c>
      <c r="I34" s="3" t="s">
        <v>64</v>
      </c>
      <c r="J34" s="3" t="s">
        <v>52</v>
      </c>
      <c r="K34" s="3">
        <v>49</v>
      </c>
      <c r="L34" s="3" t="s">
        <v>25</v>
      </c>
      <c r="M34" s="3" t="str">
        <f>IF(shopping_behavior_updated[[#This Row],[Subscription Status]]="","desconocido",shopping_behavior_updated[[#This Row],[Subscription Status]])</f>
        <v>Yes</v>
      </c>
      <c r="N34" s="3" t="s">
        <v>37</v>
      </c>
      <c r="O34" s="3" t="s">
        <v>25</v>
      </c>
      <c r="P34" s="3" t="s">
        <v>25</v>
      </c>
      <c r="Q34" s="3">
        <v>37</v>
      </c>
      <c r="R34" s="3" t="s">
        <v>27</v>
      </c>
      <c r="S34" s="3" t="s">
        <v>48</v>
      </c>
      <c r="T34" s="3">
        <f>COUNTBLANK(shopping_behavior_updated[Customer ID])</f>
        <v>0</v>
      </c>
      <c r="U34" s="3">
        <f>IF(IFERROR(VLOOKUP(shopping_behavior_updated[[#This Row],[Customer ID]],A35:$A$3902,1,FALSE),0),1,0)</f>
        <v>0</v>
      </c>
    </row>
    <row r="35" spans="1:21" x14ac:dyDescent="0.2">
      <c r="A35" s="3">
        <v>34</v>
      </c>
      <c r="B35" s="3">
        <v>54</v>
      </c>
      <c r="C35" s="3" t="s">
        <v>18</v>
      </c>
      <c r="D35" s="3" t="s">
        <v>94</v>
      </c>
      <c r="E35" s="3" t="s">
        <v>20</v>
      </c>
      <c r="F35" s="3">
        <v>38</v>
      </c>
      <c r="G35" s="3" t="s">
        <v>111</v>
      </c>
      <c r="H35" s="3" t="s">
        <v>22</v>
      </c>
      <c r="I35" s="3" t="s">
        <v>95</v>
      </c>
      <c r="J35" s="3" t="s">
        <v>52</v>
      </c>
      <c r="K35" s="3">
        <v>33</v>
      </c>
      <c r="L35" s="3" t="s">
        <v>25</v>
      </c>
      <c r="M35" s="3" t="str">
        <f>IF(shopping_behavior_updated[[#This Row],[Subscription Status]]="","desconocido",shopping_behavior_updated[[#This Row],[Subscription Status]])</f>
        <v>Yes</v>
      </c>
      <c r="N35" s="3" t="s">
        <v>73</v>
      </c>
      <c r="O35" s="3" t="s">
        <v>25</v>
      </c>
      <c r="P35" s="3" t="s">
        <v>25</v>
      </c>
      <c r="Q35" s="3">
        <v>45</v>
      </c>
      <c r="R35" s="3" t="s">
        <v>32</v>
      </c>
      <c r="S35" s="3" t="s">
        <v>57</v>
      </c>
      <c r="T35" s="3">
        <f>COUNTBLANK(shopping_behavior_updated[Customer ID])</f>
        <v>0</v>
      </c>
      <c r="U35" s="3">
        <f>IF(IFERROR(VLOOKUP(shopping_behavior_updated[[#This Row],[Customer ID]],A36:$A$3902,1,FALSE),0),1,0)</f>
        <v>0</v>
      </c>
    </row>
    <row r="36" spans="1:21" x14ac:dyDescent="0.2">
      <c r="A36" s="3">
        <v>35</v>
      </c>
      <c r="B36" s="3">
        <v>36</v>
      </c>
      <c r="C36" s="3" t="s">
        <v>18</v>
      </c>
      <c r="D36" s="3" t="s">
        <v>112</v>
      </c>
      <c r="E36" s="3" t="s">
        <v>20</v>
      </c>
      <c r="F36" s="3">
        <v>91</v>
      </c>
      <c r="G36" s="3" t="s">
        <v>113</v>
      </c>
      <c r="H36" s="3" t="s">
        <v>22</v>
      </c>
      <c r="I36" s="3" t="s">
        <v>82</v>
      </c>
      <c r="J36" s="3" t="s">
        <v>36</v>
      </c>
      <c r="K36" s="3">
        <v>46</v>
      </c>
      <c r="L36" s="3" t="s">
        <v>25</v>
      </c>
      <c r="M36" s="3" t="str">
        <f>IF(shopping_behavior_updated[[#This Row],[Subscription Status]]="","desconocido",shopping_behavior_updated[[#This Row],[Subscription Status]])</f>
        <v>Yes</v>
      </c>
      <c r="N36" s="3" t="s">
        <v>69</v>
      </c>
      <c r="O36" s="3" t="s">
        <v>25</v>
      </c>
      <c r="P36" s="3" t="s">
        <v>25</v>
      </c>
      <c r="Q36" s="3">
        <v>38</v>
      </c>
      <c r="R36" s="3" t="s">
        <v>45</v>
      </c>
      <c r="S36" s="3" t="s">
        <v>57</v>
      </c>
      <c r="T36" s="3">
        <f>COUNTBLANK(shopping_behavior_updated[Customer ID])</f>
        <v>0</v>
      </c>
      <c r="U36" s="3">
        <f>IF(IFERROR(VLOOKUP(shopping_behavior_updated[[#This Row],[Customer ID]],A37:$A$3902,1,FALSE),0),1,0)</f>
        <v>0</v>
      </c>
    </row>
    <row r="37" spans="1:21" x14ac:dyDescent="0.2">
      <c r="A37" s="3">
        <v>36</v>
      </c>
      <c r="B37" s="3">
        <v>54</v>
      </c>
      <c r="C37" s="3" t="s">
        <v>18</v>
      </c>
      <c r="D37" s="3" t="s">
        <v>19</v>
      </c>
      <c r="E37" s="3" t="s">
        <v>20</v>
      </c>
      <c r="F37" s="3">
        <v>33</v>
      </c>
      <c r="G37" s="3" t="s">
        <v>34</v>
      </c>
      <c r="H37" s="3" t="s">
        <v>43</v>
      </c>
      <c r="I37" s="3" t="s">
        <v>108</v>
      </c>
      <c r="J37" s="3" t="s">
        <v>52</v>
      </c>
      <c r="K37" s="3">
        <v>4</v>
      </c>
      <c r="L37" s="3" t="s">
        <v>25</v>
      </c>
      <c r="M37" s="3" t="str">
        <f>IF(shopping_behavior_updated[[#This Row],[Subscription Status]]="","desconocido",shopping_behavior_updated[[#This Row],[Subscription Status]])</f>
        <v>Yes</v>
      </c>
      <c r="N37" s="3" t="s">
        <v>69</v>
      </c>
      <c r="O37" s="3" t="s">
        <v>25</v>
      </c>
      <c r="P37" s="3" t="s">
        <v>25</v>
      </c>
      <c r="Q37" s="3">
        <v>48</v>
      </c>
      <c r="R37" s="3" t="s">
        <v>38</v>
      </c>
      <c r="S37" s="3" t="s">
        <v>75</v>
      </c>
      <c r="T37" s="3">
        <f>COUNTBLANK(shopping_behavior_updated[Customer ID])</f>
        <v>0</v>
      </c>
      <c r="U37" s="3">
        <f>IF(IFERROR(VLOOKUP(shopping_behavior_updated[[#This Row],[Customer ID]],A38:$A$3902,1,FALSE),0),1,0)</f>
        <v>0</v>
      </c>
    </row>
    <row r="38" spans="1:21" x14ac:dyDescent="0.2">
      <c r="A38" s="3">
        <v>37</v>
      </c>
      <c r="B38" s="3">
        <v>35</v>
      </c>
      <c r="C38" s="3" t="s">
        <v>18</v>
      </c>
      <c r="D38" s="3" t="s">
        <v>112</v>
      </c>
      <c r="E38" s="3" t="s">
        <v>20</v>
      </c>
      <c r="F38" s="3">
        <v>69</v>
      </c>
      <c r="G38" s="3" t="s">
        <v>114</v>
      </c>
      <c r="H38" s="3" t="s">
        <v>43</v>
      </c>
      <c r="I38" s="3" t="s">
        <v>31</v>
      </c>
      <c r="J38" s="3" t="s">
        <v>24</v>
      </c>
      <c r="K38" s="3">
        <v>46</v>
      </c>
      <c r="L38" s="3" t="s">
        <v>25</v>
      </c>
      <c r="M38" s="3" t="str">
        <f>IF(shopping_behavior_updated[[#This Row],[Subscription Status]]="","desconocido",shopping_behavior_updated[[#This Row],[Subscription Status]])</f>
        <v>Yes</v>
      </c>
      <c r="N38" s="3" t="s">
        <v>37</v>
      </c>
      <c r="O38" s="3" t="s">
        <v>25</v>
      </c>
      <c r="P38" s="3" t="s">
        <v>25</v>
      </c>
      <c r="Q38" s="3">
        <v>44</v>
      </c>
      <c r="R38" s="3" t="s">
        <v>45</v>
      </c>
      <c r="S38" s="3" t="s">
        <v>28</v>
      </c>
      <c r="T38" s="3">
        <f>COUNTBLANK(shopping_behavior_updated[Customer ID])</f>
        <v>0</v>
      </c>
      <c r="U38" s="3">
        <f>IF(IFERROR(VLOOKUP(shopping_behavior_updated[[#This Row],[Customer ID]],A39:$A$3902,1,FALSE),0),1,0)</f>
        <v>0</v>
      </c>
    </row>
    <row r="39" spans="1:21" x14ac:dyDescent="0.2">
      <c r="A39" s="3">
        <v>38</v>
      </c>
      <c r="B39" s="3">
        <v>35</v>
      </c>
      <c r="C39" s="3" t="s">
        <v>18</v>
      </c>
      <c r="D39" s="3" t="s">
        <v>33</v>
      </c>
      <c r="E39" s="3" t="s">
        <v>20</v>
      </c>
      <c r="F39" s="3">
        <v>45</v>
      </c>
      <c r="G39" s="3" t="s">
        <v>115</v>
      </c>
      <c r="H39" s="3" t="s">
        <v>35</v>
      </c>
      <c r="I39" s="3" t="s">
        <v>108</v>
      </c>
      <c r="J39" s="3" t="s">
        <v>52</v>
      </c>
      <c r="K39" s="3">
        <v>28</v>
      </c>
      <c r="L39" s="3" t="s">
        <v>25</v>
      </c>
      <c r="M39" s="3" t="str">
        <f>IF(shopping_behavior_updated[[#This Row],[Subscription Status]]="","desconocido",shopping_behavior_updated[[#This Row],[Subscription Status]])</f>
        <v>Yes</v>
      </c>
      <c r="N39" s="3" t="s">
        <v>73</v>
      </c>
      <c r="O39" s="3" t="s">
        <v>25</v>
      </c>
      <c r="P39" s="3" t="s">
        <v>25</v>
      </c>
      <c r="Q39" s="3">
        <v>10</v>
      </c>
      <c r="R39" s="3" t="s">
        <v>45</v>
      </c>
      <c r="S39" s="3" t="s">
        <v>39</v>
      </c>
      <c r="T39" s="3">
        <f>COUNTBLANK(shopping_behavior_updated[Customer ID])</f>
        <v>0</v>
      </c>
      <c r="U39" s="3">
        <f>IF(IFERROR(VLOOKUP(shopping_behavior_updated[[#This Row],[Customer ID]],A40:$A$3902,1,FALSE),0),1,0)</f>
        <v>0</v>
      </c>
    </row>
    <row r="40" spans="1:21" x14ac:dyDescent="0.2">
      <c r="A40" s="3">
        <v>39</v>
      </c>
      <c r="B40" s="3">
        <v>29</v>
      </c>
      <c r="C40" s="3" t="s">
        <v>18</v>
      </c>
      <c r="D40" s="3" t="s">
        <v>80</v>
      </c>
      <c r="E40" s="3" t="s">
        <v>20</v>
      </c>
      <c r="F40" s="3">
        <v>37</v>
      </c>
      <c r="G40" s="3" t="s">
        <v>102</v>
      </c>
      <c r="H40" s="3" t="s">
        <v>43</v>
      </c>
      <c r="I40" s="3" t="s">
        <v>107</v>
      </c>
      <c r="J40" s="3" t="s">
        <v>24</v>
      </c>
      <c r="K40" s="3">
        <v>37</v>
      </c>
      <c r="L40" s="3" t="s">
        <v>25</v>
      </c>
      <c r="M40" s="3" t="str">
        <f>IF(shopping_behavior_updated[[#This Row],[Subscription Status]]="","desconocido",shopping_behavior_updated[[#This Row],[Subscription Status]])</f>
        <v>Yes</v>
      </c>
      <c r="N40" s="3" t="s">
        <v>69</v>
      </c>
      <c r="O40" s="3" t="s">
        <v>25</v>
      </c>
      <c r="P40" s="3" t="s">
        <v>25</v>
      </c>
      <c r="Q40" s="3">
        <v>44</v>
      </c>
      <c r="R40" s="3" t="s">
        <v>27</v>
      </c>
      <c r="S40" s="3" t="s">
        <v>96</v>
      </c>
      <c r="T40" s="3">
        <f>COUNTBLANK(shopping_behavior_updated[Customer ID])</f>
        <v>0</v>
      </c>
      <c r="U40" s="3">
        <f>IF(IFERROR(VLOOKUP(shopping_behavior_updated[[#This Row],[Customer ID]],A41:$A$3902,1,FALSE),0),1,0)</f>
        <v>0</v>
      </c>
    </row>
    <row r="41" spans="1:21" x14ac:dyDescent="0.2">
      <c r="A41" s="3">
        <v>40</v>
      </c>
      <c r="B41" s="3">
        <v>70</v>
      </c>
      <c r="C41" s="3" t="s">
        <v>18</v>
      </c>
      <c r="D41" s="3" t="s">
        <v>94</v>
      </c>
      <c r="E41" s="3" t="s">
        <v>20</v>
      </c>
      <c r="F41" s="3">
        <v>60</v>
      </c>
      <c r="G41" s="3" t="s">
        <v>116</v>
      </c>
      <c r="H41" s="3" t="s">
        <v>35</v>
      </c>
      <c r="I41" s="3" t="s">
        <v>47</v>
      </c>
      <c r="J41" s="3" t="s">
        <v>52</v>
      </c>
      <c r="K41" s="3">
        <v>42</v>
      </c>
      <c r="L41" s="3" t="s">
        <v>25</v>
      </c>
      <c r="M41" s="3" t="str">
        <f>IF(shopping_behavior_updated[[#This Row],[Subscription Status]]="","desconocido",shopping_behavior_updated[[#This Row],[Subscription Status]])</f>
        <v>Yes</v>
      </c>
      <c r="N41" s="3" t="s">
        <v>26</v>
      </c>
      <c r="O41" s="3" t="s">
        <v>25</v>
      </c>
      <c r="P41" s="3" t="s">
        <v>25</v>
      </c>
      <c r="Q41" s="3">
        <v>18</v>
      </c>
      <c r="R41" s="3" t="s">
        <v>38</v>
      </c>
      <c r="S41" s="3" t="s">
        <v>87</v>
      </c>
      <c r="T41" s="3">
        <f>COUNTBLANK(shopping_behavior_updated[Customer ID])</f>
        <v>0</v>
      </c>
      <c r="U41" s="3">
        <f>IF(IFERROR(VLOOKUP(shopping_behavior_updated[[#This Row],[Customer ID]],A42:$A$3902,1,FALSE),0),1,0)</f>
        <v>0</v>
      </c>
    </row>
    <row r="42" spans="1:21" x14ac:dyDescent="0.2">
      <c r="A42" s="3">
        <v>41</v>
      </c>
      <c r="B42" s="3">
        <v>69</v>
      </c>
      <c r="C42" s="3" t="s">
        <v>18</v>
      </c>
      <c r="D42" s="3" t="s">
        <v>65</v>
      </c>
      <c r="E42" s="3" t="s">
        <v>66</v>
      </c>
      <c r="F42" s="3">
        <v>76</v>
      </c>
      <c r="G42" s="3" t="s">
        <v>59</v>
      </c>
      <c r="H42" s="3" t="s">
        <v>22</v>
      </c>
      <c r="I42" s="3" t="s">
        <v>117</v>
      </c>
      <c r="J42" s="3" t="s">
        <v>24</v>
      </c>
      <c r="K42" s="3">
        <v>46</v>
      </c>
      <c r="L42" s="3" t="s">
        <v>25</v>
      </c>
      <c r="M42" s="3" t="str">
        <f>IF(shopping_behavior_updated[[#This Row],[Subscription Status]]="","desconocido",shopping_behavior_updated[[#This Row],[Subscription Status]])</f>
        <v>Yes</v>
      </c>
      <c r="N42" s="3" t="s">
        <v>44</v>
      </c>
      <c r="O42" s="3" t="s">
        <v>25</v>
      </c>
      <c r="P42" s="3" t="s">
        <v>25</v>
      </c>
      <c r="Q42" s="3">
        <v>31</v>
      </c>
      <c r="R42" s="3" t="s">
        <v>85</v>
      </c>
      <c r="S42" s="3" t="s">
        <v>57</v>
      </c>
      <c r="T42" s="3">
        <f>COUNTBLANK(shopping_behavior_updated[Customer ID])</f>
        <v>0</v>
      </c>
      <c r="U42" s="3">
        <f>IF(IFERROR(VLOOKUP(shopping_behavior_updated[[#This Row],[Customer ID]],A43:$A$3902,1,FALSE),0),1,0)</f>
        <v>0</v>
      </c>
    </row>
    <row r="43" spans="1:21" x14ac:dyDescent="0.2">
      <c r="A43" s="3">
        <v>42</v>
      </c>
      <c r="B43" s="3">
        <v>67</v>
      </c>
      <c r="C43" s="3" t="s">
        <v>18</v>
      </c>
      <c r="D43" s="3" t="s">
        <v>118</v>
      </c>
      <c r="E43" s="3" t="s">
        <v>66</v>
      </c>
      <c r="F43" s="3">
        <v>39</v>
      </c>
      <c r="G43" s="3" t="s">
        <v>119</v>
      </c>
      <c r="H43" s="3" t="s">
        <v>43</v>
      </c>
      <c r="I43" s="3" t="s">
        <v>120</v>
      </c>
      <c r="J43" s="3" t="s">
        <v>36</v>
      </c>
      <c r="K43" s="3">
        <v>45</v>
      </c>
      <c r="L43" s="3" t="s">
        <v>25</v>
      </c>
      <c r="M43" s="3" t="str">
        <f>IF(shopping_behavior_updated[[#This Row],[Subscription Status]]="","desconocido",shopping_behavior_updated[[#This Row],[Subscription Status]])</f>
        <v>Yes</v>
      </c>
      <c r="N43" s="3" t="s">
        <v>53</v>
      </c>
      <c r="O43" s="3" t="s">
        <v>25</v>
      </c>
      <c r="P43" s="3" t="s">
        <v>25</v>
      </c>
      <c r="Q43" s="3">
        <v>40</v>
      </c>
      <c r="R43" s="3" t="s">
        <v>27</v>
      </c>
      <c r="S43" s="3" t="s">
        <v>48</v>
      </c>
      <c r="T43" s="3">
        <f>COUNTBLANK(shopping_behavior_updated[Customer ID])</f>
        <v>0</v>
      </c>
      <c r="U43" s="3">
        <f>IF(IFERROR(VLOOKUP(shopping_behavior_updated[[#This Row],[Customer ID]],A44:$A$3902,1,FALSE),0),1,0)</f>
        <v>0</v>
      </c>
    </row>
    <row r="44" spans="1:21" x14ac:dyDescent="0.2">
      <c r="A44" s="3">
        <v>43</v>
      </c>
      <c r="B44" s="3">
        <v>20</v>
      </c>
      <c r="C44" s="3" t="s">
        <v>18</v>
      </c>
      <c r="D44" s="3" t="s">
        <v>61</v>
      </c>
      <c r="E44" s="3" t="s">
        <v>62</v>
      </c>
      <c r="F44" s="3">
        <v>100</v>
      </c>
      <c r="G44" s="3" t="s">
        <v>121</v>
      </c>
      <c r="H44" s="3" t="s">
        <v>43</v>
      </c>
      <c r="I44" s="3" t="s">
        <v>117</v>
      </c>
      <c r="J44" s="3" t="s">
        <v>36</v>
      </c>
      <c r="K44" s="3">
        <v>41</v>
      </c>
      <c r="L44" s="3" t="s">
        <v>25</v>
      </c>
      <c r="M44" s="3" t="str">
        <f>IF(shopping_behavior_updated[[#This Row],[Subscription Status]]="","desconocido",shopping_behavior_updated[[#This Row],[Subscription Status]])</f>
        <v>Yes</v>
      </c>
      <c r="N44" s="3" t="s">
        <v>37</v>
      </c>
      <c r="O44" s="3" t="s">
        <v>25</v>
      </c>
      <c r="P44" s="3" t="s">
        <v>25</v>
      </c>
      <c r="Q44" s="3">
        <v>15</v>
      </c>
      <c r="R44" s="3" t="s">
        <v>45</v>
      </c>
      <c r="S44" s="3" t="s">
        <v>48</v>
      </c>
      <c r="T44" s="3">
        <f>COUNTBLANK(shopping_behavior_updated[Customer ID])</f>
        <v>0</v>
      </c>
      <c r="U44" s="3">
        <f>IF(IFERROR(VLOOKUP(shopping_behavior_updated[[#This Row],[Customer ID]],A45:$A$3902,1,FALSE),0),1,0)</f>
        <v>0</v>
      </c>
    </row>
    <row r="45" spans="1:21" x14ac:dyDescent="0.2">
      <c r="A45" s="3">
        <v>44</v>
      </c>
      <c r="B45" s="3">
        <v>25</v>
      </c>
      <c r="C45" s="3" t="s">
        <v>18</v>
      </c>
      <c r="D45" s="3" t="s">
        <v>118</v>
      </c>
      <c r="E45" s="3" t="s">
        <v>66</v>
      </c>
      <c r="F45" s="3">
        <v>69</v>
      </c>
      <c r="G45" s="3" t="s">
        <v>122</v>
      </c>
      <c r="H45" s="3" t="s">
        <v>22</v>
      </c>
      <c r="I45" s="3" t="s">
        <v>92</v>
      </c>
      <c r="J45" s="3" t="s">
        <v>56</v>
      </c>
      <c r="K45" s="3">
        <v>37</v>
      </c>
      <c r="L45" s="3" t="s">
        <v>25</v>
      </c>
      <c r="M45" s="3" t="str">
        <f>IF(shopping_behavior_updated[[#This Row],[Subscription Status]]="","desconocido",shopping_behavior_updated[[#This Row],[Subscription Status]])</f>
        <v>Yes</v>
      </c>
      <c r="N45" s="3" t="s">
        <v>73</v>
      </c>
      <c r="O45" s="3" t="s">
        <v>25</v>
      </c>
      <c r="P45" s="3" t="s">
        <v>25</v>
      </c>
      <c r="Q45" s="3">
        <v>19</v>
      </c>
      <c r="R45" s="3" t="s">
        <v>45</v>
      </c>
      <c r="S45" s="3" t="s">
        <v>28</v>
      </c>
      <c r="T45" s="3">
        <f>COUNTBLANK(shopping_behavior_updated[Customer ID])</f>
        <v>0</v>
      </c>
      <c r="U45" s="3">
        <f>IF(IFERROR(VLOOKUP(shopping_behavior_updated[[#This Row],[Customer ID]],A46:$A$3902,1,FALSE),0),1,0)</f>
        <v>0</v>
      </c>
    </row>
    <row r="46" spans="1:21" x14ac:dyDescent="0.2">
      <c r="A46" s="3">
        <v>45</v>
      </c>
      <c r="B46" s="3">
        <v>39</v>
      </c>
      <c r="C46" s="3" t="s">
        <v>18</v>
      </c>
      <c r="D46" s="3" t="s">
        <v>123</v>
      </c>
      <c r="E46" s="3" t="s">
        <v>66</v>
      </c>
      <c r="F46" s="3">
        <v>53</v>
      </c>
      <c r="G46" s="3" t="s">
        <v>21</v>
      </c>
      <c r="H46" s="3" t="s">
        <v>35</v>
      </c>
      <c r="I46" s="3" t="s">
        <v>64</v>
      </c>
      <c r="J46" s="3" t="s">
        <v>52</v>
      </c>
      <c r="K46" s="3">
        <v>46</v>
      </c>
      <c r="L46" s="3" t="s">
        <v>25</v>
      </c>
      <c r="M46" s="3" t="str">
        <f>IF(shopping_behavior_updated[[#This Row],[Subscription Status]]="","desconocido",shopping_behavior_updated[[#This Row],[Subscription Status]])</f>
        <v>Yes</v>
      </c>
      <c r="N46" s="3" t="s">
        <v>37</v>
      </c>
      <c r="O46" s="3" t="s">
        <v>25</v>
      </c>
      <c r="P46" s="3" t="s">
        <v>25</v>
      </c>
      <c r="Q46" s="3">
        <v>45</v>
      </c>
      <c r="R46" s="3" t="s">
        <v>45</v>
      </c>
      <c r="S46" s="3" t="s">
        <v>39</v>
      </c>
      <c r="T46" s="3">
        <f>COUNTBLANK(shopping_behavior_updated[Customer ID])</f>
        <v>0</v>
      </c>
      <c r="U46" s="3">
        <f>IF(IFERROR(VLOOKUP(shopping_behavior_updated[[#This Row],[Customer ID]],A47:$A$3902,1,FALSE),0),1,0)</f>
        <v>0</v>
      </c>
    </row>
    <row r="47" spans="1:21" x14ac:dyDescent="0.2">
      <c r="A47" s="3">
        <v>46</v>
      </c>
      <c r="B47" s="3">
        <v>50</v>
      </c>
      <c r="C47" s="3" t="s">
        <v>18</v>
      </c>
      <c r="D47" s="3" t="s">
        <v>124</v>
      </c>
      <c r="E47" s="3" t="s">
        <v>20</v>
      </c>
      <c r="F47" s="3">
        <v>21</v>
      </c>
      <c r="G47" s="3" t="s">
        <v>121</v>
      </c>
      <c r="H47" s="3" t="s">
        <v>91</v>
      </c>
      <c r="I47" s="3" t="s">
        <v>125</v>
      </c>
      <c r="J47" s="3" t="s">
        <v>56</v>
      </c>
      <c r="K47" s="3">
        <v>29</v>
      </c>
      <c r="L47" s="3" t="s">
        <v>25</v>
      </c>
      <c r="M47" s="3" t="str">
        <f>IF(shopping_behavior_updated[[#This Row],[Subscription Status]]="","desconocido",shopping_behavior_updated[[#This Row],[Subscription Status]])</f>
        <v>Yes</v>
      </c>
      <c r="N47" s="3" t="s">
        <v>69</v>
      </c>
      <c r="O47" s="3" t="s">
        <v>25</v>
      </c>
      <c r="P47" s="3" t="s">
        <v>25</v>
      </c>
      <c r="Q47" s="3">
        <v>25</v>
      </c>
      <c r="R47" s="3" t="s">
        <v>45</v>
      </c>
      <c r="S47" s="3" t="s">
        <v>48</v>
      </c>
      <c r="T47" s="3">
        <f>COUNTBLANK(shopping_behavior_updated[Customer ID])</f>
        <v>0</v>
      </c>
      <c r="U47" s="3">
        <f>IF(IFERROR(VLOOKUP(shopping_behavior_updated[[#This Row],[Customer ID]],A48:$A$3902,1,FALSE),0),1,0)</f>
        <v>0</v>
      </c>
    </row>
    <row r="48" spans="1:21" x14ac:dyDescent="0.2">
      <c r="A48" s="3">
        <v>47</v>
      </c>
      <c r="B48" s="3">
        <v>57</v>
      </c>
      <c r="C48" s="3" t="s">
        <v>18</v>
      </c>
      <c r="D48" s="3" t="s">
        <v>54</v>
      </c>
      <c r="E48" s="3" t="s">
        <v>20</v>
      </c>
      <c r="F48" s="3">
        <v>43</v>
      </c>
      <c r="G48" s="3" t="s">
        <v>98</v>
      </c>
      <c r="H48" s="3" t="s">
        <v>22</v>
      </c>
      <c r="I48" s="3" t="s">
        <v>51</v>
      </c>
      <c r="J48" s="3" t="s">
        <v>52</v>
      </c>
      <c r="K48" s="3">
        <v>29</v>
      </c>
      <c r="L48" s="3" t="s">
        <v>25</v>
      </c>
      <c r="M48" s="3" t="str">
        <f>IF(shopping_behavior_updated[[#This Row],[Subscription Status]]="","desconocido",shopping_behavior_updated[[#This Row],[Subscription Status]])</f>
        <v>Yes</v>
      </c>
      <c r="N48" s="3" t="s">
        <v>73</v>
      </c>
      <c r="O48" s="3" t="s">
        <v>25</v>
      </c>
      <c r="P48" s="3" t="s">
        <v>25</v>
      </c>
      <c r="Q48" s="3">
        <v>45</v>
      </c>
      <c r="R48" s="3" t="s">
        <v>32</v>
      </c>
      <c r="S48" s="3" t="s">
        <v>57</v>
      </c>
      <c r="T48" s="3">
        <f>COUNTBLANK(shopping_behavior_updated[Customer ID])</f>
        <v>0</v>
      </c>
      <c r="U48" s="3">
        <f>IF(IFERROR(VLOOKUP(shopping_behavior_updated[[#This Row],[Customer ID]],A49:$A$3902,1,FALSE),0),1,0)</f>
        <v>0</v>
      </c>
    </row>
    <row r="49" spans="1:21" x14ac:dyDescent="0.2">
      <c r="A49" s="3">
        <v>48</v>
      </c>
      <c r="B49" s="3">
        <v>55</v>
      </c>
      <c r="C49" s="3" t="s">
        <v>18</v>
      </c>
      <c r="D49" s="3" t="s">
        <v>105</v>
      </c>
      <c r="E49" s="3" t="s">
        <v>66</v>
      </c>
      <c r="F49" s="3">
        <v>54</v>
      </c>
      <c r="G49" s="3" t="s">
        <v>55</v>
      </c>
      <c r="H49" s="3" t="s">
        <v>43</v>
      </c>
      <c r="I49" s="3" t="s">
        <v>60</v>
      </c>
      <c r="J49" s="3" t="s">
        <v>24</v>
      </c>
      <c r="K49" s="3">
        <v>45</v>
      </c>
      <c r="L49" s="3" t="s">
        <v>25</v>
      </c>
      <c r="M49" s="3" t="str">
        <f>IF(shopping_behavior_updated[[#This Row],[Subscription Status]]="","desconocido",shopping_behavior_updated[[#This Row],[Subscription Status]])</f>
        <v>Yes</v>
      </c>
      <c r="N49" s="3" t="s">
        <v>37</v>
      </c>
      <c r="O49" s="3" t="s">
        <v>25</v>
      </c>
      <c r="P49" s="3" t="s">
        <v>25</v>
      </c>
      <c r="Q49" s="3">
        <v>36</v>
      </c>
      <c r="R49" s="3" t="s">
        <v>32</v>
      </c>
      <c r="S49" s="3" t="s">
        <v>39</v>
      </c>
      <c r="T49" s="3">
        <f>COUNTBLANK(shopping_behavior_updated[Customer ID])</f>
        <v>0</v>
      </c>
      <c r="U49" s="3">
        <f>IF(IFERROR(VLOOKUP(shopping_behavior_updated[[#This Row],[Customer ID]],A50:$A$3902,1,FALSE),0),1,0)</f>
        <v>0</v>
      </c>
    </row>
    <row r="50" spans="1:21" x14ac:dyDescent="0.2">
      <c r="A50" s="3">
        <v>49</v>
      </c>
      <c r="B50" s="3">
        <v>42</v>
      </c>
      <c r="C50" s="3" t="s">
        <v>18</v>
      </c>
      <c r="D50" s="3" t="s">
        <v>54</v>
      </c>
      <c r="E50" s="3" t="s">
        <v>20</v>
      </c>
      <c r="F50" s="3">
        <v>55</v>
      </c>
      <c r="G50" s="3" t="s">
        <v>106</v>
      </c>
      <c r="H50" s="3" t="s">
        <v>43</v>
      </c>
      <c r="I50" s="3" t="s">
        <v>120</v>
      </c>
      <c r="J50" s="3" t="s">
        <v>52</v>
      </c>
      <c r="K50" s="3">
        <v>27</v>
      </c>
      <c r="L50" s="3" t="s">
        <v>25</v>
      </c>
      <c r="M50" s="3" t="str">
        <f>IF(shopping_behavior_updated[[#This Row],[Subscription Status]]="","desconocido",shopping_behavior_updated[[#This Row],[Subscription Status]])</f>
        <v>Yes</v>
      </c>
      <c r="N50" s="3" t="s">
        <v>73</v>
      </c>
      <c r="O50" s="3" t="s">
        <v>25</v>
      </c>
      <c r="P50" s="3" t="s">
        <v>25</v>
      </c>
      <c r="Q50" s="3">
        <v>38</v>
      </c>
      <c r="R50" s="3" t="s">
        <v>32</v>
      </c>
      <c r="S50" s="3" t="s">
        <v>87</v>
      </c>
      <c r="T50" s="3">
        <f>COUNTBLANK(shopping_behavior_updated[Customer ID])</f>
        <v>0</v>
      </c>
      <c r="U50" s="3">
        <f>IF(IFERROR(VLOOKUP(shopping_behavior_updated[[#This Row],[Customer ID]],A51:$A$3902,1,FALSE),0),1,0)</f>
        <v>0</v>
      </c>
    </row>
    <row r="51" spans="1:21" x14ac:dyDescent="0.2">
      <c r="A51" s="3">
        <v>50</v>
      </c>
      <c r="B51" s="3">
        <v>68</v>
      </c>
      <c r="C51" s="3" t="s">
        <v>18</v>
      </c>
      <c r="D51" s="3" t="s">
        <v>103</v>
      </c>
      <c r="E51" s="3" t="s">
        <v>20</v>
      </c>
      <c r="F51" s="3">
        <v>30</v>
      </c>
      <c r="G51" s="3" t="s">
        <v>126</v>
      </c>
      <c r="H51" s="3" t="s">
        <v>35</v>
      </c>
      <c r="I51" s="3" t="s">
        <v>125</v>
      </c>
      <c r="J51" s="3" t="s">
        <v>36</v>
      </c>
      <c r="K51" s="3">
        <v>46</v>
      </c>
      <c r="L51" s="3" t="s">
        <v>25</v>
      </c>
      <c r="M51" s="3" t="str">
        <f>IF(shopping_behavior_updated[[#This Row],[Subscription Status]]="","desconocido",shopping_behavior_updated[[#This Row],[Subscription Status]])</f>
        <v>Yes</v>
      </c>
      <c r="N51" s="3" t="s">
        <v>44</v>
      </c>
      <c r="O51" s="3" t="s">
        <v>25</v>
      </c>
      <c r="P51" s="3" t="s">
        <v>25</v>
      </c>
      <c r="Q51" s="3">
        <v>34</v>
      </c>
      <c r="R51" s="3" t="s">
        <v>85</v>
      </c>
      <c r="S51" s="3" t="s">
        <v>75</v>
      </c>
      <c r="T51" s="3">
        <f>COUNTBLANK(shopping_behavior_updated[Customer ID])</f>
        <v>0</v>
      </c>
      <c r="U51" s="3">
        <f>IF(IFERROR(VLOOKUP(shopping_behavior_updated[[#This Row],[Customer ID]],A52:$A$3902,1,FALSE),0),1,0)</f>
        <v>0</v>
      </c>
    </row>
    <row r="52" spans="1:21" x14ac:dyDescent="0.2">
      <c r="A52" s="3">
        <v>51</v>
      </c>
      <c r="B52" s="3">
        <v>49</v>
      </c>
      <c r="C52" s="3" t="s">
        <v>18</v>
      </c>
      <c r="D52" s="3" t="s">
        <v>19</v>
      </c>
      <c r="E52" s="3" t="s">
        <v>20</v>
      </c>
      <c r="F52" s="3">
        <v>28</v>
      </c>
      <c r="G52" s="3" t="s">
        <v>127</v>
      </c>
      <c r="H52" s="3" t="s">
        <v>43</v>
      </c>
      <c r="I52" s="3" t="s">
        <v>107</v>
      </c>
      <c r="J52" s="3" t="s">
        <v>36</v>
      </c>
      <c r="K52" s="3">
        <v>37</v>
      </c>
      <c r="L52" s="3" t="s">
        <v>25</v>
      </c>
      <c r="M52" s="3" t="str">
        <f>IF(shopping_behavior_updated[[#This Row],[Subscription Status]]="","desconocido",shopping_behavior_updated[[#This Row],[Subscription Status]])</f>
        <v>Yes</v>
      </c>
      <c r="N52" s="3" t="s">
        <v>73</v>
      </c>
      <c r="O52" s="3" t="s">
        <v>25</v>
      </c>
      <c r="P52" s="3" t="s">
        <v>25</v>
      </c>
      <c r="Q52" s="3">
        <v>39</v>
      </c>
      <c r="R52" s="3" t="s">
        <v>85</v>
      </c>
      <c r="S52" s="3" t="s">
        <v>75</v>
      </c>
      <c r="T52" s="3">
        <f>COUNTBLANK(shopping_behavior_updated[Customer ID])</f>
        <v>0</v>
      </c>
      <c r="U52" s="3">
        <f>IF(IFERROR(VLOOKUP(shopping_behavior_updated[[#This Row],[Customer ID]],A53:$A$3902,1,FALSE),0),1,0)</f>
        <v>0</v>
      </c>
    </row>
    <row r="53" spans="1:21" x14ac:dyDescent="0.2">
      <c r="A53" s="3">
        <v>52</v>
      </c>
      <c r="B53" s="3">
        <v>59</v>
      </c>
      <c r="C53" s="3" t="s">
        <v>18</v>
      </c>
      <c r="D53" s="3" t="s">
        <v>86</v>
      </c>
      <c r="E53" s="3" t="s">
        <v>20</v>
      </c>
      <c r="F53" s="3">
        <v>59</v>
      </c>
      <c r="G53" s="3" t="s">
        <v>128</v>
      </c>
      <c r="H53" s="3" t="s">
        <v>91</v>
      </c>
      <c r="I53" s="3" t="s">
        <v>23</v>
      </c>
      <c r="J53" s="3" t="s">
        <v>24</v>
      </c>
      <c r="K53" s="3">
        <v>47</v>
      </c>
      <c r="L53" s="3" t="s">
        <v>25</v>
      </c>
      <c r="M53" s="3" t="str">
        <f>IF(shopping_behavior_updated[[#This Row],[Subscription Status]]="","desconocido",shopping_behavior_updated[[#This Row],[Subscription Status]])</f>
        <v>Yes</v>
      </c>
      <c r="N53" s="3" t="s">
        <v>69</v>
      </c>
      <c r="O53" s="3" t="s">
        <v>25</v>
      </c>
      <c r="P53" s="3" t="s">
        <v>25</v>
      </c>
      <c r="Q53" s="3">
        <v>7</v>
      </c>
      <c r="R53" s="3" t="s">
        <v>38</v>
      </c>
      <c r="S53" s="3" t="s">
        <v>57</v>
      </c>
      <c r="T53" s="3">
        <f>COUNTBLANK(shopping_behavior_updated[Customer ID])</f>
        <v>0</v>
      </c>
      <c r="U53" s="3">
        <f>IF(IFERROR(VLOOKUP(shopping_behavior_updated[[#This Row],[Customer ID]],A54:$A$3902,1,FALSE),0),1,0)</f>
        <v>0</v>
      </c>
    </row>
    <row r="54" spans="1:21" x14ac:dyDescent="0.2">
      <c r="A54" s="3">
        <v>53</v>
      </c>
      <c r="B54" s="3">
        <v>42</v>
      </c>
      <c r="C54" s="3" t="s">
        <v>18</v>
      </c>
      <c r="D54" s="3" t="s">
        <v>112</v>
      </c>
      <c r="E54" s="3" t="s">
        <v>20</v>
      </c>
      <c r="F54" s="3">
        <v>20</v>
      </c>
      <c r="G54" s="3" t="s">
        <v>119</v>
      </c>
      <c r="H54" s="3" t="s">
        <v>43</v>
      </c>
      <c r="I54" s="3" t="s">
        <v>95</v>
      </c>
      <c r="J54" s="3" t="s">
        <v>52</v>
      </c>
      <c r="K54" s="3">
        <v>26</v>
      </c>
      <c r="L54" s="3" t="s">
        <v>25</v>
      </c>
      <c r="M54" s="3" t="str">
        <f>IF(shopping_behavior_updated[[#This Row],[Subscription Status]]="","desconocido",shopping_behavior_updated[[#This Row],[Subscription Status]])</f>
        <v>Yes</v>
      </c>
      <c r="N54" s="3" t="s">
        <v>37</v>
      </c>
      <c r="O54" s="3" t="s">
        <v>25</v>
      </c>
      <c r="P54" s="3" t="s">
        <v>25</v>
      </c>
      <c r="Q54" s="3">
        <v>26</v>
      </c>
      <c r="R54" s="3" t="s">
        <v>38</v>
      </c>
      <c r="S54" s="3" t="s">
        <v>39</v>
      </c>
      <c r="T54" s="3">
        <f>COUNTBLANK(shopping_behavior_updated[Customer ID])</f>
        <v>0</v>
      </c>
      <c r="U54" s="3">
        <f>IF(IFERROR(VLOOKUP(shopping_behavior_updated[[#This Row],[Customer ID]],A55:$A$3902,1,FALSE),0),1,0)</f>
        <v>0</v>
      </c>
    </row>
    <row r="55" spans="1:21" x14ac:dyDescent="0.2">
      <c r="A55" s="3">
        <v>54</v>
      </c>
      <c r="B55" s="3">
        <v>29</v>
      </c>
      <c r="C55" s="3" t="s">
        <v>18</v>
      </c>
      <c r="D55" s="3" t="s">
        <v>86</v>
      </c>
      <c r="E55" s="3" t="s">
        <v>20</v>
      </c>
      <c r="F55" s="3">
        <v>24</v>
      </c>
      <c r="G55" s="3" t="s">
        <v>90</v>
      </c>
      <c r="H55" s="3" t="s">
        <v>35</v>
      </c>
      <c r="I55" s="3" t="s">
        <v>99</v>
      </c>
      <c r="J55" s="3" t="s">
        <v>24</v>
      </c>
      <c r="K55" s="3">
        <v>39</v>
      </c>
      <c r="L55" s="3" t="s">
        <v>25</v>
      </c>
      <c r="M55" s="3" t="str">
        <f>IF(shopping_behavior_updated[[#This Row],[Subscription Status]]="","desconocido",shopping_behavior_updated[[#This Row],[Subscription Status]])</f>
        <v>Yes</v>
      </c>
      <c r="N55" s="3" t="s">
        <v>44</v>
      </c>
      <c r="O55" s="3" t="s">
        <v>25</v>
      </c>
      <c r="P55" s="3" t="s">
        <v>25</v>
      </c>
      <c r="Q55" s="3">
        <v>35</v>
      </c>
      <c r="R55" s="3" t="s">
        <v>38</v>
      </c>
      <c r="S55" s="3" t="s">
        <v>39</v>
      </c>
      <c r="T55" s="3">
        <f>COUNTBLANK(shopping_behavior_updated[Customer ID])</f>
        <v>0</v>
      </c>
      <c r="U55" s="3">
        <f>IF(IFERROR(VLOOKUP(shopping_behavior_updated[[#This Row],[Customer ID]],A56:$A$3902,1,FALSE),0),1,0)</f>
        <v>0</v>
      </c>
    </row>
    <row r="56" spans="1:21" x14ac:dyDescent="0.2">
      <c r="A56" s="3">
        <v>55</v>
      </c>
      <c r="B56" s="3">
        <v>47</v>
      </c>
      <c r="C56" s="3" t="s">
        <v>18</v>
      </c>
      <c r="D56" s="3" t="s">
        <v>61</v>
      </c>
      <c r="E56" s="3" t="s">
        <v>62</v>
      </c>
      <c r="F56" s="3">
        <v>94</v>
      </c>
      <c r="G56" s="3" t="s">
        <v>129</v>
      </c>
      <c r="H56" s="3" t="s">
        <v>43</v>
      </c>
      <c r="I56" s="3" t="s">
        <v>109</v>
      </c>
      <c r="J56" s="3" t="s">
        <v>52</v>
      </c>
      <c r="K56" s="3">
        <v>42</v>
      </c>
      <c r="L56" s="3" t="s">
        <v>25</v>
      </c>
      <c r="M56" s="3" t="str">
        <f>IF(shopping_behavior_updated[[#This Row],[Subscription Status]]="","desconocido",shopping_behavior_updated[[#This Row],[Subscription Status]])</f>
        <v>Yes</v>
      </c>
      <c r="N56" s="3" t="s">
        <v>44</v>
      </c>
      <c r="O56" s="3" t="s">
        <v>25</v>
      </c>
      <c r="P56" s="3" t="s">
        <v>25</v>
      </c>
      <c r="Q56" s="3">
        <v>35</v>
      </c>
      <c r="R56" s="3" t="s">
        <v>85</v>
      </c>
      <c r="S56" s="3" t="s">
        <v>75</v>
      </c>
      <c r="T56" s="3">
        <f>COUNTBLANK(shopping_behavior_updated[Customer ID])</f>
        <v>0</v>
      </c>
      <c r="U56" s="3">
        <f>IF(IFERROR(VLOOKUP(shopping_behavior_updated[[#This Row],[Customer ID]],A57:$A$3902,1,FALSE),0),1,0)</f>
        <v>0</v>
      </c>
    </row>
    <row r="57" spans="1:21" x14ac:dyDescent="0.2">
      <c r="A57" s="3">
        <v>56</v>
      </c>
      <c r="B57" s="3">
        <v>40</v>
      </c>
      <c r="C57" s="3" t="s">
        <v>18</v>
      </c>
      <c r="D57" s="3" t="s">
        <v>101</v>
      </c>
      <c r="E57" s="3" t="s">
        <v>62</v>
      </c>
      <c r="F57" s="3">
        <v>28</v>
      </c>
      <c r="G57" s="3" t="s">
        <v>130</v>
      </c>
      <c r="H57" s="3" t="s">
        <v>43</v>
      </c>
      <c r="I57" s="3" t="s">
        <v>92</v>
      </c>
      <c r="J57" s="3" t="s">
        <v>24</v>
      </c>
      <c r="K57" s="3">
        <v>3</v>
      </c>
      <c r="L57" s="3" t="s">
        <v>25</v>
      </c>
      <c r="M57" s="3" t="str">
        <f>IF(shopping_behavior_updated[[#This Row],[Subscription Status]]="","desconocido",shopping_behavior_updated[[#This Row],[Subscription Status]])</f>
        <v>Yes</v>
      </c>
      <c r="N57" s="3" t="s">
        <v>69</v>
      </c>
      <c r="O57" s="3" t="s">
        <v>25</v>
      </c>
      <c r="P57" s="3" t="s">
        <v>25</v>
      </c>
      <c r="Q57" s="3">
        <v>49</v>
      </c>
      <c r="R57" s="3" t="s">
        <v>38</v>
      </c>
      <c r="S57" s="3" t="s">
        <v>48</v>
      </c>
      <c r="T57" s="3">
        <f>COUNTBLANK(shopping_behavior_updated[Customer ID])</f>
        <v>0</v>
      </c>
      <c r="U57" s="3">
        <f>IF(IFERROR(VLOOKUP(shopping_behavior_updated[[#This Row],[Customer ID]],A58:$A$3902,1,FALSE),0),1,0)</f>
        <v>0</v>
      </c>
    </row>
    <row r="58" spans="1:21" x14ac:dyDescent="0.2">
      <c r="A58" s="3">
        <v>57</v>
      </c>
      <c r="B58" s="3">
        <v>41</v>
      </c>
      <c r="C58" s="3" t="s">
        <v>18</v>
      </c>
      <c r="D58" s="3" t="s">
        <v>131</v>
      </c>
      <c r="E58" s="3" t="s">
        <v>66</v>
      </c>
      <c r="F58" s="3">
        <v>73</v>
      </c>
      <c r="G58" s="3" t="s">
        <v>90</v>
      </c>
      <c r="H58" s="3" t="s">
        <v>91</v>
      </c>
      <c r="I58" s="3" t="s">
        <v>109</v>
      </c>
      <c r="J58" s="3" t="s">
        <v>52</v>
      </c>
      <c r="K58" s="3">
        <v>47</v>
      </c>
      <c r="L58" s="3" t="s">
        <v>25</v>
      </c>
      <c r="M58" s="3" t="str">
        <f>IF(shopping_behavior_updated[[#This Row],[Subscription Status]]="","desconocido",shopping_behavior_updated[[#This Row],[Subscription Status]])</f>
        <v>Yes</v>
      </c>
      <c r="N58" s="3" t="s">
        <v>73</v>
      </c>
      <c r="O58" s="3" t="s">
        <v>25</v>
      </c>
      <c r="P58" s="3" t="s">
        <v>25</v>
      </c>
      <c r="Q58" s="3">
        <v>46</v>
      </c>
      <c r="R58" s="3" t="s">
        <v>38</v>
      </c>
      <c r="S58" s="3" t="s">
        <v>39</v>
      </c>
      <c r="T58" s="3">
        <f>COUNTBLANK(shopping_behavior_updated[Customer ID])</f>
        <v>0</v>
      </c>
      <c r="U58" s="3">
        <f>IF(IFERROR(VLOOKUP(shopping_behavior_updated[[#This Row],[Customer ID]],A59:$A$3902,1,FALSE),0),1,0)</f>
        <v>0</v>
      </c>
    </row>
    <row r="59" spans="1:21" x14ac:dyDescent="0.2">
      <c r="A59" s="3">
        <v>58</v>
      </c>
      <c r="B59" s="3">
        <v>21</v>
      </c>
      <c r="C59" s="3" t="s">
        <v>18</v>
      </c>
      <c r="D59" s="3" t="s">
        <v>61</v>
      </c>
      <c r="E59" s="3" t="s">
        <v>62</v>
      </c>
      <c r="F59" s="3">
        <v>64</v>
      </c>
      <c r="G59" s="3" t="s">
        <v>63</v>
      </c>
      <c r="H59" s="3" t="s">
        <v>43</v>
      </c>
      <c r="I59" s="3" t="s">
        <v>51</v>
      </c>
      <c r="J59" s="3" t="s">
        <v>52</v>
      </c>
      <c r="K59" s="3">
        <v>44</v>
      </c>
      <c r="L59" s="3" t="s">
        <v>25</v>
      </c>
      <c r="M59" s="3" t="str">
        <f>IF(shopping_behavior_updated[[#This Row],[Subscription Status]]="","desconocido",shopping_behavior_updated[[#This Row],[Subscription Status]])</f>
        <v>Yes</v>
      </c>
      <c r="N59" s="3" t="s">
        <v>73</v>
      </c>
      <c r="O59" s="3" t="s">
        <v>25</v>
      </c>
      <c r="P59" s="3" t="s">
        <v>25</v>
      </c>
      <c r="Q59" s="3">
        <v>17</v>
      </c>
      <c r="R59" s="3" t="s">
        <v>85</v>
      </c>
      <c r="S59" s="3" t="s">
        <v>28</v>
      </c>
      <c r="T59" s="3">
        <f>COUNTBLANK(shopping_behavior_updated[Customer ID])</f>
        <v>0</v>
      </c>
      <c r="U59" s="3">
        <f>IF(IFERROR(VLOOKUP(shopping_behavior_updated[[#This Row],[Customer ID]],A60:$A$3902,1,FALSE),0),1,0)</f>
        <v>0</v>
      </c>
    </row>
    <row r="60" spans="1:21" x14ac:dyDescent="0.2">
      <c r="A60" s="3">
        <v>59</v>
      </c>
      <c r="B60" s="3">
        <v>69</v>
      </c>
      <c r="C60" s="3" t="s">
        <v>18</v>
      </c>
      <c r="D60" s="3" t="s">
        <v>103</v>
      </c>
      <c r="E60" s="3" t="s">
        <v>20</v>
      </c>
      <c r="F60" s="3">
        <v>54</v>
      </c>
      <c r="G60" s="3" t="s">
        <v>67</v>
      </c>
      <c r="H60" s="3" t="s">
        <v>43</v>
      </c>
      <c r="I60" s="3" t="s">
        <v>60</v>
      </c>
      <c r="J60" s="3" t="s">
        <v>52</v>
      </c>
      <c r="K60" s="3">
        <v>42</v>
      </c>
      <c r="L60" s="3" t="s">
        <v>25</v>
      </c>
      <c r="M60" s="3" t="str">
        <f>IF(shopping_behavior_updated[[#This Row],[Subscription Status]]="","desconocido",shopping_behavior_updated[[#This Row],[Subscription Status]])</f>
        <v>Yes</v>
      </c>
      <c r="N60" s="3" t="s">
        <v>37</v>
      </c>
      <c r="O60" s="3" t="s">
        <v>25</v>
      </c>
      <c r="P60" s="3" t="s">
        <v>25</v>
      </c>
      <c r="Q60" s="3">
        <v>29</v>
      </c>
      <c r="R60" s="3" t="s">
        <v>27</v>
      </c>
      <c r="S60" s="3" t="s">
        <v>87</v>
      </c>
      <c r="T60" s="3">
        <f>COUNTBLANK(shopping_behavior_updated[Customer ID])</f>
        <v>0</v>
      </c>
      <c r="U60" s="3">
        <f>IF(IFERROR(VLOOKUP(shopping_behavior_updated[[#This Row],[Customer ID]],A61:$A$3902,1,FALSE),0),1,0)</f>
        <v>0</v>
      </c>
    </row>
    <row r="61" spans="1:21" x14ac:dyDescent="0.2">
      <c r="A61" s="3">
        <v>60</v>
      </c>
      <c r="B61" s="3">
        <v>63</v>
      </c>
      <c r="C61" s="3" t="s">
        <v>18</v>
      </c>
      <c r="D61" s="3" t="s">
        <v>132</v>
      </c>
      <c r="E61" s="3" t="s">
        <v>66</v>
      </c>
      <c r="F61" s="3">
        <v>79</v>
      </c>
      <c r="G61" s="3" t="s">
        <v>59</v>
      </c>
      <c r="H61" s="3" t="s">
        <v>22</v>
      </c>
      <c r="I61" s="3" t="s">
        <v>133</v>
      </c>
      <c r="J61" s="3" t="s">
        <v>36</v>
      </c>
      <c r="K61" s="3">
        <v>46</v>
      </c>
      <c r="L61" s="3" t="s">
        <v>25</v>
      </c>
      <c r="M61" s="3" t="str">
        <f>IF(shopping_behavior_updated[[#This Row],[Subscription Status]]="","desconocido",shopping_behavior_updated[[#This Row],[Subscription Status]])</f>
        <v>Yes</v>
      </c>
      <c r="N61" s="3" t="s">
        <v>53</v>
      </c>
      <c r="O61" s="3" t="s">
        <v>25</v>
      </c>
      <c r="P61" s="3" t="s">
        <v>25</v>
      </c>
      <c r="Q61" s="3">
        <v>4</v>
      </c>
      <c r="R61" s="3" t="s">
        <v>85</v>
      </c>
      <c r="S61" s="3" t="s">
        <v>39</v>
      </c>
      <c r="T61" s="3">
        <f>COUNTBLANK(shopping_behavior_updated[Customer ID])</f>
        <v>0</v>
      </c>
      <c r="U61" s="3">
        <f>IF(IFERROR(VLOOKUP(shopping_behavior_updated[[#This Row],[Customer ID]],A62:$A$3902,1,FALSE),0),1,0)</f>
        <v>0</v>
      </c>
    </row>
    <row r="62" spans="1:21" x14ac:dyDescent="0.2">
      <c r="A62" s="3">
        <v>61</v>
      </c>
      <c r="B62" s="3">
        <v>50</v>
      </c>
      <c r="C62" s="3" t="s">
        <v>18</v>
      </c>
      <c r="D62" s="3" t="s">
        <v>29</v>
      </c>
      <c r="E62" s="3" t="s">
        <v>20</v>
      </c>
      <c r="F62" s="3">
        <v>37</v>
      </c>
      <c r="G62" s="3" t="s">
        <v>134</v>
      </c>
      <c r="H62" s="3" t="s">
        <v>22</v>
      </c>
      <c r="I62" s="3" t="s">
        <v>109</v>
      </c>
      <c r="J62" s="3" t="s">
        <v>52</v>
      </c>
      <c r="K62" s="3">
        <v>4</v>
      </c>
      <c r="L62" s="3" t="s">
        <v>25</v>
      </c>
      <c r="M62" s="3" t="str">
        <f>IF(shopping_behavior_updated[[#This Row],[Subscription Status]]="","desconocido",shopping_behavior_updated[[#This Row],[Subscription Status]])</f>
        <v>Yes</v>
      </c>
      <c r="N62" s="3" t="s">
        <v>26</v>
      </c>
      <c r="O62" s="3" t="s">
        <v>25</v>
      </c>
      <c r="P62" s="3" t="s">
        <v>25</v>
      </c>
      <c r="Q62" s="3">
        <v>17</v>
      </c>
      <c r="R62" s="3" t="s">
        <v>32</v>
      </c>
      <c r="S62" s="3" t="s">
        <v>39</v>
      </c>
      <c r="T62" s="3">
        <f>COUNTBLANK(shopping_behavior_updated[Customer ID])</f>
        <v>0</v>
      </c>
      <c r="U62" s="3">
        <f>IF(IFERROR(VLOOKUP(shopping_behavior_updated[[#This Row],[Customer ID]],A63:$A$3902,1,FALSE),0),1,0)</f>
        <v>0</v>
      </c>
    </row>
    <row r="63" spans="1:21" x14ac:dyDescent="0.2">
      <c r="A63" s="3">
        <v>62</v>
      </c>
      <c r="B63" s="3">
        <v>55</v>
      </c>
      <c r="C63" s="3" t="s">
        <v>18</v>
      </c>
      <c r="D63" s="3" t="s">
        <v>118</v>
      </c>
      <c r="E63" s="3" t="s">
        <v>66</v>
      </c>
      <c r="F63" s="3">
        <v>68</v>
      </c>
      <c r="G63" s="3" t="s">
        <v>104</v>
      </c>
      <c r="H63" s="3" t="s">
        <v>43</v>
      </c>
      <c r="I63" s="3" t="s">
        <v>120</v>
      </c>
      <c r="J63" s="3" t="s">
        <v>24</v>
      </c>
      <c r="K63" s="3">
        <v>47</v>
      </c>
      <c r="L63" s="3" t="s">
        <v>25</v>
      </c>
      <c r="M63" s="3" t="str">
        <f>IF(shopping_behavior_updated[[#This Row],[Subscription Status]]="","desconocido",shopping_behavior_updated[[#This Row],[Subscription Status]])</f>
        <v>Yes</v>
      </c>
      <c r="N63" s="3" t="s">
        <v>73</v>
      </c>
      <c r="O63" s="3" t="s">
        <v>25</v>
      </c>
      <c r="P63" s="3" t="s">
        <v>25</v>
      </c>
      <c r="Q63" s="3">
        <v>21</v>
      </c>
      <c r="R63" s="3" t="s">
        <v>38</v>
      </c>
      <c r="S63" s="3" t="s">
        <v>96</v>
      </c>
      <c r="T63" s="3">
        <f>COUNTBLANK(shopping_behavior_updated[Customer ID])</f>
        <v>0</v>
      </c>
      <c r="U63" s="3">
        <f>IF(IFERROR(VLOOKUP(shopping_behavior_updated[[#This Row],[Customer ID]],A64:$A$3902,1,FALSE),0),1,0)</f>
        <v>0</v>
      </c>
    </row>
    <row r="64" spans="1:21" x14ac:dyDescent="0.2">
      <c r="A64" s="3">
        <v>63</v>
      </c>
      <c r="B64" s="3">
        <v>30</v>
      </c>
      <c r="C64" s="3" t="s">
        <v>18</v>
      </c>
      <c r="D64" s="3" t="s">
        <v>49</v>
      </c>
      <c r="E64" s="3" t="s">
        <v>41</v>
      </c>
      <c r="F64" s="3">
        <v>21</v>
      </c>
      <c r="G64" s="3" t="s">
        <v>90</v>
      </c>
      <c r="H64" s="3" t="s">
        <v>35</v>
      </c>
      <c r="I64" s="3" t="s">
        <v>135</v>
      </c>
      <c r="J64" s="3" t="s">
        <v>36</v>
      </c>
      <c r="K64" s="3">
        <v>38</v>
      </c>
      <c r="L64" s="3" t="s">
        <v>25</v>
      </c>
      <c r="M64" s="3" t="str">
        <f>IF(shopping_behavior_updated[[#This Row],[Subscription Status]]="","desconocido",shopping_behavior_updated[[#This Row],[Subscription Status]])</f>
        <v>Yes</v>
      </c>
      <c r="N64" s="3" t="s">
        <v>37</v>
      </c>
      <c r="O64" s="3" t="s">
        <v>25</v>
      </c>
      <c r="P64" s="3" t="s">
        <v>25</v>
      </c>
      <c r="Q64" s="3">
        <v>31</v>
      </c>
      <c r="R64" s="3" t="s">
        <v>38</v>
      </c>
      <c r="S64" s="3" t="s">
        <v>28</v>
      </c>
      <c r="T64" s="3">
        <f>COUNTBLANK(shopping_behavior_updated[Customer ID])</f>
        <v>0</v>
      </c>
      <c r="U64" s="3">
        <f>IF(IFERROR(VLOOKUP(shopping_behavior_updated[[#This Row],[Customer ID]],A65:$A$3902,1,FALSE),0),1,0)</f>
        <v>0</v>
      </c>
    </row>
    <row r="65" spans="1:21" x14ac:dyDescent="0.2">
      <c r="A65" s="3">
        <v>64</v>
      </c>
      <c r="B65" s="3">
        <v>33</v>
      </c>
      <c r="C65" s="3" t="s">
        <v>18</v>
      </c>
      <c r="D65" s="3" t="s">
        <v>88</v>
      </c>
      <c r="E65" s="3" t="s">
        <v>66</v>
      </c>
      <c r="F65" s="3">
        <v>79</v>
      </c>
      <c r="G65" s="3" t="s">
        <v>116</v>
      </c>
      <c r="H65" s="3" t="s">
        <v>22</v>
      </c>
      <c r="I65" s="3" t="s">
        <v>92</v>
      </c>
      <c r="J65" s="3" t="s">
        <v>24</v>
      </c>
      <c r="K65" s="3">
        <v>27</v>
      </c>
      <c r="L65" s="3" t="s">
        <v>25</v>
      </c>
      <c r="M65" s="3" t="str">
        <f>IF(shopping_behavior_updated[[#This Row],[Subscription Status]]="","desconocido",shopping_behavior_updated[[#This Row],[Subscription Status]])</f>
        <v>Yes</v>
      </c>
      <c r="N65" s="3" t="s">
        <v>69</v>
      </c>
      <c r="O65" s="3" t="s">
        <v>25</v>
      </c>
      <c r="P65" s="3" t="s">
        <v>25</v>
      </c>
      <c r="Q65" s="3">
        <v>43</v>
      </c>
      <c r="R65" s="3" t="s">
        <v>38</v>
      </c>
      <c r="S65" s="3" t="s">
        <v>39</v>
      </c>
      <c r="T65" s="3">
        <f>COUNTBLANK(shopping_behavior_updated[Customer ID])</f>
        <v>0</v>
      </c>
      <c r="U65" s="3">
        <f>IF(IFERROR(VLOOKUP(shopping_behavior_updated[[#This Row],[Customer ID]],A66:$A$3902,1,FALSE),0),1,0)</f>
        <v>0</v>
      </c>
    </row>
    <row r="66" spans="1:21" x14ac:dyDescent="0.2">
      <c r="A66" s="3">
        <v>65</v>
      </c>
      <c r="B66" s="3">
        <v>65</v>
      </c>
      <c r="C66" s="3" t="s">
        <v>18</v>
      </c>
      <c r="D66" s="3" t="s">
        <v>136</v>
      </c>
      <c r="E66" s="3" t="s">
        <v>41</v>
      </c>
      <c r="F66" s="3">
        <v>83</v>
      </c>
      <c r="G66" s="3" t="s">
        <v>89</v>
      </c>
      <c r="H66" s="3" t="s">
        <v>35</v>
      </c>
      <c r="I66" s="3" t="s">
        <v>95</v>
      </c>
      <c r="J66" s="3" t="s">
        <v>56</v>
      </c>
      <c r="K66" s="3">
        <v>48</v>
      </c>
      <c r="L66" s="3" t="s">
        <v>25</v>
      </c>
      <c r="M66" s="3" t="str">
        <f>IF(shopping_behavior_updated[[#This Row],[Subscription Status]]="","desconocido",shopping_behavior_updated[[#This Row],[Subscription Status]])</f>
        <v>Yes</v>
      </c>
      <c r="N66" s="3" t="s">
        <v>53</v>
      </c>
      <c r="O66" s="3" t="s">
        <v>25</v>
      </c>
      <c r="P66" s="3" t="s">
        <v>25</v>
      </c>
      <c r="Q66" s="3">
        <v>18</v>
      </c>
      <c r="R66" s="3" t="s">
        <v>85</v>
      </c>
      <c r="S66" s="3" t="s">
        <v>28</v>
      </c>
      <c r="T66" s="3">
        <f>COUNTBLANK(shopping_behavior_updated[Customer ID])</f>
        <v>0</v>
      </c>
      <c r="U66" s="3">
        <f>IF(IFERROR(VLOOKUP(shopping_behavior_updated[[#This Row],[Customer ID]],A67:$A$3902,1,FALSE),0),1,0)</f>
        <v>0</v>
      </c>
    </row>
    <row r="67" spans="1:21" x14ac:dyDescent="0.2">
      <c r="A67" s="3">
        <v>66</v>
      </c>
      <c r="B67" s="3">
        <v>65</v>
      </c>
      <c r="C67" s="3" t="s">
        <v>18</v>
      </c>
      <c r="D67" s="3" t="s">
        <v>131</v>
      </c>
      <c r="E67" s="3" t="s">
        <v>66</v>
      </c>
      <c r="F67" s="3">
        <v>36</v>
      </c>
      <c r="G67" s="3" t="s">
        <v>126</v>
      </c>
      <c r="H67" s="3" t="s">
        <v>43</v>
      </c>
      <c r="I67" s="3" t="s">
        <v>72</v>
      </c>
      <c r="J67" s="3" t="s">
        <v>36</v>
      </c>
      <c r="K67" s="3">
        <v>48</v>
      </c>
      <c r="L67" s="3" t="s">
        <v>25</v>
      </c>
      <c r="M67" s="3" t="str">
        <f>IF(shopping_behavior_updated[[#This Row],[Subscription Status]]="","desconocido",shopping_behavior_updated[[#This Row],[Subscription Status]])</f>
        <v>Yes</v>
      </c>
      <c r="N67" s="3" t="s">
        <v>69</v>
      </c>
      <c r="O67" s="3" t="s">
        <v>25</v>
      </c>
      <c r="P67" s="3" t="s">
        <v>25</v>
      </c>
      <c r="Q67" s="3">
        <v>44</v>
      </c>
      <c r="R67" s="3" t="s">
        <v>27</v>
      </c>
      <c r="S67" s="3" t="s">
        <v>96</v>
      </c>
      <c r="T67" s="3">
        <f>COUNTBLANK(shopping_behavior_updated[Customer ID])</f>
        <v>0</v>
      </c>
      <c r="U67" s="3">
        <f>IF(IFERROR(VLOOKUP(shopping_behavior_updated[[#This Row],[Customer ID]],A68:$A$3902,1,FALSE),0),1,0)</f>
        <v>0</v>
      </c>
    </row>
    <row r="68" spans="1:21" x14ac:dyDescent="0.2">
      <c r="A68" s="3">
        <v>67</v>
      </c>
      <c r="B68" s="3">
        <v>31</v>
      </c>
      <c r="C68" s="3" t="s">
        <v>18</v>
      </c>
      <c r="D68" s="3" t="s">
        <v>19</v>
      </c>
      <c r="E68" s="3" t="s">
        <v>20</v>
      </c>
      <c r="F68" s="3">
        <v>94</v>
      </c>
      <c r="G68" s="3" t="s">
        <v>137</v>
      </c>
      <c r="H68" s="3" t="s">
        <v>35</v>
      </c>
      <c r="I68" s="3" t="s">
        <v>135</v>
      </c>
      <c r="J68" s="3" t="s">
        <v>24</v>
      </c>
      <c r="K68" s="3">
        <v>47</v>
      </c>
      <c r="L68" s="3" t="s">
        <v>25</v>
      </c>
      <c r="M68" s="3" t="str">
        <f>IF(shopping_behavior_updated[[#This Row],[Subscription Status]]="","desconocido",shopping_behavior_updated[[#This Row],[Subscription Status]])</f>
        <v>Yes</v>
      </c>
      <c r="N68" s="3" t="s">
        <v>69</v>
      </c>
      <c r="O68" s="3" t="s">
        <v>25</v>
      </c>
      <c r="P68" s="3" t="s">
        <v>25</v>
      </c>
      <c r="Q68" s="3">
        <v>3</v>
      </c>
      <c r="R68" s="3" t="s">
        <v>27</v>
      </c>
      <c r="S68" s="3" t="s">
        <v>96</v>
      </c>
      <c r="T68" s="3">
        <f>COUNTBLANK(shopping_behavior_updated[Customer ID])</f>
        <v>0</v>
      </c>
      <c r="U68" s="3">
        <f>IF(IFERROR(VLOOKUP(shopping_behavior_updated[[#This Row],[Customer ID]],A69:$A$3902,1,FALSE),0),1,0)</f>
        <v>0</v>
      </c>
    </row>
    <row r="69" spans="1:21" x14ac:dyDescent="0.2">
      <c r="A69" s="3">
        <v>68</v>
      </c>
      <c r="B69" s="3">
        <v>45</v>
      </c>
      <c r="C69" s="3" t="s">
        <v>18</v>
      </c>
      <c r="D69" s="3" t="s">
        <v>61</v>
      </c>
      <c r="E69" s="3" t="s">
        <v>62</v>
      </c>
      <c r="F69" s="3">
        <v>33</v>
      </c>
      <c r="G69" s="3" t="s">
        <v>138</v>
      </c>
      <c r="H69" s="3" t="s">
        <v>22</v>
      </c>
      <c r="I69" s="3" t="s">
        <v>23</v>
      </c>
      <c r="J69" s="3" t="s">
        <v>24</v>
      </c>
      <c r="K69" s="3">
        <v>44</v>
      </c>
      <c r="L69" s="3" t="s">
        <v>25</v>
      </c>
      <c r="M69" s="3" t="str">
        <f>IF(shopping_behavior_updated[[#This Row],[Subscription Status]]="","desconocido",shopping_behavior_updated[[#This Row],[Subscription Status]])</f>
        <v>Yes</v>
      </c>
      <c r="N69" s="3" t="s">
        <v>73</v>
      </c>
      <c r="O69" s="3" t="s">
        <v>25</v>
      </c>
      <c r="P69" s="3" t="s">
        <v>25</v>
      </c>
      <c r="Q69" s="3">
        <v>49</v>
      </c>
      <c r="R69" s="3" t="s">
        <v>85</v>
      </c>
      <c r="S69" s="3" t="s">
        <v>87</v>
      </c>
      <c r="T69" s="3">
        <f>COUNTBLANK(shopping_behavior_updated[Customer ID])</f>
        <v>0</v>
      </c>
      <c r="U69" s="3">
        <f>IF(IFERROR(VLOOKUP(shopping_behavior_updated[[#This Row],[Customer ID]],A70:$A$3902,1,FALSE),0),1,0)</f>
        <v>0</v>
      </c>
    </row>
    <row r="70" spans="1:21" x14ac:dyDescent="0.2">
      <c r="A70" s="3">
        <v>69</v>
      </c>
      <c r="B70" s="3">
        <v>57</v>
      </c>
      <c r="C70" s="3" t="s">
        <v>18</v>
      </c>
      <c r="D70" s="3" t="s">
        <v>65</v>
      </c>
      <c r="E70" s="3" t="s">
        <v>66</v>
      </c>
      <c r="F70" s="3">
        <v>46</v>
      </c>
      <c r="G70" s="3" t="s">
        <v>139</v>
      </c>
      <c r="H70" s="3" t="s">
        <v>22</v>
      </c>
      <c r="I70" s="3" t="s">
        <v>64</v>
      </c>
      <c r="J70" s="3" t="s">
        <v>52</v>
      </c>
      <c r="K70" s="3">
        <v>39</v>
      </c>
      <c r="L70" s="3" t="s">
        <v>25</v>
      </c>
      <c r="M70" s="3" t="str">
        <f>IF(shopping_behavior_updated[[#This Row],[Subscription Status]]="","desconocido",shopping_behavior_updated[[#This Row],[Subscription Status]])</f>
        <v>Yes</v>
      </c>
      <c r="N70" s="3" t="s">
        <v>44</v>
      </c>
      <c r="O70" s="3" t="s">
        <v>25</v>
      </c>
      <c r="P70" s="3" t="s">
        <v>25</v>
      </c>
      <c r="Q70" s="3">
        <v>21</v>
      </c>
      <c r="R70" s="3" t="s">
        <v>32</v>
      </c>
      <c r="S70" s="3" t="s">
        <v>96</v>
      </c>
      <c r="T70" s="3">
        <f>COUNTBLANK(shopping_behavior_updated[Customer ID])</f>
        <v>0</v>
      </c>
      <c r="U70" s="3">
        <f>IF(IFERROR(VLOOKUP(shopping_behavior_updated[[#This Row],[Customer ID]],A71:$A$3902,1,FALSE),0),1,0)</f>
        <v>0</v>
      </c>
    </row>
    <row r="71" spans="1:21" x14ac:dyDescent="0.2">
      <c r="A71" s="3">
        <v>70</v>
      </c>
      <c r="B71" s="3">
        <v>48</v>
      </c>
      <c r="C71" s="3" t="s">
        <v>18</v>
      </c>
      <c r="D71" s="3" t="s">
        <v>132</v>
      </c>
      <c r="E71" s="3" t="s">
        <v>66</v>
      </c>
      <c r="F71" s="3">
        <v>70</v>
      </c>
      <c r="G71" s="3" t="s">
        <v>121</v>
      </c>
      <c r="H71" s="3" t="s">
        <v>35</v>
      </c>
      <c r="I71" s="3" t="s">
        <v>108</v>
      </c>
      <c r="J71" s="3" t="s">
        <v>52</v>
      </c>
      <c r="K71" s="3">
        <v>44</v>
      </c>
      <c r="L71" s="3" t="s">
        <v>25</v>
      </c>
      <c r="M71" s="3" t="str">
        <f>IF(shopping_behavior_updated[[#This Row],[Subscription Status]]="","desconocido",shopping_behavior_updated[[#This Row],[Subscription Status]])</f>
        <v>Yes</v>
      </c>
      <c r="N71" s="3" t="s">
        <v>26</v>
      </c>
      <c r="O71" s="3" t="s">
        <v>25</v>
      </c>
      <c r="P71" s="3" t="s">
        <v>25</v>
      </c>
      <c r="Q71" s="3">
        <v>5</v>
      </c>
      <c r="R71" s="3" t="s">
        <v>32</v>
      </c>
      <c r="S71" s="3" t="s">
        <v>39</v>
      </c>
      <c r="T71" s="3">
        <f>COUNTBLANK(shopping_behavior_updated[Customer ID])</f>
        <v>0</v>
      </c>
      <c r="U71" s="3">
        <f>IF(IFERROR(VLOOKUP(shopping_behavior_updated[[#This Row],[Customer ID]],A72:$A$3902,1,FALSE),0),1,0)</f>
        <v>0</v>
      </c>
    </row>
    <row r="72" spans="1:21" x14ac:dyDescent="0.2">
      <c r="A72" s="3">
        <v>71</v>
      </c>
      <c r="B72" s="3">
        <v>22</v>
      </c>
      <c r="C72" s="3" t="s">
        <v>18</v>
      </c>
      <c r="D72" s="3" t="s">
        <v>132</v>
      </c>
      <c r="E72" s="3" t="s">
        <v>66</v>
      </c>
      <c r="F72" s="3">
        <v>29</v>
      </c>
      <c r="G72" s="3" t="s">
        <v>89</v>
      </c>
      <c r="H72" s="3" t="s">
        <v>43</v>
      </c>
      <c r="I72" s="3" t="s">
        <v>135</v>
      </c>
      <c r="J72" s="3" t="s">
        <v>56</v>
      </c>
      <c r="K72" s="3">
        <v>42</v>
      </c>
      <c r="L72" s="3" t="s">
        <v>25</v>
      </c>
      <c r="M72" s="3" t="str">
        <f>IF(shopping_behavior_updated[[#This Row],[Subscription Status]]="","desconocido",shopping_behavior_updated[[#This Row],[Subscription Status]])</f>
        <v>Yes</v>
      </c>
      <c r="N72" s="3" t="s">
        <v>26</v>
      </c>
      <c r="O72" s="3" t="s">
        <v>25</v>
      </c>
      <c r="P72" s="3" t="s">
        <v>25</v>
      </c>
      <c r="Q72" s="3">
        <v>32</v>
      </c>
      <c r="R72" s="3" t="s">
        <v>85</v>
      </c>
      <c r="S72" s="3" t="s">
        <v>96</v>
      </c>
      <c r="T72" s="3">
        <f>COUNTBLANK(shopping_behavior_updated[Customer ID])</f>
        <v>0</v>
      </c>
      <c r="U72" s="3">
        <f>IF(IFERROR(VLOOKUP(shopping_behavior_updated[[#This Row],[Customer ID]],A73:$A$3902,1,FALSE),0),1,0)</f>
        <v>0</v>
      </c>
    </row>
    <row r="73" spans="1:21" x14ac:dyDescent="0.2">
      <c r="A73" s="3">
        <v>72</v>
      </c>
      <c r="B73" s="3">
        <v>36</v>
      </c>
      <c r="C73" s="3" t="s">
        <v>18</v>
      </c>
      <c r="D73" s="3" t="s">
        <v>80</v>
      </c>
      <c r="E73" s="3" t="s">
        <v>20</v>
      </c>
      <c r="F73" s="3">
        <v>48</v>
      </c>
      <c r="G73" s="3" t="s">
        <v>140</v>
      </c>
      <c r="H73" s="3" t="s">
        <v>22</v>
      </c>
      <c r="I73" s="3" t="s">
        <v>79</v>
      </c>
      <c r="J73" s="3" t="s">
        <v>52</v>
      </c>
      <c r="K73" s="3">
        <v>29</v>
      </c>
      <c r="L73" s="3" t="s">
        <v>25</v>
      </c>
      <c r="M73" s="3" t="str">
        <f>IF(shopping_behavior_updated[[#This Row],[Subscription Status]]="","desconocido",shopping_behavior_updated[[#This Row],[Subscription Status]])</f>
        <v>Yes</v>
      </c>
      <c r="N73" s="3" t="s">
        <v>26</v>
      </c>
      <c r="O73" s="3" t="s">
        <v>25</v>
      </c>
      <c r="P73" s="3" t="s">
        <v>25</v>
      </c>
      <c r="Q73" s="3">
        <v>34</v>
      </c>
      <c r="R73" s="3" t="s">
        <v>74</v>
      </c>
      <c r="S73" s="3" t="s">
        <v>48</v>
      </c>
      <c r="T73" s="3">
        <f>COUNTBLANK(shopping_behavior_updated[Customer ID])</f>
        <v>0</v>
      </c>
      <c r="U73" s="3">
        <f>IF(IFERROR(VLOOKUP(shopping_behavior_updated[[#This Row],[Customer ID]],A74:$A$3902,1,FALSE),0),1,0)</f>
        <v>0</v>
      </c>
    </row>
    <row r="74" spans="1:21" x14ac:dyDescent="0.2">
      <c r="A74" s="3">
        <v>73</v>
      </c>
      <c r="B74" s="3">
        <v>18</v>
      </c>
      <c r="C74" s="3" t="s">
        <v>18</v>
      </c>
      <c r="D74" s="3" t="s">
        <v>80</v>
      </c>
      <c r="E74" s="3" t="s">
        <v>20</v>
      </c>
      <c r="F74" s="3">
        <v>26</v>
      </c>
      <c r="G74" s="3" t="s">
        <v>141</v>
      </c>
      <c r="H74" s="3" t="s">
        <v>43</v>
      </c>
      <c r="I74" s="3" t="s">
        <v>77</v>
      </c>
      <c r="J74" s="3" t="s">
        <v>24</v>
      </c>
      <c r="K74" s="3">
        <v>29</v>
      </c>
      <c r="L74" s="3" t="s">
        <v>25</v>
      </c>
      <c r="M74" s="3" t="str">
        <f>IF(shopping_behavior_updated[[#This Row],[Subscription Status]]="","desconocido",shopping_behavior_updated[[#This Row],[Subscription Status]])</f>
        <v>Yes</v>
      </c>
      <c r="N74" s="3" t="s">
        <v>73</v>
      </c>
      <c r="O74" s="3" t="s">
        <v>25</v>
      </c>
      <c r="P74" s="3" t="s">
        <v>25</v>
      </c>
      <c r="Q74" s="3">
        <v>21</v>
      </c>
      <c r="R74" s="3" t="s">
        <v>74</v>
      </c>
      <c r="S74" s="3" t="s">
        <v>96</v>
      </c>
      <c r="T74" s="3">
        <f>COUNTBLANK(shopping_behavior_updated[Customer ID])</f>
        <v>0</v>
      </c>
      <c r="U74" s="3">
        <f>IF(IFERROR(VLOOKUP(shopping_behavior_updated[[#This Row],[Customer ID]],A75:$A$3902,1,FALSE),0),1,0)</f>
        <v>0</v>
      </c>
    </row>
    <row r="75" spans="1:21" x14ac:dyDescent="0.2">
      <c r="A75" s="3">
        <v>74</v>
      </c>
      <c r="B75" s="3">
        <v>48</v>
      </c>
      <c r="C75" s="3" t="s">
        <v>18</v>
      </c>
      <c r="D75" s="3" t="s">
        <v>94</v>
      </c>
      <c r="E75" s="3" t="s">
        <v>20</v>
      </c>
      <c r="F75" s="3">
        <v>85</v>
      </c>
      <c r="G75" s="3" t="s">
        <v>76</v>
      </c>
      <c r="H75" s="3" t="s">
        <v>43</v>
      </c>
      <c r="I75" s="3" t="s">
        <v>84</v>
      </c>
      <c r="J75" s="3" t="s">
        <v>36</v>
      </c>
      <c r="K75" s="3">
        <v>27</v>
      </c>
      <c r="L75" s="3" t="s">
        <v>25</v>
      </c>
      <c r="M75" s="3" t="str">
        <f>IF(shopping_behavior_updated[[#This Row],[Subscription Status]]="","desconocido",shopping_behavior_updated[[#This Row],[Subscription Status]])</f>
        <v>Yes</v>
      </c>
      <c r="N75" s="3" t="s">
        <v>37</v>
      </c>
      <c r="O75" s="3" t="s">
        <v>25</v>
      </c>
      <c r="P75" s="3" t="s">
        <v>25</v>
      </c>
      <c r="Q75" s="3">
        <v>43</v>
      </c>
      <c r="R75" s="3" t="s">
        <v>74</v>
      </c>
      <c r="S75" s="3" t="s">
        <v>75</v>
      </c>
      <c r="T75" s="3">
        <f>COUNTBLANK(shopping_behavior_updated[Customer ID])</f>
        <v>0</v>
      </c>
      <c r="U75" s="3">
        <f>IF(IFERROR(VLOOKUP(shopping_behavior_updated[[#This Row],[Customer ID]],A76:$A$3902,1,FALSE),0),1,0)</f>
        <v>0</v>
      </c>
    </row>
    <row r="76" spans="1:21" x14ac:dyDescent="0.2">
      <c r="A76" s="3">
        <v>75</v>
      </c>
      <c r="B76" s="3">
        <v>49</v>
      </c>
      <c r="C76" s="3" t="s">
        <v>18</v>
      </c>
      <c r="D76" s="3" t="s">
        <v>142</v>
      </c>
      <c r="E76" s="3" t="s">
        <v>66</v>
      </c>
      <c r="F76" s="3">
        <v>58</v>
      </c>
      <c r="G76" s="3" t="s">
        <v>115</v>
      </c>
      <c r="H76" s="3" t="s">
        <v>22</v>
      </c>
      <c r="I76" s="3" t="s">
        <v>82</v>
      </c>
      <c r="J76" s="3" t="s">
        <v>36</v>
      </c>
      <c r="K76" s="3">
        <v>45</v>
      </c>
      <c r="L76" s="3" t="s">
        <v>25</v>
      </c>
      <c r="M76" s="3" t="str">
        <f>IF(shopping_behavior_updated[[#This Row],[Subscription Status]]="","desconocido",shopping_behavior_updated[[#This Row],[Subscription Status]])</f>
        <v>Yes</v>
      </c>
      <c r="N76" s="3" t="s">
        <v>26</v>
      </c>
      <c r="O76" s="3" t="s">
        <v>25</v>
      </c>
      <c r="P76" s="3" t="s">
        <v>25</v>
      </c>
      <c r="Q76" s="3">
        <v>3</v>
      </c>
      <c r="R76" s="3" t="s">
        <v>32</v>
      </c>
      <c r="S76" s="3" t="s">
        <v>87</v>
      </c>
      <c r="T76" s="3">
        <f>COUNTBLANK(shopping_behavior_updated[Customer ID])</f>
        <v>0</v>
      </c>
      <c r="U76" s="3">
        <f>IF(IFERROR(VLOOKUP(shopping_behavior_updated[[#This Row],[Customer ID]],A77:$A$3902,1,FALSE),0),1,0)</f>
        <v>0</v>
      </c>
    </row>
    <row r="77" spans="1:21" x14ac:dyDescent="0.2">
      <c r="A77" s="3">
        <v>76</v>
      </c>
      <c r="B77" s="3">
        <v>64</v>
      </c>
      <c r="C77" s="3" t="s">
        <v>18</v>
      </c>
      <c r="D77" s="3" t="s">
        <v>118</v>
      </c>
      <c r="E77" s="3" t="s">
        <v>66</v>
      </c>
      <c r="F77" s="3">
        <v>85</v>
      </c>
      <c r="G77" s="3" t="s">
        <v>139</v>
      </c>
      <c r="H77" s="3" t="s">
        <v>43</v>
      </c>
      <c r="I77" s="3" t="s">
        <v>143</v>
      </c>
      <c r="J77" s="3" t="s">
        <v>52</v>
      </c>
      <c r="K77" s="3">
        <v>27</v>
      </c>
      <c r="L77" s="3" t="s">
        <v>25</v>
      </c>
      <c r="M77" s="3" t="str">
        <f>IF(shopping_behavior_updated[[#This Row],[Subscription Status]]="","desconocido",shopping_behavior_updated[[#This Row],[Subscription Status]])</f>
        <v>Yes</v>
      </c>
      <c r="N77" s="3" t="s">
        <v>37</v>
      </c>
      <c r="O77" s="3" t="s">
        <v>25</v>
      </c>
      <c r="P77" s="3" t="s">
        <v>25</v>
      </c>
      <c r="Q77" s="3">
        <v>21</v>
      </c>
      <c r="R77" s="3" t="s">
        <v>38</v>
      </c>
      <c r="S77" s="3" t="s">
        <v>48</v>
      </c>
      <c r="T77" s="3">
        <f>COUNTBLANK(shopping_behavior_updated[Customer ID])</f>
        <v>0</v>
      </c>
      <c r="U77" s="3">
        <f>IF(IFERROR(VLOOKUP(shopping_behavior_updated[[#This Row],[Customer ID]],A78:$A$3902,1,FALSE),0),1,0)</f>
        <v>0</v>
      </c>
    </row>
    <row r="78" spans="1:21" x14ac:dyDescent="0.2">
      <c r="A78" s="3">
        <v>77</v>
      </c>
      <c r="B78" s="3">
        <v>50</v>
      </c>
      <c r="C78" s="3" t="s">
        <v>18</v>
      </c>
      <c r="D78" s="3" t="s">
        <v>123</v>
      </c>
      <c r="E78" s="3" t="s">
        <v>66</v>
      </c>
      <c r="F78" s="3">
        <v>43</v>
      </c>
      <c r="G78" s="3" t="s">
        <v>78</v>
      </c>
      <c r="H78" s="3" t="s">
        <v>35</v>
      </c>
      <c r="I78" s="3" t="s">
        <v>84</v>
      </c>
      <c r="J78" s="3" t="s">
        <v>52</v>
      </c>
      <c r="K78" s="3">
        <v>42</v>
      </c>
      <c r="L78" s="3" t="s">
        <v>25</v>
      </c>
      <c r="M78" s="3" t="str">
        <f>IF(shopping_behavior_updated[[#This Row],[Subscription Status]]="","desconocido",shopping_behavior_updated[[#This Row],[Subscription Status]])</f>
        <v>Yes</v>
      </c>
      <c r="N78" s="3" t="s">
        <v>37</v>
      </c>
      <c r="O78" s="3" t="s">
        <v>25</v>
      </c>
      <c r="P78" s="3" t="s">
        <v>25</v>
      </c>
      <c r="Q78" s="3">
        <v>32</v>
      </c>
      <c r="R78" s="3" t="s">
        <v>27</v>
      </c>
      <c r="S78" s="3" t="s">
        <v>87</v>
      </c>
      <c r="T78" s="3">
        <f>COUNTBLANK(shopping_behavior_updated[Customer ID])</f>
        <v>0</v>
      </c>
      <c r="U78" s="3">
        <f>IF(IFERROR(VLOOKUP(shopping_behavior_updated[[#This Row],[Customer ID]],A79:$A$3902,1,FALSE),0),1,0)</f>
        <v>0</v>
      </c>
    </row>
    <row r="79" spans="1:21" x14ac:dyDescent="0.2">
      <c r="A79" s="3">
        <v>78</v>
      </c>
      <c r="B79" s="3">
        <v>22</v>
      </c>
      <c r="C79" s="3" t="s">
        <v>18</v>
      </c>
      <c r="D79" s="3" t="s">
        <v>80</v>
      </c>
      <c r="E79" s="3" t="s">
        <v>20</v>
      </c>
      <c r="F79" s="3">
        <v>53</v>
      </c>
      <c r="G79" s="3" t="s">
        <v>78</v>
      </c>
      <c r="H79" s="3" t="s">
        <v>22</v>
      </c>
      <c r="I79" s="3" t="s">
        <v>79</v>
      </c>
      <c r="J79" s="3" t="s">
        <v>52</v>
      </c>
      <c r="K79" s="3">
        <v>33</v>
      </c>
      <c r="L79" s="3" t="s">
        <v>25</v>
      </c>
      <c r="M79" s="3" t="str">
        <f>IF(shopping_behavior_updated[[#This Row],[Subscription Status]]="","desconocido",shopping_behavior_updated[[#This Row],[Subscription Status]])</f>
        <v>Yes</v>
      </c>
      <c r="N79" s="3" t="s">
        <v>44</v>
      </c>
      <c r="O79" s="3" t="s">
        <v>25</v>
      </c>
      <c r="P79" s="3" t="s">
        <v>25</v>
      </c>
      <c r="Q79" s="3">
        <v>36</v>
      </c>
      <c r="R79" s="3" t="s">
        <v>85</v>
      </c>
      <c r="S79" s="3" t="s">
        <v>28</v>
      </c>
      <c r="T79" s="3">
        <f>COUNTBLANK(shopping_behavior_updated[Customer ID])</f>
        <v>0</v>
      </c>
      <c r="U79" s="3">
        <f>IF(IFERROR(VLOOKUP(shopping_behavior_updated[[#This Row],[Customer ID]],A80:$A$3902,1,FALSE),0),1,0)</f>
        <v>0</v>
      </c>
    </row>
    <row r="80" spans="1:21" x14ac:dyDescent="0.2">
      <c r="A80" s="3">
        <v>79</v>
      </c>
      <c r="B80" s="3">
        <v>50</v>
      </c>
      <c r="C80" s="3" t="s">
        <v>18</v>
      </c>
      <c r="D80" s="3" t="s">
        <v>86</v>
      </c>
      <c r="E80" s="3" t="s">
        <v>20</v>
      </c>
      <c r="F80" s="3">
        <v>91</v>
      </c>
      <c r="G80" s="3" t="s">
        <v>144</v>
      </c>
      <c r="H80" s="3" t="s">
        <v>43</v>
      </c>
      <c r="I80" s="3" t="s">
        <v>31</v>
      </c>
      <c r="J80" s="3" t="s">
        <v>36</v>
      </c>
      <c r="K80" s="3">
        <v>47</v>
      </c>
      <c r="L80" s="3" t="s">
        <v>25</v>
      </c>
      <c r="M80" s="3" t="str">
        <f>IF(shopping_behavior_updated[[#This Row],[Subscription Status]]="","desconocido",shopping_behavior_updated[[#This Row],[Subscription Status]])</f>
        <v>Yes</v>
      </c>
      <c r="N80" s="3" t="s">
        <v>37</v>
      </c>
      <c r="O80" s="3" t="s">
        <v>25</v>
      </c>
      <c r="P80" s="3" t="s">
        <v>25</v>
      </c>
      <c r="Q80" s="3">
        <v>50</v>
      </c>
      <c r="R80" s="3" t="s">
        <v>27</v>
      </c>
      <c r="S80" s="3" t="s">
        <v>28</v>
      </c>
      <c r="T80" s="3">
        <f>COUNTBLANK(shopping_behavior_updated[Customer ID])</f>
        <v>0</v>
      </c>
      <c r="U80" s="3">
        <f>IF(IFERROR(VLOOKUP(shopping_behavior_updated[[#This Row],[Customer ID]],A81:$A$3902,1,FALSE),0),1,0)</f>
        <v>0</v>
      </c>
    </row>
    <row r="81" spans="1:21" x14ac:dyDescent="0.2">
      <c r="A81" s="3">
        <v>80</v>
      </c>
      <c r="B81" s="3">
        <v>38</v>
      </c>
      <c r="C81" s="3" t="s">
        <v>18</v>
      </c>
      <c r="D81" s="3" t="s">
        <v>101</v>
      </c>
      <c r="E81" s="3" t="s">
        <v>62</v>
      </c>
      <c r="F81" s="3">
        <v>96</v>
      </c>
      <c r="G81" s="3" t="s">
        <v>145</v>
      </c>
      <c r="H81" s="3" t="s">
        <v>43</v>
      </c>
      <c r="I81" s="3" t="s">
        <v>77</v>
      </c>
      <c r="J81" s="3" t="s">
        <v>24</v>
      </c>
      <c r="K81" s="3">
        <v>26</v>
      </c>
      <c r="L81" s="3" t="s">
        <v>25</v>
      </c>
      <c r="M81" s="3" t="str">
        <f>IF(shopping_behavior_updated[[#This Row],[Subscription Status]]="","desconocido",shopping_behavior_updated[[#This Row],[Subscription Status]])</f>
        <v>Yes</v>
      </c>
      <c r="N81" s="3" t="s">
        <v>69</v>
      </c>
      <c r="O81" s="3" t="s">
        <v>25</v>
      </c>
      <c r="P81" s="3" t="s">
        <v>25</v>
      </c>
      <c r="Q81" s="3">
        <v>43</v>
      </c>
      <c r="R81" s="3" t="s">
        <v>74</v>
      </c>
      <c r="S81" s="3" t="s">
        <v>96</v>
      </c>
      <c r="T81" s="3">
        <f>COUNTBLANK(shopping_behavior_updated[Customer ID])</f>
        <v>0</v>
      </c>
      <c r="U81" s="3">
        <f>IF(IFERROR(VLOOKUP(shopping_behavior_updated[[#This Row],[Customer ID]],A82:$A$3902,1,FALSE),0),1,0)</f>
        <v>0</v>
      </c>
    </row>
    <row r="82" spans="1:21" x14ac:dyDescent="0.2">
      <c r="A82" s="3">
        <v>81</v>
      </c>
      <c r="B82" s="3">
        <v>19</v>
      </c>
      <c r="C82" s="3" t="s">
        <v>18</v>
      </c>
      <c r="D82" s="3" t="s">
        <v>40</v>
      </c>
      <c r="E82" s="3" t="s">
        <v>41</v>
      </c>
      <c r="F82" s="3">
        <v>72</v>
      </c>
      <c r="G82" s="3" t="s">
        <v>83</v>
      </c>
      <c r="H82" s="3" t="s">
        <v>91</v>
      </c>
      <c r="I82" s="3" t="s">
        <v>143</v>
      </c>
      <c r="J82" s="3" t="s">
        <v>52</v>
      </c>
      <c r="K82" s="3">
        <v>33</v>
      </c>
      <c r="L82" s="3" t="s">
        <v>25</v>
      </c>
      <c r="M82" s="3" t="str">
        <f>IF(shopping_behavior_updated[[#This Row],[Subscription Status]]="","desconocido",shopping_behavior_updated[[#This Row],[Subscription Status]])</f>
        <v>Yes</v>
      </c>
      <c r="N82" s="3" t="s">
        <v>73</v>
      </c>
      <c r="O82" s="3" t="s">
        <v>25</v>
      </c>
      <c r="P82" s="3" t="s">
        <v>25</v>
      </c>
      <c r="Q82" s="3">
        <v>24</v>
      </c>
      <c r="R82" s="3" t="s">
        <v>38</v>
      </c>
      <c r="S82" s="3" t="s">
        <v>96</v>
      </c>
      <c r="T82" s="3">
        <f>COUNTBLANK(shopping_behavior_updated[Customer ID])</f>
        <v>0</v>
      </c>
      <c r="U82" s="3">
        <f>IF(IFERROR(VLOOKUP(shopping_behavior_updated[[#This Row],[Customer ID]],A83:$A$3902,1,FALSE),0),1,0)</f>
        <v>0</v>
      </c>
    </row>
    <row r="83" spans="1:21" x14ac:dyDescent="0.2">
      <c r="A83" s="3">
        <v>82</v>
      </c>
      <c r="B83" s="3">
        <v>67</v>
      </c>
      <c r="C83" s="3" t="s">
        <v>18</v>
      </c>
      <c r="D83" s="3" t="s">
        <v>70</v>
      </c>
      <c r="E83" s="3" t="s">
        <v>41</v>
      </c>
      <c r="F83" s="3">
        <v>96</v>
      </c>
      <c r="G83" s="3" t="s">
        <v>140</v>
      </c>
      <c r="H83" s="3" t="s">
        <v>22</v>
      </c>
      <c r="I83" s="3" t="s">
        <v>31</v>
      </c>
      <c r="J83" s="3" t="s">
        <v>52</v>
      </c>
      <c r="K83" s="3">
        <v>26</v>
      </c>
      <c r="L83" s="3" t="s">
        <v>25</v>
      </c>
      <c r="M83" s="3" t="str">
        <f>IF(shopping_behavior_updated[[#This Row],[Subscription Status]]="","desconocido",shopping_behavior_updated[[#This Row],[Subscription Status]])</f>
        <v>Yes</v>
      </c>
      <c r="N83" s="3" t="s">
        <v>26</v>
      </c>
      <c r="O83" s="3" t="s">
        <v>25</v>
      </c>
      <c r="P83" s="3" t="s">
        <v>25</v>
      </c>
      <c r="Q83" s="3">
        <v>36</v>
      </c>
      <c r="R83" s="3" t="s">
        <v>38</v>
      </c>
      <c r="S83" s="3" t="s">
        <v>96</v>
      </c>
      <c r="T83" s="3">
        <f>COUNTBLANK(shopping_behavior_updated[Customer ID])</f>
        <v>0</v>
      </c>
      <c r="U83" s="3">
        <f>IF(IFERROR(VLOOKUP(shopping_behavior_updated[[#This Row],[Customer ID]],A84:$A$3902,1,FALSE),0),1,0)</f>
        <v>0</v>
      </c>
    </row>
    <row r="84" spans="1:21" x14ac:dyDescent="0.2">
      <c r="A84" s="3">
        <v>83</v>
      </c>
      <c r="B84" s="3">
        <v>19</v>
      </c>
      <c r="C84" s="3" t="s">
        <v>18</v>
      </c>
      <c r="D84" s="3" t="s">
        <v>94</v>
      </c>
      <c r="E84" s="3" t="s">
        <v>20</v>
      </c>
      <c r="F84" s="3">
        <v>28</v>
      </c>
      <c r="G84" s="3" t="s">
        <v>141</v>
      </c>
      <c r="H84" s="3" t="s">
        <v>35</v>
      </c>
      <c r="I84" s="3" t="s">
        <v>77</v>
      </c>
      <c r="J84" s="3" t="s">
        <v>36</v>
      </c>
      <c r="K84" s="3">
        <v>4</v>
      </c>
      <c r="L84" s="3" t="s">
        <v>25</v>
      </c>
      <c r="M84" s="3" t="str">
        <f>IF(shopping_behavior_updated[[#This Row],[Subscription Status]]="","desconocido",shopping_behavior_updated[[#This Row],[Subscription Status]])</f>
        <v>Yes</v>
      </c>
      <c r="N84" s="3" t="s">
        <v>69</v>
      </c>
      <c r="O84" s="3" t="s">
        <v>25</v>
      </c>
      <c r="P84" s="3" t="s">
        <v>25</v>
      </c>
      <c r="Q84" s="3">
        <v>21</v>
      </c>
      <c r="R84" s="3" t="s">
        <v>38</v>
      </c>
      <c r="S84" s="3" t="s">
        <v>96</v>
      </c>
      <c r="T84" s="3">
        <f>COUNTBLANK(shopping_behavior_updated[Customer ID])</f>
        <v>0</v>
      </c>
      <c r="U84" s="3">
        <f>IF(IFERROR(VLOOKUP(shopping_behavior_updated[[#This Row],[Customer ID]],A85:$A$3902,1,FALSE),0),1,0)</f>
        <v>0</v>
      </c>
    </row>
    <row r="85" spans="1:21" x14ac:dyDescent="0.2">
      <c r="A85" s="3">
        <v>84</v>
      </c>
      <c r="B85" s="3">
        <v>36</v>
      </c>
      <c r="C85" s="3" t="s">
        <v>18</v>
      </c>
      <c r="D85" s="3" t="s">
        <v>80</v>
      </c>
      <c r="E85" s="3" t="s">
        <v>20</v>
      </c>
      <c r="F85" s="3">
        <v>40</v>
      </c>
      <c r="G85" s="3" t="s">
        <v>104</v>
      </c>
      <c r="H85" s="3" t="s">
        <v>43</v>
      </c>
      <c r="I85" s="3" t="s">
        <v>47</v>
      </c>
      <c r="J85" s="3" t="s">
        <v>52</v>
      </c>
      <c r="K85" s="3">
        <v>41</v>
      </c>
      <c r="L85" s="3" t="s">
        <v>25</v>
      </c>
      <c r="M85" s="3" t="str">
        <f>IF(shopping_behavior_updated[[#This Row],[Subscription Status]]="","desconocido",shopping_behavior_updated[[#This Row],[Subscription Status]])</f>
        <v>Yes</v>
      </c>
      <c r="N85" s="3" t="s">
        <v>53</v>
      </c>
      <c r="O85" s="3" t="s">
        <v>25</v>
      </c>
      <c r="P85" s="3" t="s">
        <v>25</v>
      </c>
      <c r="Q85" s="3">
        <v>34</v>
      </c>
      <c r="R85" s="3" t="s">
        <v>74</v>
      </c>
      <c r="S85" s="3" t="s">
        <v>39</v>
      </c>
      <c r="T85" s="3">
        <f>COUNTBLANK(shopping_behavior_updated[Customer ID])</f>
        <v>0</v>
      </c>
      <c r="U85" s="3">
        <f>IF(IFERROR(VLOOKUP(shopping_behavior_updated[[#This Row],[Customer ID]],A86:$A$3902,1,FALSE),0),1,0)</f>
        <v>0</v>
      </c>
    </row>
    <row r="86" spans="1:21" x14ac:dyDescent="0.2">
      <c r="A86" s="3">
        <v>85</v>
      </c>
      <c r="B86" s="3">
        <v>52</v>
      </c>
      <c r="C86" s="3" t="s">
        <v>18</v>
      </c>
      <c r="D86" s="3" t="s">
        <v>61</v>
      </c>
      <c r="E86" s="3" t="s">
        <v>62</v>
      </c>
      <c r="F86" s="3">
        <v>32</v>
      </c>
      <c r="G86" s="3" t="s">
        <v>116</v>
      </c>
      <c r="H86" s="3" t="s">
        <v>35</v>
      </c>
      <c r="I86" s="3" t="s">
        <v>99</v>
      </c>
      <c r="J86" s="3" t="s">
        <v>36</v>
      </c>
      <c r="K86" s="3">
        <v>44</v>
      </c>
      <c r="L86" s="3" t="s">
        <v>25</v>
      </c>
      <c r="M86" s="3" t="str">
        <f>IF(shopping_behavior_updated[[#This Row],[Subscription Status]]="","desconocido",shopping_behavior_updated[[#This Row],[Subscription Status]])</f>
        <v>Yes</v>
      </c>
      <c r="N86" s="3" t="s">
        <v>53</v>
      </c>
      <c r="O86" s="3" t="s">
        <v>25</v>
      </c>
      <c r="P86" s="3" t="s">
        <v>25</v>
      </c>
      <c r="Q86" s="3">
        <v>42</v>
      </c>
      <c r="R86" s="3" t="s">
        <v>74</v>
      </c>
      <c r="S86" s="3" t="s">
        <v>96</v>
      </c>
      <c r="T86" s="3">
        <f>COUNTBLANK(shopping_behavior_updated[Customer ID])</f>
        <v>0</v>
      </c>
      <c r="U86" s="3">
        <f>IF(IFERROR(VLOOKUP(shopping_behavior_updated[[#This Row],[Customer ID]],A87:$A$3902,1,FALSE),0),1,0)</f>
        <v>0</v>
      </c>
    </row>
    <row r="87" spans="1:21" x14ac:dyDescent="0.2">
      <c r="A87" s="3">
        <v>86</v>
      </c>
      <c r="B87" s="3">
        <v>53</v>
      </c>
      <c r="C87" s="3" t="s">
        <v>18</v>
      </c>
      <c r="D87" s="3" t="s">
        <v>88</v>
      </c>
      <c r="E87" s="3" t="s">
        <v>66</v>
      </c>
      <c r="F87" s="3">
        <v>95</v>
      </c>
      <c r="G87" s="3" t="s">
        <v>129</v>
      </c>
      <c r="H87" s="3" t="s">
        <v>43</v>
      </c>
      <c r="I87" s="3" t="s">
        <v>60</v>
      </c>
      <c r="J87" s="3" t="s">
        <v>24</v>
      </c>
      <c r="K87" s="3">
        <v>45</v>
      </c>
      <c r="L87" s="3" t="s">
        <v>25</v>
      </c>
      <c r="M87" s="3" t="str">
        <f>IF(shopping_behavior_updated[[#This Row],[Subscription Status]]="","desconocido",shopping_behavior_updated[[#This Row],[Subscription Status]])</f>
        <v>Yes</v>
      </c>
      <c r="N87" s="3" t="s">
        <v>44</v>
      </c>
      <c r="O87" s="3" t="s">
        <v>25</v>
      </c>
      <c r="P87" s="3" t="s">
        <v>25</v>
      </c>
      <c r="Q87" s="3">
        <v>2</v>
      </c>
      <c r="R87" s="3" t="s">
        <v>85</v>
      </c>
      <c r="S87" s="3" t="s">
        <v>75</v>
      </c>
      <c r="T87" s="3">
        <f>COUNTBLANK(shopping_behavior_updated[Customer ID])</f>
        <v>0</v>
      </c>
      <c r="U87" s="3">
        <f>IF(IFERROR(VLOOKUP(shopping_behavior_updated[[#This Row],[Customer ID]],A88:$A$3902,1,FALSE),0),1,0)</f>
        <v>0</v>
      </c>
    </row>
    <row r="88" spans="1:21" x14ac:dyDescent="0.2">
      <c r="A88" s="3">
        <v>87</v>
      </c>
      <c r="B88" s="3">
        <v>24</v>
      </c>
      <c r="C88" s="3" t="s">
        <v>18</v>
      </c>
      <c r="D88" s="3" t="s">
        <v>103</v>
      </c>
      <c r="E88" s="3" t="s">
        <v>20</v>
      </c>
      <c r="F88" s="3">
        <v>41</v>
      </c>
      <c r="G88" s="3" t="s">
        <v>106</v>
      </c>
      <c r="H88" s="3" t="s">
        <v>22</v>
      </c>
      <c r="I88" s="3" t="s">
        <v>68</v>
      </c>
      <c r="J88" s="3" t="s">
        <v>36</v>
      </c>
      <c r="K88" s="3">
        <v>37</v>
      </c>
      <c r="L88" s="3" t="s">
        <v>25</v>
      </c>
      <c r="M88" s="3" t="str">
        <f>IF(shopping_behavior_updated[[#This Row],[Subscription Status]]="","desconocido",shopping_behavior_updated[[#This Row],[Subscription Status]])</f>
        <v>Yes</v>
      </c>
      <c r="N88" s="3" t="s">
        <v>69</v>
      </c>
      <c r="O88" s="3" t="s">
        <v>25</v>
      </c>
      <c r="P88" s="3" t="s">
        <v>25</v>
      </c>
      <c r="Q88" s="3">
        <v>47</v>
      </c>
      <c r="R88" s="3" t="s">
        <v>32</v>
      </c>
      <c r="S88" s="3" t="s">
        <v>75</v>
      </c>
      <c r="T88" s="3">
        <f>COUNTBLANK(shopping_behavior_updated[Customer ID])</f>
        <v>0</v>
      </c>
      <c r="U88" s="3">
        <f>IF(IFERROR(VLOOKUP(shopping_behavior_updated[[#This Row],[Customer ID]],A89:$A$3902,1,FALSE),0),1,0)</f>
        <v>0</v>
      </c>
    </row>
    <row r="89" spans="1:21" x14ac:dyDescent="0.2">
      <c r="A89" s="3">
        <v>88</v>
      </c>
      <c r="B89" s="3">
        <v>52</v>
      </c>
      <c r="C89" s="3" t="s">
        <v>18</v>
      </c>
      <c r="D89" s="3" t="s">
        <v>70</v>
      </c>
      <c r="E89" s="3" t="s">
        <v>41</v>
      </c>
      <c r="F89" s="3">
        <v>53</v>
      </c>
      <c r="G89" s="3" t="s">
        <v>122</v>
      </c>
      <c r="H89" s="3" t="s">
        <v>43</v>
      </c>
      <c r="I89" s="3" t="s">
        <v>95</v>
      </c>
      <c r="J89" s="3" t="s">
        <v>56</v>
      </c>
      <c r="K89" s="3">
        <v>37</v>
      </c>
      <c r="L89" s="3" t="s">
        <v>25</v>
      </c>
      <c r="M89" s="3" t="str">
        <f>IF(shopping_behavior_updated[[#This Row],[Subscription Status]]="","desconocido",shopping_behavior_updated[[#This Row],[Subscription Status]])</f>
        <v>Yes</v>
      </c>
      <c r="N89" s="3" t="s">
        <v>69</v>
      </c>
      <c r="O89" s="3" t="s">
        <v>25</v>
      </c>
      <c r="P89" s="3" t="s">
        <v>25</v>
      </c>
      <c r="Q89" s="3">
        <v>44</v>
      </c>
      <c r="R89" s="3" t="s">
        <v>85</v>
      </c>
      <c r="S89" s="3" t="s">
        <v>28</v>
      </c>
      <c r="T89" s="3">
        <f>COUNTBLANK(shopping_behavior_updated[Customer ID])</f>
        <v>0</v>
      </c>
      <c r="U89" s="3">
        <f>IF(IFERROR(VLOOKUP(shopping_behavior_updated[[#This Row],[Customer ID]],A90:$A$3902,1,FALSE),0),1,0)</f>
        <v>0</v>
      </c>
    </row>
    <row r="90" spans="1:21" x14ac:dyDescent="0.2">
      <c r="A90" s="3">
        <v>89</v>
      </c>
      <c r="B90" s="3">
        <v>33</v>
      </c>
      <c r="C90" s="3" t="s">
        <v>18</v>
      </c>
      <c r="D90" s="3" t="s">
        <v>112</v>
      </c>
      <c r="E90" s="3" t="s">
        <v>20</v>
      </c>
      <c r="F90" s="3">
        <v>47</v>
      </c>
      <c r="G90" s="3" t="s">
        <v>50</v>
      </c>
      <c r="H90" s="3" t="s">
        <v>43</v>
      </c>
      <c r="I90" s="3" t="s">
        <v>120</v>
      </c>
      <c r="J90" s="3" t="s">
        <v>56</v>
      </c>
      <c r="K90" s="3">
        <v>35</v>
      </c>
      <c r="L90" s="3" t="s">
        <v>25</v>
      </c>
      <c r="M90" s="3" t="str">
        <f>IF(shopping_behavior_updated[[#This Row],[Subscription Status]]="","desconocido",shopping_behavior_updated[[#This Row],[Subscription Status]])</f>
        <v>Yes</v>
      </c>
      <c r="N90" s="3" t="s">
        <v>37</v>
      </c>
      <c r="O90" s="3" t="s">
        <v>25</v>
      </c>
      <c r="P90" s="3" t="s">
        <v>25</v>
      </c>
      <c r="Q90" s="3">
        <v>35</v>
      </c>
      <c r="R90" s="3" t="s">
        <v>38</v>
      </c>
      <c r="S90" s="3" t="s">
        <v>87</v>
      </c>
      <c r="T90" s="3">
        <f>COUNTBLANK(shopping_behavior_updated[Customer ID])</f>
        <v>0</v>
      </c>
      <c r="U90" s="3">
        <f>IF(IFERROR(VLOOKUP(shopping_behavior_updated[[#This Row],[Customer ID]],A91:$A$3902,1,FALSE),0),1,0)</f>
        <v>0</v>
      </c>
    </row>
    <row r="91" spans="1:21" x14ac:dyDescent="0.2">
      <c r="A91" s="3">
        <v>90</v>
      </c>
      <c r="B91" s="3">
        <v>47</v>
      </c>
      <c r="C91" s="3" t="s">
        <v>18</v>
      </c>
      <c r="D91" s="3" t="s">
        <v>101</v>
      </c>
      <c r="E91" s="3" t="s">
        <v>62</v>
      </c>
      <c r="F91" s="3">
        <v>83</v>
      </c>
      <c r="G91" s="3" t="s">
        <v>98</v>
      </c>
      <c r="H91" s="3" t="s">
        <v>91</v>
      </c>
      <c r="I91" s="3" t="s">
        <v>68</v>
      </c>
      <c r="J91" s="3" t="s">
        <v>56</v>
      </c>
      <c r="K91" s="3">
        <v>36</v>
      </c>
      <c r="L91" s="3" t="s">
        <v>25</v>
      </c>
      <c r="M91" s="3" t="str">
        <f>IF(shopping_behavior_updated[[#This Row],[Subscription Status]]="","desconocido",shopping_behavior_updated[[#This Row],[Subscription Status]])</f>
        <v>Yes</v>
      </c>
      <c r="N91" s="3" t="s">
        <v>44</v>
      </c>
      <c r="O91" s="3" t="s">
        <v>25</v>
      </c>
      <c r="P91" s="3" t="s">
        <v>25</v>
      </c>
      <c r="Q91" s="3">
        <v>15</v>
      </c>
      <c r="R91" s="3" t="s">
        <v>32</v>
      </c>
      <c r="S91" s="3" t="s">
        <v>57</v>
      </c>
      <c r="T91" s="3">
        <f>COUNTBLANK(shopping_behavior_updated[Customer ID])</f>
        <v>0</v>
      </c>
      <c r="U91" s="3">
        <f>IF(IFERROR(VLOOKUP(shopping_behavior_updated[[#This Row],[Customer ID]],A92:$A$3902,1,FALSE),0),1,0)</f>
        <v>0</v>
      </c>
    </row>
    <row r="92" spans="1:21" x14ac:dyDescent="0.2">
      <c r="A92" s="3">
        <v>91</v>
      </c>
      <c r="B92" s="3">
        <v>25</v>
      </c>
      <c r="C92" s="3" t="s">
        <v>18</v>
      </c>
      <c r="D92" s="3" t="s">
        <v>123</v>
      </c>
      <c r="E92" s="3" t="s">
        <v>66</v>
      </c>
      <c r="F92" s="3">
        <v>48</v>
      </c>
      <c r="G92" s="3" t="s">
        <v>130</v>
      </c>
      <c r="H92" s="3" t="s">
        <v>22</v>
      </c>
      <c r="I92" s="3" t="s">
        <v>82</v>
      </c>
      <c r="J92" s="3" t="s">
        <v>52</v>
      </c>
      <c r="K92" s="3">
        <v>29</v>
      </c>
      <c r="L92" s="3" t="s">
        <v>25</v>
      </c>
      <c r="M92" s="3" t="str">
        <f>IF(shopping_behavior_updated[[#This Row],[Subscription Status]]="","desconocido",shopping_behavior_updated[[#This Row],[Subscription Status]])</f>
        <v>Yes</v>
      </c>
      <c r="N92" s="3" t="s">
        <v>26</v>
      </c>
      <c r="O92" s="3" t="s">
        <v>25</v>
      </c>
      <c r="P92" s="3" t="s">
        <v>25</v>
      </c>
      <c r="Q92" s="3">
        <v>29</v>
      </c>
      <c r="R92" s="3" t="s">
        <v>38</v>
      </c>
      <c r="S92" s="3" t="s">
        <v>87</v>
      </c>
      <c r="T92" s="3">
        <f>COUNTBLANK(shopping_behavior_updated[Customer ID])</f>
        <v>0</v>
      </c>
      <c r="U92" s="3">
        <f>IF(IFERROR(VLOOKUP(shopping_behavior_updated[[#This Row],[Customer ID]],A93:$A$3902,1,FALSE),0),1,0)</f>
        <v>0</v>
      </c>
    </row>
    <row r="93" spans="1:21" x14ac:dyDescent="0.2">
      <c r="A93" s="3">
        <v>92</v>
      </c>
      <c r="B93" s="3">
        <v>44</v>
      </c>
      <c r="C93" s="3" t="s">
        <v>18</v>
      </c>
      <c r="D93" s="3" t="s">
        <v>118</v>
      </c>
      <c r="E93" s="3" t="s">
        <v>66</v>
      </c>
      <c r="F93" s="3">
        <v>99</v>
      </c>
      <c r="G93" s="3" t="s">
        <v>130</v>
      </c>
      <c r="H93" s="3" t="s">
        <v>35</v>
      </c>
      <c r="I93" s="3" t="s">
        <v>95</v>
      </c>
      <c r="J93" s="3" t="s">
        <v>24</v>
      </c>
      <c r="K93" s="3">
        <v>46</v>
      </c>
      <c r="L93" s="3" t="s">
        <v>25</v>
      </c>
      <c r="M93" s="3" t="str">
        <f>IF(shopping_behavior_updated[[#This Row],[Subscription Status]]="","desconocido",shopping_behavior_updated[[#This Row],[Subscription Status]])</f>
        <v>Yes</v>
      </c>
      <c r="N93" s="3" t="s">
        <v>53</v>
      </c>
      <c r="O93" s="3" t="s">
        <v>25</v>
      </c>
      <c r="P93" s="3" t="s">
        <v>25</v>
      </c>
      <c r="Q93" s="3">
        <v>18</v>
      </c>
      <c r="R93" s="3" t="s">
        <v>38</v>
      </c>
      <c r="S93" s="3" t="s">
        <v>96</v>
      </c>
      <c r="T93" s="3">
        <f>COUNTBLANK(shopping_behavior_updated[Customer ID])</f>
        <v>0</v>
      </c>
      <c r="U93" s="3">
        <f>IF(IFERROR(VLOOKUP(shopping_behavior_updated[[#This Row],[Customer ID]],A94:$A$3902,1,FALSE),0),1,0)</f>
        <v>0</v>
      </c>
    </row>
    <row r="94" spans="1:21" x14ac:dyDescent="0.2">
      <c r="A94" s="3">
        <v>93</v>
      </c>
      <c r="B94" s="3">
        <v>61</v>
      </c>
      <c r="C94" s="3" t="s">
        <v>18</v>
      </c>
      <c r="D94" s="3" t="s">
        <v>101</v>
      </c>
      <c r="E94" s="3" t="s">
        <v>62</v>
      </c>
      <c r="F94" s="3">
        <v>87</v>
      </c>
      <c r="G94" s="3" t="s">
        <v>104</v>
      </c>
      <c r="H94" s="3" t="s">
        <v>43</v>
      </c>
      <c r="I94" s="3" t="s">
        <v>77</v>
      </c>
      <c r="J94" s="3" t="s">
        <v>24</v>
      </c>
      <c r="K94" s="3">
        <v>44</v>
      </c>
      <c r="L94" s="3" t="s">
        <v>25</v>
      </c>
      <c r="M94" s="3" t="str">
        <f>IF(shopping_behavior_updated[[#This Row],[Subscription Status]]="","desconocido",shopping_behavior_updated[[#This Row],[Subscription Status]])</f>
        <v>Yes</v>
      </c>
      <c r="N94" s="3" t="s">
        <v>69</v>
      </c>
      <c r="O94" s="3" t="s">
        <v>25</v>
      </c>
      <c r="P94" s="3" t="s">
        <v>25</v>
      </c>
      <c r="Q94" s="3">
        <v>13</v>
      </c>
      <c r="R94" s="3" t="s">
        <v>27</v>
      </c>
      <c r="S94" s="3" t="s">
        <v>96</v>
      </c>
      <c r="T94" s="3">
        <f>COUNTBLANK(shopping_behavior_updated[Customer ID])</f>
        <v>0</v>
      </c>
      <c r="U94" s="3">
        <f>IF(IFERROR(VLOOKUP(shopping_behavior_updated[[#This Row],[Customer ID]],A95:$A$3902,1,FALSE),0),1,0)</f>
        <v>0</v>
      </c>
    </row>
    <row r="95" spans="1:21" x14ac:dyDescent="0.2">
      <c r="A95" s="3">
        <v>94</v>
      </c>
      <c r="B95" s="3">
        <v>37</v>
      </c>
      <c r="C95" s="3" t="s">
        <v>18</v>
      </c>
      <c r="D95" s="3" t="s">
        <v>29</v>
      </c>
      <c r="E95" s="3" t="s">
        <v>20</v>
      </c>
      <c r="F95" s="3">
        <v>62</v>
      </c>
      <c r="G95" s="3" t="s">
        <v>102</v>
      </c>
      <c r="H95" s="3" t="s">
        <v>43</v>
      </c>
      <c r="I95" s="3" t="s">
        <v>72</v>
      </c>
      <c r="J95" s="3" t="s">
        <v>56</v>
      </c>
      <c r="K95" s="3">
        <v>45</v>
      </c>
      <c r="L95" s="3" t="s">
        <v>25</v>
      </c>
      <c r="M95" s="3" t="str">
        <f>IF(shopping_behavior_updated[[#This Row],[Subscription Status]]="","desconocido",shopping_behavior_updated[[#This Row],[Subscription Status]])</f>
        <v>Yes</v>
      </c>
      <c r="N95" s="3" t="s">
        <v>53</v>
      </c>
      <c r="O95" s="3" t="s">
        <v>25</v>
      </c>
      <c r="P95" s="3" t="s">
        <v>25</v>
      </c>
      <c r="Q95" s="3">
        <v>46</v>
      </c>
      <c r="R95" s="3" t="s">
        <v>38</v>
      </c>
      <c r="S95" s="3" t="s">
        <v>39</v>
      </c>
      <c r="T95" s="3">
        <f>COUNTBLANK(shopping_behavior_updated[Customer ID])</f>
        <v>0</v>
      </c>
      <c r="U95" s="3">
        <f>IF(IFERROR(VLOOKUP(shopping_behavior_updated[[#This Row],[Customer ID]],A96:$A$3902,1,FALSE),0),1,0)</f>
        <v>0</v>
      </c>
    </row>
    <row r="96" spans="1:21" x14ac:dyDescent="0.2">
      <c r="A96" s="3">
        <v>95</v>
      </c>
      <c r="B96" s="3">
        <v>58</v>
      </c>
      <c r="C96" s="3" t="s">
        <v>18</v>
      </c>
      <c r="D96" s="3" t="s">
        <v>86</v>
      </c>
      <c r="E96" s="3" t="s">
        <v>20</v>
      </c>
      <c r="F96" s="3">
        <v>76</v>
      </c>
      <c r="G96" s="3" t="s">
        <v>106</v>
      </c>
      <c r="H96" s="3" t="s">
        <v>35</v>
      </c>
      <c r="I96" s="3" t="s">
        <v>64</v>
      </c>
      <c r="J96" s="3" t="s">
        <v>36</v>
      </c>
      <c r="K96" s="3">
        <v>46</v>
      </c>
      <c r="L96" s="3" t="s">
        <v>25</v>
      </c>
      <c r="M96" s="3" t="str">
        <f>IF(shopping_behavior_updated[[#This Row],[Subscription Status]]="","desconocido",shopping_behavior_updated[[#This Row],[Subscription Status]])</f>
        <v>Yes</v>
      </c>
      <c r="N96" s="3" t="s">
        <v>37</v>
      </c>
      <c r="O96" s="3" t="s">
        <v>25</v>
      </c>
      <c r="P96" s="3" t="s">
        <v>25</v>
      </c>
      <c r="Q96" s="3">
        <v>28</v>
      </c>
      <c r="R96" s="3" t="s">
        <v>38</v>
      </c>
      <c r="S96" s="3" t="s">
        <v>39</v>
      </c>
      <c r="T96" s="3">
        <f>COUNTBLANK(shopping_behavior_updated[Customer ID])</f>
        <v>0</v>
      </c>
      <c r="U96" s="3">
        <f>IF(IFERROR(VLOOKUP(shopping_behavior_updated[[#This Row],[Customer ID]],A97:$A$3902,1,FALSE),0),1,0)</f>
        <v>0</v>
      </c>
    </row>
    <row r="97" spans="1:21" x14ac:dyDescent="0.2">
      <c r="A97" s="3">
        <v>96</v>
      </c>
      <c r="B97" s="3">
        <v>37</v>
      </c>
      <c r="C97" s="3" t="s">
        <v>18</v>
      </c>
      <c r="D97" s="3" t="s">
        <v>49</v>
      </c>
      <c r="E97" s="3" t="s">
        <v>41</v>
      </c>
      <c r="F97" s="3">
        <v>100</v>
      </c>
      <c r="G97" s="3" t="s">
        <v>67</v>
      </c>
      <c r="H97" s="3" t="s">
        <v>22</v>
      </c>
      <c r="I97" s="3" t="s">
        <v>68</v>
      </c>
      <c r="J97" s="3" t="s">
        <v>56</v>
      </c>
      <c r="K97" s="3">
        <v>38</v>
      </c>
      <c r="L97" s="3" t="s">
        <v>25</v>
      </c>
      <c r="M97" s="3" t="str">
        <f>IF(shopping_behavior_updated[[#This Row],[Subscription Status]]="","desconocido",shopping_behavior_updated[[#This Row],[Subscription Status]])</f>
        <v>Yes</v>
      </c>
      <c r="N97" s="3" t="s">
        <v>37</v>
      </c>
      <c r="O97" s="3" t="s">
        <v>25</v>
      </c>
      <c r="P97" s="3" t="s">
        <v>25</v>
      </c>
      <c r="Q97" s="3">
        <v>48</v>
      </c>
      <c r="R97" s="3" t="s">
        <v>45</v>
      </c>
      <c r="S97" s="3" t="s">
        <v>87</v>
      </c>
      <c r="T97" s="3">
        <f>COUNTBLANK(shopping_behavior_updated[Customer ID])</f>
        <v>0</v>
      </c>
      <c r="U97" s="3">
        <f>IF(IFERROR(VLOOKUP(shopping_behavior_updated[[#This Row],[Customer ID]],A98:$A$3902,1,FALSE),0),1,0)</f>
        <v>0</v>
      </c>
    </row>
    <row r="98" spans="1:21" x14ac:dyDescent="0.2">
      <c r="A98" s="3">
        <v>97</v>
      </c>
      <c r="B98" s="3">
        <v>32</v>
      </c>
      <c r="C98" s="3" t="s">
        <v>18</v>
      </c>
      <c r="D98" s="3" t="s">
        <v>142</v>
      </c>
      <c r="E98" s="3" t="s">
        <v>66</v>
      </c>
      <c r="F98" s="3">
        <v>73</v>
      </c>
      <c r="G98" s="3" t="s">
        <v>78</v>
      </c>
      <c r="H98" s="3" t="s">
        <v>35</v>
      </c>
      <c r="I98" s="3" t="s">
        <v>79</v>
      </c>
      <c r="J98" s="3" t="s">
        <v>36</v>
      </c>
      <c r="K98" s="3">
        <v>36</v>
      </c>
      <c r="L98" s="3" t="s">
        <v>25</v>
      </c>
      <c r="M98" s="3" t="str">
        <f>IF(shopping_behavior_updated[[#This Row],[Subscription Status]]="","desconocido",shopping_behavior_updated[[#This Row],[Subscription Status]])</f>
        <v>Yes</v>
      </c>
      <c r="N98" s="3" t="s">
        <v>26</v>
      </c>
      <c r="O98" s="3" t="s">
        <v>25</v>
      </c>
      <c r="P98" s="3" t="s">
        <v>25</v>
      </c>
      <c r="Q98" s="3">
        <v>43</v>
      </c>
      <c r="R98" s="3" t="s">
        <v>27</v>
      </c>
      <c r="S98" s="3" t="s">
        <v>96</v>
      </c>
      <c r="T98" s="3">
        <f>COUNTBLANK(shopping_behavior_updated[Customer ID])</f>
        <v>0</v>
      </c>
      <c r="U98" s="3">
        <f>IF(IFERROR(VLOOKUP(shopping_behavior_updated[[#This Row],[Customer ID]],A99:$A$3902,1,FALSE),0),1,0)</f>
        <v>0</v>
      </c>
    </row>
    <row r="99" spans="1:21" x14ac:dyDescent="0.2">
      <c r="A99" s="3">
        <v>98</v>
      </c>
      <c r="B99" s="3">
        <v>21</v>
      </c>
      <c r="C99" s="3" t="s">
        <v>18</v>
      </c>
      <c r="D99" s="3" t="s">
        <v>70</v>
      </c>
      <c r="E99" s="3" t="s">
        <v>41</v>
      </c>
      <c r="F99" s="3">
        <v>92</v>
      </c>
      <c r="G99" s="3" t="s">
        <v>140</v>
      </c>
      <c r="H99" s="3" t="s">
        <v>43</v>
      </c>
      <c r="I99" s="3" t="s">
        <v>84</v>
      </c>
      <c r="J99" s="3" t="s">
        <v>24</v>
      </c>
      <c r="K99" s="3">
        <v>48</v>
      </c>
      <c r="L99" s="3" t="s">
        <v>25</v>
      </c>
      <c r="M99" s="3" t="str">
        <f>IF(shopping_behavior_updated[[#This Row],[Subscription Status]]="","desconocido",shopping_behavior_updated[[#This Row],[Subscription Status]])</f>
        <v>Yes</v>
      </c>
      <c r="N99" s="3" t="s">
        <v>73</v>
      </c>
      <c r="O99" s="3" t="s">
        <v>25</v>
      </c>
      <c r="P99" s="3" t="s">
        <v>25</v>
      </c>
      <c r="Q99" s="3">
        <v>37</v>
      </c>
      <c r="R99" s="3" t="s">
        <v>32</v>
      </c>
      <c r="S99" s="3" t="s">
        <v>48</v>
      </c>
      <c r="T99" s="3">
        <f>COUNTBLANK(shopping_behavior_updated[Customer ID])</f>
        <v>0</v>
      </c>
      <c r="U99" s="3">
        <f>IF(IFERROR(VLOOKUP(shopping_behavior_updated[[#This Row],[Customer ID]],A100:$A$3902,1,FALSE),0),1,0)</f>
        <v>0</v>
      </c>
    </row>
    <row r="100" spans="1:21" x14ac:dyDescent="0.2">
      <c r="A100" s="3">
        <v>99</v>
      </c>
      <c r="B100" s="3">
        <v>20</v>
      </c>
      <c r="C100" s="3" t="s">
        <v>18</v>
      </c>
      <c r="D100" s="3" t="s">
        <v>33</v>
      </c>
      <c r="E100" s="3" t="s">
        <v>20</v>
      </c>
      <c r="F100" s="3">
        <v>67</v>
      </c>
      <c r="G100" s="3" t="s">
        <v>83</v>
      </c>
      <c r="H100" s="3" t="s">
        <v>91</v>
      </c>
      <c r="I100" s="3" t="s">
        <v>84</v>
      </c>
      <c r="J100" s="3" t="s">
        <v>36</v>
      </c>
      <c r="K100" s="3">
        <v>26</v>
      </c>
      <c r="L100" s="3" t="s">
        <v>25</v>
      </c>
      <c r="M100" s="3" t="str">
        <f>IF(shopping_behavior_updated[[#This Row],[Subscription Status]]="","desconocido",shopping_behavior_updated[[#This Row],[Subscription Status]])</f>
        <v>Yes</v>
      </c>
      <c r="N100" s="3" t="s">
        <v>44</v>
      </c>
      <c r="O100" s="3" t="s">
        <v>25</v>
      </c>
      <c r="P100" s="3" t="s">
        <v>25</v>
      </c>
      <c r="Q100" s="3">
        <v>20</v>
      </c>
      <c r="R100" s="3" t="s">
        <v>74</v>
      </c>
      <c r="S100" s="3" t="s">
        <v>48</v>
      </c>
      <c r="T100" s="3">
        <f>COUNTBLANK(shopping_behavior_updated[Customer ID])</f>
        <v>0</v>
      </c>
      <c r="U100" s="3">
        <f>IF(IFERROR(VLOOKUP(shopping_behavior_updated[[#This Row],[Customer ID]],A101:$A$3902,1,FALSE),0),1,0)</f>
        <v>0</v>
      </c>
    </row>
    <row r="101" spans="1:21" x14ac:dyDescent="0.2">
      <c r="A101" s="3">
        <v>100</v>
      </c>
      <c r="B101" s="3">
        <v>26</v>
      </c>
      <c r="C101" s="3" t="s">
        <v>18</v>
      </c>
      <c r="D101" s="3" t="s">
        <v>103</v>
      </c>
      <c r="E101" s="3" t="s">
        <v>20</v>
      </c>
      <c r="F101" s="3">
        <v>40</v>
      </c>
      <c r="G101" s="3" t="s">
        <v>67</v>
      </c>
      <c r="H101" s="3" t="s">
        <v>91</v>
      </c>
      <c r="I101" s="3" t="s">
        <v>125</v>
      </c>
      <c r="J101" s="3" t="s">
        <v>52</v>
      </c>
      <c r="K101" s="3">
        <v>37</v>
      </c>
      <c r="L101" s="3" t="s">
        <v>25</v>
      </c>
      <c r="M101" s="3" t="str">
        <f>IF(shopping_behavior_updated[[#This Row],[Subscription Status]]="","desconocido",shopping_behavior_updated[[#This Row],[Subscription Status]])</f>
        <v>Yes</v>
      </c>
      <c r="N101" s="3" t="s">
        <v>26</v>
      </c>
      <c r="O101" s="3" t="s">
        <v>25</v>
      </c>
      <c r="P101" s="3" t="s">
        <v>25</v>
      </c>
      <c r="Q101" s="3">
        <v>33</v>
      </c>
      <c r="R101" s="3" t="s">
        <v>85</v>
      </c>
      <c r="S101" s="3" t="s">
        <v>57</v>
      </c>
      <c r="T101" s="3">
        <f>COUNTBLANK(shopping_behavior_updated[Customer ID])</f>
        <v>0</v>
      </c>
      <c r="U101" s="3">
        <f>IF(IFERROR(VLOOKUP(shopping_behavior_updated[[#This Row],[Customer ID]],A102:$A$3902,1,FALSE),0),1,0)</f>
        <v>0</v>
      </c>
    </row>
    <row r="102" spans="1:21" x14ac:dyDescent="0.2">
      <c r="A102" s="3">
        <v>101</v>
      </c>
      <c r="B102" s="3">
        <v>62</v>
      </c>
      <c r="C102" s="3" t="s">
        <v>18</v>
      </c>
      <c r="D102" s="3" t="s">
        <v>88</v>
      </c>
      <c r="E102" s="3" t="s">
        <v>66</v>
      </c>
      <c r="F102" s="3">
        <v>98</v>
      </c>
      <c r="G102" s="3" t="s">
        <v>146</v>
      </c>
      <c r="H102" s="3" t="s">
        <v>43</v>
      </c>
      <c r="I102" s="3" t="s">
        <v>31</v>
      </c>
      <c r="J102" s="3" t="s">
        <v>56</v>
      </c>
      <c r="K102" s="3">
        <v>27</v>
      </c>
      <c r="L102" s="3" t="s">
        <v>25</v>
      </c>
      <c r="M102" s="3" t="str">
        <f>IF(shopping_behavior_updated[[#This Row],[Subscription Status]]="","desconocido",shopping_behavior_updated[[#This Row],[Subscription Status]])</f>
        <v>Yes</v>
      </c>
      <c r="N102" s="3" t="s">
        <v>26</v>
      </c>
      <c r="O102" s="3" t="s">
        <v>25</v>
      </c>
      <c r="P102" s="3" t="s">
        <v>25</v>
      </c>
      <c r="Q102" s="3">
        <v>31</v>
      </c>
      <c r="R102" s="3" t="s">
        <v>32</v>
      </c>
      <c r="S102" s="3" t="s">
        <v>28</v>
      </c>
      <c r="T102" s="3">
        <f>COUNTBLANK(shopping_behavior_updated[Customer ID])</f>
        <v>0</v>
      </c>
      <c r="U102" s="3">
        <f>IF(IFERROR(VLOOKUP(shopping_behavior_updated[[#This Row],[Customer ID]],A103:$A$3902,1,FALSE),0),1,0)</f>
        <v>0</v>
      </c>
    </row>
    <row r="103" spans="1:21" x14ac:dyDescent="0.2">
      <c r="A103" s="3">
        <v>102</v>
      </c>
      <c r="B103" s="3">
        <v>27</v>
      </c>
      <c r="C103" s="3" t="s">
        <v>18</v>
      </c>
      <c r="D103" s="3" t="s">
        <v>61</v>
      </c>
      <c r="E103" s="3" t="s">
        <v>62</v>
      </c>
      <c r="F103" s="3">
        <v>85</v>
      </c>
      <c r="G103" s="3" t="s">
        <v>113</v>
      </c>
      <c r="H103" s="3" t="s">
        <v>91</v>
      </c>
      <c r="I103" s="3" t="s">
        <v>51</v>
      </c>
      <c r="J103" s="3" t="s">
        <v>36</v>
      </c>
      <c r="K103" s="3">
        <v>46</v>
      </c>
      <c r="L103" s="3" t="s">
        <v>25</v>
      </c>
      <c r="M103" s="3" t="str">
        <f>IF(shopping_behavior_updated[[#This Row],[Subscription Status]]="","desconocido",shopping_behavior_updated[[#This Row],[Subscription Status]])</f>
        <v>Yes</v>
      </c>
      <c r="N103" s="3" t="s">
        <v>26</v>
      </c>
      <c r="O103" s="3" t="s">
        <v>25</v>
      </c>
      <c r="P103" s="3" t="s">
        <v>25</v>
      </c>
      <c r="Q103" s="3">
        <v>50</v>
      </c>
      <c r="R103" s="3" t="s">
        <v>38</v>
      </c>
      <c r="S103" s="3" t="s">
        <v>75</v>
      </c>
      <c r="T103" s="3">
        <f>COUNTBLANK(shopping_behavior_updated[Customer ID])</f>
        <v>0</v>
      </c>
      <c r="U103" s="3">
        <f>IF(IFERROR(VLOOKUP(shopping_behavior_updated[[#This Row],[Customer ID]],A104:$A$3902,1,FALSE),0),1,0)</f>
        <v>0</v>
      </c>
    </row>
    <row r="104" spans="1:21" x14ac:dyDescent="0.2">
      <c r="A104" s="3">
        <v>103</v>
      </c>
      <c r="B104" s="3">
        <v>51</v>
      </c>
      <c r="C104" s="3" t="s">
        <v>18</v>
      </c>
      <c r="D104" s="3" t="s">
        <v>124</v>
      </c>
      <c r="E104" s="3" t="s">
        <v>20</v>
      </c>
      <c r="F104" s="3">
        <v>67</v>
      </c>
      <c r="G104" s="3" t="s">
        <v>100</v>
      </c>
      <c r="H104" s="3" t="s">
        <v>22</v>
      </c>
      <c r="I104" s="3" t="s">
        <v>82</v>
      </c>
      <c r="J104" s="3" t="s">
        <v>24</v>
      </c>
      <c r="K104" s="3">
        <v>48</v>
      </c>
      <c r="L104" s="3" t="s">
        <v>25</v>
      </c>
      <c r="M104" s="3" t="str">
        <f>IF(shopping_behavior_updated[[#This Row],[Subscription Status]]="","desconocido",shopping_behavior_updated[[#This Row],[Subscription Status]])</f>
        <v>Yes</v>
      </c>
      <c r="N104" s="3" t="s">
        <v>44</v>
      </c>
      <c r="O104" s="3" t="s">
        <v>25</v>
      </c>
      <c r="P104" s="3" t="s">
        <v>25</v>
      </c>
      <c r="Q104" s="3">
        <v>35</v>
      </c>
      <c r="R104" s="3" t="s">
        <v>38</v>
      </c>
      <c r="S104" s="3" t="s">
        <v>57</v>
      </c>
      <c r="T104" s="3">
        <f>COUNTBLANK(shopping_behavior_updated[Customer ID])</f>
        <v>0</v>
      </c>
      <c r="U104" s="3">
        <f>IF(IFERROR(VLOOKUP(shopping_behavior_updated[[#This Row],[Customer ID]],A105:$A$3902,1,FALSE),0),1,0)</f>
        <v>0</v>
      </c>
    </row>
    <row r="105" spans="1:21" x14ac:dyDescent="0.2">
      <c r="A105" s="3">
        <v>104</v>
      </c>
      <c r="B105" s="3">
        <v>54</v>
      </c>
      <c r="C105" s="3" t="s">
        <v>18</v>
      </c>
      <c r="D105" s="3" t="s">
        <v>136</v>
      </c>
      <c r="E105" s="3" t="s">
        <v>41</v>
      </c>
      <c r="F105" s="3">
        <v>89</v>
      </c>
      <c r="G105" s="3" t="s">
        <v>63</v>
      </c>
      <c r="H105" s="3" t="s">
        <v>22</v>
      </c>
      <c r="I105" s="3" t="s">
        <v>107</v>
      </c>
      <c r="J105" s="3" t="s">
        <v>24</v>
      </c>
      <c r="K105" s="3">
        <v>4</v>
      </c>
      <c r="L105" s="3" t="s">
        <v>25</v>
      </c>
      <c r="M105" s="3" t="str">
        <f>IF(shopping_behavior_updated[[#This Row],[Subscription Status]]="","desconocido",shopping_behavior_updated[[#This Row],[Subscription Status]])</f>
        <v>Yes</v>
      </c>
      <c r="N105" s="3" t="s">
        <v>44</v>
      </c>
      <c r="O105" s="3" t="s">
        <v>25</v>
      </c>
      <c r="P105" s="3" t="s">
        <v>25</v>
      </c>
      <c r="Q105" s="3">
        <v>22</v>
      </c>
      <c r="R105" s="3" t="s">
        <v>27</v>
      </c>
      <c r="S105" s="3" t="s">
        <v>75</v>
      </c>
      <c r="T105" s="3">
        <f>COUNTBLANK(shopping_behavior_updated[Customer ID])</f>
        <v>0</v>
      </c>
      <c r="U105" s="3">
        <f>IF(IFERROR(VLOOKUP(shopping_behavior_updated[[#This Row],[Customer ID]],A106:$A$3902,1,FALSE),0),1,0)</f>
        <v>0</v>
      </c>
    </row>
    <row r="106" spans="1:21" x14ac:dyDescent="0.2">
      <c r="A106" s="3">
        <v>105</v>
      </c>
      <c r="B106" s="3">
        <v>55</v>
      </c>
      <c r="C106" s="3" t="s">
        <v>18</v>
      </c>
      <c r="D106" s="3" t="s">
        <v>88</v>
      </c>
      <c r="E106" s="3" t="s">
        <v>66</v>
      </c>
      <c r="F106" s="3">
        <v>24</v>
      </c>
      <c r="G106" s="3" t="s">
        <v>81</v>
      </c>
      <c r="H106" s="3" t="s">
        <v>22</v>
      </c>
      <c r="I106" s="3" t="s">
        <v>68</v>
      </c>
      <c r="J106" s="3" t="s">
        <v>36</v>
      </c>
      <c r="K106" s="3">
        <v>44</v>
      </c>
      <c r="L106" s="3" t="s">
        <v>25</v>
      </c>
      <c r="M106" s="3" t="str">
        <f>IF(shopping_behavior_updated[[#This Row],[Subscription Status]]="","desconocido",shopping_behavior_updated[[#This Row],[Subscription Status]])</f>
        <v>Yes</v>
      </c>
      <c r="N106" s="3" t="s">
        <v>69</v>
      </c>
      <c r="O106" s="3" t="s">
        <v>25</v>
      </c>
      <c r="P106" s="3" t="s">
        <v>25</v>
      </c>
      <c r="Q106" s="3">
        <v>1</v>
      </c>
      <c r="R106" s="3" t="s">
        <v>45</v>
      </c>
      <c r="S106" s="3" t="s">
        <v>87</v>
      </c>
      <c r="T106" s="3">
        <f>COUNTBLANK(shopping_behavior_updated[Customer ID])</f>
        <v>0</v>
      </c>
      <c r="U106" s="3">
        <f>IF(IFERROR(VLOOKUP(shopping_behavior_updated[[#This Row],[Customer ID]],A107:$A$3902,1,FALSE),0),1,0)</f>
        <v>0</v>
      </c>
    </row>
    <row r="107" spans="1:21" x14ac:dyDescent="0.2">
      <c r="A107" s="3">
        <v>106</v>
      </c>
      <c r="B107" s="3">
        <v>69</v>
      </c>
      <c r="C107" s="3" t="s">
        <v>18</v>
      </c>
      <c r="D107" s="3" t="s">
        <v>131</v>
      </c>
      <c r="E107" s="3" t="s">
        <v>66</v>
      </c>
      <c r="F107" s="3">
        <v>96</v>
      </c>
      <c r="G107" s="3" t="s">
        <v>83</v>
      </c>
      <c r="H107" s="3" t="s">
        <v>43</v>
      </c>
      <c r="I107" s="3" t="s">
        <v>60</v>
      </c>
      <c r="J107" s="3" t="s">
        <v>56</v>
      </c>
      <c r="K107" s="3">
        <v>36</v>
      </c>
      <c r="L107" s="3" t="s">
        <v>25</v>
      </c>
      <c r="M107" s="3" t="str">
        <f>IF(shopping_behavior_updated[[#This Row],[Subscription Status]]="","desconocido",shopping_behavior_updated[[#This Row],[Subscription Status]])</f>
        <v>Yes</v>
      </c>
      <c r="N107" s="3" t="s">
        <v>44</v>
      </c>
      <c r="O107" s="3" t="s">
        <v>25</v>
      </c>
      <c r="P107" s="3" t="s">
        <v>25</v>
      </c>
      <c r="Q107" s="3">
        <v>4</v>
      </c>
      <c r="R107" s="3" t="s">
        <v>74</v>
      </c>
      <c r="S107" s="3" t="s">
        <v>48</v>
      </c>
      <c r="T107" s="3">
        <f>COUNTBLANK(shopping_behavior_updated[Customer ID])</f>
        <v>0</v>
      </c>
      <c r="U107" s="3">
        <f>IF(IFERROR(VLOOKUP(shopping_behavior_updated[[#This Row],[Customer ID]],A108:$A$3902,1,FALSE),0),1,0)</f>
        <v>0</v>
      </c>
    </row>
    <row r="108" spans="1:21" x14ac:dyDescent="0.2">
      <c r="A108" s="3">
        <v>107</v>
      </c>
      <c r="B108" s="3">
        <v>64</v>
      </c>
      <c r="C108" s="3" t="s">
        <v>18</v>
      </c>
      <c r="D108" s="3" t="s">
        <v>101</v>
      </c>
      <c r="E108" s="3" t="s">
        <v>62</v>
      </c>
      <c r="F108" s="3">
        <v>35</v>
      </c>
      <c r="G108" s="3" t="s">
        <v>147</v>
      </c>
      <c r="H108" s="3" t="s">
        <v>22</v>
      </c>
      <c r="I108" s="3" t="s">
        <v>51</v>
      </c>
      <c r="J108" s="3" t="s">
        <v>52</v>
      </c>
      <c r="K108" s="3">
        <v>37</v>
      </c>
      <c r="L108" s="3" t="s">
        <v>25</v>
      </c>
      <c r="M108" s="3" t="str">
        <f>IF(shopping_behavior_updated[[#This Row],[Subscription Status]]="","desconocido",shopping_behavior_updated[[#This Row],[Subscription Status]])</f>
        <v>Yes</v>
      </c>
      <c r="N108" s="3" t="s">
        <v>53</v>
      </c>
      <c r="O108" s="3" t="s">
        <v>25</v>
      </c>
      <c r="P108" s="3" t="s">
        <v>25</v>
      </c>
      <c r="Q108" s="3">
        <v>31</v>
      </c>
      <c r="R108" s="3" t="s">
        <v>38</v>
      </c>
      <c r="S108" s="3" t="s">
        <v>87</v>
      </c>
      <c r="T108" s="3">
        <f>COUNTBLANK(shopping_behavior_updated[Customer ID])</f>
        <v>0</v>
      </c>
      <c r="U108" s="3">
        <f>IF(IFERROR(VLOOKUP(shopping_behavior_updated[[#This Row],[Customer ID]],A109:$A$3902,1,FALSE),0),1,0)</f>
        <v>0</v>
      </c>
    </row>
    <row r="109" spans="1:21" x14ac:dyDescent="0.2">
      <c r="A109" s="3">
        <v>108</v>
      </c>
      <c r="B109" s="3">
        <v>28</v>
      </c>
      <c r="C109" s="3" t="s">
        <v>18</v>
      </c>
      <c r="D109" s="3" t="s">
        <v>49</v>
      </c>
      <c r="E109" s="3" t="s">
        <v>41</v>
      </c>
      <c r="F109" s="3">
        <v>67</v>
      </c>
      <c r="G109" s="3" t="s">
        <v>127</v>
      </c>
      <c r="H109" s="3" t="s">
        <v>22</v>
      </c>
      <c r="I109" s="3" t="s">
        <v>77</v>
      </c>
      <c r="J109" s="3" t="s">
        <v>24</v>
      </c>
      <c r="K109" s="3">
        <v>31</v>
      </c>
      <c r="L109" s="3" t="s">
        <v>25</v>
      </c>
      <c r="M109" s="3" t="str">
        <f>IF(shopping_behavior_updated[[#This Row],[Subscription Status]]="","desconocido",shopping_behavior_updated[[#This Row],[Subscription Status]])</f>
        <v>Yes</v>
      </c>
      <c r="N109" s="3" t="s">
        <v>44</v>
      </c>
      <c r="O109" s="3" t="s">
        <v>25</v>
      </c>
      <c r="P109" s="3" t="s">
        <v>25</v>
      </c>
      <c r="Q109" s="3">
        <v>46</v>
      </c>
      <c r="R109" s="3" t="s">
        <v>45</v>
      </c>
      <c r="S109" s="3" t="s">
        <v>28</v>
      </c>
      <c r="T109" s="3">
        <f>COUNTBLANK(shopping_behavior_updated[Customer ID])</f>
        <v>0</v>
      </c>
      <c r="U109" s="3">
        <f>IF(IFERROR(VLOOKUP(shopping_behavior_updated[[#This Row],[Customer ID]],A110:$A$3902,1,FALSE),0),1,0)</f>
        <v>0</v>
      </c>
    </row>
    <row r="110" spans="1:21" x14ac:dyDescent="0.2">
      <c r="A110" s="3">
        <v>109</v>
      </c>
      <c r="B110" s="3">
        <v>70</v>
      </c>
      <c r="C110" s="3" t="s">
        <v>18</v>
      </c>
      <c r="D110" s="3" t="s">
        <v>124</v>
      </c>
      <c r="E110" s="3" t="s">
        <v>20</v>
      </c>
      <c r="F110" s="3">
        <v>79</v>
      </c>
      <c r="G110" s="3" t="s">
        <v>55</v>
      </c>
      <c r="H110" s="3" t="s">
        <v>22</v>
      </c>
      <c r="I110" s="3" t="s">
        <v>72</v>
      </c>
      <c r="J110" s="3" t="s">
        <v>36</v>
      </c>
      <c r="K110" s="3">
        <v>34</v>
      </c>
      <c r="L110" s="3" t="s">
        <v>25</v>
      </c>
      <c r="M110" s="3" t="str">
        <f>IF(shopping_behavior_updated[[#This Row],[Subscription Status]]="","desconocido",shopping_behavior_updated[[#This Row],[Subscription Status]])</f>
        <v>Yes</v>
      </c>
      <c r="N110" s="3" t="s">
        <v>44</v>
      </c>
      <c r="O110" s="3" t="s">
        <v>25</v>
      </c>
      <c r="P110" s="3" t="s">
        <v>25</v>
      </c>
      <c r="Q110" s="3">
        <v>32</v>
      </c>
      <c r="R110" s="3" t="s">
        <v>74</v>
      </c>
      <c r="S110" s="3" t="s">
        <v>75</v>
      </c>
      <c r="T110" s="3">
        <f>COUNTBLANK(shopping_behavior_updated[Customer ID])</f>
        <v>0</v>
      </c>
      <c r="U110" s="3">
        <f>IF(IFERROR(VLOOKUP(shopping_behavior_updated[[#This Row],[Customer ID]],A111:$A$3902,1,FALSE),0),1,0)</f>
        <v>0</v>
      </c>
    </row>
    <row r="111" spans="1:21" x14ac:dyDescent="0.2">
      <c r="A111" s="3">
        <v>110</v>
      </c>
      <c r="B111" s="3">
        <v>58</v>
      </c>
      <c r="C111" s="3" t="s">
        <v>18</v>
      </c>
      <c r="D111" s="3" t="s">
        <v>112</v>
      </c>
      <c r="E111" s="3" t="s">
        <v>20</v>
      </c>
      <c r="F111" s="3">
        <v>85</v>
      </c>
      <c r="G111" s="3" t="s">
        <v>89</v>
      </c>
      <c r="H111" s="3" t="s">
        <v>43</v>
      </c>
      <c r="I111" s="3" t="s">
        <v>82</v>
      </c>
      <c r="J111" s="3" t="s">
        <v>36</v>
      </c>
      <c r="K111" s="3">
        <v>26</v>
      </c>
      <c r="L111" s="3" t="s">
        <v>25</v>
      </c>
      <c r="M111" s="3" t="str">
        <f>IF(shopping_behavior_updated[[#This Row],[Subscription Status]]="","desconocido",shopping_behavior_updated[[#This Row],[Subscription Status]])</f>
        <v>Yes</v>
      </c>
      <c r="N111" s="3" t="s">
        <v>44</v>
      </c>
      <c r="O111" s="3" t="s">
        <v>25</v>
      </c>
      <c r="P111" s="3" t="s">
        <v>25</v>
      </c>
      <c r="Q111" s="3">
        <v>43</v>
      </c>
      <c r="R111" s="3" t="s">
        <v>74</v>
      </c>
      <c r="S111" s="3" t="s">
        <v>28</v>
      </c>
      <c r="T111" s="3">
        <f>COUNTBLANK(shopping_behavior_updated[Customer ID])</f>
        <v>0</v>
      </c>
      <c r="U111" s="3">
        <f>IF(IFERROR(VLOOKUP(shopping_behavior_updated[[#This Row],[Customer ID]],A112:$A$3902,1,FALSE),0),1,0)</f>
        <v>0</v>
      </c>
    </row>
    <row r="112" spans="1:21" x14ac:dyDescent="0.2">
      <c r="A112" s="3">
        <v>111</v>
      </c>
      <c r="B112" s="3">
        <v>56</v>
      </c>
      <c r="C112" s="3" t="s">
        <v>18</v>
      </c>
      <c r="D112" s="3" t="s">
        <v>131</v>
      </c>
      <c r="E112" s="3" t="s">
        <v>66</v>
      </c>
      <c r="F112" s="3">
        <v>26</v>
      </c>
      <c r="G112" s="3" t="s">
        <v>83</v>
      </c>
      <c r="H112" s="3" t="s">
        <v>43</v>
      </c>
      <c r="I112" s="3" t="s">
        <v>93</v>
      </c>
      <c r="J112" s="3" t="s">
        <v>52</v>
      </c>
      <c r="K112" s="3">
        <v>4</v>
      </c>
      <c r="L112" s="3" t="s">
        <v>25</v>
      </c>
      <c r="M112" s="3" t="str">
        <f>IF(shopping_behavior_updated[[#This Row],[Subscription Status]]="","desconocido",shopping_behavior_updated[[#This Row],[Subscription Status]])</f>
        <v>Yes</v>
      </c>
      <c r="N112" s="3" t="s">
        <v>53</v>
      </c>
      <c r="O112" s="3" t="s">
        <v>25</v>
      </c>
      <c r="P112" s="3" t="s">
        <v>25</v>
      </c>
      <c r="Q112" s="3">
        <v>26</v>
      </c>
      <c r="R112" s="3" t="s">
        <v>27</v>
      </c>
      <c r="S112" s="3" t="s">
        <v>28</v>
      </c>
      <c r="T112" s="3">
        <f>COUNTBLANK(shopping_behavior_updated[Customer ID])</f>
        <v>0</v>
      </c>
      <c r="U112" s="3">
        <f>IF(IFERROR(VLOOKUP(shopping_behavior_updated[[#This Row],[Customer ID]],A113:$A$3902,1,FALSE),0),1,0)</f>
        <v>0</v>
      </c>
    </row>
    <row r="113" spans="1:21" x14ac:dyDescent="0.2">
      <c r="A113" s="3">
        <v>112</v>
      </c>
      <c r="B113" s="3">
        <v>26</v>
      </c>
      <c r="C113" s="3" t="s">
        <v>18</v>
      </c>
      <c r="D113" s="3" t="s">
        <v>132</v>
      </c>
      <c r="E113" s="3" t="s">
        <v>66</v>
      </c>
      <c r="F113" s="3">
        <v>75</v>
      </c>
      <c r="G113" s="3" t="s">
        <v>34</v>
      </c>
      <c r="H113" s="3" t="s">
        <v>22</v>
      </c>
      <c r="I113" s="3" t="s">
        <v>72</v>
      </c>
      <c r="J113" s="3" t="s">
        <v>52</v>
      </c>
      <c r="K113" s="3">
        <v>5</v>
      </c>
      <c r="L113" s="3" t="s">
        <v>25</v>
      </c>
      <c r="M113" s="3" t="str">
        <f>IF(shopping_behavior_updated[[#This Row],[Subscription Status]]="","desconocido",shopping_behavior_updated[[#This Row],[Subscription Status]])</f>
        <v>Yes</v>
      </c>
      <c r="N113" s="3" t="s">
        <v>37</v>
      </c>
      <c r="O113" s="3" t="s">
        <v>25</v>
      </c>
      <c r="P113" s="3" t="s">
        <v>25</v>
      </c>
      <c r="Q113" s="3">
        <v>9</v>
      </c>
      <c r="R113" s="3" t="s">
        <v>38</v>
      </c>
      <c r="S113" s="3" t="s">
        <v>48</v>
      </c>
      <c r="T113" s="3">
        <f>COUNTBLANK(shopping_behavior_updated[Customer ID])</f>
        <v>0</v>
      </c>
      <c r="U113" s="3">
        <f>IF(IFERROR(VLOOKUP(shopping_behavior_updated[[#This Row],[Customer ID]],A114:$A$3902,1,FALSE),0),1,0)</f>
        <v>0</v>
      </c>
    </row>
    <row r="114" spans="1:21" x14ac:dyDescent="0.2">
      <c r="A114" s="3">
        <v>113</v>
      </c>
      <c r="B114" s="3">
        <v>37</v>
      </c>
      <c r="C114" s="3" t="s">
        <v>18</v>
      </c>
      <c r="D114" s="3" t="s">
        <v>142</v>
      </c>
      <c r="E114" s="3" t="s">
        <v>66</v>
      </c>
      <c r="F114" s="3">
        <v>65</v>
      </c>
      <c r="G114" s="3" t="s">
        <v>102</v>
      </c>
      <c r="H114" s="3" t="s">
        <v>43</v>
      </c>
      <c r="I114" s="3" t="s">
        <v>107</v>
      </c>
      <c r="J114" s="3" t="s">
        <v>36</v>
      </c>
      <c r="K114" s="3">
        <v>43</v>
      </c>
      <c r="L114" s="3" t="s">
        <v>25</v>
      </c>
      <c r="M114" s="3" t="str">
        <f>IF(shopping_behavior_updated[[#This Row],[Subscription Status]]="","desconocido",shopping_behavior_updated[[#This Row],[Subscription Status]])</f>
        <v>Yes</v>
      </c>
      <c r="N114" s="3" t="s">
        <v>37</v>
      </c>
      <c r="O114" s="3" t="s">
        <v>25</v>
      </c>
      <c r="P114" s="3" t="s">
        <v>25</v>
      </c>
      <c r="Q114" s="3">
        <v>28</v>
      </c>
      <c r="R114" s="3" t="s">
        <v>45</v>
      </c>
      <c r="S114" s="3" t="s">
        <v>75</v>
      </c>
      <c r="T114" s="3">
        <f>COUNTBLANK(shopping_behavior_updated[Customer ID])</f>
        <v>0</v>
      </c>
      <c r="U114" s="3">
        <f>IF(IFERROR(VLOOKUP(shopping_behavior_updated[[#This Row],[Customer ID]],A115:$A$3902,1,FALSE),0),1,0)</f>
        <v>0</v>
      </c>
    </row>
    <row r="115" spans="1:21" x14ac:dyDescent="0.2">
      <c r="A115" s="3">
        <v>114</v>
      </c>
      <c r="B115" s="3">
        <v>44</v>
      </c>
      <c r="C115" s="3" t="s">
        <v>18</v>
      </c>
      <c r="D115" s="3" t="s">
        <v>123</v>
      </c>
      <c r="E115" s="3" t="s">
        <v>66</v>
      </c>
      <c r="F115" s="3">
        <v>54</v>
      </c>
      <c r="G115" s="3" t="s">
        <v>126</v>
      </c>
      <c r="H115" s="3" t="s">
        <v>22</v>
      </c>
      <c r="I115" s="3" t="s">
        <v>31</v>
      </c>
      <c r="J115" s="3" t="s">
        <v>24</v>
      </c>
      <c r="K115" s="3">
        <v>31</v>
      </c>
      <c r="L115" s="3" t="s">
        <v>25</v>
      </c>
      <c r="M115" s="3" t="str">
        <f>IF(shopping_behavior_updated[[#This Row],[Subscription Status]]="","desconocido",shopping_behavior_updated[[#This Row],[Subscription Status]])</f>
        <v>Yes</v>
      </c>
      <c r="N115" s="3" t="s">
        <v>44</v>
      </c>
      <c r="O115" s="3" t="s">
        <v>25</v>
      </c>
      <c r="P115" s="3" t="s">
        <v>25</v>
      </c>
      <c r="Q115" s="3">
        <v>20</v>
      </c>
      <c r="R115" s="3" t="s">
        <v>45</v>
      </c>
      <c r="S115" s="3" t="s">
        <v>57</v>
      </c>
      <c r="T115" s="3">
        <f>COUNTBLANK(shopping_behavior_updated[Customer ID])</f>
        <v>0</v>
      </c>
      <c r="U115" s="3">
        <f>IF(IFERROR(VLOOKUP(shopping_behavior_updated[[#This Row],[Customer ID]],A116:$A$3902,1,FALSE),0),1,0)</f>
        <v>0</v>
      </c>
    </row>
    <row r="116" spans="1:21" x14ac:dyDescent="0.2">
      <c r="A116" s="3">
        <v>115</v>
      </c>
      <c r="B116" s="3">
        <v>70</v>
      </c>
      <c r="C116" s="3" t="s">
        <v>18</v>
      </c>
      <c r="D116" s="3" t="s">
        <v>61</v>
      </c>
      <c r="E116" s="3" t="s">
        <v>62</v>
      </c>
      <c r="F116" s="3">
        <v>95</v>
      </c>
      <c r="G116" s="3" t="s">
        <v>34</v>
      </c>
      <c r="H116" s="3" t="s">
        <v>35</v>
      </c>
      <c r="I116" s="3" t="s">
        <v>143</v>
      </c>
      <c r="J116" s="3" t="s">
        <v>52</v>
      </c>
      <c r="K116" s="3">
        <v>37</v>
      </c>
      <c r="L116" s="3" t="s">
        <v>25</v>
      </c>
      <c r="M116" s="3" t="str">
        <f>IF(shopping_behavior_updated[[#This Row],[Subscription Status]]="","desconocido",shopping_behavior_updated[[#This Row],[Subscription Status]])</f>
        <v>Yes</v>
      </c>
      <c r="N116" s="3" t="s">
        <v>73</v>
      </c>
      <c r="O116" s="3" t="s">
        <v>25</v>
      </c>
      <c r="P116" s="3" t="s">
        <v>25</v>
      </c>
      <c r="Q116" s="3">
        <v>9</v>
      </c>
      <c r="R116" s="3" t="s">
        <v>32</v>
      </c>
      <c r="S116" s="3" t="s">
        <v>39</v>
      </c>
      <c r="T116" s="3">
        <f>COUNTBLANK(shopping_behavior_updated[Customer ID])</f>
        <v>0</v>
      </c>
      <c r="U116" s="3">
        <f>IF(IFERROR(VLOOKUP(shopping_behavior_updated[[#This Row],[Customer ID]],A117:$A$3902,1,FALSE),0),1,0)</f>
        <v>0</v>
      </c>
    </row>
    <row r="117" spans="1:21" x14ac:dyDescent="0.2">
      <c r="A117" s="3">
        <v>116</v>
      </c>
      <c r="B117" s="3">
        <v>53</v>
      </c>
      <c r="C117" s="3" t="s">
        <v>18</v>
      </c>
      <c r="D117" s="3" t="s">
        <v>86</v>
      </c>
      <c r="E117" s="3" t="s">
        <v>20</v>
      </c>
      <c r="F117" s="3">
        <v>94</v>
      </c>
      <c r="G117" s="3" t="s">
        <v>50</v>
      </c>
      <c r="H117" s="3" t="s">
        <v>43</v>
      </c>
      <c r="I117" s="3" t="s">
        <v>23</v>
      </c>
      <c r="J117" s="3" t="s">
        <v>36</v>
      </c>
      <c r="K117" s="3">
        <v>38</v>
      </c>
      <c r="L117" s="3" t="s">
        <v>25</v>
      </c>
      <c r="M117" s="3" t="str">
        <f>IF(shopping_behavior_updated[[#This Row],[Subscription Status]]="","desconocido",shopping_behavior_updated[[#This Row],[Subscription Status]])</f>
        <v>Yes</v>
      </c>
      <c r="N117" s="3" t="s">
        <v>53</v>
      </c>
      <c r="O117" s="3" t="s">
        <v>25</v>
      </c>
      <c r="P117" s="3" t="s">
        <v>25</v>
      </c>
      <c r="Q117" s="3">
        <v>48</v>
      </c>
      <c r="R117" s="3" t="s">
        <v>85</v>
      </c>
      <c r="S117" s="3" t="s">
        <v>96</v>
      </c>
      <c r="T117" s="3">
        <f>COUNTBLANK(shopping_behavior_updated[Customer ID])</f>
        <v>0</v>
      </c>
      <c r="U117" s="3">
        <f>IF(IFERROR(VLOOKUP(shopping_behavior_updated[[#This Row],[Customer ID]],A118:$A$3902,1,FALSE),0),1,0)</f>
        <v>0</v>
      </c>
    </row>
    <row r="118" spans="1:21" x14ac:dyDescent="0.2">
      <c r="A118" s="3">
        <v>117</v>
      </c>
      <c r="B118" s="3">
        <v>55</v>
      </c>
      <c r="C118" s="3" t="s">
        <v>18</v>
      </c>
      <c r="D118" s="3" t="s">
        <v>70</v>
      </c>
      <c r="E118" s="3" t="s">
        <v>41</v>
      </c>
      <c r="F118" s="3">
        <v>86</v>
      </c>
      <c r="G118" s="3" t="s">
        <v>140</v>
      </c>
      <c r="H118" s="3" t="s">
        <v>35</v>
      </c>
      <c r="I118" s="3" t="s">
        <v>143</v>
      </c>
      <c r="J118" s="3" t="s">
        <v>36</v>
      </c>
      <c r="K118" s="3">
        <v>34</v>
      </c>
      <c r="L118" s="3" t="s">
        <v>25</v>
      </c>
      <c r="M118" s="3" t="str">
        <f>IF(shopping_behavior_updated[[#This Row],[Subscription Status]]="","desconocido",shopping_behavior_updated[[#This Row],[Subscription Status]])</f>
        <v>Yes</v>
      </c>
      <c r="N118" s="3" t="s">
        <v>37</v>
      </c>
      <c r="O118" s="3" t="s">
        <v>25</v>
      </c>
      <c r="P118" s="3" t="s">
        <v>25</v>
      </c>
      <c r="Q118" s="3">
        <v>12</v>
      </c>
      <c r="R118" s="3" t="s">
        <v>27</v>
      </c>
      <c r="S118" s="3" t="s">
        <v>48</v>
      </c>
      <c r="T118" s="3">
        <f>COUNTBLANK(shopping_behavior_updated[Customer ID])</f>
        <v>0</v>
      </c>
      <c r="U118" s="3">
        <f>IF(IFERROR(VLOOKUP(shopping_behavior_updated[[#This Row],[Customer ID]],A119:$A$3902,1,FALSE),0),1,0)</f>
        <v>0</v>
      </c>
    </row>
    <row r="119" spans="1:21" x14ac:dyDescent="0.2">
      <c r="A119" s="3">
        <v>118</v>
      </c>
      <c r="B119" s="3">
        <v>50</v>
      </c>
      <c r="C119" s="3" t="s">
        <v>18</v>
      </c>
      <c r="D119" s="3" t="s">
        <v>40</v>
      </c>
      <c r="E119" s="3" t="s">
        <v>41</v>
      </c>
      <c r="F119" s="3">
        <v>32</v>
      </c>
      <c r="G119" s="3" t="s">
        <v>146</v>
      </c>
      <c r="H119" s="3" t="s">
        <v>22</v>
      </c>
      <c r="I119" s="3" t="s">
        <v>133</v>
      </c>
      <c r="J119" s="3" t="s">
        <v>52</v>
      </c>
      <c r="K119" s="3">
        <v>46</v>
      </c>
      <c r="L119" s="3" t="s">
        <v>25</v>
      </c>
      <c r="M119" s="3" t="str">
        <f>IF(shopping_behavior_updated[[#This Row],[Subscription Status]]="","desconocido",shopping_behavior_updated[[#This Row],[Subscription Status]])</f>
        <v>Yes</v>
      </c>
      <c r="N119" s="3" t="s">
        <v>26</v>
      </c>
      <c r="O119" s="3" t="s">
        <v>25</v>
      </c>
      <c r="P119" s="3" t="s">
        <v>25</v>
      </c>
      <c r="Q119" s="3">
        <v>29</v>
      </c>
      <c r="R119" s="3" t="s">
        <v>32</v>
      </c>
      <c r="S119" s="3" t="s">
        <v>28</v>
      </c>
      <c r="T119" s="3">
        <f>COUNTBLANK(shopping_behavior_updated[Customer ID])</f>
        <v>0</v>
      </c>
      <c r="U119" s="3">
        <f>IF(IFERROR(VLOOKUP(shopping_behavior_updated[[#This Row],[Customer ID]],A120:$A$3902,1,FALSE),0),1,0)</f>
        <v>0</v>
      </c>
    </row>
    <row r="120" spans="1:21" x14ac:dyDescent="0.2">
      <c r="A120" s="3">
        <v>119</v>
      </c>
      <c r="B120" s="3">
        <v>50</v>
      </c>
      <c r="C120" s="3" t="s">
        <v>18</v>
      </c>
      <c r="D120" s="3" t="s">
        <v>29</v>
      </c>
      <c r="E120" s="3" t="s">
        <v>20</v>
      </c>
      <c r="F120" s="3">
        <v>45</v>
      </c>
      <c r="G120" s="3" t="s">
        <v>21</v>
      </c>
      <c r="H120" s="3" t="s">
        <v>22</v>
      </c>
      <c r="I120" s="3" t="s">
        <v>120</v>
      </c>
      <c r="J120" s="3" t="s">
        <v>56</v>
      </c>
      <c r="K120" s="3">
        <v>48</v>
      </c>
      <c r="L120" s="3" t="s">
        <v>25</v>
      </c>
      <c r="M120" s="3" t="str">
        <f>IF(shopping_behavior_updated[[#This Row],[Subscription Status]]="","desconocido",shopping_behavior_updated[[#This Row],[Subscription Status]])</f>
        <v>Yes</v>
      </c>
      <c r="N120" s="3" t="s">
        <v>69</v>
      </c>
      <c r="O120" s="3" t="s">
        <v>25</v>
      </c>
      <c r="P120" s="3" t="s">
        <v>25</v>
      </c>
      <c r="Q120" s="3">
        <v>27</v>
      </c>
      <c r="R120" s="3" t="s">
        <v>32</v>
      </c>
      <c r="S120" s="3" t="s">
        <v>75</v>
      </c>
      <c r="T120" s="3">
        <f>COUNTBLANK(shopping_behavior_updated[Customer ID])</f>
        <v>0</v>
      </c>
      <c r="U120" s="3">
        <f>IF(IFERROR(VLOOKUP(shopping_behavior_updated[[#This Row],[Customer ID]],A121:$A$3902,1,FALSE),0),1,0)</f>
        <v>0</v>
      </c>
    </row>
    <row r="121" spans="1:21" x14ac:dyDescent="0.2">
      <c r="A121" s="3">
        <v>120</v>
      </c>
      <c r="B121" s="3">
        <v>38</v>
      </c>
      <c r="C121" s="3" t="s">
        <v>18</v>
      </c>
      <c r="D121" s="3" t="s">
        <v>61</v>
      </c>
      <c r="E121" s="3" t="s">
        <v>62</v>
      </c>
      <c r="F121" s="3">
        <v>76</v>
      </c>
      <c r="G121" s="3" t="s">
        <v>50</v>
      </c>
      <c r="H121" s="3" t="s">
        <v>43</v>
      </c>
      <c r="I121" s="3" t="s">
        <v>120</v>
      </c>
      <c r="J121" s="3" t="s">
        <v>56</v>
      </c>
      <c r="K121" s="3">
        <v>43</v>
      </c>
      <c r="L121" s="3" t="s">
        <v>25</v>
      </c>
      <c r="M121" s="3" t="str">
        <f>IF(shopping_behavior_updated[[#This Row],[Subscription Status]]="","desconocido",shopping_behavior_updated[[#This Row],[Subscription Status]])</f>
        <v>Yes</v>
      </c>
      <c r="N121" s="3" t="s">
        <v>26</v>
      </c>
      <c r="O121" s="3" t="s">
        <v>25</v>
      </c>
      <c r="P121" s="3" t="s">
        <v>25</v>
      </c>
      <c r="Q121" s="3">
        <v>44</v>
      </c>
      <c r="R121" s="3" t="s">
        <v>32</v>
      </c>
      <c r="S121" s="3" t="s">
        <v>48</v>
      </c>
      <c r="T121" s="3">
        <f>COUNTBLANK(shopping_behavior_updated[Customer ID])</f>
        <v>0</v>
      </c>
      <c r="U121" s="3">
        <f>IF(IFERROR(VLOOKUP(shopping_behavior_updated[[#This Row],[Customer ID]],A122:$A$3902,1,FALSE),0),1,0)</f>
        <v>0</v>
      </c>
    </row>
    <row r="122" spans="1:21" x14ac:dyDescent="0.2">
      <c r="A122" s="3">
        <v>121</v>
      </c>
      <c r="B122" s="3">
        <v>64</v>
      </c>
      <c r="C122" s="3" t="s">
        <v>18</v>
      </c>
      <c r="D122" s="3" t="s">
        <v>123</v>
      </c>
      <c r="E122" s="3" t="s">
        <v>66</v>
      </c>
      <c r="F122" s="3">
        <v>84</v>
      </c>
      <c r="G122" s="3" t="s">
        <v>63</v>
      </c>
      <c r="H122" s="3" t="s">
        <v>22</v>
      </c>
      <c r="I122" s="3" t="s">
        <v>107</v>
      </c>
      <c r="J122" s="3" t="s">
        <v>52</v>
      </c>
      <c r="K122" s="3">
        <v>4</v>
      </c>
      <c r="L122" s="3" t="s">
        <v>25</v>
      </c>
      <c r="M122" s="3" t="str">
        <f>IF(shopping_behavior_updated[[#This Row],[Subscription Status]]="","desconocido",shopping_behavior_updated[[#This Row],[Subscription Status]])</f>
        <v>Yes</v>
      </c>
      <c r="N122" s="3" t="s">
        <v>26</v>
      </c>
      <c r="O122" s="3" t="s">
        <v>25</v>
      </c>
      <c r="P122" s="3" t="s">
        <v>25</v>
      </c>
      <c r="Q122" s="3">
        <v>32</v>
      </c>
      <c r="R122" s="3" t="s">
        <v>74</v>
      </c>
      <c r="S122" s="3" t="s">
        <v>48</v>
      </c>
      <c r="T122" s="3">
        <f>COUNTBLANK(shopping_behavior_updated[Customer ID])</f>
        <v>0</v>
      </c>
      <c r="U122" s="3">
        <f>IF(IFERROR(VLOOKUP(shopping_behavior_updated[[#This Row],[Customer ID]],A123:$A$3902,1,FALSE),0),1,0)</f>
        <v>0</v>
      </c>
    </row>
    <row r="123" spans="1:21" x14ac:dyDescent="0.2">
      <c r="A123" s="3">
        <v>122</v>
      </c>
      <c r="B123" s="3">
        <v>19</v>
      </c>
      <c r="C123" s="3" t="s">
        <v>18</v>
      </c>
      <c r="D123" s="3" t="s">
        <v>58</v>
      </c>
      <c r="E123" s="3" t="s">
        <v>20</v>
      </c>
      <c r="F123" s="3">
        <v>72</v>
      </c>
      <c r="G123" s="3" t="s">
        <v>140</v>
      </c>
      <c r="H123" s="3" t="s">
        <v>43</v>
      </c>
      <c r="I123" s="3" t="s">
        <v>77</v>
      </c>
      <c r="J123" s="3" t="s">
        <v>24</v>
      </c>
      <c r="K123" s="3">
        <v>42</v>
      </c>
      <c r="L123" s="3" t="s">
        <v>25</v>
      </c>
      <c r="M123" s="3" t="str">
        <f>IF(shopping_behavior_updated[[#This Row],[Subscription Status]]="","desconocido",shopping_behavior_updated[[#This Row],[Subscription Status]])</f>
        <v>Yes</v>
      </c>
      <c r="N123" s="3" t="s">
        <v>53</v>
      </c>
      <c r="O123" s="3" t="s">
        <v>25</v>
      </c>
      <c r="P123" s="3" t="s">
        <v>25</v>
      </c>
      <c r="Q123" s="3">
        <v>11</v>
      </c>
      <c r="R123" s="3" t="s">
        <v>32</v>
      </c>
      <c r="S123" s="3" t="s">
        <v>28</v>
      </c>
      <c r="T123" s="3">
        <f>COUNTBLANK(shopping_behavior_updated[Customer ID])</f>
        <v>0</v>
      </c>
      <c r="U123" s="3">
        <f>IF(IFERROR(VLOOKUP(shopping_behavior_updated[[#This Row],[Customer ID]],A124:$A$3902,1,FALSE),0),1,0)</f>
        <v>0</v>
      </c>
    </row>
    <row r="124" spans="1:21" x14ac:dyDescent="0.2">
      <c r="A124" s="3">
        <v>123</v>
      </c>
      <c r="B124" s="3">
        <v>40</v>
      </c>
      <c r="C124" s="3" t="s">
        <v>18</v>
      </c>
      <c r="D124" s="3" t="s">
        <v>131</v>
      </c>
      <c r="E124" s="3" t="s">
        <v>66</v>
      </c>
      <c r="F124" s="3">
        <v>40</v>
      </c>
      <c r="G124" s="3" t="s">
        <v>148</v>
      </c>
      <c r="H124" s="3" t="s">
        <v>22</v>
      </c>
      <c r="I124" s="3" t="s">
        <v>109</v>
      </c>
      <c r="J124" s="3" t="s">
        <v>36</v>
      </c>
      <c r="K124" s="3">
        <v>48</v>
      </c>
      <c r="L124" s="3" t="s">
        <v>25</v>
      </c>
      <c r="M124" s="3" t="str">
        <f>IF(shopping_behavior_updated[[#This Row],[Subscription Status]]="","desconocido",shopping_behavior_updated[[#This Row],[Subscription Status]])</f>
        <v>Yes</v>
      </c>
      <c r="N124" s="3" t="s">
        <v>69</v>
      </c>
      <c r="O124" s="3" t="s">
        <v>25</v>
      </c>
      <c r="P124" s="3" t="s">
        <v>25</v>
      </c>
      <c r="Q124" s="3">
        <v>44</v>
      </c>
      <c r="R124" s="3" t="s">
        <v>32</v>
      </c>
      <c r="S124" s="3" t="s">
        <v>28</v>
      </c>
      <c r="T124" s="3">
        <f>COUNTBLANK(shopping_behavior_updated[Customer ID])</f>
        <v>0</v>
      </c>
      <c r="U124" s="3">
        <f>IF(IFERROR(VLOOKUP(shopping_behavior_updated[[#This Row],[Customer ID]],A125:$A$3902,1,FALSE),0),1,0)</f>
        <v>0</v>
      </c>
    </row>
    <row r="125" spans="1:21" x14ac:dyDescent="0.2">
      <c r="A125" s="3">
        <v>124</v>
      </c>
      <c r="B125" s="3">
        <v>57</v>
      </c>
      <c r="C125" s="3" t="s">
        <v>18</v>
      </c>
      <c r="D125" s="3" t="s">
        <v>29</v>
      </c>
      <c r="E125" s="3" t="s">
        <v>20</v>
      </c>
      <c r="F125" s="3">
        <v>89</v>
      </c>
      <c r="G125" s="3" t="s">
        <v>59</v>
      </c>
      <c r="H125" s="3" t="s">
        <v>22</v>
      </c>
      <c r="I125" s="3" t="s">
        <v>109</v>
      </c>
      <c r="J125" s="3" t="s">
        <v>56</v>
      </c>
      <c r="K125" s="3">
        <v>31</v>
      </c>
      <c r="L125" s="3" t="s">
        <v>25</v>
      </c>
      <c r="M125" s="3" t="str">
        <f>IF(shopping_behavior_updated[[#This Row],[Subscription Status]]="","desconocido",shopping_behavior_updated[[#This Row],[Subscription Status]])</f>
        <v>Yes</v>
      </c>
      <c r="N125" s="3" t="s">
        <v>37</v>
      </c>
      <c r="O125" s="3" t="s">
        <v>25</v>
      </c>
      <c r="P125" s="3" t="s">
        <v>25</v>
      </c>
      <c r="Q125" s="3">
        <v>46</v>
      </c>
      <c r="R125" s="3" t="s">
        <v>32</v>
      </c>
      <c r="S125" s="3" t="s">
        <v>39</v>
      </c>
      <c r="T125" s="3">
        <f>COUNTBLANK(shopping_behavior_updated[Customer ID])</f>
        <v>0</v>
      </c>
      <c r="U125" s="3">
        <f>IF(IFERROR(VLOOKUP(shopping_behavior_updated[[#This Row],[Customer ID]],A126:$A$3902,1,FALSE),0),1,0)</f>
        <v>0</v>
      </c>
    </row>
    <row r="126" spans="1:21" x14ac:dyDescent="0.2">
      <c r="A126" s="3">
        <v>125</v>
      </c>
      <c r="B126" s="3">
        <v>44</v>
      </c>
      <c r="C126" s="3" t="s">
        <v>18</v>
      </c>
      <c r="D126" s="3" t="s">
        <v>29</v>
      </c>
      <c r="E126" s="3" t="s">
        <v>20</v>
      </c>
      <c r="F126" s="3">
        <v>86</v>
      </c>
      <c r="G126" s="3" t="s">
        <v>106</v>
      </c>
      <c r="H126" s="3" t="s">
        <v>43</v>
      </c>
      <c r="I126" s="3" t="s">
        <v>23</v>
      </c>
      <c r="J126" s="3" t="s">
        <v>36</v>
      </c>
      <c r="K126" s="3">
        <v>31</v>
      </c>
      <c r="L126" s="3" t="s">
        <v>25</v>
      </c>
      <c r="M126" s="3" t="str">
        <f>IF(shopping_behavior_updated[[#This Row],[Subscription Status]]="","desconocido",shopping_behavior_updated[[#This Row],[Subscription Status]])</f>
        <v>Yes</v>
      </c>
      <c r="N126" s="3" t="s">
        <v>44</v>
      </c>
      <c r="O126" s="3" t="s">
        <v>25</v>
      </c>
      <c r="P126" s="3" t="s">
        <v>25</v>
      </c>
      <c r="Q126" s="3">
        <v>50</v>
      </c>
      <c r="R126" s="3" t="s">
        <v>45</v>
      </c>
      <c r="S126" s="3" t="s">
        <v>48</v>
      </c>
      <c r="T126" s="3">
        <f>COUNTBLANK(shopping_behavior_updated[Customer ID])</f>
        <v>0</v>
      </c>
      <c r="U126" s="3">
        <f>IF(IFERROR(VLOOKUP(shopping_behavior_updated[[#This Row],[Customer ID]],A127:$A$3902,1,FALSE),0),1,0)</f>
        <v>0</v>
      </c>
    </row>
    <row r="127" spans="1:21" x14ac:dyDescent="0.2">
      <c r="A127" s="3">
        <v>126</v>
      </c>
      <c r="B127" s="3">
        <v>49</v>
      </c>
      <c r="C127" s="3" t="s">
        <v>18</v>
      </c>
      <c r="D127" s="3" t="s">
        <v>58</v>
      </c>
      <c r="E127" s="3" t="s">
        <v>20</v>
      </c>
      <c r="F127" s="3">
        <v>54</v>
      </c>
      <c r="G127" s="3" t="s">
        <v>98</v>
      </c>
      <c r="H127" s="3" t="s">
        <v>43</v>
      </c>
      <c r="I127" s="3" t="s">
        <v>125</v>
      </c>
      <c r="J127" s="3" t="s">
        <v>24</v>
      </c>
      <c r="K127" s="3">
        <v>36</v>
      </c>
      <c r="L127" s="3" t="s">
        <v>25</v>
      </c>
      <c r="M127" s="3" t="str">
        <f>IF(shopping_behavior_updated[[#This Row],[Subscription Status]]="","desconocido",shopping_behavior_updated[[#This Row],[Subscription Status]])</f>
        <v>Yes</v>
      </c>
      <c r="N127" s="3" t="s">
        <v>44</v>
      </c>
      <c r="O127" s="3" t="s">
        <v>25</v>
      </c>
      <c r="P127" s="3" t="s">
        <v>25</v>
      </c>
      <c r="Q127" s="3">
        <v>45</v>
      </c>
      <c r="R127" s="3" t="s">
        <v>27</v>
      </c>
      <c r="S127" s="3" t="s">
        <v>96</v>
      </c>
      <c r="T127" s="3">
        <f>COUNTBLANK(shopping_behavior_updated[Customer ID])</f>
        <v>0</v>
      </c>
      <c r="U127" s="3">
        <f>IF(IFERROR(VLOOKUP(shopping_behavior_updated[[#This Row],[Customer ID]],A128:$A$3902,1,FALSE),0),1,0)</f>
        <v>0</v>
      </c>
    </row>
    <row r="128" spans="1:21" x14ac:dyDescent="0.2">
      <c r="A128" s="3">
        <v>127</v>
      </c>
      <c r="B128" s="3">
        <v>43</v>
      </c>
      <c r="C128" s="3" t="s">
        <v>18</v>
      </c>
      <c r="D128" s="3" t="s">
        <v>58</v>
      </c>
      <c r="E128" s="3" t="s">
        <v>20</v>
      </c>
      <c r="F128" s="3">
        <v>36</v>
      </c>
      <c r="G128" s="3" t="s">
        <v>90</v>
      </c>
      <c r="H128" s="3" t="s">
        <v>22</v>
      </c>
      <c r="I128" s="3" t="s">
        <v>68</v>
      </c>
      <c r="J128" s="3" t="s">
        <v>36</v>
      </c>
      <c r="K128" s="3">
        <v>39</v>
      </c>
      <c r="L128" s="3" t="s">
        <v>25</v>
      </c>
      <c r="M128" s="3" t="str">
        <f>IF(shopping_behavior_updated[[#This Row],[Subscription Status]]="","desconocido",shopping_behavior_updated[[#This Row],[Subscription Status]])</f>
        <v>Yes</v>
      </c>
      <c r="N128" s="3" t="s">
        <v>73</v>
      </c>
      <c r="O128" s="3" t="s">
        <v>25</v>
      </c>
      <c r="P128" s="3" t="s">
        <v>25</v>
      </c>
      <c r="Q128" s="3">
        <v>48</v>
      </c>
      <c r="R128" s="3" t="s">
        <v>32</v>
      </c>
      <c r="S128" s="3" t="s">
        <v>96</v>
      </c>
      <c r="T128" s="3">
        <f>COUNTBLANK(shopping_behavior_updated[Customer ID])</f>
        <v>0</v>
      </c>
      <c r="U128" s="3">
        <f>IF(IFERROR(VLOOKUP(shopping_behavior_updated[[#This Row],[Customer ID]],A129:$A$3902,1,FALSE),0),1,0)</f>
        <v>0</v>
      </c>
    </row>
    <row r="129" spans="1:21" x14ac:dyDescent="0.2">
      <c r="A129" s="3">
        <v>128</v>
      </c>
      <c r="B129" s="3">
        <v>24</v>
      </c>
      <c r="C129" s="3" t="s">
        <v>18</v>
      </c>
      <c r="D129" s="3" t="s">
        <v>29</v>
      </c>
      <c r="E129" s="3" t="s">
        <v>20</v>
      </c>
      <c r="F129" s="3">
        <v>89</v>
      </c>
      <c r="G129" s="3" t="s">
        <v>90</v>
      </c>
      <c r="H129" s="3" t="s">
        <v>43</v>
      </c>
      <c r="I129" s="3" t="s">
        <v>23</v>
      </c>
      <c r="J129" s="3" t="s">
        <v>24</v>
      </c>
      <c r="K129" s="3">
        <v>48</v>
      </c>
      <c r="L129" s="3" t="s">
        <v>25</v>
      </c>
      <c r="M129" s="3" t="str">
        <f>IF(shopping_behavior_updated[[#This Row],[Subscription Status]]="","desconocido",shopping_behavior_updated[[#This Row],[Subscription Status]])</f>
        <v>Yes</v>
      </c>
      <c r="N129" s="3" t="s">
        <v>44</v>
      </c>
      <c r="O129" s="3" t="s">
        <v>25</v>
      </c>
      <c r="P129" s="3" t="s">
        <v>25</v>
      </c>
      <c r="Q129" s="3">
        <v>26</v>
      </c>
      <c r="R129" s="3" t="s">
        <v>38</v>
      </c>
      <c r="S129" s="3" t="s">
        <v>39</v>
      </c>
      <c r="T129" s="3">
        <f>COUNTBLANK(shopping_behavior_updated[Customer ID])</f>
        <v>0</v>
      </c>
      <c r="U129" s="3">
        <f>IF(IFERROR(VLOOKUP(shopping_behavior_updated[[#This Row],[Customer ID]],A130:$A$3902,1,FALSE),0),1,0)</f>
        <v>0</v>
      </c>
    </row>
    <row r="130" spans="1:21" x14ac:dyDescent="0.2">
      <c r="A130" s="3">
        <v>129</v>
      </c>
      <c r="B130" s="3">
        <v>20</v>
      </c>
      <c r="C130" s="3" t="s">
        <v>18</v>
      </c>
      <c r="D130" s="3" t="s">
        <v>118</v>
      </c>
      <c r="E130" s="3" t="s">
        <v>66</v>
      </c>
      <c r="F130" s="3">
        <v>32</v>
      </c>
      <c r="G130" s="3" t="s">
        <v>98</v>
      </c>
      <c r="H130" s="3" t="s">
        <v>43</v>
      </c>
      <c r="I130" s="3" t="s">
        <v>79</v>
      </c>
      <c r="J130" s="3" t="s">
        <v>36</v>
      </c>
      <c r="K130" s="3">
        <v>47</v>
      </c>
      <c r="L130" s="3" t="s">
        <v>25</v>
      </c>
      <c r="M130" s="3" t="str">
        <f>IF(shopping_behavior_updated[[#This Row],[Subscription Status]]="","desconocido",shopping_behavior_updated[[#This Row],[Subscription Status]])</f>
        <v>Yes</v>
      </c>
      <c r="N130" s="3" t="s">
        <v>53</v>
      </c>
      <c r="O130" s="3" t="s">
        <v>25</v>
      </c>
      <c r="P130" s="3" t="s">
        <v>25</v>
      </c>
      <c r="Q130" s="3">
        <v>21</v>
      </c>
      <c r="R130" s="3" t="s">
        <v>38</v>
      </c>
      <c r="S130" s="3" t="s">
        <v>28</v>
      </c>
      <c r="T130" s="3">
        <f>COUNTBLANK(shopping_behavior_updated[Customer ID])</f>
        <v>0</v>
      </c>
      <c r="U130" s="3">
        <f>IF(IFERROR(VLOOKUP(shopping_behavior_updated[[#This Row],[Customer ID]],A131:$A$3902,1,FALSE),0),1,0)</f>
        <v>0</v>
      </c>
    </row>
    <row r="131" spans="1:21" x14ac:dyDescent="0.2">
      <c r="A131" s="3">
        <v>130</v>
      </c>
      <c r="B131" s="3">
        <v>24</v>
      </c>
      <c r="C131" s="3" t="s">
        <v>18</v>
      </c>
      <c r="D131" s="3" t="s">
        <v>80</v>
      </c>
      <c r="E131" s="3" t="s">
        <v>20</v>
      </c>
      <c r="F131" s="3">
        <v>67</v>
      </c>
      <c r="G131" s="3" t="s">
        <v>137</v>
      </c>
      <c r="H131" s="3" t="s">
        <v>91</v>
      </c>
      <c r="I131" s="3" t="s">
        <v>77</v>
      </c>
      <c r="J131" s="3" t="s">
        <v>52</v>
      </c>
      <c r="K131" s="3">
        <v>42</v>
      </c>
      <c r="L131" s="3" t="s">
        <v>25</v>
      </c>
      <c r="M131" s="3" t="str">
        <f>IF(shopping_behavior_updated[[#This Row],[Subscription Status]]="","desconocido",shopping_behavior_updated[[#This Row],[Subscription Status]])</f>
        <v>Yes</v>
      </c>
      <c r="N131" s="3" t="s">
        <v>69</v>
      </c>
      <c r="O131" s="3" t="s">
        <v>25</v>
      </c>
      <c r="P131" s="3" t="s">
        <v>25</v>
      </c>
      <c r="Q131" s="3">
        <v>49</v>
      </c>
      <c r="R131" s="3" t="s">
        <v>45</v>
      </c>
      <c r="S131" s="3" t="s">
        <v>75</v>
      </c>
      <c r="T131" s="3">
        <f>COUNTBLANK(shopping_behavior_updated[Customer ID])</f>
        <v>0</v>
      </c>
      <c r="U131" s="3">
        <f>IF(IFERROR(VLOOKUP(shopping_behavior_updated[[#This Row],[Customer ID]],A132:$A$3902,1,FALSE),0),1,0)</f>
        <v>0</v>
      </c>
    </row>
    <row r="132" spans="1:21" x14ac:dyDescent="0.2">
      <c r="A132" s="3">
        <v>131</v>
      </c>
      <c r="B132" s="3">
        <v>44</v>
      </c>
      <c r="C132" s="3" t="s">
        <v>18</v>
      </c>
      <c r="D132" s="3" t="s">
        <v>118</v>
      </c>
      <c r="E132" s="3" t="s">
        <v>66</v>
      </c>
      <c r="F132" s="3">
        <v>39</v>
      </c>
      <c r="G132" s="3" t="s">
        <v>21</v>
      </c>
      <c r="H132" s="3" t="s">
        <v>22</v>
      </c>
      <c r="I132" s="3" t="s">
        <v>82</v>
      </c>
      <c r="J132" s="3" t="s">
        <v>56</v>
      </c>
      <c r="K132" s="3">
        <v>37</v>
      </c>
      <c r="L132" s="3" t="s">
        <v>25</v>
      </c>
      <c r="M132" s="3" t="str">
        <f>IF(shopping_behavior_updated[[#This Row],[Subscription Status]]="","desconocido",shopping_behavior_updated[[#This Row],[Subscription Status]])</f>
        <v>Yes</v>
      </c>
      <c r="N132" s="3" t="s">
        <v>44</v>
      </c>
      <c r="O132" s="3" t="s">
        <v>25</v>
      </c>
      <c r="P132" s="3" t="s">
        <v>25</v>
      </c>
      <c r="Q132" s="3">
        <v>13</v>
      </c>
      <c r="R132" s="3" t="s">
        <v>45</v>
      </c>
      <c r="S132" s="3" t="s">
        <v>28</v>
      </c>
      <c r="T132" s="3">
        <f>COUNTBLANK(shopping_behavior_updated[Customer ID])</f>
        <v>0</v>
      </c>
      <c r="U132" s="3">
        <f>IF(IFERROR(VLOOKUP(shopping_behavior_updated[[#This Row],[Customer ID]],A133:$A$3902,1,FALSE),0),1,0)</f>
        <v>0</v>
      </c>
    </row>
    <row r="133" spans="1:21" x14ac:dyDescent="0.2">
      <c r="A133" s="3">
        <v>132</v>
      </c>
      <c r="B133" s="3">
        <v>28</v>
      </c>
      <c r="C133" s="3" t="s">
        <v>18</v>
      </c>
      <c r="D133" s="3" t="s">
        <v>86</v>
      </c>
      <c r="E133" s="3" t="s">
        <v>20</v>
      </c>
      <c r="F133" s="3">
        <v>29</v>
      </c>
      <c r="G133" s="3" t="s">
        <v>30</v>
      </c>
      <c r="H133" s="3" t="s">
        <v>22</v>
      </c>
      <c r="I133" s="3" t="s">
        <v>125</v>
      </c>
      <c r="J133" s="3" t="s">
        <v>52</v>
      </c>
      <c r="K133" s="3">
        <v>39</v>
      </c>
      <c r="L133" s="3" t="s">
        <v>25</v>
      </c>
      <c r="M133" s="3" t="str">
        <f>IF(shopping_behavior_updated[[#This Row],[Subscription Status]]="","desconocido",shopping_behavior_updated[[#This Row],[Subscription Status]])</f>
        <v>Yes</v>
      </c>
      <c r="N133" s="3" t="s">
        <v>53</v>
      </c>
      <c r="O133" s="3" t="s">
        <v>25</v>
      </c>
      <c r="P133" s="3" t="s">
        <v>25</v>
      </c>
      <c r="Q133" s="3">
        <v>46</v>
      </c>
      <c r="R133" s="3" t="s">
        <v>38</v>
      </c>
      <c r="S133" s="3" t="s">
        <v>39</v>
      </c>
      <c r="T133" s="3">
        <f>COUNTBLANK(shopping_behavior_updated[Customer ID])</f>
        <v>0</v>
      </c>
      <c r="U133" s="3">
        <f>IF(IFERROR(VLOOKUP(shopping_behavior_updated[[#This Row],[Customer ID]],A134:$A$3902,1,FALSE),0),1,0)</f>
        <v>0</v>
      </c>
    </row>
    <row r="134" spans="1:21" x14ac:dyDescent="0.2">
      <c r="A134" s="3">
        <v>133</v>
      </c>
      <c r="B134" s="3">
        <v>30</v>
      </c>
      <c r="C134" s="3" t="s">
        <v>18</v>
      </c>
      <c r="D134" s="3" t="s">
        <v>131</v>
      </c>
      <c r="E134" s="3" t="s">
        <v>66</v>
      </c>
      <c r="F134" s="3">
        <v>58</v>
      </c>
      <c r="G134" s="3" t="s">
        <v>129</v>
      </c>
      <c r="H134" s="3" t="s">
        <v>43</v>
      </c>
      <c r="I134" s="3" t="s">
        <v>120</v>
      </c>
      <c r="J134" s="3" t="s">
        <v>56</v>
      </c>
      <c r="K134" s="3">
        <v>47</v>
      </c>
      <c r="L134" s="3" t="s">
        <v>25</v>
      </c>
      <c r="M134" s="3" t="str">
        <f>IF(shopping_behavior_updated[[#This Row],[Subscription Status]]="","desconocido",shopping_behavior_updated[[#This Row],[Subscription Status]])</f>
        <v>Yes</v>
      </c>
      <c r="N134" s="3" t="s">
        <v>69</v>
      </c>
      <c r="O134" s="3" t="s">
        <v>25</v>
      </c>
      <c r="P134" s="3" t="s">
        <v>25</v>
      </c>
      <c r="Q134" s="3">
        <v>42</v>
      </c>
      <c r="R134" s="3" t="s">
        <v>45</v>
      </c>
      <c r="S134" s="3" t="s">
        <v>39</v>
      </c>
      <c r="T134" s="3">
        <f>COUNTBLANK(shopping_behavior_updated[Customer ID])</f>
        <v>0</v>
      </c>
      <c r="U134" s="3">
        <f>IF(IFERROR(VLOOKUP(shopping_behavior_updated[[#This Row],[Customer ID]],A135:$A$3902,1,FALSE),0),1,0)</f>
        <v>0</v>
      </c>
    </row>
    <row r="135" spans="1:21" x14ac:dyDescent="0.2">
      <c r="A135" s="3">
        <v>134</v>
      </c>
      <c r="B135" s="3">
        <v>52</v>
      </c>
      <c r="C135" s="3" t="s">
        <v>18</v>
      </c>
      <c r="D135" s="3" t="s">
        <v>29</v>
      </c>
      <c r="E135" s="3" t="s">
        <v>20</v>
      </c>
      <c r="F135" s="3">
        <v>65</v>
      </c>
      <c r="G135" s="3" t="s">
        <v>55</v>
      </c>
      <c r="H135" s="3" t="s">
        <v>43</v>
      </c>
      <c r="I135" s="3" t="s">
        <v>82</v>
      </c>
      <c r="J135" s="3" t="s">
        <v>24</v>
      </c>
      <c r="K135" s="3">
        <v>25</v>
      </c>
      <c r="L135" s="3" t="s">
        <v>25</v>
      </c>
      <c r="M135" s="3" t="str">
        <f>IF(shopping_behavior_updated[[#This Row],[Subscription Status]]="","desconocido",shopping_behavior_updated[[#This Row],[Subscription Status]])</f>
        <v>Yes</v>
      </c>
      <c r="N135" s="3" t="s">
        <v>44</v>
      </c>
      <c r="O135" s="3" t="s">
        <v>25</v>
      </c>
      <c r="P135" s="3" t="s">
        <v>25</v>
      </c>
      <c r="Q135" s="3">
        <v>25</v>
      </c>
      <c r="R135" s="3" t="s">
        <v>27</v>
      </c>
      <c r="S135" s="3" t="s">
        <v>48</v>
      </c>
      <c r="T135" s="3">
        <f>COUNTBLANK(shopping_behavior_updated[Customer ID])</f>
        <v>0</v>
      </c>
      <c r="U135" s="3">
        <f>IF(IFERROR(VLOOKUP(shopping_behavior_updated[[#This Row],[Customer ID]],A136:$A$3902,1,FALSE),0),1,0)</f>
        <v>0</v>
      </c>
    </row>
    <row r="136" spans="1:21" x14ac:dyDescent="0.2">
      <c r="A136" s="3">
        <v>135</v>
      </c>
      <c r="B136" s="3">
        <v>43</v>
      </c>
      <c r="C136" s="3" t="s">
        <v>18</v>
      </c>
      <c r="D136" s="3" t="s">
        <v>123</v>
      </c>
      <c r="E136" s="3" t="s">
        <v>66</v>
      </c>
      <c r="F136" s="3">
        <v>94</v>
      </c>
      <c r="G136" s="3" t="s">
        <v>104</v>
      </c>
      <c r="H136" s="3" t="s">
        <v>22</v>
      </c>
      <c r="I136" s="3" t="s">
        <v>23</v>
      </c>
      <c r="J136" s="3" t="s">
        <v>56</v>
      </c>
      <c r="K136" s="3">
        <v>49</v>
      </c>
      <c r="L136" s="3" t="s">
        <v>25</v>
      </c>
      <c r="M136" s="3" t="str">
        <f>IF(shopping_behavior_updated[[#This Row],[Subscription Status]]="","desconocido",shopping_behavior_updated[[#This Row],[Subscription Status]])</f>
        <v>Yes</v>
      </c>
      <c r="N136" s="3" t="s">
        <v>73</v>
      </c>
      <c r="O136" s="3" t="s">
        <v>25</v>
      </c>
      <c r="P136" s="3" t="s">
        <v>25</v>
      </c>
      <c r="Q136" s="3">
        <v>25</v>
      </c>
      <c r="R136" s="3" t="s">
        <v>32</v>
      </c>
      <c r="S136" s="3" t="s">
        <v>87</v>
      </c>
      <c r="T136" s="3">
        <f>COUNTBLANK(shopping_behavior_updated[Customer ID])</f>
        <v>0</v>
      </c>
      <c r="U136" s="3">
        <f>IF(IFERROR(VLOOKUP(shopping_behavior_updated[[#This Row],[Customer ID]],A137:$A$3902,1,FALSE),0),1,0)</f>
        <v>0</v>
      </c>
    </row>
    <row r="137" spans="1:21" x14ac:dyDescent="0.2">
      <c r="A137" s="3">
        <v>136</v>
      </c>
      <c r="B137" s="3">
        <v>43</v>
      </c>
      <c r="C137" s="3" t="s">
        <v>18</v>
      </c>
      <c r="D137" s="3" t="s">
        <v>40</v>
      </c>
      <c r="E137" s="3" t="s">
        <v>41</v>
      </c>
      <c r="F137" s="3">
        <v>81</v>
      </c>
      <c r="G137" s="3" t="s">
        <v>110</v>
      </c>
      <c r="H137" s="3" t="s">
        <v>43</v>
      </c>
      <c r="I137" s="3" t="s">
        <v>72</v>
      </c>
      <c r="J137" s="3" t="s">
        <v>56</v>
      </c>
      <c r="K137" s="3">
        <v>41</v>
      </c>
      <c r="L137" s="3" t="s">
        <v>25</v>
      </c>
      <c r="M137" s="3" t="str">
        <f>IF(shopping_behavior_updated[[#This Row],[Subscription Status]]="","desconocido",shopping_behavior_updated[[#This Row],[Subscription Status]])</f>
        <v>Yes</v>
      </c>
      <c r="N137" s="3" t="s">
        <v>26</v>
      </c>
      <c r="O137" s="3" t="s">
        <v>25</v>
      </c>
      <c r="P137" s="3" t="s">
        <v>25</v>
      </c>
      <c r="Q137" s="3">
        <v>12</v>
      </c>
      <c r="R137" s="3" t="s">
        <v>45</v>
      </c>
      <c r="S137" s="3" t="s">
        <v>57</v>
      </c>
      <c r="T137" s="3">
        <f>COUNTBLANK(shopping_behavior_updated[Customer ID])</f>
        <v>0</v>
      </c>
      <c r="U137" s="3">
        <f>IF(IFERROR(VLOOKUP(shopping_behavior_updated[[#This Row],[Customer ID]],A138:$A$3902,1,FALSE),0),1,0)</f>
        <v>0</v>
      </c>
    </row>
    <row r="138" spans="1:21" x14ac:dyDescent="0.2">
      <c r="A138" s="3">
        <v>137</v>
      </c>
      <c r="B138" s="3">
        <v>39</v>
      </c>
      <c r="C138" s="3" t="s">
        <v>18</v>
      </c>
      <c r="D138" s="3" t="s">
        <v>19</v>
      </c>
      <c r="E138" s="3" t="s">
        <v>20</v>
      </c>
      <c r="F138" s="3">
        <v>86</v>
      </c>
      <c r="G138" s="3" t="s">
        <v>130</v>
      </c>
      <c r="H138" s="3" t="s">
        <v>43</v>
      </c>
      <c r="I138" s="3" t="s">
        <v>51</v>
      </c>
      <c r="J138" s="3" t="s">
        <v>24</v>
      </c>
      <c r="K138" s="3">
        <v>33</v>
      </c>
      <c r="L138" s="3" t="s">
        <v>25</v>
      </c>
      <c r="M138" s="3" t="str">
        <f>IF(shopping_behavior_updated[[#This Row],[Subscription Status]]="","desconocido",shopping_behavior_updated[[#This Row],[Subscription Status]])</f>
        <v>Yes</v>
      </c>
      <c r="N138" s="3" t="s">
        <v>37</v>
      </c>
      <c r="O138" s="3" t="s">
        <v>25</v>
      </c>
      <c r="P138" s="3" t="s">
        <v>25</v>
      </c>
      <c r="Q138" s="3">
        <v>4</v>
      </c>
      <c r="R138" s="3" t="s">
        <v>85</v>
      </c>
      <c r="S138" s="3" t="s">
        <v>57</v>
      </c>
      <c r="T138" s="3">
        <f>COUNTBLANK(shopping_behavior_updated[Customer ID])</f>
        <v>0</v>
      </c>
      <c r="U138" s="3">
        <f>IF(IFERROR(VLOOKUP(shopping_behavior_updated[[#This Row],[Customer ID]],A139:$A$3902,1,FALSE),0),1,0)</f>
        <v>0</v>
      </c>
    </row>
    <row r="139" spans="1:21" x14ac:dyDescent="0.2">
      <c r="A139" s="3">
        <v>138</v>
      </c>
      <c r="B139" s="3">
        <v>68</v>
      </c>
      <c r="C139" s="3" t="s">
        <v>18</v>
      </c>
      <c r="D139" s="3" t="s">
        <v>49</v>
      </c>
      <c r="E139" s="3" t="s">
        <v>41</v>
      </c>
      <c r="F139" s="3">
        <v>43</v>
      </c>
      <c r="G139" s="3" t="s">
        <v>111</v>
      </c>
      <c r="H139" s="3" t="s">
        <v>43</v>
      </c>
      <c r="I139" s="3" t="s">
        <v>47</v>
      </c>
      <c r="J139" s="3" t="s">
        <v>36</v>
      </c>
      <c r="K139" s="3">
        <v>47</v>
      </c>
      <c r="L139" s="3" t="s">
        <v>25</v>
      </c>
      <c r="M139" s="3" t="str">
        <f>IF(shopping_behavior_updated[[#This Row],[Subscription Status]]="","desconocido",shopping_behavior_updated[[#This Row],[Subscription Status]])</f>
        <v>Yes</v>
      </c>
      <c r="N139" s="3" t="s">
        <v>37</v>
      </c>
      <c r="O139" s="3" t="s">
        <v>25</v>
      </c>
      <c r="P139" s="3" t="s">
        <v>25</v>
      </c>
      <c r="Q139" s="3">
        <v>38</v>
      </c>
      <c r="R139" s="3" t="s">
        <v>45</v>
      </c>
      <c r="S139" s="3" t="s">
        <v>39</v>
      </c>
      <c r="T139" s="3">
        <f>COUNTBLANK(shopping_behavior_updated[Customer ID])</f>
        <v>0</v>
      </c>
      <c r="U139" s="3">
        <f>IF(IFERROR(VLOOKUP(shopping_behavior_updated[[#This Row],[Customer ID]],A140:$A$3902,1,FALSE),0),1,0)</f>
        <v>0</v>
      </c>
    </row>
    <row r="140" spans="1:21" x14ac:dyDescent="0.2">
      <c r="A140" s="3">
        <v>139</v>
      </c>
      <c r="B140" s="3">
        <v>68</v>
      </c>
      <c r="C140" s="3" t="s">
        <v>18</v>
      </c>
      <c r="D140" s="3" t="s">
        <v>86</v>
      </c>
      <c r="E140" s="3" t="s">
        <v>20</v>
      </c>
      <c r="F140" s="3">
        <v>29</v>
      </c>
      <c r="G140" s="3" t="s">
        <v>141</v>
      </c>
      <c r="H140" s="3" t="s">
        <v>43</v>
      </c>
      <c r="I140" s="3" t="s">
        <v>31</v>
      </c>
      <c r="J140" s="3" t="s">
        <v>24</v>
      </c>
      <c r="K140" s="3">
        <v>44</v>
      </c>
      <c r="L140" s="3" t="s">
        <v>25</v>
      </c>
      <c r="M140" s="3" t="str">
        <f>IF(shopping_behavior_updated[[#This Row],[Subscription Status]]="","desconocido",shopping_behavior_updated[[#This Row],[Subscription Status]])</f>
        <v>Yes</v>
      </c>
      <c r="N140" s="3" t="s">
        <v>73</v>
      </c>
      <c r="O140" s="3" t="s">
        <v>25</v>
      </c>
      <c r="P140" s="3" t="s">
        <v>25</v>
      </c>
      <c r="Q140" s="3">
        <v>42</v>
      </c>
      <c r="R140" s="3" t="s">
        <v>74</v>
      </c>
      <c r="S140" s="3" t="s">
        <v>39</v>
      </c>
      <c r="T140" s="3">
        <f>COUNTBLANK(shopping_behavior_updated[Customer ID])</f>
        <v>0</v>
      </c>
      <c r="U140" s="3">
        <f>IF(IFERROR(VLOOKUP(shopping_behavior_updated[[#This Row],[Customer ID]],A141:$A$3902,1,FALSE),0),1,0)</f>
        <v>0</v>
      </c>
    </row>
    <row r="141" spans="1:21" x14ac:dyDescent="0.2">
      <c r="A141" s="3">
        <v>140</v>
      </c>
      <c r="B141" s="3">
        <v>49</v>
      </c>
      <c r="C141" s="3" t="s">
        <v>18</v>
      </c>
      <c r="D141" s="3" t="s">
        <v>61</v>
      </c>
      <c r="E141" s="3" t="s">
        <v>62</v>
      </c>
      <c r="F141" s="3">
        <v>95</v>
      </c>
      <c r="G141" s="3" t="s">
        <v>102</v>
      </c>
      <c r="H141" s="3" t="s">
        <v>43</v>
      </c>
      <c r="I141" s="3" t="s">
        <v>51</v>
      </c>
      <c r="J141" s="3" t="s">
        <v>56</v>
      </c>
      <c r="K141" s="3">
        <v>38</v>
      </c>
      <c r="L141" s="3" t="s">
        <v>25</v>
      </c>
      <c r="M141" s="3" t="str">
        <f>IF(shopping_behavior_updated[[#This Row],[Subscription Status]]="","desconocido",shopping_behavior_updated[[#This Row],[Subscription Status]])</f>
        <v>Yes</v>
      </c>
      <c r="N141" s="3" t="s">
        <v>73</v>
      </c>
      <c r="O141" s="3" t="s">
        <v>25</v>
      </c>
      <c r="P141" s="3" t="s">
        <v>25</v>
      </c>
      <c r="Q141" s="3">
        <v>30</v>
      </c>
      <c r="R141" s="3" t="s">
        <v>27</v>
      </c>
      <c r="S141" s="3" t="s">
        <v>48</v>
      </c>
      <c r="T141" s="3">
        <f>COUNTBLANK(shopping_behavior_updated[Customer ID])</f>
        <v>0</v>
      </c>
      <c r="U141" s="3">
        <f>IF(IFERROR(VLOOKUP(shopping_behavior_updated[[#This Row],[Customer ID]],A142:$A$3902,1,FALSE),0),1,0)</f>
        <v>0</v>
      </c>
    </row>
    <row r="142" spans="1:21" x14ac:dyDescent="0.2">
      <c r="A142" s="3">
        <v>141</v>
      </c>
      <c r="B142" s="3">
        <v>63</v>
      </c>
      <c r="C142" s="3" t="s">
        <v>18</v>
      </c>
      <c r="D142" s="3" t="s">
        <v>54</v>
      </c>
      <c r="E142" s="3" t="s">
        <v>20</v>
      </c>
      <c r="F142" s="3">
        <v>28</v>
      </c>
      <c r="G142" s="3" t="s">
        <v>97</v>
      </c>
      <c r="H142" s="3" t="s">
        <v>22</v>
      </c>
      <c r="I142" s="3" t="s">
        <v>133</v>
      </c>
      <c r="J142" s="3" t="s">
        <v>56</v>
      </c>
      <c r="K142" s="3">
        <v>39</v>
      </c>
      <c r="L142" s="3" t="s">
        <v>25</v>
      </c>
      <c r="M142" s="3" t="str">
        <f>IF(shopping_behavior_updated[[#This Row],[Subscription Status]]="","desconocido",shopping_behavior_updated[[#This Row],[Subscription Status]])</f>
        <v>Yes</v>
      </c>
      <c r="N142" s="3" t="s">
        <v>69</v>
      </c>
      <c r="O142" s="3" t="s">
        <v>25</v>
      </c>
      <c r="P142" s="3" t="s">
        <v>25</v>
      </c>
      <c r="Q142" s="3">
        <v>50</v>
      </c>
      <c r="R142" s="3" t="s">
        <v>38</v>
      </c>
      <c r="S142" s="3" t="s">
        <v>39</v>
      </c>
      <c r="T142" s="3">
        <f>COUNTBLANK(shopping_behavior_updated[Customer ID])</f>
        <v>0</v>
      </c>
      <c r="U142" s="3">
        <f>IF(IFERROR(VLOOKUP(shopping_behavior_updated[[#This Row],[Customer ID]],A143:$A$3902,1,FALSE),0),1,0)</f>
        <v>0</v>
      </c>
    </row>
    <row r="143" spans="1:21" x14ac:dyDescent="0.2">
      <c r="A143" s="3">
        <v>142</v>
      </c>
      <c r="B143" s="3">
        <v>56</v>
      </c>
      <c r="C143" s="3" t="s">
        <v>18</v>
      </c>
      <c r="D143" s="3" t="s">
        <v>142</v>
      </c>
      <c r="E143" s="3" t="s">
        <v>66</v>
      </c>
      <c r="F143" s="3">
        <v>46</v>
      </c>
      <c r="G143" s="3" t="s">
        <v>140</v>
      </c>
      <c r="H143" s="3" t="s">
        <v>43</v>
      </c>
      <c r="I143" s="3" t="s">
        <v>47</v>
      </c>
      <c r="J143" s="3" t="s">
        <v>56</v>
      </c>
      <c r="K143" s="3">
        <v>49</v>
      </c>
      <c r="L143" s="3" t="s">
        <v>25</v>
      </c>
      <c r="M143" s="3" t="str">
        <f>IF(shopping_behavior_updated[[#This Row],[Subscription Status]]="","desconocido",shopping_behavior_updated[[#This Row],[Subscription Status]])</f>
        <v>Yes</v>
      </c>
      <c r="N143" s="3" t="s">
        <v>37</v>
      </c>
      <c r="O143" s="3" t="s">
        <v>25</v>
      </c>
      <c r="P143" s="3" t="s">
        <v>25</v>
      </c>
      <c r="Q143" s="3">
        <v>45</v>
      </c>
      <c r="R143" s="3" t="s">
        <v>45</v>
      </c>
      <c r="S143" s="3" t="s">
        <v>39</v>
      </c>
      <c r="T143" s="3">
        <f>COUNTBLANK(shopping_behavior_updated[Customer ID])</f>
        <v>0</v>
      </c>
      <c r="U143" s="3">
        <f>IF(IFERROR(VLOOKUP(shopping_behavior_updated[[#This Row],[Customer ID]],A144:$A$3902,1,FALSE),0),1,0)</f>
        <v>0</v>
      </c>
    </row>
    <row r="144" spans="1:21" x14ac:dyDescent="0.2">
      <c r="A144" s="3">
        <v>143</v>
      </c>
      <c r="B144" s="3">
        <v>37</v>
      </c>
      <c r="C144" s="3" t="s">
        <v>18</v>
      </c>
      <c r="D144" s="3" t="s">
        <v>101</v>
      </c>
      <c r="E144" s="3" t="s">
        <v>62</v>
      </c>
      <c r="F144" s="3">
        <v>58</v>
      </c>
      <c r="G144" s="3" t="s">
        <v>144</v>
      </c>
      <c r="H144" s="3" t="s">
        <v>22</v>
      </c>
      <c r="I144" s="3" t="s">
        <v>82</v>
      </c>
      <c r="J144" s="3" t="s">
        <v>56</v>
      </c>
      <c r="K144" s="3">
        <v>31</v>
      </c>
      <c r="L144" s="3" t="s">
        <v>25</v>
      </c>
      <c r="M144" s="3" t="str">
        <f>IF(shopping_behavior_updated[[#This Row],[Subscription Status]]="","desconocido",shopping_behavior_updated[[#This Row],[Subscription Status]])</f>
        <v>Yes</v>
      </c>
      <c r="N144" s="3" t="s">
        <v>37</v>
      </c>
      <c r="O144" s="3" t="s">
        <v>25</v>
      </c>
      <c r="P144" s="3" t="s">
        <v>25</v>
      </c>
      <c r="Q144" s="3">
        <v>33</v>
      </c>
      <c r="R144" s="3" t="s">
        <v>38</v>
      </c>
      <c r="S144" s="3" t="s">
        <v>28</v>
      </c>
      <c r="T144" s="3">
        <f>COUNTBLANK(shopping_behavior_updated[Customer ID])</f>
        <v>0</v>
      </c>
      <c r="U144" s="3">
        <f>IF(IFERROR(VLOOKUP(shopping_behavior_updated[[#This Row],[Customer ID]],A145:$A$3902,1,FALSE),0),1,0)</f>
        <v>0</v>
      </c>
    </row>
    <row r="145" spans="1:21" x14ac:dyDescent="0.2">
      <c r="A145" s="3">
        <v>144</v>
      </c>
      <c r="B145" s="3">
        <v>30</v>
      </c>
      <c r="C145" s="3" t="s">
        <v>18</v>
      </c>
      <c r="D145" s="3" t="s">
        <v>61</v>
      </c>
      <c r="E145" s="3" t="s">
        <v>62</v>
      </c>
      <c r="F145" s="3">
        <v>48</v>
      </c>
      <c r="G145" s="3" t="s">
        <v>67</v>
      </c>
      <c r="H145" s="3" t="s">
        <v>43</v>
      </c>
      <c r="I145" s="3" t="s">
        <v>117</v>
      </c>
      <c r="J145" s="3" t="s">
        <v>56</v>
      </c>
      <c r="K145" s="3">
        <v>27</v>
      </c>
      <c r="L145" s="3" t="s">
        <v>25</v>
      </c>
      <c r="M145" s="3" t="str">
        <f>IF(shopping_behavior_updated[[#This Row],[Subscription Status]]="","desconocido",shopping_behavior_updated[[#This Row],[Subscription Status]])</f>
        <v>Yes</v>
      </c>
      <c r="N145" s="3" t="s">
        <v>73</v>
      </c>
      <c r="O145" s="3" t="s">
        <v>25</v>
      </c>
      <c r="P145" s="3" t="s">
        <v>25</v>
      </c>
      <c r="Q145" s="3">
        <v>25</v>
      </c>
      <c r="R145" s="3" t="s">
        <v>45</v>
      </c>
      <c r="S145" s="3" t="s">
        <v>57</v>
      </c>
      <c r="T145" s="3">
        <f>COUNTBLANK(shopping_behavior_updated[Customer ID])</f>
        <v>0</v>
      </c>
      <c r="U145" s="3">
        <f>IF(IFERROR(VLOOKUP(shopping_behavior_updated[[#This Row],[Customer ID]],A146:$A$3902,1,FALSE),0),1,0)</f>
        <v>0</v>
      </c>
    </row>
    <row r="146" spans="1:21" x14ac:dyDescent="0.2">
      <c r="A146" s="3">
        <v>145</v>
      </c>
      <c r="B146" s="3">
        <v>19</v>
      </c>
      <c r="C146" s="3" t="s">
        <v>18</v>
      </c>
      <c r="D146" s="3" t="s">
        <v>70</v>
      </c>
      <c r="E146" s="3" t="s">
        <v>41</v>
      </c>
      <c r="F146" s="3">
        <v>43</v>
      </c>
      <c r="G146" s="3" t="s">
        <v>126</v>
      </c>
      <c r="H146" s="3" t="s">
        <v>43</v>
      </c>
      <c r="I146" s="3" t="s">
        <v>64</v>
      </c>
      <c r="J146" s="3" t="s">
        <v>56</v>
      </c>
      <c r="K146" s="3">
        <v>32</v>
      </c>
      <c r="L146" s="3" t="s">
        <v>25</v>
      </c>
      <c r="M146" s="3" t="str">
        <f>IF(shopping_behavior_updated[[#This Row],[Subscription Status]]="","desconocido",shopping_behavior_updated[[#This Row],[Subscription Status]])</f>
        <v>Yes</v>
      </c>
      <c r="N146" s="3" t="s">
        <v>26</v>
      </c>
      <c r="O146" s="3" t="s">
        <v>25</v>
      </c>
      <c r="P146" s="3" t="s">
        <v>25</v>
      </c>
      <c r="Q146" s="3">
        <v>25</v>
      </c>
      <c r="R146" s="3" t="s">
        <v>32</v>
      </c>
      <c r="S146" s="3" t="s">
        <v>87</v>
      </c>
      <c r="T146" s="3">
        <f>COUNTBLANK(shopping_behavior_updated[Customer ID])</f>
        <v>0</v>
      </c>
      <c r="U146" s="3">
        <f>IF(IFERROR(VLOOKUP(shopping_behavior_updated[[#This Row],[Customer ID]],A147:$A$3902,1,FALSE),0),1,0)</f>
        <v>0</v>
      </c>
    </row>
    <row r="147" spans="1:21" x14ac:dyDescent="0.2">
      <c r="A147" s="3">
        <v>146</v>
      </c>
      <c r="B147" s="3">
        <v>24</v>
      </c>
      <c r="C147" s="3" t="s">
        <v>18</v>
      </c>
      <c r="D147" s="3" t="s">
        <v>105</v>
      </c>
      <c r="E147" s="3" t="s">
        <v>66</v>
      </c>
      <c r="F147" s="3">
        <v>95</v>
      </c>
      <c r="G147" s="3" t="s">
        <v>67</v>
      </c>
      <c r="H147" s="3" t="s">
        <v>43</v>
      </c>
      <c r="I147" s="3" t="s">
        <v>84</v>
      </c>
      <c r="J147" s="3" t="s">
        <v>56</v>
      </c>
      <c r="K147" s="3">
        <v>45</v>
      </c>
      <c r="L147" s="3" t="s">
        <v>25</v>
      </c>
      <c r="M147" s="3" t="str">
        <f>IF(shopping_behavior_updated[[#This Row],[Subscription Status]]="","desconocido",shopping_behavior_updated[[#This Row],[Subscription Status]])</f>
        <v>Yes</v>
      </c>
      <c r="N147" s="3" t="s">
        <v>53</v>
      </c>
      <c r="O147" s="3" t="s">
        <v>25</v>
      </c>
      <c r="P147" s="3" t="s">
        <v>25</v>
      </c>
      <c r="Q147" s="3">
        <v>44</v>
      </c>
      <c r="R147" s="3" t="s">
        <v>85</v>
      </c>
      <c r="S147" s="3" t="s">
        <v>57</v>
      </c>
      <c r="T147" s="3">
        <f>COUNTBLANK(shopping_behavior_updated[Customer ID])</f>
        <v>0</v>
      </c>
      <c r="U147" s="3">
        <f>IF(IFERROR(VLOOKUP(shopping_behavior_updated[[#This Row],[Customer ID]],A148:$A$3902,1,FALSE),0),1,0)</f>
        <v>0</v>
      </c>
    </row>
    <row r="148" spans="1:21" x14ac:dyDescent="0.2">
      <c r="A148" s="3">
        <v>147</v>
      </c>
      <c r="B148" s="3">
        <v>52</v>
      </c>
      <c r="C148" s="3" t="s">
        <v>18</v>
      </c>
      <c r="D148" s="3" t="s">
        <v>86</v>
      </c>
      <c r="E148" s="3" t="s">
        <v>20</v>
      </c>
      <c r="F148" s="3">
        <v>30</v>
      </c>
      <c r="G148" s="3" t="s">
        <v>111</v>
      </c>
      <c r="H148" s="3" t="s">
        <v>35</v>
      </c>
      <c r="I148" s="3" t="s">
        <v>93</v>
      </c>
      <c r="J148" s="3" t="s">
        <v>56</v>
      </c>
      <c r="K148" s="3">
        <v>4</v>
      </c>
      <c r="L148" s="3" t="s">
        <v>25</v>
      </c>
      <c r="M148" s="3" t="str">
        <f>IF(shopping_behavior_updated[[#This Row],[Subscription Status]]="","desconocido",shopping_behavior_updated[[#This Row],[Subscription Status]])</f>
        <v>Yes</v>
      </c>
      <c r="N148" s="3" t="s">
        <v>53</v>
      </c>
      <c r="O148" s="3" t="s">
        <v>25</v>
      </c>
      <c r="P148" s="3" t="s">
        <v>25</v>
      </c>
      <c r="Q148" s="3">
        <v>21</v>
      </c>
      <c r="R148" s="3" t="s">
        <v>27</v>
      </c>
      <c r="S148" s="3" t="s">
        <v>28</v>
      </c>
      <c r="T148" s="3">
        <f>COUNTBLANK(shopping_behavior_updated[Customer ID])</f>
        <v>0</v>
      </c>
      <c r="U148" s="3">
        <f>IF(IFERROR(VLOOKUP(shopping_behavior_updated[[#This Row],[Customer ID]],A149:$A$3902,1,FALSE),0),1,0)</f>
        <v>0</v>
      </c>
    </row>
    <row r="149" spans="1:21" x14ac:dyDescent="0.2">
      <c r="A149" s="3">
        <v>148</v>
      </c>
      <c r="B149" s="3">
        <v>63</v>
      </c>
      <c r="C149" s="3" t="s">
        <v>18</v>
      </c>
      <c r="D149" s="3" t="s">
        <v>70</v>
      </c>
      <c r="E149" s="3" t="s">
        <v>41</v>
      </c>
      <c r="F149" s="3">
        <v>64</v>
      </c>
      <c r="G149" s="3" t="s">
        <v>134</v>
      </c>
      <c r="H149" s="3" t="s">
        <v>43</v>
      </c>
      <c r="I149" s="3" t="s">
        <v>72</v>
      </c>
      <c r="J149" s="3" t="s">
        <v>52</v>
      </c>
      <c r="K149" s="3">
        <v>35</v>
      </c>
      <c r="L149" s="3" t="s">
        <v>25</v>
      </c>
      <c r="M149" s="3" t="str">
        <f>IF(shopping_behavior_updated[[#This Row],[Subscription Status]]="","desconocido",shopping_behavior_updated[[#This Row],[Subscription Status]])</f>
        <v>Yes</v>
      </c>
      <c r="N149" s="3" t="s">
        <v>69</v>
      </c>
      <c r="O149" s="3" t="s">
        <v>25</v>
      </c>
      <c r="P149" s="3" t="s">
        <v>25</v>
      </c>
      <c r="Q149" s="3">
        <v>31</v>
      </c>
      <c r="R149" s="3" t="s">
        <v>74</v>
      </c>
      <c r="S149" s="3" t="s">
        <v>28</v>
      </c>
      <c r="T149" s="3">
        <f>COUNTBLANK(shopping_behavior_updated[Customer ID])</f>
        <v>0</v>
      </c>
      <c r="U149" s="3">
        <f>IF(IFERROR(VLOOKUP(shopping_behavior_updated[[#This Row],[Customer ID]],A150:$A$3902,1,FALSE),0),1,0)</f>
        <v>0</v>
      </c>
    </row>
    <row r="150" spans="1:21" x14ac:dyDescent="0.2">
      <c r="A150" s="3">
        <v>149</v>
      </c>
      <c r="B150" s="3">
        <v>37</v>
      </c>
      <c r="C150" s="3" t="s">
        <v>18</v>
      </c>
      <c r="D150" s="3" t="s">
        <v>142</v>
      </c>
      <c r="E150" s="3" t="s">
        <v>66</v>
      </c>
      <c r="F150" s="3">
        <v>90</v>
      </c>
      <c r="G150" s="3" t="s">
        <v>50</v>
      </c>
      <c r="H150" s="3" t="s">
        <v>43</v>
      </c>
      <c r="I150" s="3" t="s">
        <v>23</v>
      </c>
      <c r="J150" s="3" t="s">
        <v>56</v>
      </c>
      <c r="K150" s="3">
        <v>26</v>
      </c>
      <c r="L150" s="3" t="s">
        <v>25</v>
      </c>
      <c r="M150" s="3" t="str">
        <f>IF(shopping_behavior_updated[[#This Row],[Subscription Status]]="","desconocido",shopping_behavior_updated[[#This Row],[Subscription Status]])</f>
        <v>Yes</v>
      </c>
      <c r="N150" s="3" t="s">
        <v>73</v>
      </c>
      <c r="O150" s="3" t="s">
        <v>25</v>
      </c>
      <c r="P150" s="3" t="s">
        <v>25</v>
      </c>
      <c r="Q150" s="3">
        <v>47</v>
      </c>
      <c r="R150" s="3" t="s">
        <v>85</v>
      </c>
      <c r="S150" s="3" t="s">
        <v>48</v>
      </c>
      <c r="T150" s="3">
        <f>COUNTBLANK(shopping_behavior_updated[Customer ID])</f>
        <v>0</v>
      </c>
      <c r="U150" s="3">
        <f>IF(IFERROR(VLOOKUP(shopping_behavior_updated[[#This Row],[Customer ID]],A151:$A$3902,1,FALSE),0),1,0)</f>
        <v>0</v>
      </c>
    </row>
    <row r="151" spans="1:21" x14ac:dyDescent="0.2">
      <c r="A151" s="3">
        <v>150</v>
      </c>
      <c r="B151" s="3">
        <v>38</v>
      </c>
      <c r="C151" s="3" t="s">
        <v>18</v>
      </c>
      <c r="D151" s="3" t="s">
        <v>94</v>
      </c>
      <c r="E151" s="3" t="s">
        <v>20</v>
      </c>
      <c r="F151" s="3">
        <v>76</v>
      </c>
      <c r="G151" s="3" t="s">
        <v>78</v>
      </c>
      <c r="H151" s="3" t="s">
        <v>43</v>
      </c>
      <c r="I151" s="3" t="s">
        <v>51</v>
      </c>
      <c r="J151" s="3" t="s">
        <v>52</v>
      </c>
      <c r="K151" s="3">
        <v>32</v>
      </c>
      <c r="L151" s="3" t="s">
        <v>25</v>
      </c>
      <c r="M151" s="3" t="str">
        <f>IF(shopping_behavior_updated[[#This Row],[Subscription Status]]="","desconocido",shopping_behavior_updated[[#This Row],[Subscription Status]])</f>
        <v>Yes</v>
      </c>
      <c r="N151" s="3" t="s">
        <v>37</v>
      </c>
      <c r="O151" s="3" t="s">
        <v>25</v>
      </c>
      <c r="P151" s="3" t="s">
        <v>25</v>
      </c>
      <c r="Q151" s="3">
        <v>14</v>
      </c>
      <c r="R151" s="3" t="s">
        <v>45</v>
      </c>
      <c r="S151" s="3" t="s">
        <v>87</v>
      </c>
      <c r="T151" s="3">
        <f>COUNTBLANK(shopping_behavior_updated[Customer ID])</f>
        <v>0</v>
      </c>
      <c r="U151" s="3">
        <f>IF(IFERROR(VLOOKUP(shopping_behavior_updated[[#This Row],[Customer ID]],A152:$A$3902,1,FALSE),0),1,0)</f>
        <v>0</v>
      </c>
    </row>
    <row r="152" spans="1:21" x14ac:dyDescent="0.2">
      <c r="A152" s="3">
        <v>151</v>
      </c>
      <c r="B152" s="3">
        <v>35</v>
      </c>
      <c r="C152" s="3" t="s">
        <v>18</v>
      </c>
      <c r="D152" s="3" t="s">
        <v>136</v>
      </c>
      <c r="E152" s="3" t="s">
        <v>41</v>
      </c>
      <c r="F152" s="3">
        <v>96</v>
      </c>
      <c r="G152" s="3" t="s">
        <v>98</v>
      </c>
      <c r="H152" s="3" t="s">
        <v>22</v>
      </c>
      <c r="I152" s="3" t="s">
        <v>108</v>
      </c>
      <c r="J152" s="3" t="s">
        <v>56</v>
      </c>
      <c r="K152" s="3">
        <v>49</v>
      </c>
      <c r="L152" s="3" t="s">
        <v>25</v>
      </c>
      <c r="M152" s="3" t="str">
        <f>IF(shopping_behavior_updated[[#This Row],[Subscription Status]]="","desconocido",shopping_behavior_updated[[#This Row],[Subscription Status]])</f>
        <v>Yes</v>
      </c>
      <c r="N152" s="3" t="s">
        <v>53</v>
      </c>
      <c r="O152" s="3" t="s">
        <v>25</v>
      </c>
      <c r="P152" s="3" t="s">
        <v>25</v>
      </c>
      <c r="Q152" s="3">
        <v>17</v>
      </c>
      <c r="R152" s="3" t="s">
        <v>85</v>
      </c>
      <c r="S152" s="3" t="s">
        <v>96</v>
      </c>
      <c r="T152" s="3">
        <f>COUNTBLANK(shopping_behavior_updated[Customer ID])</f>
        <v>0</v>
      </c>
      <c r="U152" s="3">
        <f>IF(IFERROR(VLOOKUP(shopping_behavior_updated[[#This Row],[Customer ID]],A153:$A$3902,1,FALSE),0),1,0)</f>
        <v>0</v>
      </c>
    </row>
    <row r="153" spans="1:21" x14ac:dyDescent="0.2">
      <c r="A153" s="3">
        <v>152</v>
      </c>
      <c r="B153" s="3">
        <v>28</v>
      </c>
      <c r="C153" s="3" t="s">
        <v>18</v>
      </c>
      <c r="D153" s="3" t="s">
        <v>88</v>
      </c>
      <c r="E153" s="3" t="s">
        <v>66</v>
      </c>
      <c r="F153" s="3">
        <v>47</v>
      </c>
      <c r="G153" s="3" t="s">
        <v>113</v>
      </c>
      <c r="H153" s="3" t="s">
        <v>22</v>
      </c>
      <c r="I153" s="3" t="s">
        <v>47</v>
      </c>
      <c r="J153" s="3" t="s">
        <v>56</v>
      </c>
      <c r="K153" s="3">
        <v>45</v>
      </c>
      <c r="L153" s="3" t="s">
        <v>25</v>
      </c>
      <c r="M153" s="3" t="str">
        <f>IF(shopping_behavior_updated[[#This Row],[Subscription Status]]="","desconocido",shopping_behavior_updated[[#This Row],[Subscription Status]])</f>
        <v>Yes</v>
      </c>
      <c r="N153" s="3" t="s">
        <v>44</v>
      </c>
      <c r="O153" s="3" t="s">
        <v>25</v>
      </c>
      <c r="P153" s="3" t="s">
        <v>25</v>
      </c>
      <c r="Q153" s="3">
        <v>3</v>
      </c>
      <c r="R153" s="3" t="s">
        <v>27</v>
      </c>
      <c r="S153" s="3" t="s">
        <v>48</v>
      </c>
      <c r="T153" s="3">
        <f>COUNTBLANK(shopping_behavior_updated[Customer ID])</f>
        <v>0</v>
      </c>
      <c r="U153" s="3">
        <f>IF(IFERROR(VLOOKUP(shopping_behavior_updated[[#This Row],[Customer ID]],A154:$A$3902,1,FALSE),0),1,0)</f>
        <v>0</v>
      </c>
    </row>
    <row r="154" spans="1:21" x14ac:dyDescent="0.2">
      <c r="A154" s="3">
        <v>153</v>
      </c>
      <c r="B154" s="3">
        <v>30</v>
      </c>
      <c r="C154" s="3" t="s">
        <v>18</v>
      </c>
      <c r="D154" s="3" t="s">
        <v>54</v>
      </c>
      <c r="E154" s="3" t="s">
        <v>20</v>
      </c>
      <c r="F154" s="3">
        <v>85</v>
      </c>
      <c r="G154" s="3" t="s">
        <v>130</v>
      </c>
      <c r="H154" s="3" t="s">
        <v>35</v>
      </c>
      <c r="I154" s="3" t="s">
        <v>109</v>
      </c>
      <c r="J154" s="3" t="s">
        <v>52</v>
      </c>
      <c r="K154" s="3">
        <v>43</v>
      </c>
      <c r="L154" s="3" t="s">
        <v>25</v>
      </c>
      <c r="M154" s="3" t="str">
        <f>IF(shopping_behavior_updated[[#This Row],[Subscription Status]]="","desconocido",shopping_behavior_updated[[#This Row],[Subscription Status]])</f>
        <v>Yes</v>
      </c>
      <c r="N154" s="3" t="s">
        <v>26</v>
      </c>
      <c r="O154" s="3" t="s">
        <v>25</v>
      </c>
      <c r="P154" s="3" t="s">
        <v>25</v>
      </c>
      <c r="Q154" s="3">
        <v>42</v>
      </c>
      <c r="R154" s="3" t="s">
        <v>27</v>
      </c>
      <c r="S154" s="3" t="s">
        <v>48</v>
      </c>
      <c r="T154" s="3">
        <f>COUNTBLANK(shopping_behavior_updated[Customer ID])</f>
        <v>0</v>
      </c>
      <c r="U154" s="3">
        <f>IF(IFERROR(VLOOKUP(shopping_behavior_updated[[#This Row],[Customer ID]],A155:$A$3902,1,FALSE),0),1,0)</f>
        <v>0</v>
      </c>
    </row>
    <row r="155" spans="1:21" x14ac:dyDescent="0.2">
      <c r="A155" s="3">
        <v>154</v>
      </c>
      <c r="B155" s="3">
        <v>69</v>
      </c>
      <c r="C155" s="3" t="s">
        <v>18</v>
      </c>
      <c r="D155" s="3" t="s">
        <v>103</v>
      </c>
      <c r="E155" s="3" t="s">
        <v>20</v>
      </c>
      <c r="F155" s="3">
        <v>55</v>
      </c>
      <c r="G155" s="3" t="s">
        <v>97</v>
      </c>
      <c r="H155" s="3" t="s">
        <v>43</v>
      </c>
      <c r="I155" s="3" t="s">
        <v>31</v>
      </c>
      <c r="J155" s="3" t="s">
        <v>24</v>
      </c>
      <c r="K155" s="3">
        <v>32</v>
      </c>
      <c r="L155" s="3" t="s">
        <v>25</v>
      </c>
      <c r="M155" s="3" t="str">
        <f>IF(shopping_behavior_updated[[#This Row],[Subscription Status]]="","desconocido",shopping_behavior_updated[[#This Row],[Subscription Status]])</f>
        <v>Yes</v>
      </c>
      <c r="N155" s="3" t="s">
        <v>53</v>
      </c>
      <c r="O155" s="3" t="s">
        <v>25</v>
      </c>
      <c r="P155" s="3" t="s">
        <v>25</v>
      </c>
      <c r="Q155" s="3">
        <v>22</v>
      </c>
      <c r="R155" s="3" t="s">
        <v>85</v>
      </c>
      <c r="S155" s="3" t="s">
        <v>48</v>
      </c>
      <c r="T155" s="3">
        <f>COUNTBLANK(shopping_behavior_updated[Customer ID])</f>
        <v>0</v>
      </c>
      <c r="U155" s="3">
        <f>IF(IFERROR(VLOOKUP(shopping_behavior_updated[[#This Row],[Customer ID]],A156:$A$3902,1,FALSE),0),1,0)</f>
        <v>0</v>
      </c>
    </row>
    <row r="156" spans="1:21" x14ac:dyDescent="0.2">
      <c r="A156" s="3">
        <v>155</v>
      </c>
      <c r="B156" s="3">
        <v>41</v>
      </c>
      <c r="C156" s="3" t="s">
        <v>18</v>
      </c>
      <c r="D156" s="3" t="s">
        <v>80</v>
      </c>
      <c r="E156" s="3" t="s">
        <v>20</v>
      </c>
      <c r="F156" s="3">
        <v>98</v>
      </c>
      <c r="G156" s="3" t="s">
        <v>100</v>
      </c>
      <c r="H156" s="3" t="s">
        <v>43</v>
      </c>
      <c r="I156" s="3" t="s">
        <v>60</v>
      </c>
      <c r="J156" s="3" t="s">
        <v>56</v>
      </c>
      <c r="K156" s="3">
        <v>36</v>
      </c>
      <c r="L156" s="3" t="s">
        <v>25</v>
      </c>
      <c r="M156" s="3" t="str">
        <f>IF(shopping_behavior_updated[[#This Row],[Subscription Status]]="","desconocido",shopping_behavior_updated[[#This Row],[Subscription Status]])</f>
        <v>Yes</v>
      </c>
      <c r="N156" s="3" t="s">
        <v>44</v>
      </c>
      <c r="O156" s="3" t="s">
        <v>25</v>
      </c>
      <c r="P156" s="3" t="s">
        <v>25</v>
      </c>
      <c r="Q156" s="3">
        <v>21</v>
      </c>
      <c r="R156" s="3" t="s">
        <v>27</v>
      </c>
      <c r="S156" s="3" t="s">
        <v>57</v>
      </c>
      <c r="T156" s="3">
        <f>COUNTBLANK(shopping_behavior_updated[Customer ID])</f>
        <v>0</v>
      </c>
      <c r="U156" s="3">
        <f>IF(IFERROR(VLOOKUP(shopping_behavior_updated[[#This Row],[Customer ID]],A157:$A$3902,1,FALSE),0),1,0)</f>
        <v>0</v>
      </c>
    </row>
    <row r="157" spans="1:21" x14ac:dyDescent="0.2">
      <c r="A157" s="3">
        <v>156</v>
      </c>
      <c r="B157" s="3">
        <v>63</v>
      </c>
      <c r="C157" s="3" t="s">
        <v>18</v>
      </c>
      <c r="D157" s="3" t="s">
        <v>124</v>
      </c>
      <c r="E157" s="3" t="s">
        <v>20</v>
      </c>
      <c r="F157" s="3">
        <v>77</v>
      </c>
      <c r="G157" s="3" t="s">
        <v>30</v>
      </c>
      <c r="H157" s="3" t="s">
        <v>35</v>
      </c>
      <c r="I157" s="3" t="s">
        <v>77</v>
      </c>
      <c r="J157" s="3" t="s">
        <v>36</v>
      </c>
      <c r="K157" s="3">
        <v>43</v>
      </c>
      <c r="L157" s="3" t="s">
        <v>25</v>
      </c>
      <c r="M157" s="3" t="str">
        <f>IF(shopping_behavior_updated[[#This Row],[Subscription Status]]="","desconocido",shopping_behavior_updated[[#This Row],[Subscription Status]])</f>
        <v>Yes</v>
      </c>
      <c r="N157" s="3" t="s">
        <v>37</v>
      </c>
      <c r="O157" s="3" t="s">
        <v>25</v>
      </c>
      <c r="P157" s="3" t="s">
        <v>25</v>
      </c>
      <c r="Q157" s="3">
        <v>21</v>
      </c>
      <c r="R157" s="3" t="s">
        <v>74</v>
      </c>
      <c r="S157" s="3" t="s">
        <v>57</v>
      </c>
      <c r="T157" s="3">
        <f>COUNTBLANK(shopping_behavior_updated[Customer ID])</f>
        <v>0</v>
      </c>
      <c r="U157" s="3">
        <f>IF(IFERROR(VLOOKUP(shopping_behavior_updated[[#This Row],[Customer ID]],A158:$A$3902,1,FALSE),0),1,0)</f>
        <v>0</v>
      </c>
    </row>
    <row r="158" spans="1:21" x14ac:dyDescent="0.2">
      <c r="A158" s="3">
        <v>157</v>
      </c>
      <c r="B158" s="3">
        <v>35</v>
      </c>
      <c r="C158" s="3" t="s">
        <v>18</v>
      </c>
      <c r="D158" s="3" t="s">
        <v>58</v>
      </c>
      <c r="E158" s="3" t="s">
        <v>20</v>
      </c>
      <c r="F158" s="3">
        <v>26</v>
      </c>
      <c r="G158" s="3" t="s">
        <v>67</v>
      </c>
      <c r="H158" s="3" t="s">
        <v>43</v>
      </c>
      <c r="I158" s="3" t="s">
        <v>92</v>
      </c>
      <c r="J158" s="3" t="s">
        <v>56</v>
      </c>
      <c r="K158" s="3">
        <v>4</v>
      </c>
      <c r="L158" s="3" t="s">
        <v>25</v>
      </c>
      <c r="M158" s="3" t="str">
        <f>IF(shopping_behavior_updated[[#This Row],[Subscription Status]]="","desconocido",shopping_behavior_updated[[#This Row],[Subscription Status]])</f>
        <v>Yes</v>
      </c>
      <c r="N158" s="3" t="s">
        <v>53</v>
      </c>
      <c r="O158" s="3" t="s">
        <v>25</v>
      </c>
      <c r="P158" s="3" t="s">
        <v>25</v>
      </c>
      <c r="Q158" s="3">
        <v>40</v>
      </c>
      <c r="R158" s="3" t="s">
        <v>85</v>
      </c>
      <c r="S158" s="3" t="s">
        <v>48</v>
      </c>
      <c r="T158" s="3">
        <f>COUNTBLANK(shopping_behavior_updated[Customer ID])</f>
        <v>0</v>
      </c>
      <c r="U158" s="3">
        <f>IF(IFERROR(VLOOKUP(shopping_behavior_updated[[#This Row],[Customer ID]],A159:$A$3902,1,FALSE),0),1,0)</f>
        <v>0</v>
      </c>
    </row>
    <row r="159" spans="1:21" x14ac:dyDescent="0.2">
      <c r="A159" s="3">
        <v>158</v>
      </c>
      <c r="B159" s="3">
        <v>36</v>
      </c>
      <c r="C159" s="3" t="s">
        <v>18</v>
      </c>
      <c r="D159" s="3" t="s">
        <v>123</v>
      </c>
      <c r="E159" s="3" t="s">
        <v>66</v>
      </c>
      <c r="F159" s="3">
        <v>68</v>
      </c>
      <c r="G159" s="3" t="s">
        <v>128</v>
      </c>
      <c r="H159" s="3" t="s">
        <v>35</v>
      </c>
      <c r="I159" s="3" t="s">
        <v>133</v>
      </c>
      <c r="J159" s="3" t="s">
        <v>56</v>
      </c>
      <c r="K159" s="3">
        <v>3</v>
      </c>
      <c r="L159" s="3" t="s">
        <v>25</v>
      </c>
      <c r="M159" s="3" t="str">
        <f>IF(shopping_behavior_updated[[#This Row],[Subscription Status]]="","desconocido",shopping_behavior_updated[[#This Row],[Subscription Status]])</f>
        <v>Yes</v>
      </c>
      <c r="N159" s="3" t="s">
        <v>44</v>
      </c>
      <c r="O159" s="3" t="s">
        <v>25</v>
      </c>
      <c r="P159" s="3" t="s">
        <v>25</v>
      </c>
      <c r="Q159" s="3">
        <v>1</v>
      </c>
      <c r="R159" s="3" t="s">
        <v>74</v>
      </c>
      <c r="S159" s="3" t="s">
        <v>28</v>
      </c>
      <c r="T159" s="3">
        <f>COUNTBLANK(shopping_behavior_updated[Customer ID])</f>
        <v>0</v>
      </c>
      <c r="U159" s="3">
        <f>IF(IFERROR(VLOOKUP(shopping_behavior_updated[[#This Row],[Customer ID]],A160:$A$3902,1,FALSE),0),1,0)</f>
        <v>0</v>
      </c>
    </row>
    <row r="160" spans="1:21" x14ac:dyDescent="0.2">
      <c r="A160" s="3">
        <v>159</v>
      </c>
      <c r="B160" s="3">
        <v>25</v>
      </c>
      <c r="C160" s="3" t="s">
        <v>18</v>
      </c>
      <c r="D160" s="3" t="s">
        <v>54</v>
      </c>
      <c r="E160" s="3" t="s">
        <v>20</v>
      </c>
      <c r="F160" s="3">
        <v>73</v>
      </c>
      <c r="G160" s="3" t="s">
        <v>138</v>
      </c>
      <c r="H160" s="3" t="s">
        <v>91</v>
      </c>
      <c r="I160" s="3" t="s">
        <v>84</v>
      </c>
      <c r="J160" s="3" t="s">
        <v>56</v>
      </c>
      <c r="K160" s="3">
        <v>41</v>
      </c>
      <c r="L160" s="3" t="s">
        <v>25</v>
      </c>
      <c r="M160" s="3" t="str">
        <f>IF(shopping_behavior_updated[[#This Row],[Subscription Status]]="","desconocido",shopping_behavior_updated[[#This Row],[Subscription Status]])</f>
        <v>Yes</v>
      </c>
      <c r="N160" s="3" t="s">
        <v>53</v>
      </c>
      <c r="O160" s="3" t="s">
        <v>25</v>
      </c>
      <c r="P160" s="3" t="s">
        <v>25</v>
      </c>
      <c r="Q160" s="3">
        <v>50</v>
      </c>
      <c r="R160" s="3" t="s">
        <v>74</v>
      </c>
      <c r="S160" s="3" t="s">
        <v>87</v>
      </c>
      <c r="T160" s="3">
        <f>COUNTBLANK(shopping_behavior_updated[Customer ID])</f>
        <v>0</v>
      </c>
      <c r="U160" s="3">
        <f>IF(IFERROR(VLOOKUP(shopping_behavior_updated[[#This Row],[Customer ID]],A161:$A$3902,1,FALSE),0),1,0)</f>
        <v>0</v>
      </c>
    </row>
    <row r="161" spans="1:21" x14ac:dyDescent="0.2">
      <c r="A161" s="3">
        <v>160</v>
      </c>
      <c r="B161" s="3">
        <v>58</v>
      </c>
      <c r="C161" s="3" t="s">
        <v>18</v>
      </c>
      <c r="D161" s="3" t="s">
        <v>142</v>
      </c>
      <c r="E161" s="3" t="s">
        <v>66</v>
      </c>
      <c r="F161" s="3">
        <v>27</v>
      </c>
      <c r="G161" s="3" t="s">
        <v>81</v>
      </c>
      <c r="H161" s="3" t="s">
        <v>43</v>
      </c>
      <c r="I161" s="3" t="s">
        <v>60</v>
      </c>
      <c r="J161" s="3" t="s">
        <v>56</v>
      </c>
      <c r="K161" s="3">
        <v>38</v>
      </c>
      <c r="L161" s="3" t="s">
        <v>25</v>
      </c>
      <c r="M161" s="3" t="str">
        <f>IF(shopping_behavior_updated[[#This Row],[Subscription Status]]="","desconocido",shopping_behavior_updated[[#This Row],[Subscription Status]])</f>
        <v>Yes</v>
      </c>
      <c r="N161" s="3" t="s">
        <v>73</v>
      </c>
      <c r="O161" s="3" t="s">
        <v>25</v>
      </c>
      <c r="P161" s="3" t="s">
        <v>25</v>
      </c>
      <c r="Q161" s="3">
        <v>39</v>
      </c>
      <c r="R161" s="3" t="s">
        <v>74</v>
      </c>
      <c r="S161" s="3" t="s">
        <v>96</v>
      </c>
      <c r="T161" s="3">
        <f>COUNTBLANK(shopping_behavior_updated[Customer ID])</f>
        <v>0</v>
      </c>
      <c r="U161" s="3">
        <f>IF(IFERROR(VLOOKUP(shopping_behavior_updated[[#This Row],[Customer ID]],A162:$A$3902,1,FALSE),0),1,0)</f>
        <v>0</v>
      </c>
    </row>
    <row r="162" spans="1:21" x14ac:dyDescent="0.2">
      <c r="A162" s="3">
        <v>161</v>
      </c>
      <c r="B162" s="3">
        <v>27</v>
      </c>
      <c r="C162" s="3" t="s">
        <v>18</v>
      </c>
      <c r="D162" s="3" t="s">
        <v>142</v>
      </c>
      <c r="E162" s="3" t="s">
        <v>66</v>
      </c>
      <c r="F162" s="3">
        <v>23</v>
      </c>
      <c r="G162" s="3" t="s">
        <v>104</v>
      </c>
      <c r="H162" s="3" t="s">
        <v>43</v>
      </c>
      <c r="I162" s="3" t="s">
        <v>120</v>
      </c>
      <c r="J162" s="3" t="s">
        <v>52</v>
      </c>
      <c r="K162" s="3">
        <v>46</v>
      </c>
      <c r="L162" s="3" t="s">
        <v>25</v>
      </c>
      <c r="M162" s="3" t="str">
        <f>IF(shopping_behavior_updated[[#This Row],[Subscription Status]]="","desconocido",shopping_behavior_updated[[#This Row],[Subscription Status]])</f>
        <v>Yes</v>
      </c>
      <c r="N162" s="3" t="s">
        <v>37</v>
      </c>
      <c r="O162" s="3" t="s">
        <v>25</v>
      </c>
      <c r="P162" s="3" t="s">
        <v>25</v>
      </c>
      <c r="Q162" s="3">
        <v>34</v>
      </c>
      <c r="R162" s="3" t="s">
        <v>27</v>
      </c>
      <c r="S162" s="3" t="s">
        <v>87</v>
      </c>
      <c r="T162" s="3">
        <f>COUNTBLANK(shopping_behavior_updated[Customer ID])</f>
        <v>0</v>
      </c>
      <c r="U162" s="3">
        <f>IF(IFERROR(VLOOKUP(shopping_behavior_updated[[#This Row],[Customer ID]],A163:$A$3902,1,FALSE),0),1,0)</f>
        <v>0</v>
      </c>
    </row>
    <row r="163" spans="1:21" x14ac:dyDescent="0.2">
      <c r="A163" s="3">
        <v>162</v>
      </c>
      <c r="B163" s="3">
        <v>65</v>
      </c>
      <c r="C163" s="3" t="s">
        <v>18</v>
      </c>
      <c r="D163" s="3" t="s">
        <v>131</v>
      </c>
      <c r="E163" s="3" t="s">
        <v>66</v>
      </c>
      <c r="F163" s="3">
        <v>49</v>
      </c>
      <c r="G163" s="3" t="s">
        <v>113</v>
      </c>
      <c r="H163" s="3" t="s">
        <v>43</v>
      </c>
      <c r="I163" s="3" t="s">
        <v>77</v>
      </c>
      <c r="J163" s="3" t="s">
        <v>56</v>
      </c>
      <c r="K163" s="3">
        <v>3</v>
      </c>
      <c r="L163" s="3" t="s">
        <v>25</v>
      </c>
      <c r="M163" s="3" t="str">
        <f>IF(shopping_behavior_updated[[#This Row],[Subscription Status]]="","desconocido",shopping_behavior_updated[[#This Row],[Subscription Status]])</f>
        <v>Yes</v>
      </c>
      <c r="N163" s="3" t="s">
        <v>26</v>
      </c>
      <c r="O163" s="3" t="s">
        <v>25</v>
      </c>
      <c r="P163" s="3" t="s">
        <v>25</v>
      </c>
      <c r="Q163" s="3">
        <v>29</v>
      </c>
      <c r="R163" s="3" t="s">
        <v>27</v>
      </c>
      <c r="S163" s="3" t="s">
        <v>28</v>
      </c>
      <c r="T163" s="3">
        <f>COUNTBLANK(shopping_behavior_updated[Customer ID])</f>
        <v>0</v>
      </c>
      <c r="U163" s="3">
        <f>IF(IFERROR(VLOOKUP(shopping_behavior_updated[[#This Row],[Customer ID]],A164:$A$3902,1,FALSE),0),1,0)</f>
        <v>0</v>
      </c>
    </row>
    <row r="164" spans="1:21" x14ac:dyDescent="0.2">
      <c r="A164" s="3">
        <v>163</v>
      </c>
      <c r="B164" s="3">
        <v>54</v>
      </c>
      <c r="C164" s="3" t="s">
        <v>18</v>
      </c>
      <c r="D164" s="3" t="s">
        <v>88</v>
      </c>
      <c r="E164" s="3" t="s">
        <v>66</v>
      </c>
      <c r="F164" s="3">
        <v>74</v>
      </c>
      <c r="G164" s="3" t="s">
        <v>98</v>
      </c>
      <c r="H164" s="3" t="s">
        <v>43</v>
      </c>
      <c r="I164" s="3" t="s">
        <v>47</v>
      </c>
      <c r="J164" s="3" t="s">
        <v>52</v>
      </c>
      <c r="K164" s="3">
        <v>3</v>
      </c>
      <c r="L164" s="3" t="s">
        <v>25</v>
      </c>
      <c r="M164" s="3" t="str">
        <f>IF(shopping_behavior_updated[[#This Row],[Subscription Status]]="","desconocido",shopping_behavior_updated[[#This Row],[Subscription Status]])</f>
        <v>Yes</v>
      </c>
      <c r="N164" s="3" t="s">
        <v>73</v>
      </c>
      <c r="O164" s="3" t="s">
        <v>25</v>
      </c>
      <c r="P164" s="3" t="s">
        <v>25</v>
      </c>
      <c r="Q164" s="3">
        <v>31</v>
      </c>
      <c r="R164" s="3" t="s">
        <v>45</v>
      </c>
      <c r="S164" s="3" t="s">
        <v>75</v>
      </c>
      <c r="T164" s="3">
        <f>COUNTBLANK(shopping_behavior_updated[Customer ID])</f>
        <v>0</v>
      </c>
      <c r="U164" s="3">
        <f>IF(IFERROR(VLOOKUP(shopping_behavior_updated[[#This Row],[Customer ID]],A165:$A$3902,1,FALSE),0),1,0)</f>
        <v>0</v>
      </c>
    </row>
    <row r="165" spans="1:21" x14ac:dyDescent="0.2">
      <c r="A165" s="3">
        <v>164</v>
      </c>
      <c r="B165" s="3">
        <v>54</v>
      </c>
      <c r="C165" s="3" t="s">
        <v>18</v>
      </c>
      <c r="D165" s="3" t="s">
        <v>86</v>
      </c>
      <c r="E165" s="3" t="s">
        <v>20</v>
      </c>
      <c r="F165" s="3">
        <v>67</v>
      </c>
      <c r="G165" s="3" t="s">
        <v>140</v>
      </c>
      <c r="H165" s="3" t="s">
        <v>43</v>
      </c>
      <c r="I165" s="3" t="s">
        <v>72</v>
      </c>
      <c r="J165" s="3" t="s">
        <v>52</v>
      </c>
      <c r="K165" s="3">
        <v>34</v>
      </c>
      <c r="L165" s="3" t="s">
        <v>25</v>
      </c>
      <c r="M165" s="3" t="str">
        <f>IF(shopping_behavior_updated[[#This Row],[Subscription Status]]="","desconocido",shopping_behavior_updated[[#This Row],[Subscription Status]])</f>
        <v>Yes</v>
      </c>
      <c r="N165" s="3" t="s">
        <v>53</v>
      </c>
      <c r="O165" s="3" t="s">
        <v>25</v>
      </c>
      <c r="P165" s="3" t="s">
        <v>25</v>
      </c>
      <c r="Q165" s="3">
        <v>8</v>
      </c>
      <c r="R165" s="3" t="s">
        <v>85</v>
      </c>
      <c r="S165" s="3" t="s">
        <v>39</v>
      </c>
      <c r="T165" s="3">
        <f>COUNTBLANK(shopping_behavior_updated[Customer ID])</f>
        <v>0</v>
      </c>
      <c r="U165" s="3">
        <f>IF(IFERROR(VLOOKUP(shopping_behavior_updated[[#This Row],[Customer ID]],A166:$A$3902,1,FALSE),0),1,0)</f>
        <v>0</v>
      </c>
    </row>
    <row r="166" spans="1:21" x14ac:dyDescent="0.2">
      <c r="A166" s="3">
        <v>165</v>
      </c>
      <c r="B166" s="3">
        <v>59</v>
      </c>
      <c r="C166" s="3" t="s">
        <v>18</v>
      </c>
      <c r="D166" s="3" t="s">
        <v>65</v>
      </c>
      <c r="E166" s="3" t="s">
        <v>66</v>
      </c>
      <c r="F166" s="3">
        <v>65</v>
      </c>
      <c r="G166" s="3" t="s">
        <v>78</v>
      </c>
      <c r="H166" s="3" t="s">
        <v>35</v>
      </c>
      <c r="I166" s="3" t="s">
        <v>72</v>
      </c>
      <c r="J166" s="3" t="s">
        <v>36</v>
      </c>
      <c r="K166" s="3">
        <v>26</v>
      </c>
      <c r="L166" s="3" t="s">
        <v>25</v>
      </c>
      <c r="M166" s="3" t="str">
        <f>IF(shopping_behavior_updated[[#This Row],[Subscription Status]]="","desconocido",shopping_behavior_updated[[#This Row],[Subscription Status]])</f>
        <v>Yes</v>
      </c>
      <c r="N166" s="3" t="s">
        <v>37</v>
      </c>
      <c r="O166" s="3" t="s">
        <v>25</v>
      </c>
      <c r="P166" s="3" t="s">
        <v>25</v>
      </c>
      <c r="Q166" s="3">
        <v>5</v>
      </c>
      <c r="R166" s="3" t="s">
        <v>38</v>
      </c>
      <c r="S166" s="3" t="s">
        <v>28</v>
      </c>
      <c r="T166" s="3">
        <f>COUNTBLANK(shopping_behavior_updated[Customer ID])</f>
        <v>0</v>
      </c>
      <c r="U166" s="3">
        <f>IF(IFERROR(VLOOKUP(shopping_behavior_updated[[#This Row],[Customer ID]],A167:$A$3902,1,FALSE),0),1,0)</f>
        <v>0</v>
      </c>
    </row>
    <row r="167" spans="1:21" x14ac:dyDescent="0.2">
      <c r="A167" s="3">
        <v>166</v>
      </c>
      <c r="B167" s="3">
        <v>42</v>
      </c>
      <c r="C167" s="3" t="s">
        <v>18</v>
      </c>
      <c r="D167" s="3" t="s">
        <v>65</v>
      </c>
      <c r="E167" s="3" t="s">
        <v>66</v>
      </c>
      <c r="F167" s="3">
        <v>60</v>
      </c>
      <c r="G167" s="3" t="s">
        <v>21</v>
      </c>
      <c r="H167" s="3" t="s">
        <v>35</v>
      </c>
      <c r="I167" s="3" t="s">
        <v>133</v>
      </c>
      <c r="J167" s="3" t="s">
        <v>24</v>
      </c>
      <c r="K167" s="3">
        <v>28</v>
      </c>
      <c r="L167" s="3" t="s">
        <v>25</v>
      </c>
      <c r="M167" s="3" t="str">
        <f>IF(shopping_behavior_updated[[#This Row],[Subscription Status]]="","desconocido",shopping_behavior_updated[[#This Row],[Subscription Status]])</f>
        <v>Yes</v>
      </c>
      <c r="N167" s="3" t="s">
        <v>73</v>
      </c>
      <c r="O167" s="3" t="s">
        <v>25</v>
      </c>
      <c r="P167" s="3" t="s">
        <v>25</v>
      </c>
      <c r="Q167" s="3">
        <v>7</v>
      </c>
      <c r="R167" s="3" t="s">
        <v>32</v>
      </c>
      <c r="S167" s="3" t="s">
        <v>87</v>
      </c>
      <c r="T167" s="3">
        <f>COUNTBLANK(shopping_behavior_updated[Customer ID])</f>
        <v>0</v>
      </c>
      <c r="U167" s="3">
        <f>IF(IFERROR(VLOOKUP(shopping_behavior_updated[[#This Row],[Customer ID]],A168:$A$3902,1,FALSE),0),1,0)</f>
        <v>0</v>
      </c>
    </row>
    <row r="168" spans="1:21" x14ac:dyDescent="0.2">
      <c r="A168" s="3">
        <v>167</v>
      </c>
      <c r="B168" s="3">
        <v>46</v>
      </c>
      <c r="C168" s="3" t="s">
        <v>18</v>
      </c>
      <c r="D168" s="3" t="s">
        <v>49</v>
      </c>
      <c r="E168" s="3" t="s">
        <v>41</v>
      </c>
      <c r="F168" s="3">
        <v>31</v>
      </c>
      <c r="G168" s="3" t="s">
        <v>78</v>
      </c>
      <c r="H168" s="3" t="s">
        <v>91</v>
      </c>
      <c r="I168" s="3" t="s">
        <v>125</v>
      </c>
      <c r="J168" s="3" t="s">
        <v>56</v>
      </c>
      <c r="K168" s="3">
        <v>4</v>
      </c>
      <c r="L168" s="3" t="s">
        <v>25</v>
      </c>
      <c r="M168" s="3" t="str">
        <f>IF(shopping_behavior_updated[[#This Row],[Subscription Status]]="","desconocido",shopping_behavior_updated[[#This Row],[Subscription Status]])</f>
        <v>Yes</v>
      </c>
      <c r="N168" s="3" t="s">
        <v>73</v>
      </c>
      <c r="O168" s="3" t="s">
        <v>25</v>
      </c>
      <c r="P168" s="3" t="s">
        <v>25</v>
      </c>
      <c r="Q168" s="3">
        <v>30</v>
      </c>
      <c r="R168" s="3" t="s">
        <v>32</v>
      </c>
      <c r="S168" s="3" t="s">
        <v>87</v>
      </c>
      <c r="T168" s="3">
        <f>COUNTBLANK(shopping_behavior_updated[Customer ID])</f>
        <v>0</v>
      </c>
      <c r="U168" s="3">
        <f>IF(IFERROR(VLOOKUP(shopping_behavior_updated[[#This Row],[Customer ID]],A169:$A$3902,1,FALSE),0),1,0)</f>
        <v>0</v>
      </c>
    </row>
    <row r="169" spans="1:21" x14ac:dyDescent="0.2">
      <c r="A169" s="3">
        <v>168</v>
      </c>
      <c r="B169" s="3">
        <v>33</v>
      </c>
      <c r="C169" s="3" t="s">
        <v>18</v>
      </c>
      <c r="D169" s="3" t="s">
        <v>142</v>
      </c>
      <c r="E169" s="3" t="s">
        <v>66</v>
      </c>
      <c r="F169" s="3">
        <v>27</v>
      </c>
      <c r="G169" s="3" t="s">
        <v>71</v>
      </c>
      <c r="H169" s="3" t="s">
        <v>43</v>
      </c>
      <c r="I169" s="3" t="s">
        <v>95</v>
      </c>
      <c r="J169" s="3" t="s">
        <v>56</v>
      </c>
      <c r="K169" s="3">
        <v>4</v>
      </c>
      <c r="L169" s="3" t="s">
        <v>25</v>
      </c>
      <c r="M169" s="3" t="str">
        <f>IF(shopping_behavior_updated[[#This Row],[Subscription Status]]="","desconocido",shopping_behavior_updated[[#This Row],[Subscription Status]])</f>
        <v>Yes</v>
      </c>
      <c r="N169" s="3" t="s">
        <v>26</v>
      </c>
      <c r="O169" s="3" t="s">
        <v>25</v>
      </c>
      <c r="P169" s="3" t="s">
        <v>25</v>
      </c>
      <c r="Q169" s="3">
        <v>14</v>
      </c>
      <c r="R169" s="3" t="s">
        <v>38</v>
      </c>
      <c r="S169" s="3" t="s">
        <v>96</v>
      </c>
      <c r="T169" s="3">
        <f>COUNTBLANK(shopping_behavior_updated[Customer ID])</f>
        <v>0</v>
      </c>
      <c r="U169" s="3">
        <f>IF(IFERROR(VLOOKUP(shopping_behavior_updated[[#This Row],[Customer ID]],A170:$A$3902,1,FALSE),0),1,0)</f>
        <v>0</v>
      </c>
    </row>
    <row r="170" spans="1:21" x14ac:dyDescent="0.2">
      <c r="A170" s="3">
        <v>169</v>
      </c>
      <c r="B170" s="3">
        <v>34</v>
      </c>
      <c r="C170" s="3" t="s">
        <v>18</v>
      </c>
      <c r="D170" s="3" t="s">
        <v>70</v>
      </c>
      <c r="E170" s="3" t="s">
        <v>41</v>
      </c>
      <c r="F170" s="3">
        <v>80</v>
      </c>
      <c r="G170" s="3" t="s">
        <v>59</v>
      </c>
      <c r="H170" s="3" t="s">
        <v>43</v>
      </c>
      <c r="I170" s="3" t="s">
        <v>135</v>
      </c>
      <c r="J170" s="3" t="s">
        <v>52</v>
      </c>
      <c r="K170" s="3">
        <v>3</v>
      </c>
      <c r="L170" s="3" t="s">
        <v>25</v>
      </c>
      <c r="M170" s="3" t="str">
        <f>IF(shopping_behavior_updated[[#This Row],[Subscription Status]]="","desconocido",shopping_behavior_updated[[#This Row],[Subscription Status]])</f>
        <v>Yes</v>
      </c>
      <c r="N170" s="3" t="s">
        <v>26</v>
      </c>
      <c r="O170" s="3" t="s">
        <v>25</v>
      </c>
      <c r="P170" s="3" t="s">
        <v>25</v>
      </c>
      <c r="Q170" s="3">
        <v>5</v>
      </c>
      <c r="R170" s="3" t="s">
        <v>32</v>
      </c>
      <c r="S170" s="3" t="s">
        <v>28</v>
      </c>
      <c r="T170" s="3">
        <f>COUNTBLANK(shopping_behavior_updated[Customer ID])</f>
        <v>0</v>
      </c>
      <c r="U170" s="3">
        <f>IF(IFERROR(VLOOKUP(shopping_behavior_updated[[#This Row],[Customer ID]],A171:$A$3902,1,FALSE),0),1,0)</f>
        <v>0</v>
      </c>
    </row>
    <row r="171" spans="1:21" x14ac:dyDescent="0.2">
      <c r="A171" s="3">
        <v>170</v>
      </c>
      <c r="B171" s="3">
        <v>27</v>
      </c>
      <c r="C171" s="3" t="s">
        <v>18</v>
      </c>
      <c r="D171" s="3" t="s">
        <v>101</v>
      </c>
      <c r="E171" s="3" t="s">
        <v>62</v>
      </c>
      <c r="F171" s="3">
        <v>30</v>
      </c>
      <c r="G171" s="3" t="s">
        <v>106</v>
      </c>
      <c r="H171" s="3" t="s">
        <v>35</v>
      </c>
      <c r="I171" s="3" t="s">
        <v>79</v>
      </c>
      <c r="J171" s="3" t="s">
        <v>52</v>
      </c>
      <c r="K171" s="3">
        <v>33</v>
      </c>
      <c r="L171" s="3" t="s">
        <v>25</v>
      </c>
      <c r="M171" s="3" t="str">
        <f>IF(shopping_behavior_updated[[#This Row],[Subscription Status]]="","desconocido",shopping_behavior_updated[[#This Row],[Subscription Status]])</f>
        <v>Yes</v>
      </c>
      <c r="N171" s="3" t="s">
        <v>53</v>
      </c>
      <c r="O171" s="3" t="s">
        <v>25</v>
      </c>
      <c r="P171" s="3" t="s">
        <v>25</v>
      </c>
      <c r="Q171" s="3">
        <v>3</v>
      </c>
      <c r="R171" s="3" t="s">
        <v>45</v>
      </c>
      <c r="S171" s="3" t="s">
        <v>96</v>
      </c>
      <c r="T171" s="3">
        <f>COUNTBLANK(shopping_behavior_updated[Customer ID])</f>
        <v>0</v>
      </c>
      <c r="U171" s="3">
        <f>IF(IFERROR(VLOOKUP(shopping_behavior_updated[[#This Row],[Customer ID]],A172:$A$3902,1,FALSE),0),1,0)</f>
        <v>0</v>
      </c>
    </row>
    <row r="172" spans="1:21" x14ac:dyDescent="0.2">
      <c r="A172" s="3">
        <v>171</v>
      </c>
      <c r="B172" s="3">
        <v>52</v>
      </c>
      <c r="C172" s="3" t="s">
        <v>18</v>
      </c>
      <c r="D172" s="3" t="s">
        <v>54</v>
      </c>
      <c r="E172" s="3" t="s">
        <v>20</v>
      </c>
      <c r="F172" s="3">
        <v>25</v>
      </c>
      <c r="G172" s="3" t="s">
        <v>50</v>
      </c>
      <c r="H172" s="3" t="s">
        <v>43</v>
      </c>
      <c r="I172" s="3" t="s">
        <v>31</v>
      </c>
      <c r="J172" s="3" t="s">
        <v>56</v>
      </c>
      <c r="K172" s="3">
        <v>26</v>
      </c>
      <c r="L172" s="3" t="s">
        <v>25</v>
      </c>
      <c r="M172" s="3" t="str">
        <f>IF(shopping_behavior_updated[[#This Row],[Subscription Status]]="","desconocido",shopping_behavior_updated[[#This Row],[Subscription Status]])</f>
        <v>Yes</v>
      </c>
      <c r="N172" s="3" t="s">
        <v>73</v>
      </c>
      <c r="O172" s="3" t="s">
        <v>25</v>
      </c>
      <c r="P172" s="3" t="s">
        <v>25</v>
      </c>
      <c r="Q172" s="3">
        <v>46</v>
      </c>
      <c r="R172" s="3" t="s">
        <v>27</v>
      </c>
      <c r="S172" s="3" t="s">
        <v>75</v>
      </c>
      <c r="T172" s="3">
        <f>COUNTBLANK(shopping_behavior_updated[Customer ID])</f>
        <v>0</v>
      </c>
      <c r="U172" s="3">
        <f>IF(IFERROR(VLOOKUP(shopping_behavior_updated[[#This Row],[Customer ID]],A173:$A$3902,1,FALSE),0),1,0)</f>
        <v>0</v>
      </c>
    </row>
    <row r="173" spans="1:21" x14ac:dyDescent="0.2">
      <c r="A173" s="3">
        <v>172</v>
      </c>
      <c r="B173" s="3">
        <v>29</v>
      </c>
      <c r="C173" s="3" t="s">
        <v>18</v>
      </c>
      <c r="D173" s="3" t="s">
        <v>58</v>
      </c>
      <c r="E173" s="3" t="s">
        <v>20</v>
      </c>
      <c r="F173" s="3">
        <v>35</v>
      </c>
      <c r="G173" s="3" t="s">
        <v>140</v>
      </c>
      <c r="H173" s="3" t="s">
        <v>43</v>
      </c>
      <c r="I173" s="3" t="s">
        <v>143</v>
      </c>
      <c r="J173" s="3" t="s">
        <v>52</v>
      </c>
      <c r="K173" s="3">
        <v>36</v>
      </c>
      <c r="L173" s="3" t="s">
        <v>25</v>
      </c>
      <c r="M173" s="3" t="str">
        <f>IF(shopping_behavior_updated[[#This Row],[Subscription Status]]="","desconocido",shopping_behavior_updated[[#This Row],[Subscription Status]])</f>
        <v>Yes</v>
      </c>
      <c r="N173" s="3" t="s">
        <v>73</v>
      </c>
      <c r="O173" s="3" t="s">
        <v>25</v>
      </c>
      <c r="P173" s="3" t="s">
        <v>25</v>
      </c>
      <c r="Q173" s="3">
        <v>4</v>
      </c>
      <c r="R173" s="3" t="s">
        <v>38</v>
      </c>
      <c r="S173" s="3" t="s">
        <v>39</v>
      </c>
      <c r="T173" s="3">
        <f>COUNTBLANK(shopping_behavior_updated[Customer ID])</f>
        <v>0</v>
      </c>
      <c r="U173" s="3">
        <f>IF(IFERROR(VLOOKUP(shopping_behavior_updated[[#This Row],[Customer ID]],A174:$A$3902,1,FALSE),0),1,0)</f>
        <v>0</v>
      </c>
    </row>
    <row r="174" spans="1:21" x14ac:dyDescent="0.2">
      <c r="A174" s="3">
        <v>173</v>
      </c>
      <c r="B174" s="3">
        <v>54</v>
      </c>
      <c r="C174" s="3" t="s">
        <v>18</v>
      </c>
      <c r="D174" s="3" t="s">
        <v>105</v>
      </c>
      <c r="E174" s="3" t="s">
        <v>66</v>
      </c>
      <c r="F174" s="3">
        <v>67</v>
      </c>
      <c r="G174" s="3" t="s">
        <v>144</v>
      </c>
      <c r="H174" s="3" t="s">
        <v>43</v>
      </c>
      <c r="I174" s="3" t="s">
        <v>82</v>
      </c>
      <c r="J174" s="3" t="s">
        <v>52</v>
      </c>
      <c r="K174" s="3">
        <v>39</v>
      </c>
      <c r="L174" s="3" t="s">
        <v>25</v>
      </c>
      <c r="M174" s="3" t="str">
        <f>IF(shopping_behavior_updated[[#This Row],[Subscription Status]]="","desconocido",shopping_behavior_updated[[#This Row],[Subscription Status]])</f>
        <v>Yes</v>
      </c>
      <c r="N174" s="3" t="s">
        <v>44</v>
      </c>
      <c r="O174" s="3" t="s">
        <v>25</v>
      </c>
      <c r="P174" s="3" t="s">
        <v>25</v>
      </c>
      <c r="Q174" s="3">
        <v>42</v>
      </c>
      <c r="R174" s="3" t="s">
        <v>38</v>
      </c>
      <c r="S174" s="3" t="s">
        <v>75</v>
      </c>
      <c r="T174" s="3">
        <f>COUNTBLANK(shopping_behavior_updated[Customer ID])</f>
        <v>0</v>
      </c>
      <c r="U174" s="3">
        <f>IF(IFERROR(VLOOKUP(shopping_behavior_updated[[#This Row],[Customer ID]],A175:$A$3902,1,FALSE),0),1,0)</f>
        <v>0</v>
      </c>
    </row>
    <row r="175" spans="1:21" x14ac:dyDescent="0.2">
      <c r="A175" s="3">
        <v>174</v>
      </c>
      <c r="B175" s="3">
        <v>25</v>
      </c>
      <c r="C175" s="3" t="s">
        <v>18</v>
      </c>
      <c r="D175" s="3" t="s">
        <v>123</v>
      </c>
      <c r="E175" s="3" t="s">
        <v>66</v>
      </c>
      <c r="F175" s="3">
        <v>46</v>
      </c>
      <c r="G175" s="3" t="s">
        <v>76</v>
      </c>
      <c r="H175" s="3" t="s">
        <v>43</v>
      </c>
      <c r="I175" s="3" t="s">
        <v>47</v>
      </c>
      <c r="J175" s="3" t="s">
        <v>56</v>
      </c>
      <c r="K175" s="3">
        <v>34</v>
      </c>
      <c r="L175" s="3" t="s">
        <v>25</v>
      </c>
      <c r="M175" s="3" t="str">
        <f>IF(shopping_behavior_updated[[#This Row],[Subscription Status]]="","desconocido",shopping_behavior_updated[[#This Row],[Subscription Status]])</f>
        <v>Yes</v>
      </c>
      <c r="N175" s="3" t="s">
        <v>53</v>
      </c>
      <c r="O175" s="3" t="s">
        <v>25</v>
      </c>
      <c r="P175" s="3" t="s">
        <v>25</v>
      </c>
      <c r="Q175" s="3">
        <v>30</v>
      </c>
      <c r="R175" s="3" t="s">
        <v>32</v>
      </c>
      <c r="S175" s="3" t="s">
        <v>48</v>
      </c>
      <c r="T175" s="3">
        <f>COUNTBLANK(shopping_behavior_updated[Customer ID])</f>
        <v>0</v>
      </c>
      <c r="U175" s="3">
        <f>IF(IFERROR(VLOOKUP(shopping_behavior_updated[[#This Row],[Customer ID]],A176:$A$3902,1,FALSE),0),1,0)</f>
        <v>0</v>
      </c>
    </row>
    <row r="176" spans="1:21" x14ac:dyDescent="0.2">
      <c r="A176" s="3">
        <v>175</v>
      </c>
      <c r="B176" s="3">
        <v>41</v>
      </c>
      <c r="C176" s="3" t="s">
        <v>18</v>
      </c>
      <c r="D176" s="3" t="s">
        <v>70</v>
      </c>
      <c r="E176" s="3" t="s">
        <v>41</v>
      </c>
      <c r="F176" s="3">
        <v>35</v>
      </c>
      <c r="G176" s="3" t="s">
        <v>128</v>
      </c>
      <c r="H176" s="3" t="s">
        <v>22</v>
      </c>
      <c r="I176" s="3" t="s">
        <v>109</v>
      </c>
      <c r="J176" s="3" t="s">
        <v>24</v>
      </c>
      <c r="K176" s="3">
        <v>35</v>
      </c>
      <c r="L176" s="3" t="s">
        <v>25</v>
      </c>
      <c r="M176" s="3" t="str">
        <f>IF(shopping_behavior_updated[[#This Row],[Subscription Status]]="","desconocido",shopping_behavior_updated[[#This Row],[Subscription Status]])</f>
        <v>Yes</v>
      </c>
      <c r="N176" s="3" t="s">
        <v>26</v>
      </c>
      <c r="O176" s="3" t="s">
        <v>25</v>
      </c>
      <c r="P176" s="3" t="s">
        <v>25</v>
      </c>
      <c r="Q176" s="3">
        <v>37</v>
      </c>
      <c r="R176" s="3" t="s">
        <v>27</v>
      </c>
      <c r="S176" s="3" t="s">
        <v>48</v>
      </c>
      <c r="T176" s="3">
        <f>COUNTBLANK(shopping_behavior_updated[Customer ID])</f>
        <v>0</v>
      </c>
      <c r="U176" s="3">
        <f>IF(IFERROR(VLOOKUP(shopping_behavior_updated[[#This Row],[Customer ID]],A177:$A$3902,1,FALSE),0),1,0)</f>
        <v>0</v>
      </c>
    </row>
    <row r="177" spans="1:21" x14ac:dyDescent="0.2">
      <c r="A177" s="3">
        <v>176</v>
      </c>
      <c r="B177" s="3">
        <v>53</v>
      </c>
      <c r="C177" s="3" t="s">
        <v>18</v>
      </c>
      <c r="D177" s="3" t="s">
        <v>61</v>
      </c>
      <c r="E177" s="3" t="s">
        <v>62</v>
      </c>
      <c r="F177" s="3">
        <v>86</v>
      </c>
      <c r="G177" s="3" t="s">
        <v>100</v>
      </c>
      <c r="H177" s="3" t="s">
        <v>22</v>
      </c>
      <c r="I177" s="3" t="s">
        <v>82</v>
      </c>
      <c r="J177" s="3" t="s">
        <v>56</v>
      </c>
      <c r="K177" s="3">
        <v>28</v>
      </c>
      <c r="L177" s="3" t="s">
        <v>25</v>
      </c>
      <c r="M177" s="3" t="str">
        <f>IF(shopping_behavior_updated[[#This Row],[Subscription Status]]="","desconocido",shopping_behavior_updated[[#This Row],[Subscription Status]])</f>
        <v>Yes</v>
      </c>
      <c r="N177" s="3" t="s">
        <v>44</v>
      </c>
      <c r="O177" s="3" t="s">
        <v>25</v>
      </c>
      <c r="P177" s="3" t="s">
        <v>25</v>
      </c>
      <c r="Q177" s="3">
        <v>2</v>
      </c>
      <c r="R177" s="3" t="s">
        <v>74</v>
      </c>
      <c r="S177" s="3" t="s">
        <v>48</v>
      </c>
      <c r="T177" s="3">
        <f>COUNTBLANK(shopping_behavior_updated[Customer ID])</f>
        <v>0</v>
      </c>
      <c r="U177" s="3">
        <f>IF(IFERROR(VLOOKUP(shopping_behavior_updated[[#This Row],[Customer ID]],A178:$A$3902,1,FALSE),0),1,0)</f>
        <v>0</v>
      </c>
    </row>
    <row r="178" spans="1:21" x14ac:dyDescent="0.2">
      <c r="A178" s="3">
        <v>177</v>
      </c>
      <c r="B178" s="3">
        <v>53</v>
      </c>
      <c r="C178" s="3" t="s">
        <v>18</v>
      </c>
      <c r="D178" s="3" t="s">
        <v>131</v>
      </c>
      <c r="E178" s="3" t="s">
        <v>66</v>
      </c>
      <c r="F178" s="3">
        <v>81</v>
      </c>
      <c r="G178" s="3" t="s">
        <v>81</v>
      </c>
      <c r="H178" s="3" t="s">
        <v>22</v>
      </c>
      <c r="I178" s="3" t="s">
        <v>93</v>
      </c>
      <c r="J178" s="3" t="s">
        <v>36</v>
      </c>
      <c r="K178" s="3">
        <v>27</v>
      </c>
      <c r="L178" s="3" t="s">
        <v>25</v>
      </c>
      <c r="M178" s="3" t="str">
        <f>IF(shopping_behavior_updated[[#This Row],[Subscription Status]]="","desconocido",shopping_behavior_updated[[#This Row],[Subscription Status]])</f>
        <v>Yes</v>
      </c>
      <c r="N178" s="3" t="s">
        <v>44</v>
      </c>
      <c r="O178" s="3" t="s">
        <v>25</v>
      </c>
      <c r="P178" s="3" t="s">
        <v>25</v>
      </c>
      <c r="Q178" s="3">
        <v>30</v>
      </c>
      <c r="R178" s="3" t="s">
        <v>38</v>
      </c>
      <c r="S178" s="3" t="s">
        <v>57</v>
      </c>
      <c r="T178" s="3">
        <f>COUNTBLANK(shopping_behavior_updated[Customer ID])</f>
        <v>0</v>
      </c>
      <c r="U178" s="3">
        <f>IF(IFERROR(VLOOKUP(shopping_behavior_updated[[#This Row],[Customer ID]],A179:$A$3902,1,FALSE),0),1,0)</f>
        <v>0</v>
      </c>
    </row>
    <row r="179" spans="1:21" x14ac:dyDescent="0.2">
      <c r="A179" s="3">
        <v>178</v>
      </c>
      <c r="B179" s="3">
        <v>21</v>
      </c>
      <c r="C179" s="3" t="s">
        <v>18</v>
      </c>
      <c r="D179" s="3" t="s">
        <v>103</v>
      </c>
      <c r="E179" s="3" t="s">
        <v>20</v>
      </c>
      <c r="F179" s="3">
        <v>42</v>
      </c>
      <c r="G179" s="3" t="s">
        <v>110</v>
      </c>
      <c r="H179" s="3" t="s">
        <v>22</v>
      </c>
      <c r="I179" s="3" t="s">
        <v>135</v>
      </c>
      <c r="J179" s="3" t="s">
        <v>56</v>
      </c>
      <c r="K179" s="3">
        <v>37</v>
      </c>
      <c r="L179" s="3" t="s">
        <v>25</v>
      </c>
      <c r="M179" s="3" t="str">
        <f>IF(shopping_behavior_updated[[#This Row],[Subscription Status]]="","desconocido",shopping_behavior_updated[[#This Row],[Subscription Status]])</f>
        <v>Yes</v>
      </c>
      <c r="N179" s="3" t="s">
        <v>44</v>
      </c>
      <c r="O179" s="3" t="s">
        <v>25</v>
      </c>
      <c r="P179" s="3" t="s">
        <v>25</v>
      </c>
      <c r="Q179" s="3">
        <v>47</v>
      </c>
      <c r="R179" s="3" t="s">
        <v>74</v>
      </c>
      <c r="S179" s="3" t="s">
        <v>87</v>
      </c>
      <c r="T179" s="3">
        <f>COUNTBLANK(shopping_behavior_updated[Customer ID])</f>
        <v>0</v>
      </c>
      <c r="U179" s="3">
        <f>IF(IFERROR(VLOOKUP(shopping_behavior_updated[[#This Row],[Customer ID]],A180:$A$3902,1,FALSE),0),1,0)</f>
        <v>0</v>
      </c>
    </row>
    <row r="180" spans="1:21" x14ac:dyDescent="0.2">
      <c r="A180" s="3">
        <v>179</v>
      </c>
      <c r="B180" s="3">
        <v>61</v>
      </c>
      <c r="C180" s="3" t="s">
        <v>18</v>
      </c>
      <c r="D180" s="3" t="s">
        <v>86</v>
      </c>
      <c r="E180" s="3" t="s">
        <v>20</v>
      </c>
      <c r="F180" s="3">
        <v>43</v>
      </c>
      <c r="G180" s="3" t="s">
        <v>134</v>
      </c>
      <c r="H180" s="3" t="s">
        <v>22</v>
      </c>
      <c r="I180" s="3" t="s">
        <v>92</v>
      </c>
      <c r="J180" s="3" t="s">
        <v>56</v>
      </c>
      <c r="K180" s="3">
        <v>43</v>
      </c>
      <c r="L180" s="3" t="s">
        <v>25</v>
      </c>
      <c r="M180" s="3" t="str">
        <f>IF(shopping_behavior_updated[[#This Row],[Subscription Status]]="","desconocido",shopping_behavior_updated[[#This Row],[Subscription Status]])</f>
        <v>Yes</v>
      </c>
      <c r="N180" s="3" t="s">
        <v>69</v>
      </c>
      <c r="O180" s="3" t="s">
        <v>25</v>
      </c>
      <c r="P180" s="3" t="s">
        <v>25</v>
      </c>
      <c r="Q180" s="3">
        <v>21</v>
      </c>
      <c r="R180" s="3" t="s">
        <v>45</v>
      </c>
      <c r="S180" s="3" t="s">
        <v>57</v>
      </c>
      <c r="T180" s="3">
        <f>COUNTBLANK(shopping_behavior_updated[Customer ID])</f>
        <v>0</v>
      </c>
      <c r="U180" s="3">
        <f>IF(IFERROR(VLOOKUP(shopping_behavior_updated[[#This Row],[Customer ID]],A181:$A$3902,1,FALSE),0),1,0)</f>
        <v>0</v>
      </c>
    </row>
    <row r="181" spans="1:21" x14ac:dyDescent="0.2">
      <c r="A181" s="3">
        <v>180</v>
      </c>
      <c r="B181" s="3">
        <v>64</v>
      </c>
      <c r="C181" s="3" t="s">
        <v>18</v>
      </c>
      <c r="D181" s="3" t="s">
        <v>136</v>
      </c>
      <c r="E181" s="3" t="s">
        <v>41</v>
      </c>
      <c r="F181" s="3">
        <v>31</v>
      </c>
      <c r="G181" s="3" t="s">
        <v>114</v>
      </c>
      <c r="H181" s="3" t="s">
        <v>43</v>
      </c>
      <c r="I181" s="3" t="s">
        <v>82</v>
      </c>
      <c r="J181" s="3" t="s">
        <v>56</v>
      </c>
      <c r="K181" s="3">
        <v>49</v>
      </c>
      <c r="L181" s="3" t="s">
        <v>25</v>
      </c>
      <c r="M181" s="3" t="str">
        <f>IF(shopping_behavior_updated[[#This Row],[Subscription Status]]="","desconocido",shopping_behavior_updated[[#This Row],[Subscription Status]])</f>
        <v>Yes</v>
      </c>
      <c r="N181" s="3" t="s">
        <v>73</v>
      </c>
      <c r="O181" s="3" t="s">
        <v>25</v>
      </c>
      <c r="P181" s="3" t="s">
        <v>25</v>
      </c>
      <c r="Q181" s="3">
        <v>9</v>
      </c>
      <c r="R181" s="3" t="s">
        <v>74</v>
      </c>
      <c r="S181" s="3" t="s">
        <v>28</v>
      </c>
      <c r="T181" s="3">
        <f>COUNTBLANK(shopping_behavior_updated[Customer ID])</f>
        <v>0</v>
      </c>
      <c r="U181" s="3">
        <f>IF(IFERROR(VLOOKUP(shopping_behavior_updated[[#This Row],[Customer ID]],A182:$A$3902,1,FALSE),0),1,0)</f>
        <v>0</v>
      </c>
    </row>
    <row r="182" spans="1:21" x14ac:dyDescent="0.2">
      <c r="A182" s="3">
        <v>181</v>
      </c>
      <c r="B182" s="3">
        <v>51</v>
      </c>
      <c r="C182" s="3" t="s">
        <v>18</v>
      </c>
      <c r="D182" s="3" t="s">
        <v>40</v>
      </c>
      <c r="E182" s="3" t="s">
        <v>41</v>
      </c>
      <c r="F182" s="3">
        <v>81</v>
      </c>
      <c r="G182" s="3" t="s">
        <v>146</v>
      </c>
      <c r="H182" s="3" t="s">
        <v>22</v>
      </c>
      <c r="I182" s="3" t="s">
        <v>95</v>
      </c>
      <c r="J182" s="3" t="s">
        <v>56</v>
      </c>
      <c r="K182" s="3">
        <v>33</v>
      </c>
      <c r="L182" s="3" t="s">
        <v>25</v>
      </c>
      <c r="M182" s="3" t="str">
        <f>IF(shopping_behavior_updated[[#This Row],[Subscription Status]]="","desconocido",shopping_behavior_updated[[#This Row],[Subscription Status]])</f>
        <v>Yes</v>
      </c>
      <c r="N182" s="3" t="s">
        <v>73</v>
      </c>
      <c r="O182" s="3" t="s">
        <v>25</v>
      </c>
      <c r="P182" s="3" t="s">
        <v>25</v>
      </c>
      <c r="Q182" s="3">
        <v>12</v>
      </c>
      <c r="R182" s="3" t="s">
        <v>85</v>
      </c>
      <c r="S182" s="3" t="s">
        <v>28</v>
      </c>
      <c r="T182" s="3">
        <f>COUNTBLANK(shopping_behavior_updated[Customer ID])</f>
        <v>0</v>
      </c>
      <c r="U182" s="3">
        <f>IF(IFERROR(VLOOKUP(shopping_behavior_updated[[#This Row],[Customer ID]],A183:$A$3902,1,FALSE),0),1,0)</f>
        <v>0</v>
      </c>
    </row>
    <row r="183" spans="1:21" x14ac:dyDescent="0.2">
      <c r="A183" s="3">
        <v>182</v>
      </c>
      <c r="B183" s="3">
        <v>32</v>
      </c>
      <c r="C183" s="3" t="s">
        <v>18</v>
      </c>
      <c r="D183" s="3" t="s">
        <v>94</v>
      </c>
      <c r="E183" s="3" t="s">
        <v>20</v>
      </c>
      <c r="F183" s="3">
        <v>61</v>
      </c>
      <c r="G183" s="3" t="s">
        <v>34</v>
      </c>
      <c r="H183" s="3" t="s">
        <v>43</v>
      </c>
      <c r="I183" s="3" t="s">
        <v>117</v>
      </c>
      <c r="J183" s="3" t="s">
        <v>52</v>
      </c>
      <c r="K183" s="3">
        <v>47</v>
      </c>
      <c r="L183" s="3" t="s">
        <v>25</v>
      </c>
      <c r="M183" s="3" t="str">
        <f>IF(shopping_behavior_updated[[#This Row],[Subscription Status]]="","desconocido",shopping_behavior_updated[[#This Row],[Subscription Status]])</f>
        <v>Yes</v>
      </c>
      <c r="N183" s="3" t="s">
        <v>44</v>
      </c>
      <c r="O183" s="3" t="s">
        <v>25</v>
      </c>
      <c r="P183" s="3" t="s">
        <v>25</v>
      </c>
      <c r="Q183" s="3">
        <v>4</v>
      </c>
      <c r="R183" s="3" t="s">
        <v>74</v>
      </c>
      <c r="S183" s="3" t="s">
        <v>39</v>
      </c>
      <c r="T183" s="3">
        <f>COUNTBLANK(shopping_behavior_updated[Customer ID])</f>
        <v>0</v>
      </c>
      <c r="U183" s="3">
        <f>IF(IFERROR(VLOOKUP(shopping_behavior_updated[[#This Row],[Customer ID]],A184:$A$3902,1,FALSE),0),1,0)</f>
        <v>0</v>
      </c>
    </row>
    <row r="184" spans="1:21" x14ac:dyDescent="0.2">
      <c r="A184" s="3">
        <v>183</v>
      </c>
      <c r="B184" s="3">
        <v>38</v>
      </c>
      <c r="C184" s="3" t="s">
        <v>18</v>
      </c>
      <c r="D184" s="3" t="s">
        <v>142</v>
      </c>
      <c r="E184" s="3" t="s">
        <v>66</v>
      </c>
      <c r="F184" s="3">
        <v>96</v>
      </c>
      <c r="G184" s="3" t="s">
        <v>89</v>
      </c>
      <c r="H184" s="3" t="s">
        <v>91</v>
      </c>
      <c r="I184" s="3" t="s">
        <v>72</v>
      </c>
      <c r="J184" s="3" t="s">
        <v>52</v>
      </c>
      <c r="K184" s="3">
        <v>28</v>
      </c>
      <c r="L184" s="3" t="s">
        <v>25</v>
      </c>
      <c r="M184" s="3" t="str">
        <f>IF(shopping_behavior_updated[[#This Row],[Subscription Status]]="","desconocido",shopping_behavior_updated[[#This Row],[Subscription Status]])</f>
        <v>Yes</v>
      </c>
      <c r="N184" s="3" t="s">
        <v>73</v>
      </c>
      <c r="O184" s="3" t="s">
        <v>25</v>
      </c>
      <c r="P184" s="3" t="s">
        <v>25</v>
      </c>
      <c r="Q184" s="3">
        <v>10</v>
      </c>
      <c r="R184" s="3" t="s">
        <v>85</v>
      </c>
      <c r="S184" s="3" t="s">
        <v>48</v>
      </c>
      <c r="T184" s="3">
        <f>COUNTBLANK(shopping_behavior_updated[Customer ID])</f>
        <v>0</v>
      </c>
      <c r="U184" s="3">
        <f>IF(IFERROR(VLOOKUP(shopping_behavior_updated[[#This Row],[Customer ID]],A185:$A$3902,1,FALSE),0),1,0)</f>
        <v>0</v>
      </c>
    </row>
    <row r="185" spans="1:21" x14ac:dyDescent="0.2">
      <c r="A185" s="3">
        <v>184</v>
      </c>
      <c r="B185" s="3">
        <v>58</v>
      </c>
      <c r="C185" s="3" t="s">
        <v>18</v>
      </c>
      <c r="D185" s="3" t="s">
        <v>86</v>
      </c>
      <c r="E185" s="3" t="s">
        <v>20</v>
      </c>
      <c r="F185" s="3">
        <v>29</v>
      </c>
      <c r="G185" s="3" t="s">
        <v>122</v>
      </c>
      <c r="H185" s="3" t="s">
        <v>91</v>
      </c>
      <c r="I185" s="3" t="s">
        <v>117</v>
      </c>
      <c r="J185" s="3" t="s">
        <v>36</v>
      </c>
      <c r="K185" s="3">
        <v>36</v>
      </c>
      <c r="L185" s="3" t="s">
        <v>25</v>
      </c>
      <c r="M185" s="3" t="str">
        <f>IF(shopping_behavior_updated[[#This Row],[Subscription Status]]="","desconocido",shopping_behavior_updated[[#This Row],[Subscription Status]])</f>
        <v>Yes</v>
      </c>
      <c r="N185" s="3" t="s">
        <v>69</v>
      </c>
      <c r="O185" s="3" t="s">
        <v>25</v>
      </c>
      <c r="P185" s="3" t="s">
        <v>25</v>
      </c>
      <c r="Q185" s="3">
        <v>26</v>
      </c>
      <c r="R185" s="3" t="s">
        <v>38</v>
      </c>
      <c r="S185" s="3" t="s">
        <v>39</v>
      </c>
      <c r="T185" s="3">
        <f>COUNTBLANK(shopping_behavior_updated[Customer ID])</f>
        <v>0</v>
      </c>
      <c r="U185" s="3">
        <f>IF(IFERROR(VLOOKUP(shopping_behavior_updated[[#This Row],[Customer ID]],A186:$A$3902,1,FALSE),0),1,0)</f>
        <v>0</v>
      </c>
    </row>
    <row r="186" spans="1:21" x14ac:dyDescent="0.2">
      <c r="A186" s="3">
        <v>185</v>
      </c>
      <c r="B186" s="3">
        <v>32</v>
      </c>
      <c r="C186" s="3" t="s">
        <v>18</v>
      </c>
      <c r="D186" s="3" t="s">
        <v>49</v>
      </c>
      <c r="E186" s="3" t="s">
        <v>41</v>
      </c>
      <c r="F186" s="3">
        <v>33</v>
      </c>
      <c r="G186" s="3" t="s">
        <v>76</v>
      </c>
      <c r="H186" s="3" t="s">
        <v>22</v>
      </c>
      <c r="I186" s="3" t="s">
        <v>108</v>
      </c>
      <c r="J186" s="3" t="s">
        <v>36</v>
      </c>
      <c r="K186" s="3">
        <v>3</v>
      </c>
      <c r="L186" s="3" t="s">
        <v>25</v>
      </c>
      <c r="M186" s="3" t="str">
        <f>IF(shopping_behavior_updated[[#This Row],[Subscription Status]]="","desconocido",shopping_behavior_updated[[#This Row],[Subscription Status]])</f>
        <v>Yes</v>
      </c>
      <c r="N186" s="3" t="s">
        <v>26</v>
      </c>
      <c r="O186" s="3" t="s">
        <v>25</v>
      </c>
      <c r="P186" s="3" t="s">
        <v>25</v>
      </c>
      <c r="Q186" s="3">
        <v>40</v>
      </c>
      <c r="R186" s="3" t="s">
        <v>32</v>
      </c>
      <c r="S186" s="3" t="s">
        <v>28</v>
      </c>
      <c r="T186" s="3">
        <f>COUNTBLANK(shopping_behavior_updated[Customer ID])</f>
        <v>0</v>
      </c>
      <c r="U186" s="3">
        <f>IF(IFERROR(VLOOKUP(shopping_behavior_updated[[#This Row],[Customer ID]],A187:$A$3902,1,FALSE),0),1,0)</f>
        <v>0</v>
      </c>
    </row>
    <row r="187" spans="1:21" x14ac:dyDescent="0.2">
      <c r="A187" s="3">
        <v>186</v>
      </c>
      <c r="B187" s="3">
        <v>46</v>
      </c>
      <c r="C187" s="3" t="s">
        <v>18</v>
      </c>
      <c r="D187" s="3" t="s">
        <v>112</v>
      </c>
      <c r="E187" s="3" t="s">
        <v>20</v>
      </c>
      <c r="F187" s="3">
        <v>32</v>
      </c>
      <c r="G187" s="3" t="s">
        <v>149</v>
      </c>
      <c r="H187" s="3" t="s">
        <v>91</v>
      </c>
      <c r="I187" s="3" t="s">
        <v>64</v>
      </c>
      <c r="J187" s="3" t="s">
        <v>52</v>
      </c>
      <c r="K187" s="3">
        <v>45</v>
      </c>
      <c r="L187" s="3" t="s">
        <v>25</v>
      </c>
      <c r="M187" s="3" t="str">
        <f>IF(shopping_behavior_updated[[#This Row],[Subscription Status]]="","desconocido",shopping_behavior_updated[[#This Row],[Subscription Status]])</f>
        <v>Yes</v>
      </c>
      <c r="N187" s="3" t="s">
        <v>73</v>
      </c>
      <c r="O187" s="3" t="s">
        <v>25</v>
      </c>
      <c r="P187" s="3" t="s">
        <v>25</v>
      </c>
      <c r="Q187" s="3">
        <v>34</v>
      </c>
      <c r="R187" s="3" t="s">
        <v>74</v>
      </c>
      <c r="S187" s="3" t="s">
        <v>28</v>
      </c>
      <c r="T187" s="3">
        <f>COUNTBLANK(shopping_behavior_updated[Customer ID])</f>
        <v>0</v>
      </c>
      <c r="U187" s="3">
        <f>IF(IFERROR(VLOOKUP(shopping_behavior_updated[[#This Row],[Customer ID]],A188:$A$3902,1,FALSE),0),1,0)</f>
        <v>0</v>
      </c>
    </row>
    <row r="188" spans="1:21" x14ac:dyDescent="0.2">
      <c r="A188" s="3">
        <v>187</v>
      </c>
      <c r="B188" s="3">
        <v>39</v>
      </c>
      <c r="C188" s="3" t="s">
        <v>18</v>
      </c>
      <c r="D188" s="3" t="s">
        <v>131</v>
      </c>
      <c r="E188" s="3" t="s">
        <v>66</v>
      </c>
      <c r="F188" s="3">
        <v>56</v>
      </c>
      <c r="G188" s="3" t="s">
        <v>147</v>
      </c>
      <c r="H188" s="3" t="s">
        <v>35</v>
      </c>
      <c r="I188" s="3" t="s">
        <v>92</v>
      </c>
      <c r="J188" s="3" t="s">
        <v>52</v>
      </c>
      <c r="K188" s="3">
        <v>29</v>
      </c>
      <c r="L188" s="3" t="s">
        <v>25</v>
      </c>
      <c r="M188" s="3" t="str">
        <f>IF(shopping_behavior_updated[[#This Row],[Subscription Status]]="","desconocido",shopping_behavior_updated[[#This Row],[Subscription Status]])</f>
        <v>Yes</v>
      </c>
      <c r="N188" s="3" t="s">
        <v>53</v>
      </c>
      <c r="O188" s="3" t="s">
        <v>25</v>
      </c>
      <c r="P188" s="3" t="s">
        <v>25</v>
      </c>
      <c r="Q188" s="3">
        <v>31</v>
      </c>
      <c r="R188" s="3" t="s">
        <v>85</v>
      </c>
      <c r="S188" s="3" t="s">
        <v>48</v>
      </c>
      <c r="T188" s="3">
        <f>COUNTBLANK(shopping_behavior_updated[Customer ID])</f>
        <v>0</v>
      </c>
      <c r="U188" s="3">
        <f>IF(IFERROR(VLOOKUP(shopping_behavior_updated[[#This Row],[Customer ID]],A189:$A$3902,1,FALSE),0),1,0)</f>
        <v>0</v>
      </c>
    </row>
    <row r="189" spans="1:21" x14ac:dyDescent="0.2">
      <c r="A189" s="3">
        <v>188</v>
      </c>
      <c r="B189" s="3">
        <v>19</v>
      </c>
      <c r="C189" s="3" t="s">
        <v>18</v>
      </c>
      <c r="D189" s="3" t="s">
        <v>70</v>
      </c>
      <c r="E189" s="3" t="s">
        <v>41</v>
      </c>
      <c r="F189" s="3">
        <v>94</v>
      </c>
      <c r="G189" s="3" t="s">
        <v>141</v>
      </c>
      <c r="H189" s="3" t="s">
        <v>35</v>
      </c>
      <c r="I189" s="3" t="s">
        <v>72</v>
      </c>
      <c r="J189" s="3" t="s">
        <v>36</v>
      </c>
      <c r="K189" s="3">
        <v>33</v>
      </c>
      <c r="L189" s="3" t="s">
        <v>25</v>
      </c>
      <c r="M189" s="3" t="str">
        <f>IF(shopping_behavior_updated[[#This Row],[Subscription Status]]="","desconocido",shopping_behavior_updated[[#This Row],[Subscription Status]])</f>
        <v>Yes</v>
      </c>
      <c r="N189" s="3" t="s">
        <v>73</v>
      </c>
      <c r="O189" s="3" t="s">
        <v>25</v>
      </c>
      <c r="P189" s="3" t="s">
        <v>25</v>
      </c>
      <c r="Q189" s="3">
        <v>1</v>
      </c>
      <c r="R189" s="3" t="s">
        <v>74</v>
      </c>
      <c r="S189" s="3" t="s">
        <v>75</v>
      </c>
      <c r="T189" s="3">
        <f>COUNTBLANK(shopping_behavior_updated[Customer ID])</f>
        <v>0</v>
      </c>
      <c r="U189" s="3">
        <f>IF(IFERROR(VLOOKUP(shopping_behavior_updated[[#This Row],[Customer ID]],A190:$A$3902,1,FALSE),0),1,0)</f>
        <v>0</v>
      </c>
    </row>
    <row r="190" spans="1:21" x14ac:dyDescent="0.2">
      <c r="A190" s="3">
        <v>189</v>
      </c>
      <c r="B190" s="3">
        <v>50</v>
      </c>
      <c r="C190" s="3" t="s">
        <v>18</v>
      </c>
      <c r="D190" s="3" t="s">
        <v>103</v>
      </c>
      <c r="E190" s="3" t="s">
        <v>20</v>
      </c>
      <c r="F190" s="3">
        <v>53</v>
      </c>
      <c r="G190" s="3" t="s">
        <v>71</v>
      </c>
      <c r="H190" s="3" t="s">
        <v>43</v>
      </c>
      <c r="I190" s="3" t="s">
        <v>68</v>
      </c>
      <c r="J190" s="3" t="s">
        <v>36</v>
      </c>
      <c r="K190" s="3">
        <v>31</v>
      </c>
      <c r="L190" s="3" t="s">
        <v>25</v>
      </c>
      <c r="M190" s="3" t="str">
        <f>IF(shopping_behavior_updated[[#This Row],[Subscription Status]]="","desconocido",shopping_behavior_updated[[#This Row],[Subscription Status]])</f>
        <v>Yes</v>
      </c>
      <c r="N190" s="3" t="s">
        <v>26</v>
      </c>
      <c r="O190" s="3" t="s">
        <v>25</v>
      </c>
      <c r="P190" s="3" t="s">
        <v>25</v>
      </c>
      <c r="Q190" s="3">
        <v>5</v>
      </c>
      <c r="R190" s="3" t="s">
        <v>74</v>
      </c>
      <c r="S190" s="3" t="s">
        <v>75</v>
      </c>
      <c r="T190" s="3">
        <f>COUNTBLANK(shopping_behavior_updated[Customer ID])</f>
        <v>0</v>
      </c>
      <c r="U190" s="3">
        <f>IF(IFERROR(VLOOKUP(shopping_behavior_updated[[#This Row],[Customer ID]],A191:$A$3902,1,FALSE),0),1,0)</f>
        <v>0</v>
      </c>
    </row>
    <row r="191" spans="1:21" x14ac:dyDescent="0.2">
      <c r="A191" s="3">
        <v>190</v>
      </c>
      <c r="B191" s="3">
        <v>36</v>
      </c>
      <c r="C191" s="3" t="s">
        <v>18</v>
      </c>
      <c r="D191" s="3" t="s">
        <v>19</v>
      </c>
      <c r="E191" s="3" t="s">
        <v>20</v>
      </c>
      <c r="F191" s="3">
        <v>82</v>
      </c>
      <c r="G191" s="3" t="s">
        <v>63</v>
      </c>
      <c r="H191" s="3" t="s">
        <v>43</v>
      </c>
      <c r="I191" s="3" t="s">
        <v>31</v>
      </c>
      <c r="J191" s="3" t="s">
        <v>56</v>
      </c>
      <c r="K191" s="3">
        <v>44</v>
      </c>
      <c r="L191" s="3" t="s">
        <v>25</v>
      </c>
      <c r="M191" s="3" t="str">
        <f>IF(shopping_behavior_updated[[#This Row],[Subscription Status]]="","desconocido",shopping_behavior_updated[[#This Row],[Subscription Status]])</f>
        <v>Yes</v>
      </c>
      <c r="N191" s="3" t="s">
        <v>44</v>
      </c>
      <c r="O191" s="3" t="s">
        <v>25</v>
      </c>
      <c r="P191" s="3" t="s">
        <v>25</v>
      </c>
      <c r="Q191" s="3">
        <v>4</v>
      </c>
      <c r="R191" s="3" t="s">
        <v>38</v>
      </c>
      <c r="S191" s="3" t="s">
        <v>39</v>
      </c>
      <c r="T191" s="3">
        <f>COUNTBLANK(shopping_behavior_updated[Customer ID])</f>
        <v>0</v>
      </c>
      <c r="U191" s="3">
        <f>IF(IFERROR(VLOOKUP(shopping_behavior_updated[[#This Row],[Customer ID]],A192:$A$3902,1,FALSE),0),1,0)</f>
        <v>0</v>
      </c>
    </row>
    <row r="192" spans="1:21" x14ac:dyDescent="0.2">
      <c r="A192" s="3">
        <v>191</v>
      </c>
      <c r="B192" s="3">
        <v>65</v>
      </c>
      <c r="C192" s="3" t="s">
        <v>18</v>
      </c>
      <c r="D192" s="3" t="s">
        <v>61</v>
      </c>
      <c r="E192" s="3" t="s">
        <v>62</v>
      </c>
      <c r="F192" s="3">
        <v>70</v>
      </c>
      <c r="G192" s="3" t="s">
        <v>115</v>
      </c>
      <c r="H192" s="3" t="s">
        <v>91</v>
      </c>
      <c r="I192" s="3" t="s">
        <v>117</v>
      </c>
      <c r="J192" s="3" t="s">
        <v>56</v>
      </c>
      <c r="K192" s="3">
        <v>3</v>
      </c>
      <c r="L192" s="3" t="s">
        <v>25</v>
      </c>
      <c r="M192" s="3" t="str">
        <f>IF(shopping_behavior_updated[[#This Row],[Subscription Status]]="","desconocido",shopping_behavior_updated[[#This Row],[Subscription Status]])</f>
        <v>Yes</v>
      </c>
      <c r="N192" s="3" t="s">
        <v>37</v>
      </c>
      <c r="O192" s="3" t="s">
        <v>25</v>
      </c>
      <c r="P192" s="3" t="s">
        <v>25</v>
      </c>
      <c r="Q192" s="3">
        <v>48</v>
      </c>
      <c r="R192" s="3" t="s">
        <v>27</v>
      </c>
      <c r="S192" s="3" t="s">
        <v>57</v>
      </c>
      <c r="T192" s="3">
        <f>COUNTBLANK(shopping_behavior_updated[Customer ID])</f>
        <v>0</v>
      </c>
      <c r="U192" s="3">
        <f>IF(IFERROR(VLOOKUP(shopping_behavior_updated[[#This Row],[Customer ID]],A193:$A$3902,1,FALSE),0),1,0)</f>
        <v>0</v>
      </c>
    </row>
    <row r="193" spans="1:21" x14ac:dyDescent="0.2">
      <c r="A193" s="3">
        <v>192</v>
      </c>
      <c r="B193" s="3">
        <v>64</v>
      </c>
      <c r="C193" s="3" t="s">
        <v>18</v>
      </c>
      <c r="D193" s="3" t="s">
        <v>123</v>
      </c>
      <c r="E193" s="3" t="s">
        <v>66</v>
      </c>
      <c r="F193" s="3">
        <v>76</v>
      </c>
      <c r="G193" s="3" t="s">
        <v>139</v>
      </c>
      <c r="H193" s="3" t="s">
        <v>43</v>
      </c>
      <c r="I193" s="3" t="s">
        <v>23</v>
      </c>
      <c r="J193" s="3" t="s">
        <v>56</v>
      </c>
      <c r="K193" s="3">
        <v>39</v>
      </c>
      <c r="L193" s="3" t="s">
        <v>25</v>
      </c>
      <c r="M193" s="3" t="str">
        <f>IF(shopping_behavior_updated[[#This Row],[Subscription Status]]="","desconocido",shopping_behavior_updated[[#This Row],[Subscription Status]])</f>
        <v>Yes</v>
      </c>
      <c r="N193" s="3" t="s">
        <v>37</v>
      </c>
      <c r="O193" s="3" t="s">
        <v>25</v>
      </c>
      <c r="P193" s="3" t="s">
        <v>25</v>
      </c>
      <c r="Q193" s="3">
        <v>29</v>
      </c>
      <c r="R193" s="3" t="s">
        <v>32</v>
      </c>
      <c r="S193" s="3" t="s">
        <v>96</v>
      </c>
      <c r="T193" s="3">
        <f>COUNTBLANK(shopping_behavior_updated[Customer ID])</f>
        <v>0</v>
      </c>
      <c r="U193" s="3">
        <f>IF(IFERROR(VLOOKUP(shopping_behavior_updated[[#This Row],[Customer ID]],A194:$A$3902,1,FALSE),0),1,0)</f>
        <v>0</v>
      </c>
    </row>
    <row r="194" spans="1:21" x14ac:dyDescent="0.2">
      <c r="A194" s="3">
        <v>193</v>
      </c>
      <c r="B194" s="3">
        <v>46</v>
      </c>
      <c r="C194" s="3" t="s">
        <v>18</v>
      </c>
      <c r="D194" s="3" t="s">
        <v>70</v>
      </c>
      <c r="E194" s="3" t="s">
        <v>41</v>
      </c>
      <c r="F194" s="3">
        <v>29</v>
      </c>
      <c r="G194" s="3" t="s">
        <v>144</v>
      </c>
      <c r="H194" s="3" t="s">
        <v>22</v>
      </c>
      <c r="I194" s="3" t="s">
        <v>47</v>
      </c>
      <c r="J194" s="3" t="s">
        <v>52</v>
      </c>
      <c r="K194" s="3">
        <v>29</v>
      </c>
      <c r="L194" s="3" t="s">
        <v>25</v>
      </c>
      <c r="M194" s="3" t="str">
        <f>IF(shopping_behavior_updated[[#This Row],[Subscription Status]]="","desconocido",shopping_behavior_updated[[#This Row],[Subscription Status]])</f>
        <v>Yes</v>
      </c>
      <c r="N194" s="3" t="s">
        <v>26</v>
      </c>
      <c r="O194" s="3" t="s">
        <v>25</v>
      </c>
      <c r="P194" s="3" t="s">
        <v>25</v>
      </c>
      <c r="Q194" s="3">
        <v>12</v>
      </c>
      <c r="R194" s="3" t="s">
        <v>45</v>
      </c>
      <c r="S194" s="3" t="s">
        <v>75</v>
      </c>
      <c r="T194" s="3">
        <f>COUNTBLANK(shopping_behavior_updated[Customer ID])</f>
        <v>0</v>
      </c>
      <c r="U194" s="3">
        <f>IF(IFERROR(VLOOKUP(shopping_behavior_updated[[#This Row],[Customer ID]],A195:$A$3902,1,FALSE),0),1,0)</f>
        <v>0</v>
      </c>
    </row>
    <row r="195" spans="1:21" x14ac:dyDescent="0.2">
      <c r="A195" s="3">
        <v>194</v>
      </c>
      <c r="B195" s="3">
        <v>36</v>
      </c>
      <c r="C195" s="3" t="s">
        <v>18</v>
      </c>
      <c r="D195" s="3" t="s">
        <v>132</v>
      </c>
      <c r="E195" s="3" t="s">
        <v>66</v>
      </c>
      <c r="F195" s="3">
        <v>100</v>
      </c>
      <c r="G195" s="3" t="s">
        <v>113</v>
      </c>
      <c r="H195" s="3" t="s">
        <v>35</v>
      </c>
      <c r="I195" s="3" t="s">
        <v>64</v>
      </c>
      <c r="J195" s="3" t="s">
        <v>56</v>
      </c>
      <c r="K195" s="3">
        <v>3</v>
      </c>
      <c r="L195" s="3" t="s">
        <v>25</v>
      </c>
      <c r="M195" s="3" t="str">
        <f>IF(shopping_behavior_updated[[#This Row],[Subscription Status]]="","desconocido",shopping_behavior_updated[[#This Row],[Subscription Status]])</f>
        <v>Yes</v>
      </c>
      <c r="N195" s="3" t="s">
        <v>53</v>
      </c>
      <c r="O195" s="3" t="s">
        <v>25</v>
      </c>
      <c r="P195" s="3" t="s">
        <v>25</v>
      </c>
      <c r="Q195" s="3">
        <v>29</v>
      </c>
      <c r="R195" s="3" t="s">
        <v>27</v>
      </c>
      <c r="S195" s="3" t="s">
        <v>48</v>
      </c>
      <c r="T195" s="3">
        <f>COUNTBLANK(shopping_behavior_updated[Customer ID])</f>
        <v>0</v>
      </c>
      <c r="U195" s="3">
        <f>IF(IFERROR(VLOOKUP(shopping_behavior_updated[[#This Row],[Customer ID]],A196:$A$3902,1,FALSE),0),1,0)</f>
        <v>0</v>
      </c>
    </row>
    <row r="196" spans="1:21" x14ac:dyDescent="0.2">
      <c r="A196" s="3">
        <v>195</v>
      </c>
      <c r="B196" s="3">
        <v>51</v>
      </c>
      <c r="C196" s="3" t="s">
        <v>18</v>
      </c>
      <c r="D196" s="3" t="s">
        <v>131</v>
      </c>
      <c r="E196" s="3" t="s">
        <v>66</v>
      </c>
      <c r="F196" s="3">
        <v>94</v>
      </c>
      <c r="G196" s="3" t="s">
        <v>67</v>
      </c>
      <c r="H196" s="3" t="s">
        <v>43</v>
      </c>
      <c r="I196" s="3" t="s">
        <v>77</v>
      </c>
      <c r="J196" s="3" t="s">
        <v>36</v>
      </c>
      <c r="K196" s="3">
        <v>31</v>
      </c>
      <c r="L196" s="3" t="s">
        <v>25</v>
      </c>
      <c r="M196" s="3" t="str">
        <f>IF(shopping_behavior_updated[[#This Row],[Subscription Status]]="","desconocido",shopping_behavior_updated[[#This Row],[Subscription Status]])</f>
        <v>Yes</v>
      </c>
      <c r="N196" s="3" t="s">
        <v>26</v>
      </c>
      <c r="O196" s="3" t="s">
        <v>25</v>
      </c>
      <c r="P196" s="3" t="s">
        <v>25</v>
      </c>
      <c r="Q196" s="3">
        <v>15</v>
      </c>
      <c r="R196" s="3" t="s">
        <v>85</v>
      </c>
      <c r="S196" s="3" t="s">
        <v>57</v>
      </c>
      <c r="T196" s="3">
        <f>COUNTBLANK(shopping_behavior_updated[Customer ID])</f>
        <v>0</v>
      </c>
      <c r="U196" s="3">
        <f>IF(IFERROR(VLOOKUP(shopping_behavior_updated[[#This Row],[Customer ID]],A197:$A$3902,1,FALSE),0),1,0)</f>
        <v>0</v>
      </c>
    </row>
    <row r="197" spans="1:21" x14ac:dyDescent="0.2">
      <c r="A197" s="3">
        <v>196</v>
      </c>
      <c r="B197" s="3">
        <v>51</v>
      </c>
      <c r="C197" s="3" t="s">
        <v>18</v>
      </c>
      <c r="D197" s="3" t="s">
        <v>101</v>
      </c>
      <c r="E197" s="3" t="s">
        <v>62</v>
      </c>
      <c r="F197" s="3">
        <v>25</v>
      </c>
      <c r="G197" s="3" t="s">
        <v>83</v>
      </c>
      <c r="H197" s="3" t="s">
        <v>43</v>
      </c>
      <c r="I197" s="3" t="s">
        <v>135</v>
      </c>
      <c r="J197" s="3" t="s">
        <v>56</v>
      </c>
      <c r="K197" s="3">
        <v>43</v>
      </c>
      <c r="L197" s="3" t="s">
        <v>25</v>
      </c>
      <c r="M197" s="3" t="str">
        <f>IF(shopping_behavior_updated[[#This Row],[Subscription Status]]="","desconocido",shopping_behavior_updated[[#This Row],[Subscription Status]])</f>
        <v>Yes</v>
      </c>
      <c r="N197" s="3" t="s">
        <v>37</v>
      </c>
      <c r="O197" s="3" t="s">
        <v>25</v>
      </c>
      <c r="P197" s="3" t="s">
        <v>25</v>
      </c>
      <c r="Q197" s="3">
        <v>34</v>
      </c>
      <c r="R197" s="3" t="s">
        <v>38</v>
      </c>
      <c r="S197" s="3" t="s">
        <v>87</v>
      </c>
      <c r="T197" s="3">
        <f>COUNTBLANK(shopping_behavior_updated[Customer ID])</f>
        <v>0</v>
      </c>
      <c r="U197" s="3">
        <f>IF(IFERROR(VLOOKUP(shopping_behavior_updated[[#This Row],[Customer ID]],A198:$A$3902,1,FALSE),0),1,0)</f>
        <v>0</v>
      </c>
    </row>
    <row r="198" spans="1:21" x14ac:dyDescent="0.2">
      <c r="A198" s="3">
        <v>197</v>
      </c>
      <c r="B198" s="3">
        <v>38</v>
      </c>
      <c r="C198" s="3" t="s">
        <v>18</v>
      </c>
      <c r="D198" s="3" t="s">
        <v>136</v>
      </c>
      <c r="E198" s="3" t="s">
        <v>41</v>
      </c>
      <c r="F198" s="3">
        <v>88</v>
      </c>
      <c r="G198" s="3" t="s">
        <v>148</v>
      </c>
      <c r="H198" s="3" t="s">
        <v>43</v>
      </c>
      <c r="I198" s="3" t="s">
        <v>92</v>
      </c>
      <c r="J198" s="3" t="s">
        <v>52</v>
      </c>
      <c r="K198" s="3">
        <v>39</v>
      </c>
      <c r="L198" s="3" t="s">
        <v>25</v>
      </c>
      <c r="M198" s="3" t="str">
        <f>IF(shopping_behavior_updated[[#This Row],[Subscription Status]]="","desconocido",shopping_behavior_updated[[#This Row],[Subscription Status]])</f>
        <v>Yes</v>
      </c>
      <c r="N198" s="3" t="s">
        <v>44</v>
      </c>
      <c r="O198" s="3" t="s">
        <v>25</v>
      </c>
      <c r="P198" s="3" t="s">
        <v>25</v>
      </c>
      <c r="Q198" s="3">
        <v>41</v>
      </c>
      <c r="R198" s="3" t="s">
        <v>38</v>
      </c>
      <c r="S198" s="3" t="s">
        <v>28</v>
      </c>
      <c r="T198" s="3">
        <f>COUNTBLANK(shopping_behavior_updated[Customer ID])</f>
        <v>0</v>
      </c>
      <c r="U198" s="3">
        <f>IF(IFERROR(VLOOKUP(shopping_behavior_updated[[#This Row],[Customer ID]],A199:$A$3902,1,FALSE),0),1,0)</f>
        <v>0</v>
      </c>
    </row>
    <row r="199" spans="1:21" x14ac:dyDescent="0.2">
      <c r="A199" s="3">
        <v>198</v>
      </c>
      <c r="B199" s="3">
        <v>59</v>
      </c>
      <c r="C199" s="3" t="s">
        <v>18</v>
      </c>
      <c r="D199" s="3" t="s">
        <v>118</v>
      </c>
      <c r="E199" s="3" t="s">
        <v>66</v>
      </c>
      <c r="F199" s="3">
        <v>78</v>
      </c>
      <c r="G199" s="3" t="s">
        <v>130</v>
      </c>
      <c r="H199" s="3" t="s">
        <v>43</v>
      </c>
      <c r="I199" s="3" t="s">
        <v>93</v>
      </c>
      <c r="J199" s="3" t="s">
        <v>56</v>
      </c>
      <c r="K199" s="3">
        <v>32</v>
      </c>
      <c r="L199" s="3" t="s">
        <v>25</v>
      </c>
      <c r="M199" s="3" t="str">
        <f>IF(shopping_behavior_updated[[#This Row],[Subscription Status]]="","desconocido",shopping_behavior_updated[[#This Row],[Subscription Status]])</f>
        <v>Yes</v>
      </c>
      <c r="N199" s="3" t="s">
        <v>69</v>
      </c>
      <c r="O199" s="3" t="s">
        <v>25</v>
      </c>
      <c r="P199" s="3" t="s">
        <v>25</v>
      </c>
      <c r="Q199" s="3">
        <v>41</v>
      </c>
      <c r="R199" s="3" t="s">
        <v>38</v>
      </c>
      <c r="S199" s="3" t="s">
        <v>87</v>
      </c>
      <c r="T199" s="3">
        <f>COUNTBLANK(shopping_behavior_updated[Customer ID])</f>
        <v>0</v>
      </c>
      <c r="U199" s="3">
        <f>IF(IFERROR(VLOOKUP(shopping_behavior_updated[[#This Row],[Customer ID]],A200:$A$3902,1,FALSE),0),1,0)</f>
        <v>0</v>
      </c>
    </row>
    <row r="200" spans="1:21" x14ac:dyDescent="0.2">
      <c r="A200" s="3">
        <v>199</v>
      </c>
      <c r="B200" s="3">
        <v>57</v>
      </c>
      <c r="C200" s="3" t="s">
        <v>18</v>
      </c>
      <c r="D200" s="3" t="s">
        <v>105</v>
      </c>
      <c r="E200" s="3" t="s">
        <v>66</v>
      </c>
      <c r="F200" s="3">
        <v>45</v>
      </c>
      <c r="G200" s="3" t="s">
        <v>139</v>
      </c>
      <c r="H200" s="3" t="s">
        <v>43</v>
      </c>
      <c r="I200" s="3" t="s">
        <v>47</v>
      </c>
      <c r="J200" s="3" t="s">
        <v>24</v>
      </c>
      <c r="K200" s="3">
        <v>48</v>
      </c>
      <c r="L200" s="3" t="s">
        <v>25</v>
      </c>
      <c r="M200" s="3" t="str">
        <f>IF(shopping_behavior_updated[[#This Row],[Subscription Status]]="","desconocido",shopping_behavior_updated[[#This Row],[Subscription Status]])</f>
        <v>Yes</v>
      </c>
      <c r="N200" s="3" t="s">
        <v>53</v>
      </c>
      <c r="O200" s="3" t="s">
        <v>25</v>
      </c>
      <c r="P200" s="3" t="s">
        <v>25</v>
      </c>
      <c r="Q200" s="3">
        <v>39</v>
      </c>
      <c r="R200" s="3" t="s">
        <v>38</v>
      </c>
      <c r="S200" s="3" t="s">
        <v>28</v>
      </c>
      <c r="T200" s="3">
        <f>COUNTBLANK(shopping_behavior_updated[Customer ID])</f>
        <v>0</v>
      </c>
      <c r="U200" s="3">
        <f>IF(IFERROR(VLOOKUP(shopping_behavior_updated[[#This Row],[Customer ID]],A201:$A$3902,1,FALSE),0),1,0)</f>
        <v>0</v>
      </c>
    </row>
    <row r="201" spans="1:21" x14ac:dyDescent="0.2">
      <c r="A201" s="3">
        <v>200</v>
      </c>
      <c r="B201" s="3">
        <v>54</v>
      </c>
      <c r="C201" s="3" t="s">
        <v>18</v>
      </c>
      <c r="D201" s="3" t="s">
        <v>123</v>
      </c>
      <c r="E201" s="3" t="s">
        <v>66</v>
      </c>
      <c r="F201" s="3">
        <v>73</v>
      </c>
      <c r="G201" s="3" t="s">
        <v>134</v>
      </c>
      <c r="H201" s="3" t="s">
        <v>91</v>
      </c>
      <c r="I201" s="3" t="s">
        <v>95</v>
      </c>
      <c r="J201" s="3" t="s">
        <v>52</v>
      </c>
      <c r="K201" s="3">
        <v>38</v>
      </c>
      <c r="L201" s="3" t="s">
        <v>25</v>
      </c>
      <c r="M201" s="3" t="str">
        <f>IF(shopping_behavior_updated[[#This Row],[Subscription Status]]="","desconocido",shopping_behavior_updated[[#This Row],[Subscription Status]])</f>
        <v>Yes</v>
      </c>
      <c r="N201" s="3" t="s">
        <v>26</v>
      </c>
      <c r="O201" s="3" t="s">
        <v>25</v>
      </c>
      <c r="P201" s="3" t="s">
        <v>25</v>
      </c>
      <c r="Q201" s="3">
        <v>32</v>
      </c>
      <c r="R201" s="3" t="s">
        <v>32</v>
      </c>
      <c r="S201" s="3" t="s">
        <v>39</v>
      </c>
      <c r="T201" s="3">
        <f>COUNTBLANK(shopping_behavior_updated[Customer ID])</f>
        <v>0</v>
      </c>
      <c r="U201" s="3">
        <f>IF(IFERROR(VLOOKUP(shopping_behavior_updated[[#This Row],[Customer ID]],A202:$A$3902,1,FALSE),0),1,0)</f>
        <v>0</v>
      </c>
    </row>
    <row r="202" spans="1:21" x14ac:dyDescent="0.2">
      <c r="A202" s="3">
        <v>201</v>
      </c>
      <c r="B202" s="3">
        <v>25</v>
      </c>
      <c r="C202" s="3" t="s">
        <v>18</v>
      </c>
      <c r="D202" s="3" t="s">
        <v>80</v>
      </c>
      <c r="E202" s="3" t="s">
        <v>20</v>
      </c>
      <c r="F202" s="3">
        <v>61</v>
      </c>
      <c r="G202" s="3" t="s">
        <v>137</v>
      </c>
      <c r="H202" s="3" t="s">
        <v>35</v>
      </c>
      <c r="I202" s="3" t="s">
        <v>84</v>
      </c>
      <c r="J202" s="3" t="s">
        <v>52</v>
      </c>
      <c r="K202" s="3">
        <v>33</v>
      </c>
      <c r="L202" s="3" t="s">
        <v>25</v>
      </c>
      <c r="M202" s="3" t="str">
        <f>IF(shopping_behavior_updated[[#This Row],[Subscription Status]]="","desconocido",shopping_behavior_updated[[#This Row],[Subscription Status]])</f>
        <v>Yes</v>
      </c>
      <c r="N202" s="3" t="s">
        <v>44</v>
      </c>
      <c r="O202" s="3" t="s">
        <v>25</v>
      </c>
      <c r="P202" s="3" t="s">
        <v>25</v>
      </c>
      <c r="Q202" s="3">
        <v>29</v>
      </c>
      <c r="R202" s="3" t="s">
        <v>27</v>
      </c>
      <c r="S202" s="3" t="s">
        <v>87</v>
      </c>
      <c r="T202" s="3">
        <f>COUNTBLANK(shopping_behavior_updated[Customer ID])</f>
        <v>0</v>
      </c>
      <c r="U202" s="3">
        <f>IF(IFERROR(VLOOKUP(shopping_behavior_updated[[#This Row],[Customer ID]],A203:$A$3902,1,FALSE),0),1,0)</f>
        <v>0</v>
      </c>
    </row>
    <row r="203" spans="1:21" x14ac:dyDescent="0.2">
      <c r="A203" s="3">
        <v>202</v>
      </c>
      <c r="B203" s="3">
        <v>69</v>
      </c>
      <c r="C203" s="3" t="s">
        <v>18</v>
      </c>
      <c r="D203" s="3" t="s">
        <v>19</v>
      </c>
      <c r="E203" s="3" t="s">
        <v>20</v>
      </c>
      <c r="F203" s="3">
        <v>22</v>
      </c>
      <c r="G203" s="3" t="s">
        <v>67</v>
      </c>
      <c r="H203" s="3" t="s">
        <v>35</v>
      </c>
      <c r="I203" s="3" t="s">
        <v>117</v>
      </c>
      <c r="J203" s="3" t="s">
        <v>56</v>
      </c>
      <c r="K203" s="3">
        <v>43</v>
      </c>
      <c r="L203" s="3" t="s">
        <v>25</v>
      </c>
      <c r="M203" s="3" t="str">
        <f>IF(shopping_behavior_updated[[#This Row],[Subscription Status]]="","desconocido",shopping_behavior_updated[[#This Row],[Subscription Status]])</f>
        <v>Yes</v>
      </c>
      <c r="N203" s="3" t="s">
        <v>37</v>
      </c>
      <c r="O203" s="3" t="s">
        <v>25</v>
      </c>
      <c r="P203" s="3" t="s">
        <v>25</v>
      </c>
      <c r="Q203" s="3">
        <v>15</v>
      </c>
      <c r="R203" s="3" t="s">
        <v>74</v>
      </c>
      <c r="S203" s="3" t="s">
        <v>48</v>
      </c>
      <c r="T203" s="3">
        <f>COUNTBLANK(shopping_behavior_updated[Customer ID])</f>
        <v>0</v>
      </c>
      <c r="U203" s="3">
        <f>IF(IFERROR(VLOOKUP(shopping_behavior_updated[[#This Row],[Customer ID]],A204:$A$3902,1,FALSE),0),1,0)</f>
        <v>0</v>
      </c>
    </row>
    <row r="204" spans="1:21" x14ac:dyDescent="0.2">
      <c r="A204" s="3">
        <v>203</v>
      </c>
      <c r="B204" s="3">
        <v>57</v>
      </c>
      <c r="C204" s="3" t="s">
        <v>18</v>
      </c>
      <c r="D204" s="3" t="s">
        <v>123</v>
      </c>
      <c r="E204" s="3" t="s">
        <v>66</v>
      </c>
      <c r="F204" s="3">
        <v>38</v>
      </c>
      <c r="G204" s="3" t="s">
        <v>144</v>
      </c>
      <c r="H204" s="3" t="s">
        <v>22</v>
      </c>
      <c r="I204" s="3" t="s">
        <v>135</v>
      </c>
      <c r="J204" s="3" t="s">
        <v>36</v>
      </c>
      <c r="K204" s="3">
        <v>27</v>
      </c>
      <c r="L204" s="3" t="s">
        <v>25</v>
      </c>
      <c r="M204" s="3" t="str">
        <f>IF(shopping_behavior_updated[[#This Row],[Subscription Status]]="","desconocido",shopping_behavior_updated[[#This Row],[Subscription Status]])</f>
        <v>Yes</v>
      </c>
      <c r="N204" s="3" t="s">
        <v>26</v>
      </c>
      <c r="O204" s="3" t="s">
        <v>25</v>
      </c>
      <c r="P204" s="3" t="s">
        <v>25</v>
      </c>
      <c r="Q204" s="3">
        <v>33</v>
      </c>
      <c r="R204" s="3" t="s">
        <v>27</v>
      </c>
      <c r="S204" s="3" t="s">
        <v>48</v>
      </c>
      <c r="T204" s="3">
        <f>COUNTBLANK(shopping_behavior_updated[Customer ID])</f>
        <v>0</v>
      </c>
      <c r="U204" s="3">
        <f>IF(IFERROR(VLOOKUP(shopping_behavior_updated[[#This Row],[Customer ID]],A205:$A$3902,1,FALSE),0),1,0)</f>
        <v>0</v>
      </c>
    </row>
    <row r="205" spans="1:21" x14ac:dyDescent="0.2">
      <c r="A205" s="3">
        <v>204</v>
      </c>
      <c r="B205" s="3">
        <v>70</v>
      </c>
      <c r="C205" s="3" t="s">
        <v>18</v>
      </c>
      <c r="D205" s="3" t="s">
        <v>118</v>
      </c>
      <c r="E205" s="3" t="s">
        <v>66</v>
      </c>
      <c r="F205" s="3">
        <v>38</v>
      </c>
      <c r="G205" s="3" t="s">
        <v>115</v>
      </c>
      <c r="H205" s="3" t="s">
        <v>35</v>
      </c>
      <c r="I205" s="3" t="s">
        <v>133</v>
      </c>
      <c r="J205" s="3" t="s">
        <v>56</v>
      </c>
      <c r="K205" s="3">
        <v>32</v>
      </c>
      <c r="L205" s="3" t="s">
        <v>25</v>
      </c>
      <c r="M205" s="3" t="str">
        <f>IF(shopping_behavior_updated[[#This Row],[Subscription Status]]="","desconocido",shopping_behavior_updated[[#This Row],[Subscription Status]])</f>
        <v>Yes</v>
      </c>
      <c r="N205" s="3" t="s">
        <v>44</v>
      </c>
      <c r="O205" s="3" t="s">
        <v>25</v>
      </c>
      <c r="P205" s="3" t="s">
        <v>25</v>
      </c>
      <c r="Q205" s="3">
        <v>18</v>
      </c>
      <c r="R205" s="3" t="s">
        <v>74</v>
      </c>
      <c r="S205" s="3" t="s">
        <v>39</v>
      </c>
      <c r="T205" s="3">
        <f>COUNTBLANK(shopping_behavior_updated[Customer ID])</f>
        <v>0</v>
      </c>
      <c r="U205" s="3">
        <f>IF(IFERROR(VLOOKUP(shopping_behavior_updated[[#This Row],[Customer ID]],A206:$A$3902,1,FALSE),0),1,0)</f>
        <v>0</v>
      </c>
    </row>
    <row r="206" spans="1:21" x14ac:dyDescent="0.2">
      <c r="A206" s="3">
        <v>205</v>
      </c>
      <c r="B206" s="3">
        <v>24</v>
      </c>
      <c r="C206" s="3" t="s">
        <v>18</v>
      </c>
      <c r="D206" s="3" t="s">
        <v>49</v>
      </c>
      <c r="E206" s="3" t="s">
        <v>41</v>
      </c>
      <c r="F206" s="3">
        <v>100</v>
      </c>
      <c r="G206" s="3" t="s">
        <v>116</v>
      </c>
      <c r="H206" s="3" t="s">
        <v>43</v>
      </c>
      <c r="I206" s="3" t="s">
        <v>133</v>
      </c>
      <c r="J206" s="3" t="s">
        <v>56</v>
      </c>
      <c r="K206" s="3">
        <v>4</v>
      </c>
      <c r="L206" s="3" t="s">
        <v>25</v>
      </c>
      <c r="M206" s="3" t="str">
        <f>IF(shopping_behavior_updated[[#This Row],[Subscription Status]]="","desconocido",shopping_behavior_updated[[#This Row],[Subscription Status]])</f>
        <v>Yes</v>
      </c>
      <c r="N206" s="3" t="s">
        <v>73</v>
      </c>
      <c r="O206" s="3" t="s">
        <v>25</v>
      </c>
      <c r="P206" s="3" t="s">
        <v>25</v>
      </c>
      <c r="Q206" s="3">
        <v>35</v>
      </c>
      <c r="R206" s="3" t="s">
        <v>32</v>
      </c>
      <c r="S206" s="3" t="s">
        <v>75</v>
      </c>
      <c r="T206" s="3">
        <f>COUNTBLANK(shopping_behavior_updated[Customer ID])</f>
        <v>0</v>
      </c>
      <c r="U206" s="3">
        <f>IF(IFERROR(VLOOKUP(shopping_behavior_updated[[#This Row],[Customer ID]],A207:$A$3902,1,FALSE),0),1,0)</f>
        <v>0</v>
      </c>
    </row>
    <row r="207" spans="1:21" x14ac:dyDescent="0.2">
      <c r="A207" s="3">
        <v>206</v>
      </c>
      <c r="B207" s="3">
        <v>67</v>
      </c>
      <c r="C207" s="3" t="s">
        <v>18</v>
      </c>
      <c r="D207" s="3" t="s">
        <v>54</v>
      </c>
      <c r="E207" s="3" t="s">
        <v>20</v>
      </c>
      <c r="F207" s="3">
        <v>64</v>
      </c>
      <c r="G207" s="3" t="s">
        <v>76</v>
      </c>
      <c r="H207" s="3" t="s">
        <v>43</v>
      </c>
      <c r="I207" s="3" t="s">
        <v>64</v>
      </c>
      <c r="J207" s="3" t="s">
        <v>24</v>
      </c>
      <c r="K207" s="3">
        <v>3</v>
      </c>
      <c r="L207" s="3" t="s">
        <v>25</v>
      </c>
      <c r="M207" s="3" t="str">
        <f>IF(shopping_behavior_updated[[#This Row],[Subscription Status]]="","desconocido",shopping_behavior_updated[[#This Row],[Subscription Status]])</f>
        <v>Yes</v>
      </c>
      <c r="N207" s="3" t="s">
        <v>53</v>
      </c>
      <c r="O207" s="3" t="s">
        <v>25</v>
      </c>
      <c r="P207" s="3" t="s">
        <v>25</v>
      </c>
      <c r="Q207" s="3">
        <v>25</v>
      </c>
      <c r="R207" s="3" t="s">
        <v>45</v>
      </c>
      <c r="S207" s="3" t="s">
        <v>39</v>
      </c>
      <c r="T207" s="3">
        <f>COUNTBLANK(shopping_behavior_updated[Customer ID])</f>
        <v>0</v>
      </c>
      <c r="U207" s="3">
        <f>IF(IFERROR(VLOOKUP(shopping_behavior_updated[[#This Row],[Customer ID]],A208:$A$3902,1,FALSE),0),1,0)</f>
        <v>0</v>
      </c>
    </row>
    <row r="208" spans="1:21" x14ac:dyDescent="0.2">
      <c r="A208" s="3">
        <v>207</v>
      </c>
      <c r="B208" s="3">
        <v>24</v>
      </c>
      <c r="C208" s="3" t="s">
        <v>18</v>
      </c>
      <c r="D208" s="3" t="s">
        <v>112</v>
      </c>
      <c r="E208" s="3" t="s">
        <v>20</v>
      </c>
      <c r="F208" s="3">
        <v>55</v>
      </c>
      <c r="G208" s="3" t="s">
        <v>149</v>
      </c>
      <c r="H208" s="3" t="s">
        <v>22</v>
      </c>
      <c r="I208" s="3" t="s">
        <v>64</v>
      </c>
      <c r="J208" s="3" t="s">
        <v>52</v>
      </c>
      <c r="K208" s="3">
        <v>42</v>
      </c>
      <c r="L208" s="3" t="s">
        <v>25</v>
      </c>
      <c r="M208" s="3" t="str">
        <f>IF(shopping_behavior_updated[[#This Row],[Subscription Status]]="","desconocido",shopping_behavior_updated[[#This Row],[Subscription Status]])</f>
        <v>Yes</v>
      </c>
      <c r="N208" s="3" t="s">
        <v>37</v>
      </c>
      <c r="O208" s="3" t="s">
        <v>25</v>
      </c>
      <c r="P208" s="3" t="s">
        <v>25</v>
      </c>
      <c r="Q208" s="3">
        <v>6</v>
      </c>
      <c r="R208" s="3" t="s">
        <v>27</v>
      </c>
      <c r="S208" s="3" t="s">
        <v>28</v>
      </c>
      <c r="T208" s="3">
        <f>COUNTBLANK(shopping_behavior_updated[Customer ID])</f>
        <v>0</v>
      </c>
      <c r="U208" s="3">
        <f>IF(IFERROR(VLOOKUP(shopping_behavior_updated[[#This Row],[Customer ID]],A209:$A$3902,1,FALSE),0),1,0)</f>
        <v>0</v>
      </c>
    </row>
    <row r="209" spans="1:21" x14ac:dyDescent="0.2">
      <c r="A209" s="3">
        <v>208</v>
      </c>
      <c r="B209" s="3">
        <v>62</v>
      </c>
      <c r="C209" s="3" t="s">
        <v>18</v>
      </c>
      <c r="D209" s="3" t="s">
        <v>142</v>
      </c>
      <c r="E209" s="3" t="s">
        <v>66</v>
      </c>
      <c r="F209" s="3">
        <v>91</v>
      </c>
      <c r="G209" s="3" t="s">
        <v>42</v>
      </c>
      <c r="H209" s="3" t="s">
        <v>43</v>
      </c>
      <c r="I209" s="3" t="s">
        <v>64</v>
      </c>
      <c r="J209" s="3" t="s">
        <v>52</v>
      </c>
      <c r="K209" s="3">
        <v>29</v>
      </c>
      <c r="L209" s="3" t="s">
        <v>25</v>
      </c>
      <c r="M209" s="3" t="str">
        <f>IF(shopping_behavior_updated[[#This Row],[Subscription Status]]="","desconocido",shopping_behavior_updated[[#This Row],[Subscription Status]])</f>
        <v>Yes</v>
      </c>
      <c r="N209" s="3" t="s">
        <v>26</v>
      </c>
      <c r="O209" s="3" t="s">
        <v>25</v>
      </c>
      <c r="P209" s="3" t="s">
        <v>25</v>
      </c>
      <c r="Q209" s="3">
        <v>17</v>
      </c>
      <c r="R209" s="3" t="s">
        <v>74</v>
      </c>
      <c r="S209" s="3" t="s">
        <v>75</v>
      </c>
      <c r="T209" s="3">
        <f>COUNTBLANK(shopping_behavior_updated[Customer ID])</f>
        <v>0</v>
      </c>
      <c r="U209" s="3">
        <f>IF(IFERROR(VLOOKUP(shopping_behavior_updated[[#This Row],[Customer ID]],A210:$A$3902,1,FALSE),0),1,0)</f>
        <v>0</v>
      </c>
    </row>
    <row r="210" spans="1:21" x14ac:dyDescent="0.2">
      <c r="A210" s="3">
        <v>209</v>
      </c>
      <c r="B210" s="3">
        <v>57</v>
      </c>
      <c r="C210" s="3" t="s">
        <v>18</v>
      </c>
      <c r="D210" s="3" t="s">
        <v>86</v>
      </c>
      <c r="E210" s="3" t="s">
        <v>20</v>
      </c>
      <c r="F210" s="3">
        <v>38</v>
      </c>
      <c r="G210" s="3" t="s">
        <v>149</v>
      </c>
      <c r="H210" s="3" t="s">
        <v>43</v>
      </c>
      <c r="I210" s="3" t="s">
        <v>79</v>
      </c>
      <c r="J210" s="3" t="s">
        <v>36</v>
      </c>
      <c r="K210" s="3">
        <v>41</v>
      </c>
      <c r="L210" s="3" t="s">
        <v>25</v>
      </c>
      <c r="M210" s="3" t="str">
        <f>IF(shopping_behavior_updated[[#This Row],[Subscription Status]]="","desconocido",shopping_behavior_updated[[#This Row],[Subscription Status]])</f>
        <v>Yes</v>
      </c>
      <c r="N210" s="3" t="s">
        <v>73</v>
      </c>
      <c r="O210" s="3" t="s">
        <v>25</v>
      </c>
      <c r="P210" s="3" t="s">
        <v>25</v>
      </c>
      <c r="Q210" s="3">
        <v>17</v>
      </c>
      <c r="R210" s="3" t="s">
        <v>38</v>
      </c>
      <c r="S210" s="3" t="s">
        <v>87</v>
      </c>
      <c r="T210" s="3">
        <f>COUNTBLANK(shopping_behavior_updated[Customer ID])</f>
        <v>0</v>
      </c>
      <c r="U210" s="3">
        <f>IF(IFERROR(VLOOKUP(shopping_behavior_updated[[#This Row],[Customer ID]],A211:$A$3902,1,FALSE),0),1,0)</f>
        <v>0</v>
      </c>
    </row>
    <row r="211" spans="1:21" x14ac:dyDescent="0.2">
      <c r="A211" s="3">
        <v>210</v>
      </c>
      <c r="B211" s="3">
        <v>55</v>
      </c>
      <c r="C211" s="3" t="s">
        <v>18</v>
      </c>
      <c r="D211" s="3" t="s">
        <v>40</v>
      </c>
      <c r="E211" s="3" t="s">
        <v>41</v>
      </c>
      <c r="F211" s="3">
        <v>97</v>
      </c>
      <c r="G211" s="3" t="s">
        <v>147</v>
      </c>
      <c r="H211" s="3" t="s">
        <v>35</v>
      </c>
      <c r="I211" s="3" t="s">
        <v>77</v>
      </c>
      <c r="J211" s="3" t="s">
        <v>24</v>
      </c>
      <c r="K211" s="3">
        <v>32</v>
      </c>
      <c r="L211" s="3" t="s">
        <v>25</v>
      </c>
      <c r="M211" s="3" t="str">
        <f>IF(shopping_behavior_updated[[#This Row],[Subscription Status]]="","desconocido",shopping_behavior_updated[[#This Row],[Subscription Status]])</f>
        <v>Yes</v>
      </c>
      <c r="N211" s="3" t="s">
        <v>73</v>
      </c>
      <c r="O211" s="3" t="s">
        <v>25</v>
      </c>
      <c r="P211" s="3" t="s">
        <v>25</v>
      </c>
      <c r="Q211" s="3">
        <v>44</v>
      </c>
      <c r="R211" s="3" t="s">
        <v>32</v>
      </c>
      <c r="S211" s="3" t="s">
        <v>96</v>
      </c>
      <c r="T211" s="3">
        <f>COUNTBLANK(shopping_behavior_updated[Customer ID])</f>
        <v>0</v>
      </c>
      <c r="U211" s="3">
        <f>IF(IFERROR(VLOOKUP(shopping_behavior_updated[[#This Row],[Customer ID]],A212:$A$3902,1,FALSE),0),1,0)</f>
        <v>0</v>
      </c>
    </row>
    <row r="212" spans="1:21" x14ac:dyDescent="0.2">
      <c r="A212" s="3">
        <v>211</v>
      </c>
      <c r="B212" s="3">
        <v>45</v>
      </c>
      <c r="C212" s="3" t="s">
        <v>18</v>
      </c>
      <c r="D212" s="3" t="s">
        <v>101</v>
      </c>
      <c r="E212" s="3" t="s">
        <v>62</v>
      </c>
      <c r="F212" s="3">
        <v>22</v>
      </c>
      <c r="G212" s="3" t="s">
        <v>128</v>
      </c>
      <c r="H212" s="3" t="s">
        <v>22</v>
      </c>
      <c r="I212" s="3" t="s">
        <v>84</v>
      </c>
      <c r="J212" s="3" t="s">
        <v>56</v>
      </c>
      <c r="K212" s="3">
        <v>3</v>
      </c>
      <c r="L212" s="3" t="s">
        <v>25</v>
      </c>
      <c r="M212" s="3" t="str">
        <f>IF(shopping_behavior_updated[[#This Row],[Subscription Status]]="","desconocido",shopping_behavior_updated[[#This Row],[Subscription Status]])</f>
        <v>Yes</v>
      </c>
      <c r="N212" s="3" t="s">
        <v>69</v>
      </c>
      <c r="O212" s="3" t="s">
        <v>25</v>
      </c>
      <c r="P212" s="3" t="s">
        <v>25</v>
      </c>
      <c r="Q212" s="3">
        <v>6</v>
      </c>
      <c r="R212" s="3" t="s">
        <v>45</v>
      </c>
      <c r="S212" s="3" t="s">
        <v>28</v>
      </c>
      <c r="T212" s="3">
        <f>COUNTBLANK(shopping_behavior_updated[Customer ID])</f>
        <v>0</v>
      </c>
      <c r="U212" s="3">
        <f>IF(IFERROR(VLOOKUP(shopping_behavior_updated[[#This Row],[Customer ID]],A213:$A$3902,1,FALSE),0),1,0)</f>
        <v>0</v>
      </c>
    </row>
    <row r="213" spans="1:21" x14ac:dyDescent="0.2">
      <c r="A213" s="3">
        <v>212</v>
      </c>
      <c r="B213" s="3">
        <v>69</v>
      </c>
      <c r="C213" s="3" t="s">
        <v>18</v>
      </c>
      <c r="D213" s="3" t="s">
        <v>86</v>
      </c>
      <c r="E213" s="3" t="s">
        <v>20</v>
      </c>
      <c r="F213" s="3">
        <v>92</v>
      </c>
      <c r="G213" s="3" t="s">
        <v>146</v>
      </c>
      <c r="H213" s="3" t="s">
        <v>22</v>
      </c>
      <c r="I213" s="3" t="s">
        <v>31</v>
      </c>
      <c r="J213" s="3" t="s">
        <v>56</v>
      </c>
      <c r="K213" s="3">
        <v>42</v>
      </c>
      <c r="L213" s="3" t="s">
        <v>25</v>
      </c>
      <c r="M213" s="3" t="str">
        <f>IF(shopping_behavior_updated[[#This Row],[Subscription Status]]="","desconocido",shopping_behavior_updated[[#This Row],[Subscription Status]])</f>
        <v>Yes</v>
      </c>
      <c r="N213" s="3" t="s">
        <v>69</v>
      </c>
      <c r="O213" s="3" t="s">
        <v>25</v>
      </c>
      <c r="P213" s="3" t="s">
        <v>25</v>
      </c>
      <c r="Q213" s="3">
        <v>45</v>
      </c>
      <c r="R213" s="3" t="s">
        <v>85</v>
      </c>
      <c r="S213" s="3" t="s">
        <v>28</v>
      </c>
      <c r="T213" s="3">
        <f>COUNTBLANK(shopping_behavior_updated[Customer ID])</f>
        <v>0</v>
      </c>
      <c r="U213" s="3">
        <f>IF(IFERROR(VLOOKUP(shopping_behavior_updated[[#This Row],[Customer ID]],A214:$A$3902,1,FALSE),0),1,0)</f>
        <v>0</v>
      </c>
    </row>
    <row r="214" spans="1:21" x14ac:dyDescent="0.2">
      <c r="A214" s="3">
        <v>213</v>
      </c>
      <c r="B214" s="3">
        <v>67</v>
      </c>
      <c r="C214" s="3" t="s">
        <v>18</v>
      </c>
      <c r="D214" s="3" t="s">
        <v>65</v>
      </c>
      <c r="E214" s="3" t="s">
        <v>66</v>
      </c>
      <c r="F214" s="3">
        <v>84</v>
      </c>
      <c r="G214" s="3" t="s">
        <v>140</v>
      </c>
      <c r="H214" s="3" t="s">
        <v>22</v>
      </c>
      <c r="I214" s="3" t="s">
        <v>143</v>
      </c>
      <c r="J214" s="3" t="s">
        <v>56</v>
      </c>
      <c r="K214" s="3">
        <v>42</v>
      </c>
      <c r="L214" s="3" t="s">
        <v>25</v>
      </c>
      <c r="M214" s="3" t="str">
        <f>IF(shopping_behavior_updated[[#This Row],[Subscription Status]]="","desconocido",shopping_behavior_updated[[#This Row],[Subscription Status]])</f>
        <v>Yes</v>
      </c>
      <c r="N214" s="3" t="s">
        <v>26</v>
      </c>
      <c r="O214" s="3" t="s">
        <v>25</v>
      </c>
      <c r="P214" s="3" t="s">
        <v>25</v>
      </c>
      <c r="Q214" s="3">
        <v>7</v>
      </c>
      <c r="R214" s="3" t="s">
        <v>85</v>
      </c>
      <c r="S214" s="3" t="s">
        <v>48</v>
      </c>
      <c r="T214" s="3">
        <f>COUNTBLANK(shopping_behavior_updated[Customer ID])</f>
        <v>0</v>
      </c>
      <c r="U214" s="3">
        <f>IF(IFERROR(VLOOKUP(shopping_behavior_updated[[#This Row],[Customer ID]],A215:$A$3902,1,FALSE),0),1,0)</f>
        <v>0</v>
      </c>
    </row>
    <row r="215" spans="1:21" x14ac:dyDescent="0.2">
      <c r="A215" s="3">
        <v>214</v>
      </c>
      <c r="B215" s="3">
        <v>30</v>
      </c>
      <c r="C215" s="3" t="s">
        <v>18</v>
      </c>
      <c r="D215" s="3" t="s">
        <v>65</v>
      </c>
      <c r="E215" s="3" t="s">
        <v>66</v>
      </c>
      <c r="F215" s="3">
        <v>93</v>
      </c>
      <c r="G215" s="3" t="s">
        <v>106</v>
      </c>
      <c r="H215" s="3" t="s">
        <v>22</v>
      </c>
      <c r="I215" s="3" t="s">
        <v>99</v>
      </c>
      <c r="J215" s="3" t="s">
        <v>56</v>
      </c>
      <c r="K215" s="3">
        <v>44</v>
      </c>
      <c r="L215" s="3" t="s">
        <v>25</v>
      </c>
      <c r="M215" s="3" t="str">
        <f>IF(shopping_behavior_updated[[#This Row],[Subscription Status]]="","desconocido",shopping_behavior_updated[[#This Row],[Subscription Status]])</f>
        <v>Yes</v>
      </c>
      <c r="N215" s="3" t="s">
        <v>73</v>
      </c>
      <c r="O215" s="3" t="s">
        <v>25</v>
      </c>
      <c r="P215" s="3" t="s">
        <v>25</v>
      </c>
      <c r="Q215" s="3">
        <v>11</v>
      </c>
      <c r="R215" s="3" t="s">
        <v>85</v>
      </c>
      <c r="S215" s="3" t="s">
        <v>96</v>
      </c>
      <c r="T215" s="3">
        <f>COUNTBLANK(shopping_behavior_updated[Customer ID])</f>
        <v>0</v>
      </c>
      <c r="U215" s="3">
        <f>IF(IFERROR(VLOOKUP(shopping_behavior_updated[[#This Row],[Customer ID]],A216:$A$3902,1,FALSE),0),1,0)</f>
        <v>0</v>
      </c>
    </row>
    <row r="216" spans="1:21" x14ac:dyDescent="0.2">
      <c r="A216" s="3">
        <v>215</v>
      </c>
      <c r="B216" s="3">
        <v>24</v>
      </c>
      <c r="C216" s="3" t="s">
        <v>18</v>
      </c>
      <c r="D216" s="3" t="s">
        <v>101</v>
      </c>
      <c r="E216" s="3" t="s">
        <v>62</v>
      </c>
      <c r="F216" s="3">
        <v>50</v>
      </c>
      <c r="G216" s="3" t="s">
        <v>76</v>
      </c>
      <c r="H216" s="3" t="s">
        <v>22</v>
      </c>
      <c r="I216" s="3" t="s">
        <v>143</v>
      </c>
      <c r="J216" s="3" t="s">
        <v>52</v>
      </c>
      <c r="K216" s="3">
        <v>42</v>
      </c>
      <c r="L216" s="3" t="s">
        <v>25</v>
      </c>
      <c r="M216" s="3" t="str">
        <f>IF(shopping_behavior_updated[[#This Row],[Subscription Status]]="","desconocido",shopping_behavior_updated[[#This Row],[Subscription Status]])</f>
        <v>Yes</v>
      </c>
      <c r="N216" s="3" t="s">
        <v>44</v>
      </c>
      <c r="O216" s="3" t="s">
        <v>25</v>
      </c>
      <c r="P216" s="3" t="s">
        <v>25</v>
      </c>
      <c r="Q216" s="3">
        <v>41</v>
      </c>
      <c r="R216" s="3" t="s">
        <v>32</v>
      </c>
      <c r="S216" s="3" t="s">
        <v>96</v>
      </c>
      <c r="T216" s="3">
        <f>COUNTBLANK(shopping_behavior_updated[Customer ID])</f>
        <v>0</v>
      </c>
      <c r="U216" s="3">
        <f>IF(IFERROR(VLOOKUP(shopping_behavior_updated[[#This Row],[Customer ID]],A217:$A$3902,1,FALSE),0),1,0)</f>
        <v>0</v>
      </c>
    </row>
    <row r="217" spans="1:21" x14ac:dyDescent="0.2">
      <c r="A217" s="3">
        <v>216</v>
      </c>
      <c r="B217" s="3">
        <v>62</v>
      </c>
      <c r="C217" s="3" t="s">
        <v>18</v>
      </c>
      <c r="D217" s="3" t="s">
        <v>118</v>
      </c>
      <c r="E217" s="3" t="s">
        <v>66</v>
      </c>
      <c r="F217" s="3">
        <v>64</v>
      </c>
      <c r="G217" s="3" t="s">
        <v>126</v>
      </c>
      <c r="H217" s="3" t="s">
        <v>35</v>
      </c>
      <c r="I217" s="3" t="s">
        <v>120</v>
      </c>
      <c r="J217" s="3" t="s">
        <v>36</v>
      </c>
      <c r="K217" s="3">
        <v>28</v>
      </c>
      <c r="L217" s="3" t="s">
        <v>25</v>
      </c>
      <c r="M217" s="3" t="str">
        <f>IF(shopping_behavior_updated[[#This Row],[Subscription Status]]="","desconocido",shopping_behavior_updated[[#This Row],[Subscription Status]])</f>
        <v>Yes</v>
      </c>
      <c r="N217" s="3" t="s">
        <v>69</v>
      </c>
      <c r="O217" s="3" t="s">
        <v>25</v>
      </c>
      <c r="P217" s="3" t="s">
        <v>25</v>
      </c>
      <c r="Q217" s="3">
        <v>24</v>
      </c>
      <c r="R217" s="3" t="s">
        <v>45</v>
      </c>
      <c r="S217" s="3" t="s">
        <v>75</v>
      </c>
      <c r="T217" s="3">
        <f>COUNTBLANK(shopping_behavior_updated[Customer ID])</f>
        <v>0</v>
      </c>
      <c r="U217" s="3">
        <f>IF(IFERROR(VLOOKUP(shopping_behavior_updated[[#This Row],[Customer ID]],A218:$A$3902,1,FALSE),0),1,0)</f>
        <v>0</v>
      </c>
    </row>
    <row r="218" spans="1:21" x14ac:dyDescent="0.2">
      <c r="A218" s="3">
        <v>217</v>
      </c>
      <c r="B218" s="3">
        <v>43</v>
      </c>
      <c r="C218" s="3" t="s">
        <v>18</v>
      </c>
      <c r="D218" s="3" t="s">
        <v>58</v>
      </c>
      <c r="E218" s="3" t="s">
        <v>20</v>
      </c>
      <c r="F218" s="3">
        <v>61</v>
      </c>
      <c r="G218" s="3" t="s">
        <v>34</v>
      </c>
      <c r="H218" s="3" t="s">
        <v>22</v>
      </c>
      <c r="I218" s="3" t="s">
        <v>133</v>
      </c>
      <c r="J218" s="3" t="s">
        <v>36</v>
      </c>
      <c r="K218" s="3">
        <v>37</v>
      </c>
      <c r="L218" s="3" t="s">
        <v>25</v>
      </c>
      <c r="M218" s="3" t="str">
        <f>IF(shopping_behavior_updated[[#This Row],[Subscription Status]]="","desconocido",shopping_behavior_updated[[#This Row],[Subscription Status]])</f>
        <v>Yes</v>
      </c>
      <c r="N218" s="3" t="s">
        <v>37</v>
      </c>
      <c r="O218" s="3" t="s">
        <v>25</v>
      </c>
      <c r="P218" s="3" t="s">
        <v>25</v>
      </c>
      <c r="Q218" s="3">
        <v>21</v>
      </c>
      <c r="R218" s="3" t="s">
        <v>27</v>
      </c>
      <c r="S218" s="3" t="s">
        <v>39</v>
      </c>
      <c r="T218" s="3">
        <f>COUNTBLANK(shopping_behavior_updated[Customer ID])</f>
        <v>0</v>
      </c>
      <c r="U218" s="3">
        <f>IF(IFERROR(VLOOKUP(shopping_behavior_updated[[#This Row],[Customer ID]],A219:$A$3902,1,FALSE),0),1,0)</f>
        <v>0</v>
      </c>
    </row>
    <row r="219" spans="1:21" x14ac:dyDescent="0.2">
      <c r="A219" s="3">
        <v>218</v>
      </c>
      <c r="B219" s="3">
        <v>35</v>
      </c>
      <c r="C219" s="3" t="s">
        <v>18</v>
      </c>
      <c r="D219" s="3" t="s">
        <v>88</v>
      </c>
      <c r="E219" s="3" t="s">
        <v>66</v>
      </c>
      <c r="F219" s="3">
        <v>48</v>
      </c>
      <c r="G219" s="3" t="s">
        <v>100</v>
      </c>
      <c r="H219" s="3" t="s">
        <v>43</v>
      </c>
      <c r="I219" s="3" t="s">
        <v>72</v>
      </c>
      <c r="J219" s="3" t="s">
        <v>24</v>
      </c>
      <c r="K219" s="3">
        <v>35</v>
      </c>
      <c r="L219" s="3" t="s">
        <v>25</v>
      </c>
      <c r="M219" s="3" t="str">
        <f>IF(shopping_behavior_updated[[#This Row],[Subscription Status]]="","desconocido",shopping_behavior_updated[[#This Row],[Subscription Status]])</f>
        <v>Yes</v>
      </c>
      <c r="N219" s="3" t="s">
        <v>44</v>
      </c>
      <c r="O219" s="3" t="s">
        <v>25</v>
      </c>
      <c r="P219" s="3" t="s">
        <v>25</v>
      </c>
      <c r="Q219" s="3">
        <v>24</v>
      </c>
      <c r="R219" s="3" t="s">
        <v>74</v>
      </c>
      <c r="S219" s="3" t="s">
        <v>48</v>
      </c>
      <c r="T219" s="3">
        <f>COUNTBLANK(shopping_behavior_updated[Customer ID])</f>
        <v>0</v>
      </c>
      <c r="U219" s="3">
        <f>IF(IFERROR(VLOOKUP(shopping_behavior_updated[[#This Row],[Customer ID]],A220:$A$3902,1,FALSE),0),1,0)</f>
        <v>0</v>
      </c>
    </row>
    <row r="220" spans="1:21" x14ac:dyDescent="0.2">
      <c r="A220" s="3">
        <v>219</v>
      </c>
      <c r="B220" s="3">
        <v>28</v>
      </c>
      <c r="C220" s="3" t="s">
        <v>18</v>
      </c>
      <c r="D220" s="3" t="s">
        <v>112</v>
      </c>
      <c r="E220" s="3" t="s">
        <v>20</v>
      </c>
      <c r="F220" s="3">
        <v>45</v>
      </c>
      <c r="G220" s="3" t="s">
        <v>98</v>
      </c>
      <c r="H220" s="3" t="s">
        <v>35</v>
      </c>
      <c r="I220" s="3" t="s">
        <v>135</v>
      </c>
      <c r="J220" s="3" t="s">
        <v>36</v>
      </c>
      <c r="K220" s="3">
        <v>29</v>
      </c>
      <c r="L220" s="3" t="s">
        <v>25</v>
      </c>
      <c r="M220" s="3" t="str">
        <f>IF(shopping_behavior_updated[[#This Row],[Subscription Status]]="","desconocido",shopping_behavior_updated[[#This Row],[Subscription Status]])</f>
        <v>Yes</v>
      </c>
      <c r="N220" s="3" t="s">
        <v>73</v>
      </c>
      <c r="O220" s="3" t="s">
        <v>25</v>
      </c>
      <c r="P220" s="3" t="s">
        <v>25</v>
      </c>
      <c r="Q220" s="3">
        <v>8</v>
      </c>
      <c r="R220" s="3" t="s">
        <v>38</v>
      </c>
      <c r="S220" s="3" t="s">
        <v>57</v>
      </c>
      <c r="T220" s="3">
        <f>COUNTBLANK(shopping_behavior_updated[Customer ID])</f>
        <v>0</v>
      </c>
      <c r="U220" s="3">
        <f>IF(IFERROR(VLOOKUP(shopping_behavior_updated[[#This Row],[Customer ID]],A221:$A$3902,1,FALSE),0),1,0)</f>
        <v>0</v>
      </c>
    </row>
    <row r="221" spans="1:21" x14ac:dyDescent="0.2">
      <c r="A221" s="3">
        <v>220</v>
      </c>
      <c r="B221" s="3">
        <v>32</v>
      </c>
      <c r="C221" s="3" t="s">
        <v>18</v>
      </c>
      <c r="D221" s="3" t="s">
        <v>132</v>
      </c>
      <c r="E221" s="3" t="s">
        <v>66</v>
      </c>
      <c r="F221" s="3">
        <v>88</v>
      </c>
      <c r="G221" s="3" t="s">
        <v>106</v>
      </c>
      <c r="H221" s="3" t="s">
        <v>43</v>
      </c>
      <c r="I221" s="3" t="s">
        <v>108</v>
      </c>
      <c r="J221" s="3" t="s">
        <v>36</v>
      </c>
      <c r="K221" s="3">
        <v>3</v>
      </c>
      <c r="L221" s="3" t="s">
        <v>25</v>
      </c>
      <c r="M221" s="3" t="str">
        <f>IF(shopping_behavior_updated[[#This Row],[Subscription Status]]="","desconocido",shopping_behavior_updated[[#This Row],[Subscription Status]])</f>
        <v>Yes</v>
      </c>
      <c r="N221" s="3" t="s">
        <v>37</v>
      </c>
      <c r="O221" s="3" t="s">
        <v>25</v>
      </c>
      <c r="P221" s="3" t="s">
        <v>25</v>
      </c>
      <c r="Q221" s="3">
        <v>12</v>
      </c>
      <c r="R221" s="3" t="s">
        <v>32</v>
      </c>
      <c r="S221" s="3" t="s">
        <v>28</v>
      </c>
      <c r="T221" s="3">
        <f>COUNTBLANK(shopping_behavior_updated[Customer ID])</f>
        <v>0</v>
      </c>
      <c r="U221" s="3">
        <f>IF(IFERROR(VLOOKUP(shopping_behavior_updated[[#This Row],[Customer ID]],A222:$A$3902,1,FALSE),0),1,0)</f>
        <v>0</v>
      </c>
    </row>
    <row r="222" spans="1:21" x14ac:dyDescent="0.2">
      <c r="A222" s="3">
        <v>221</v>
      </c>
      <c r="B222" s="3">
        <v>39</v>
      </c>
      <c r="C222" s="3" t="s">
        <v>18</v>
      </c>
      <c r="D222" s="3" t="s">
        <v>49</v>
      </c>
      <c r="E222" s="3" t="s">
        <v>41</v>
      </c>
      <c r="F222" s="3">
        <v>57</v>
      </c>
      <c r="G222" s="3" t="s">
        <v>116</v>
      </c>
      <c r="H222" s="3" t="s">
        <v>35</v>
      </c>
      <c r="I222" s="3" t="s">
        <v>125</v>
      </c>
      <c r="J222" s="3" t="s">
        <v>36</v>
      </c>
      <c r="K222" s="3">
        <v>37</v>
      </c>
      <c r="L222" s="3" t="s">
        <v>25</v>
      </c>
      <c r="M222" s="3" t="str">
        <f>IF(shopping_behavior_updated[[#This Row],[Subscription Status]]="","desconocido",shopping_behavior_updated[[#This Row],[Subscription Status]])</f>
        <v>Yes</v>
      </c>
      <c r="N222" s="3" t="s">
        <v>26</v>
      </c>
      <c r="O222" s="3" t="s">
        <v>25</v>
      </c>
      <c r="P222" s="3" t="s">
        <v>25</v>
      </c>
      <c r="Q222" s="3">
        <v>48</v>
      </c>
      <c r="R222" s="3" t="s">
        <v>85</v>
      </c>
      <c r="S222" s="3" t="s">
        <v>28</v>
      </c>
      <c r="T222" s="3">
        <f>COUNTBLANK(shopping_behavior_updated[Customer ID])</f>
        <v>0</v>
      </c>
      <c r="U222" s="3">
        <f>IF(IFERROR(VLOOKUP(shopping_behavior_updated[[#This Row],[Customer ID]],A223:$A$3902,1,FALSE),0),1,0)</f>
        <v>0</v>
      </c>
    </row>
    <row r="223" spans="1:21" x14ac:dyDescent="0.2">
      <c r="A223" s="3">
        <v>222</v>
      </c>
      <c r="B223" s="3">
        <v>28</v>
      </c>
      <c r="C223" s="3" t="s">
        <v>18</v>
      </c>
      <c r="D223" s="3" t="s">
        <v>123</v>
      </c>
      <c r="E223" s="3" t="s">
        <v>66</v>
      </c>
      <c r="F223" s="3">
        <v>68</v>
      </c>
      <c r="G223" s="3" t="s">
        <v>97</v>
      </c>
      <c r="H223" s="3" t="s">
        <v>91</v>
      </c>
      <c r="I223" s="3" t="s">
        <v>135</v>
      </c>
      <c r="J223" s="3" t="s">
        <v>52</v>
      </c>
      <c r="K223" s="3">
        <v>44</v>
      </c>
      <c r="L223" s="3" t="s">
        <v>25</v>
      </c>
      <c r="M223" s="3" t="str">
        <f>IF(shopping_behavior_updated[[#This Row],[Subscription Status]]="","desconocido",shopping_behavior_updated[[#This Row],[Subscription Status]])</f>
        <v>Yes</v>
      </c>
      <c r="N223" s="3" t="s">
        <v>73</v>
      </c>
      <c r="O223" s="3" t="s">
        <v>25</v>
      </c>
      <c r="P223" s="3" t="s">
        <v>25</v>
      </c>
      <c r="Q223" s="3">
        <v>6</v>
      </c>
      <c r="R223" s="3" t="s">
        <v>74</v>
      </c>
      <c r="S223" s="3" t="s">
        <v>57</v>
      </c>
      <c r="T223" s="3">
        <f>COUNTBLANK(shopping_behavior_updated[Customer ID])</f>
        <v>0</v>
      </c>
      <c r="U223" s="3">
        <f>IF(IFERROR(VLOOKUP(shopping_behavior_updated[[#This Row],[Customer ID]],A224:$A$3902,1,FALSE),0),1,0)</f>
        <v>0</v>
      </c>
    </row>
    <row r="224" spans="1:21" x14ac:dyDescent="0.2">
      <c r="A224" s="3">
        <v>223</v>
      </c>
      <c r="B224" s="3">
        <v>47</v>
      </c>
      <c r="C224" s="3" t="s">
        <v>18</v>
      </c>
      <c r="D224" s="3" t="s">
        <v>142</v>
      </c>
      <c r="E224" s="3" t="s">
        <v>66</v>
      </c>
      <c r="F224" s="3">
        <v>94</v>
      </c>
      <c r="G224" s="3" t="s">
        <v>83</v>
      </c>
      <c r="H224" s="3" t="s">
        <v>91</v>
      </c>
      <c r="I224" s="3" t="s">
        <v>23</v>
      </c>
      <c r="J224" s="3" t="s">
        <v>36</v>
      </c>
      <c r="K224" s="3">
        <v>45</v>
      </c>
      <c r="L224" s="3" t="s">
        <v>25</v>
      </c>
      <c r="M224" s="3" t="str">
        <f>IF(shopping_behavior_updated[[#This Row],[Subscription Status]]="","desconocido",shopping_behavior_updated[[#This Row],[Subscription Status]])</f>
        <v>Yes</v>
      </c>
      <c r="N224" s="3" t="s">
        <v>69</v>
      </c>
      <c r="O224" s="3" t="s">
        <v>25</v>
      </c>
      <c r="P224" s="3" t="s">
        <v>25</v>
      </c>
      <c r="Q224" s="3">
        <v>14</v>
      </c>
      <c r="R224" s="3" t="s">
        <v>45</v>
      </c>
      <c r="S224" s="3" t="s">
        <v>28</v>
      </c>
      <c r="T224" s="3">
        <f>COUNTBLANK(shopping_behavior_updated[Customer ID])</f>
        <v>0</v>
      </c>
      <c r="U224" s="3">
        <f>IF(IFERROR(VLOOKUP(shopping_behavior_updated[[#This Row],[Customer ID]],A225:$A$3902,1,FALSE),0),1,0)</f>
        <v>0</v>
      </c>
    </row>
    <row r="225" spans="1:21" x14ac:dyDescent="0.2">
      <c r="A225" s="3">
        <v>224</v>
      </c>
      <c r="B225" s="3">
        <v>20</v>
      </c>
      <c r="C225" s="3" t="s">
        <v>18</v>
      </c>
      <c r="D225" s="3" t="s">
        <v>94</v>
      </c>
      <c r="E225" s="3" t="s">
        <v>20</v>
      </c>
      <c r="F225" s="3">
        <v>41</v>
      </c>
      <c r="G225" s="3" t="s">
        <v>50</v>
      </c>
      <c r="H225" s="3" t="s">
        <v>43</v>
      </c>
      <c r="I225" s="3" t="s">
        <v>47</v>
      </c>
      <c r="J225" s="3" t="s">
        <v>36</v>
      </c>
      <c r="K225" s="3">
        <v>48</v>
      </c>
      <c r="L225" s="3" t="s">
        <v>25</v>
      </c>
      <c r="M225" s="3" t="str">
        <f>IF(shopping_behavior_updated[[#This Row],[Subscription Status]]="","desconocido",shopping_behavior_updated[[#This Row],[Subscription Status]])</f>
        <v>Yes</v>
      </c>
      <c r="N225" s="3" t="s">
        <v>37</v>
      </c>
      <c r="O225" s="3" t="s">
        <v>25</v>
      </c>
      <c r="P225" s="3" t="s">
        <v>25</v>
      </c>
      <c r="Q225" s="3">
        <v>34</v>
      </c>
      <c r="R225" s="3" t="s">
        <v>45</v>
      </c>
      <c r="S225" s="3" t="s">
        <v>48</v>
      </c>
      <c r="T225" s="3">
        <f>COUNTBLANK(shopping_behavior_updated[Customer ID])</f>
        <v>0</v>
      </c>
      <c r="U225" s="3">
        <f>IF(IFERROR(VLOOKUP(shopping_behavior_updated[[#This Row],[Customer ID]],A226:$A$3902,1,FALSE),0),1,0)</f>
        <v>0</v>
      </c>
    </row>
    <row r="226" spans="1:21" x14ac:dyDescent="0.2">
      <c r="A226" s="3">
        <v>225</v>
      </c>
      <c r="B226" s="3">
        <v>63</v>
      </c>
      <c r="C226" s="3" t="s">
        <v>18</v>
      </c>
      <c r="D226" s="3" t="s">
        <v>124</v>
      </c>
      <c r="E226" s="3" t="s">
        <v>20</v>
      </c>
      <c r="F226" s="3">
        <v>83</v>
      </c>
      <c r="G226" s="3" t="s">
        <v>146</v>
      </c>
      <c r="H226" s="3" t="s">
        <v>35</v>
      </c>
      <c r="I226" s="3" t="s">
        <v>117</v>
      </c>
      <c r="J226" s="3" t="s">
        <v>52</v>
      </c>
      <c r="K226" s="3">
        <v>29</v>
      </c>
      <c r="L226" s="3" t="s">
        <v>25</v>
      </c>
      <c r="M226" s="3" t="str">
        <f>IF(shopping_behavior_updated[[#This Row],[Subscription Status]]="","desconocido",shopping_behavior_updated[[#This Row],[Subscription Status]])</f>
        <v>Yes</v>
      </c>
      <c r="N226" s="3" t="s">
        <v>37</v>
      </c>
      <c r="O226" s="3" t="s">
        <v>25</v>
      </c>
      <c r="P226" s="3" t="s">
        <v>25</v>
      </c>
      <c r="Q226" s="3">
        <v>12</v>
      </c>
      <c r="R226" s="3" t="s">
        <v>32</v>
      </c>
      <c r="S226" s="3" t="s">
        <v>96</v>
      </c>
      <c r="T226" s="3">
        <f>COUNTBLANK(shopping_behavior_updated[Customer ID])</f>
        <v>0</v>
      </c>
      <c r="U226" s="3">
        <f>IF(IFERROR(VLOOKUP(shopping_behavior_updated[[#This Row],[Customer ID]],A227:$A$3902,1,FALSE),0),1,0)</f>
        <v>0</v>
      </c>
    </row>
    <row r="227" spans="1:21" x14ac:dyDescent="0.2">
      <c r="A227" s="3">
        <v>226</v>
      </c>
      <c r="B227" s="3">
        <v>25</v>
      </c>
      <c r="C227" s="3" t="s">
        <v>18</v>
      </c>
      <c r="D227" s="3" t="s">
        <v>101</v>
      </c>
      <c r="E227" s="3" t="s">
        <v>62</v>
      </c>
      <c r="F227" s="3">
        <v>22</v>
      </c>
      <c r="G227" s="3" t="s">
        <v>71</v>
      </c>
      <c r="H227" s="3" t="s">
        <v>43</v>
      </c>
      <c r="I227" s="3" t="s">
        <v>77</v>
      </c>
      <c r="J227" s="3" t="s">
        <v>36</v>
      </c>
      <c r="K227" s="3">
        <v>32</v>
      </c>
      <c r="L227" s="3" t="s">
        <v>25</v>
      </c>
      <c r="M227" s="3" t="str">
        <f>IF(shopping_behavior_updated[[#This Row],[Subscription Status]]="","desconocido",shopping_behavior_updated[[#This Row],[Subscription Status]])</f>
        <v>Yes</v>
      </c>
      <c r="N227" s="3" t="s">
        <v>44</v>
      </c>
      <c r="O227" s="3" t="s">
        <v>25</v>
      </c>
      <c r="P227" s="3" t="s">
        <v>25</v>
      </c>
      <c r="Q227" s="3">
        <v>11</v>
      </c>
      <c r="R227" s="3" t="s">
        <v>74</v>
      </c>
      <c r="S227" s="3" t="s">
        <v>48</v>
      </c>
      <c r="T227" s="3">
        <f>COUNTBLANK(shopping_behavior_updated[Customer ID])</f>
        <v>0</v>
      </c>
      <c r="U227" s="3">
        <f>IF(IFERROR(VLOOKUP(shopping_behavior_updated[[#This Row],[Customer ID]],A228:$A$3902,1,FALSE),0),1,0)</f>
        <v>0</v>
      </c>
    </row>
    <row r="228" spans="1:21" x14ac:dyDescent="0.2">
      <c r="A228" s="3">
        <v>227</v>
      </c>
      <c r="B228" s="3">
        <v>29</v>
      </c>
      <c r="C228" s="3" t="s">
        <v>18</v>
      </c>
      <c r="D228" s="3" t="s">
        <v>70</v>
      </c>
      <c r="E228" s="3" t="s">
        <v>41</v>
      </c>
      <c r="F228" s="3">
        <v>74</v>
      </c>
      <c r="G228" s="3" t="s">
        <v>104</v>
      </c>
      <c r="H228" s="3" t="s">
        <v>22</v>
      </c>
      <c r="I228" s="3" t="s">
        <v>82</v>
      </c>
      <c r="J228" s="3" t="s">
        <v>36</v>
      </c>
      <c r="K228" s="3">
        <v>33</v>
      </c>
      <c r="L228" s="3" t="s">
        <v>25</v>
      </c>
      <c r="M228" s="3" t="str">
        <f>IF(shopping_behavior_updated[[#This Row],[Subscription Status]]="","desconocido",shopping_behavior_updated[[#This Row],[Subscription Status]])</f>
        <v>Yes</v>
      </c>
      <c r="N228" s="3" t="s">
        <v>37</v>
      </c>
      <c r="O228" s="3" t="s">
        <v>25</v>
      </c>
      <c r="P228" s="3" t="s">
        <v>25</v>
      </c>
      <c r="Q228" s="3">
        <v>5</v>
      </c>
      <c r="R228" s="3" t="s">
        <v>45</v>
      </c>
      <c r="S228" s="3" t="s">
        <v>87</v>
      </c>
      <c r="T228" s="3">
        <f>COUNTBLANK(shopping_behavior_updated[Customer ID])</f>
        <v>0</v>
      </c>
      <c r="U228" s="3">
        <f>IF(IFERROR(VLOOKUP(shopping_behavior_updated[[#This Row],[Customer ID]],A229:$A$3902,1,FALSE),0),1,0)</f>
        <v>0</v>
      </c>
    </row>
    <row r="229" spans="1:21" x14ac:dyDescent="0.2">
      <c r="A229" s="3">
        <v>228</v>
      </c>
      <c r="B229" s="3">
        <v>50</v>
      </c>
      <c r="C229" s="3" t="s">
        <v>18</v>
      </c>
      <c r="D229" s="3" t="s">
        <v>33</v>
      </c>
      <c r="E229" s="3" t="s">
        <v>20</v>
      </c>
      <c r="F229" s="3">
        <v>90</v>
      </c>
      <c r="G229" s="3" t="s">
        <v>42</v>
      </c>
      <c r="H229" s="3" t="s">
        <v>43</v>
      </c>
      <c r="I229" s="3" t="s">
        <v>47</v>
      </c>
      <c r="J229" s="3" t="s">
        <v>24</v>
      </c>
      <c r="K229" s="3">
        <v>42</v>
      </c>
      <c r="L229" s="3" t="s">
        <v>25</v>
      </c>
      <c r="M229" s="3" t="str">
        <f>IF(shopping_behavior_updated[[#This Row],[Subscription Status]]="","desconocido",shopping_behavior_updated[[#This Row],[Subscription Status]])</f>
        <v>Yes</v>
      </c>
      <c r="N229" s="3" t="s">
        <v>53</v>
      </c>
      <c r="O229" s="3" t="s">
        <v>25</v>
      </c>
      <c r="P229" s="3" t="s">
        <v>25</v>
      </c>
      <c r="Q229" s="3">
        <v>25</v>
      </c>
      <c r="R229" s="3" t="s">
        <v>27</v>
      </c>
      <c r="S229" s="3" t="s">
        <v>28</v>
      </c>
      <c r="T229" s="3">
        <f>COUNTBLANK(shopping_behavior_updated[Customer ID])</f>
        <v>0</v>
      </c>
      <c r="U229" s="3">
        <f>IF(IFERROR(VLOOKUP(shopping_behavior_updated[[#This Row],[Customer ID]],A230:$A$3902,1,FALSE),0),1,0)</f>
        <v>0</v>
      </c>
    </row>
    <row r="230" spans="1:21" x14ac:dyDescent="0.2">
      <c r="A230" s="3">
        <v>229</v>
      </c>
      <c r="B230" s="3">
        <v>18</v>
      </c>
      <c r="C230" s="3" t="s">
        <v>18</v>
      </c>
      <c r="D230" s="3" t="s">
        <v>124</v>
      </c>
      <c r="E230" s="3" t="s">
        <v>20</v>
      </c>
      <c r="F230" s="3">
        <v>79</v>
      </c>
      <c r="G230" s="3" t="s">
        <v>81</v>
      </c>
      <c r="H230" s="3" t="s">
        <v>43</v>
      </c>
      <c r="I230" s="3" t="s">
        <v>51</v>
      </c>
      <c r="J230" s="3" t="s">
        <v>36</v>
      </c>
      <c r="K230" s="3">
        <v>29</v>
      </c>
      <c r="L230" s="3" t="s">
        <v>25</v>
      </c>
      <c r="M230" s="3" t="str">
        <f>IF(shopping_behavior_updated[[#This Row],[Subscription Status]]="","desconocido",shopping_behavior_updated[[#This Row],[Subscription Status]])</f>
        <v>Yes</v>
      </c>
      <c r="N230" s="3" t="s">
        <v>73</v>
      </c>
      <c r="O230" s="3" t="s">
        <v>25</v>
      </c>
      <c r="P230" s="3" t="s">
        <v>25</v>
      </c>
      <c r="Q230" s="3">
        <v>11</v>
      </c>
      <c r="R230" s="3" t="s">
        <v>38</v>
      </c>
      <c r="S230" s="3" t="s">
        <v>48</v>
      </c>
      <c r="T230" s="3">
        <f>COUNTBLANK(shopping_behavior_updated[Customer ID])</f>
        <v>0</v>
      </c>
      <c r="U230" s="3">
        <f>IF(IFERROR(VLOOKUP(shopping_behavior_updated[[#This Row],[Customer ID]],A231:$A$3902,1,FALSE),0),1,0)</f>
        <v>0</v>
      </c>
    </row>
    <row r="231" spans="1:21" x14ac:dyDescent="0.2">
      <c r="A231" s="3">
        <v>230</v>
      </c>
      <c r="B231" s="3">
        <v>70</v>
      </c>
      <c r="C231" s="3" t="s">
        <v>18</v>
      </c>
      <c r="D231" s="3" t="s">
        <v>40</v>
      </c>
      <c r="E231" s="3" t="s">
        <v>41</v>
      </c>
      <c r="F231" s="3">
        <v>28</v>
      </c>
      <c r="G231" s="3" t="s">
        <v>122</v>
      </c>
      <c r="H231" s="3" t="s">
        <v>35</v>
      </c>
      <c r="I231" s="3" t="s">
        <v>64</v>
      </c>
      <c r="J231" s="3" t="s">
        <v>36</v>
      </c>
      <c r="K231" s="3">
        <v>46</v>
      </c>
      <c r="L231" s="3" t="s">
        <v>25</v>
      </c>
      <c r="M231" s="3" t="str">
        <f>IF(shopping_behavior_updated[[#This Row],[Subscription Status]]="","desconocido",shopping_behavior_updated[[#This Row],[Subscription Status]])</f>
        <v>Yes</v>
      </c>
      <c r="N231" s="3" t="s">
        <v>44</v>
      </c>
      <c r="O231" s="3" t="s">
        <v>25</v>
      </c>
      <c r="P231" s="3" t="s">
        <v>25</v>
      </c>
      <c r="Q231" s="3">
        <v>27</v>
      </c>
      <c r="R231" s="3" t="s">
        <v>45</v>
      </c>
      <c r="S231" s="3" t="s">
        <v>96</v>
      </c>
      <c r="T231" s="3">
        <f>COUNTBLANK(shopping_behavior_updated[Customer ID])</f>
        <v>0</v>
      </c>
      <c r="U231" s="3">
        <f>IF(IFERROR(VLOOKUP(shopping_behavior_updated[[#This Row],[Customer ID]],A232:$A$3902,1,FALSE),0),1,0)</f>
        <v>0</v>
      </c>
    </row>
    <row r="232" spans="1:21" x14ac:dyDescent="0.2">
      <c r="A232" s="3">
        <v>231</v>
      </c>
      <c r="B232" s="3">
        <v>66</v>
      </c>
      <c r="C232" s="3" t="s">
        <v>18</v>
      </c>
      <c r="D232" s="3" t="s">
        <v>118</v>
      </c>
      <c r="E232" s="3" t="s">
        <v>66</v>
      </c>
      <c r="F232" s="3">
        <v>88</v>
      </c>
      <c r="G232" s="3" t="s">
        <v>139</v>
      </c>
      <c r="H232" s="3" t="s">
        <v>22</v>
      </c>
      <c r="I232" s="3" t="s">
        <v>77</v>
      </c>
      <c r="J232" s="3" t="s">
        <v>56</v>
      </c>
      <c r="K232" s="3">
        <v>41</v>
      </c>
      <c r="L232" s="3" t="s">
        <v>25</v>
      </c>
      <c r="M232" s="3" t="str">
        <f>IF(shopping_behavior_updated[[#This Row],[Subscription Status]]="","desconocido",shopping_behavior_updated[[#This Row],[Subscription Status]])</f>
        <v>Yes</v>
      </c>
      <c r="N232" s="3" t="s">
        <v>53</v>
      </c>
      <c r="O232" s="3" t="s">
        <v>25</v>
      </c>
      <c r="P232" s="3" t="s">
        <v>25</v>
      </c>
      <c r="Q232" s="3">
        <v>43</v>
      </c>
      <c r="R232" s="3" t="s">
        <v>38</v>
      </c>
      <c r="S232" s="3" t="s">
        <v>48</v>
      </c>
      <c r="T232" s="3">
        <f>COUNTBLANK(shopping_behavior_updated[Customer ID])</f>
        <v>0</v>
      </c>
      <c r="U232" s="3">
        <f>IF(IFERROR(VLOOKUP(shopping_behavior_updated[[#This Row],[Customer ID]],A233:$A$3902,1,FALSE),0),1,0)</f>
        <v>0</v>
      </c>
    </row>
    <row r="233" spans="1:21" x14ac:dyDescent="0.2">
      <c r="A233" s="3">
        <v>232</v>
      </c>
      <c r="B233" s="3">
        <v>28</v>
      </c>
      <c r="C233" s="3" t="s">
        <v>18</v>
      </c>
      <c r="D233" s="3" t="s">
        <v>19</v>
      </c>
      <c r="E233" s="3" t="s">
        <v>20</v>
      </c>
      <c r="F233" s="3">
        <v>26</v>
      </c>
      <c r="G233" s="3" t="s">
        <v>121</v>
      </c>
      <c r="H233" s="3" t="s">
        <v>43</v>
      </c>
      <c r="I233" s="3" t="s">
        <v>143</v>
      </c>
      <c r="J233" s="3" t="s">
        <v>36</v>
      </c>
      <c r="K233" s="3">
        <v>31</v>
      </c>
      <c r="L233" s="3" t="s">
        <v>25</v>
      </c>
      <c r="M233" s="3" t="str">
        <f>IF(shopping_behavior_updated[[#This Row],[Subscription Status]]="","desconocido",shopping_behavior_updated[[#This Row],[Subscription Status]])</f>
        <v>Yes</v>
      </c>
      <c r="N233" s="3" t="s">
        <v>69</v>
      </c>
      <c r="O233" s="3" t="s">
        <v>25</v>
      </c>
      <c r="P233" s="3" t="s">
        <v>25</v>
      </c>
      <c r="Q233" s="3">
        <v>18</v>
      </c>
      <c r="R233" s="3" t="s">
        <v>85</v>
      </c>
      <c r="S233" s="3" t="s">
        <v>96</v>
      </c>
      <c r="T233" s="3">
        <f>COUNTBLANK(shopping_behavior_updated[Customer ID])</f>
        <v>0</v>
      </c>
      <c r="U233" s="3">
        <f>IF(IFERROR(VLOOKUP(shopping_behavior_updated[[#This Row],[Customer ID]],A234:$A$3902,1,FALSE),0),1,0)</f>
        <v>0</v>
      </c>
    </row>
    <row r="234" spans="1:21" x14ac:dyDescent="0.2">
      <c r="A234" s="3">
        <v>233</v>
      </c>
      <c r="B234" s="3">
        <v>54</v>
      </c>
      <c r="C234" s="3" t="s">
        <v>18</v>
      </c>
      <c r="D234" s="3" t="s">
        <v>105</v>
      </c>
      <c r="E234" s="3" t="s">
        <v>66</v>
      </c>
      <c r="F234" s="3">
        <v>27</v>
      </c>
      <c r="G234" s="3" t="s">
        <v>76</v>
      </c>
      <c r="H234" s="3" t="s">
        <v>22</v>
      </c>
      <c r="I234" s="3" t="s">
        <v>72</v>
      </c>
      <c r="J234" s="3" t="s">
        <v>24</v>
      </c>
      <c r="K234" s="3">
        <v>42</v>
      </c>
      <c r="L234" s="3" t="s">
        <v>25</v>
      </c>
      <c r="M234" s="3" t="str">
        <f>IF(shopping_behavior_updated[[#This Row],[Subscription Status]]="","desconocido",shopping_behavior_updated[[#This Row],[Subscription Status]])</f>
        <v>Yes</v>
      </c>
      <c r="N234" s="3" t="s">
        <v>26</v>
      </c>
      <c r="O234" s="3" t="s">
        <v>25</v>
      </c>
      <c r="P234" s="3" t="s">
        <v>25</v>
      </c>
      <c r="Q234" s="3">
        <v>32</v>
      </c>
      <c r="R234" s="3" t="s">
        <v>74</v>
      </c>
      <c r="S234" s="3" t="s">
        <v>75</v>
      </c>
      <c r="T234" s="3">
        <f>COUNTBLANK(shopping_behavior_updated[Customer ID])</f>
        <v>0</v>
      </c>
      <c r="U234" s="3">
        <f>IF(IFERROR(VLOOKUP(shopping_behavior_updated[[#This Row],[Customer ID]],A235:$A$3902,1,FALSE),0),1,0)</f>
        <v>0</v>
      </c>
    </row>
    <row r="235" spans="1:21" x14ac:dyDescent="0.2">
      <c r="A235" s="3">
        <v>234</v>
      </c>
      <c r="B235" s="3">
        <v>19</v>
      </c>
      <c r="C235" s="3" t="s">
        <v>18</v>
      </c>
      <c r="D235" s="3" t="s">
        <v>29</v>
      </c>
      <c r="E235" s="3" t="s">
        <v>20</v>
      </c>
      <c r="F235" s="3">
        <v>83</v>
      </c>
      <c r="G235" s="3" t="s">
        <v>116</v>
      </c>
      <c r="H235" s="3" t="s">
        <v>91</v>
      </c>
      <c r="I235" s="3" t="s">
        <v>133</v>
      </c>
      <c r="J235" s="3" t="s">
        <v>56</v>
      </c>
      <c r="K235" s="3">
        <v>45</v>
      </c>
      <c r="L235" s="3" t="s">
        <v>25</v>
      </c>
      <c r="M235" s="3" t="str">
        <f>IF(shopping_behavior_updated[[#This Row],[Subscription Status]]="","desconocido",shopping_behavior_updated[[#This Row],[Subscription Status]])</f>
        <v>Yes</v>
      </c>
      <c r="N235" s="3" t="s">
        <v>44</v>
      </c>
      <c r="O235" s="3" t="s">
        <v>25</v>
      </c>
      <c r="P235" s="3" t="s">
        <v>25</v>
      </c>
      <c r="Q235" s="3">
        <v>27</v>
      </c>
      <c r="R235" s="3" t="s">
        <v>74</v>
      </c>
      <c r="S235" s="3" t="s">
        <v>96</v>
      </c>
      <c r="T235" s="3">
        <f>COUNTBLANK(shopping_behavior_updated[Customer ID])</f>
        <v>0</v>
      </c>
      <c r="U235" s="3">
        <f>IF(IFERROR(VLOOKUP(shopping_behavior_updated[[#This Row],[Customer ID]],A236:$A$3902,1,FALSE),0),1,0)</f>
        <v>0</v>
      </c>
    </row>
    <row r="236" spans="1:21" x14ac:dyDescent="0.2">
      <c r="A236" s="3">
        <v>235</v>
      </c>
      <c r="B236" s="3">
        <v>20</v>
      </c>
      <c r="C236" s="3" t="s">
        <v>18</v>
      </c>
      <c r="D236" s="3" t="s">
        <v>142</v>
      </c>
      <c r="E236" s="3" t="s">
        <v>66</v>
      </c>
      <c r="F236" s="3">
        <v>39</v>
      </c>
      <c r="G236" s="3" t="s">
        <v>146</v>
      </c>
      <c r="H236" s="3" t="s">
        <v>35</v>
      </c>
      <c r="I236" s="3" t="s">
        <v>64</v>
      </c>
      <c r="J236" s="3" t="s">
        <v>52</v>
      </c>
      <c r="K236" s="3">
        <v>37</v>
      </c>
      <c r="L236" s="3" t="s">
        <v>25</v>
      </c>
      <c r="M236" s="3" t="str">
        <f>IF(shopping_behavior_updated[[#This Row],[Subscription Status]]="","desconocido",shopping_behavior_updated[[#This Row],[Subscription Status]])</f>
        <v>Yes</v>
      </c>
      <c r="N236" s="3" t="s">
        <v>44</v>
      </c>
      <c r="O236" s="3" t="s">
        <v>25</v>
      </c>
      <c r="P236" s="3" t="s">
        <v>25</v>
      </c>
      <c r="Q236" s="3">
        <v>24</v>
      </c>
      <c r="R236" s="3" t="s">
        <v>38</v>
      </c>
      <c r="S236" s="3" t="s">
        <v>39</v>
      </c>
      <c r="T236" s="3">
        <f>COUNTBLANK(shopping_behavior_updated[Customer ID])</f>
        <v>0</v>
      </c>
      <c r="U236" s="3">
        <f>IF(IFERROR(VLOOKUP(shopping_behavior_updated[[#This Row],[Customer ID]],A237:$A$3902,1,FALSE),0),1,0)</f>
        <v>0</v>
      </c>
    </row>
    <row r="237" spans="1:21" x14ac:dyDescent="0.2">
      <c r="A237" s="3">
        <v>236</v>
      </c>
      <c r="B237" s="3">
        <v>43</v>
      </c>
      <c r="C237" s="3" t="s">
        <v>18</v>
      </c>
      <c r="D237" s="3" t="s">
        <v>88</v>
      </c>
      <c r="E237" s="3" t="s">
        <v>66</v>
      </c>
      <c r="F237" s="3">
        <v>89</v>
      </c>
      <c r="G237" s="3" t="s">
        <v>126</v>
      </c>
      <c r="H237" s="3" t="s">
        <v>43</v>
      </c>
      <c r="I237" s="3" t="s">
        <v>108</v>
      </c>
      <c r="J237" s="3" t="s">
        <v>24</v>
      </c>
      <c r="K237" s="3">
        <v>37</v>
      </c>
      <c r="L237" s="3" t="s">
        <v>25</v>
      </c>
      <c r="M237" s="3" t="str">
        <f>IF(shopping_behavior_updated[[#This Row],[Subscription Status]]="","desconocido",shopping_behavior_updated[[#This Row],[Subscription Status]])</f>
        <v>Yes</v>
      </c>
      <c r="N237" s="3" t="s">
        <v>37</v>
      </c>
      <c r="O237" s="3" t="s">
        <v>25</v>
      </c>
      <c r="P237" s="3" t="s">
        <v>25</v>
      </c>
      <c r="Q237" s="3">
        <v>31</v>
      </c>
      <c r="R237" s="3" t="s">
        <v>85</v>
      </c>
      <c r="S237" s="3" t="s">
        <v>57</v>
      </c>
      <c r="T237" s="3">
        <f>COUNTBLANK(shopping_behavior_updated[Customer ID])</f>
        <v>0</v>
      </c>
      <c r="U237" s="3">
        <f>IF(IFERROR(VLOOKUP(shopping_behavior_updated[[#This Row],[Customer ID]],A238:$A$3902,1,FALSE),0),1,0)</f>
        <v>0</v>
      </c>
    </row>
    <row r="238" spans="1:21" x14ac:dyDescent="0.2">
      <c r="A238" s="3">
        <v>237</v>
      </c>
      <c r="B238" s="3">
        <v>38</v>
      </c>
      <c r="C238" s="3" t="s">
        <v>18</v>
      </c>
      <c r="D238" s="3" t="s">
        <v>61</v>
      </c>
      <c r="E238" s="3" t="s">
        <v>62</v>
      </c>
      <c r="F238" s="3">
        <v>68</v>
      </c>
      <c r="G238" s="3" t="s">
        <v>113</v>
      </c>
      <c r="H238" s="3" t="s">
        <v>22</v>
      </c>
      <c r="I238" s="3" t="s">
        <v>95</v>
      </c>
      <c r="J238" s="3" t="s">
        <v>24</v>
      </c>
      <c r="K238" s="3">
        <v>34</v>
      </c>
      <c r="L238" s="3" t="s">
        <v>25</v>
      </c>
      <c r="M238" s="3" t="str">
        <f>IF(shopping_behavior_updated[[#This Row],[Subscription Status]]="","desconocido",shopping_behavior_updated[[#This Row],[Subscription Status]])</f>
        <v>Yes</v>
      </c>
      <c r="N238" s="3" t="s">
        <v>44</v>
      </c>
      <c r="O238" s="3" t="s">
        <v>25</v>
      </c>
      <c r="P238" s="3" t="s">
        <v>25</v>
      </c>
      <c r="Q238" s="3">
        <v>39</v>
      </c>
      <c r="R238" s="3" t="s">
        <v>45</v>
      </c>
      <c r="S238" s="3" t="s">
        <v>28</v>
      </c>
      <c r="T238" s="3">
        <f>COUNTBLANK(shopping_behavior_updated[Customer ID])</f>
        <v>0</v>
      </c>
      <c r="U238" s="3">
        <f>IF(IFERROR(VLOOKUP(shopping_behavior_updated[[#This Row],[Customer ID]],A239:$A$3902,1,FALSE),0),1,0)</f>
        <v>0</v>
      </c>
    </row>
    <row r="239" spans="1:21" x14ac:dyDescent="0.2">
      <c r="A239" s="3">
        <v>238</v>
      </c>
      <c r="B239" s="3">
        <v>50</v>
      </c>
      <c r="C239" s="3" t="s">
        <v>18</v>
      </c>
      <c r="D239" s="3" t="s">
        <v>80</v>
      </c>
      <c r="E239" s="3" t="s">
        <v>20</v>
      </c>
      <c r="F239" s="3">
        <v>90</v>
      </c>
      <c r="G239" s="3" t="s">
        <v>145</v>
      </c>
      <c r="H239" s="3" t="s">
        <v>43</v>
      </c>
      <c r="I239" s="3" t="s">
        <v>117</v>
      </c>
      <c r="J239" s="3" t="s">
        <v>52</v>
      </c>
      <c r="K239" s="3">
        <v>3</v>
      </c>
      <c r="L239" s="3" t="s">
        <v>25</v>
      </c>
      <c r="M239" s="3" t="str">
        <f>IF(shopping_behavior_updated[[#This Row],[Subscription Status]]="","desconocido",shopping_behavior_updated[[#This Row],[Subscription Status]])</f>
        <v>Yes</v>
      </c>
      <c r="N239" s="3" t="s">
        <v>73</v>
      </c>
      <c r="O239" s="3" t="s">
        <v>25</v>
      </c>
      <c r="P239" s="3" t="s">
        <v>25</v>
      </c>
      <c r="Q239" s="3">
        <v>36</v>
      </c>
      <c r="R239" s="3" t="s">
        <v>85</v>
      </c>
      <c r="S239" s="3" t="s">
        <v>28</v>
      </c>
      <c r="T239" s="3">
        <f>COUNTBLANK(shopping_behavior_updated[Customer ID])</f>
        <v>0</v>
      </c>
      <c r="U239" s="3">
        <f>IF(IFERROR(VLOOKUP(shopping_behavior_updated[[#This Row],[Customer ID]],A240:$A$3902,1,FALSE),0),1,0)</f>
        <v>0</v>
      </c>
    </row>
    <row r="240" spans="1:21" x14ac:dyDescent="0.2">
      <c r="A240" s="3">
        <v>239</v>
      </c>
      <c r="B240" s="3">
        <v>64</v>
      </c>
      <c r="C240" s="3" t="s">
        <v>18</v>
      </c>
      <c r="D240" s="3" t="s">
        <v>86</v>
      </c>
      <c r="E240" s="3" t="s">
        <v>20</v>
      </c>
      <c r="F240" s="3">
        <v>34</v>
      </c>
      <c r="G240" s="3" t="s">
        <v>122</v>
      </c>
      <c r="H240" s="3" t="s">
        <v>43</v>
      </c>
      <c r="I240" s="3" t="s">
        <v>99</v>
      </c>
      <c r="J240" s="3" t="s">
        <v>56</v>
      </c>
      <c r="K240" s="3">
        <v>42</v>
      </c>
      <c r="L240" s="3" t="s">
        <v>25</v>
      </c>
      <c r="M240" s="3" t="str">
        <f>IF(shopping_behavior_updated[[#This Row],[Subscription Status]]="","desconocido",shopping_behavior_updated[[#This Row],[Subscription Status]])</f>
        <v>Yes</v>
      </c>
      <c r="N240" s="3" t="s">
        <v>37</v>
      </c>
      <c r="O240" s="3" t="s">
        <v>25</v>
      </c>
      <c r="P240" s="3" t="s">
        <v>25</v>
      </c>
      <c r="Q240" s="3">
        <v>5</v>
      </c>
      <c r="R240" s="3" t="s">
        <v>32</v>
      </c>
      <c r="S240" s="3" t="s">
        <v>48</v>
      </c>
      <c r="T240" s="3">
        <f>COUNTBLANK(shopping_behavior_updated[Customer ID])</f>
        <v>0</v>
      </c>
      <c r="U240" s="3">
        <f>IF(IFERROR(VLOOKUP(shopping_behavior_updated[[#This Row],[Customer ID]],A241:$A$3902,1,FALSE),0),1,0)</f>
        <v>0</v>
      </c>
    </row>
    <row r="241" spans="1:21" x14ac:dyDescent="0.2">
      <c r="A241" s="3">
        <v>240</v>
      </c>
      <c r="B241" s="3">
        <v>49</v>
      </c>
      <c r="C241" s="3" t="s">
        <v>18</v>
      </c>
      <c r="D241" s="3" t="s">
        <v>94</v>
      </c>
      <c r="E241" s="3" t="s">
        <v>20</v>
      </c>
      <c r="F241" s="3">
        <v>51</v>
      </c>
      <c r="G241" s="3" t="s">
        <v>128</v>
      </c>
      <c r="H241" s="3" t="s">
        <v>22</v>
      </c>
      <c r="I241" s="3" t="s">
        <v>133</v>
      </c>
      <c r="J241" s="3" t="s">
        <v>52</v>
      </c>
      <c r="K241" s="3">
        <v>29</v>
      </c>
      <c r="L241" s="3" t="s">
        <v>25</v>
      </c>
      <c r="M241" s="3" t="str">
        <f>IF(shopping_behavior_updated[[#This Row],[Subscription Status]]="","desconocido",shopping_behavior_updated[[#This Row],[Subscription Status]])</f>
        <v>Yes</v>
      </c>
      <c r="N241" s="3" t="s">
        <v>26</v>
      </c>
      <c r="O241" s="3" t="s">
        <v>25</v>
      </c>
      <c r="P241" s="3" t="s">
        <v>25</v>
      </c>
      <c r="Q241" s="3">
        <v>47</v>
      </c>
      <c r="R241" s="3" t="s">
        <v>38</v>
      </c>
      <c r="S241" s="3" t="s">
        <v>75</v>
      </c>
      <c r="T241" s="3">
        <f>COUNTBLANK(shopping_behavior_updated[Customer ID])</f>
        <v>0</v>
      </c>
      <c r="U241" s="3">
        <f>IF(IFERROR(VLOOKUP(shopping_behavior_updated[[#This Row],[Customer ID]],A242:$A$3902,1,FALSE),0),1,0)</f>
        <v>0</v>
      </c>
    </row>
    <row r="242" spans="1:21" x14ac:dyDescent="0.2">
      <c r="A242" s="3">
        <v>241</v>
      </c>
      <c r="B242" s="3">
        <v>47</v>
      </c>
      <c r="C242" s="3" t="s">
        <v>18</v>
      </c>
      <c r="D242" s="3" t="s">
        <v>29</v>
      </c>
      <c r="E242" s="3" t="s">
        <v>20</v>
      </c>
      <c r="F242" s="3">
        <v>45</v>
      </c>
      <c r="G242" s="3" t="s">
        <v>55</v>
      </c>
      <c r="H242" s="3" t="s">
        <v>91</v>
      </c>
      <c r="I242" s="3" t="s">
        <v>47</v>
      </c>
      <c r="J242" s="3" t="s">
        <v>24</v>
      </c>
      <c r="K242" s="3">
        <v>35</v>
      </c>
      <c r="L242" s="3" t="s">
        <v>25</v>
      </c>
      <c r="M242" s="3" t="str">
        <f>IF(shopping_behavior_updated[[#This Row],[Subscription Status]]="","desconocido",shopping_behavior_updated[[#This Row],[Subscription Status]])</f>
        <v>Yes</v>
      </c>
      <c r="N242" s="3" t="s">
        <v>37</v>
      </c>
      <c r="O242" s="3" t="s">
        <v>25</v>
      </c>
      <c r="P242" s="3" t="s">
        <v>25</v>
      </c>
      <c r="Q242" s="3">
        <v>29</v>
      </c>
      <c r="R242" s="3" t="s">
        <v>74</v>
      </c>
      <c r="S242" s="3" t="s">
        <v>28</v>
      </c>
      <c r="T242" s="3">
        <f>COUNTBLANK(shopping_behavior_updated[Customer ID])</f>
        <v>0</v>
      </c>
      <c r="U242" s="3">
        <f>IF(IFERROR(VLOOKUP(shopping_behavior_updated[[#This Row],[Customer ID]],A243:$A$3902,1,FALSE),0),1,0)</f>
        <v>0</v>
      </c>
    </row>
    <row r="243" spans="1:21" x14ac:dyDescent="0.2">
      <c r="A243" s="3">
        <v>242</v>
      </c>
      <c r="B243" s="3">
        <v>36</v>
      </c>
      <c r="C243" s="3" t="s">
        <v>18</v>
      </c>
      <c r="D243" s="3" t="s">
        <v>103</v>
      </c>
      <c r="E243" s="3" t="s">
        <v>20</v>
      </c>
      <c r="F243" s="3">
        <v>88</v>
      </c>
      <c r="G243" s="3" t="s">
        <v>78</v>
      </c>
      <c r="H243" s="3" t="s">
        <v>43</v>
      </c>
      <c r="I243" s="3" t="s">
        <v>99</v>
      </c>
      <c r="J243" s="3" t="s">
        <v>24</v>
      </c>
      <c r="K243" s="3">
        <v>41</v>
      </c>
      <c r="L243" s="3" t="s">
        <v>25</v>
      </c>
      <c r="M243" s="3" t="str">
        <f>IF(shopping_behavior_updated[[#This Row],[Subscription Status]]="","desconocido",shopping_behavior_updated[[#This Row],[Subscription Status]])</f>
        <v>Yes</v>
      </c>
      <c r="N243" s="3" t="s">
        <v>37</v>
      </c>
      <c r="O243" s="3" t="s">
        <v>25</v>
      </c>
      <c r="P243" s="3" t="s">
        <v>25</v>
      </c>
      <c r="Q243" s="3">
        <v>43</v>
      </c>
      <c r="R243" s="3" t="s">
        <v>27</v>
      </c>
      <c r="S243" s="3" t="s">
        <v>75</v>
      </c>
      <c r="T243" s="3">
        <f>COUNTBLANK(shopping_behavior_updated[Customer ID])</f>
        <v>0</v>
      </c>
      <c r="U243" s="3">
        <f>IF(IFERROR(VLOOKUP(shopping_behavior_updated[[#This Row],[Customer ID]],A244:$A$3902,1,FALSE),0),1,0)</f>
        <v>0</v>
      </c>
    </row>
    <row r="244" spans="1:21" x14ac:dyDescent="0.2">
      <c r="A244" s="3">
        <v>243</v>
      </c>
      <c r="B244" s="3">
        <v>55</v>
      </c>
      <c r="C244" s="3" t="s">
        <v>18</v>
      </c>
      <c r="D244" s="3" t="s">
        <v>61</v>
      </c>
      <c r="E244" s="3" t="s">
        <v>62</v>
      </c>
      <c r="F244" s="3">
        <v>85</v>
      </c>
      <c r="G244" s="3" t="s">
        <v>83</v>
      </c>
      <c r="H244" s="3" t="s">
        <v>22</v>
      </c>
      <c r="I244" s="3" t="s">
        <v>23</v>
      </c>
      <c r="J244" s="3" t="s">
        <v>52</v>
      </c>
      <c r="K244" s="3">
        <v>43</v>
      </c>
      <c r="L244" s="3" t="s">
        <v>25</v>
      </c>
      <c r="M244" s="3" t="str">
        <f>IF(shopping_behavior_updated[[#This Row],[Subscription Status]]="","desconocido",shopping_behavior_updated[[#This Row],[Subscription Status]])</f>
        <v>Yes</v>
      </c>
      <c r="N244" s="3" t="s">
        <v>73</v>
      </c>
      <c r="O244" s="3" t="s">
        <v>25</v>
      </c>
      <c r="P244" s="3" t="s">
        <v>25</v>
      </c>
      <c r="Q244" s="3">
        <v>40</v>
      </c>
      <c r="R244" s="3" t="s">
        <v>85</v>
      </c>
      <c r="S244" s="3" t="s">
        <v>96</v>
      </c>
      <c r="T244" s="3">
        <f>COUNTBLANK(shopping_behavior_updated[Customer ID])</f>
        <v>0</v>
      </c>
      <c r="U244" s="3">
        <f>IF(IFERROR(VLOOKUP(shopping_behavior_updated[[#This Row],[Customer ID]],A245:$A$3902,1,FALSE),0),1,0)</f>
        <v>0</v>
      </c>
    </row>
    <row r="245" spans="1:21" x14ac:dyDescent="0.2">
      <c r="A245" s="3">
        <v>244</v>
      </c>
      <c r="B245" s="3">
        <v>25</v>
      </c>
      <c r="C245" s="3" t="s">
        <v>18</v>
      </c>
      <c r="D245" s="3" t="s">
        <v>105</v>
      </c>
      <c r="E245" s="3" t="s">
        <v>66</v>
      </c>
      <c r="F245" s="3">
        <v>100</v>
      </c>
      <c r="G245" s="3" t="s">
        <v>21</v>
      </c>
      <c r="H245" s="3" t="s">
        <v>43</v>
      </c>
      <c r="I245" s="3" t="s">
        <v>77</v>
      </c>
      <c r="J245" s="3" t="s">
        <v>24</v>
      </c>
      <c r="K245" s="3">
        <v>28</v>
      </c>
      <c r="L245" s="3" t="s">
        <v>25</v>
      </c>
      <c r="M245" s="3" t="str">
        <f>IF(shopping_behavior_updated[[#This Row],[Subscription Status]]="","desconocido",shopping_behavior_updated[[#This Row],[Subscription Status]])</f>
        <v>Yes</v>
      </c>
      <c r="N245" s="3" t="s">
        <v>69</v>
      </c>
      <c r="O245" s="3" t="s">
        <v>25</v>
      </c>
      <c r="P245" s="3" t="s">
        <v>25</v>
      </c>
      <c r="Q245" s="3">
        <v>4</v>
      </c>
      <c r="R245" s="3" t="s">
        <v>85</v>
      </c>
      <c r="S245" s="3" t="s">
        <v>87</v>
      </c>
      <c r="T245" s="3">
        <f>COUNTBLANK(shopping_behavior_updated[Customer ID])</f>
        <v>0</v>
      </c>
      <c r="U245" s="3">
        <f>IF(IFERROR(VLOOKUP(shopping_behavior_updated[[#This Row],[Customer ID]],A246:$A$3902,1,FALSE),0),1,0)</f>
        <v>0</v>
      </c>
    </row>
    <row r="246" spans="1:21" x14ac:dyDescent="0.2">
      <c r="A246" s="3">
        <v>245</v>
      </c>
      <c r="B246" s="3">
        <v>53</v>
      </c>
      <c r="C246" s="3" t="s">
        <v>18</v>
      </c>
      <c r="D246" s="3" t="s">
        <v>132</v>
      </c>
      <c r="E246" s="3" t="s">
        <v>66</v>
      </c>
      <c r="F246" s="3">
        <v>42</v>
      </c>
      <c r="G246" s="3" t="s">
        <v>46</v>
      </c>
      <c r="H246" s="3" t="s">
        <v>35</v>
      </c>
      <c r="I246" s="3" t="s">
        <v>125</v>
      </c>
      <c r="J246" s="3" t="s">
        <v>36</v>
      </c>
      <c r="K246" s="3">
        <v>49</v>
      </c>
      <c r="L246" s="3" t="s">
        <v>25</v>
      </c>
      <c r="M246" s="3" t="str">
        <f>IF(shopping_behavior_updated[[#This Row],[Subscription Status]]="","desconocido",shopping_behavior_updated[[#This Row],[Subscription Status]])</f>
        <v>Yes</v>
      </c>
      <c r="N246" s="3" t="s">
        <v>69</v>
      </c>
      <c r="O246" s="3" t="s">
        <v>25</v>
      </c>
      <c r="P246" s="3" t="s">
        <v>25</v>
      </c>
      <c r="Q246" s="3">
        <v>39</v>
      </c>
      <c r="R246" s="3" t="s">
        <v>45</v>
      </c>
      <c r="S246" s="3" t="s">
        <v>39</v>
      </c>
      <c r="T246" s="3">
        <f>COUNTBLANK(shopping_behavior_updated[Customer ID])</f>
        <v>0</v>
      </c>
      <c r="U246" s="3">
        <f>IF(IFERROR(VLOOKUP(shopping_behavior_updated[[#This Row],[Customer ID]],A247:$A$3902,1,FALSE),0),1,0)</f>
        <v>0</v>
      </c>
    </row>
    <row r="247" spans="1:21" x14ac:dyDescent="0.2">
      <c r="A247" s="3">
        <v>246</v>
      </c>
      <c r="B247" s="3">
        <v>49</v>
      </c>
      <c r="C247" s="3" t="s">
        <v>18</v>
      </c>
      <c r="D247" s="3" t="s">
        <v>40</v>
      </c>
      <c r="E247" s="3" t="s">
        <v>41</v>
      </c>
      <c r="F247" s="3">
        <v>53</v>
      </c>
      <c r="G247" s="3" t="s">
        <v>42</v>
      </c>
      <c r="H247" s="3" t="s">
        <v>22</v>
      </c>
      <c r="I247" s="3" t="s">
        <v>60</v>
      </c>
      <c r="J247" s="3" t="s">
        <v>52</v>
      </c>
      <c r="K247" s="3">
        <v>33</v>
      </c>
      <c r="L247" s="3" t="s">
        <v>25</v>
      </c>
      <c r="M247" s="3" t="str">
        <f>IF(shopping_behavior_updated[[#This Row],[Subscription Status]]="","desconocido",shopping_behavior_updated[[#This Row],[Subscription Status]])</f>
        <v>Yes</v>
      </c>
      <c r="N247" s="3" t="s">
        <v>44</v>
      </c>
      <c r="O247" s="3" t="s">
        <v>25</v>
      </c>
      <c r="P247" s="3" t="s">
        <v>25</v>
      </c>
      <c r="Q247" s="3">
        <v>45</v>
      </c>
      <c r="R247" s="3" t="s">
        <v>27</v>
      </c>
      <c r="S247" s="3" t="s">
        <v>28</v>
      </c>
      <c r="T247" s="3">
        <f>COUNTBLANK(shopping_behavior_updated[Customer ID])</f>
        <v>0</v>
      </c>
      <c r="U247" s="3">
        <f>IF(IFERROR(VLOOKUP(shopping_behavior_updated[[#This Row],[Customer ID]],A248:$A$3902,1,FALSE),0),1,0)</f>
        <v>0</v>
      </c>
    </row>
    <row r="248" spans="1:21" x14ac:dyDescent="0.2">
      <c r="A248" s="3">
        <v>247</v>
      </c>
      <c r="B248" s="3">
        <v>35</v>
      </c>
      <c r="C248" s="3" t="s">
        <v>18</v>
      </c>
      <c r="D248" s="3" t="s">
        <v>88</v>
      </c>
      <c r="E248" s="3" t="s">
        <v>66</v>
      </c>
      <c r="F248" s="3">
        <v>86</v>
      </c>
      <c r="G248" s="3" t="s">
        <v>106</v>
      </c>
      <c r="H248" s="3" t="s">
        <v>91</v>
      </c>
      <c r="I248" s="3" t="s">
        <v>117</v>
      </c>
      <c r="J248" s="3" t="s">
        <v>36</v>
      </c>
      <c r="K248" s="3">
        <v>32</v>
      </c>
      <c r="L248" s="3" t="s">
        <v>25</v>
      </c>
      <c r="M248" s="3" t="str">
        <f>IF(shopping_behavior_updated[[#This Row],[Subscription Status]]="","desconocido",shopping_behavior_updated[[#This Row],[Subscription Status]])</f>
        <v>Yes</v>
      </c>
      <c r="N248" s="3" t="s">
        <v>26</v>
      </c>
      <c r="O248" s="3" t="s">
        <v>25</v>
      </c>
      <c r="P248" s="3" t="s">
        <v>25</v>
      </c>
      <c r="Q248" s="3">
        <v>20</v>
      </c>
      <c r="R248" s="3" t="s">
        <v>27</v>
      </c>
      <c r="S248" s="3" t="s">
        <v>75</v>
      </c>
      <c r="T248" s="3">
        <f>COUNTBLANK(shopping_behavior_updated[Customer ID])</f>
        <v>0</v>
      </c>
      <c r="U248" s="3">
        <f>IF(IFERROR(VLOOKUP(shopping_behavior_updated[[#This Row],[Customer ID]],A249:$A$3902,1,FALSE),0),1,0)</f>
        <v>0</v>
      </c>
    </row>
    <row r="249" spans="1:21" x14ac:dyDescent="0.2">
      <c r="A249" s="3">
        <v>248</v>
      </c>
      <c r="B249" s="3">
        <v>29</v>
      </c>
      <c r="C249" s="3" t="s">
        <v>18</v>
      </c>
      <c r="D249" s="3" t="s">
        <v>29</v>
      </c>
      <c r="E249" s="3" t="s">
        <v>20</v>
      </c>
      <c r="F249" s="3">
        <v>66</v>
      </c>
      <c r="G249" s="3" t="s">
        <v>55</v>
      </c>
      <c r="H249" s="3" t="s">
        <v>91</v>
      </c>
      <c r="I249" s="3" t="s">
        <v>109</v>
      </c>
      <c r="J249" s="3" t="s">
        <v>36</v>
      </c>
      <c r="K249" s="3">
        <v>44</v>
      </c>
      <c r="L249" s="3" t="s">
        <v>25</v>
      </c>
      <c r="M249" s="3" t="str">
        <f>IF(shopping_behavior_updated[[#This Row],[Subscription Status]]="","desconocido",shopping_behavior_updated[[#This Row],[Subscription Status]])</f>
        <v>Yes</v>
      </c>
      <c r="N249" s="3" t="s">
        <v>53</v>
      </c>
      <c r="O249" s="3" t="s">
        <v>25</v>
      </c>
      <c r="P249" s="3" t="s">
        <v>25</v>
      </c>
      <c r="Q249" s="3">
        <v>14</v>
      </c>
      <c r="R249" s="3" t="s">
        <v>85</v>
      </c>
      <c r="S249" s="3" t="s">
        <v>39</v>
      </c>
      <c r="T249" s="3">
        <f>COUNTBLANK(shopping_behavior_updated[Customer ID])</f>
        <v>0</v>
      </c>
      <c r="U249" s="3">
        <f>IF(IFERROR(VLOOKUP(shopping_behavior_updated[[#This Row],[Customer ID]],A250:$A$3902,1,FALSE),0),1,0)</f>
        <v>0</v>
      </c>
    </row>
    <row r="250" spans="1:21" x14ac:dyDescent="0.2">
      <c r="A250" s="3">
        <v>249</v>
      </c>
      <c r="B250" s="3">
        <v>47</v>
      </c>
      <c r="C250" s="3" t="s">
        <v>18</v>
      </c>
      <c r="D250" s="3" t="s">
        <v>132</v>
      </c>
      <c r="E250" s="3" t="s">
        <v>66</v>
      </c>
      <c r="F250" s="3">
        <v>100</v>
      </c>
      <c r="G250" s="3" t="s">
        <v>137</v>
      </c>
      <c r="H250" s="3" t="s">
        <v>43</v>
      </c>
      <c r="I250" s="3" t="s">
        <v>143</v>
      </c>
      <c r="J250" s="3" t="s">
        <v>24</v>
      </c>
      <c r="K250" s="3">
        <v>48</v>
      </c>
      <c r="L250" s="3" t="s">
        <v>25</v>
      </c>
      <c r="M250" s="3" t="str">
        <f>IF(shopping_behavior_updated[[#This Row],[Subscription Status]]="","desconocido",shopping_behavior_updated[[#This Row],[Subscription Status]])</f>
        <v>Yes</v>
      </c>
      <c r="N250" s="3" t="s">
        <v>26</v>
      </c>
      <c r="O250" s="3" t="s">
        <v>25</v>
      </c>
      <c r="P250" s="3" t="s">
        <v>25</v>
      </c>
      <c r="Q250" s="3">
        <v>33</v>
      </c>
      <c r="R250" s="3" t="s">
        <v>45</v>
      </c>
      <c r="S250" s="3" t="s">
        <v>39</v>
      </c>
      <c r="T250" s="3">
        <f>COUNTBLANK(shopping_behavior_updated[Customer ID])</f>
        <v>0</v>
      </c>
      <c r="U250" s="3">
        <f>IF(IFERROR(VLOOKUP(shopping_behavior_updated[[#This Row],[Customer ID]],A251:$A$3902,1,FALSE),0),1,0)</f>
        <v>0</v>
      </c>
    </row>
    <row r="251" spans="1:21" x14ac:dyDescent="0.2">
      <c r="A251" s="3">
        <v>250</v>
      </c>
      <c r="B251" s="3">
        <v>53</v>
      </c>
      <c r="C251" s="3" t="s">
        <v>18</v>
      </c>
      <c r="D251" s="3" t="s">
        <v>65</v>
      </c>
      <c r="E251" s="3" t="s">
        <v>66</v>
      </c>
      <c r="F251" s="3">
        <v>47</v>
      </c>
      <c r="G251" s="3" t="s">
        <v>119</v>
      </c>
      <c r="H251" s="3" t="s">
        <v>35</v>
      </c>
      <c r="I251" s="3" t="s">
        <v>84</v>
      </c>
      <c r="J251" s="3" t="s">
        <v>56</v>
      </c>
      <c r="K251" s="3">
        <v>42</v>
      </c>
      <c r="L251" s="3" t="s">
        <v>25</v>
      </c>
      <c r="M251" s="3" t="str">
        <f>IF(shopping_behavior_updated[[#This Row],[Subscription Status]]="","desconocido",shopping_behavior_updated[[#This Row],[Subscription Status]])</f>
        <v>Yes</v>
      </c>
      <c r="N251" s="3" t="s">
        <v>53</v>
      </c>
      <c r="O251" s="3" t="s">
        <v>25</v>
      </c>
      <c r="P251" s="3" t="s">
        <v>25</v>
      </c>
      <c r="Q251" s="3">
        <v>18</v>
      </c>
      <c r="R251" s="3" t="s">
        <v>38</v>
      </c>
      <c r="S251" s="3" t="s">
        <v>48</v>
      </c>
      <c r="T251" s="3">
        <f>COUNTBLANK(shopping_behavior_updated[Customer ID])</f>
        <v>0</v>
      </c>
      <c r="U251" s="3">
        <f>IF(IFERROR(VLOOKUP(shopping_behavior_updated[[#This Row],[Customer ID]],A252:$A$3902,1,FALSE),0),1,0)</f>
        <v>0</v>
      </c>
    </row>
    <row r="252" spans="1:21" x14ac:dyDescent="0.2">
      <c r="A252" s="3">
        <v>251</v>
      </c>
      <c r="B252" s="3">
        <v>33</v>
      </c>
      <c r="C252" s="3" t="s">
        <v>18</v>
      </c>
      <c r="D252" s="3" t="s">
        <v>86</v>
      </c>
      <c r="E252" s="3" t="s">
        <v>20</v>
      </c>
      <c r="F252" s="3">
        <v>25</v>
      </c>
      <c r="G252" s="3" t="s">
        <v>90</v>
      </c>
      <c r="H252" s="3" t="s">
        <v>22</v>
      </c>
      <c r="I252" s="3" t="s">
        <v>93</v>
      </c>
      <c r="J252" s="3" t="s">
        <v>56</v>
      </c>
      <c r="K252" s="3">
        <v>4</v>
      </c>
      <c r="L252" s="3" t="s">
        <v>25</v>
      </c>
      <c r="M252" s="3" t="str">
        <f>IF(shopping_behavior_updated[[#This Row],[Subscription Status]]="","desconocido",shopping_behavior_updated[[#This Row],[Subscription Status]])</f>
        <v>Yes</v>
      </c>
      <c r="N252" s="3" t="s">
        <v>26</v>
      </c>
      <c r="O252" s="3" t="s">
        <v>25</v>
      </c>
      <c r="P252" s="3" t="s">
        <v>25</v>
      </c>
      <c r="Q252" s="3">
        <v>9</v>
      </c>
      <c r="R252" s="3" t="s">
        <v>74</v>
      </c>
      <c r="S252" s="3" t="s">
        <v>39</v>
      </c>
      <c r="T252" s="3">
        <f>COUNTBLANK(shopping_behavior_updated[Customer ID])</f>
        <v>0</v>
      </c>
      <c r="U252" s="3">
        <f>IF(IFERROR(VLOOKUP(shopping_behavior_updated[[#This Row],[Customer ID]],A253:$A$3902,1,FALSE),0),1,0)</f>
        <v>0</v>
      </c>
    </row>
    <row r="253" spans="1:21" x14ac:dyDescent="0.2">
      <c r="A253" s="3">
        <v>252</v>
      </c>
      <c r="B253" s="3">
        <v>21</v>
      </c>
      <c r="C253" s="3" t="s">
        <v>18</v>
      </c>
      <c r="D253" s="3" t="s">
        <v>65</v>
      </c>
      <c r="E253" s="3" t="s">
        <v>66</v>
      </c>
      <c r="F253" s="3">
        <v>51</v>
      </c>
      <c r="G253" s="3" t="s">
        <v>50</v>
      </c>
      <c r="H253" s="3" t="s">
        <v>91</v>
      </c>
      <c r="I253" s="3" t="s">
        <v>79</v>
      </c>
      <c r="J253" s="3" t="s">
        <v>24</v>
      </c>
      <c r="K253" s="3">
        <v>25</v>
      </c>
      <c r="L253" s="3" t="s">
        <v>25</v>
      </c>
      <c r="M253" s="3" t="str">
        <f>IF(shopping_behavior_updated[[#This Row],[Subscription Status]]="","desconocido",shopping_behavior_updated[[#This Row],[Subscription Status]])</f>
        <v>Yes</v>
      </c>
      <c r="N253" s="3" t="s">
        <v>53</v>
      </c>
      <c r="O253" s="3" t="s">
        <v>25</v>
      </c>
      <c r="P253" s="3" t="s">
        <v>25</v>
      </c>
      <c r="Q253" s="3">
        <v>34</v>
      </c>
      <c r="R253" s="3" t="s">
        <v>45</v>
      </c>
      <c r="S253" s="3" t="s">
        <v>48</v>
      </c>
      <c r="T253" s="3">
        <f>COUNTBLANK(shopping_behavior_updated[Customer ID])</f>
        <v>0</v>
      </c>
      <c r="U253" s="3">
        <f>IF(IFERROR(VLOOKUP(shopping_behavior_updated[[#This Row],[Customer ID]],A254:$A$3902,1,FALSE),0),1,0)</f>
        <v>0</v>
      </c>
    </row>
    <row r="254" spans="1:21" x14ac:dyDescent="0.2">
      <c r="A254" s="3">
        <v>253</v>
      </c>
      <c r="B254" s="3">
        <v>32</v>
      </c>
      <c r="C254" s="3" t="s">
        <v>18</v>
      </c>
      <c r="D254" s="3" t="s">
        <v>58</v>
      </c>
      <c r="E254" s="3" t="s">
        <v>20</v>
      </c>
      <c r="F254" s="3">
        <v>41</v>
      </c>
      <c r="G254" s="3" t="s">
        <v>78</v>
      </c>
      <c r="H254" s="3" t="s">
        <v>43</v>
      </c>
      <c r="I254" s="3" t="s">
        <v>82</v>
      </c>
      <c r="J254" s="3" t="s">
        <v>52</v>
      </c>
      <c r="K254" s="3">
        <v>39</v>
      </c>
      <c r="L254" s="3" t="s">
        <v>25</v>
      </c>
      <c r="M254" s="3" t="str">
        <f>IF(shopping_behavior_updated[[#This Row],[Subscription Status]]="","desconocido",shopping_behavior_updated[[#This Row],[Subscription Status]])</f>
        <v>Yes</v>
      </c>
      <c r="N254" s="3" t="s">
        <v>37</v>
      </c>
      <c r="O254" s="3" t="s">
        <v>25</v>
      </c>
      <c r="P254" s="3" t="s">
        <v>25</v>
      </c>
      <c r="Q254" s="3">
        <v>33</v>
      </c>
      <c r="R254" s="3" t="s">
        <v>27</v>
      </c>
      <c r="S254" s="3" t="s">
        <v>28</v>
      </c>
      <c r="T254" s="3">
        <f>COUNTBLANK(shopping_behavior_updated[Customer ID])</f>
        <v>0</v>
      </c>
      <c r="U254" s="3">
        <f>IF(IFERROR(VLOOKUP(shopping_behavior_updated[[#This Row],[Customer ID]],A255:$A$3902,1,FALSE),0),1,0)</f>
        <v>0</v>
      </c>
    </row>
    <row r="255" spans="1:21" x14ac:dyDescent="0.2">
      <c r="A255" s="3">
        <v>254</v>
      </c>
      <c r="B255" s="3">
        <v>52</v>
      </c>
      <c r="C255" s="3" t="s">
        <v>18</v>
      </c>
      <c r="D255" s="3" t="s">
        <v>136</v>
      </c>
      <c r="E255" s="3" t="s">
        <v>41</v>
      </c>
      <c r="F255" s="3">
        <v>73</v>
      </c>
      <c r="G255" s="3" t="s">
        <v>100</v>
      </c>
      <c r="H255" s="3" t="s">
        <v>22</v>
      </c>
      <c r="I255" s="3" t="s">
        <v>108</v>
      </c>
      <c r="J255" s="3" t="s">
        <v>24</v>
      </c>
      <c r="K255" s="3">
        <v>49</v>
      </c>
      <c r="L255" s="3" t="s">
        <v>25</v>
      </c>
      <c r="M255" s="3" t="str">
        <f>IF(shopping_behavior_updated[[#This Row],[Subscription Status]]="","desconocido",shopping_behavior_updated[[#This Row],[Subscription Status]])</f>
        <v>Yes</v>
      </c>
      <c r="N255" s="3" t="s">
        <v>69</v>
      </c>
      <c r="O255" s="3" t="s">
        <v>25</v>
      </c>
      <c r="P255" s="3" t="s">
        <v>25</v>
      </c>
      <c r="Q255" s="3">
        <v>15</v>
      </c>
      <c r="R255" s="3" t="s">
        <v>74</v>
      </c>
      <c r="S255" s="3" t="s">
        <v>75</v>
      </c>
      <c r="T255" s="3">
        <f>COUNTBLANK(shopping_behavior_updated[Customer ID])</f>
        <v>0</v>
      </c>
      <c r="U255" s="3">
        <f>IF(IFERROR(VLOOKUP(shopping_behavior_updated[[#This Row],[Customer ID]],A256:$A$3902,1,FALSE),0),1,0)</f>
        <v>0</v>
      </c>
    </row>
    <row r="256" spans="1:21" x14ac:dyDescent="0.2">
      <c r="A256" s="3">
        <v>255</v>
      </c>
      <c r="B256" s="3">
        <v>67</v>
      </c>
      <c r="C256" s="3" t="s">
        <v>18</v>
      </c>
      <c r="D256" s="3" t="s">
        <v>88</v>
      </c>
      <c r="E256" s="3" t="s">
        <v>66</v>
      </c>
      <c r="F256" s="3">
        <v>42</v>
      </c>
      <c r="G256" s="3" t="s">
        <v>115</v>
      </c>
      <c r="H256" s="3" t="s">
        <v>43</v>
      </c>
      <c r="I256" s="3" t="s">
        <v>51</v>
      </c>
      <c r="J256" s="3" t="s">
        <v>24</v>
      </c>
      <c r="K256" s="3">
        <v>35</v>
      </c>
      <c r="L256" s="3" t="s">
        <v>25</v>
      </c>
      <c r="M256" s="3" t="str">
        <f>IF(shopping_behavior_updated[[#This Row],[Subscription Status]]="","desconocido",shopping_behavior_updated[[#This Row],[Subscription Status]])</f>
        <v>Yes</v>
      </c>
      <c r="N256" s="3" t="s">
        <v>73</v>
      </c>
      <c r="O256" s="3" t="s">
        <v>25</v>
      </c>
      <c r="P256" s="3" t="s">
        <v>25</v>
      </c>
      <c r="Q256" s="3">
        <v>4</v>
      </c>
      <c r="R256" s="3" t="s">
        <v>45</v>
      </c>
      <c r="S256" s="3" t="s">
        <v>75</v>
      </c>
      <c r="T256" s="3">
        <f>COUNTBLANK(shopping_behavior_updated[Customer ID])</f>
        <v>0</v>
      </c>
      <c r="U256" s="3">
        <f>IF(IFERROR(VLOOKUP(shopping_behavior_updated[[#This Row],[Customer ID]],A257:$A$3902,1,FALSE),0),1,0)</f>
        <v>0</v>
      </c>
    </row>
    <row r="257" spans="1:21" x14ac:dyDescent="0.2">
      <c r="A257" s="3">
        <v>256</v>
      </c>
      <c r="B257" s="3">
        <v>43</v>
      </c>
      <c r="C257" s="3" t="s">
        <v>18</v>
      </c>
      <c r="D257" s="3" t="s">
        <v>118</v>
      </c>
      <c r="E257" s="3" t="s">
        <v>66</v>
      </c>
      <c r="F257" s="3">
        <v>20</v>
      </c>
      <c r="G257" s="3" t="s">
        <v>127</v>
      </c>
      <c r="H257" s="3" t="s">
        <v>43</v>
      </c>
      <c r="I257" s="3" t="s">
        <v>60</v>
      </c>
      <c r="J257" s="3" t="s">
        <v>36</v>
      </c>
      <c r="K257" s="3">
        <v>42</v>
      </c>
      <c r="L257" s="3" t="s">
        <v>25</v>
      </c>
      <c r="M257" s="3" t="str">
        <f>IF(shopping_behavior_updated[[#This Row],[Subscription Status]]="","desconocido",shopping_behavior_updated[[#This Row],[Subscription Status]])</f>
        <v>Yes</v>
      </c>
      <c r="N257" s="3" t="s">
        <v>37</v>
      </c>
      <c r="O257" s="3" t="s">
        <v>25</v>
      </c>
      <c r="P257" s="3" t="s">
        <v>25</v>
      </c>
      <c r="Q257" s="3">
        <v>25</v>
      </c>
      <c r="R257" s="3" t="s">
        <v>85</v>
      </c>
      <c r="S257" s="3" t="s">
        <v>48</v>
      </c>
      <c r="T257" s="3">
        <f>COUNTBLANK(shopping_behavior_updated[Customer ID])</f>
        <v>0</v>
      </c>
      <c r="U257" s="3">
        <f>IF(IFERROR(VLOOKUP(shopping_behavior_updated[[#This Row],[Customer ID]],A258:$A$3902,1,FALSE),0),1,0)</f>
        <v>0</v>
      </c>
    </row>
    <row r="258" spans="1:21" x14ac:dyDescent="0.2">
      <c r="A258" s="3">
        <v>257</v>
      </c>
      <c r="B258" s="3">
        <v>58</v>
      </c>
      <c r="C258" s="3" t="s">
        <v>18</v>
      </c>
      <c r="D258" s="3" t="s">
        <v>105</v>
      </c>
      <c r="E258" s="3" t="s">
        <v>66</v>
      </c>
      <c r="F258" s="3">
        <v>30</v>
      </c>
      <c r="G258" s="3" t="s">
        <v>146</v>
      </c>
      <c r="H258" s="3" t="s">
        <v>91</v>
      </c>
      <c r="I258" s="3" t="s">
        <v>82</v>
      </c>
      <c r="J258" s="3" t="s">
        <v>36</v>
      </c>
      <c r="K258" s="3">
        <v>47</v>
      </c>
      <c r="L258" s="3" t="s">
        <v>25</v>
      </c>
      <c r="M258" s="3" t="str">
        <f>IF(shopping_behavior_updated[[#This Row],[Subscription Status]]="","desconocido",shopping_behavior_updated[[#This Row],[Subscription Status]])</f>
        <v>Yes</v>
      </c>
      <c r="N258" s="3" t="s">
        <v>26</v>
      </c>
      <c r="O258" s="3" t="s">
        <v>25</v>
      </c>
      <c r="P258" s="3" t="s">
        <v>25</v>
      </c>
      <c r="Q258" s="3">
        <v>20</v>
      </c>
      <c r="R258" s="3" t="s">
        <v>38</v>
      </c>
      <c r="S258" s="3" t="s">
        <v>96</v>
      </c>
      <c r="T258" s="3">
        <f>COUNTBLANK(shopping_behavior_updated[Customer ID])</f>
        <v>0</v>
      </c>
      <c r="U258" s="3">
        <f>IF(IFERROR(VLOOKUP(shopping_behavior_updated[[#This Row],[Customer ID]],A259:$A$3902,1,FALSE),0),1,0)</f>
        <v>0</v>
      </c>
    </row>
    <row r="259" spans="1:21" x14ac:dyDescent="0.2">
      <c r="A259" s="3">
        <v>258</v>
      </c>
      <c r="B259" s="3">
        <v>20</v>
      </c>
      <c r="C259" s="3" t="s">
        <v>18</v>
      </c>
      <c r="D259" s="3" t="s">
        <v>65</v>
      </c>
      <c r="E259" s="3" t="s">
        <v>66</v>
      </c>
      <c r="F259" s="3">
        <v>53</v>
      </c>
      <c r="G259" s="3" t="s">
        <v>63</v>
      </c>
      <c r="H259" s="3" t="s">
        <v>43</v>
      </c>
      <c r="I259" s="3" t="s">
        <v>107</v>
      </c>
      <c r="J259" s="3" t="s">
        <v>52</v>
      </c>
      <c r="K259" s="3">
        <v>45</v>
      </c>
      <c r="L259" s="3" t="s">
        <v>25</v>
      </c>
      <c r="M259" s="3" t="str">
        <f>IF(shopping_behavior_updated[[#This Row],[Subscription Status]]="","desconocido",shopping_behavior_updated[[#This Row],[Subscription Status]])</f>
        <v>Yes</v>
      </c>
      <c r="N259" s="3" t="s">
        <v>26</v>
      </c>
      <c r="O259" s="3" t="s">
        <v>25</v>
      </c>
      <c r="P259" s="3" t="s">
        <v>25</v>
      </c>
      <c r="Q259" s="3">
        <v>5</v>
      </c>
      <c r="R259" s="3" t="s">
        <v>38</v>
      </c>
      <c r="S259" s="3" t="s">
        <v>57</v>
      </c>
      <c r="T259" s="3">
        <f>COUNTBLANK(shopping_behavior_updated[Customer ID])</f>
        <v>0</v>
      </c>
      <c r="U259" s="3">
        <f>IF(IFERROR(VLOOKUP(shopping_behavior_updated[[#This Row],[Customer ID]],A260:$A$3902,1,FALSE),0),1,0)</f>
        <v>0</v>
      </c>
    </row>
    <row r="260" spans="1:21" x14ac:dyDescent="0.2">
      <c r="A260" s="3">
        <v>259</v>
      </c>
      <c r="B260" s="3">
        <v>61</v>
      </c>
      <c r="C260" s="3" t="s">
        <v>18</v>
      </c>
      <c r="D260" s="3" t="s">
        <v>142</v>
      </c>
      <c r="E260" s="3" t="s">
        <v>66</v>
      </c>
      <c r="F260" s="3">
        <v>74</v>
      </c>
      <c r="G260" s="3" t="s">
        <v>89</v>
      </c>
      <c r="H260" s="3" t="s">
        <v>35</v>
      </c>
      <c r="I260" s="3" t="s">
        <v>92</v>
      </c>
      <c r="J260" s="3" t="s">
        <v>36</v>
      </c>
      <c r="K260" s="3">
        <v>28</v>
      </c>
      <c r="L260" s="3" t="s">
        <v>25</v>
      </c>
      <c r="M260" s="3" t="str">
        <f>IF(shopping_behavior_updated[[#This Row],[Subscription Status]]="","desconocido",shopping_behavior_updated[[#This Row],[Subscription Status]])</f>
        <v>Yes</v>
      </c>
      <c r="N260" s="3" t="s">
        <v>26</v>
      </c>
      <c r="O260" s="3" t="s">
        <v>25</v>
      </c>
      <c r="P260" s="3" t="s">
        <v>25</v>
      </c>
      <c r="Q260" s="3">
        <v>16</v>
      </c>
      <c r="R260" s="3" t="s">
        <v>32</v>
      </c>
      <c r="S260" s="3" t="s">
        <v>57</v>
      </c>
      <c r="T260" s="3">
        <f>COUNTBLANK(shopping_behavior_updated[Customer ID])</f>
        <v>0</v>
      </c>
      <c r="U260" s="3">
        <f>IF(IFERROR(VLOOKUP(shopping_behavior_updated[[#This Row],[Customer ID]],A261:$A$3902,1,FALSE),0),1,0)</f>
        <v>0</v>
      </c>
    </row>
    <row r="261" spans="1:21" x14ac:dyDescent="0.2">
      <c r="A261" s="3">
        <v>260</v>
      </c>
      <c r="B261" s="3">
        <v>32</v>
      </c>
      <c r="C261" s="3" t="s">
        <v>18</v>
      </c>
      <c r="D261" s="3" t="s">
        <v>33</v>
      </c>
      <c r="E261" s="3" t="s">
        <v>20</v>
      </c>
      <c r="F261" s="3">
        <v>57</v>
      </c>
      <c r="G261" s="3" t="s">
        <v>59</v>
      </c>
      <c r="H261" s="3" t="s">
        <v>43</v>
      </c>
      <c r="I261" s="3" t="s">
        <v>79</v>
      </c>
      <c r="J261" s="3" t="s">
        <v>56</v>
      </c>
      <c r="K261" s="3">
        <v>29</v>
      </c>
      <c r="L261" s="3" t="s">
        <v>25</v>
      </c>
      <c r="M261" s="3" t="str">
        <f>IF(shopping_behavior_updated[[#This Row],[Subscription Status]]="","desconocido",shopping_behavior_updated[[#This Row],[Subscription Status]])</f>
        <v>Yes</v>
      </c>
      <c r="N261" s="3" t="s">
        <v>53</v>
      </c>
      <c r="O261" s="3" t="s">
        <v>25</v>
      </c>
      <c r="P261" s="3" t="s">
        <v>25</v>
      </c>
      <c r="Q261" s="3">
        <v>13</v>
      </c>
      <c r="R261" s="3" t="s">
        <v>85</v>
      </c>
      <c r="S261" s="3" t="s">
        <v>48</v>
      </c>
      <c r="T261" s="3">
        <f>COUNTBLANK(shopping_behavior_updated[Customer ID])</f>
        <v>0</v>
      </c>
      <c r="U261" s="3">
        <f>IF(IFERROR(VLOOKUP(shopping_behavior_updated[[#This Row],[Customer ID]],A262:$A$3902,1,FALSE),0),1,0)</f>
        <v>0</v>
      </c>
    </row>
    <row r="262" spans="1:21" x14ac:dyDescent="0.2">
      <c r="A262" s="3">
        <v>261</v>
      </c>
      <c r="B262" s="3">
        <v>38</v>
      </c>
      <c r="C262" s="3" t="s">
        <v>18</v>
      </c>
      <c r="D262" s="3" t="s">
        <v>123</v>
      </c>
      <c r="E262" s="3" t="s">
        <v>66</v>
      </c>
      <c r="F262" s="3">
        <v>57</v>
      </c>
      <c r="G262" s="3" t="s">
        <v>55</v>
      </c>
      <c r="H262" s="3" t="s">
        <v>35</v>
      </c>
      <c r="I262" s="3" t="s">
        <v>107</v>
      </c>
      <c r="J262" s="3" t="s">
        <v>24</v>
      </c>
      <c r="K262" s="3">
        <v>32</v>
      </c>
      <c r="L262" s="3" t="s">
        <v>25</v>
      </c>
      <c r="M262" s="3" t="str">
        <f>IF(shopping_behavior_updated[[#This Row],[Subscription Status]]="","desconocido",shopping_behavior_updated[[#This Row],[Subscription Status]])</f>
        <v>Yes</v>
      </c>
      <c r="N262" s="3" t="s">
        <v>69</v>
      </c>
      <c r="O262" s="3" t="s">
        <v>25</v>
      </c>
      <c r="P262" s="3" t="s">
        <v>25</v>
      </c>
      <c r="Q262" s="3">
        <v>11</v>
      </c>
      <c r="R262" s="3" t="s">
        <v>38</v>
      </c>
      <c r="S262" s="3" t="s">
        <v>96</v>
      </c>
      <c r="T262" s="3">
        <f>COUNTBLANK(shopping_behavior_updated[Customer ID])</f>
        <v>0</v>
      </c>
      <c r="U262" s="3">
        <f>IF(IFERROR(VLOOKUP(shopping_behavior_updated[[#This Row],[Customer ID]],A263:$A$3902,1,FALSE),0),1,0)</f>
        <v>0</v>
      </c>
    </row>
    <row r="263" spans="1:21" x14ac:dyDescent="0.2">
      <c r="A263" s="3">
        <v>262</v>
      </c>
      <c r="B263" s="3">
        <v>21</v>
      </c>
      <c r="C263" s="3" t="s">
        <v>18</v>
      </c>
      <c r="D263" s="3" t="s">
        <v>33</v>
      </c>
      <c r="E263" s="3" t="s">
        <v>20</v>
      </c>
      <c r="F263" s="3">
        <v>77</v>
      </c>
      <c r="G263" s="3" t="s">
        <v>98</v>
      </c>
      <c r="H263" s="3" t="s">
        <v>22</v>
      </c>
      <c r="I263" s="3" t="s">
        <v>135</v>
      </c>
      <c r="J263" s="3" t="s">
        <v>24</v>
      </c>
      <c r="K263" s="3">
        <v>49</v>
      </c>
      <c r="L263" s="3" t="s">
        <v>25</v>
      </c>
      <c r="M263" s="3" t="str">
        <f>IF(shopping_behavior_updated[[#This Row],[Subscription Status]]="","desconocido",shopping_behavior_updated[[#This Row],[Subscription Status]])</f>
        <v>Yes</v>
      </c>
      <c r="N263" s="3" t="s">
        <v>53</v>
      </c>
      <c r="O263" s="3" t="s">
        <v>25</v>
      </c>
      <c r="P263" s="3" t="s">
        <v>25</v>
      </c>
      <c r="Q263" s="3">
        <v>21</v>
      </c>
      <c r="R263" s="3" t="s">
        <v>38</v>
      </c>
      <c r="S263" s="3" t="s">
        <v>48</v>
      </c>
      <c r="T263" s="3">
        <f>COUNTBLANK(shopping_behavior_updated[Customer ID])</f>
        <v>0</v>
      </c>
      <c r="U263" s="3">
        <f>IF(IFERROR(VLOOKUP(shopping_behavior_updated[[#This Row],[Customer ID]],A264:$A$3902,1,FALSE),0),1,0)</f>
        <v>0</v>
      </c>
    </row>
    <row r="264" spans="1:21" x14ac:dyDescent="0.2">
      <c r="A264" s="3">
        <v>263</v>
      </c>
      <c r="B264" s="3">
        <v>37</v>
      </c>
      <c r="C264" s="3" t="s">
        <v>18</v>
      </c>
      <c r="D264" s="3" t="s">
        <v>94</v>
      </c>
      <c r="E264" s="3" t="s">
        <v>20</v>
      </c>
      <c r="F264" s="3">
        <v>40</v>
      </c>
      <c r="G264" s="3" t="s">
        <v>76</v>
      </c>
      <c r="H264" s="3" t="s">
        <v>43</v>
      </c>
      <c r="I264" s="3" t="s">
        <v>84</v>
      </c>
      <c r="J264" s="3" t="s">
        <v>52</v>
      </c>
      <c r="K264" s="3">
        <v>37</v>
      </c>
      <c r="L264" s="3" t="s">
        <v>25</v>
      </c>
      <c r="M264" s="3" t="str">
        <f>IF(shopping_behavior_updated[[#This Row],[Subscription Status]]="","desconocido",shopping_behavior_updated[[#This Row],[Subscription Status]])</f>
        <v>Yes</v>
      </c>
      <c r="N264" s="3" t="s">
        <v>44</v>
      </c>
      <c r="O264" s="3" t="s">
        <v>25</v>
      </c>
      <c r="P264" s="3" t="s">
        <v>25</v>
      </c>
      <c r="Q264" s="3">
        <v>6</v>
      </c>
      <c r="R264" s="3" t="s">
        <v>85</v>
      </c>
      <c r="S264" s="3" t="s">
        <v>48</v>
      </c>
      <c r="T264" s="3">
        <f>COUNTBLANK(shopping_behavior_updated[Customer ID])</f>
        <v>0</v>
      </c>
      <c r="U264" s="3">
        <f>IF(IFERROR(VLOOKUP(shopping_behavior_updated[[#This Row],[Customer ID]],A265:$A$3902,1,FALSE),0),1,0)</f>
        <v>0</v>
      </c>
    </row>
    <row r="265" spans="1:21" x14ac:dyDescent="0.2">
      <c r="A265" s="3">
        <v>264</v>
      </c>
      <c r="B265" s="3">
        <v>27</v>
      </c>
      <c r="C265" s="3" t="s">
        <v>18</v>
      </c>
      <c r="D265" s="3" t="s">
        <v>58</v>
      </c>
      <c r="E265" s="3" t="s">
        <v>20</v>
      </c>
      <c r="F265" s="3">
        <v>46</v>
      </c>
      <c r="G265" s="3" t="s">
        <v>145</v>
      </c>
      <c r="H265" s="3" t="s">
        <v>43</v>
      </c>
      <c r="I265" s="3" t="s">
        <v>72</v>
      </c>
      <c r="J265" s="3" t="s">
        <v>52</v>
      </c>
      <c r="K265" s="3">
        <v>43</v>
      </c>
      <c r="L265" s="3" t="s">
        <v>25</v>
      </c>
      <c r="M265" s="3" t="str">
        <f>IF(shopping_behavior_updated[[#This Row],[Subscription Status]]="","desconocido",shopping_behavior_updated[[#This Row],[Subscription Status]])</f>
        <v>Yes</v>
      </c>
      <c r="N265" s="3" t="s">
        <v>73</v>
      </c>
      <c r="O265" s="3" t="s">
        <v>25</v>
      </c>
      <c r="P265" s="3" t="s">
        <v>25</v>
      </c>
      <c r="Q265" s="3">
        <v>29</v>
      </c>
      <c r="R265" s="3" t="s">
        <v>27</v>
      </c>
      <c r="S265" s="3" t="s">
        <v>87</v>
      </c>
      <c r="T265" s="3">
        <f>COUNTBLANK(shopping_behavior_updated[Customer ID])</f>
        <v>0</v>
      </c>
      <c r="U265" s="3">
        <f>IF(IFERROR(VLOOKUP(shopping_behavior_updated[[#This Row],[Customer ID]],A266:$A$3902,1,FALSE),0),1,0)</f>
        <v>0</v>
      </c>
    </row>
    <row r="266" spans="1:21" x14ac:dyDescent="0.2">
      <c r="A266" s="3">
        <v>265</v>
      </c>
      <c r="B266" s="3">
        <v>36</v>
      </c>
      <c r="C266" s="3" t="s">
        <v>18</v>
      </c>
      <c r="D266" s="3" t="s">
        <v>94</v>
      </c>
      <c r="E266" s="3" t="s">
        <v>20</v>
      </c>
      <c r="F266" s="3">
        <v>78</v>
      </c>
      <c r="G266" s="3" t="s">
        <v>111</v>
      </c>
      <c r="H266" s="3" t="s">
        <v>35</v>
      </c>
      <c r="I266" s="3" t="s">
        <v>60</v>
      </c>
      <c r="J266" s="3" t="s">
        <v>56</v>
      </c>
      <c r="K266" s="3">
        <v>39</v>
      </c>
      <c r="L266" s="3" t="s">
        <v>25</v>
      </c>
      <c r="M266" s="3" t="str">
        <f>IF(shopping_behavior_updated[[#This Row],[Subscription Status]]="","desconocido",shopping_behavior_updated[[#This Row],[Subscription Status]])</f>
        <v>Yes</v>
      </c>
      <c r="N266" s="3" t="s">
        <v>73</v>
      </c>
      <c r="O266" s="3" t="s">
        <v>25</v>
      </c>
      <c r="P266" s="3" t="s">
        <v>25</v>
      </c>
      <c r="Q266" s="3">
        <v>15</v>
      </c>
      <c r="R266" s="3" t="s">
        <v>32</v>
      </c>
      <c r="S266" s="3" t="s">
        <v>48</v>
      </c>
      <c r="T266" s="3">
        <f>COUNTBLANK(shopping_behavior_updated[Customer ID])</f>
        <v>0</v>
      </c>
      <c r="U266" s="3">
        <f>IF(IFERROR(VLOOKUP(shopping_behavior_updated[[#This Row],[Customer ID]],A267:$A$3902,1,FALSE),0),1,0)</f>
        <v>0</v>
      </c>
    </row>
    <row r="267" spans="1:21" x14ac:dyDescent="0.2">
      <c r="A267" s="3">
        <v>266</v>
      </c>
      <c r="B267" s="3">
        <v>32</v>
      </c>
      <c r="C267" s="3" t="s">
        <v>18</v>
      </c>
      <c r="D267" s="3" t="s">
        <v>131</v>
      </c>
      <c r="E267" s="3" t="s">
        <v>66</v>
      </c>
      <c r="F267" s="3">
        <v>59</v>
      </c>
      <c r="G267" s="3" t="s">
        <v>150</v>
      </c>
      <c r="H267" s="3" t="s">
        <v>43</v>
      </c>
      <c r="I267" s="3" t="s">
        <v>23</v>
      </c>
      <c r="J267" s="3" t="s">
        <v>36</v>
      </c>
      <c r="K267" s="3">
        <v>32</v>
      </c>
      <c r="L267" s="3" t="s">
        <v>25</v>
      </c>
      <c r="M267" s="3" t="str">
        <f>IF(shopping_behavior_updated[[#This Row],[Subscription Status]]="","desconocido",shopping_behavior_updated[[#This Row],[Subscription Status]])</f>
        <v>Yes</v>
      </c>
      <c r="N267" s="3" t="s">
        <v>69</v>
      </c>
      <c r="O267" s="3" t="s">
        <v>25</v>
      </c>
      <c r="P267" s="3" t="s">
        <v>25</v>
      </c>
      <c r="Q267" s="3">
        <v>17</v>
      </c>
      <c r="R267" s="3" t="s">
        <v>74</v>
      </c>
      <c r="S267" s="3" t="s">
        <v>75</v>
      </c>
      <c r="T267" s="3">
        <f>COUNTBLANK(shopping_behavior_updated[Customer ID])</f>
        <v>0</v>
      </c>
      <c r="U267" s="3">
        <f>IF(IFERROR(VLOOKUP(shopping_behavior_updated[[#This Row],[Customer ID]],A268:$A$3902,1,FALSE),0),1,0)</f>
        <v>0</v>
      </c>
    </row>
    <row r="268" spans="1:21" x14ac:dyDescent="0.2">
      <c r="A268" s="3">
        <v>267</v>
      </c>
      <c r="B268" s="3">
        <v>51</v>
      </c>
      <c r="C268" s="3" t="s">
        <v>18</v>
      </c>
      <c r="D268" s="3" t="s">
        <v>105</v>
      </c>
      <c r="E268" s="3" t="s">
        <v>66</v>
      </c>
      <c r="F268" s="3">
        <v>75</v>
      </c>
      <c r="G268" s="3" t="s">
        <v>59</v>
      </c>
      <c r="H268" s="3" t="s">
        <v>22</v>
      </c>
      <c r="I268" s="3" t="s">
        <v>51</v>
      </c>
      <c r="J268" s="3" t="s">
        <v>52</v>
      </c>
      <c r="K268" s="3">
        <v>31</v>
      </c>
      <c r="L268" s="3" t="s">
        <v>25</v>
      </c>
      <c r="M268" s="3" t="str">
        <f>IF(shopping_behavior_updated[[#This Row],[Subscription Status]]="","desconocido",shopping_behavior_updated[[#This Row],[Subscription Status]])</f>
        <v>Yes</v>
      </c>
      <c r="N268" s="3" t="s">
        <v>26</v>
      </c>
      <c r="O268" s="3" t="s">
        <v>25</v>
      </c>
      <c r="P268" s="3" t="s">
        <v>25</v>
      </c>
      <c r="Q268" s="3">
        <v>32</v>
      </c>
      <c r="R268" s="3" t="s">
        <v>38</v>
      </c>
      <c r="S268" s="3" t="s">
        <v>39</v>
      </c>
      <c r="T268" s="3">
        <f>COUNTBLANK(shopping_behavior_updated[Customer ID])</f>
        <v>0</v>
      </c>
      <c r="U268" s="3">
        <f>IF(IFERROR(VLOOKUP(shopping_behavior_updated[[#This Row],[Customer ID]],A269:$A$3902,1,FALSE),0),1,0)</f>
        <v>0</v>
      </c>
    </row>
    <row r="269" spans="1:21" x14ac:dyDescent="0.2">
      <c r="A269" s="3">
        <v>268</v>
      </c>
      <c r="B269" s="3">
        <v>64</v>
      </c>
      <c r="C269" s="3" t="s">
        <v>18</v>
      </c>
      <c r="D269" s="3" t="s">
        <v>29</v>
      </c>
      <c r="E269" s="3" t="s">
        <v>20</v>
      </c>
      <c r="F269" s="3">
        <v>54</v>
      </c>
      <c r="G269" s="3" t="s">
        <v>127</v>
      </c>
      <c r="H269" s="3" t="s">
        <v>43</v>
      </c>
      <c r="I269" s="3" t="s">
        <v>77</v>
      </c>
      <c r="J269" s="3" t="s">
        <v>36</v>
      </c>
      <c r="K269" s="3">
        <v>39</v>
      </c>
      <c r="L269" s="3" t="s">
        <v>25</v>
      </c>
      <c r="M269" s="3" t="str">
        <f>IF(shopping_behavior_updated[[#This Row],[Subscription Status]]="","desconocido",shopping_behavior_updated[[#This Row],[Subscription Status]])</f>
        <v>Yes</v>
      </c>
      <c r="N269" s="3" t="s">
        <v>69</v>
      </c>
      <c r="O269" s="3" t="s">
        <v>25</v>
      </c>
      <c r="P269" s="3" t="s">
        <v>25</v>
      </c>
      <c r="Q269" s="3">
        <v>42</v>
      </c>
      <c r="R269" s="3" t="s">
        <v>27</v>
      </c>
      <c r="S269" s="3" t="s">
        <v>48</v>
      </c>
      <c r="T269" s="3">
        <f>COUNTBLANK(shopping_behavior_updated[Customer ID])</f>
        <v>0</v>
      </c>
      <c r="U269" s="3">
        <f>IF(IFERROR(VLOOKUP(shopping_behavior_updated[[#This Row],[Customer ID]],A270:$A$3902,1,FALSE),0),1,0)</f>
        <v>0</v>
      </c>
    </row>
    <row r="270" spans="1:21" x14ac:dyDescent="0.2">
      <c r="A270" s="3">
        <v>269</v>
      </c>
      <c r="B270" s="3">
        <v>68</v>
      </c>
      <c r="C270" s="3" t="s">
        <v>18</v>
      </c>
      <c r="D270" s="3" t="s">
        <v>70</v>
      </c>
      <c r="E270" s="3" t="s">
        <v>41</v>
      </c>
      <c r="F270" s="3">
        <v>42</v>
      </c>
      <c r="G270" s="3" t="s">
        <v>141</v>
      </c>
      <c r="H270" s="3" t="s">
        <v>43</v>
      </c>
      <c r="I270" s="3" t="s">
        <v>60</v>
      </c>
      <c r="J270" s="3" t="s">
        <v>36</v>
      </c>
      <c r="K270" s="3">
        <v>26</v>
      </c>
      <c r="L270" s="3" t="s">
        <v>25</v>
      </c>
      <c r="M270" s="3" t="str">
        <f>IF(shopping_behavior_updated[[#This Row],[Subscription Status]]="","desconocido",shopping_behavior_updated[[#This Row],[Subscription Status]])</f>
        <v>Yes</v>
      </c>
      <c r="N270" s="3" t="s">
        <v>73</v>
      </c>
      <c r="O270" s="3" t="s">
        <v>25</v>
      </c>
      <c r="P270" s="3" t="s">
        <v>25</v>
      </c>
      <c r="Q270" s="3">
        <v>21</v>
      </c>
      <c r="R270" s="3" t="s">
        <v>32</v>
      </c>
      <c r="S270" s="3" t="s">
        <v>87</v>
      </c>
      <c r="T270" s="3">
        <f>COUNTBLANK(shopping_behavior_updated[Customer ID])</f>
        <v>0</v>
      </c>
      <c r="U270" s="3">
        <f>IF(IFERROR(VLOOKUP(shopping_behavior_updated[[#This Row],[Customer ID]],A271:$A$3902,1,FALSE),0),1,0)</f>
        <v>0</v>
      </c>
    </row>
    <row r="271" spans="1:21" x14ac:dyDescent="0.2">
      <c r="A271" s="3">
        <v>270</v>
      </c>
      <c r="B271" s="3">
        <v>68</v>
      </c>
      <c r="C271" s="3" t="s">
        <v>18</v>
      </c>
      <c r="D271" s="3" t="s">
        <v>19</v>
      </c>
      <c r="E271" s="3" t="s">
        <v>20</v>
      </c>
      <c r="F271" s="3">
        <v>44</v>
      </c>
      <c r="G271" s="3" t="s">
        <v>141</v>
      </c>
      <c r="H271" s="3" t="s">
        <v>43</v>
      </c>
      <c r="I271" s="3" t="s">
        <v>60</v>
      </c>
      <c r="J271" s="3" t="s">
        <v>24</v>
      </c>
      <c r="K271" s="3">
        <v>33</v>
      </c>
      <c r="L271" s="3" t="s">
        <v>25</v>
      </c>
      <c r="M271" s="3" t="str">
        <f>IF(shopping_behavior_updated[[#This Row],[Subscription Status]]="","desconocido",shopping_behavior_updated[[#This Row],[Subscription Status]])</f>
        <v>Yes</v>
      </c>
      <c r="N271" s="3" t="s">
        <v>44</v>
      </c>
      <c r="O271" s="3" t="s">
        <v>25</v>
      </c>
      <c r="P271" s="3" t="s">
        <v>25</v>
      </c>
      <c r="Q271" s="3">
        <v>9</v>
      </c>
      <c r="R271" s="3" t="s">
        <v>32</v>
      </c>
      <c r="S271" s="3" t="s">
        <v>75</v>
      </c>
      <c r="T271" s="3">
        <f>COUNTBLANK(shopping_behavior_updated[Customer ID])</f>
        <v>0</v>
      </c>
      <c r="U271" s="3">
        <f>IF(IFERROR(VLOOKUP(shopping_behavior_updated[[#This Row],[Customer ID]],A272:$A$3902,1,FALSE),0),1,0)</f>
        <v>0</v>
      </c>
    </row>
    <row r="272" spans="1:21" x14ac:dyDescent="0.2">
      <c r="A272" s="3">
        <v>271</v>
      </c>
      <c r="B272" s="3">
        <v>33</v>
      </c>
      <c r="C272" s="3" t="s">
        <v>18</v>
      </c>
      <c r="D272" s="3" t="s">
        <v>33</v>
      </c>
      <c r="E272" s="3" t="s">
        <v>20</v>
      </c>
      <c r="F272" s="3">
        <v>52</v>
      </c>
      <c r="G272" s="3" t="s">
        <v>113</v>
      </c>
      <c r="H272" s="3" t="s">
        <v>91</v>
      </c>
      <c r="I272" s="3" t="s">
        <v>120</v>
      </c>
      <c r="J272" s="3" t="s">
        <v>56</v>
      </c>
      <c r="K272" s="3">
        <v>46</v>
      </c>
      <c r="L272" s="3" t="s">
        <v>25</v>
      </c>
      <c r="M272" s="3" t="str">
        <f>IF(shopping_behavior_updated[[#This Row],[Subscription Status]]="","desconocido",shopping_behavior_updated[[#This Row],[Subscription Status]])</f>
        <v>Yes</v>
      </c>
      <c r="N272" s="3" t="s">
        <v>37</v>
      </c>
      <c r="O272" s="3" t="s">
        <v>25</v>
      </c>
      <c r="P272" s="3" t="s">
        <v>25</v>
      </c>
      <c r="Q272" s="3">
        <v>16</v>
      </c>
      <c r="R272" s="3" t="s">
        <v>74</v>
      </c>
      <c r="S272" s="3" t="s">
        <v>48</v>
      </c>
      <c r="T272" s="3">
        <f>COUNTBLANK(shopping_behavior_updated[Customer ID])</f>
        <v>0</v>
      </c>
      <c r="U272" s="3">
        <f>IF(IFERROR(VLOOKUP(shopping_behavior_updated[[#This Row],[Customer ID]],A273:$A$3902,1,FALSE),0),1,0)</f>
        <v>0</v>
      </c>
    </row>
    <row r="273" spans="1:21" x14ac:dyDescent="0.2">
      <c r="A273" s="3">
        <v>272</v>
      </c>
      <c r="B273" s="3">
        <v>65</v>
      </c>
      <c r="C273" s="3" t="s">
        <v>18</v>
      </c>
      <c r="D273" s="3" t="s">
        <v>88</v>
      </c>
      <c r="E273" s="3" t="s">
        <v>66</v>
      </c>
      <c r="F273" s="3">
        <v>69</v>
      </c>
      <c r="G273" s="3" t="s">
        <v>127</v>
      </c>
      <c r="H273" s="3" t="s">
        <v>91</v>
      </c>
      <c r="I273" s="3" t="s">
        <v>133</v>
      </c>
      <c r="J273" s="3" t="s">
        <v>52</v>
      </c>
      <c r="K273" s="3">
        <v>46</v>
      </c>
      <c r="L273" s="3" t="s">
        <v>25</v>
      </c>
      <c r="M273" s="3" t="str">
        <f>IF(shopping_behavior_updated[[#This Row],[Subscription Status]]="","desconocido",shopping_behavior_updated[[#This Row],[Subscription Status]])</f>
        <v>Yes</v>
      </c>
      <c r="N273" s="3" t="s">
        <v>26</v>
      </c>
      <c r="O273" s="3" t="s">
        <v>25</v>
      </c>
      <c r="P273" s="3" t="s">
        <v>25</v>
      </c>
      <c r="Q273" s="3">
        <v>42</v>
      </c>
      <c r="R273" s="3" t="s">
        <v>38</v>
      </c>
      <c r="S273" s="3" t="s">
        <v>28</v>
      </c>
      <c r="T273" s="3">
        <f>COUNTBLANK(shopping_behavior_updated[Customer ID])</f>
        <v>0</v>
      </c>
      <c r="U273" s="3">
        <f>IF(IFERROR(VLOOKUP(shopping_behavior_updated[[#This Row],[Customer ID]],A274:$A$3902,1,FALSE),0),1,0)</f>
        <v>0</v>
      </c>
    </row>
    <row r="274" spans="1:21" x14ac:dyDescent="0.2">
      <c r="A274" s="3">
        <v>273</v>
      </c>
      <c r="B274" s="3">
        <v>48</v>
      </c>
      <c r="C274" s="3" t="s">
        <v>18</v>
      </c>
      <c r="D274" s="3" t="s">
        <v>105</v>
      </c>
      <c r="E274" s="3" t="s">
        <v>66</v>
      </c>
      <c r="F274" s="3">
        <v>26</v>
      </c>
      <c r="G274" s="3" t="s">
        <v>46</v>
      </c>
      <c r="H274" s="3" t="s">
        <v>43</v>
      </c>
      <c r="I274" s="3" t="s">
        <v>117</v>
      </c>
      <c r="J274" s="3" t="s">
        <v>52</v>
      </c>
      <c r="K274" s="3">
        <v>44</v>
      </c>
      <c r="L274" s="3" t="s">
        <v>25</v>
      </c>
      <c r="M274" s="3" t="str">
        <f>IF(shopping_behavior_updated[[#This Row],[Subscription Status]]="","desconocido",shopping_behavior_updated[[#This Row],[Subscription Status]])</f>
        <v>Yes</v>
      </c>
      <c r="N274" s="3" t="s">
        <v>69</v>
      </c>
      <c r="O274" s="3" t="s">
        <v>25</v>
      </c>
      <c r="P274" s="3" t="s">
        <v>25</v>
      </c>
      <c r="Q274" s="3">
        <v>37</v>
      </c>
      <c r="R274" s="3" t="s">
        <v>85</v>
      </c>
      <c r="S274" s="3" t="s">
        <v>75</v>
      </c>
      <c r="T274" s="3">
        <f>COUNTBLANK(shopping_behavior_updated[Customer ID])</f>
        <v>0</v>
      </c>
      <c r="U274" s="3">
        <f>IF(IFERROR(VLOOKUP(shopping_behavior_updated[[#This Row],[Customer ID]],A275:$A$3902,1,FALSE),0),1,0)</f>
        <v>0</v>
      </c>
    </row>
    <row r="275" spans="1:21" x14ac:dyDescent="0.2">
      <c r="A275" s="3">
        <v>274</v>
      </c>
      <c r="B275" s="3">
        <v>69</v>
      </c>
      <c r="C275" s="3" t="s">
        <v>18</v>
      </c>
      <c r="D275" s="3" t="s">
        <v>61</v>
      </c>
      <c r="E275" s="3" t="s">
        <v>62</v>
      </c>
      <c r="F275" s="3">
        <v>33</v>
      </c>
      <c r="G275" s="3" t="s">
        <v>113</v>
      </c>
      <c r="H275" s="3" t="s">
        <v>35</v>
      </c>
      <c r="I275" s="3" t="s">
        <v>64</v>
      </c>
      <c r="J275" s="3" t="s">
        <v>36</v>
      </c>
      <c r="K275" s="3">
        <v>42</v>
      </c>
      <c r="L275" s="3" t="s">
        <v>25</v>
      </c>
      <c r="M275" s="3" t="str">
        <f>IF(shopping_behavior_updated[[#This Row],[Subscription Status]]="","desconocido",shopping_behavior_updated[[#This Row],[Subscription Status]])</f>
        <v>Yes</v>
      </c>
      <c r="N275" s="3" t="s">
        <v>26</v>
      </c>
      <c r="O275" s="3" t="s">
        <v>25</v>
      </c>
      <c r="P275" s="3" t="s">
        <v>25</v>
      </c>
      <c r="Q275" s="3">
        <v>32</v>
      </c>
      <c r="R275" s="3" t="s">
        <v>85</v>
      </c>
      <c r="S275" s="3" t="s">
        <v>57</v>
      </c>
      <c r="T275" s="3">
        <f>COUNTBLANK(shopping_behavior_updated[Customer ID])</f>
        <v>0</v>
      </c>
      <c r="U275" s="3">
        <f>IF(IFERROR(VLOOKUP(shopping_behavior_updated[[#This Row],[Customer ID]],A276:$A$3902,1,FALSE),0),1,0)</f>
        <v>0</v>
      </c>
    </row>
    <row r="276" spans="1:21" x14ac:dyDescent="0.2">
      <c r="A276" s="3">
        <v>275</v>
      </c>
      <c r="B276" s="3">
        <v>59</v>
      </c>
      <c r="C276" s="3" t="s">
        <v>18</v>
      </c>
      <c r="D276" s="3" t="s">
        <v>105</v>
      </c>
      <c r="E276" s="3" t="s">
        <v>66</v>
      </c>
      <c r="F276" s="3">
        <v>32</v>
      </c>
      <c r="G276" s="3" t="s">
        <v>127</v>
      </c>
      <c r="H276" s="3" t="s">
        <v>43</v>
      </c>
      <c r="I276" s="3" t="s">
        <v>125</v>
      </c>
      <c r="J276" s="3" t="s">
        <v>36</v>
      </c>
      <c r="K276" s="3">
        <v>3</v>
      </c>
      <c r="L276" s="3" t="s">
        <v>25</v>
      </c>
      <c r="M276" s="3" t="str">
        <f>IF(shopping_behavior_updated[[#This Row],[Subscription Status]]="","desconocido",shopping_behavior_updated[[#This Row],[Subscription Status]])</f>
        <v>Yes</v>
      </c>
      <c r="N276" s="3" t="s">
        <v>26</v>
      </c>
      <c r="O276" s="3" t="s">
        <v>25</v>
      </c>
      <c r="P276" s="3" t="s">
        <v>25</v>
      </c>
      <c r="Q276" s="3">
        <v>28</v>
      </c>
      <c r="R276" s="3" t="s">
        <v>32</v>
      </c>
      <c r="S276" s="3" t="s">
        <v>75</v>
      </c>
      <c r="T276" s="3">
        <f>COUNTBLANK(shopping_behavior_updated[Customer ID])</f>
        <v>0</v>
      </c>
      <c r="U276" s="3">
        <f>IF(IFERROR(VLOOKUP(shopping_behavior_updated[[#This Row],[Customer ID]],A277:$A$3902,1,FALSE),0),1,0)</f>
        <v>0</v>
      </c>
    </row>
    <row r="277" spans="1:21" x14ac:dyDescent="0.2">
      <c r="A277" s="3">
        <v>276</v>
      </c>
      <c r="B277" s="3">
        <v>48</v>
      </c>
      <c r="C277" s="3" t="s">
        <v>18</v>
      </c>
      <c r="D277" s="3" t="s">
        <v>131</v>
      </c>
      <c r="E277" s="3" t="s">
        <v>66</v>
      </c>
      <c r="F277" s="3">
        <v>85</v>
      </c>
      <c r="G277" s="3" t="s">
        <v>140</v>
      </c>
      <c r="H277" s="3" t="s">
        <v>91</v>
      </c>
      <c r="I277" s="3" t="s">
        <v>92</v>
      </c>
      <c r="J277" s="3" t="s">
        <v>24</v>
      </c>
      <c r="K277" s="3">
        <v>4</v>
      </c>
      <c r="L277" s="3" t="s">
        <v>25</v>
      </c>
      <c r="M277" s="3" t="str">
        <f>IF(shopping_behavior_updated[[#This Row],[Subscription Status]]="","desconocido",shopping_behavior_updated[[#This Row],[Subscription Status]])</f>
        <v>Yes</v>
      </c>
      <c r="N277" s="3" t="s">
        <v>26</v>
      </c>
      <c r="O277" s="3" t="s">
        <v>25</v>
      </c>
      <c r="P277" s="3" t="s">
        <v>25</v>
      </c>
      <c r="Q277" s="3">
        <v>13</v>
      </c>
      <c r="R277" s="3" t="s">
        <v>38</v>
      </c>
      <c r="S277" s="3" t="s">
        <v>39</v>
      </c>
      <c r="T277" s="3">
        <f>COUNTBLANK(shopping_behavior_updated[Customer ID])</f>
        <v>0</v>
      </c>
      <c r="U277" s="3">
        <f>IF(IFERROR(VLOOKUP(shopping_behavior_updated[[#This Row],[Customer ID]],A278:$A$3902,1,FALSE),0),1,0)</f>
        <v>0</v>
      </c>
    </row>
    <row r="278" spans="1:21" x14ac:dyDescent="0.2">
      <c r="A278" s="3">
        <v>277</v>
      </c>
      <c r="B278" s="3">
        <v>25</v>
      </c>
      <c r="C278" s="3" t="s">
        <v>18</v>
      </c>
      <c r="D278" s="3" t="s">
        <v>86</v>
      </c>
      <c r="E278" s="3" t="s">
        <v>20</v>
      </c>
      <c r="F278" s="3">
        <v>30</v>
      </c>
      <c r="G278" s="3" t="s">
        <v>146</v>
      </c>
      <c r="H278" s="3" t="s">
        <v>91</v>
      </c>
      <c r="I278" s="3" t="s">
        <v>47</v>
      </c>
      <c r="J278" s="3" t="s">
        <v>56</v>
      </c>
      <c r="K278" s="3">
        <v>35</v>
      </c>
      <c r="L278" s="3" t="s">
        <v>25</v>
      </c>
      <c r="M278" s="3" t="str">
        <f>IF(shopping_behavior_updated[[#This Row],[Subscription Status]]="","desconocido",shopping_behavior_updated[[#This Row],[Subscription Status]])</f>
        <v>Yes</v>
      </c>
      <c r="N278" s="3" t="s">
        <v>26</v>
      </c>
      <c r="O278" s="3" t="s">
        <v>25</v>
      </c>
      <c r="P278" s="3" t="s">
        <v>25</v>
      </c>
      <c r="Q278" s="3">
        <v>11</v>
      </c>
      <c r="R278" s="3" t="s">
        <v>74</v>
      </c>
      <c r="S278" s="3" t="s">
        <v>28</v>
      </c>
      <c r="T278" s="3">
        <f>COUNTBLANK(shopping_behavior_updated[Customer ID])</f>
        <v>0</v>
      </c>
      <c r="U278" s="3">
        <f>IF(IFERROR(VLOOKUP(shopping_behavior_updated[[#This Row],[Customer ID]],A279:$A$3902,1,FALSE),0),1,0)</f>
        <v>0</v>
      </c>
    </row>
    <row r="279" spans="1:21" x14ac:dyDescent="0.2">
      <c r="A279" s="3">
        <v>278</v>
      </c>
      <c r="B279" s="3">
        <v>29</v>
      </c>
      <c r="C279" s="3" t="s">
        <v>18</v>
      </c>
      <c r="D279" s="3" t="s">
        <v>54</v>
      </c>
      <c r="E279" s="3" t="s">
        <v>20</v>
      </c>
      <c r="F279" s="3">
        <v>29</v>
      </c>
      <c r="G279" s="3" t="s">
        <v>141</v>
      </c>
      <c r="H279" s="3" t="s">
        <v>43</v>
      </c>
      <c r="I279" s="3" t="s">
        <v>95</v>
      </c>
      <c r="J279" s="3" t="s">
        <v>24</v>
      </c>
      <c r="K279" s="3">
        <v>3</v>
      </c>
      <c r="L279" s="3" t="s">
        <v>25</v>
      </c>
      <c r="M279" s="3" t="str">
        <f>IF(shopping_behavior_updated[[#This Row],[Subscription Status]]="","desconocido",shopping_behavior_updated[[#This Row],[Subscription Status]])</f>
        <v>Yes</v>
      </c>
      <c r="N279" s="3" t="s">
        <v>73</v>
      </c>
      <c r="O279" s="3" t="s">
        <v>25</v>
      </c>
      <c r="P279" s="3" t="s">
        <v>25</v>
      </c>
      <c r="Q279" s="3">
        <v>36</v>
      </c>
      <c r="R279" s="3" t="s">
        <v>74</v>
      </c>
      <c r="S279" s="3" t="s">
        <v>75</v>
      </c>
      <c r="T279" s="3">
        <f>COUNTBLANK(shopping_behavior_updated[Customer ID])</f>
        <v>0</v>
      </c>
      <c r="U279" s="3">
        <f>IF(IFERROR(VLOOKUP(shopping_behavior_updated[[#This Row],[Customer ID]],A280:$A$3902,1,FALSE),0),1,0)</f>
        <v>0</v>
      </c>
    </row>
    <row r="280" spans="1:21" x14ac:dyDescent="0.2">
      <c r="A280" s="3">
        <v>279</v>
      </c>
      <c r="B280" s="3">
        <v>57</v>
      </c>
      <c r="C280" s="3" t="s">
        <v>18</v>
      </c>
      <c r="D280" s="3" t="s">
        <v>29</v>
      </c>
      <c r="E280" s="3" t="s">
        <v>20</v>
      </c>
      <c r="F280" s="3">
        <v>95</v>
      </c>
      <c r="G280" s="3" t="s">
        <v>76</v>
      </c>
      <c r="H280" s="3" t="s">
        <v>43</v>
      </c>
      <c r="I280" s="3" t="s">
        <v>120</v>
      </c>
      <c r="J280" s="3" t="s">
        <v>36</v>
      </c>
      <c r="K280" s="3">
        <v>37</v>
      </c>
      <c r="L280" s="3" t="s">
        <v>25</v>
      </c>
      <c r="M280" s="3" t="str">
        <f>IF(shopping_behavior_updated[[#This Row],[Subscription Status]]="","desconocido",shopping_behavior_updated[[#This Row],[Subscription Status]])</f>
        <v>Yes</v>
      </c>
      <c r="N280" s="3" t="s">
        <v>26</v>
      </c>
      <c r="O280" s="3" t="s">
        <v>25</v>
      </c>
      <c r="P280" s="3" t="s">
        <v>25</v>
      </c>
      <c r="Q280" s="3">
        <v>23</v>
      </c>
      <c r="R280" s="3" t="s">
        <v>85</v>
      </c>
      <c r="S280" s="3" t="s">
        <v>48</v>
      </c>
      <c r="T280" s="3">
        <f>COUNTBLANK(shopping_behavior_updated[Customer ID])</f>
        <v>0</v>
      </c>
      <c r="U280" s="3">
        <f>IF(IFERROR(VLOOKUP(shopping_behavior_updated[[#This Row],[Customer ID]],A281:$A$3902,1,FALSE),0),1,0)</f>
        <v>0</v>
      </c>
    </row>
    <row r="281" spans="1:21" x14ac:dyDescent="0.2">
      <c r="A281" s="3">
        <v>280</v>
      </c>
      <c r="B281" s="3">
        <v>23</v>
      </c>
      <c r="C281" s="3" t="s">
        <v>18</v>
      </c>
      <c r="D281" s="3" t="s">
        <v>49</v>
      </c>
      <c r="E281" s="3" t="s">
        <v>41</v>
      </c>
      <c r="F281" s="3">
        <v>69</v>
      </c>
      <c r="G281" s="3" t="s">
        <v>71</v>
      </c>
      <c r="H281" s="3" t="s">
        <v>22</v>
      </c>
      <c r="I281" s="3" t="s">
        <v>47</v>
      </c>
      <c r="J281" s="3" t="s">
        <v>52</v>
      </c>
      <c r="K281" s="3">
        <v>4</v>
      </c>
      <c r="L281" s="3" t="s">
        <v>25</v>
      </c>
      <c r="M281" s="3" t="str">
        <f>IF(shopping_behavior_updated[[#This Row],[Subscription Status]]="","desconocido",shopping_behavior_updated[[#This Row],[Subscription Status]])</f>
        <v>Yes</v>
      </c>
      <c r="N281" s="3" t="s">
        <v>53</v>
      </c>
      <c r="O281" s="3" t="s">
        <v>25</v>
      </c>
      <c r="P281" s="3" t="s">
        <v>25</v>
      </c>
      <c r="Q281" s="3">
        <v>37</v>
      </c>
      <c r="R281" s="3" t="s">
        <v>74</v>
      </c>
      <c r="S281" s="3" t="s">
        <v>87</v>
      </c>
      <c r="T281" s="3">
        <f>COUNTBLANK(shopping_behavior_updated[Customer ID])</f>
        <v>0</v>
      </c>
      <c r="U281" s="3">
        <f>IF(IFERROR(VLOOKUP(shopping_behavior_updated[[#This Row],[Customer ID]],A282:$A$3902,1,FALSE),0),1,0)</f>
        <v>0</v>
      </c>
    </row>
    <row r="282" spans="1:21" x14ac:dyDescent="0.2">
      <c r="A282" s="3">
        <v>281</v>
      </c>
      <c r="B282" s="3">
        <v>45</v>
      </c>
      <c r="C282" s="3" t="s">
        <v>18</v>
      </c>
      <c r="D282" s="3" t="s">
        <v>40</v>
      </c>
      <c r="E282" s="3" t="s">
        <v>41</v>
      </c>
      <c r="F282" s="3">
        <v>69</v>
      </c>
      <c r="G282" s="3" t="s">
        <v>55</v>
      </c>
      <c r="H282" s="3" t="s">
        <v>35</v>
      </c>
      <c r="I282" s="3" t="s">
        <v>108</v>
      </c>
      <c r="J282" s="3" t="s">
        <v>56</v>
      </c>
      <c r="K282" s="3">
        <v>42</v>
      </c>
      <c r="L282" s="3" t="s">
        <v>25</v>
      </c>
      <c r="M282" s="3" t="str">
        <f>IF(shopping_behavior_updated[[#This Row],[Subscription Status]]="","desconocido",shopping_behavior_updated[[#This Row],[Subscription Status]])</f>
        <v>Yes</v>
      </c>
      <c r="N282" s="3" t="s">
        <v>69</v>
      </c>
      <c r="O282" s="3" t="s">
        <v>25</v>
      </c>
      <c r="P282" s="3" t="s">
        <v>25</v>
      </c>
      <c r="Q282" s="3">
        <v>21</v>
      </c>
      <c r="R282" s="3" t="s">
        <v>32</v>
      </c>
      <c r="S282" s="3" t="s">
        <v>75</v>
      </c>
      <c r="T282" s="3">
        <f>COUNTBLANK(shopping_behavior_updated[Customer ID])</f>
        <v>0</v>
      </c>
      <c r="U282" s="3">
        <f>IF(IFERROR(VLOOKUP(shopping_behavior_updated[[#This Row],[Customer ID]],A283:$A$3902,1,FALSE),0),1,0)</f>
        <v>0</v>
      </c>
    </row>
    <row r="283" spans="1:21" x14ac:dyDescent="0.2">
      <c r="A283" s="3">
        <v>282</v>
      </c>
      <c r="B283" s="3">
        <v>38</v>
      </c>
      <c r="C283" s="3" t="s">
        <v>18</v>
      </c>
      <c r="D283" s="3" t="s">
        <v>132</v>
      </c>
      <c r="E283" s="3" t="s">
        <v>66</v>
      </c>
      <c r="F283" s="3">
        <v>61</v>
      </c>
      <c r="G283" s="3" t="s">
        <v>100</v>
      </c>
      <c r="H283" s="3" t="s">
        <v>91</v>
      </c>
      <c r="I283" s="3" t="s">
        <v>60</v>
      </c>
      <c r="J283" s="3" t="s">
        <v>36</v>
      </c>
      <c r="K283" s="3">
        <v>25</v>
      </c>
      <c r="L283" s="3" t="s">
        <v>25</v>
      </c>
      <c r="M283" s="3" t="str">
        <f>IF(shopping_behavior_updated[[#This Row],[Subscription Status]]="","desconocido",shopping_behavior_updated[[#This Row],[Subscription Status]])</f>
        <v>Yes</v>
      </c>
      <c r="N283" s="3" t="s">
        <v>53</v>
      </c>
      <c r="O283" s="3" t="s">
        <v>25</v>
      </c>
      <c r="P283" s="3" t="s">
        <v>25</v>
      </c>
      <c r="Q283" s="3">
        <v>22</v>
      </c>
      <c r="R283" s="3" t="s">
        <v>85</v>
      </c>
      <c r="S283" s="3" t="s">
        <v>75</v>
      </c>
      <c r="T283" s="3">
        <f>COUNTBLANK(shopping_behavior_updated[Customer ID])</f>
        <v>0</v>
      </c>
      <c r="U283" s="3">
        <f>IF(IFERROR(VLOOKUP(shopping_behavior_updated[[#This Row],[Customer ID]],A284:$A$3902,1,FALSE),0),1,0)</f>
        <v>0</v>
      </c>
    </row>
    <row r="284" spans="1:21" x14ac:dyDescent="0.2">
      <c r="A284" s="3">
        <v>283</v>
      </c>
      <c r="B284" s="3">
        <v>21</v>
      </c>
      <c r="C284" s="3" t="s">
        <v>18</v>
      </c>
      <c r="D284" s="3" t="s">
        <v>86</v>
      </c>
      <c r="E284" s="3" t="s">
        <v>20</v>
      </c>
      <c r="F284" s="3">
        <v>94</v>
      </c>
      <c r="G284" s="3" t="s">
        <v>147</v>
      </c>
      <c r="H284" s="3" t="s">
        <v>43</v>
      </c>
      <c r="I284" s="3" t="s">
        <v>84</v>
      </c>
      <c r="J284" s="3" t="s">
        <v>52</v>
      </c>
      <c r="K284" s="3">
        <v>3</v>
      </c>
      <c r="L284" s="3" t="s">
        <v>25</v>
      </c>
      <c r="M284" s="3" t="str">
        <f>IF(shopping_behavior_updated[[#This Row],[Subscription Status]]="","desconocido",shopping_behavior_updated[[#This Row],[Subscription Status]])</f>
        <v>Yes</v>
      </c>
      <c r="N284" s="3" t="s">
        <v>69</v>
      </c>
      <c r="O284" s="3" t="s">
        <v>25</v>
      </c>
      <c r="P284" s="3" t="s">
        <v>25</v>
      </c>
      <c r="Q284" s="3">
        <v>9</v>
      </c>
      <c r="R284" s="3" t="s">
        <v>32</v>
      </c>
      <c r="S284" s="3" t="s">
        <v>87</v>
      </c>
      <c r="T284" s="3">
        <f>COUNTBLANK(shopping_behavior_updated[Customer ID])</f>
        <v>0</v>
      </c>
      <c r="U284" s="3">
        <f>IF(IFERROR(VLOOKUP(shopping_behavior_updated[[#This Row],[Customer ID]],A285:$A$3902,1,FALSE),0),1,0)</f>
        <v>0</v>
      </c>
    </row>
    <row r="285" spans="1:21" x14ac:dyDescent="0.2">
      <c r="A285" s="3">
        <v>284</v>
      </c>
      <c r="B285" s="3">
        <v>32</v>
      </c>
      <c r="C285" s="3" t="s">
        <v>18</v>
      </c>
      <c r="D285" s="3" t="s">
        <v>29</v>
      </c>
      <c r="E285" s="3" t="s">
        <v>20</v>
      </c>
      <c r="F285" s="3">
        <v>30</v>
      </c>
      <c r="G285" s="3" t="s">
        <v>55</v>
      </c>
      <c r="H285" s="3" t="s">
        <v>35</v>
      </c>
      <c r="I285" s="3" t="s">
        <v>31</v>
      </c>
      <c r="J285" s="3" t="s">
        <v>56</v>
      </c>
      <c r="K285" s="3">
        <v>32</v>
      </c>
      <c r="L285" s="3" t="s">
        <v>25</v>
      </c>
      <c r="M285" s="3" t="str">
        <f>IF(shopping_behavior_updated[[#This Row],[Subscription Status]]="","desconocido",shopping_behavior_updated[[#This Row],[Subscription Status]])</f>
        <v>Yes</v>
      </c>
      <c r="N285" s="3" t="s">
        <v>44</v>
      </c>
      <c r="O285" s="3" t="s">
        <v>25</v>
      </c>
      <c r="P285" s="3" t="s">
        <v>25</v>
      </c>
      <c r="Q285" s="3">
        <v>16</v>
      </c>
      <c r="R285" s="3" t="s">
        <v>27</v>
      </c>
      <c r="S285" s="3" t="s">
        <v>48</v>
      </c>
      <c r="T285" s="3">
        <f>COUNTBLANK(shopping_behavior_updated[Customer ID])</f>
        <v>0</v>
      </c>
      <c r="U285" s="3">
        <f>IF(IFERROR(VLOOKUP(shopping_behavior_updated[[#This Row],[Customer ID]],A286:$A$3902,1,FALSE),0),1,0)</f>
        <v>0</v>
      </c>
    </row>
    <row r="286" spans="1:21" x14ac:dyDescent="0.2">
      <c r="A286" s="3">
        <v>285</v>
      </c>
      <c r="B286" s="3">
        <v>63</v>
      </c>
      <c r="C286" s="3" t="s">
        <v>18</v>
      </c>
      <c r="D286" s="3" t="s">
        <v>86</v>
      </c>
      <c r="E286" s="3" t="s">
        <v>20</v>
      </c>
      <c r="F286" s="3">
        <v>45</v>
      </c>
      <c r="G286" s="3" t="s">
        <v>122</v>
      </c>
      <c r="H286" s="3" t="s">
        <v>43</v>
      </c>
      <c r="I286" s="3" t="s">
        <v>107</v>
      </c>
      <c r="J286" s="3" t="s">
        <v>52</v>
      </c>
      <c r="K286" s="3">
        <v>35</v>
      </c>
      <c r="L286" s="3" t="s">
        <v>25</v>
      </c>
      <c r="M286" s="3" t="str">
        <f>IF(shopping_behavior_updated[[#This Row],[Subscription Status]]="","desconocido",shopping_behavior_updated[[#This Row],[Subscription Status]])</f>
        <v>Yes</v>
      </c>
      <c r="N286" s="3" t="s">
        <v>53</v>
      </c>
      <c r="O286" s="3" t="s">
        <v>25</v>
      </c>
      <c r="P286" s="3" t="s">
        <v>25</v>
      </c>
      <c r="Q286" s="3">
        <v>4</v>
      </c>
      <c r="R286" s="3" t="s">
        <v>45</v>
      </c>
      <c r="S286" s="3" t="s">
        <v>57</v>
      </c>
      <c r="T286" s="3">
        <f>COUNTBLANK(shopping_behavior_updated[Customer ID])</f>
        <v>0</v>
      </c>
      <c r="U286" s="3">
        <f>IF(IFERROR(VLOOKUP(shopping_behavior_updated[[#This Row],[Customer ID]],A287:$A$3902,1,FALSE),0),1,0)</f>
        <v>0</v>
      </c>
    </row>
    <row r="287" spans="1:21" x14ac:dyDescent="0.2">
      <c r="A287" s="3">
        <v>286</v>
      </c>
      <c r="B287" s="3">
        <v>29</v>
      </c>
      <c r="C287" s="3" t="s">
        <v>18</v>
      </c>
      <c r="D287" s="3" t="s">
        <v>65</v>
      </c>
      <c r="E287" s="3" t="s">
        <v>66</v>
      </c>
      <c r="F287" s="3">
        <v>39</v>
      </c>
      <c r="G287" s="3" t="s">
        <v>21</v>
      </c>
      <c r="H287" s="3" t="s">
        <v>91</v>
      </c>
      <c r="I287" s="3" t="s">
        <v>133</v>
      </c>
      <c r="J287" s="3" t="s">
        <v>52</v>
      </c>
      <c r="K287" s="3">
        <v>48</v>
      </c>
      <c r="L287" s="3" t="s">
        <v>25</v>
      </c>
      <c r="M287" s="3" t="str">
        <f>IF(shopping_behavior_updated[[#This Row],[Subscription Status]]="","desconocido",shopping_behavior_updated[[#This Row],[Subscription Status]])</f>
        <v>Yes</v>
      </c>
      <c r="N287" s="3" t="s">
        <v>26</v>
      </c>
      <c r="O287" s="3" t="s">
        <v>25</v>
      </c>
      <c r="P287" s="3" t="s">
        <v>25</v>
      </c>
      <c r="Q287" s="3">
        <v>3</v>
      </c>
      <c r="R287" s="3" t="s">
        <v>85</v>
      </c>
      <c r="S287" s="3" t="s">
        <v>75</v>
      </c>
      <c r="T287" s="3">
        <f>COUNTBLANK(shopping_behavior_updated[Customer ID])</f>
        <v>0</v>
      </c>
      <c r="U287" s="3">
        <f>IF(IFERROR(VLOOKUP(shopping_behavior_updated[[#This Row],[Customer ID]],A288:$A$3902,1,FALSE),0),1,0)</f>
        <v>0</v>
      </c>
    </row>
    <row r="288" spans="1:21" x14ac:dyDescent="0.2">
      <c r="A288" s="3">
        <v>287</v>
      </c>
      <c r="B288" s="3">
        <v>27</v>
      </c>
      <c r="C288" s="3" t="s">
        <v>18</v>
      </c>
      <c r="D288" s="3" t="s">
        <v>105</v>
      </c>
      <c r="E288" s="3" t="s">
        <v>66</v>
      </c>
      <c r="F288" s="3">
        <v>51</v>
      </c>
      <c r="G288" s="3" t="s">
        <v>144</v>
      </c>
      <c r="H288" s="3" t="s">
        <v>22</v>
      </c>
      <c r="I288" s="3" t="s">
        <v>23</v>
      </c>
      <c r="J288" s="3" t="s">
        <v>52</v>
      </c>
      <c r="K288" s="3">
        <v>26</v>
      </c>
      <c r="L288" s="3" t="s">
        <v>25</v>
      </c>
      <c r="M288" s="3" t="str">
        <f>IF(shopping_behavior_updated[[#This Row],[Subscription Status]]="","desconocido",shopping_behavior_updated[[#This Row],[Subscription Status]])</f>
        <v>Yes</v>
      </c>
      <c r="N288" s="3" t="s">
        <v>73</v>
      </c>
      <c r="O288" s="3" t="s">
        <v>25</v>
      </c>
      <c r="P288" s="3" t="s">
        <v>25</v>
      </c>
      <c r="Q288" s="3">
        <v>6</v>
      </c>
      <c r="R288" s="3" t="s">
        <v>85</v>
      </c>
      <c r="S288" s="3" t="s">
        <v>48</v>
      </c>
      <c r="T288" s="3">
        <f>COUNTBLANK(shopping_behavior_updated[Customer ID])</f>
        <v>0</v>
      </c>
      <c r="U288" s="3">
        <f>IF(IFERROR(VLOOKUP(shopping_behavior_updated[[#This Row],[Customer ID]],A289:$A$3902,1,FALSE),0),1,0)</f>
        <v>0</v>
      </c>
    </row>
    <row r="289" spans="1:21" x14ac:dyDescent="0.2">
      <c r="A289" s="3">
        <v>288</v>
      </c>
      <c r="B289" s="3">
        <v>56</v>
      </c>
      <c r="C289" s="3" t="s">
        <v>18</v>
      </c>
      <c r="D289" s="3" t="s">
        <v>118</v>
      </c>
      <c r="E289" s="3" t="s">
        <v>66</v>
      </c>
      <c r="F289" s="3">
        <v>37</v>
      </c>
      <c r="G289" s="3" t="s">
        <v>78</v>
      </c>
      <c r="H289" s="3" t="s">
        <v>22</v>
      </c>
      <c r="I289" s="3" t="s">
        <v>143</v>
      </c>
      <c r="J289" s="3" t="s">
        <v>36</v>
      </c>
      <c r="K289" s="3">
        <v>34</v>
      </c>
      <c r="L289" s="3" t="s">
        <v>25</v>
      </c>
      <c r="M289" s="3" t="str">
        <f>IF(shopping_behavior_updated[[#This Row],[Subscription Status]]="","desconocido",shopping_behavior_updated[[#This Row],[Subscription Status]])</f>
        <v>Yes</v>
      </c>
      <c r="N289" s="3" t="s">
        <v>69</v>
      </c>
      <c r="O289" s="3" t="s">
        <v>25</v>
      </c>
      <c r="P289" s="3" t="s">
        <v>25</v>
      </c>
      <c r="Q289" s="3">
        <v>18</v>
      </c>
      <c r="R289" s="3" t="s">
        <v>27</v>
      </c>
      <c r="S289" s="3" t="s">
        <v>28</v>
      </c>
      <c r="T289" s="3">
        <f>COUNTBLANK(shopping_behavior_updated[Customer ID])</f>
        <v>0</v>
      </c>
      <c r="U289" s="3">
        <f>IF(IFERROR(VLOOKUP(shopping_behavior_updated[[#This Row],[Customer ID]],A290:$A$3902,1,FALSE),0),1,0)</f>
        <v>0</v>
      </c>
    </row>
    <row r="290" spans="1:21" x14ac:dyDescent="0.2">
      <c r="A290" s="3">
        <v>289</v>
      </c>
      <c r="B290" s="3">
        <v>30</v>
      </c>
      <c r="C290" s="3" t="s">
        <v>18</v>
      </c>
      <c r="D290" s="3" t="s">
        <v>112</v>
      </c>
      <c r="E290" s="3" t="s">
        <v>20</v>
      </c>
      <c r="F290" s="3">
        <v>62</v>
      </c>
      <c r="G290" s="3" t="s">
        <v>97</v>
      </c>
      <c r="H290" s="3" t="s">
        <v>43</v>
      </c>
      <c r="I290" s="3" t="s">
        <v>92</v>
      </c>
      <c r="J290" s="3" t="s">
        <v>24</v>
      </c>
      <c r="K290" s="3">
        <v>37</v>
      </c>
      <c r="L290" s="3" t="s">
        <v>25</v>
      </c>
      <c r="M290" s="3" t="str">
        <f>IF(shopping_behavior_updated[[#This Row],[Subscription Status]]="","desconocido",shopping_behavior_updated[[#This Row],[Subscription Status]])</f>
        <v>Yes</v>
      </c>
      <c r="N290" s="3" t="s">
        <v>69</v>
      </c>
      <c r="O290" s="3" t="s">
        <v>25</v>
      </c>
      <c r="P290" s="3" t="s">
        <v>25</v>
      </c>
      <c r="Q290" s="3">
        <v>34</v>
      </c>
      <c r="R290" s="3" t="s">
        <v>27</v>
      </c>
      <c r="S290" s="3" t="s">
        <v>75</v>
      </c>
      <c r="T290" s="3">
        <f>COUNTBLANK(shopping_behavior_updated[Customer ID])</f>
        <v>0</v>
      </c>
      <c r="U290" s="3">
        <f>IF(IFERROR(VLOOKUP(shopping_behavior_updated[[#This Row],[Customer ID]],A291:$A$3902,1,FALSE),0),1,0)</f>
        <v>0</v>
      </c>
    </row>
    <row r="291" spans="1:21" x14ac:dyDescent="0.2">
      <c r="A291" s="3">
        <v>290</v>
      </c>
      <c r="B291" s="3">
        <v>49</v>
      </c>
      <c r="C291" s="3" t="s">
        <v>18</v>
      </c>
      <c r="D291" s="3" t="s">
        <v>61</v>
      </c>
      <c r="E291" s="3" t="s">
        <v>62</v>
      </c>
      <c r="F291" s="3">
        <v>85</v>
      </c>
      <c r="G291" s="3" t="s">
        <v>83</v>
      </c>
      <c r="H291" s="3" t="s">
        <v>43</v>
      </c>
      <c r="I291" s="3" t="s">
        <v>133</v>
      </c>
      <c r="J291" s="3" t="s">
        <v>56</v>
      </c>
      <c r="K291" s="3">
        <v>45</v>
      </c>
      <c r="L291" s="3" t="s">
        <v>25</v>
      </c>
      <c r="M291" s="3" t="str">
        <f>IF(shopping_behavior_updated[[#This Row],[Subscription Status]]="","desconocido",shopping_behavior_updated[[#This Row],[Subscription Status]])</f>
        <v>Yes</v>
      </c>
      <c r="N291" s="3" t="s">
        <v>69</v>
      </c>
      <c r="O291" s="3" t="s">
        <v>25</v>
      </c>
      <c r="P291" s="3" t="s">
        <v>25</v>
      </c>
      <c r="Q291" s="3">
        <v>26</v>
      </c>
      <c r="R291" s="3" t="s">
        <v>38</v>
      </c>
      <c r="S291" s="3" t="s">
        <v>87</v>
      </c>
      <c r="T291" s="3">
        <f>COUNTBLANK(shopping_behavior_updated[Customer ID])</f>
        <v>0</v>
      </c>
      <c r="U291" s="3">
        <f>IF(IFERROR(VLOOKUP(shopping_behavior_updated[[#This Row],[Customer ID]],A292:$A$3902,1,FALSE),0),1,0)</f>
        <v>0</v>
      </c>
    </row>
    <row r="292" spans="1:21" x14ac:dyDescent="0.2">
      <c r="A292" s="3">
        <v>291</v>
      </c>
      <c r="B292" s="3">
        <v>58</v>
      </c>
      <c r="C292" s="3" t="s">
        <v>18</v>
      </c>
      <c r="D292" s="3" t="s">
        <v>112</v>
      </c>
      <c r="E292" s="3" t="s">
        <v>20</v>
      </c>
      <c r="F292" s="3">
        <v>33</v>
      </c>
      <c r="G292" s="3" t="s">
        <v>111</v>
      </c>
      <c r="H292" s="3" t="s">
        <v>43</v>
      </c>
      <c r="I292" s="3" t="s">
        <v>125</v>
      </c>
      <c r="J292" s="3" t="s">
        <v>24</v>
      </c>
      <c r="K292" s="3">
        <v>37</v>
      </c>
      <c r="L292" s="3" t="s">
        <v>25</v>
      </c>
      <c r="M292" s="3" t="str">
        <f>IF(shopping_behavior_updated[[#This Row],[Subscription Status]]="","desconocido",shopping_behavior_updated[[#This Row],[Subscription Status]])</f>
        <v>Yes</v>
      </c>
      <c r="N292" s="3" t="s">
        <v>53</v>
      </c>
      <c r="O292" s="3" t="s">
        <v>25</v>
      </c>
      <c r="P292" s="3" t="s">
        <v>25</v>
      </c>
      <c r="Q292" s="3">
        <v>50</v>
      </c>
      <c r="R292" s="3" t="s">
        <v>45</v>
      </c>
      <c r="S292" s="3" t="s">
        <v>39</v>
      </c>
      <c r="T292" s="3">
        <f>COUNTBLANK(shopping_behavior_updated[Customer ID])</f>
        <v>0</v>
      </c>
      <c r="U292" s="3">
        <f>IF(IFERROR(VLOOKUP(shopping_behavior_updated[[#This Row],[Customer ID]],A293:$A$3902,1,FALSE),0),1,0)</f>
        <v>0</v>
      </c>
    </row>
    <row r="293" spans="1:21" x14ac:dyDescent="0.2">
      <c r="A293" s="3">
        <v>292</v>
      </c>
      <c r="B293" s="3">
        <v>57</v>
      </c>
      <c r="C293" s="3" t="s">
        <v>18</v>
      </c>
      <c r="D293" s="3" t="s">
        <v>80</v>
      </c>
      <c r="E293" s="3" t="s">
        <v>20</v>
      </c>
      <c r="F293" s="3">
        <v>26</v>
      </c>
      <c r="G293" s="3" t="s">
        <v>78</v>
      </c>
      <c r="H293" s="3" t="s">
        <v>91</v>
      </c>
      <c r="I293" s="3" t="s">
        <v>82</v>
      </c>
      <c r="J293" s="3" t="s">
        <v>56</v>
      </c>
      <c r="K293" s="3">
        <v>33</v>
      </c>
      <c r="L293" s="3" t="s">
        <v>25</v>
      </c>
      <c r="M293" s="3" t="str">
        <f>IF(shopping_behavior_updated[[#This Row],[Subscription Status]]="","desconocido",shopping_behavior_updated[[#This Row],[Subscription Status]])</f>
        <v>Yes</v>
      </c>
      <c r="N293" s="3" t="s">
        <v>44</v>
      </c>
      <c r="O293" s="3" t="s">
        <v>25</v>
      </c>
      <c r="P293" s="3" t="s">
        <v>25</v>
      </c>
      <c r="Q293" s="3">
        <v>40</v>
      </c>
      <c r="R293" s="3" t="s">
        <v>74</v>
      </c>
      <c r="S293" s="3" t="s">
        <v>87</v>
      </c>
      <c r="T293" s="3">
        <f>COUNTBLANK(shopping_behavior_updated[Customer ID])</f>
        <v>0</v>
      </c>
      <c r="U293" s="3">
        <f>IF(IFERROR(VLOOKUP(shopping_behavior_updated[[#This Row],[Customer ID]],A294:$A$3902,1,FALSE),0),1,0)</f>
        <v>0</v>
      </c>
    </row>
    <row r="294" spans="1:21" x14ac:dyDescent="0.2">
      <c r="A294" s="3">
        <v>293</v>
      </c>
      <c r="B294" s="3">
        <v>60</v>
      </c>
      <c r="C294" s="3" t="s">
        <v>18</v>
      </c>
      <c r="D294" s="3" t="s">
        <v>70</v>
      </c>
      <c r="E294" s="3" t="s">
        <v>41</v>
      </c>
      <c r="F294" s="3">
        <v>99</v>
      </c>
      <c r="G294" s="3" t="s">
        <v>139</v>
      </c>
      <c r="H294" s="3" t="s">
        <v>43</v>
      </c>
      <c r="I294" s="3" t="s">
        <v>95</v>
      </c>
      <c r="J294" s="3" t="s">
        <v>36</v>
      </c>
      <c r="K294" s="3">
        <v>47</v>
      </c>
      <c r="L294" s="3" t="s">
        <v>25</v>
      </c>
      <c r="M294" s="3" t="str">
        <f>IF(shopping_behavior_updated[[#This Row],[Subscription Status]]="","desconocido",shopping_behavior_updated[[#This Row],[Subscription Status]])</f>
        <v>Yes</v>
      </c>
      <c r="N294" s="3" t="s">
        <v>37</v>
      </c>
      <c r="O294" s="3" t="s">
        <v>25</v>
      </c>
      <c r="P294" s="3" t="s">
        <v>25</v>
      </c>
      <c r="Q294" s="3">
        <v>24</v>
      </c>
      <c r="R294" s="3" t="s">
        <v>32</v>
      </c>
      <c r="S294" s="3" t="s">
        <v>57</v>
      </c>
      <c r="T294" s="3">
        <f>COUNTBLANK(shopping_behavior_updated[Customer ID])</f>
        <v>0</v>
      </c>
      <c r="U294" s="3">
        <f>IF(IFERROR(VLOOKUP(shopping_behavior_updated[[#This Row],[Customer ID]],A295:$A$3902,1,FALSE),0),1,0)</f>
        <v>0</v>
      </c>
    </row>
    <row r="295" spans="1:21" x14ac:dyDescent="0.2">
      <c r="A295" s="3">
        <v>294</v>
      </c>
      <c r="B295" s="3">
        <v>69</v>
      </c>
      <c r="C295" s="3" t="s">
        <v>18</v>
      </c>
      <c r="D295" s="3" t="s">
        <v>65</v>
      </c>
      <c r="E295" s="3" t="s">
        <v>66</v>
      </c>
      <c r="F295" s="3">
        <v>39</v>
      </c>
      <c r="G295" s="3" t="s">
        <v>138</v>
      </c>
      <c r="H295" s="3" t="s">
        <v>43</v>
      </c>
      <c r="I295" s="3" t="s">
        <v>51</v>
      </c>
      <c r="J295" s="3" t="s">
        <v>36</v>
      </c>
      <c r="K295" s="3">
        <v>27</v>
      </c>
      <c r="L295" s="3" t="s">
        <v>25</v>
      </c>
      <c r="M295" s="3" t="str">
        <f>IF(shopping_behavior_updated[[#This Row],[Subscription Status]]="","desconocido",shopping_behavior_updated[[#This Row],[Subscription Status]])</f>
        <v>Yes</v>
      </c>
      <c r="N295" s="3" t="s">
        <v>26</v>
      </c>
      <c r="O295" s="3" t="s">
        <v>25</v>
      </c>
      <c r="P295" s="3" t="s">
        <v>25</v>
      </c>
      <c r="Q295" s="3">
        <v>33</v>
      </c>
      <c r="R295" s="3" t="s">
        <v>45</v>
      </c>
      <c r="S295" s="3" t="s">
        <v>48</v>
      </c>
      <c r="T295" s="3">
        <f>COUNTBLANK(shopping_behavior_updated[Customer ID])</f>
        <v>0</v>
      </c>
      <c r="U295" s="3">
        <f>IF(IFERROR(VLOOKUP(shopping_behavior_updated[[#This Row],[Customer ID]],A296:$A$3902,1,FALSE),0),1,0)</f>
        <v>0</v>
      </c>
    </row>
    <row r="296" spans="1:21" x14ac:dyDescent="0.2">
      <c r="A296" s="3">
        <v>295</v>
      </c>
      <c r="B296" s="3">
        <v>70</v>
      </c>
      <c r="C296" s="3" t="s">
        <v>18</v>
      </c>
      <c r="D296" s="3" t="s">
        <v>86</v>
      </c>
      <c r="E296" s="3" t="s">
        <v>20</v>
      </c>
      <c r="F296" s="3">
        <v>20</v>
      </c>
      <c r="G296" s="3" t="s">
        <v>126</v>
      </c>
      <c r="H296" s="3" t="s">
        <v>43</v>
      </c>
      <c r="I296" s="3" t="s">
        <v>79</v>
      </c>
      <c r="J296" s="3" t="s">
        <v>36</v>
      </c>
      <c r="K296" s="3">
        <v>46</v>
      </c>
      <c r="L296" s="3" t="s">
        <v>25</v>
      </c>
      <c r="M296" s="3" t="str">
        <f>IF(shopping_behavior_updated[[#This Row],[Subscription Status]]="","desconocido",shopping_behavior_updated[[#This Row],[Subscription Status]])</f>
        <v>Yes</v>
      </c>
      <c r="N296" s="3" t="s">
        <v>73</v>
      </c>
      <c r="O296" s="3" t="s">
        <v>25</v>
      </c>
      <c r="P296" s="3" t="s">
        <v>25</v>
      </c>
      <c r="Q296" s="3">
        <v>19</v>
      </c>
      <c r="R296" s="3" t="s">
        <v>38</v>
      </c>
      <c r="S296" s="3" t="s">
        <v>96</v>
      </c>
      <c r="T296" s="3">
        <f>COUNTBLANK(shopping_behavior_updated[Customer ID])</f>
        <v>0</v>
      </c>
      <c r="U296" s="3">
        <f>IF(IFERROR(VLOOKUP(shopping_behavior_updated[[#This Row],[Customer ID]],A297:$A$3902,1,FALSE),0),1,0)</f>
        <v>0</v>
      </c>
    </row>
    <row r="297" spans="1:21" x14ac:dyDescent="0.2">
      <c r="A297" s="3">
        <v>296</v>
      </c>
      <c r="B297" s="3">
        <v>53</v>
      </c>
      <c r="C297" s="3" t="s">
        <v>18</v>
      </c>
      <c r="D297" s="3" t="s">
        <v>88</v>
      </c>
      <c r="E297" s="3" t="s">
        <v>66</v>
      </c>
      <c r="F297" s="3">
        <v>42</v>
      </c>
      <c r="G297" s="3" t="s">
        <v>63</v>
      </c>
      <c r="H297" s="3" t="s">
        <v>43</v>
      </c>
      <c r="I297" s="3" t="s">
        <v>125</v>
      </c>
      <c r="J297" s="3" t="s">
        <v>24</v>
      </c>
      <c r="K297" s="3">
        <v>27</v>
      </c>
      <c r="L297" s="3" t="s">
        <v>25</v>
      </c>
      <c r="M297" s="3" t="str">
        <f>IF(shopping_behavior_updated[[#This Row],[Subscription Status]]="","desconocido",shopping_behavior_updated[[#This Row],[Subscription Status]])</f>
        <v>Yes</v>
      </c>
      <c r="N297" s="3" t="s">
        <v>73</v>
      </c>
      <c r="O297" s="3" t="s">
        <v>25</v>
      </c>
      <c r="P297" s="3" t="s">
        <v>25</v>
      </c>
      <c r="Q297" s="3">
        <v>24</v>
      </c>
      <c r="R297" s="3" t="s">
        <v>38</v>
      </c>
      <c r="S297" s="3" t="s">
        <v>57</v>
      </c>
      <c r="T297" s="3">
        <f>COUNTBLANK(shopping_behavior_updated[Customer ID])</f>
        <v>0</v>
      </c>
      <c r="U297" s="3">
        <f>IF(IFERROR(VLOOKUP(shopping_behavior_updated[[#This Row],[Customer ID]],A298:$A$3902,1,FALSE),0),1,0)</f>
        <v>0</v>
      </c>
    </row>
    <row r="298" spans="1:21" x14ac:dyDescent="0.2">
      <c r="A298" s="3">
        <v>297</v>
      </c>
      <c r="B298" s="3">
        <v>25</v>
      </c>
      <c r="C298" s="3" t="s">
        <v>18</v>
      </c>
      <c r="D298" s="3" t="s">
        <v>40</v>
      </c>
      <c r="E298" s="3" t="s">
        <v>41</v>
      </c>
      <c r="F298" s="3">
        <v>74</v>
      </c>
      <c r="G298" s="3" t="s">
        <v>115</v>
      </c>
      <c r="H298" s="3" t="s">
        <v>35</v>
      </c>
      <c r="I298" s="3" t="s">
        <v>92</v>
      </c>
      <c r="J298" s="3" t="s">
        <v>36</v>
      </c>
      <c r="K298" s="3">
        <v>48</v>
      </c>
      <c r="L298" s="3" t="s">
        <v>25</v>
      </c>
      <c r="M298" s="3" t="str">
        <f>IF(shopping_behavior_updated[[#This Row],[Subscription Status]]="","desconocido",shopping_behavior_updated[[#This Row],[Subscription Status]])</f>
        <v>Yes</v>
      </c>
      <c r="N298" s="3" t="s">
        <v>69</v>
      </c>
      <c r="O298" s="3" t="s">
        <v>25</v>
      </c>
      <c r="P298" s="3" t="s">
        <v>25</v>
      </c>
      <c r="Q298" s="3">
        <v>19</v>
      </c>
      <c r="R298" s="3" t="s">
        <v>38</v>
      </c>
      <c r="S298" s="3" t="s">
        <v>39</v>
      </c>
      <c r="T298" s="3">
        <f>COUNTBLANK(shopping_behavior_updated[Customer ID])</f>
        <v>0</v>
      </c>
      <c r="U298" s="3">
        <f>IF(IFERROR(VLOOKUP(shopping_behavior_updated[[#This Row],[Customer ID]],A299:$A$3902,1,FALSE),0),1,0)</f>
        <v>0</v>
      </c>
    </row>
    <row r="299" spans="1:21" x14ac:dyDescent="0.2">
      <c r="A299" s="3">
        <v>298</v>
      </c>
      <c r="B299" s="3">
        <v>48</v>
      </c>
      <c r="C299" s="3" t="s">
        <v>18</v>
      </c>
      <c r="D299" s="3" t="s">
        <v>70</v>
      </c>
      <c r="E299" s="3" t="s">
        <v>41</v>
      </c>
      <c r="F299" s="3">
        <v>26</v>
      </c>
      <c r="G299" s="3" t="s">
        <v>78</v>
      </c>
      <c r="H299" s="3" t="s">
        <v>91</v>
      </c>
      <c r="I299" s="3" t="s">
        <v>72</v>
      </c>
      <c r="J299" s="3" t="s">
        <v>52</v>
      </c>
      <c r="K299" s="3">
        <v>44</v>
      </c>
      <c r="L299" s="3" t="s">
        <v>25</v>
      </c>
      <c r="M299" s="3" t="str">
        <f>IF(shopping_behavior_updated[[#This Row],[Subscription Status]]="","desconocido",shopping_behavior_updated[[#This Row],[Subscription Status]])</f>
        <v>Yes</v>
      </c>
      <c r="N299" s="3" t="s">
        <v>53</v>
      </c>
      <c r="O299" s="3" t="s">
        <v>25</v>
      </c>
      <c r="P299" s="3" t="s">
        <v>25</v>
      </c>
      <c r="Q299" s="3">
        <v>4</v>
      </c>
      <c r="R299" s="3" t="s">
        <v>38</v>
      </c>
      <c r="S299" s="3" t="s">
        <v>75</v>
      </c>
      <c r="T299" s="3">
        <f>COUNTBLANK(shopping_behavior_updated[Customer ID])</f>
        <v>0</v>
      </c>
      <c r="U299" s="3">
        <f>IF(IFERROR(VLOOKUP(shopping_behavior_updated[[#This Row],[Customer ID]],A300:$A$3902,1,FALSE),0),1,0)</f>
        <v>0</v>
      </c>
    </row>
    <row r="300" spans="1:21" x14ac:dyDescent="0.2">
      <c r="A300" s="3">
        <v>299</v>
      </c>
      <c r="B300" s="3">
        <v>69</v>
      </c>
      <c r="C300" s="3" t="s">
        <v>18</v>
      </c>
      <c r="D300" s="3" t="s">
        <v>112</v>
      </c>
      <c r="E300" s="3" t="s">
        <v>20</v>
      </c>
      <c r="F300" s="3">
        <v>53</v>
      </c>
      <c r="G300" s="3" t="s">
        <v>127</v>
      </c>
      <c r="H300" s="3" t="s">
        <v>43</v>
      </c>
      <c r="I300" s="3" t="s">
        <v>92</v>
      </c>
      <c r="J300" s="3" t="s">
        <v>24</v>
      </c>
      <c r="K300" s="3">
        <v>4</v>
      </c>
      <c r="L300" s="3" t="s">
        <v>25</v>
      </c>
      <c r="M300" s="3" t="str">
        <f>IF(shopping_behavior_updated[[#This Row],[Subscription Status]]="","desconocido",shopping_behavior_updated[[#This Row],[Subscription Status]])</f>
        <v>Yes</v>
      </c>
      <c r="N300" s="3" t="s">
        <v>53</v>
      </c>
      <c r="O300" s="3" t="s">
        <v>25</v>
      </c>
      <c r="P300" s="3" t="s">
        <v>25</v>
      </c>
      <c r="Q300" s="3">
        <v>11</v>
      </c>
      <c r="R300" s="3" t="s">
        <v>27</v>
      </c>
      <c r="S300" s="3" t="s">
        <v>96</v>
      </c>
      <c r="T300" s="3">
        <f>COUNTBLANK(shopping_behavior_updated[Customer ID])</f>
        <v>0</v>
      </c>
      <c r="U300" s="3">
        <f>IF(IFERROR(VLOOKUP(shopping_behavior_updated[[#This Row],[Customer ID]],A301:$A$3902,1,FALSE),0),1,0)</f>
        <v>0</v>
      </c>
    </row>
    <row r="301" spans="1:21" x14ac:dyDescent="0.2">
      <c r="A301" s="3">
        <v>300</v>
      </c>
      <c r="B301" s="3">
        <v>25</v>
      </c>
      <c r="C301" s="3" t="s">
        <v>18</v>
      </c>
      <c r="D301" s="3" t="s">
        <v>49</v>
      </c>
      <c r="E301" s="3" t="s">
        <v>41</v>
      </c>
      <c r="F301" s="3">
        <v>80</v>
      </c>
      <c r="G301" s="3" t="s">
        <v>137</v>
      </c>
      <c r="H301" s="3" t="s">
        <v>43</v>
      </c>
      <c r="I301" s="3" t="s">
        <v>31</v>
      </c>
      <c r="J301" s="3" t="s">
        <v>52</v>
      </c>
      <c r="K301" s="3">
        <v>32</v>
      </c>
      <c r="L301" s="3" t="s">
        <v>25</v>
      </c>
      <c r="M301" s="3" t="str">
        <f>IF(shopping_behavior_updated[[#This Row],[Subscription Status]]="","desconocido",shopping_behavior_updated[[#This Row],[Subscription Status]])</f>
        <v>Yes</v>
      </c>
      <c r="N301" s="3" t="s">
        <v>44</v>
      </c>
      <c r="O301" s="3" t="s">
        <v>25</v>
      </c>
      <c r="P301" s="3" t="s">
        <v>25</v>
      </c>
      <c r="Q301" s="3">
        <v>28</v>
      </c>
      <c r="R301" s="3" t="s">
        <v>45</v>
      </c>
      <c r="S301" s="3" t="s">
        <v>28</v>
      </c>
      <c r="T301" s="3">
        <f>COUNTBLANK(shopping_behavior_updated[Customer ID])</f>
        <v>0</v>
      </c>
      <c r="U301" s="3">
        <f>IF(IFERROR(VLOOKUP(shopping_behavior_updated[[#This Row],[Customer ID]],A302:$A$3902,1,FALSE),0),1,0)</f>
        <v>0</v>
      </c>
    </row>
    <row r="302" spans="1:21" x14ac:dyDescent="0.2">
      <c r="A302" s="3">
        <v>301</v>
      </c>
      <c r="B302" s="3">
        <v>29</v>
      </c>
      <c r="C302" s="3" t="s">
        <v>18</v>
      </c>
      <c r="D302" s="3" t="s">
        <v>123</v>
      </c>
      <c r="E302" s="3" t="s">
        <v>66</v>
      </c>
      <c r="F302" s="3">
        <v>98</v>
      </c>
      <c r="G302" s="3" t="s">
        <v>145</v>
      </c>
      <c r="H302" s="3" t="s">
        <v>43</v>
      </c>
      <c r="I302" s="3" t="s">
        <v>84</v>
      </c>
      <c r="J302" s="3" t="s">
        <v>36</v>
      </c>
      <c r="K302" s="3">
        <v>44</v>
      </c>
      <c r="L302" s="3" t="s">
        <v>25</v>
      </c>
      <c r="M302" s="3" t="str">
        <f>IF(shopping_behavior_updated[[#This Row],[Subscription Status]]="","desconocido",shopping_behavior_updated[[#This Row],[Subscription Status]])</f>
        <v>Yes</v>
      </c>
      <c r="N302" s="3" t="s">
        <v>73</v>
      </c>
      <c r="O302" s="3" t="s">
        <v>25</v>
      </c>
      <c r="P302" s="3" t="s">
        <v>25</v>
      </c>
      <c r="Q302" s="3">
        <v>24</v>
      </c>
      <c r="R302" s="3" t="s">
        <v>45</v>
      </c>
      <c r="S302" s="3" t="s">
        <v>39</v>
      </c>
      <c r="T302" s="3">
        <f>COUNTBLANK(shopping_behavior_updated[Customer ID])</f>
        <v>0</v>
      </c>
      <c r="U302" s="3">
        <f>IF(IFERROR(VLOOKUP(shopping_behavior_updated[[#This Row],[Customer ID]],A303:$A$3902,1,FALSE),0),1,0)</f>
        <v>0</v>
      </c>
    </row>
    <row r="303" spans="1:21" x14ac:dyDescent="0.2">
      <c r="A303" s="3">
        <v>302</v>
      </c>
      <c r="B303" s="3">
        <v>46</v>
      </c>
      <c r="C303" s="3" t="s">
        <v>18</v>
      </c>
      <c r="D303" s="3" t="s">
        <v>86</v>
      </c>
      <c r="E303" s="3" t="s">
        <v>20</v>
      </c>
      <c r="F303" s="3">
        <v>95</v>
      </c>
      <c r="G303" s="3" t="s">
        <v>137</v>
      </c>
      <c r="H303" s="3" t="s">
        <v>43</v>
      </c>
      <c r="I303" s="3" t="s">
        <v>95</v>
      </c>
      <c r="J303" s="3" t="s">
        <v>36</v>
      </c>
      <c r="K303" s="3">
        <v>38</v>
      </c>
      <c r="L303" s="3" t="s">
        <v>25</v>
      </c>
      <c r="M303" s="3" t="str">
        <f>IF(shopping_behavior_updated[[#This Row],[Subscription Status]]="","desconocido",shopping_behavior_updated[[#This Row],[Subscription Status]])</f>
        <v>Yes</v>
      </c>
      <c r="N303" s="3" t="s">
        <v>53</v>
      </c>
      <c r="O303" s="3" t="s">
        <v>25</v>
      </c>
      <c r="P303" s="3" t="s">
        <v>25</v>
      </c>
      <c r="Q303" s="3">
        <v>25</v>
      </c>
      <c r="R303" s="3" t="s">
        <v>38</v>
      </c>
      <c r="S303" s="3" t="s">
        <v>96</v>
      </c>
      <c r="T303" s="3">
        <f>COUNTBLANK(shopping_behavior_updated[Customer ID])</f>
        <v>0</v>
      </c>
      <c r="U303" s="3">
        <f>IF(IFERROR(VLOOKUP(shopping_behavior_updated[[#This Row],[Customer ID]],A304:$A$3902,1,FALSE),0),1,0)</f>
        <v>0</v>
      </c>
    </row>
    <row r="304" spans="1:21" x14ac:dyDescent="0.2">
      <c r="A304" s="3">
        <v>303</v>
      </c>
      <c r="B304" s="3">
        <v>37</v>
      </c>
      <c r="C304" s="3" t="s">
        <v>18</v>
      </c>
      <c r="D304" s="3" t="s">
        <v>29</v>
      </c>
      <c r="E304" s="3" t="s">
        <v>20</v>
      </c>
      <c r="F304" s="3">
        <v>44</v>
      </c>
      <c r="G304" s="3" t="s">
        <v>78</v>
      </c>
      <c r="H304" s="3" t="s">
        <v>22</v>
      </c>
      <c r="I304" s="3" t="s">
        <v>77</v>
      </c>
      <c r="J304" s="3" t="s">
        <v>52</v>
      </c>
      <c r="K304" s="3">
        <v>36</v>
      </c>
      <c r="L304" s="3" t="s">
        <v>25</v>
      </c>
      <c r="M304" s="3" t="str">
        <f>IF(shopping_behavior_updated[[#This Row],[Subscription Status]]="","desconocido",shopping_behavior_updated[[#This Row],[Subscription Status]])</f>
        <v>Yes</v>
      </c>
      <c r="N304" s="3" t="s">
        <v>26</v>
      </c>
      <c r="O304" s="3" t="s">
        <v>25</v>
      </c>
      <c r="P304" s="3" t="s">
        <v>25</v>
      </c>
      <c r="Q304" s="3">
        <v>27</v>
      </c>
      <c r="R304" s="3" t="s">
        <v>74</v>
      </c>
      <c r="S304" s="3" t="s">
        <v>96</v>
      </c>
      <c r="T304" s="3">
        <f>COUNTBLANK(shopping_behavior_updated[Customer ID])</f>
        <v>0</v>
      </c>
      <c r="U304" s="3">
        <f>IF(IFERROR(VLOOKUP(shopping_behavior_updated[[#This Row],[Customer ID]],A305:$A$3902,1,FALSE),0),1,0)</f>
        <v>0</v>
      </c>
    </row>
    <row r="305" spans="1:21" x14ac:dyDescent="0.2">
      <c r="A305" s="3">
        <v>304</v>
      </c>
      <c r="B305" s="3">
        <v>20</v>
      </c>
      <c r="C305" s="3" t="s">
        <v>18</v>
      </c>
      <c r="D305" s="3" t="s">
        <v>40</v>
      </c>
      <c r="E305" s="3" t="s">
        <v>41</v>
      </c>
      <c r="F305" s="3">
        <v>60</v>
      </c>
      <c r="G305" s="3" t="s">
        <v>46</v>
      </c>
      <c r="H305" s="3" t="s">
        <v>43</v>
      </c>
      <c r="I305" s="3" t="s">
        <v>47</v>
      </c>
      <c r="J305" s="3" t="s">
        <v>52</v>
      </c>
      <c r="K305" s="3">
        <v>33</v>
      </c>
      <c r="L305" s="3" t="s">
        <v>25</v>
      </c>
      <c r="M305" s="3" t="str">
        <f>IF(shopping_behavior_updated[[#This Row],[Subscription Status]]="","desconocido",shopping_behavior_updated[[#This Row],[Subscription Status]])</f>
        <v>Yes</v>
      </c>
      <c r="N305" s="3" t="s">
        <v>44</v>
      </c>
      <c r="O305" s="3" t="s">
        <v>25</v>
      </c>
      <c r="P305" s="3" t="s">
        <v>25</v>
      </c>
      <c r="Q305" s="3">
        <v>49</v>
      </c>
      <c r="R305" s="3" t="s">
        <v>27</v>
      </c>
      <c r="S305" s="3" t="s">
        <v>39</v>
      </c>
      <c r="T305" s="3">
        <f>COUNTBLANK(shopping_behavior_updated[Customer ID])</f>
        <v>0</v>
      </c>
      <c r="U305" s="3">
        <f>IF(IFERROR(VLOOKUP(shopping_behavior_updated[[#This Row],[Customer ID]],A306:$A$3902,1,FALSE),0),1,0)</f>
        <v>0</v>
      </c>
    </row>
    <row r="306" spans="1:21" x14ac:dyDescent="0.2">
      <c r="A306" s="3">
        <v>305</v>
      </c>
      <c r="B306" s="3">
        <v>40</v>
      </c>
      <c r="C306" s="3" t="s">
        <v>18</v>
      </c>
      <c r="D306" s="3" t="s">
        <v>80</v>
      </c>
      <c r="E306" s="3" t="s">
        <v>20</v>
      </c>
      <c r="F306" s="3">
        <v>84</v>
      </c>
      <c r="G306" s="3" t="s">
        <v>46</v>
      </c>
      <c r="H306" s="3" t="s">
        <v>43</v>
      </c>
      <c r="I306" s="3" t="s">
        <v>95</v>
      </c>
      <c r="J306" s="3" t="s">
        <v>24</v>
      </c>
      <c r="K306" s="3">
        <v>34</v>
      </c>
      <c r="L306" s="3" t="s">
        <v>25</v>
      </c>
      <c r="M306" s="3" t="str">
        <f>IF(shopping_behavior_updated[[#This Row],[Subscription Status]]="","desconocido",shopping_behavior_updated[[#This Row],[Subscription Status]])</f>
        <v>Yes</v>
      </c>
      <c r="N306" s="3" t="s">
        <v>44</v>
      </c>
      <c r="O306" s="3" t="s">
        <v>25</v>
      </c>
      <c r="P306" s="3" t="s">
        <v>25</v>
      </c>
      <c r="Q306" s="3">
        <v>45</v>
      </c>
      <c r="R306" s="3" t="s">
        <v>38</v>
      </c>
      <c r="S306" s="3" t="s">
        <v>75</v>
      </c>
      <c r="T306" s="3">
        <f>COUNTBLANK(shopping_behavior_updated[Customer ID])</f>
        <v>0</v>
      </c>
      <c r="U306" s="3">
        <f>IF(IFERROR(VLOOKUP(shopping_behavior_updated[[#This Row],[Customer ID]],A307:$A$3902,1,FALSE),0),1,0)</f>
        <v>0</v>
      </c>
    </row>
    <row r="307" spans="1:21" x14ac:dyDescent="0.2">
      <c r="A307" s="3">
        <v>306</v>
      </c>
      <c r="B307" s="3">
        <v>60</v>
      </c>
      <c r="C307" s="3" t="s">
        <v>18</v>
      </c>
      <c r="D307" s="3" t="s">
        <v>29</v>
      </c>
      <c r="E307" s="3" t="s">
        <v>20</v>
      </c>
      <c r="F307" s="3">
        <v>59</v>
      </c>
      <c r="G307" s="3" t="s">
        <v>139</v>
      </c>
      <c r="H307" s="3" t="s">
        <v>43</v>
      </c>
      <c r="I307" s="3" t="s">
        <v>84</v>
      </c>
      <c r="J307" s="3" t="s">
        <v>56</v>
      </c>
      <c r="K307" s="3">
        <v>35</v>
      </c>
      <c r="L307" s="3" t="s">
        <v>25</v>
      </c>
      <c r="M307" s="3" t="str">
        <f>IF(shopping_behavior_updated[[#This Row],[Subscription Status]]="","desconocido",shopping_behavior_updated[[#This Row],[Subscription Status]])</f>
        <v>Yes</v>
      </c>
      <c r="N307" s="3" t="s">
        <v>69</v>
      </c>
      <c r="O307" s="3" t="s">
        <v>25</v>
      </c>
      <c r="P307" s="3" t="s">
        <v>25</v>
      </c>
      <c r="Q307" s="3">
        <v>26</v>
      </c>
      <c r="R307" s="3" t="s">
        <v>45</v>
      </c>
      <c r="S307" s="3" t="s">
        <v>48</v>
      </c>
      <c r="T307" s="3">
        <f>COUNTBLANK(shopping_behavior_updated[Customer ID])</f>
        <v>0</v>
      </c>
      <c r="U307" s="3">
        <f>IF(IFERROR(VLOOKUP(shopping_behavior_updated[[#This Row],[Customer ID]],A308:$A$3902,1,FALSE),0),1,0)</f>
        <v>0</v>
      </c>
    </row>
    <row r="308" spans="1:21" x14ac:dyDescent="0.2">
      <c r="A308" s="3">
        <v>307</v>
      </c>
      <c r="B308" s="3">
        <v>26</v>
      </c>
      <c r="C308" s="3" t="s">
        <v>18</v>
      </c>
      <c r="D308" s="3" t="s">
        <v>101</v>
      </c>
      <c r="E308" s="3" t="s">
        <v>62</v>
      </c>
      <c r="F308" s="3">
        <v>49</v>
      </c>
      <c r="G308" s="3" t="s">
        <v>113</v>
      </c>
      <c r="H308" s="3" t="s">
        <v>35</v>
      </c>
      <c r="I308" s="3" t="s">
        <v>51</v>
      </c>
      <c r="J308" s="3" t="s">
        <v>52</v>
      </c>
      <c r="K308" s="3">
        <v>36</v>
      </c>
      <c r="L308" s="3" t="s">
        <v>25</v>
      </c>
      <c r="M308" s="3" t="str">
        <f>IF(shopping_behavior_updated[[#This Row],[Subscription Status]]="","desconocido",shopping_behavior_updated[[#This Row],[Subscription Status]])</f>
        <v>Yes</v>
      </c>
      <c r="N308" s="3" t="s">
        <v>26</v>
      </c>
      <c r="O308" s="3" t="s">
        <v>25</v>
      </c>
      <c r="P308" s="3" t="s">
        <v>25</v>
      </c>
      <c r="Q308" s="3">
        <v>4</v>
      </c>
      <c r="R308" s="3" t="s">
        <v>32</v>
      </c>
      <c r="S308" s="3" t="s">
        <v>48</v>
      </c>
      <c r="T308" s="3">
        <f>COUNTBLANK(shopping_behavior_updated[Customer ID])</f>
        <v>0</v>
      </c>
      <c r="U308" s="3">
        <f>IF(IFERROR(VLOOKUP(shopping_behavior_updated[[#This Row],[Customer ID]],A309:$A$3902,1,FALSE),0),1,0)</f>
        <v>0</v>
      </c>
    </row>
    <row r="309" spans="1:21" x14ac:dyDescent="0.2">
      <c r="A309" s="3">
        <v>308</v>
      </c>
      <c r="B309" s="3">
        <v>29</v>
      </c>
      <c r="C309" s="3" t="s">
        <v>18</v>
      </c>
      <c r="D309" s="3" t="s">
        <v>142</v>
      </c>
      <c r="E309" s="3" t="s">
        <v>66</v>
      </c>
      <c r="F309" s="3">
        <v>32</v>
      </c>
      <c r="G309" s="3" t="s">
        <v>102</v>
      </c>
      <c r="H309" s="3" t="s">
        <v>43</v>
      </c>
      <c r="I309" s="3" t="s">
        <v>120</v>
      </c>
      <c r="J309" s="3" t="s">
        <v>24</v>
      </c>
      <c r="K309" s="3">
        <v>32</v>
      </c>
      <c r="L309" s="3" t="s">
        <v>25</v>
      </c>
      <c r="M309" s="3" t="str">
        <f>IF(shopping_behavior_updated[[#This Row],[Subscription Status]]="","desconocido",shopping_behavior_updated[[#This Row],[Subscription Status]])</f>
        <v>Yes</v>
      </c>
      <c r="N309" s="3" t="s">
        <v>37</v>
      </c>
      <c r="O309" s="3" t="s">
        <v>25</v>
      </c>
      <c r="P309" s="3" t="s">
        <v>25</v>
      </c>
      <c r="Q309" s="3">
        <v>3</v>
      </c>
      <c r="R309" s="3" t="s">
        <v>38</v>
      </c>
      <c r="S309" s="3" t="s">
        <v>96</v>
      </c>
      <c r="T309" s="3">
        <f>COUNTBLANK(shopping_behavior_updated[Customer ID])</f>
        <v>0</v>
      </c>
      <c r="U309" s="3">
        <f>IF(IFERROR(VLOOKUP(shopping_behavior_updated[[#This Row],[Customer ID]],A310:$A$3902,1,FALSE),0),1,0)</f>
        <v>0</v>
      </c>
    </row>
    <row r="310" spans="1:21" x14ac:dyDescent="0.2">
      <c r="A310" s="3">
        <v>309</v>
      </c>
      <c r="B310" s="3">
        <v>66</v>
      </c>
      <c r="C310" s="3" t="s">
        <v>18</v>
      </c>
      <c r="D310" s="3" t="s">
        <v>65</v>
      </c>
      <c r="E310" s="3" t="s">
        <v>66</v>
      </c>
      <c r="F310" s="3">
        <v>29</v>
      </c>
      <c r="G310" s="3" t="s">
        <v>127</v>
      </c>
      <c r="H310" s="3" t="s">
        <v>43</v>
      </c>
      <c r="I310" s="3" t="s">
        <v>117</v>
      </c>
      <c r="J310" s="3" t="s">
        <v>56</v>
      </c>
      <c r="K310" s="3">
        <v>37</v>
      </c>
      <c r="L310" s="3" t="s">
        <v>25</v>
      </c>
      <c r="M310" s="3" t="str">
        <f>IF(shopping_behavior_updated[[#This Row],[Subscription Status]]="","desconocido",shopping_behavior_updated[[#This Row],[Subscription Status]])</f>
        <v>Yes</v>
      </c>
      <c r="N310" s="3" t="s">
        <v>53</v>
      </c>
      <c r="O310" s="3" t="s">
        <v>25</v>
      </c>
      <c r="P310" s="3" t="s">
        <v>25</v>
      </c>
      <c r="Q310" s="3">
        <v>45</v>
      </c>
      <c r="R310" s="3" t="s">
        <v>27</v>
      </c>
      <c r="S310" s="3" t="s">
        <v>75</v>
      </c>
      <c r="T310" s="3">
        <f>COUNTBLANK(shopping_behavior_updated[Customer ID])</f>
        <v>0</v>
      </c>
      <c r="U310" s="3">
        <f>IF(IFERROR(VLOOKUP(shopping_behavior_updated[[#This Row],[Customer ID]],A311:$A$3902,1,FALSE),0),1,0)</f>
        <v>0</v>
      </c>
    </row>
    <row r="311" spans="1:21" x14ac:dyDescent="0.2">
      <c r="A311" s="3">
        <v>310</v>
      </c>
      <c r="B311" s="3">
        <v>66</v>
      </c>
      <c r="C311" s="3" t="s">
        <v>18</v>
      </c>
      <c r="D311" s="3" t="s">
        <v>80</v>
      </c>
      <c r="E311" s="3" t="s">
        <v>20</v>
      </c>
      <c r="F311" s="3">
        <v>22</v>
      </c>
      <c r="G311" s="3" t="s">
        <v>147</v>
      </c>
      <c r="H311" s="3" t="s">
        <v>43</v>
      </c>
      <c r="I311" s="3" t="s">
        <v>133</v>
      </c>
      <c r="J311" s="3" t="s">
        <v>36</v>
      </c>
      <c r="K311" s="3">
        <v>45</v>
      </c>
      <c r="L311" s="3" t="s">
        <v>25</v>
      </c>
      <c r="M311" s="3" t="str">
        <f>IF(shopping_behavior_updated[[#This Row],[Subscription Status]]="","desconocido",shopping_behavior_updated[[#This Row],[Subscription Status]])</f>
        <v>Yes</v>
      </c>
      <c r="N311" s="3" t="s">
        <v>53</v>
      </c>
      <c r="O311" s="3" t="s">
        <v>25</v>
      </c>
      <c r="P311" s="3" t="s">
        <v>25</v>
      </c>
      <c r="Q311" s="3">
        <v>21</v>
      </c>
      <c r="R311" s="3" t="s">
        <v>32</v>
      </c>
      <c r="S311" s="3" t="s">
        <v>28</v>
      </c>
      <c r="T311" s="3">
        <f>COUNTBLANK(shopping_behavior_updated[Customer ID])</f>
        <v>0</v>
      </c>
      <c r="U311" s="3">
        <f>IF(IFERROR(VLOOKUP(shopping_behavior_updated[[#This Row],[Customer ID]],A312:$A$3902,1,FALSE),0),1,0)</f>
        <v>0</v>
      </c>
    </row>
    <row r="312" spans="1:21" x14ac:dyDescent="0.2">
      <c r="A312" s="3">
        <v>311</v>
      </c>
      <c r="B312" s="3">
        <v>56</v>
      </c>
      <c r="C312" s="3" t="s">
        <v>18</v>
      </c>
      <c r="D312" s="3" t="s">
        <v>94</v>
      </c>
      <c r="E312" s="3" t="s">
        <v>20</v>
      </c>
      <c r="F312" s="3">
        <v>85</v>
      </c>
      <c r="G312" s="3" t="s">
        <v>55</v>
      </c>
      <c r="H312" s="3" t="s">
        <v>43</v>
      </c>
      <c r="I312" s="3" t="s">
        <v>60</v>
      </c>
      <c r="J312" s="3" t="s">
        <v>24</v>
      </c>
      <c r="K312" s="3">
        <v>46</v>
      </c>
      <c r="L312" s="3" t="s">
        <v>25</v>
      </c>
      <c r="M312" s="3" t="str">
        <f>IF(shopping_behavior_updated[[#This Row],[Subscription Status]]="","desconocido",shopping_behavior_updated[[#This Row],[Subscription Status]])</f>
        <v>Yes</v>
      </c>
      <c r="N312" s="3" t="s">
        <v>53</v>
      </c>
      <c r="O312" s="3" t="s">
        <v>25</v>
      </c>
      <c r="P312" s="3" t="s">
        <v>25</v>
      </c>
      <c r="Q312" s="3">
        <v>50</v>
      </c>
      <c r="R312" s="3" t="s">
        <v>32</v>
      </c>
      <c r="S312" s="3" t="s">
        <v>28</v>
      </c>
      <c r="T312" s="3">
        <f>COUNTBLANK(shopping_behavior_updated[Customer ID])</f>
        <v>0</v>
      </c>
      <c r="U312" s="3">
        <f>IF(IFERROR(VLOOKUP(shopping_behavior_updated[[#This Row],[Customer ID]],A313:$A$3902,1,FALSE),0),1,0)</f>
        <v>0</v>
      </c>
    </row>
    <row r="313" spans="1:21" x14ac:dyDescent="0.2">
      <c r="A313" s="3">
        <v>312</v>
      </c>
      <c r="B313" s="3">
        <v>69</v>
      </c>
      <c r="C313" s="3" t="s">
        <v>18</v>
      </c>
      <c r="D313" s="3" t="s">
        <v>33</v>
      </c>
      <c r="E313" s="3" t="s">
        <v>20</v>
      </c>
      <c r="F313" s="3">
        <v>52</v>
      </c>
      <c r="G313" s="3" t="s">
        <v>42</v>
      </c>
      <c r="H313" s="3" t="s">
        <v>22</v>
      </c>
      <c r="I313" s="3" t="s">
        <v>64</v>
      </c>
      <c r="J313" s="3" t="s">
        <v>24</v>
      </c>
      <c r="K313" s="3">
        <v>41</v>
      </c>
      <c r="L313" s="3" t="s">
        <v>25</v>
      </c>
      <c r="M313" s="3" t="str">
        <f>IF(shopping_behavior_updated[[#This Row],[Subscription Status]]="","desconocido",shopping_behavior_updated[[#This Row],[Subscription Status]])</f>
        <v>Yes</v>
      </c>
      <c r="N313" s="3" t="s">
        <v>73</v>
      </c>
      <c r="O313" s="3" t="s">
        <v>25</v>
      </c>
      <c r="P313" s="3" t="s">
        <v>25</v>
      </c>
      <c r="Q313" s="3">
        <v>19</v>
      </c>
      <c r="R313" s="3" t="s">
        <v>74</v>
      </c>
      <c r="S313" s="3" t="s">
        <v>87</v>
      </c>
      <c r="T313" s="3">
        <f>COUNTBLANK(shopping_behavior_updated[Customer ID])</f>
        <v>0</v>
      </c>
      <c r="U313" s="3">
        <f>IF(IFERROR(VLOOKUP(shopping_behavior_updated[[#This Row],[Customer ID]],A314:$A$3902,1,FALSE),0),1,0)</f>
        <v>0</v>
      </c>
    </row>
    <row r="314" spans="1:21" x14ac:dyDescent="0.2">
      <c r="A314" s="3">
        <v>313</v>
      </c>
      <c r="B314" s="3">
        <v>38</v>
      </c>
      <c r="C314" s="3" t="s">
        <v>18</v>
      </c>
      <c r="D314" s="3" t="s">
        <v>94</v>
      </c>
      <c r="E314" s="3" t="s">
        <v>20</v>
      </c>
      <c r="F314" s="3">
        <v>89</v>
      </c>
      <c r="G314" s="3" t="s">
        <v>34</v>
      </c>
      <c r="H314" s="3" t="s">
        <v>22</v>
      </c>
      <c r="I314" s="3" t="s">
        <v>95</v>
      </c>
      <c r="J314" s="3" t="s">
        <v>36</v>
      </c>
      <c r="K314" s="3">
        <v>34</v>
      </c>
      <c r="L314" s="3" t="s">
        <v>25</v>
      </c>
      <c r="M314" s="3" t="str">
        <f>IF(shopping_behavior_updated[[#This Row],[Subscription Status]]="","desconocido",shopping_behavior_updated[[#This Row],[Subscription Status]])</f>
        <v>Yes</v>
      </c>
      <c r="N314" s="3" t="s">
        <v>44</v>
      </c>
      <c r="O314" s="3" t="s">
        <v>25</v>
      </c>
      <c r="P314" s="3" t="s">
        <v>25</v>
      </c>
      <c r="Q314" s="3">
        <v>6</v>
      </c>
      <c r="R314" s="3" t="s">
        <v>45</v>
      </c>
      <c r="S314" s="3" t="s">
        <v>48</v>
      </c>
      <c r="T314" s="3">
        <f>COUNTBLANK(shopping_behavior_updated[Customer ID])</f>
        <v>0</v>
      </c>
      <c r="U314" s="3">
        <f>IF(IFERROR(VLOOKUP(shopping_behavior_updated[[#This Row],[Customer ID]],A315:$A$3902,1,FALSE),0),1,0)</f>
        <v>0</v>
      </c>
    </row>
    <row r="315" spans="1:21" x14ac:dyDescent="0.2">
      <c r="A315" s="3">
        <v>314</v>
      </c>
      <c r="B315" s="3">
        <v>42</v>
      </c>
      <c r="C315" s="3" t="s">
        <v>18</v>
      </c>
      <c r="D315" s="3" t="s">
        <v>80</v>
      </c>
      <c r="E315" s="3" t="s">
        <v>20</v>
      </c>
      <c r="F315" s="3">
        <v>77</v>
      </c>
      <c r="G315" s="3" t="s">
        <v>128</v>
      </c>
      <c r="H315" s="3" t="s">
        <v>43</v>
      </c>
      <c r="I315" s="3" t="s">
        <v>68</v>
      </c>
      <c r="J315" s="3" t="s">
        <v>36</v>
      </c>
      <c r="K315" s="3">
        <v>37</v>
      </c>
      <c r="L315" s="3" t="s">
        <v>25</v>
      </c>
      <c r="M315" s="3" t="str">
        <f>IF(shopping_behavior_updated[[#This Row],[Subscription Status]]="","desconocido",shopping_behavior_updated[[#This Row],[Subscription Status]])</f>
        <v>Yes</v>
      </c>
      <c r="N315" s="3" t="s">
        <v>26</v>
      </c>
      <c r="O315" s="3" t="s">
        <v>25</v>
      </c>
      <c r="P315" s="3" t="s">
        <v>25</v>
      </c>
      <c r="Q315" s="3">
        <v>50</v>
      </c>
      <c r="R315" s="3" t="s">
        <v>38</v>
      </c>
      <c r="S315" s="3" t="s">
        <v>96</v>
      </c>
      <c r="T315" s="3">
        <f>COUNTBLANK(shopping_behavior_updated[Customer ID])</f>
        <v>0</v>
      </c>
      <c r="U315" s="3">
        <f>IF(IFERROR(VLOOKUP(shopping_behavior_updated[[#This Row],[Customer ID]],A316:$A$3902,1,FALSE),0),1,0)</f>
        <v>0</v>
      </c>
    </row>
    <row r="316" spans="1:21" x14ac:dyDescent="0.2">
      <c r="A316" s="3">
        <v>315</v>
      </c>
      <c r="B316" s="3">
        <v>30</v>
      </c>
      <c r="C316" s="3" t="s">
        <v>18</v>
      </c>
      <c r="D316" s="3" t="s">
        <v>94</v>
      </c>
      <c r="E316" s="3" t="s">
        <v>20</v>
      </c>
      <c r="F316" s="3">
        <v>24</v>
      </c>
      <c r="G316" s="3" t="s">
        <v>126</v>
      </c>
      <c r="H316" s="3" t="s">
        <v>43</v>
      </c>
      <c r="I316" s="3" t="s">
        <v>72</v>
      </c>
      <c r="J316" s="3" t="s">
        <v>52</v>
      </c>
      <c r="K316" s="3">
        <v>33</v>
      </c>
      <c r="L316" s="3" t="s">
        <v>25</v>
      </c>
      <c r="M316" s="3" t="str">
        <f>IF(shopping_behavior_updated[[#This Row],[Subscription Status]]="","desconocido",shopping_behavior_updated[[#This Row],[Subscription Status]])</f>
        <v>Yes</v>
      </c>
      <c r="N316" s="3" t="s">
        <v>73</v>
      </c>
      <c r="O316" s="3" t="s">
        <v>25</v>
      </c>
      <c r="P316" s="3" t="s">
        <v>25</v>
      </c>
      <c r="Q316" s="3">
        <v>17</v>
      </c>
      <c r="R316" s="3" t="s">
        <v>85</v>
      </c>
      <c r="S316" s="3" t="s">
        <v>96</v>
      </c>
      <c r="T316" s="3">
        <f>COUNTBLANK(shopping_behavior_updated[Customer ID])</f>
        <v>0</v>
      </c>
      <c r="U316" s="3">
        <f>IF(IFERROR(VLOOKUP(shopping_behavior_updated[[#This Row],[Customer ID]],A317:$A$3902,1,FALSE),0),1,0)</f>
        <v>0</v>
      </c>
    </row>
    <row r="317" spans="1:21" x14ac:dyDescent="0.2">
      <c r="A317" s="3">
        <v>316</v>
      </c>
      <c r="B317" s="3">
        <v>66</v>
      </c>
      <c r="C317" s="3" t="s">
        <v>18</v>
      </c>
      <c r="D317" s="3" t="s">
        <v>105</v>
      </c>
      <c r="E317" s="3" t="s">
        <v>66</v>
      </c>
      <c r="F317" s="3">
        <v>24</v>
      </c>
      <c r="G317" s="3" t="s">
        <v>149</v>
      </c>
      <c r="H317" s="3" t="s">
        <v>91</v>
      </c>
      <c r="I317" s="3" t="s">
        <v>120</v>
      </c>
      <c r="J317" s="3" t="s">
        <v>36</v>
      </c>
      <c r="K317" s="3">
        <v>45</v>
      </c>
      <c r="L317" s="3" t="s">
        <v>25</v>
      </c>
      <c r="M317" s="3" t="str">
        <f>IF(shopping_behavior_updated[[#This Row],[Subscription Status]]="","desconocido",shopping_behavior_updated[[#This Row],[Subscription Status]])</f>
        <v>Yes</v>
      </c>
      <c r="N317" s="3" t="s">
        <v>26</v>
      </c>
      <c r="O317" s="3" t="s">
        <v>25</v>
      </c>
      <c r="P317" s="3" t="s">
        <v>25</v>
      </c>
      <c r="Q317" s="3">
        <v>24</v>
      </c>
      <c r="R317" s="3" t="s">
        <v>85</v>
      </c>
      <c r="S317" s="3" t="s">
        <v>48</v>
      </c>
      <c r="T317" s="3">
        <f>COUNTBLANK(shopping_behavior_updated[Customer ID])</f>
        <v>0</v>
      </c>
      <c r="U317" s="3">
        <f>IF(IFERROR(VLOOKUP(shopping_behavior_updated[[#This Row],[Customer ID]],A318:$A$3902,1,FALSE),0),1,0)</f>
        <v>0</v>
      </c>
    </row>
    <row r="318" spans="1:21" x14ac:dyDescent="0.2">
      <c r="A318" s="3">
        <v>317</v>
      </c>
      <c r="B318" s="3">
        <v>36</v>
      </c>
      <c r="C318" s="3" t="s">
        <v>18</v>
      </c>
      <c r="D318" s="3" t="s">
        <v>65</v>
      </c>
      <c r="E318" s="3" t="s">
        <v>66</v>
      </c>
      <c r="F318" s="3">
        <v>22</v>
      </c>
      <c r="G318" s="3" t="s">
        <v>98</v>
      </c>
      <c r="H318" s="3" t="s">
        <v>43</v>
      </c>
      <c r="I318" s="3" t="s">
        <v>60</v>
      </c>
      <c r="J318" s="3" t="s">
        <v>56</v>
      </c>
      <c r="K318" s="3">
        <v>33</v>
      </c>
      <c r="L318" s="3" t="s">
        <v>25</v>
      </c>
      <c r="M318" s="3" t="str">
        <f>IF(shopping_behavior_updated[[#This Row],[Subscription Status]]="","desconocido",shopping_behavior_updated[[#This Row],[Subscription Status]])</f>
        <v>Yes</v>
      </c>
      <c r="N318" s="3" t="s">
        <v>37</v>
      </c>
      <c r="O318" s="3" t="s">
        <v>25</v>
      </c>
      <c r="P318" s="3" t="s">
        <v>25</v>
      </c>
      <c r="Q318" s="3">
        <v>46</v>
      </c>
      <c r="R318" s="3" t="s">
        <v>27</v>
      </c>
      <c r="S318" s="3" t="s">
        <v>87</v>
      </c>
      <c r="T318" s="3">
        <f>COUNTBLANK(shopping_behavior_updated[Customer ID])</f>
        <v>0</v>
      </c>
      <c r="U318" s="3">
        <f>IF(IFERROR(VLOOKUP(shopping_behavior_updated[[#This Row],[Customer ID]],A319:$A$3902,1,FALSE),0),1,0)</f>
        <v>0</v>
      </c>
    </row>
    <row r="319" spans="1:21" x14ac:dyDescent="0.2">
      <c r="A319" s="3">
        <v>318</v>
      </c>
      <c r="B319" s="3">
        <v>58</v>
      </c>
      <c r="C319" s="3" t="s">
        <v>18</v>
      </c>
      <c r="D319" s="3" t="s">
        <v>29</v>
      </c>
      <c r="E319" s="3" t="s">
        <v>20</v>
      </c>
      <c r="F319" s="3">
        <v>82</v>
      </c>
      <c r="G319" s="3" t="s">
        <v>63</v>
      </c>
      <c r="H319" s="3" t="s">
        <v>22</v>
      </c>
      <c r="I319" s="3" t="s">
        <v>84</v>
      </c>
      <c r="J319" s="3" t="s">
        <v>56</v>
      </c>
      <c r="K319" s="3">
        <v>43</v>
      </c>
      <c r="L319" s="3" t="s">
        <v>25</v>
      </c>
      <c r="M319" s="3" t="str">
        <f>IF(shopping_behavior_updated[[#This Row],[Subscription Status]]="","desconocido",shopping_behavior_updated[[#This Row],[Subscription Status]])</f>
        <v>Yes</v>
      </c>
      <c r="N319" s="3" t="s">
        <v>53</v>
      </c>
      <c r="O319" s="3" t="s">
        <v>25</v>
      </c>
      <c r="P319" s="3" t="s">
        <v>25</v>
      </c>
      <c r="Q319" s="3">
        <v>42</v>
      </c>
      <c r="R319" s="3" t="s">
        <v>32</v>
      </c>
      <c r="S319" s="3" t="s">
        <v>96</v>
      </c>
      <c r="T319" s="3">
        <f>COUNTBLANK(shopping_behavior_updated[Customer ID])</f>
        <v>0</v>
      </c>
      <c r="U319" s="3">
        <f>IF(IFERROR(VLOOKUP(shopping_behavior_updated[[#This Row],[Customer ID]],A320:$A$3902,1,FALSE),0),1,0)</f>
        <v>0</v>
      </c>
    </row>
    <row r="320" spans="1:21" x14ac:dyDescent="0.2">
      <c r="A320" s="3">
        <v>319</v>
      </c>
      <c r="B320" s="3">
        <v>45</v>
      </c>
      <c r="C320" s="3" t="s">
        <v>18</v>
      </c>
      <c r="D320" s="3" t="s">
        <v>131</v>
      </c>
      <c r="E320" s="3" t="s">
        <v>66</v>
      </c>
      <c r="F320" s="3">
        <v>67</v>
      </c>
      <c r="G320" s="3" t="s">
        <v>146</v>
      </c>
      <c r="H320" s="3" t="s">
        <v>43</v>
      </c>
      <c r="I320" s="3" t="s">
        <v>117</v>
      </c>
      <c r="J320" s="3" t="s">
        <v>24</v>
      </c>
      <c r="K320" s="3">
        <v>25</v>
      </c>
      <c r="L320" s="3" t="s">
        <v>25</v>
      </c>
      <c r="M320" s="3" t="str">
        <f>IF(shopping_behavior_updated[[#This Row],[Subscription Status]]="","desconocido",shopping_behavior_updated[[#This Row],[Subscription Status]])</f>
        <v>Yes</v>
      </c>
      <c r="N320" s="3" t="s">
        <v>53</v>
      </c>
      <c r="O320" s="3" t="s">
        <v>25</v>
      </c>
      <c r="P320" s="3" t="s">
        <v>25</v>
      </c>
      <c r="Q320" s="3">
        <v>10</v>
      </c>
      <c r="R320" s="3" t="s">
        <v>32</v>
      </c>
      <c r="S320" s="3" t="s">
        <v>48</v>
      </c>
      <c r="T320" s="3">
        <f>COUNTBLANK(shopping_behavior_updated[Customer ID])</f>
        <v>0</v>
      </c>
      <c r="U320" s="3">
        <f>IF(IFERROR(VLOOKUP(shopping_behavior_updated[[#This Row],[Customer ID]],A321:$A$3902,1,FALSE),0),1,0)</f>
        <v>0</v>
      </c>
    </row>
    <row r="321" spans="1:21" x14ac:dyDescent="0.2">
      <c r="A321" s="3">
        <v>320</v>
      </c>
      <c r="B321" s="3">
        <v>47</v>
      </c>
      <c r="C321" s="3" t="s">
        <v>18</v>
      </c>
      <c r="D321" s="3" t="s">
        <v>58</v>
      </c>
      <c r="E321" s="3" t="s">
        <v>20</v>
      </c>
      <c r="F321" s="3">
        <v>74</v>
      </c>
      <c r="G321" s="3" t="s">
        <v>30</v>
      </c>
      <c r="H321" s="3" t="s">
        <v>91</v>
      </c>
      <c r="I321" s="3" t="s">
        <v>51</v>
      </c>
      <c r="J321" s="3" t="s">
        <v>36</v>
      </c>
      <c r="K321" s="3">
        <v>26</v>
      </c>
      <c r="L321" s="3" t="s">
        <v>25</v>
      </c>
      <c r="M321" s="3" t="str">
        <f>IF(shopping_behavior_updated[[#This Row],[Subscription Status]]="","desconocido",shopping_behavior_updated[[#This Row],[Subscription Status]])</f>
        <v>Yes</v>
      </c>
      <c r="N321" s="3" t="s">
        <v>53</v>
      </c>
      <c r="O321" s="3" t="s">
        <v>25</v>
      </c>
      <c r="P321" s="3" t="s">
        <v>25</v>
      </c>
      <c r="Q321" s="3">
        <v>1</v>
      </c>
      <c r="R321" s="3" t="s">
        <v>32</v>
      </c>
      <c r="S321" s="3" t="s">
        <v>96</v>
      </c>
      <c r="T321" s="3">
        <f>COUNTBLANK(shopping_behavior_updated[Customer ID])</f>
        <v>0</v>
      </c>
      <c r="U321" s="3">
        <f>IF(IFERROR(VLOOKUP(shopping_behavior_updated[[#This Row],[Customer ID]],A322:$A$3902,1,FALSE),0),1,0)</f>
        <v>0</v>
      </c>
    </row>
    <row r="322" spans="1:21" x14ac:dyDescent="0.2">
      <c r="A322" s="3">
        <v>321</v>
      </c>
      <c r="B322" s="3">
        <v>66</v>
      </c>
      <c r="C322" s="3" t="s">
        <v>18</v>
      </c>
      <c r="D322" s="3" t="s">
        <v>105</v>
      </c>
      <c r="E322" s="3" t="s">
        <v>66</v>
      </c>
      <c r="F322" s="3">
        <v>72</v>
      </c>
      <c r="G322" s="3" t="s">
        <v>110</v>
      </c>
      <c r="H322" s="3" t="s">
        <v>22</v>
      </c>
      <c r="I322" s="3" t="s">
        <v>51</v>
      </c>
      <c r="J322" s="3" t="s">
        <v>52</v>
      </c>
      <c r="K322" s="3">
        <v>49</v>
      </c>
      <c r="L322" s="3" t="s">
        <v>25</v>
      </c>
      <c r="M322" s="3" t="str">
        <f>IF(shopping_behavior_updated[[#This Row],[Subscription Status]]="","desconocido",shopping_behavior_updated[[#This Row],[Subscription Status]])</f>
        <v>Yes</v>
      </c>
      <c r="N322" s="3" t="s">
        <v>53</v>
      </c>
      <c r="O322" s="3" t="s">
        <v>25</v>
      </c>
      <c r="P322" s="3" t="s">
        <v>25</v>
      </c>
      <c r="Q322" s="3">
        <v>28</v>
      </c>
      <c r="R322" s="3" t="s">
        <v>85</v>
      </c>
      <c r="S322" s="3" t="s">
        <v>57</v>
      </c>
      <c r="T322" s="3">
        <f>COUNTBLANK(shopping_behavior_updated[Customer ID])</f>
        <v>0</v>
      </c>
      <c r="U322" s="3">
        <f>IF(IFERROR(VLOOKUP(shopping_behavior_updated[[#This Row],[Customer ID]],A323:$A$3902,1,FALSE),0),1,0)</f>
        <v>0</v>
      </c>
    </row>
    <row r="323" spans="1:21" x14ac:dyDescent="0.2">
      <c r="A323" s="3">
        <v>322</v>
      </c>
      <c r="B323" s="3">
        <v>41</v>
      </c>
      <c r="C323" s="3" t="s">
        <v>18</v>
      </c>
      <c r="D323" s="3" t="s">
        <v>49</v>
      </c>
      <c r="E323" s="3" t="s">
        <v>41</v>
      </c>
      <c r="F323" s="3">
        <v>36</v>
      </c>
      <c r="G323" s="3" t="s">
        <v>128</v>
      </c>
      <c r="H323" s="3" t="s">
        <v>22</v>
      </c>
      <c r="I323" s="3" t="s">
        <v>120</v>
      </c>
      <c r="J323" s="3" t="s">
        <v>52</v>
      </c>
      <c r="K323" s="3">
        <v>47</v>
      </c>
      <c r="L323" s="3" t="s">
        <v>25</v>
      </c>
      <c r="M323" s="3" t="str">
        <f>IF(shopping_behavior_updated[[#This Row],[Subscription Status]]="","desconocido",shopping_behavior_updated[[#This Row],[Subscription Status]])</f>
        <v>Yes</v>
      </c>
      <c r="N323" s="3" t="s">
        <v>37</v>
      </c>
      <c r="O323" s="3" t="s">
        <v>25</v>
      </c>
      <c r="P323" s="3" t="s">
        <v>25</v>
      </c>
      <c r="Q323" s="3">
        <v>48</v>
      </c>
      <c r="R323" s="3" t="s">
        <v>85</v>
      </c>
      <c r="S323" s="3" t="s">
        <v>57</v>
      </c>
      <c r="T323" s="3">
        <f>COUNTBLANK(shopping_behavior_updated[Customer ID])</f>
        <v>0</v>
      </c>
      <c r="U323" s="3">
        <f>IF(IFERROR(VLOOKUP(shopping_behavior_updated[[#This Row],[Customer ID]],A324:$A$3902,1,FALSE),0),1,0)</f>
        <v>0</v>
      </c>
    </row>
    <row r="324" spans="1:21" x14ac:dyDescent="0.2">
      <c r="A324" s="3">
        <v>323</v>
      </c>
      <c r="B324" s="3">
        <v>41</v>
      </c>
      <c r="C324" s="3" t="s">
        <v>18</v>
      </c>
      <c r="D324" s="3" t="s">
        <v>132</v>
      </c>
      <c r="E324" s="3" t="s">
        <v>66</v>
      </c>
      <c r="F324" s="3">
        <v>95</v>
      </c>
      <c r="G324" s="3" t="s">
        <v>121</v>
      </c>
      <c r="H324" s="3" t="s">
        <v>35</v>
      </c>
      <c r="I324" s="3" t="s">
        <v>108</v>
      </c>
      <c r="J324" s="3" t="s">
        <v>24</v>
      </c>
      <c r="K324" s="3">
        <v>3</v>
      </c>
      <c r="L324" s="3" t="s">
        <v>25</v>
      </c>
      <c r="M324" s="3" t="str">
        <f>IF(shopping_behavior_updated[[#This Row],[Subscription Status]]="","desconocido",shopping_behavior_updated[[#This Row],[Subscription Status]])</f>
        <v>Yes</v>
      </c>
      <c r="N324" s="3" t="s">
        <v>53</v>
      </c>
      <c r="O324" s="3" t="s">
        <v>25</v>
      </c>
      <c r="P324" s="3" t="s">
        <v>25</v>
      </c>
      <c r="Q324" s="3">
        <v>47</v>
      </c>
      <c r="R324" s="3" t="s">
        <v>38</v>
      </c>
      <c r="S324" s="3" t="s">
        <v>87</v>
      </c>
      <c r="T324" s="3">
        <f>COUNTBLANK(shopping_behavior_updated[Customer ID])</f>
        <v>0</v>
      </c>
      <c r="U324" s="3">
        <f>IF(IFERROR(VLOOKUP(shopping_behavior_updated[[#This Row],[Customer ID]],A325:$A$3902,1,FALSE),0),1,0)</f>
        <v>0</v>
      </c>
    </row>
    <row r="325" spans="1:21" x14ac:dyDescent="0.2">
      <c r="A325" s="3">
        <v>324</v>
      </c>
      <c r="B325" s="3">
        <v>66</v>
      </c>
      <c r="C325" s="3" t="s">
        <v>18</v>
      </c>
      <c r="D325" s="3" t="s">
        <v>103</v>
      </c>
      <c r="E325" s="3" t="s">
        <v>20</v>
      </c>
      <c r="F325" s="3">
        <v>78</v>
      </c>
      <c r="G325" s="3" t="s">
        <v>121</v>
      </c>
      <c r="H325" s="3" t="s">
        <v>43</v>
      </c>
      <c r="I325" s="3" t="s">
        <v>120</v>
      </c>
      <c r="J325" s="3" t="s">
        <v>24</v>
      </c>
      <c r="K325" s="3">
        <v>35</v>
      </c>
      <c r="L325" s="3" t="s">
        <v>25</v>
      </c>
      <c r="M325" s="3" t="str">
        <f>IF(shopping_behavior_updated[[#This Row],[Subscription Status]]="","desconocido",shopping_behavior_updated[[#This Row],[Subscription Status]])</f>
        <v>Yes</v>
      </c>
      <c r="N325" s="3" t="s">
        <v>44</v>
      </c>
      <c r="O325" s="3" t="s">
        <v>25</v>
      </c>
      <c r="P325" s="3" t="s">
        <v>25</v>
      </c>
      <c r="Q325" s="3">
        <v>29</v>
      </c>
      <c r="R325" s="3" t="s">
        <v>45</v>
      </c>
      <c r="S325" s="3" t="s">
        <v>75</v>
      </c>
      <c r="T325" s="3">
        <f>COUNTBLANK(shopping_behavior_updated[Customer ID])</f>
        <v>0</v>
      </c>
      <c r="U325" s="3">
        <f>IF(IFERROR(VLOOKUP(shopping_behavior_updated[[#This Row],[Customer ID]],A326:$A$3902,1,FALSE),0),1,0)</f>
        <v>0</v>
      </c>
    </row>
    <row r="326" spans="1:21" x14ac:dyDescent="0.2">
      <c r="A326" s="3">
        <v>325</v>
      </c>
      <c r="B326" s="3">
        <v>37</v>
      </c>
      <c r="C326" s="3" t="s">
        <v>18</v>
      </c>
      <c r="D326" s="3" t="s">
        <v>54</v>
      </c>
      <c r="E326" s="3" t="s">
        <v>20</v>
      </c>
      <c r="F326" s="3">
        <v>82</v>
      </c>
      <c r="G326" s="3" t="s">
        <v>50</v>
      </c>
      <c r="H326" s="3" t="s">
        <v>43</v>
      </c>
      <c r="I326" s="3" t="s">
        <v>77</v>
      </c>
      <c r="J326" s="3" t="s">
        <v>52</v>
      </c>
      <c r="K326" s="3">
        <v>48</v>
      </c>
      <c r="L326" s="3" t="s">
        <v>25</v>
      </c>
      <c r="M326" s="3" t="str">
        <f>IF(shopping_behavior_updated[[#This Row],[Subscription Status]]="","desconocido",shopping_behavior_updated[[#This Row],[Subscription Status]])</f>
        <v>Yes</v>
      </c>
      <c r="N326" s="3" t="s">
        <v>53</v>
      </c>
      <c r="O326" s="3" t="s">
        <v>25</v>
      </c>
      <c r="P326" s="3" t="s">
        <v>25</v>
      </c>
      <c r="Q326" s="3">
        <v>37</v>
      </c>
      <c r="R326" s="3" t="s">
        <v>27</v>
      </c>
      <c r="S326" s="3" t="s">
        <v>57</v>
      </c>
      <c r="T326" s="3">
        <f>COUNTBLANK(shopping_behavior_updated[Customer ID])</f>
        <v>0</v>
      </c>
      <c r="U326" s="3">
        <f>IF(IFERROR(VLOOKUP(shopping_behavior_updated[[#This Row],[Customer ID]],A327:$A$3902,1,FALSE),0),1,0)</f>
        <v>0</v>
      </c>
    </row>
    <row r="327" spans="1:21" x14ac:dyDescent="0.2">
      <c r="A327" s="3">
        <v>326</v>
      </c>
      <c r="B327" s="3">
        <v>70</v>
      </c>
      <c r="C327" s="3" t="s">
        <v>18</v>
      </c>
      <c r="D327" s="3" t="s">
        <v>94</v>
      </c>
      <c r="E327" s="3" t="s">
        <v>20</v>
      </c>
      <c r="F327" s="3">
        <v>70</v>
      </c>
      <c r="G327" s="3" t="s">
        <v>128</v>
      </c>
      <c r="H327" s="3" t="s">
        <v>43</v>
      </c>
      <c r="I327" s="3" t="s">
        <v>60</v>
      </c>
      <c r="J327" s="3" t="s">
        <v>24</v>
      </c>
      <c r="K327" s="3">
        <v>43</v>
      </c>
      <c r="L327" s="3" t="s">
        <v>25</v>
      </c>
      <c r="M327" s="3" t="str">
        <f>IF(shopping_behavior_updated[[#This Row],[Subscription Status]]="","desconocido",shopping_behavior_updated[[#This Row],[Subscription Status]])</f>
        <v>Yes</v>
      </c>
      <c r="N327" s="3" t="s">
        <v>37</v>
      </c>
      <c r="O327" s="3" t="s">
        <v>25</v>
      </c>
      <c r="P327" s="3" t="s">
        <v>25</v>
      </c>
      <c r="Q327" s="3">
        <v>38</v>
      </c>
      <c r="R327" s="3" t="s">
        <v>85</v>
      </c>
      <c r="S327" s="3" t="s">
        <v>48</v>
      </c>
      <c r="T327" s="3">
        <f>COUNTBLANK(shopping_behavior_updated[Customer ID])</f>
        <v>0</v>
      </c>
      <c r="U327" s="3">
        <f>IF(IFERROR(VLOOKUP(shopping_behavior_updated[[#This Row],[Customer ID]],A328:$A$3902,1,FALSE),0),1,0)</f>
        <v>0</v>
      </c>
    </row>
    <row r="328" spans="1:21" x14ac:dyDescent="0.2">
      <c r="A328" s="3">
        <v>327</v>
      </c>
      <c r="B328" s="3">
        <v>62</v>
      </c>
      <c r="C328" s="3" t="s">
        <v>18</v>
      </c>
      <c r="D328" s="3" t="s">
        <v>118</v>
      </c>
      <c r="E328" s="3" t="s">
        <v>66</v>
      </c>
      <c r="F328" s="3">
        <v>41</v>
      </c>
      <c r="G328" s="3" t="s">
        <v>126</v>
      </c>
      <c r="H328" s="3" t="s">
        <v>43</v>
      </c>
      <c r="I328" s="3" t="s">
        <v>51</v>
      </c>
      <c r="J328" s="3" t="s">
        <v>56</v>
      </c>
      <c r="K328" s="3">
        <v>32</v>
      </c>
      <c r="L328" s="3" t="s">
        <v>25</v>
      </c>
      <c r="M328" s="3" t="str">
        <f>IF(shopping_behavior_updated[[#This Row],[Subscription Status]]="","desconocido",shopping_behavior_updated[[#This Row],[Subscription Status]])</f>
        <v>Yes</v>
      </c>
      <c r="N328" s="3" t="s">
        <v>73</v>
      </c>
      <c r="O328" s="3" t="s">
        <v>25</v>
      </c>
      <c r="P328" s="3" t="s">
        <v>25</v>
      </c>
      <c r="Q328" s="3">
        <v>48</v>
      </c>
      <c r="R328" s="3" t="s">
        <v>74</v>
      </c>
      <c r="S328" s="3" t="s">
        <v>39</v>
      </c>
      <c r="T328" s="3">
        <f>COUNTBLANK(shopping_behavior_updated[Customer ID])</f>
        <v>0</v>
      </c>
      <c r="U328" s="3">
        <f>IF(IFERROR(VLOOKUP(shopping_behavior_updated[[#This Row],[Customer ID]],A329:$A$3902,1,FALSE),0),1,0)</f>
        <v>0</v>
      </c>
    </row>
    <row r="329" spans="1:21" x14ac:dyDescent="0.2">
      <c r="A329" s="3">
        <v>328</v>
      </c>
      <c r="B329" s="3">
        <v>61</v>
      </c>
      <c r="C329" s="3" t="s">
        <v>18</v>
      </c>
      <c r="D329" s="3" t="s">
        <v>61</v>
      </c>
      <c r="E329" s="3" t="s">
        <v>62</v>
      </c>
      <c r="F329" s="3">
        <v>42</v>
      </c>
      <c r="G329" s="3" t="s">
        <v>145</v>
      </c>
      <c r="H329" s="3" t="s">
        <v>43</v>
      </c>
      <c r="I329" s="3" t="s">
        <v>84</v>
      </c>
      <c r="J329" s="3" t="s">
        <v>52</v>
      </c>
      <c r="K329" s="3">
        <v>31</v>
      </c>
      <c r="L329" s="3" t="s">
        <v>25</v>
      </c>
      <c r="M329" s="3" t="str">
        <f>IF(shopping_behavior_updated[[#This Row],[Subscription Status]]="","desconocido",shopping_behavior_updated[[#This Row],[Subscription Status]])</f>
        <v>Yes</v>
      </c>
      <c r="N329" s="3" t="s">
        <v>37</v>
      </c>
      <c r="O329" s="3" t="s">
        <v>25</v>
      </c>
      <c r="P329" s="3" t="s">
        <v>25</v>
      </c>
      <c r="Q329" s="3">
        <v>36</v>
      </c>
      <c r="R329" s="3" t="s">
        <v>45</v>
      </c>
      <c r="S329" s="3" t="s">
        <v>39</v>
      </c>
      <c r="T329" s="3">
        <f>COUNTBLANK(shopping_behavior_updated[Customer ID])</f>
        <v>0</v>
      </c>
      <c r="U329" s="3">
        <f>IF(IFERROR(VLOOKUP(shopping_behavior_updated[[#This Row],[Customer ID]],A330:$A$3902,1,FALSE),0),1,0)</f>
        <v>0</v>
      </c>
    </row>
    <row r="330" spans="1:21" x14ac:dyDescent="0.2">
      <c r="A330" s="3">
        <v>329</v>
      </c>
      <c r="B330" s="3">
        <v>48</v>
      </c>
      <c r="C330" s="3" t="s">
        <v>18</v>
      </c>
      <c r="D330" s="3" t="s">
        <v>61</v>
      </c>
      <c r="E330" s="3" t="s">
        <v>62</v>
      </c>
      <c r="F330" s="3">
        <v>50</v>
      </c>
      <c r="G330" s="3" t="s">
        <v>102</v>
      </c>
      <c r="H330" s="3" t="s">
        <v>43</v>
      </c>
      <c r="I330" s="3" t="s">
        <v>133</v>
      </c>
      <c r="J330" s="3" t="s">
        <v>56</v>
      </c>
      <c r="K330" s="3">
        <v>28</v>
      </c>
      <c r="L330" s="3" t="s">
        <v>25</v>
      </c>
      <c r="M330" s="3" t="str">
        <f>IF(shopping_behavior_updated[[#This Row],[Subscription Status]]="","desconocido",shopping_behavior_updated[[#This Row],[Subscription Status]])</f>
        <v>Yes</v>
      </c>
      <c r="N330" s="3" t="s">
        <v>37</v>
      </c>
      <c r="O330" s="3" t="s">
        <v>25</v>
      </c>
      <c r="P330" s="3" t="s">
        <v>25</v>
      </c>
      <c r="Q330" s="3">
        <v>9</v>
      </c>
      <c r="R330" s="3" t="s">
        <v>38</v>
      </c>
      <c r="S330" s="3" t="s">
        <v>39</v>
      </c>
      <c r="T330" s="3">
        <f>COUNTBLANK(shopping_behavior_updated[Customer ID])</f>
        <v>0</v>
      </c>
      <c r="U330" s="3">
        <f>IF(IFERROR(VLOOKUP(shopping_behavior_updated[[#This Row],[Customer ID]],A331:$A$3902,1,FALSE),0),1,0)</f>
        <v>0</v>
      </c>
    </row>
    <row r="331" spans="1:21" x14ac:dyDescent="0.2">
      <c r="A331" s="3">
        <v>330</v>
      </c>
      <c r="B331" s="3">
        <v>70</v>
      </c>
      <c r="C331" s="3" t="s">
        <v>18</v>
      </c>
      <c r="D331" s="3" t="s">
        <v>124</v>
      </c>
      <c r="E331" s="3" t="s">
        <v>20</v>
      </c>
      <c r="F331" s="3">
        <v>31</v>
      </c>
      <c r="G331" s="3" t="s">
        <v>106</v>
      </c>
      <c r="H331" s="3" t="s">
        <v>35</v>
      </c>
      <c r="I331" s="3" t="s">
        <v>51</v>
      </c>
      <c r="J331" s="3" t="s">
        <v>52</v>
      </c>
      <c r="K331" s="3">
        <v>29</v>
      </c>
      <c r="L331" s="3" t="s">
        <v>25</v>
      </c>
      <c r="M331" s="3" t="str">
        <f>IF(shopping_behavior_updated[[#This Row],[Subscription Status]]="","desconocido",shopping_behavior_updated[[#This Row],[Subscription Status]])</f>
        <v>Yes</v>
      </c>
      <c r="N331" s="3" t="s">
        <v>69</v>
      </c>
      <c r="O331" s="3" t="s">
        <v>25</v>
      </c>
      <c r="P331" s="3" t="s">
        <v>25</v>
      </c>
      <c r="Q331" s="3">
        <v>34</v>
      </c>
      <c r="R331" s="3" t="s">
        <v>74</v>
      </c>
      <c r="S331" s="3" t="s">
        <v>87</v>
      </c>
      <c r="T331" s="3">
        <f>COUNTBLANK(shopping_behavior_updated[Customer ID])</f>
        <v>0</v>
      </c>
      <c r="U331" s="3">
        <f>IF(IFERROR(VLOOKUP(shopping_behavior_updated[[#This Row],[Customer ID]],A332:$A$3902,1,FALSE),0),1,0)</f>
        <v>0</v>
      </c>
    </row>
    <row r="332" spans="1:21" x14ac:dyDescent="0.2">
      <c r="A332" s="3">
        <v>331</v>
      </c>
      <c r="B332" s="3">
        <v>46</v>
      </c>
      <c r="C332" s="3" t="s">
        <v>18</v>
      </c>
      <c r="D332" s="3" t="s">
        <v>29</v>
      </c>
      <c r="E332" s="3" t="s">
        <v>20</v>
      </c>
      <c r="F332" s="3">
        <v>51</v>
      </c>
      <c r="G332" s="3" t="s">
        <v>113</v>
      </c>
      <c r="H332" s="3" t="s">
        <v>43</v>
      </c>
      <c r="I332" s="3" t="s">
        <v>117</v>
      </c>
      <c r="J332" s="3" t="s">
        <v>24</v>
      </c>
      <c r="K332" s="3">
        <v>37</v>
      </c>
      <c r="L332" s="3" t="s">
        <v>25</v>
      </c>
      <c r="M332" s="3" t="str">
        <f>IF(shopping_behavior_updated[[#This Row],[Subscription Status]]="","desconocido",shopping_behavior_updated[[#This Row],[Subscription Status]])</f>
        <v>Yes</v>
      </c>
      <c r="N332" s="3" t="s">
        <v>26</v>
      </c>
      <c r="O332" s="3" t="s">
        <v>25</v>
      </c>
      <c r="P332" s="3" t="s">
        <v>25</v>
      </c>
      <c r="Q332" s="3">
        <v>43</v>
      </c>
      <c r="R332" s="3" t="s">
        <v>27</v>
      </c>
      <c r="S332" s="3" t="s">
        <v>75</v>
      </c>
      <c r="T332" s="3">
        <f>COUNTBLANK(shopping_behavior_updated[Customer ID])</f>
        <v>0</v>
      </c>
      <c r="U332" s="3">
        <f>IF(IFERROR(VLOOKUP(shopping_behavior_updated[[#This Row],[Customer ID]],A333:$A$3902,1,FALSE),0),1,0)</f>
        <v>0</v>
      </c>
    </row>
    <row r="333" spans="1:21" x14ac:dyDescent="0.2">
      <c r="A333" s="3">
        <v>332</v>
      </c>
      <c r="B333" s="3">
        <v>31</v>
      </c>
      <c r="C333" s="3" t="s">
        <v>18</v>
      </c>
      <c r="D333" s="3" t="s">
        <v>54</v>
      </c>
      <c r="E333" s="3" t="s">
        <v>20</v>
      </c>
      <c r="F333" s="3">
        <v>98</v>
      </c>
      <c r="G333" s="3" t="s">
        <v>102</v>
      </c>
      <c r="H333" s="3" t="s">
        <v>22</v>
      </c>
      <c r="I333" s="3" t="s">
        <v>117</v>
      </c>
      <c r="J333" s="3" t="s">
        <v>56</v>
      </c>
      <c r="K333" s="3">
        <v>33</v>
      </c>
      <c r="L333" s="3" t="s">
        <v>25</v>
      </c>
      <c r="M333" s="3" t="str">
        <f>IF(shopping_behavior_updated[[#This Row],[Subscription Status]]="","desconocido",shopping_behavior_updated[[#This Row],[Subscription Status]])</f>
        <v>Yes</v>
      </c>
      <c r="N333" s="3" t="s">
        <v>73</v>
      </c>
      <c r="O333" s="3" t="s">
        <v>25</v>
      </c>
      <c r="P333" s="3" t="s">
        <v>25</v>
      </c>
      <c r="Q333" s="3">
        <v>46</v>
      </c>
      <c r="R333" s="3" t="s">
        <v>45</v>
      </c>
      <c r="S333" s="3" t="s">
        <v>57</v>
      </c>
      <c r="T333" s="3">
        <f>COUNTBLANK(shopping_behavior_updated[Customer ID])</f>
        <v>0</v>
      </c>
      <c r="U333" s="3">
        <f>IF(IFERROR(VLOOKUP(shopping_behavior_updated[[#This Row],[Customer ID]],A334:$A$3902,1,FALSE),0),1,0)</f>
        <v>0</v>
      </c>
    </row>
    <row r="334" spans="1:21" x14ac:dyDescent="0.2">
      <c r="A334" s="3">
        <v>333</v>
      </c>
      <c r="B334" s="3">
        <v>19</v>
      </c>
      <c r="C334" s="3" t="s">
        <v>18</v>
      </c>
      <c r="D334" s="3" t="s">
        <v>54</v>
      </c>
      <c r="E334" s="3" t="s">
        <v>20</v>
      </c>
      <c r="F334" s="3">
        <v>86</v>
      </c>
      <c r="G334" s="3" t="s">
        <v>83</v>
      </c>
      <c r="H334" s="3" t="s">
        <v>43</v>
      </c>
      <c r="I334" s="3" t="s">
        <v>31</v>
      </c>
      <c r="J334" s="3" t="s">
        <v>24</v>
      </c>
      <c r="K334" s="3">
        <v>28</v>
      </c>
      <c r="L334" s="3" t="s">
        <v>25</v>
      </c>
      <c r="M334" s="3" t="str">
        <f>IF(shopping_behavior_updated[[#This Row],[Subscription Status]]="","desconocido",shopping_behavior_updated[[#This Row],[Subscription Status]])</f>
        <v>Yes</v>
      </c>
      <c r="N334" s="3" t="s">
        <v>69</v>
      </c>
      <c r="O334" s="3" t="s">
        <v>25</v>
      </c>
      <c r="P334" s="3" t="s">
        <v>25</v>
      </c>
      <c r="Q334" s="3">
        <v>5</v>
      </c>
      <c r="R334" s="3" t="s">
        <v>38</v>
      </c>
      <c r="S334" s="3" t="s">
        <v>87</v>
      </c>
      <c r="T334" s="3">
        <f>COUNTBLANK(shopping_behavior_updated[Customer ID])</f>
        <v>0</v>
      </c>
      <c r="U334" s="3">
        <f>IF(IFERROR(VLOOKUP(shopping_behavior_updated[[#This Row],[Customer ID]],A335:$A$3902,1,FALSE),0),1,0)</f>
        <v>0</v>
      </c>
    </row>
    <row r="335" spans="1:21" x14ac:dyDescent="0.2">
      <c r="A335" s="3">
        <v>334</v>
      </c>
      <c r="B335" s="3">
        <v>39</v>
      </c>
      <c r="C335" s="3" t="s">
        <v>18</v>
      </c>
      <c r="D335" s="3" t="s">
        <v>29</v>
      </c>
      <c r="E335" s="3" t="s">
        <v>20</v>
      </c>
      <c r="F335" s="3">
        <v>64</v>
      </c>
      <c r="G335" s="3" t="s">
        <v>119</v>
      </c>
      <c r="H335" s="3" t="s">
        <v>43</v>
      </c>
      <c r="I335" s="3" t="s">
        <v>84</v>
      </c>
      <c r="J335" s="3" t="s">
        <v>24</v>
      </c>
      <c r="K335" s="3">
        <v>45</v>
      </c>
      <c r="L335" s="3" t="s">
        <v>25</v>
      </c>
      <c r="M335" s="3" t="str">
        <f>IF(shopping_behavior_updated[[#This Row],[Subscription Status]]="","desconocido",shopping_behavior_updated[[#This Row],[Subscription Status]])</f>
        <v>Yes</v>
      </c>
      <c r="N335" s="3" t="s">
        <v>53</v>
      </c>
      <c r="O335" s="3" t="s">
        <v>25</v>
      </c>
      <c r="P335" s="3" t="s">
        <v>25</v>
      </c>
      <c r="Q335" s="3">
        <v>15</v>
      </c>
      <c r="R335" s="3" t="s">
        <v>74</v>
      </c>
      <c r="S335" s="3" t="s">
        <v>75</v>
      </c>
      <c r="T335" s="3">
        <f>COUNTBLANK(shopping_behavior_updated[Customer ID])</f>
        <v>0</v>
      </c>
      <c r="U335" s="3">
        <f>IF(IFERROR(VLOOKUP(shopping_behavior_updated[[#This Row],[Customer ID]],A336:$A$3902,1,FALSE),0),1,0)</f>
        <v>0</v>
      </c>
    </row>
    <row r="336" spans="1:21" x14ac:dyDescent="0.2">
      <c r="A336" s="3">
        <v>335</v>
      </c>
      <c r="B336" s="3">
        <v>41</v>
      </c>
      <c r="C336" s="3" t="s">
        <v>18</v>
      </c>
      <c r="D336" s="3" t="s">
        <v>19</v>
      </c>
      <c r="E336" s="3" t="s">
        <v>20</v>
      </c>
      <c r="F336" s="3">
        <v>46</v>
      </c>
      <c r="G336" s="3" t="s">
        <v>110</v>
      </c>
      <c r="H336" s="3" t="s">
        <v>43</v>
      </c>
      <c r="I336" s="3" t="s">
        <v>92</v>
      </c>
      <c r="J336" s="3" t="s">
        <v>56</v>
      </c>
      <c r="K336" s="3">
        <v>26</v>
      </c>
      <c r="L336" s="3" t="s">
        <v>25</v>
      </c>
      <c r="M336" s="3" t="str">
        <f>IF(shopping_behavior_updated[[#This Row],[Subscription Status]]="","desconocido",shopping_behavior_updated[[#This Row],[Subscription Status]])</f>
        <v>Yes</v>
      </c>
      <c r="N336" s="3" t="s">
        <v>44</v>
      </c>
      <c r="O336" s="3" t="s">
        <v>25</v>
      </c>
      <c r="P336" s="3" t="s">
        <v>25</v>
      </c>
      <c r="Q336" s="3">
        <v>30</v>
      </c>
      <c r="R336" s="3" t="s">
        <v>38</v>
      </c>
      <c r="S336" s="3" t="s">
        <v>48</v>
      </c>
      <c r="T336" s="3">
        <f>COUNTBLANK(shopping_behavior_updated[Customer ID])</f>
        <v>0</v>
      </c>
      <c r="U336" s="3">
        <f>IF(IFERROR(VLOOKUP(shopping_behavior_updated[[#This Row],[Customer ID]],A337:$A$3902,1,FALSE),0),1,0)</f>
        <v>0</v>
      </c>
    </row>
    <row r="337" spans="1:21" x14ac:dyDescent="0.2">
      <c r="A337" s="3">
        <v>336</v>
      </c>
      <c r="B337" s="3">
        <v>20</v>
      </c>
      <c r="C337" s="3" t="s">
        <v>18</v>
      </c>
      <c r="D337" s="3" t="s">
        <v>29</v>
      </c>
      <c r="E337" s="3" t="s">
        <v>20</v>
      </c>
      <c r="F337" s="3">
        <v>85</v>
      </c>
      <c r="G337" s="3" t="s">
        <v>46</v>
      </c>
      <c r="H337" s="3" t="s">
        <v>22</v>
      </c>
      <c r="I337" s="3" t="s">
        <v>31</v>
      </c>
      <c r="J337" s="3" t="s">
        <v>36</v>
      </c>
      <c r="K337" s="3">
        <v>37</v>
      </c>
      <c r="L337" s="3" t="s">
        <v>25</v>
      </c>
      <c r="M337" s="3" t="str">
        <f>IF(shopping_behavior_updated[[#This Row],[Subscription Status]]="","desconocido",shopping_behavior_updated[[#This Row],[Subscription Status]])</f>
        <v>Yes</v>
      </c>
      <c r="N337" s="3" t="s">
        <v>53</v>
      </c>
      <c r="O337" s="3" t="s">
        <v>25</v>
      </c>
      <c r="P337" s="3" t="s">
        <v>25</v>
      </c>
      <c r="Q337" s="3">
        <v>44</v>
      </c>
      <c r="R337" s="3" t="s">
        <v>27</v>
      </c>
      <c r="S337" s="3" t="s">
        <v>96</v>
      </c>
      <c r="T337" s="3">
        <f>COUNTBLANK(shopping_behavior_updated[Customer ID])</f>
        <v>0</v>
      </c>
      <c r="U337" s="3">
        <f>IF(IFERROR(VLOOKUP(shopping_behavior_updated[[#This Row],[Customer ID]],A338:$A$3902,1,FALSE),0),1,0)</f>
        <v>0</v>
      </c>
    </row>
    <row r="338" spans="1:21" x14ac:dyDescent="0.2">
      <c r="A338" s="3">
        <v>337</v>
      </c>
      <c r="B338" s="3">
        <v>36</v>
      </c>
      <c r="C338" s="3" t="s">
        <v>18</v>
      </c>
      <c r="D338" s="3" t="s">
        <v>123</v>
      </c>
      <c r="E338" s="3" t="s">
        <v>66</v>
      </c>
      <c r="F338" s="3">
        <v>81</v>
      </c>
      <c r="G338" s="3" t="s">
        <v>42</v>
      </c>
      <c r="H338" s="3" t="s">
        <v>35</v>
      </c>
      <c r="I338" s="3" t="s">
        <v>120</v>
      </c>
      <c r="J338" s="3" t="s">
        <v>56</v>
      </c>
      <c r="K338" s="3">
        <v>44</v>
      </c>
      <c r="L338" s="3" t="s">
        <v>25</v>
      </c>
      <c r="M338" s="3" t="str">
        <f>IF(shopping_behavior_updated[[#This Row],[Subscription Status]]="","desconocido",shopping_behavior_updated[[#This Row],[Subscription Status]])</f>
        <v>Yes</v>
      </c>
      <c r="N338" s="3" t="s">
        <v>26</v>
      </c>
      <c r="O338" s="3" t="s">
        <v>25</v>
      </c>
      <c r="P338" s="3" t="s">
        <v>25</v>
      </c>
      <c r="Q338" s="3">
        <v>16</v>
      </c>
      <c r="R338" s="3" t="s">
        <v>45</v>
      </c>
      <c r="S338" s="3" t="s">
        <v>48</v>
      </c>
      <c r="T338" s="3">
        <f>COUNTBLANK(shopping_behavior_updated[Customer ID])</f>
        <v>0</v>
      </c>
      <c r="U338" s="3">
        <f>IF(IFERROR(VLOOKUP(shopping_behavior_updated[[#This Row],[Customer ID]],A339:$A$3902,1,FALSE),0),1,0)</f>
        <v>0</v>
      </c>
    </row>
    <row r="339" spans="1:21" x14ac:dyDescent="0.2">
      <c r="A339" s="3">
        <v>338</v>
      </c>
      <c r="B339" s="3">
        <v>32</v>
      </c>
      <c r="C339" s="3" t="s">
        <v>18</v>
      </c>
      <c r="D339" s="3" t="s">
        <v>29</v>
      </c>
      <c r="E339" s="3" t="s">
        <v>20</v>
      </c>
      <c r="F339" s="3">
        <v>59</v>
      </c>
      <c r="G339" s="3" t="s">
        <v>129</v>
      </c>
      <c r="H339" s="3" t="s">
        <v>43</v>
      </c>
      <c r="I339" s="3" t="s">
        <v>108</v>
      </c>
      <c r="J339" s="3" t="s">
        <v>24</v>
      </c>
      <c r="K339" s="3">
        <v>43</v>
      </c>
      <c r="L339" s="3" t="s">
        <v>25</v>
      </c>
      <c r="M339" s="3" t="str">
        <f>IF(shopping_behavior_updated[[#This Row],[Subscription Status]]="","desconocido",shopping_behavior_updated[[#This Row],[Subscription Status]])</f>
        <v>Yes</v>
      </c>
      <c r="N339" s="3" t="s">
        <v>69</v>
      </c>
      <c r="O339" s="3" t="s">
        <v>25</v>
      </c>
      <c r="P339" s="3" t="s">
        <v>25</v>
      </c>
      <c r="Q339" s="3">
        <v>16</v>
      </c>
      <c r="R339" s="3" t="s">
        <v>74</v>
      </c>
      <c r="S339" s="3" t="s">
        <v>48</v>
      </c>
      <c r="T339" s="3">
        <f>COUNTBLANK(shopping_behavior_updated[Customer ID])</f>
        <v>0</v>
      </c>
      <c r="U339" s="3">
        <f>IF(IFERROR(VLOOKUP(shopping_behavior_updated[[#This Row],[Customer ID]],A340:$A$3902,1,FALSE),0),1,0)</f>
        <v>0</v>
      </c>
    </row>
    <row r="340" spans="1:21" x14ac:dyDescent="0.2">
      <c r="A340" s="3">
        <v>339</v>
      </c>
      <c r="B340" s="3">
        <v>69</v>
      </c>
      <c r="C340" s="3" t="s">
        <v>18</v>
      </c>
      <c r="D340" s="3" t="s">
        <v>103</v>
      </c>
      <c r="E340" s="3" t="s">
        <v>20</v>
      </c>
      <c r="F340" s="3">
        <v>79</v>
      </c>
      <c r="G340" s="3" t="s">
        <v>34</v>
      </c>
      <c r="H340" s="3" t="s">
        <v>43</v>
      </c>
      <c r="I340" s="3" t="s">
        <v>64</v>
      </c>
      <c r="J340" s="3" t="s">
        <v>24</v>
      </c>
      <c r="K340" s="3">
        <v>35</v>
      </c>
      <c r="L340" s="3" t="s">
        <v>25</v>
      </c>
      <c r="M340" s="3" t="str">
        <f>IF(shopping_behavior_updated[[#This Row],[Subscription Status]]="","desconocido",shopping_behavior_updated[[#This Row],[Subscription Status]])</f>
        <v>Yes</v>
      </c>
      <c r="N340" s="3" t="s">
        <v>26</v>
      </c>
      <c r="O340" s="3" t="s">
        <v>25</v>
      </c>
      <c r="P340" s="3" t="s">
        <v>25</v>
      </c>
      <c r="Q340" s="3">
        <v>16</v>
      </c>
      <c r="R340" s="3" t="s">
        <v>32</v>
      </c>
      <c r="S340" s="3" t="s">
        <v>39</v>
      </c>
      <c r="T340" s="3">
        <f>COUNTBLANK(shopping_behavior_updated[Customer ID])</f>
        <v>0</v>
      </c>
      <c r="U340" s="3">
        <f>IF(IFERROR(VLOOKUP(shopping_behavior_updated[[#This Row],[Customer ID]],A341:$A$3902,1,FALSE),0),1,0)</f>
        <v>0</v>
      </c>
    </row>
    <row r="341" spans="1:21" x14ac:dyDescent="0.2">
      <c r="A341" s="3">
        <v>340</v>
      </c>
      <c r="B341" s="3">
        <v>40</v>
      </c>
      <c r="C341" s="3" t="s">
        <v>18</v>
      </c>
      <c r="D341" s="3" t="s">
        <v>58</v>
      </c>
      <c r="E341" s="3" t="s">
        <v>20</v>
      </c>
      <c r="F341" s="3">
        <v>33</v>
      </c>
      <c r="G341" s="3" t="s">
        <v>137</v>
      </c>
      <c r="H341" s="3" t="s">
        <v>43</v>
      </c>
      <c r="I341" s="3" t="s">
        <v>84</v>
      </c>
      <c r="J341" s="3" t="s">
        <v>36</v>
      </c>
      <c r="K341" s="3">
        <v>38</v>
      </c>
      <c r="L341" s="3" t="s">
        <v>25</v>
      </c>
      <c r="M341" s="3" t="str">
        <f>IF(shopping_behavior_updated[[#This Row],[Subscription Status]]="","desconocido",shopping_behavior_updated[[#This Row],[Subscription Status]])</f>
        <v>Yes</v>
      </c>
      <c r="N341" s="3" t="s">
        <v>69</v>
      </c>
      <c r="O341" s="3" t="s">
        <v>25</v>
      </c>
      <c r="P341" s="3" t="s">
        <v>25</v>
      </c>
      <c r="Q341" s="3">
        <v>21</v>
      </c>
      <c r="R341" s="3" t="s">
        <v>38</v>
      </c>
      <c r="S341" s="3" t="s">
        <v>96</v>
      </c>
      <c r="T341" s="3">
        <f>COUNTBLANK(shopping_behavior_updated[Customer ID])</f>
        <v>0</v>
      </c>
      <c r="U341" s="3">
        <f>IF(IFERROR(VLOOKUP(shopping_behavior_updated[[#This Row],[Customer ID]],A342:$A$3902,1,FALSE),0),1,0)</f>
        <v>0</v>
      </c>
    </row>
    <row r="342" spans="1:21" x14ac:dyDescent="0.2">
      <c r="A342" s="3">
        <v>341</v>
      </c>
      <c r="B342" s="3">
        <v>40</v>
      </c>
      <c r="C342" s="3" t="s">
        <v>18</v>
      </c>
      <c r="D342" s="3" t="s">
        <v>58</v>
      </c>
      <c r="E342" s="3" t="s">
        <v>20</v>
      </c>
      <c r="F342" s="3">
        <v>47</v>
      </c>
      <c r="G342" s="3" t="s">
        <v>126</v>
      </c>
      <c r="H342" s="3" t="s">
        <v>22</v>
      </c>
      <c r="I342" s="3" t="s">
        <v>143</v>
      </c>
      <c r="J342" s="3" t="s">
        <v>52</v>
      </c>
      <c r="K342" s="3">
        <v>35</v>
      </c>
      <c r="L342" s="3" t="s">
        <v>25</v>
      </c>
      <c r="M342" s="3" t="str">
        <f>IF(shopping_behavior_updated[[#This Row],[Subscription Status]]="","desconocido",shopping_behavior_updated[[#This Row],[Subscription Status]])</f>
        <v>Yes</v>
      </c>
      <c r="N342" s="3" t="s">
        <v>26</v>
      </c>
      <c r="O342" s="3" t="s">
        <v>25</v>
      </c>
      <c r="P342" s="3" t="s">
        <v>25</v>
      </c>
      <c r="Q342" s="3">
        <v>39</v>
      </c>
      <c r="R342" s="3" t="s">
        <v>27</v>
      </c>
      <c r="S342" s="3" t="s">
        <v>96</v>
      </c>
      <c r="T342" s="3">
        <f>COUNTBLANK(shopping_behavior_updated[Customer ID])</f>
        <v>0</v>
      </c>
      <c r="U342" s="3">
        <f>IF(IFERROR(VLOOKUP(shopping_behavior_updated[[#This Row],[Customer ID]],A343:$A$3902,1,FALSE),0),1,0)</f>
        <v>0</v>
      </c>
    </row>
    <row r="343" spans="1:21" x14ac:dyDescent="0.2">
      <c r="A343" s="3">
        <v>342</v>
      </c>
      <c r="B343" s="3">
        <v>20</v>
      </c>
      <c r="C343" s="3" t="s">
        <v>18</v>
      </c>
      <c r="D343" s="3" t="s">
        <v>123</v>
      </c>
      <c r="E343" s="3" t="s">
        <v>66</v>
      </c>
      <c r="F343" s="3">
        <v>20</v>
      </c>
      <c r="G343" s="3" t="s">
        <v>139</v>
      </c>
      <c r="H343" s="3" t="s">
        <v>35</v>
      </c>
      <c r="I343" s="3" t="s">
        <v>143</v>
      </c>
      <c r="J343" s="3" t="s">
        <v>52</v>
      </c>
      <c r="K343" s="3">
        <v>46</v>
      </c>
      <c r="L343" s="3" t="s">
        <v>25</v>
      </c>
      <c r="M343" s="3" t="str">
        <f>IF(shopping_behavior_updated[[#This Row],[Subscription Status]]="","desconocido",shopping_behavior_updated[[#This Row],[Subscription Status]])</f>
        <v>Yes</v>
      </c>
      <c r="N343" s="3" t="s">
        <v>73</v>
      </c>
      <c r="O343" s="3" t="s">
        <v>25</v>
      </c>
      <c r="P343" s="3" t="s">
        <v>25</v>
      </c>
      <c r="Q343" s="3">
        <v>40</v>
      </c>
      <c r="R343" s="3" t="s">
        <v>85</v>
      </c>
      <c r="S343" s="3" t="s">
        <v>75</v>
      </c>
      <c r="T343" s="3">
        <f>COUNTBLANK(shopping_behavior_updated[Customer ID])</f>
        <v>0</v>
      </c>
      <c r="U343" s="3">
        <f>IF(IFERROR(VLOOKUP(shopping_behavior_updated[[#This Row],[Customer ID]],A344:$A$3902,1,FALSE),0),1,0)</f>
        <v>0</v>
      </c>
    </row>
    <row r="344" spans="1:21" x14ac:dyDescent="0.2">
      <c r="A344" s="3">
        <v>343</v>
      </c>
      <c r="B344" s="3">
        <v>64</v>
      </c>
      <c r="C344" s="3" t="s">
        <v>18</v>
      </c>
      <c r="D344" s="3" t="s">
        <v>61</v>
      </c>
      <c r="E344" s="3" t="s">
        <v>62</v>
      </c>
      <c r="F344" s="3">
        <v>36</v>
      </c>
      <c r="G344" s="3" t="s">
        <v>21</v>
      </c>
      <c r="H344" s="3" t="s">
        <v>43</v>
      </c>
      <c r="I344" s="3" t="s">
        <v>77</v>
      </c>
      <c r="J344" s="3" t="s">
        <v>36</v>
      </c>
      <c r="K344" s="3">
        <v>26</v>
      </c>
      <c r="L344" s="3" t="s">
        <v>25</v>
      </c>
      <c r="M344" s="3" t="str">
        <f>IF(shopping_behavior_updated[[#This Row],[Subscription Status]]="","desconocido",shopping_behavior_updated[[#This Row],[Subscription Status]])</f>
        <v>Yes</v>
      </c>
      <c r="N344" s="3" t="s">
        <v>44</v>
      </c>
      <c r="O344" s="3" t="s">
        <v>25</v>
      </c>
      <c r="P344" s="3" t="s">
        <v>25</v>
      </c>
      <c r="Q344" s="3">
        <v>48</v>
      </c>
      <c r="R344" s="3" t="s">
        <v>38</v>
      </c>
      <c r="S344" s="3" t="s">
        <v>96</v>
      </c>
      <c r="T344" s="3">
        <f>COUNTBLANK(shopping_behavior_updated[Customer ID])</f>
        <v>0</v>
      </c>
      <c r="U344" s="3">
        <f>IF(IFERROR(VLOOKUP(shopping_behavior_updated[[#This Row],[Customer ID]],A345:$A$3902,1,FALSE),0),1,0)</f>
        <v>0</v>
      </c>
    </row>
    <row r="345" spans="1:21" x14ac:dyDescent="0.2">
      <c r="A345" s="3">
        <v>344</v>
      </c>
      <c r="B345" s="3">
        <v>27</v>
      </c>
      <c r="C345" s="3" t="s">
        <v>18</v>
      </c>
      <c r="D345" s="3" t="s">
        <v>40</v>
      </c>
      <c r="E345" s="3" t="s">
        <v>41</v>
      </c>
      <c r="F345" s="3">
        <v>39</v>
      </c>
      <c r="G345" s="3" t="s">
        <v>144</v>
      </c>
      <c r="H345" s="3" t="s">
        <v>43</v>
      </c>
      <c r="I345" s="3" t="s">
        <v>72</v>
      </c>
      <c r="J345" s="3" t="s">
        <v>52</v>
      </c>
      <c r="K345" s="3">
        <v>44</v>
      </c>
      <c r="L345" s="3" t="s">
        <v>25</v>
      </c>
      <c r="M345" s="3" t="str">
        <f>IF(shopping_behavior_updated[[#This Row],[Subscription Status]]="","desconocido",shopping_behavior_updated[[#This Row],[Subscription Status]])</f>
        <v>Yes</v>
      </c>
      <c r="N345" s="3" t="s">
        <v>44</v>
      </c>
      <c r="O345" s="3" t="s">
        <v>25</v>
      </c>
      <c r="P345" s="3" t="s">
        <v>25</v>
      </c>
      <c r="Q345" s="3">
        <v>26</v>
      </c>
      <c r="R345" s="3" t="s">
        <v>27</v>
      </c>
      <c r="S345" s="3" t="s">
        <v>87</v>
      </c>
      <c r="T345" s="3">
        <f>COUNTBLANK(shopping_behavior_updated[Customer ID])</f>
        <v>0</v>
      </c>
      <c r="U345" s="3">
        <f>IF(IFERROR(VLOOKUP(shopping_behavior_updated[[#This Row],[Customer ID]],A346:$A$3902,1,FALSE),0),1,0)</f>
        <v>0</v>
      </c>
    </row>
    <row r="346" spans="1:21" x14ac:dyDescent="0.2">
      <c r="A346" s="3">
        <v>345</v>
      </c>
      <c r="B346" s="3">
        <v>24</v>
      </c>
      <c r="C346" s="3" t="s">
        <v>18</v>
      </c>
      <c r="D346" s="3" t="s">
        <v>86</v>
      </c>
      <c r="E346" s="3" t="s">
        <v>20</v>
      </c>
      <c r="F346" s="3">
        <v>71</v>
      </c>
      <c r="G346" s="3" t="s">
        <v>140</v>
      </c>
      <c r="H346" s="3" t="s">
        <v>43</v>
      </c>
      <c r="I346" s="3" t="s">
        <v>60</v>
      </c>
      <c r="J346" s="3" t="s">
        <v>24</v>
      </c>
      <c r="K346" s="3">
        <v>4</v>
      </c>
      <c r="L346" s="3" t="s">
        <v>25</v>
      </c>
      <c r="M346" s="3" t="str">
        <f>IF(shopping_behavior_updated[[#This Row],[Subscription Status]]="","desconocido",shopping_behavior_updated[[#This Row],[Subscription Status]])</f>
        <v>Yes</v>
      </c>
      <c r="N346" s="3" t="s">
        <v>53</v>
      </c>
      <c r="O346" s="3" t="s">
        <v>25</v>
      </c>
      <c r="P346" s="3" t="s">
        <v>25</v>
      </c>
      <c r="Q346" s="3">
        <v>46</v>
      </c>
      <c r="R346" s="3" t="s">
        <v>85</v>
      </c>
      <c r="S346" s="3" t="s">
        <v>87</v>
      </c>
      <c r="T346" s="3">
        <f>COUNTBLANK(shopping_behavior_updated[Customer ID])</f>
        <v>0</v>
      </c>
      <c r="U346" s="3">
        <f>IF(IFERROR(VLOOKUP(shopping_behavior_updated[[#This Row],[Customer ID]],A347:$A$3902,1,FALSE),0),1,0)</f>
        <v>0</v>
      </c>
    </row>
    <row r="347" spans="1:21" x14ac:dyDescent="0.2">
      <c r="A347" s="3">
        <v>346</v>
      </c>
      <c r="B347" s="3">
        <v>48</v>
      </c>
      <c r="C347" s="3" t="s">
        <v>18</v>
      </c>
      <c r="D347" s="3" t="s">
        <v>70</v>
      </c>
      <c r="E347" s="3" t="s">
        <v>41</v>
      </c>
      <c r="F347" s="3">
        <v>59</v>
      </c>
      <c r="G347" s="3" t="s">
        <v>50</v>
      </c>
      <c r="H347" s="3" t="s">
        <v>35</v>
      </c>
      <c r="I347" s="3" t="s">
        <v>77</v>
      </c>
      <c r="J347" s="3" t="s">
        <v>24</v>
      </c>
      <c r="K347" s="3">
        <v>44</v>
      </c>
      <c r="L347" s="3" t="s">
        <v>25</v>
      </c>
      <c r="M347" s="3" t="str">
        <f>IF(shopping_behavior_updated[[#This Row],[Subscription Status]]="","desconocido",shopping_behavior_updated[[#This Row],[Subscription Status]])</f>
        <v>Yes</v>
      </c>
      <c r="N347" s="3" t="s">
        <v>44</v>
      </c>
      <c r="O347" s="3" t="s">
        <v>25</v>
      </c>
      <c r="P347" s="3" t="s">
        <v>25</v>
      </c>
      <c r="Q347" s="3">
        <v>27</v>
      </c>
      <c r="R347" s="3" t="s">
        <v>74</v>
      </c>
      <c r="S347" s="3" t="s">
        <v>48</v>
      </c>
      <c r="T347" s="3">
        <f>COUNTBLANK(shopping_behavior_updated[Customer ID])</f>
        <v>0</v>
      </c>
      <c r="U347" s="3">
        <f>IF(IFERROR(VLOOKUP(shopping_behavior_updated[[#This Row],[Customer ID]],A348:$A$3902,1,FALSE),0),1,0)</f>
        <v>0</v>
      </c>
    </row>
    <row r="348" spans="1:21" x14ac:dyDescent="0.2">
      <c r="A348" s="3">
        <v>347</v>
      </c>
      <c r="B348" s="3">
        <v>49</v>
      </c>
      <c r="C348" s="3" t="s">
        <v>18</v>
      </c>
      <c r="D348" s="3" t="s">
        <v>33</v>
      </c>
      <c r="E348" s="3" t="s">
        <v>20</v>
      </c>
      <c r="F348" s="3">
        <v>50</v>
      </c>
      <c r="G348" s="3" t="s">
        <v>129</v>
      </c>
      <c r="H348" s="3" t="s">
        <v>22</v>
      </c>
      <c r="I348" s="3" t="s">
        <v>82</v>
      </c>
      <c r="J348" s="3" t="s">
        <v>36</v>
      </c>
      <c r="K348" s="3">
        <v>47</v>
      </c>
      <c r="L348" s="3" t="s">
        <v>25</v>
      </c>
      <c r="M348" s="3" t="str">
        <f>IF(shopping_behavior_updated[[#This Row],[Subscription Status]]="","desconocido",shopping_behavior_updated[[#This Row],[Subscription Status]])</f>
        <v>Yes</v>
      </c>
      <c r="N348" s="3" t="s">
        <v>44</v>
      </c>
      <c r="O348" s="3" t="s">
        <v>25</v>
      </c>
      <c r="P348" s="3" t="s">
        <v>25</v>
      </c>
      <c r="Q348" s="3">
        <v>5</v>
      </c>
      <c r="R348" s="3" t="s">
        <v>32</v>
      </c>
      <c r="S348" s="3" t="s">
        <v>39</v>
      </c>
      <c r="T348" s="3">
        <f>COUNTBLANK(shopping_behavior_updated[Customer ID])</f>
        <v>0</v>
      </c>
      <c r="U348" s="3">
        <f>IF(IFERROR(VLOOKUP(shopping_behavior_updated[[#This Row],[Customer ID]],A349:$A$3902,1,FALSE),0),1,0)</f>
        <v>0</v>
      </c>
    </row>
    <row r="349" spans="1:21" x14ac:dyDescent="0.2">
      <c r="A349" s="3">
        <v>348</v>
      </c>
      <c r="B349" s="3">
        <v>36</v>
      </c>
      <c r="C349" s="3" t="s">
        <v>18</v>
      </c>
      <c r="D349" s="3" t="s">
        <v>40</v>
      </c>
      <c r="E349" s="3" t="s">
        <v>41</v>
      </c>
      <c r="F349" s="3">
        <v>41</v>
      </c>
      <c r="G349" s="3" t="s">
        <v>46</v>
      </c>
      <c r="H349" s="3" t="s">
        <v>22</v>
      </c>
      <c r="I349" s="3" t="s">
        <v>107</v>
      </c>
      <c r="J349" s="3" t="s">
        <v>56</v>
      </c>
      <c r="K349" s="3">
        <v>39</v>
      </c>
      <c r="L349" s="3" t="s">
        <v>25</v>
      </c>
      <c r="M349" s="3" t="str">
        <f>IF(shopping_behavior_updated[[#This Row],[Subscription Status]]="","desconocido",shopping_behavior_updated[[#This Row],[Subscription Status]])</f>
        <v>Yes</v>
      </c>
      <c r="N349" s="3" t="s">
        <v>73</v>
      </c>
      <c r="O349" s="3" t="s">
        <v>25</v>
      </c>
      <c r="P349" s="3" t="s">
        <v>25</v>
      </c>
      <c r="Q349" s="3">
        <v>43</v>
      </c>
      <c r="R349" s="3" t="s">
        <v>45</v>
      </c>
      <c r="S349" s="3" t="s">
        <v>28</v>
      </c>
      <c r="T349" s="3">
        <f>COUNTBLANK(shopping_behavior_updated[Customer ID])</f>
        <v>0</v>
      </c>
      <c r="U349" s="3">
        <f>IF(IFERROR(VLOOKUP(shopping_behavior_updated[[#This Row],[Customer ID]],A350:$A$3902,1,FALSE),0),1,0)</f>
        <v>0</v>
      </c>
    </row>
    <row r="350" spans="1:21" x14ac:dyDescent="0.2">
      <c r="A350" s="3">
        <v>349</v>
      </c>
      <c r="B350" s="3">
        <v>56</v>
      </c>
      <c r="C350" s="3" t="s">
        <v>18</v>
      </c>
      <c r="D350" s="3" t="s">
        <v>19</v>
      </c>
      <c r="E350" s="3" t="s">
        <v>20</v>
      </c>
      <c r="F350" s="3">
        <v>59</v>
      </c>
      <c r="G350" s="3" t="s">
        <v>130</v>
      </c>
      <c r="H350" s="3" t="s">
        <v>43</v>
      </c>
      <c r="I350" s="3" t="s">
        <v>117</v>
      </c>
      <c r="J350" s="3" t="s">
        <v>56</v>
      </c>
      <c r="K350" s="3">
        <v>27</v>
      </c>
      <c r="L350" s="3" t="s">
        <v>25</v>
      </c>
      <c r="M350" s="3" t="str">
        <f>IF(shopping_behavior_updated[[#This Row],[Subscription Status]]="","desconocido",shopping_behavior_updated[[#This Row],[Subscription Status]])</f>
        <v>Yes</v>
      </c>
      <c r="N350" s="3" t="s">
        <v>37</v>
      </c>
      <c r="O350" s="3" t="s">
        <v>25</v>
      </c>
      <c r="P350" s="3" t="s">
        <v>25</v>
      </c>
      <c r="Q350" s="3">
        <v>17</v>
      </c>
      <c r="R350" s="3" t="s">
        <v>45</v>
      </c>
      <c r="S350" s="3" t="s">
        <v>28</v>
      </c>
      <c r="T350" s="3">
        <f>COUNTBLANK(shopping_behavior_updated[Customer ID])</f>
        <v>0</v>
      </c>
      <c r="U350" s="3">
        <f>IF(IFERROR(VLOOKUP(shopping_behavior_updated[[#This Row],[Customer ID]],A351:$A$3902,1,FALSE),0),1,0)</f>
        <v>0</v>
      </c>
    </row>
    <row r="351" spans="1:21" x14ac:dyDescent="0.2">
      <c r="A351" s="3">
        <v>350</v>
      </c>
      <c r="B351" s="3">
        <v>37</v>
      </c>
      <c r="C351" s="3" t="s">
        <v>18</v>
      </c>
      <c r="D351" s="3" t="s">
        <v>123</v>
      </c>
      <c r="E351" s="3" t="s">
        <v>66</v>
      </c>
      <c r="F351" s="3">
        <v>87</v>
      </c>
      <c r="G351" s="3" t="s">
        <v>116</v>
      </c>
      <c r="H351" s="3" t="s">
        <v>43</v>
      </c>
      <c r="I351" s="3" t="s">
        <v>95</v>
      </c>
      <c r="J351" s="3" t="s">
        <v>24</v>
      </c>
      <c r="K351" s="3">
        <v>37</v>
      </c>
      <c r="L351" s="3" t="s">
        <v>25</v>
      </c>
      <c r="M351" s="3" t="str">
        <f>IF(shopping_behavior_updated[[#This Row],[Subscription Status]]="","desconocido",shopping_behavior_updated[[#This Row],[Subscription Status]])</f>
        <v>Yes</v>
      </c>
      <c r="N351" s="3" t="s">
        <v>69</v>
      </c>
      <c r="O351" s="3" t="s">
        <v>25</v>
      </c>
      <c r="P351" s="3" t="s">
        <v>25</v>
      </c>
      <c r="Q351" s="3">
        <v>3</v>
      </c>
      <c r="R351" s="3" t="s">
        <v>74</v>
      </c>
      <c r="S351" s="3" t="s">
        <v>75</v>
      </c>
      <c r="T351" s="3">
        <f>COUNTBLANK(shopping_behavior_updated[Customer ID])</f>
        <v>0</v>
      </c>
      <c r="U351" s="3">
        <f>IF(IFERROR(VLOOKUP(shopping_behavior_updated[[#This Row],[Customer ID]],A352:$A$3902,1,FALSE),0),1,0)</f>
        <v>0</v>
      </c>
    </row>
    <row r="352" spans="1:21" x14ac:dyDescent="0.2">
      <c r="A352" s="3">
        <v>351</v>
      </c>
      <c r="B352" s="3">
        <v>42</v>
      </c>
      <c r="C352" s="3" t="s">
        <v>18</v>
      </c>
      <c r="D352" s="3" t="s">
        <v>29</v>
      </c>
      <c r="E352" s="3" t="s">
        <v>20</v>
      </c>
      <c r="F352" s="3">
        <v>68</v>
      </c>
      <c r="G352" s="3" t="s">
        <v>21</v>
      </c>
      <c r="H352" s="3" t="s">
        <v>43</v>
      </c>
      <c r="I352" s="3" t="s">
        <v>82</v>
      </c>
      <c r="J352" s="3" t="s">
        <v>36</v>
      </c>
      <c r="K352" s="3">
        <v>26</v>
      </c>
      <c r="L352" s="3" t="s">
        <v>25</v>
      </c>
      <c r="M352" s="3" t="str">
        <f>IF(shopping_behavior_updated[[#This Row],[Subscription Status]]="","desconocido",shopping_behavior_updated[[#This Row],[Subscription Status]])</f>
        <v>Yes</v>
      </c>
      <c r="N352" s="3" t="s">
        <v>69</v>
      </c>
      <c r="O352" s="3" t="s">
        <v>25</v>
      </c>
      <c r="P352" s="3" t="s">
        <v>25</v>
      </c>
      <c r="Q352" s="3">
        <v>47</v>
      </c>
      <c r="R352" s="3" t="s">
        <v>74</v>
      </c>
      <c r="S352" s="3" t="s">
        <v>28</v>
      </c>
      <c r="T352" s="3">
        <f>COUNTBLANK(shopping_behavior_updated[Customer ID])</f>
        <v>0</v>
      </c>
      <c r="U352" s="3">
        <f>IF(IFERROR(VLOOKUP(shopping_behavior_updated[[#This Row],[Customer ID]],A353:$A$3902,1,FALSE),0),1,0)</f>
        <v>0</v>
      </c>
    </row>
    <row r="353" spans="1:21" x14ac:dyDescent="0.2">
      <c r="A353" s="3">
        <v>352</v>
      </c>
      <c r="B353" s="3">
        <v>28</v>
      </c>
      <c r="C353" s="3" t="s">
        <v>18</v>
      </c>
      <c r="D353" s="3" t="s">
        <v>86</v>
      </c>
      <c r="E353" s="3" t="s">
        <v>20</v>
      </c>
      <c r="F353" s="3">
        <v>90</v>
      </c>
      <c r="G353" s="3" t="s">
        <v>83</v>
      </c>
      <c r="H353" s="3" t="s">
        <v>43</v>
      </c>
      <c r="I353" s="3" t="s">
        <v>84</v>
      </c>
      <c r="J353" s="3" t="s">
        <v>24</v>
      </c>
      <c r="K353" s="3">
        <v>39</v>
      </c>
      <c r="L353" s="3" t="s">
        <v>25</v>
      </c>
      <c r="M353" s="3" t="str">
        <f>IF(shopping_behavior_updated[[#This Row],[Subscription Status]]="","desconocido",shopping_behavior_updated[[#This Row],[Subscription Status]])</f>
        <v>Yes</v>
      </c>
      <c r="N353" s="3" t="s">
        <v>53</v>
      </c>
      <c r="O353" s="3" t="s">
        <v>25</v>
      </c>
      <c r="P353" s="3" t="s">
        <v>25</v>
      </c>
      <c r="Q353" s="3">
        <v>24</v>
      </c>
      <c r="R353" s="3" t="s">
        <v>85</v>
      </c>
      <c r="S353" s="3" t="s">
        <v>75</v>
      </c>
      <c r="T353" s="3">
        <f>COUNTBLANK(shopping_behavior_updated[Customer ID])</f>
        <v>0</v>
      </c>
      <c r="U353" s="3">
        <f>IF(IFERROR(VLOOKUP(shopping_behavior_updated[[#This Row],[Customer ID]],A354:$A$3902,1,FALSE),0),1,0)</f>
        <v>0</v>
      </c>
    </row>
    <row r="354" spans="1:21" x14ac:dyDescent="0.2">
      <c r="A354" s="3">
        <v>353</v>
      </c>
      <c r="B354" s="3">
        <v>27</v>
      </c>
      <c r="C354" s="3" t="s">
        <v>18</v>
      </c>
      <c r="D354" s="3" t="s">
        <v>33</v>
      </c>
      <c r="E354" s="3" t="s">
        <v>20</v>
      </c>
      <c r="F354" s="3">
        <v>71</v>
      </c>
      <c r="G354" s="3" t="s">
        <v>104</v>
      </c>
      <c r="H354" s="3" t="s">
        <v>91</v>
      </c>
      <c r="I354" s="3" t="s">
        <v>133</v>
      </c>
      <c r="J354" s="3" t="s">
        <v>56</v>
      </c>
      <c r="K354" s="3">
        <v>49</v>
      </c>
      <c r="L354" s="3" t="s">
        <v>25</v>
      </c>
      <c r="M354" s="3" t="str">
        <f>IF(shopping_behavior_updated[[#This Row],[Subscription Status]]="","desconocido",shopping_behavior_updated[[#This Row],[Subscription Status]])</f>
        <v>Yes</v>
      </c>
      <c r="N354" s="3" t="s">
        <v>44</v>
      </c>
      <c r="O354" s="3" t="s">
        <v>25</v>
      </c>
      <c r="P354" s="3" t="s">
        <v>25</v>
      </c>
      <c r="Q354" s="3">
        <v>12</v>
      </c>
      <c r="R354" s="3" t="s">
        <v>32</v>
      </c>
      <c r="S354" s="3" t="s">
        <v>96</v>
      </c>
      <c r="T354" s="3">
        <f>COUNTBLANK(shopping_behavior_updated[Customer ID])</f>
        <v>0</v>
      </c>
      <c r="U354" s="3">
        <f>IF(IFERROR(VLOOKUP(shopping_behavior_updated[[#This Row],[Customer ID]],A355:$A$3902,1,FALSE),0),1,0)</f>
        <v>0</v>
      </c>
    </row>
    <row r="355" spans="1:21" x14ac:dyDescent="0.2">
      <c r="A355" s="3">
        <v>354</v>
      </c>
      <c r="B355" s="3">
        <v>63</v>
      </c>
      <c r="C355" s="3" t="s">
        <v>18</v>
      </c>
      <c r="D355" s="3" t="s">
        <v>49</v>
      </c>
      <c r="E355" s="3" t="s">
        <v>41</v>
      </c>
      <c r="F355" s="3">
        <v>64</v>
      </c>
      <c r="G355" s="3" t="s">
        <v>67</v>
      </c>
      <c r="H355" s="3" t="s">
        <v>22</v>
      </c>
      <c r="I355" s="3" t="s">
        <v>133</v>
      </c>
      <c r="J355" s="3" t="s">
        <v>56</v>
      </c>
      <c r="K355" s="3">
        <v>41</v>
      </c>
      <c r="L355" s="3" t="s">
        <v>25</v>
      </c>
      <c r="M355" s="3" t="str">
        <f>IF(shopping_behavior_updated[[#This Row],[Subscription Status]]="","desconocido",shopping_behavior_updated[[#This Row],[Subscription Status]])</f>
        <v>Yes</v>
      </c>
      <c r="N355" s="3" t="s">
        <v>73</v>
      </c>
      <c r="O355" s="3" t="s">
        <v>25</v>
      </c>
      <c r="P355" s="3" t="s">
        <v>25</v>
      </c>
      <c r="Q355" s="3">
        <v>35</v>
      </c>
      <c r="R355" s="3" t="s">
        <v>85</v>
      </c>
      <c r="S355" s="3" t="s">
        <v>87</v>
      </c>
      <c r="T355" s="3">
        <f>COUNTBLANK(shopping_behavior_updated[Customer ID])</f>
        <v>0</v>
      </c>
      <c r="U355" s="3">
        <f>IF(IFERROR(VLOOKUP(shopping_behavior_updated[[#This Row],[Customer ID]],A356:$A$3902,1,FALSE),0),1,0)</f>
        <v>0</v>
      </c>
    </row>
    <row r="356" spans="1:21" x14ac:dyDescent="0.2">
      <c r="A356" s="3">
        <v>355</v>
      </c>
      <c r="B356" s="3">
        <v>58</v>
      </c>
      <c r="C356" s="3" t="s">
        <v>18</v>
      </c>
      <c r="D356" s="3" t="s">
        <v>105</v>
      </c>
      <c r="E356" s="3" t="s">
        <v>66</v>
      </c>
      <c r="F356" s="3">
        <v>76</v>
      </c>
      <c r="G356" s="3" t="s">
        <v>137</v>
      </c>
      <c r="H356" s="3" t="s">
        <v>35</v>
      </c>
      <c r="I356" s="3" t="s">
        <v>77</v>
      </c>
      <c r="J356" s="3" t="s">
        <v>56</v>
      </c>
      <c r="K356" s="3">
        <v>3</v>
      </c>
      <c r="L356" s="3" t="s">
        <v>25</v>
      </c>
      <c r="M356" s="3" t="str">
        <f>IF(shopping_behavior_updated[[#This Row],[Subscription Status]]="","desconocido",shopping_behavior_updated[[#This Row],[Subscription Status]])</f>
        <v>Yes</v>
      </c>
      <c r="N356" s="3" t="s">
        <v>37</v>
      </c>
      <c r="O356" s="3" t="s">
        <v>25</v>
      </c>
      <c r="P356" s="3" t="s">
        <v>25</v>
      </c>
      <c r="Q356" s="3">
        <v>42</v>
      </c>
      <c r="R356" s="3" t="s">
        <v>27</v>
      </c>
      <c r="S356" s="3" t="s">
        <v>39</v>
      </c>
      <c r="T356" s="3">
        <f>COUNTBLANK(shopping_behavior_updated[Customer ID])</f>
        <v>0</v>
      </c>
      <c r="U356" s="3">
        <f>IF(IFERROR(VLOOKUP(shopping_behavior_updated[[#This Row],[Customer ID]],A357:$A$3902,1,FALSE),0),1,0)</f>
        <v>0</v>
      </c>
    </row>
    <row r="357" spans="1:21" x14ac:dyDescent="0.2">
      <c r="A357" s="3">
        <v>356</v>
      </c>
      <c r="B357" s="3">
        <v>37</v>
      </c>
      <c r="C357" s="3" t="s">
        <v>18</v>
      </c>
      <c r="D357" s="3" t="s">
        <v>105</v>
      </c>
      <c r="E357" s="3" t="s">
        <v>66</v>
      </c>
      <c r="F357" s="3">
        <v>42</v>
      </c>
      <c r="G357" s="3" t="s">
        <v>46</v>
      </c>
      <c r="H357" s="3" t="s">
        <v>91</v>
      </c>
      <c r="I357" s="3" t="s">
        <v>135</v>
      </c>
      <c r="J357" s="3" t="s">
        <v>56</v>
      </c>
      <c r="K357" s="3">
        <v>41</v>
      </c>
      <c r="L357" s="3" t="s">
        <v>25</v>
      </c>
      <c r="M357" s="3" t="str">
        <f>IF(shopping_behavior_updated[[#This Row],[Subscription Status]]="","desconocido",shopping_behavior_updated[[#This Row],[Subscription Status]])</f>
        <v>Yes</v>
      </c>
      <c r="N357" s="3" t="s">
        <v>69</v>
      </c>
      <c r="O357" s="3" t="s">
        <v>25</v>
      </c>
      <c r="P357" s="3" t="s">
        <v>25</v>
      </c>
      <c r="Q357" s="3">
        <v>1</v>
      </c>
      <c r="R357" s="3" t="s">
        <v>45</v>
      </c>
      <c r="S357" s="3" t="s">
        <v>96</v>
      </c>
      <c r="T357" s="3">
        <f>COUNTBLANK(shopping_behavior_updated[Customer ID])</f>
        <v>0</v>
      </c>
      <c r="U357" s="3">
        <f>IF(IFERROR(VLOOKUP(shopping_behavior_updated[[#This Row],[Customer ID]],A358:$A$3902,1,FALSE),0),1,0)</f>
        <v>0</v>
      </c>
    </row>
    <row r="358" spans="1:21" x14ac:dyDescent="0.2">
      <c r="A358" s="3">
        <v>357</v>
      </c>
      <c r="B358" s="3">
        <v>56</v>
      </c>
      <c r="C358" s="3" t="s">
        <v>18</v>
      </c>
      <c r="D358" s="3" t="s">
        <v>94</v>
      </c>
      <c r="E358" s="3" t="s">
        <v>20</v>
      </c>
      <c r="F358" s="3">
        <v>80</v>
      </c>
      <c r="G358" s="3" t="s">
        <v>106</v>
      </c>
      <c r="H358" s="3" t="s">
        <v>22</v>
      </c>
      <c r="I358" s="3" t="s">
        <v>93</v>
      </c>
      <c r="J358" s="3" t="s">
        <v>36</v>
      </c>
      <c r="K358" s="3">
        <v>38</v>
      </c>
      <c r="L358" s="3" t="s">
        <v>25</v>
      </c>
      <c r="M358" s="3" t="str">
        <f>IF(shopping_behavior_updated[[#This Row],[Subscription Status]]="","desconocido",shopping_behavior_updated[[#This Row],[Subscription Status]])</f>
        <v>Yes</v>
      </c>
      <c r="N358" s="3" t="s">
        <v>53</v>
      </c>
      <c r="O358" s="3" t="s">
        <v>25</v>
      </c>
      <c r="P358" s="3" t="s">
        <v>25</v>
      </c>
      <c r="Q358" s="3">
        <v>27</v>
      </c>
      <c r="R358" s="3" t="s">
        <v>32</v>
      </c>
      <c r="S358" s="3" t="s">
        <v>39</v>
      </c>
      <c r="T358" s="3">
        <f>COUNTBLANK(shopping_behavior_updated[Customer ID])</f>
        <v>0</v>
      </c>
      <c r="U358" s="3">
        <f>IF(IFERROR(VLOOKUP(shopping_behavior_updated[[#This Row],[Customer ID]],A359:$A$3902,1,FALSE),0),1,0)</f>
        <v>0</v>
      </c>
    </row>
    <row r="359" spans="1:21" x14ac:dyDescent="0.2">
      <c r="A359" s="3">
        <v>358</v>
      </c>
      <c r="B359" s="3">
        <v>18</v>
      </c>
      <c r="C359" s="3" t="s">
        <v>18</v>
      </c>
      <c r="D359" s="3" t="s">
        <v>132</v>
      </c>
      <c r="E359" s="3" t="s">
        <v>66</v>
      </c>
      <c r="F359" s="3">
        <v>56</v>
      </c>
      <c r="G359" s="3" t="s">
        <v>71</v>
      </c>
      <c r="H359" s="3" t="s">
        <v>43</v>
      </c>
      <c r="I359" s="3" t="s">
        <v>77</v>
      </c>
      <c r="J359" s="3" t="s">
        <v>36</v>
      </c>
      <c r="K359" s="3">
        <v>4</v>
      </c>
      <c r="L359" s="3" t="s">
        <v>25</v>
      </c>
      <c r="M359" s="3" t="str">
        <f>IF(shopping_behavior_updated[[#This Row],[Subscription Status]]="","desconocido",shopping_behavior_updated[[#This Row],[Subscription Status]])</f>
        <v>Yes</v>
      </c>
      <c r="N359" s="3" t="s">
        <v>53</v>
      </c>
      <c r="O359" s="3" t="s">
        <v>25</v>
      </c>
      <c r="P359" s="3" t="s">
        <v>25</v>
      </c>
      <c r="Q359" s="3">
        <v>16</v>
      </c>
      <c r="R359" s="3" t="s">
        <v>38</v>
      </c>
      <c r="S359" s="3" t="s">
        <v>75</v>
      </c>
      <c r="T359" s="3">
        <f>COUNTBLANK(shopping_behavior_updated[Customer ID])</f>
        <v>0</v>
      </c>
      <c r="U359" s="3">
        <f>IF(IFERROR(VLOOKUP(shopping_behavior_updated[[#This Row],[Customer ID]],A360:$A$3902,1,FALSE),0),1,0)</f>
        <v>0</v>
      </c>
    </row>
    <row r="360" spans="1:21" x14ac:dyDescent="0.2">
      <c r="A360" s="3">
        <v>359</v>
      </c>
      <c r="B360" s="3">
        <v>48</v>
      </c>
      <c r="C360" s="3" t="s">
        <v>18</v>
      </c>
      <c r="D360" s="3" t="s">
        <v>123</v>
      </c>
      <c r="E360" s="3" t="s">
        <v>66</v>
      </c>
      <c r="F360" s="3">
        <v>25</v>
      </c>
      <c r="G360" s="3" t="s">
        <v>147</v>
      </c>
      <c r="H360" s="3" t="s">
        <v>91</v>
      </c>
      <c r="I360" s="3" t="s">
        <v>135</v>
      </c>
      <c r="J360" s="3" t="s">
        <v>52</v>
      </c>
      <c r="K360" s="3">
        <v>36</v>
      </c>
      <c r="L360" s="3" t="s">
        <v>25</v>
      </c>
      <c r="M360" s="3" t="str">
        <f>IF(shopping_behavior_updated[[#This Row],[Subscription Status]]="","desconocido",shopping_behavior_updated[[#This Row],[Subscription Status]])</f>
        <v>Yes</v>
      </c>
      <c r="N360" s="3" t="s">
        <v>26</v>
      </c>
      <c r="O360" s="3" t="s">
        <v>25</v>
      </c>
      <c r="P360" s="3" t="s">
        <v>25</v>
      </c>
      <c r="Q360" s="3">
        <v>36</v>
      </c>
      <c r="R360" s="3" t="s">
        <v>38</v>
      </c>
      <c r="S360" s="3" t="s">
        <v>96</v>
      </c>
      <c r="T360" s="3">
        <f>COUNTBLANK(shopping_behavior_updated[Customer ID])</f>
        <v>0</v>
      </c>
      <c r="U360" s="3">
        <f>IF(IFERROR(VLOOKUP(shopping_behavior_updated[[#This Row],[Customer ID]],A361:$A$3902,1,FALSE),0),1,0)</f>
        <v>0</v>
      </c>
    </row>
    <row r="361" spans="1:21" x14ac:dyDescent="0.2">
      <c r="A361" s="3">
        <v>360</v>
      </c>
      <c r="B361" s="3">
        <v>31</v>
      </c>
      <c r="C361" s="3" t="s">
        <v>18</v>
      </c>
      <c r="D361" s="3" t="s">
        <v>49</v>
      </c>
      <c r="E361" s="3" t="s">
        <v>41</v>
      </c>
      <c r="F361" s="3">
        <v>74</v>
      </c>
      <c r="G361" s="3" t="s">
        <v>141</v>
      </c>
      <c r="H361" s="3" t="s">
        <v>43</v>
      </c>
      <c r="I361" s="3" t="s">
        <v>77</v>
      </c>
      <c r="J361" s="3" t="s">
        <v>24</v>
      </c>
      <c r="K361" s="3">
        <v>3</v>
      </c>
      <c r="L361" s="3" t="s">
        <v>25</v>
      </c>
      <c r="M361" s="3" t="str">
        <f>IF(shopping_behavior_updated[[#This Row],[Subscription Status]]="","desconocido",shopping_behavior_updated[[#This Row],[Subscription Status]])</f>
        <v>Yes</v>
      </c>
      <c r="N361" s="3" t="s">
        <v>73</v>
      </c>
      <c r="O361" s="3" t="s">
        <v>25</v>
      </c>
      <c r="P361" s="3" t="s">
        <v>25</v>
      </c>
      <c r="Q361" s="3">
        <v>30</v>
      </c>
      <c r="R361" s="3" t="s">
        <v>38</v>
      </c>
      <c r="S361" s="3" t="s">
        <v>96</v>
      </c>
      <c r="T361" s="3">
        <f>COUNTBLANK(shopping_behavior_updated[Customer ID])</f>
        <v>0</v>
      </c>
      <c r="U361" s="3">
        <f>IF(IFERROR(VLOOKUP(shopping_behavior_updated[[#This Row],[Customer ID]],A362:$A$3902,1,FALSE),0),1,0)</f>
        <v>0</v>
      </c>
    </row>
    <row r="362" spans="1:21" x14ac:dyDescent="0.2">
      <c r="A362" s="3">
        <v>361</v>
      </c>
      <c r="B362" s="3">
        <v>51</v>
      </c>
      <c r="C362" s="3" t="s">
        <v>18</v>
      </c>
      <c r="D362" s="3" t="s">
        <v>94</v>
      </c>
      <c r="E362" s="3" t="s">
        <v>20</v>
      </c>
      <c r="F362" s="3">
        <v>30</v>
      </c>
      <c r="G362" s="3" t="s">
        <v>42</v>
      </c>
      <c r="H362" s="3" t="s">
        <v>43</v>
      </c>
      <c r="I362" s="3" t="s">
        <v>84</v>
      </c>
      <c r="J362" s="3" t="s">
        <v>52</v>
      </c>
      <c r="K362" s="3">
        <v>3</v>
      </c>
      <c r="L362" s="3" t="s">
        <v>25</v>
      </c>
      <c r="M362" s="3" t="str">
        <f>IF(shopping_behavior_updated[[#This Row],[Subscription Status]]="","desconocido",shopping_behavior_updated[[#This Row],[Subscription Status]])</f>
        <v>Yes</v>
      </c>
      <c r="N362" s="3" t="s">
        <v>53</v>
      </c>
      <c r="O362" s="3" t="s">
        <v>25</v>
      </c>
      <c r="P362" s="3" t="s">
        <v>25</v>
      </c>
      <c r="Q362" s="3">
        <v>18</v>
      </c>
      <c r="R362" s="3" t="s">
        <v>85</v>
      </c>
      <c r="S362" s="3" t="s">
        <v>28</v>
      </c>
      <c r="T362" s="3">
        <f>COUNTBLANK(shopping_behavior_updated[Customer ID])</f>
        <v>0</v>
      </c>
      <c r="U362" s="3">
        <f>IF(IFERROR(VLOOKUP(shopping_behavior_updated[[#This Row],[Customer ID]],A363:$A$3902,1,FALSE),0),1,0)</f>
        <v>0</v>
      </c>
    </row>
    <row r="363" spans="1:21" x14ac:dyDescent="0.2">
      <c r="A363" s="3">
        <v>362</v>
      </c>
      <c r="B363" s="3">
        <v>65</v>
      </c>
      <c r="C363" s="3" t="s">
        <v>18</v>
      </c>
      <c r="D363" s="3" t="s">
        <v>112</v>
      </c>
      <c r="E363" s="3" t="s">
        <v>20</v>
      </c>
      <c r="F363" s="3">
        <v>96</v>
      </c>
      <c r="G363" s="3" t="s">
        <v>106</v>
      </c>
      <c r="H363" s="3" t="s">
        <v>43</v>
      </c>
      <c r="I363" s="3" t="s">
        <v>51</v>
      </c>
      <c r="J363" s="3" t="s">
        <v>36</v>
      </c>
      <c r="K363" s="3">
        <v>26</v>
      </c>
      <c r="L363" s="3" t="s">
        <v>25</v>
      </c>
      <c r="M363" s="3" t="str">
        <f>IF(shopping_behavior_updated[[#This Row],[Subscription Status]]="","desconocido",shopping_behavior_updated[[#This Row],[Subscription Status]])</f>
        <v>Yes</v>
      </c>
      <c r="N363" s="3" t="s">
        <v>37</v>
      </c>
      <c r="O363" s="3" t="s">
        <v>25</v>
      </c>
      <c r="P363" s="3" t="s">
        <v>25</v>
      </c>
      <c r="Q363" s="3">
        <v>45</v>
      </c>
      <c r="R363" s="3" t="s">
        <v>32</v>
      </c>
      <c r="S363" s="3" t="s">
        <v>48</v>
      </c>
      <c r="T363" s="3">
        <f>COUNTBLANK(shopping_behavior_updated[Customer ID])</f>
        <v>0</v>
      </c>
      <c r="U363" s="3">
        <f>IF(IFERROR(VLOOKUP(shopping_behavior_updated[[#This Row],[Customer ID]],A364:$A$3902,1,FALSE),0),1,0)</f>
        <v>0</v>
      </c>
    </row>
    <row r="364" spans="1:21" x14ac:dyDescent="0.2">
      <c r="A364" s="3">
        <v>363</v>
      </c>
      <c r="B364" s="3">
        <v>53</v>
      </c>
      <c r="C364" s="3" t="s">
        <v>18</v>
      </c>
      <c r="D364" s="3" t="s">
        <v>49</v>
      </c>
      <c r="E364" s="3" t="s">
        <v>41</v>
      </c>
      <c r="F364" s="3">
        <v>64</v>
      </c>
      <c r="G364" s="3" t="s">
        <v>104</v>
      </c>
      <c r="H364" s="3" t="s">
        <v>43</v>
      </c>
      <c r="I364" s="3" t="s">
        <v>60</v>
      </c>
      <c r="J364" s="3" t="s">
        <v>56</v>
      </c>
      <c r="K364" s="3">
        <v>34</v>
      </c>
      <c r="L364" s="3" t="s">
        <v>25</v>
      </c>
      <c r="M364" s="3" t="str">
        <f>IF(shopping_behavior_updated[[#This Row],[Subscription Status]]="","desconocido",shopping_behavior_updated[[#This Row],[Subscription Status]])</f>
        <v>Yes</v>
      </c>
      <c r="N364" s="3" t="s">
        <v>37</v>
      </c>
      <c r="O364" s="3" t="s">
        <v>25</v>
      </c>
      <c r="P364" s="3" t="s">
        <v>25</v>
      </c>
      <c r="Q364" s="3">
        <v>1</v>
      </c>
      <c r="R364" s="3" t="s">
        <v>27</v>
      </c>
      <c r="S364" s="3" t="s">
        <v>28</v>
      </c>
      <c r="T364" s="3">
        <f>COUNTBLANK(shopping_behavior_updated[Customer ID])</f>
        <v>0</v>
      </c>
      <c r="U364" s="3">
        <f>IF(IFERROR(VLOOKUP(shopping_behavior_updated[[#This Row],[Customer ID]],A365:$A$3902,1,FALSE),0),1,0)</f>
        <v>0</v>
      </c>
    </row>
    <row r="365" spans="1:21" x14ac:dyDescent="0.2">
      <c r="A365" s="3">
        <v>364</v>
      </c>
      <c r="B365" s="3">
        <v>55</v>
      </c>
      <c r="C365" s="3" t="s">
        <v>18</v>
      </c>
      <c r="D365" s="3" t="s">
        <v>58</v>
      </c>
      <c r="E365" s="3" t="s">
        <v>20</v>
      </c>
      <c r="F365" s="3">
        <v>88</v>
      </c>
      <c r="G365" s="3" t="s">
        <v>102</v>
      </c>
      <c r="H365" s="3" t="s">
        <v>22</v>
      </c>
      <c r="I365" s="3" t="s">
        <v>133</v>
      </c>
      <c r="J365" s="3" t="s">
        <v>24</v>
      </c>
      <c r="K365" s="3">
        <v>31</v>
      </c>
      <c r="L365" s="3" t="s">
        <v>25</v>
      </c>
      <c r="M365" s="3" t="str">
        <f>IF(shopping_behavior_updated[[#This Row],[Subscription Status]]="","desconocido",shopping_behavior_updated[[#This Row],[Subscription Status]])</f>
        <v>Yes</v>
      </c>
      <c r="N365" s="3" t="s">
        <v>37</v>
      </c>
      <c r="O365" s="3" t="s">
        <v>25</v>
      </c>
      <c r="P365" s="3" t="s">
        <v>25</v>
      </c>
      <c r="Q365" s="3">
        <v>42</v>
      </c>
      <c r="R365" s="3" t="s">
        <v>74</v>
      </c>
      <c r="S365" s="3" t="s">
        <v>28</v>
      </c>
      <c r="T365" s="3">
        <f>COUNTBLANK(shopping_behavior_updated[Customer ID])</f>
        <v>0</v>
      </c>
      <c r="U365" s="3">
        <f>IF(IFERROR(VLOOKUP(shopping_behavior_updated[[#This Row],[Customer ID]],A366:$A$3902,1,FALSE),0),1,0)</f>
        <v>0</v>
      </c>
    </row>
    <row r="366" spans="1:21" x14ac:dyDescent="0.2">
      <c r="A366" s="3">
        <v>365</v>
      </c>
      <c r="B366" s="3">
        <v>62</v>
      </c>
      <c r="C366" s="3" t="s">
        <v>18</v>
      </c>
      <c r="D366" s="3" t="s">
        <v>70</v>
      </c>
      <c r="E366" s="3" t="s">
        <v>41</v>
      </c>
      <c r="F366" s="3">
        <v>88</v>
      </c>
      <c r="G366" s="3" t="s">
        <v>113</v>
      </c>
      <c r="H366" s="3" t="s">
        <v>22</v>
      </c>
      <c r="I366" s="3" t="s">
        <v>60</v>
      </c>
      <c r="J366" s="3" t="s">
        <v>52</v>
      </c>
      <c r="K366" s="3">
        <v>3</v>
      </c>
      <c r="L366" s="3" t="s">
        <v>25</v>
      </c>
      <c r="M366" s="3" t="str">
        <f>IF(shopping_behavior_updated[[#This Row],[Subscription Status]]="","desconocido",shopping_behavior_updated[[#This Row],[Subscription Status]])</f>
        <v>Yes</v>
      </c>
      <c r="N366" s="3" t="s">
        <v>37</v>
      </c>
      <c r="O366" s="3" t="s">
        <v>25</v>
      </c>
      <c r="P366" s="3" t="s">
        <v>25</v>
      </c>
      <c r="Q366" s="3">
        <v>7</v>
      </c>
      <c r="R366" s="3" t="s">
        <v>27</v>
      </c>
      <c r="S366" s="3" t="s">
        <v>96</v>
      </c>
      <c r="T366" s="3">
        <f>COUNTBLANK(shopping_behavior_updated[Customer ID])</f>
        <v>0</v>
      </c>
      <c r="U366" s="3">
        <f>IF(IFERROR(VLOOKUP(shopping_behavior_updated[[#This Row],[Customer ID]],A367:$A$3902,1,FALSE),0),1,0)</f>
        <v>0</v>
      </c>
    </row>
    <row r="367" spans="1:21" x14ac:dyDescent="0.2">
      <c r="A367" s="3">
        <v>366</v>
      </c>
      <c r="B367" s="3">
        <v>55</v>
      </c>
      <c r="C367" s="3" t="s">
        <v>18</v>
      </c>
      <c r="D367" s="3" t="s">
        <v>142</v>
      </c>
      <c r="E367" s="3" t="s">
        <v>66</v>
      </c>
      <c r="F367" s="3">
        <v>88</v>
      </c>
      <c r="G367" s="3" t="s">
        <v>63</v>
      </c>
      <c r="H367" s="3" t="s">
        <v>91</v>
      </c>
      <c r="I367" s="3" t="s">
        <v>23</v>
      </c>
      <c r="J367" s="3" t="s">
        <v>52</v>
      </c>
      <c r="K367" s="3">
        <v>37</v>
      </c>
      <c r="L367" s="3" t="s">
        <v>25</v>
      </c>
      <c r="M367" s="3" t="str">
        <f>IF(shopping_behavior_updated[[#This Row],[Subscription Status]]="","desconocido",shopping_behavior_updated[[#This Row],[Subscription Status]])</f>
        <v>Yes</v>
      </c>
      <c r="N367" s="3" t="s">
        <v>53</v>
      </c>
      <c r="O367" s="3" t="s">
        <v>25</v>
      </c>
      <c r="P367" s="3" t="s">
        <v>25</v>
      </c>
      <c r="Q367" s="3">
        <v>50</v>
      </c>
      <c r="R367" s="3" t="s">
        <v>45</v>
      </c>
      <c r="S367" s="3" t="s">
        <v>57</v>
      </c>
      <c r="T367" s="3">
        <f>COUNTBLANK(shopping_behavior_updated[Customer ID])</f>
        <v>0</v>
      </c>
      <c r="U367" s="3">
        <f>IF(IFERROR(VLOOKUP(shopping_behavior_updated[[#This Row],[Customer ID]],A368:$A$3902,1,FALSE),0),1,0)</f>
        <v>0</v>
      </c>
    </row>
    <row r="368" spans="1:21" x14ac:dyDescent="0.2">
      <c r="A368" s="3">
        <v>367</v>
      </c>
      <c r="B368" s="3">
        <v>64</v>
      </c>
      <c r="C368" s="3" t="s">
        <v>18</v>
      </c>
      <c r="D368" s="3" t="s">
        <v>124</v>
      </c>
      <c r="E368" s="3" t="s">
        <v>20</v>
      </c>
      <c r="F368" s="3">
        <v>36</v>
      </c>
      <c r="G368" s="3" t="s">
        <v>144</v>
      </c>
      <c r="H368" s="3" t="s">
        <v>43</v>
      </c>
      <c r="I368" s="3" t="s">
        <v>47</v>
      </c>
      <c r="J368" s="3" t="s">
        <v>36</v>
      </c>
      <c r="K368" s="3">
        <v>35</v>
      </c>
      <c r="L368" s="3" t="s">
        <v>25</v>
      </c>
      <c r="M368" s="3" t="str">
        <f>IF(shopping_behavior_updated[[#This Row],[Subscription Status]]="","desconocido",shopping_behavior_updated[[#This Row],[Subscription Status]])</f>
        <v>Yes</v>
      </c>
      <c r="N368" s="3" t="s">
        <v>73</v>
      </c>
      <c r="O368" s="3" t="s">
        <v>25</v>
      </c>
      <c r="P368" s="3" t="s">
        <v>25</v>
      </c>
      <c r="Q368" s="3">
        <v>37</v>
      </c>
      <c r="R368" s="3" t="s">
        <v>27</v>
      </c>
      <c r="S368" s="3" t="s">
        <v>28</v>
      </c>
      <c r="T368" s="3">
        <f>COUNTBLANK(shopping_behavior_updated[Customer ID])</f>
        <v>0</v>
      </c>
      <c r="U368" s="3">
        <f>IF(IFERROR(VLOOKUP(shopping_behavior_updated[[#This Row],[Customer ID]],A369:$A$3902,1,FALSE),0),1,0)</f>
        <v>0</v>
      </c>
    </row>
    <row r="369" spans="1:21" x14ac:dyDescent="0.2">
      <c r="A369" s="3">
        <v>368</v>
      </c>
      <c r="B369" s="3">
        <v>52</v>
      </c>
      <c r="C369" s="3" t="s">
        <v>18</v>
      </c>
      <c r="D369" s="3" t="s">
        <v>80</v>
      </c>
      <c r="E369" s="3" t="s">
        <v>20</v>
      </c>
      <c r="F369" s="3">
        <v>40</v>
      </c>
      <c r="G369" s="3" t="s">
        <v>121</v>
      </c>
      <c r="H369" s="3" t="s">
        <v>91</v>
      </c>
      <c r="I369" s="3" t="s">
        <v>108</v>
      </c>
      <c r="J369" s="3" t="s">
        <v>36</v>
      </c>
      <c r="K369" s="3">
        <v>28</v>
      </c>
      <c r="L369" s="3" t="s">
        <v>25</v>
      </c>
      <c r="M369" s="3" t="str">
        <f>IF(shopping_behavior_updated[[#This Row],[Subscription Status]]="","desconocido",shopping_behavior_updated[[#This Row],[Subscription Status]])</f>
        <v>Yes</v>
      </c>
      <c r="N369" s="3" t="s">
        <v>73</v>
      </c>
      <c r="O369" s="3" t="s">
        <v>25</v>
      </c>
      <c r="P369" s="3" t="s">
        <v>25</v>
      </c>
      <c r="Q369" s="3">
        <v>18</v>
      </c>
      <c r="R369" s="3" t="s">
        <v>74</v>
      </c>
      <c r="S369" s="3" t="s">
        <v>87</v>
      </c>
      <c r="T369" s="3">
        <f>COUNTBLANK(shopping_behavior_updated[Customer ID])</f>
        <v>0</v>
      </c>
      <c r="U369" s="3">
        <f>IF(IFERROR(VLOOKUP(shopping_behavior_updated[[#This Row],[Customer ID]],A370:$A$3902,1,FALSE),0),1,0)</f>
        <v>0</v>
      </c>
    </row>
    <row r="370" spans="1:21" x14ac:dyDescent="0.2">
      <c r="A370" s="3">
        <v>369</v>
      </c>
      <c r="B370" s="3">
        <v>24</v>
      </c>
      <c r="C370" s="3" t="s">
        <v>18</v>
      </c>
      <c r="D370" s="3" t="s">
        <v>65</v>
      </c>
      <c r="E370" s="3" t="s">
        <v>66</v>
      </c>
      <c r="F370" s="3">
        <v>39</v>
      </c>
      <c r="G370" s="3" t="s">
        <v>100</v>
      </c>
      <c r="H370" s="3" t="s">
        <v>43</v>
      </c>
      <c r="I370" s="3" t="s">
        <v>60</v>
      </c>
      <c r="J370" s="3" t="s">
        <v>36</v>
      </c>
      <c r="K370" s="3">
        <v>45</v>
      </c>
      <c r="L370" s="3" t="s">
        <v>25</v>
      </c>
      <c r="M370" s="3" t="str">
        <f>IF(shopping_behavior_updated[[#This Row],[Subscription Status]]="","desconocido",shopping_behavior_updated[[#This Row],[Subscription Status]])</f>
        <v>Yes</v>
      </c>
      <c r="N370" s="3" t="s">
        <v>53</v>
      </c>
      <c r="O370" s="3" t="s">
        <v>25</v>
      </c>
      <c r="P370" s="3" t="s">
        <v>25</v>
      </c>
      <c r="Q370" s="3">
        <v>29</v>
      </c>
      <c r="R370" s="3" t="s">
        <v>32</v>
      </c>
      <c r="S370" s="3" t="s">
        <v>87</v>
      </c>
      <c r="T370" s="3">
        <f>COUNTBLANK(shopping_behavior_updated[Customer ID])</f>
        <v>0</v>
      </c>
      <c r="U370" s="3">
        <f>IF(IFERROR(VLOOKUP(shopping_behavior_updated[[#This Row],[Customer ID]],A371:$A$3902,1,FALSE),0),1,0)</f>
        <v>0</v>
      </c>
    </row>
    <row r="371" spans="1:21" x14ac:dyDescent="0.2">
      <c r="A371" s="3">
        <v>370</v>
      </c>
      <c r="B371" s="3">
        <v>38</v>
      </c>
      <c r="C371" s="3" t="s">
        <v>18</v>
      </c>
      <c r="D371" s="3" t="s">
        <v>132</v>
      </c>
      <c r="E371" s="3" t="s">
        <v>66</v>
      </c>
      <c r="F371" s="3">
        <v>40</v>
      </c>
      <c r="G371" s="3" t="s">
        <v>149</v>
      </c>
      <c r="H371" s="3" t="s">
        <v>43</v>
      </c>
      <c r="I371" s="3" t="s">
        <v>64</v>
      </c>
      <c r="J371" s="3" t="s">
        <v>52</v>
      </c>
      <c r="K371" s="3">
        <v>33</v>
      </c>
      <c r="L371" s="3" t="s">
        <v>25</v>
      </c>
      <c r="M371" s="3" t="str">
        <f>IF(shopping_behavior_updated[[#This Row],[Subscription Status]]="","desconocido",shopping_behavior_updated[[#This Row],[Subscription Status]])</f>
        <v>Yes</v>
      </c>
      <c r="N371" s="3" t="s">
        <v>73</v>
      </c>
      <c r="O371" s="3" t="s">
        <v>25</v>
      </c>
      <c r="P371" s="3" t="s">
        <v>25</v>
      </c>
      <c r="Q371" s="3">
        <v>45</v>
      </c>
      <c r="R371" s="3" t="s">
        <v>45</v>
      </c>
      <c r="S371" s="3" t="s">
        <v>57</v>
      </c>
      <c r="T371" s="3">
        <f>COUNTBLANK(shopping_behavior_updated[Customer ID])</f>
        <v>0</v>
      </c>
      <c r="U371" s="3">
        <f>IF(IFERROR(VLOOKUP(shopping_behavior_updated[[#This Row],[Customer ID]],A372:$A$3902,1,FALSE),0),1,0)</f>
        <v>0</v>
      </c>
    </row>
    <row r="372" spans="1:21" x14ac:dyDescent="0.2">
      <c r="A372" s="3">
        <v>371</v>
      </c>
      <c r="B372" s="3">
        <v>59</v>
      </c>
      <c r="C372" s="3" t="s">
        <v>18</v>
      </c>
      <c r="D372" s="3" t="s">
        <v>118</v>
      </c>
      <c r="E372" s="3" t="s">
        <v>66</v>
      </c>
      <c r="F372" s="3">
        <v>34</v>
      </c>
      <c r="G372" s="3" t="s">
        <v>46</v>
      </c>
      <c r="H372" s="3" t="s">
        <v>43</v>
      </c>
      <c r="I372" s="3" t="s">
        <v>77</v>
      </c>
      <c r="J372" s="3" t="s">
        <v>24</v>
      </c>
      <c r="K372" s="3">
        <v>34</v>
      </c>
      <c r="L372" s="3" t="s">
        <v>25</v>
      </c>
      <c r="M372" s="3" t="str">
        <f>IF(shopping_behavior_updated[[#This Row],[Subscription Status]]="","desconocido",shopping_behavior_updated[[#This Row],[Subscription Status]])</f>
        <v>Yes</v>
      </c>
      <c r="N372" s="3" t="s">
        <v>26</v>
      </c>
      <c r="O372" s="3" t="s">
        <v>25</v>
      </c>
      <c r="P372" s="3" t="s">
        <v>25</v>
      </c>
      <c r="Q372" s="3">
        <v>13</v>
      </c>
      <c r="R372" s="3" t="s">
        <v>45</v>
      </c>
      <c r="S372" s="3" t="s">
        <v>39</v>
      </c>
      <c r="T372" s="3">
        <f>COUNTBLANK(shopping_behavior_updated[Customer ID])</f>
        <v>0</v>
      </c>
      <c r="U372" s="3">
        <f>IF(IFERROR(VLOOKUP(shopping_behavior_updated[[#This Row],[Customer ID]],A373:$A$3902,1,FALSE),0),1,0)</f>
        <v>0</v>
      </c>
    </row>
    <row r="373" spans="1:21" x14ac:dyDescent="0.2">
      <c r="A373" s="3">
        <v>372</v>
      </c>
      <c r="B373" s="3">
        <v>27</v>
      </c>
      <c r="C373" s="3" t="s">
        <v>18</v>
      </c>
      <c r="D373" s="3" t="s">
        <v>49</v>
      </c>
      <c r="E373" s="3" t="s">
        <v>41</v>
      </c>
      <c r="F373" s="3">
        <v>83</v>
      </c>
      <c r="G373" s="3" t="s">
        <v>97</v>
      </c>
      <c r="H373" s="3" t="s">
        <v>35</v>
      </c>
      <c r="I373" s="3" t="s">
        <v>68</v>
      </c>
      <c r="J373" s="3" t="s">
        <v>24</v>
      </c>
      <c r="K373" s="3">
        <v>32</v>
      </c>
      <c r="L373" s="3" t="s">
        <v>25</v>
      </c>
      <c r="M373" s="3" t="str">
        <f>IF(shopping_behavior_updated[[#This Row],[Subscription Status]]="","desconocido",shopping_behavior_updated[[#This Row],[Subscription Status]])</f>
        <v>Yes</v>
      </c>
      <c r="N373" s="3" t="s">
        <v>69</v>
      </c>
      <c r="O373" s="3" t="s">
        <v>25</v>
      </c>
      <c r="P373" s="3" t="s">
        <v>25</v>
      </c>
      <c r="Q373" s="3">
        <v>47</v>
      </c>
      <c r="R373" s="3" t="s">
        <v>45</v>
      </c>
      <c r="S373" s="3" t="s">
        <v>87</v>
      </c>
      <c r="T373" s="3">
        <f>COUNTBLANK(shopping_behavior_updated[Customer ID])</f>
        <v>0</v>
      </c>
      <c r="U373" s="3">
        <f>IF(IFERROR(VLOOKUP(shopping_behavior_updated[[#This Row],[Customer ID]],A374:$A$3902,1,FALSE),0),1,0)</f>
        <v>0</v>
      </c>
    </row>
    <row r="374" spans="1:21" x14ac:dyDescent="0.2">
      <c r="A374" s="3">
        <v>373</v>
      </c>
      <c r="B374" s="3">
        <v>24</v>
      </c>
      <c r="C374" s="3" t="s">
        <v>18</v>
      </c>
      <c r="D374" s="3" t="s">
        <v>29</v>
      </c>
      <c r="E374" s="3" t="s">
        <v>20</v>
      </c>
      <c r="F374" s="3">
        <v>85</v>
      </c>
      <c r="G374" s="3" t="s">
        <v>137</v>
      </c>
      <c r="H374" s="3" t="s">
        <v>22</v>
      </c>
      <c r="I374" s="3" t="s">
        <v>120</v>
      </c>
      <c r="J374" s="3" t="s">
        <v>52</v>
      </c>
      <c r="K374" s="3">
        <v>37</v>
      </c>
      <c r="L374" s="3" t="s">
        <v>25</v>
      </c>
      <c r="M374" s="3" t="str">
        <f>IF(shopping_behavior_updated[[#This Row],[Subscription Status]]="","desconocido",shopping_behavior_updated[[#This Row],[Subscription Status]])</f>
        <v>Yes</v>
      </c>
      <c r="N374" s="3" t="s">
        <v>53</v>
      </c>
      <c r="O374" s="3" t="s">
        <v>25</v>
      </c>
      <c r="P374" s="3" t="s">
        <v>25</v>
      </c>
      <c r="Q374" s="3">
        <v>7</v>
      </c>
      <c r="R374" s="3" t="s">
        <v>85</v>
      </c>
      <c r="S374" s="3" t="s">
        <v>39</v>
      </c>
      <c r="T374" s="3">
        <f>COUNTBLANK(shopping_behavior_updated[Customer ID])</f>
        <v>0</v>
      </c>
      <c r="U374" s="3">
        <f>IF(IFERROR(VLOOKUP(shopping_behavior_updated[[#This Row],[Customer ID]],A375:$A$3902,1,FALSE),0),1,0)</f>
        <v>0</v>
      </c>
    </row>
    <row r="375" spans="1:21" x14ac:dyDescent="0.2">
      <c r="A375" s="3">
        <v>374</v>
      </c>
      <c r="B375" s="3">
        <v>23</v>
      </c>
      <c r="C375" s="3" t="s">
        <v>18</v>
      </c>
      <c r="D375" s="3" t="s">
        <v>61</v>
      </c>
      <c r="E375" s="3" t="s">
        <v>62</v>
      </c>
      <c r="F375" s="3">
        <v>27</v>
      </c>
      <c r="G375" s="3" t="s">
        <v>113</v>
      </c>
      <c r="H375" s="3" t="s">
        <v>22</v>
      </c>
      <c r="I375" s="3" t="s">
        <v>51</v>
      </c>
      <c r="J375" s="3" t="s">
        <v>52</v>
      </c>
      <c r="K375" s="3">
        <v>46</v>
      </c>
      <c r="L375" s="3" t="s">
        <v>25</v>
      </c>
      <c r="M375" s="3" t="str">
        <f>IF(shopping_behavior_updated[[#This Row],[Subscription Status]]="","desconocido",shopping_behavior_updated[[#This Row],[Subscription Status]])</f>
        <v>Yes</v>
      </c>
      <c r="N375" s="3" t="s">
        <v>26</v>
      </c>
      <c r="O375" s="3" t="s">
        <v>25</v>
      </c>
      <c r="P375" s="3" t="s">
        <v>25</v>
      </c>
      <c r="Q375" s="3">
        <v>11</v>
      </c>
      <c r="R375" s="3" t="s">
        <v>27</v>
      </c>
      <c r="S375" s="3" t="s">
        <v>75</v>
      </c>
      <c r="T375" s="3">
        <f>COUNTBLANK(shopping_behavior_updated[Customer ID])</f>
        <v>0</v>
      </c>
      <c r="U375" s="3">
        <f>IF(IFERROR(VLOOKUP(shopping_behavior_updated[[#This Row],[Customer ID]],A376:$A$3902,1,FALSE),0),1,0)</f>
        <v>0</v>
      </c>
    </row>
    <row r="376" spans="1:21" x14ac:dyDescent="0.2">
      <c r="A376" s="3">
        <v>375</v>
      </c>
      <c r="B376" s="3">
        <v>69</v>
      </c>
      <c r="C376" s="3" t="s">
        <v>18</v>
      </c>
      <c r="D376" s="3" t="s">
        <v>105</v>
      </c>
      <c r="E376" s="3" t="s">
        <v>66</v>
      </c>
      <c r="F376" s="3">
        <v>78</v>
      </c>
      <c r="G376" s="3" t="s">
        <v>122</v>
      </c>
      <c r="H376" s="3" t="s">
        <v>35</v>
      </c>
      <c r="I376" s="3" t="s">
        <v>72</v>
      </c>
      <c r="J376" s="3" t="s">
        <v>36</v>
      </c>
      <c r="K376" s="3">
        <v>5</v>
      </c>
      <c r="L376" s="3" t="s">
        <v>25</v>
      </c>
      <c r="M376" s="3" t="str">
        <f>IF(shopping_behavior_updated[[#This Row],[Subscription Status]]="","desconocido",shopping_behavior_updated[[#This Row],[Subscription Status]])</f>
        <v>Yes</v>
      </c>
      <c r="N376" s="3" t="s">
        <v>73</v>
      </c>
      <c r="O376" s="3" t="s">
        <v>25</v>
      </c>
      <c r="P376" s="3" t="s">
        <v>25</v>
      </c>
      <c r="Q376" s="3">
        <v>39</v>
      </c>
      <c r="R376" s="3" t="s">
        <v>74</v>
      </c>
      <c r="S376" s="3" t="s">
        <v>87</v>
      </c>
      <c r="T376" s="3">
        <f>COUNTBLANK(shopping_behavior_updated[Customer ID])</f>
        <v>0</v>
      </c>
      <c r="U376" s="3">
        <f>IF(IFERROR(VLOOKUP(shopping_behavior_updated[[#This Row],[Customer ID]],A377:$A$3902,1,FALSE),0),1,0)</f>
        <v>0</v>
      </c>
    </row>
    <row r="377" spans="1:21" x14ac:dyDescent="0.2">
      <c r="A377" s="3">
        <v>376</v>
      </c>
      <c r="B377" s="3">
        <v>59</v>
      </c>
      <c r="C377" s="3" t="s">
        <v>18</v>
      </c>
      <c r="D377" s="3" t="s">
        <v>88</v>
      </c>
      <c r="E377" s="3" t="s">
        <v>66</v>
      </c>
      <c r="F377" s="3">
        <v>32</v>
      </c>
      <c r="G377" s="3" t="s">
        <v>100</v>
      </c>
      <c r="H377" s="3" t="s">
        <v>43</v>
      </c>
      <c r="I377" s="3" t="s">
        <v>77</v>
      </c>
      <c r="J377" s="3" t="s">
        <v>52</v>
      </c>
      <c r="K377" s="3">
        <v>44</v>
      </c>
      <c r="L377" s="3" t="s">
        <v>25</v>
      </c>
      <c r="M377" s="3" t="str">
        <f>IF(shopping_behavior_updated[[#This Row],[Subscription Status]]="","desconocido",shopping_behavior_updated[[#This Row],[Subscription Status]])</f>
        <v>Yes</v>
      </c>
      <c r="N377" s="3" t="s">
        <v>53</v>
      </c>
      <c r="O377" s="3" t="s">
        <v>25</v>
      </c>
      <c r="P377" s="3" t="s">
        <v>25</v>
      </c>
      <c r="Q377" s="3">
        <v>6</v>
      </c>
      <c r="R377" s="3" t="s">
        <v>85</v>
      </c>
      <c r="S377" s="3" t="s">
        <v>57</v>
      </c>
      <c r="T377" s="3">
        <f>COUNTBLANK(shopping_behavior_updated[Customer ID])</f>
        <v>0</v>
      </c>
      <c r="U377" s="3">
        <f>IF(IFERROR(VLOOKUP(shopping_behavior_updated[[#This Row],[Customer ID]],A378:$A$3902,1,FALSE),0),1,0)</f>
        <v>0</v>
      </c>
    </row>
    <row r="378" spans="1:21" x14ac:dyDescent="0.2">
      <c r="A378" s="3">
        <v>377</v>
      </c>
      <c r="B378" s="3">
        <v>51</v>
      </c>
      <c r="C378" s="3" t="s">
        <v>18</v>
      </c>
      <c r="D378" s="3" t="s">
        <v>70</v>
      </c>
      <c r="E378" s="3" t="s">
        <v>41</v>
      </c>
      <c r="F378" s="3">
        <v>51</v>
      </c>
      <c r="G378" s="3" t="s">
        <v>130</v>
      </c>
      <c r="H378" s="3" t="s">
        <v>35</v>
      </c>
      <c r="I378" s="3" t="s">
        <v>23</v>
      </c>
      <c r="J378" s="3" t="s">
        <v>56</v>
      </c>
      <c r="K378" s="3">
        <v>49</v>
      </c>
      <c r="L378" s="3" t="s">
        <v>25</v>
      </c>
      <c r="M378" s="3" t="str">
        <f>IF(shopping_behavior_updated[[#This Row],[Subscription Status]]="","desconocido",shopping_behavior_updated[[#This Row],[Subscription Status]])</f>
        <v>Yes</v>
      </c>
      <c r="N378" s="3" t="s">
        <v>26</v>
      </c>
      <c r="O378" s="3" t="s">
        <v>25</v>
      </c>
      <c r="P378" s="3" t="s">
        <v>25</v>
      </c>
      <c r="Q378" s="3">
        <v>2</v>
      </c>
      <c r="R378" s="3" t="s">
        <v>27</v>
      </c>
      <c r="S378" s="3" t="s">
        <v>75</v>
      </c>
      <c r="T378" s="3">
        <f>COUNTBLANK(shopping_behavior_updated[Customer ID])</f>
        <v>0</v>
      </c>
      <c r="U378" s="3">
        <f>IF(IFERROR(VLOOKUP(shopping_behavior_updated[[#This Row],[Customer ID]],A379:$A$3902,1,FALSE),0),1,0)</f>
        <v>0</v>
      </c>
    </row>
    <row r="379" spans="1:21" x14ac:dyDescent="0.2">
      <c r="A379" s="3">
        <v>378</v>
      </c>
      <c r="B379" s="3">
        <v>63</v>
      </c>
      <c r="C379" s="3" t="s">
        <v>18</v>
      </c>
      <c r="D379" s="3" t="s">
        <v>118</v>
      </c>
      <c r="E379" s="3" t="s">
        <v>66</v>
      </c>
      <c r="F379" s="3">
        <v>32</v>
      </c>
      <c r="G379" s="3" t="s">
        <v>30</v>
      </c>
      <c r="H379" s="3" t="s">
        <v>43</v>
      </c>
      <c r="I379" s="3" t="s">
        <v>64</v>
      </c>
      <c r="J379" s="3" t="s">
        <v>36</v>
      </c>
      <c r="K379" s="3">
        <v>41</v>
      </c>
      <c r="L379" s="3" t="s">
        <v>25</v>
      </c>
      <c r="M379" s="3" t="str">
        <f>IF(shopping_behavior_updated[[#This Row],[Subscription Status]]="","desconocido",shopping_behavior_updated[[#This Row],[Subscription Status]])</f>
        <v>Yes</v>
      </c>
      <c r="N379" s="3" t="s">
        <v>53</v>
      </c>
      <c r="O379" s="3" t="s">
        <v>25</v>
      </c>
      <c r="P379" s="3" t="s">
        <v>25</v>
      </c>
      <c r="Q379" s="3">
        <v>39</v>
      </c>
      <c r="R379" s="3" t="s">
        <v>38</v>
      </c>
      <c r="S379" s="3" t="s">
        <v>96</v>
      </c>
      <c r="T379" s="3">
        <f>COUNTBLANK(shopping_behavior_updated[Customer ID])</f>
        <v>0</v>
      </c>
      <c r="U379" s="3">
        <f>IF(IFERROR(VLOOKUP(shopping_behavior_updated[[#This Row],[Customer ID]],A380:$A$3902,1,FALSE),0),1,0)</f>
        <v>0</v>
      </c>
    </row>
    <row r="380" spans="1:21" x14ac:dyDescent="0.2">
      <c r="A380" s="3">
        <v>379</v>
      </c>
      <c r="B380" s="3">
        <v>54</v>
      </c>
      <c r="C380" s="3" t="s">
        <v>18</v>
      </c>
      <c r="D380" s="3" t="s">
        <v>80</v>
      </c>
      <c r="E380" s="3" t="s">
        <v>20</v>
      </c>
      <c r="F380" s="3">
        <v>62</v>
      </c>
      <c r="G380" s="3" t="s">
        <v>106</v>
      </c>
      <c r="H380" s="3" t="s">
        <v>22</v>
      </c>
      <c r="I380" s="3" t="s">
        <v>120</v>
      </c>
      <c r="J380" s="3" t="s">
        <v>24</v>
      </c>
      <c r="K380" s="3">
        <v>49</v>
      </c>
      <c r="L380" s="3" t="s">
        <v>25</v>
      </c>
      <c r="M380" s="3" t="str">
        <f>IF(shopping_behavior_updated[[#This Row],[Subscription Status]]="","desconocido",shopping_behavior_updated[[#This Row],[Subscription Status]])</f>
        <v>Yes</v>
      </c>
      <c r="N380" s="3" t="s">
        <v>44</v>
      </c>
      <c r="O380" s="3" t="s">
        <v>25</v>
      </c>
      <c r="P380" s="3" t="s">
        <v>25</v>
      </c>
      <c r="Q380" s="3">
        <v>23</v>
      </c>
      <c r="R380" s="3" t="s">
        <v>38</v>
      </c>
      <c r="S380" s="3" t="s">
        <v>87</v>
      </c>
      <c r="T380" s="3">
        <f>COUNTBLANK(shopping_behavior_updated[Customer ID])</f>
        <v>0</v>
      </c>
      <c r="U380" s="3">
        <f>IF(IFERROR(VLOOKUP(shopping_behavior_updated[[#This Row],[Customer ID]],A381:$A$3902,1,FALSE),0),1,0)</f>
        <v>0</v>
      </c>
    </row>
    <row r="381" spans="1:21" x14ac:dyDescent="0.2">
      <c r="A381" s="3">
        <v>380</v>
      </c>
      <c r="B381" s="3">
        <v>32</v>
      </c>
      <c r="C381" s="3" t="s">
        <v>18</v>
      </c>
      <c r="D381" s="3" t="s">
        <v>112</v>
      </c>
      <c r="E381" s="3" t="s">
        <v>20</v>
      </c>
      <c r="F381" s="3">
        <v>29</v>
      </c>
      <c r="G381" s="3" t="s">
        <v>55</v>
      </c>
      <c r="H381" s="3" t="s">
        <v>35</v>
      </c>
      <c r="I381" s="3" t="s">
        <v>135</v>
      </c>
      <c r="J381" s="3" t="s">
        <v>56</v>
      </c>
      <c r="K381" s="3">
        <v>47</v>
      </c>
      <c r="L381" s="3" t="s">
        <v>25</v>
      </c>
      <c r="M381" s="3" t="str">
        <f>IF(shopping_behavior_updated[[#This Row],[Subscription Status]]="","desconocido",shopping_behavior_updated[[#This Row],[Subscription Status]])</f>
        <v>Yes</v>
      </c>
      <c r="N381" s="3" t="s">
        <v>69</v>
      </c>
      <c r="O381" s="3" t="s">
        <v>25</v>
      </c>
      <c r="P381" s="3" t="s">
        <v>25</v>
      </c>
      <c r="Q381" s="3">
        <v>46</v>
      </c>
      <c r="R381" s="3" t="s">
        <v>85</v>
      </c>
      <c r="S381" s="3" t="s">
        <v>75</v>
      </c>
      <c r="T381" s="3">
        <f>COUNTBLANK(shopping_behavior_updated[Customer ID])</f>
        <v>0</v>
      </c>
      <c r="U381" s="3">
        <f>IF(IFERROR(VLOOKUP(shopping_behavior_updated[[#This Row],[Customer ID]],A382:$A$3902,1,FALSE),0),1,0)</f>
        <v>0</v>
      </c>
    </row>
    <row r="382" spans="1:21" x14ac:dyDescent="0.2">
      <c r="A382" s="3">
        <v>381</v>
      </c>
      <c r="B382" s="3">
        <v>39</v>
      </c>
      <c r="C382" s="3" t="s">
        <v>18</v>
      </c>
      <c r="D382" s="3" t="s">
        <v>131</v>
      </c>
      <c r="E382" s="3" t="s">
        <v>66</v>
      </c>
      <c r="F382" s="3">
        <v>69</v>
      </c>
      <c r="G382" s="3" t="s">
        <v>81</v>
      </c>
      <c r="H382" s="3" t="s">
        <v>91</v>
      </c>
      <c r="I382" s="3" t="s">
        <v>117</v>
      </c>
      <c r="J382" s="3" t="s">
        <v>56</v>
      </c>
      <c r="K382" s="3">
        <v>3</v>
      </c>
      <c r="L382" s="3" t="s">
        <v>25</v>
      </c>
      <c r="M382" s="3" t="str">
        <f>IF(shopping_behavior_updated[[#This Row],[Subscription Status]]="","desconocido",shopping_behavior_updated[[#This Row],[Subscription Status]])</f>
        <v>Yes</v>
      </c>
      <c r="N382" s="3" t="s">
        <v>73</v>
      </c>
      <c r="O382" s="3" t="s">
        <v>25</v>
      </c>
      <c r="P382" s="3" t="s">
        <v>25</v>
      </c>
      <c r="Q382" s="3">
        <v>19</v>
      </c>
      <c r="R382" s="3" t="s">
        <v>74</v>
      </c>
      <c r="S382" s="3" t="s">
        <v>39</v>
      </c>
      <c r="T382" s="3">
        <f>COUNTBLANK(shopping_behavior_updated[Customer ID])</f>
        <v>0</v>
      </c>
      <c r="U382" s="3">
        <f>IF(IFERROR(VLOOKUP(shopping_behavior_updated[[#This Row],[Customer ID]],A383:$A$3902,1,FALSE),0),1,0)</f>
        <v>0</v>
      </c>
    </row>
    <row r="383" spans="1:21" x14ac:dyDescent="0.2">
      <c r="A383" s="3">
        <v>382</v>
      </c>
      <c r="B383" s="3">
        <v>66</v>
      </c>
      <c r="C383" s="3" t="s">
        <v>18</v>
      </c>
      <c r="D383" s="3" t="s">
        <v>105</v>
      </c>
      <c r="E383" s="3" t="s">
        <v>66</v>
      </c>
      <c r="F383" s="3">
        <v>25</v>
      </c>
      <c r="G383" s="3" t="s">
        <v>30</v>
      </c>
      <c r="H383" s="3" t="s">
        <v>22</v>
      </c>
      <c r="I383" s="3" t="s">
        <v>92</v>
      </c>
      <c r="J383" s="3" t="s">
        <v>24</v>
      </c>
      <c r="K383" s="3">
        <v>34</v>
      </c>
      <c r="L383" s="3" t="s">
        <v>25</v>
      </c>
      <c r="M383" s="3" t="str">
        <f>IF(shopping_behavior_updated[[#This Row],[Subscription Status]]="","desconocido",shopping_behavior_updated[[#This Row],[Subscription Status]])</f>
        <v>Yes</v>
      </c>
      <c r="N383" s="3" t="s">
        <v>73</v>
      </c>
      <c r="O383" s="3" t="s">
        <v>25</v>
      </c>
      <c r="P383" s="3" t="s">
        <v>25</v>
      </c>
      <c r="Q383" s="3">
        <v>3</v>
      </c>
      <c r="R383" s="3" t="s">
        <v>38</v>
      </c>
      <c r="S383" s="3" t="s">
        <v>96</v>
      </c>
      <c r="T383" s="3">
        <f>COUNTBLANK(shopping_behavior_updated[Customer ID])</f>
        <v>0</v>
      </c>
      <c r="U383" s="3">
        <f>IF(IFERROR(VLOOKUP(shopping_behavior_updated[[#This Row],[Customer ID]],A384:$A$3902,1,FALSE),0),1,0)</f>
        <v>0</v>
      </c>
    </row>
    <row r="384" spans="1:21" x14ac:dyDescent="0.2">
      <c r="A384" s="3">
        <v>383</v>
      </c>
      <c r="B384" s="3">
        <v>28</v>
      </c>
      <c r="C384" s="3" t="s">
        <v>18</v>
      </c>
      <c r="D384" s="3" t="s">
        <v>33</v>
      </c>
      <c r="E384" s="3" t="s">
        <v>20</v>
      </c>
      <c r="F384" s="3">
        <v>76</v>
      </c>
      <c r="G384" s="3" t="s">
        <v>98</v>
      </c>
      <c r="H384" s="3" t="s">
        <v>43</v>
      </c>
      <c r="I384" s="3" t="s">
        <v>99</v>
      </c>
      <c r="J384" s="3" t="s">
        <v>24</v>
      </c>
      <c r="K384" s="3">
        <v>32</v>
      </c>
      <c r="L384" s="3" t="s">
        <v>25</v>
      </c>
      <c r="M384" s="3" t="str">
        <f>IF(shopping_behavior_updated[[#This Row],[Subscription Status]]="","desconocido",shopping_behavior_updated[[#This Row],[Subscription Status]])</f>
        <v>Yes</v>
      </c>
      <c r="N384" s="3" t="s">
        <v>73</v>
      </c>
      <c r="O384" s="3" t="s">
        <v>25</v>
      </c>
      <c r="P384" s="3" t="s">
        <v>25</v>
      </c>
      <c r="Q384" s="3">
        <v>47</v>
      </c>
      <c r="R384" s="3" t="s">
        <v>45</v>
      </c>
      <c r="S384" s="3" t="s">
        <v>57</v>
      </c>
      <c r="T384" s="3">
        <f>COUNTBLANK(shopping_behavior_updated[Customer ID])</f>
        <v>0</v>
      </c>
      <c r="U384" s="3">
        <f>IF(IFERROR(VLOOKUP(shopping_behavior_updated[[#This Row],[Customer ID]],A385:$A$3902,1,FALSE),0),1,0)</f>
        <v>0</v>
      </c>
    </row>
    <row r="385" spans="1:21" x14ac:dyDescent="0.2">
      <c r="A385" s="3">
        <v>384</v>
      </c>
      <c r="B385" s="3">
        <v>50</v>
      </c>
      <c r="C385" s="3" t="s">
        <v>18</v>
      </c>
      <c r="D385" s="3" t="s">
        <v>88</v>
      </c>
      <c r="E385" s="3" t="s">
        <v>66</v>
      </c>
      <c r="F385" s="3">
        <v>77</v>
      </c>
      <c r="G385" s="3" t="s">
        <v>63</v>
      </c>
      <c r="H385" s="3" t="s">
        <v>35</v>
      </c>
      <c r="I385" s="3" t="s">
        <v>135</v>
      </c>
      <c r="J385" s="3" t="s">
        <v>56</v>
      </c>
      <c r="K385" s="3">
        <v>29</v>
      </c>
      <c r="L385" s="3" t="s">
        <v>25</v>
      </c>
      <c r="M385" s="3" t="str">
        <f>IF(shopping_behavior_updated[[#This Row],[Subscription Status]]="","desconocido",shopping_behavior_updated[[#This Row],[Subscription Status]])</f>
        <v>Yes</v>
      </c>
      <c r="N385" s="3" t="s">
        <v>53</v>
      </c>
      <c r="O385" s="3" t="s">
        <v>25</v>
      </c>
      <c r="P385" s="3" t="s">
        <v>25</v>
      </c>
      <c r="Q385" s="3">
        <v>6</v>
      </c>
      <c r="R385" s="3" t="s">
        <v>45</v>
      </c>
      <c r="S385" s="3" t="s">
        <v>57</v>
      </c>
      <c r="T385" s="3">
        <f>COUNTBLANK(shopping_behavior_updated[Customer ID])</f>
        <v>0</v>
      </c>
      <c r="U385" s="3">
        <f>IF(IFERROR(VLOOKUP(shopping_behavior_updated[[#This Row],[Customer ID]],A386:$A$3902,1,FALSE),0),1,0)</f>
        <v>0</v>
      </c>
    </row>
    <row r="386" spans="1:21" x14ac:dyDescent="0.2">
      <c r="A386" s="3">
        <v>385</v>
      </c>
      <c r="B386" s="3">
        <v>70</v>
      </c>
      <c r="C386" s="3" t="s">
        <v>18</v>
      </c>
      <c r="D386" s="3" t="s">
        <v>29</v>
      </c>
      <c r="E386" s="3" t="s">
        <v>20</v>
      </c>
      <c r="F386" s="3">
        <v>33</v>
      </c>
      <c r="G386" s="3" t="s">
        <v>98</v>
      </c>
      <c r="H386" s="3" t="s">
        <v>43</v>
      </c>
      <c r="I386" s="3" t="s">
        <v>117</v>
      </c>
      <c r="J386" s="3" t="s">
        <v>56</v>
      </c>
      <c r="K386" s="3">
        <v>45</v>
      </c>
      <c r="L386" s="3" t="s">
        <v>25</v>
      </c>
      <c r="M386" s="3" t="str">
        <f>IF(shopping_behavior_updated[[#This Row],[Subscription Status]]="","desconocido",shopping_behavior_updated[[#This Row],[Subscription Status]])</f>
        <v>Yes</v>
      </c>
      <c r="N386" s="3" t="s">
        <v>69</v>
      </c>
      <c r="O386" s="3" t="s">
        <v>25</v>
      </c>
      <c r="P386" s="3" t="s">
        <v>25</v>
      </c>
      <c r="Q386" s="3">
        <v>6</v>
      </c>
      <c r="R386" s="3" t="s">
        <v>27</v>
      </c>
      <c r="S386" s="3" t="s">
        <v>48</v>
      </c>
      <c r="T386" s="3">
        <f>COUNTBLANK(shopping_behavior_updated[Customer ID])</f>
        <v>0</v>
      </c>
      <c r="U386" s="3">
        <f>IF(IFERROR(VLOOKUP(shopping_behavior_updated[[#This Row],[Customer ID]],A387:$A$3902,1,FALSE),0),1,0)</f>
        <v>0</v>
      </c>
    </row>
    <row r="387" spans="1:21" x14ac:dyDescent="0.2">
      <c r="A387" s="3">
        <v>386</v>
      </c>
      <c r="B387" s="3">
        <v>67</v>
      </c>
      <c r="C387" s="3" t="s">
        <v>18</v>
      </c>
      <c r="D387" s="3" t="s">
        <v>58</v>
      </c>
      <c r="E387" s="3" t="s">
        <v>20</v>
      </c>
      <c r="F387" s="3">
        <v>93</v>
      </c>
      <c r="G387" s="3" t="s">
        <v>63</v>
      </c>
      <c r="H387" s="3" t="s">
        <v>35</v>
      </c>
      <c r="I387" s="3" t="s">
        <v>133</v>
      </c>
      <c r="J387" s="3" t="s">
        <v>56</v>
      </c>
      <c r="K387" s="3">
        <v>27</v>
      </c>
      <c r="L387" s="3" t="s">
        <v>25</v>
      </c>
      <c r="M387" s="3" t="str">
        <f>IF(shopping_behavior_updated[[#This Row],[Subscription Status]]="","desconocido",shopping_behavior_updated[[#This Row],[Subscription Status]])</f>
        <v>Yes</v>
      </c>
      <c r="N387" s="3" t="s">
        <v>44</v>
      </c>
      <c r="O387" s="3" t="s">
        <v>25</v>
      </c>
      <c r="P387" s="3" t="s">
        <v>25</v>
      </c>
      <c r="Q387" s="3">
        <v>12</v>
      </c>
      <c r="R387" s="3" t="s">
        <v>38</v>
      </c>
      <c r="S387" s="3" t="s">
        <v>75</v>
      </c>
      <c r="T387" s="3">
        <f>COUNTBLANK(shopping_behavior_updated[Customer ID])</f>
        <v>0</v>
      </c>
      <c r="U387" s="3">
        <f>IF(IFERROR(VLOOKUP(shopping_behavior_updated[[#This Row],[Customer ID]],A388:$A$3902,1,FALSE),0),1,0)</f>
        <v>0</v>
      </c>
    </row>
    <row r="388" spans="1:21" x14ac:dyDescent="0.2">
      <c r="A388" s="3">
        <v>387</v>
      </c>
      <c r="B388" s="3">
        <v>64</v>
      </c>
      <c r="C388" s="3" t="s">
        <v>18</v>
      </c>
      <c r="D388" s="3" t="s">
        <v>105</v>
      </c>
      <c r="E388" s="3" t="s">
        <v>66</v>
      </c>
      <c r="F388" s="3">
        <v>39</v>
      </c>
      <c r="G388" s="3" t="s">
        <v>59</v>
      </c>
      <c r="H388" s="3" t="s">
        <v>22</v>
      </c>
      <c r="I388" s="3" t="s">
        <v>109</v>
      </c>
      <c r="J388" s="3" t="s">
        <v>36</v>
      </c>
      <c r="K388" s="3">
        <v>34</v>
      </c>
      <c r="L388" s="3" t="s">
        <v>25</v>
      </c>
      <c r="M388" s="3" t="str">
        <f>IF(shopping_behavior_updated[[#This Row],[Subscription Status]]="","desconocido",shopping_behavior_updated[[#This Row],[Subscription Status]])</f>
        <v>Yes</v>
      </c>
      <c r="N388" s="3" t="s">
        <v>26</v>
      </c>
      <c r="O388" s="3" t="s">
        <v>25</v>
      </c>
      <c r="P388" s="3" t="s">
        <v>25</v>
      </c>
      <c r="Q388" s="3">
        <v>40</v>
      </c>
      <c r="R388" s="3" t="s">
        <v>45</v>
      </c>
      <c r="S388" s="3" t="s">
        <v>57</v>
      </c>
      <c r="T388" s="3">
        <f>COUNTBLANK(shopping_behavior_updated[Customer ID])</f>
        <v>0</v>
      </c>
      <c r="U388" s="3">
        <f>IF(IFERROR(VLOOKUP(shopping_behavior_updated[[#This Row],[Customer ID]],A389:$A$3902,1,FALSE),0),1,0)</f>
        <v>0</v>
      </c>
    </row>
    <row r="389" spans="1:21" x14ac:dyDescent="0.2">
      <c r="A389" s="3">
        <v>388</v>
      </c>
      <c r="B389" s="3">
        <v>45</v>
      </c>
      <c r="C389" s="3" t="s">
        <v>18</v>
      </c>
      <c r="D389" s="3" t="s">
        <v>61</v>
      </c>
      <c r="E389" s="3" t="s">
        <v>62</v>
      </c>
      <c r="F389" s="3">
        <v>93</v>
      </c>
      <c r="G389" s="3" t="s">
        <v>141</v>
      </c>
      <c r="H389" s="3" t="s">
        <v>22</v>
      </c>
      <c r="I389" s="3" t="s">
        <v>64</v>
      </c>
      <c r="J389" s="3" t="s">
        <v>52</v>
      </c>
      <c r="K389" s="3">
        <v>46</v>
      </c>
      <c r="L389" s="3" t="s">
        <v>25</v>
      </c>
      <c r="M389" s="3" t="str">
        <f>IF(shopping_behavior_updated[[#This Row],[Subscription Status]]="","desconocido",shopping_behavior_updated[[#This Row],[Subscription Status]])</f>
        <v>Yes</v>
      </c>
      <c r="N389" s="3" t="s">
        <v>73</v>
      </c>
      <c r="O389" s="3" t="s">
        <v>25</v>
      </c>
      <c r="P389" s="3" t="s">
        <v>25</v>
      </c>
      <c r="Q389" s="3">
        <v>38</v>
      </c>
      <c r="R389" s="3" t="s">
        <v>45</v>
      </c>
      <c r="S389" s="3" t="s">
        <v>28</v>
      </c>
      <c r="T389" s="3">
        <f>COUNTBLANK(shopping_behavior_updated[Customer ID])</f>
        <v>0</v>
      </c>
      <c r="U389" s="3">
        <f>IF(IFERROR(VLOOKUP(shopping_behavior_updated[[#This Row],[Customer ID]],A390:$A$3902,1,FALSE),0),1,0)</f>
        <v>0</v>
      </c>
    </row>
    <row r="390" spans="1:21" x14ac:dyDescent="0.2">
      <c r="A390" s="3">
        <v>389</v>
      </c>
      <c r="B390" s="3">
        <v>22</v>
      </c>
      <c r="C390" s="3" t="s">
        <v>18</v>
      </c>
      <c r="D390" s="3" t="s">
        <v>65</v>
      </c>
      <c r="E390" s="3" t="s">
        <v>66</v>
      </c>
      <c r="F390" s="3">
        <v>82</v>
      </c>
      <c r="G390" s="3" t="s">
        <v>148</v>
      </c>
      <c r="H390" s="3" t="s">
        <v>43</v>
      </c>
      <c r="I390" s="3" t="s">
        <v>120</v>
      </c>
      <c r="J390" s="3" t="s">
        <v>52</v>
      </c>
      <c r="K390" s="3">
        <v>27</v>
      </c>
      <c r="L390" s="3" t="s">
        <v>25</v>
      </c>
      <c r="M390" s="3" t="str">
        <f>IF(shopping_behavior_updated[[#This Row],[Subscription Status]]="","desconocido",shopping_behavior_updated[[#This Row],[Subscription Status]])</f>
        <v>Yes</v>
      </c>
      <c r="N390" s="3" t="s">
        <v>73</v>
      </c>
      <c r="O390" s="3" t="s">
        <v>25</v>
      </c>
      <c r="P390" s="3" t="s">
        <v>25</v>
      </c>
      <c r="Q390" s="3">
        <v>10</v>
      </c>
      <c r="R390" s="3" t="s">
        <v>45</v>
      </c>
      <c r="S390" s="3" t="s">
        <v>57</v>
      </c>
      <c r="T390" s="3">
        <f>COUNTBLANK(shopping_behavior_updated[Customer ID])</f>
        <v>0</v>
      </c>
      <c r="U390" s="3">
        <f>IF(IFERROR(VLOOKUP(shopping_behavior_updated[[#This Row],[Customer ID]],A391:$A$3902,1,FALSE),0),1,0)</f>
        <v>0</v>
      </c>
    </row>
    <row r="391" spans="1:21" x14ac:dyDescent="0.2">
      <c r="A391" s="3">
        <v>390</v>
      </c>
      <c r="B391" s="3">
        <v>27</v>
      </c>
      <c r="C391" s="3" t="s">
        <v>18</v>
      </c>
      <c r="D391" s="3" t="s">
        <v>136</v>
      </c>
      <c r="E391" s="3" t="s">
        <v>41</v>
      </c>
      <c r="F391" s="3">
        <v>42</v>
      </c>
      <c r="G391" s="3" t="s">
        <v>140</v>
      </c>
      <c r="H391" s="3" t="s">
        <v>22</v>
      </c>
      <c r="I391" s="3" t="s">
        <v>72</v>
      </c>
      <c r="J391" s="3" t="s">
        <v>36</v>
      </c>
      <c r="K391" s="3">
        <v>42</v>
      </c>
      <c r="L391" s="3" t="s">
        <v>25</v>
      </c>
      <c r="M391" s="3" t="str">
        <f>IF(shopping_behavior_updated[[#This Row],[Subscription Status]]="","desconocido",shopping_behavior_updated[[#This Row],[Subscription Status]])</f>
        <v>Yes</v>
      </c>
      <c r="N391" s="3" t="s">
        <v>53</v>
      </c>
      <c r="O391" s="3" t="s">
        <v>25</v>
      </c>
      <c r="P391" s="3" t="s">
        <v>25</v>
      </c>
      <c r="Q391" s="3">
        <v>28</v>
      </c>
      <c r="R391" s="3" t="s">
        <v>74</v>
      </c>
      <c r="S391" s="3" t="s">
        <v>87</v>
      </c>
      <c r="T391" s="3">
        <f>COUNTBLANK(shopping_behavior_updated[Customer ID])</f>
        <v>0</v>
      </c>
      <c r="U391" s="3">
        <f>IF(IFERROR(VLOOKUP(shopping_behavior_updated[[#This Row],[Customer ID]],A392:$A$3902,1,FALSE),0),1,0)</f>
        <v>0</v>
      </c>
    </row>
    <row r="392" spans="1:21" x14ac:dyDescent="0.2">
      <c r="A392" s="3">
        <v>391</v>
      </c>
      <c r="B392" s="3">
        <v>25</v>
      </c>
      <c r="C392" s="3" t="s">
        <v>18</v>
      </c>
      <c r="D392" s="3" t="s">
        <v>142</v>
      </c>
      <c r="E392" s="3" t="s">
        <v>66</v>
      </c>
      <c r="F392" s="3">
        <v>71</v>
      </c>
      <c r="G392" s="3" t="s">
        <v>115</v>
      </c>
      <c r="H392" s="3" t="s">
        <v>43</v>
      </c>
      <c r="I392" s="3" t="s">
        <v>125</v>
      </c>
      <c r="J392" s="3" t="s">
        <v>24</v>
      </c>
      <c r="K392" s="3">
        <v>32</v>
      </c>
      <c r="L392" s="3" t="s">
        <v>25</v>
      </c>
      <c r="M392" s="3" t="str">
        <f>IF(shopping_behavior_updated[[#This Row],[Subscription Status]]="","desconocido",shopping_behavior_updated[[#This Row],[Subscription Status]])</f>
        <v>Yes</v>
      </c>
      <c r="N392" s="3" t="s">
        <v>69</v>
      </c>
      <c r="O392" s="3" t="s">
        <v>25</v>
      </c>
      <c r="P392" s="3" t="s">
        <v>25</v>
      </c>
      <c r="Q392" s="3">
        <v>19</v>
      </c>
      <c r="R392" s="3" t="s">
        <v>45</v>
      </c>
      <c r="S392" s="3" t="s">
        <v>48</v>
      </c>
      <c r="T392" s="3">
        <f>COUNTBLANK(shopping_behavior_updated[Customer ID])</f>
        <v>0</v>
      </c>
      <c r="U392" s="3">
        <f>IF(IFERROR(VLOOKUP(shopping_behavior_updated[[#This Row],[Customer ID]],A393:$A$3902,1,FALSE),0),1,0)</f>
        <v>0</v>
      </c>
    </row>
    <row r="393" spans="1:21" x14ac:dyDescent="0.2">
      <c r="A393" s="3">
        <v>392</v>
      </c>
      <c r="B393" s="3">
        <v>37</v>
      </c>
      <c r="C393" s="3" t="s">
        <v>18</v>
      </c>
      <c r="D393" s="3" t="s">
        <v>29</v>
      </c>
      <c r="E393" s="3" t="s">
        <v>20</v>
      </c>
      <c r="F393" s="3">
        <v>86</v>
      </c>
      <c r="G393" s="3" t="s">
        <v>147</v>
      </c>
      <c r="H393" s="3" t="s">
        <v>22</v>
      </c>
      <c r="I393" s="3" t="s">
        <v>23</v>
      </c>
      <c r="J393" s="3" t="s">
        <v>36</v>
      </c>
      <c r="K393" s="3">
        <v>48</v>
      </c>
      <c r="L393" s="3" t="s">
        <v>25</v>
      </c>
      <c r="M393" s="3" t="str">
        <f>IF(shopping_behavior_updated[[#This Row],[Subscription Status]]="","desconocido",shopping_behavior_updated[[#This Row],[Subscription Status]])</f>
        <v>Yes</v>
      </c>
      <c r="N393" s="3" t="s">
        <v>53</v>
      </c>
      <c r="O393" s="3" t="s">
        <v>25</v>
      </c>
      <c r="P393" s="3" t="s">
        <v>25</v>
      </c>
      <c r="Q393" s="3">
        <v>25</v>
      </c>
      <c r="R393" s="3" t="s">
        <v>32</v>
      </c>
      <c r="S393" s="3" t="s">
        <v>28</v>
      </c>
      <c r="T393" s="3">
        <f>COUNTBLANK(shopping_behavior_updated[Customer ID])</f>
        <v>0</v>
      </c>
      <c r="U393" s="3">
        <f>IF(IFERROR(VLOOKUP(shopping_behavior_updated[[#This Row],[Customer ID]],A394:$A$3902,1,FALSE),0),1,0)</f>
        <v>0</v>
      </c>
    </row>
    <row r="394" spans="1:21" x14ac:dyDescent="0.2">
      <c r="A394" s="3">
        <v>393</v>
      </c>
      <c r="B394" s="3">
        <v>26</v>
      </c>
      <c r="C394" s="3" t="s">
        <v>18</v>
      </c>
      <c r="D394" s="3" t="s">
        <v>112</v>
      </c>
      <c r="E394" s="3" t="s">
        <v>20</v>
      </c>
      <c r="F394" s="3">
        <v>82</v>
      </c>
      <c r="G394" s="3" t="s">
        <v>134</v>
      </c>
      <c r="H394" s="3" t="s">
        <v>91</v>
      </c>
      <c r="I394" s="3" t="s">
        <v>93</v>
      </c>
      <c r="J394" s="3" t="s">
        <v>36</v>
      </c>
      <c r="K394" s="3">
        <v>33</v>
      </c>
      <c r="L394" s="3" t="s">
        <v>25</v>
      </c>
      <c r="M394" s="3" t="str">
        <f>IF(shopping_behavior_updated[[#This Row],[Subscription Status]]="","desconocido",shopping_behavior_updated[[#This Row],[Subscription Status]])</f>
        <v>Yes</v>
      </c>
      <c r="N394" s="3" t="s">
        <v>44</v>
      </c>
      <c r="O394" s="3" t="s">
        <v>25</v>
      </c>
      <c r="P394" s="3" t="s">
        <v>25</v>
      </c>
      <c r="Q394" s="3">
        <v>38</v>
      </c>
      <c r="R394" s="3" t="s">
        <v>38</v>
      </c>
      <c r="S394" s="3" t="s">
        <v>48</v>
      </c>
      <c r="T394" s="3">
        <f>COUNTBLANK(shopping_behavior_updated[Customer ID])</f>
        <v>0</v>
      </c>
      <c r="U394" s="3">
        <f>IF(IFERROR(VLOOKUP(shopping_behavior_updated[[#This Row],[Customer ID]],A395:$A$3902,1,FALSE),0),1,0)</f>
        <v>0</v>
      </c>
    </row>
    <row r="395" spans="1:21" x14ac:dyDescent="0.2">
      <c r="A395" s="3">
        <v>394</v>
      </c>
      <c r="B395" s="3">
        <v>33</v>
      </c>
      <c r="C395" s="3" t="s">
        <v>18</v>
      </c>
      <c r="D395" s="3" t="s">
        <v>70</v>
      </c>
      <c r="E395" s="3" t="s">
        <v>41</v>
      </c>
      <c r="F395" s="3">
        <v>65</v>
      </c>
      <c r="G395" s="3" t="s">
        <v>128</v>
      </c>
      <c r="H395" s="3" t="s">
        <v>22</v>
      </c>
      <c r="I395" s="3" t="s">
        <v>31</v>
      </c>
      <c r="J395" s="3" t="s">
        <v>56</v>
      </c>
      <c r="K395" s="3">
        <v>42</v>
      </c>
      <c r="L395" s="3" t="s">
        <v>25</v>
      </c>
      <c r="M395" s="3" t="str">
        <f>IF(shopping_behavior_updated[[#This Row],[Subscription Status]]="","desconocido",shopping_behavior_updated[[#This Row],[Subscription Status]])</f>
        <v>Yes</v>
      </c>
      <c r="N395" s="3" t="s">
        <v>53</v>
      </c>
      <c r="O395" s="3" t="s">
        <v>25</v>
      </c>
      <c r="P395" s="3" t="s">
        <v>25</v>
      </c>
      <c r="Q395" s="3">
        <v>6</v>
      </c>
      <c r="R395" s="3" t="s">
        <v>45</v>
      </c>
      <c r="S395" s="3" t="s">
        <v>28</v>
      </c>
      <c r="T395" s="3">
        <f>COUNTBLANK(shopping_behavior_updated[Customer ID])</f>
        <v>0</v>
      </c>
      <c r="U395" s="3">
        <f>IF(IFERROR(VLOOKUP(shopping_behavior_updated[[#This Row],[Customer ID]],A396:$A$3902,1,FALSE),0),1,0)</f>
        <v>0</v>
      </c>
    </row>
    <row r="396" spans="1:21" x14ac:dyDescent="0.2">
      <c r="A396" s="3">
        <v>395</v>
      </c>
      <c r="B396" s="3">
        <v>43</v>
      </c>
      <c r="C396" s="3" t="s">
        <v>18</v>
      </c>
      <c r="D396" s="3" t="s">
        <v>118</v>
      </c>
      <c r="E396" s="3" t="s">
        <v>66</v>
      </c>
      <c r="F396" s="3">
        <v>29</v>
      </c>
      <c r="G396" s="3" t="s">
        <v>113</v>
      </c>
      <c r="H396" s="3" t="s">
        <v>43</v>
      </c>
      <c r="I396" s="3" t="s">
        <v>117</v>
      </c>
      <c r="J396" s="3" t="s">
        <v>36</v>
      </c>
      <c r="K396" s="3">
        <v>48</v>
      </c>
      <c r="L396" s="3" t="s">
        <v>25</v>
      </c>
      <c r="M396" s="3" t="str">
        <f>IF(shopping_behavior_updated[[#This Row],[Subscription Status]]="","desconocido",shopping_behavior_updated[[#This Row],[Subscription Status]])</f>
        <v>Yes</v>
      </c>
      <c r="N396" s="3" t="s">
        <v>73</v>
      </c>
      <c r="O396" s="3" t="s">
        <v>25</v>
      </c>
      <c r="P396" s="3" t="s">
        <v>25</v>
      </c>
      <c r="Q396" s="3">
        <v>7</v>
      </c>
      <c r="R396" s="3" t="s">
        <v>85</v>
      </c>
      <c r="S396" s="3" t="s">
        <v>75</v>
      </c>
      <c r="T396" s="3">
        <f>COUNTBLANK(shopping_behavior_updated[Customer ID])</f>
        <v>0</v>
      </c>
      <c r="U396" s="3">
        <f>IF(IFERROR(VLOOKUP(shopping_behavior_updated[[#This Row],[Customer ID]],A397:$A$3902,1,FALSE),0),1,0)</f>
        <v>0</v>
      </c>
    </row>
    <row r="397" spans="1:21" x14ac:dyDescent="0.2">
      <c r="A397" s="3">
        <v>396</v>
      </c>
      <c r="B397" s="3">
        <v>37</v>
      </c>
      <c r="C397" s="3" t="s">
        <v>18</v>
      </c>
      <c r="D397" s="3" t="s">
        <v>49</v>
      </c>
      <c r="E397" s="3" t="s">
        <v>41</v>
      </c>
      <c r="F397" s="3">
        <v>65</v>
      </c>
      <c r="G397" s="3" t="s">
        <v>42</v>
      </c>
      <c r="H397" s="3" t="s">
        <v>22</v>
      </c>
      <c r="I397" s="3" t="s">
        <v>109</v>
      </c>
      <c r="J397" s="3" t="s">
        <v>24</v>
      </c>
      <c r="K397" s="3">
        <v>49</v>
      </c>
      <c r="L397" s="3" t="s">
        <v>25</v>
      </c>
      <c r="M397" s="3" t="str">
        <f>IF(shopping_behavior_updated[[#This Row],[Subscription Status]]="","desconocido",shopping_behavior_updated[[#This Row],[Subscription Status]])</f>
        <v>Yes</v>
      </c>
      <c r="N397" s="3" t="s">
        <v>73</v>
      </c>
      <c r="O397" s="3" t="s">
        <v>25</v>
      </c>
      <c r="P397" s="3" t="s">
        <v>25</v>
      </c>
      <c r="Q397" s="3">
        <v>2</v>
      </c>
      <c r="R397" s="3" t="s">
        <v>45</v>
      </c>
      <c r="S397" s="3" t="s">
        <v>48</v>
      </c>
      <c r="T397" s="3">
        <f>COUNTBLANK(shopping_behavior_updated[Customer ID])</f>
        <v>0</v>
      </c>
      <c r="U397" s="3">
        <f>IF(IFERROR(VLOOKUP(shopping_behavior_updated[[#This Row],[Customer ID]],A398:$A$3902,1,FALSE),0),1,0)</f>
        <v>0</v>
      </c>
    </row>
    <row r="398" spans="1:21" x14ac:dyDescent="0.2">
      <c r="A398" s="3">
        <v>397</v>
      </c>
      <c r="B398" s="3">
        <v>46</v>
      </c>
      <c r="C398" s="3" t="s">
        <v>18</v>
      </c>
      <c r="D398" s="3" t="s">
        <v>80</v>
      </c>
      <c r="E398" s="3" t="s">
        <v>20</v>
      </c>
      <c r="F398" s="3">
        <v>88</v>
      </c>
      <c r="G398" s="3" t="s">
        <v>130</v>
      </c>
      <c r="H398" s="3" t="s">
        <v>35</v>
      </c>
      <c r="I398" s="3" t="s">
        <v>93</v>
      </c>
      <c r="J398" s="3" t="s">
        <v>56</v>
      </c>
      <c r="K398" s="3">
        <v>39</v>
      </c>
      <c r="L398" s="3" t="s">
        <v>25</v>
      </c>
      <c r="M398" s="3" t="str">
        <f>IF(shopping_behavior_updated[[#This Row],[Subscription Status]]="","desconocido",shopping_behavior_updated[[#This Row],[Subscription Status]])</f>
        <v>Yes</v>
      </c>
      <c r="N398" s="3" t="s">
        <v>53</v>
      </c>
      <c r="O398" s="3" t="s">
        <v>25</v>
      </c>
      <c r="P398" s="3" t="s">
        <v>25</v>
      </c>
      <c r="Q398" s="3">
        <v>24</v>
      </c>
      <c r="R398" s="3" t="s">
        <v>74</v>
      </c>
      <c r="S398" s="3" t="s">
        <v>48</v>
      </c>
      <c r="T398" s="3">
        <f>COUNTBLANK(shopping_behavior_updated[Customer ID])</f>
        <v>0</v>
      </c>
      <c r="U398" s="3">
        <f>IF(IFERROR(VLOOKUP(shopping_behavior_updated[[#This Row],[Customer ID]],A399:$A$3902,1,FALSE),0),1,0)</f>
        <v>0</v>
      </c>
    </row>
    <row r="399" spans="1:21" x14ac:dyDescent="0.2">
      <c r="A399" s="3">
        <v>398</v>
      </c>
      <c r="B399" s="3">
        <v>22</v>
      </c>
      <c r="C399" s="3" t="s">
        <v>18</v>
      </c>
      <c r="D399" s="3" t="s">
        <v>132</v>
      </c>
      <c r="E399" s="3" t="s">
        <v>66</v>
      </c>
      <c r="F399" s="3">
        <v>46</v>
      </c>
      <c r="G399" s="3" t="s">
        <v>90</v>
      </c>
      <c r="H399" s="3" t="s">
        <v>43</v>
      </c>
      <c r="I399" s="3" t="s">
        <v>125</v>
      </c>
      <c r="J399" s="3" t="s">
        <v>56</v>
      </c>
      <c r="K399" s="3">
        <v>3</v>
      </c>
      <c r="L399" s="3" t="s">
        <v>25</v>
      </c>
      <c r="M399" s="3" t="str">
        <f>IF(shopping_behavior_updated[[#This Row],[Subscription Status]]="","desconocido",shopping_behavior_updated[[#This Row],[Subscription Status]])</f>
        <v>Yes</v>
      </c>
      <c r="N399" s="3" t="s">
        <v>37</v>
      </c>
      <c r="O399" s="3" t="s">
        <v>25</v>
      </c>
      <c r="P399" s="3" t="s">
        <v>25</v>
      </c>
      <c r="Q399" s="3">
        <v>26</v>
      </c>
      <c r="R399" s="3" t="s">
        <v>32</v>
      </c>
      <c r="S399" s="3" t="s">
        <v>48</v>
      </c>
      <c r="T399" s="3">
        <f>COUNTBLANK(shopping_behavior_updated[Customer ID])</f>
        <v>0</v>
      </c>
      <c r="U399" s="3">
        <f>IF(IFERROR(VLOOKUP(shopping_behavior_updated[[#This Row],[Customer ID]],A400:$A$3902,1,FALSE),0),1,0)</f>
        <v>0</v>
      </c>
    </row>
    <row r="400" spans="1:21" x14ac:dyDescent="0.2">
      <c r="A400" s="3">
        <v>399</v>
      </c>
      <c r="B400" s="3">
        <v>20</v>
      </c>
      <c r="C400" s="3" t="s">
        <v>18</v>
      </c>
      <c r="D400" s="3" t="s">
        <v>136</v>
      </c>
      <c r="E400" s="3" t="s">
        <v>41</v>
      </c>
      <c r="F400" s="3">
        <v>67</v>
      </c>
      <c r="G400" s="3" t="s">
        <v>55</v>
      </c>
      <c r="H400" s="3" t="s">
        <v>35</v>
      </c>
      <c r="I400" s="3" t="s">
        <v>64</v>
      </c>
      <c r="J400" s="3" t="s">
        <v>24</v>
      </c>
      <c r="K400" s="3">
        <v>46</v>
      </c>
      <c r="L400" s="3" t="s">
        <v>25</v>
      </c>
      <c r="M400" s="3" t="str">
        <f>IF(shopping_behavior_updated[[#This Row],[Subscription Status]]="","desconocido",shopping_behavior_updated[[#This Row],[Subscription Status]])</f>
        <v>Yes</v>
      </c>
      <c r="N400" s="3" t="s">
        <v>37</v>
      </c>
      <c r="O400" s="3" t="s">
        <v>25</v>
      </c>
      <c r="P400" s="3" t="s">
        <v>25</v>
      </c>
      <c r="Q400" s="3">
        <v>25</v>
      </c>
      <c r="R400" s="3" t="s">
        <v>85</v>
      </c>
      <c r="S400" s="3" t="s">
        <v>96</v>
      </c>
      <c r="T400" s="3">
        <f>COUNTBLANK(shopping_behavior_updated[Customer ID])</f>
        <v>0</v>
      </c>
      <c r="U400" s="3">
        <f>IF(IFERROR(VLOOKUP(shopping_behavior_updated[[#This Row],[Customer ID]],A401:$A$3902,1,FALSE),0),1,0)</f>
        <v>0</v>
      </c>
    </row>
    <row r="401" spans="1:21" x14ac:dyDescent="0.2">
      <c r="A401" s="3">
        <v>400</v>
      </c>
      <c r="B401" s="3">
        <v>60</v>
      </c>
      <c r="C401" s="3" t="s">
        <v>18</v>
      </c>
      <c r="D401" s="3" t="s">
        <v>118</v>
      </c>
      <c r="E401" s="3" t="s">
        <v>66</v>
      </c>
      <c r="F401" s="3">
        <v>35</v>
      </c>
      <c r="G401" s="3" t="s">
        <v>134</v>
      </c>
      <c r="H401" s="3" t="s">
        <v>22</v>
      </c>
      <c r="I401" s="3" t="s">
        <v>143</v>
      </c>
      <c r="J401" s="3" t="s">
        <v>56</v>
      </c>
      <c r="K401" s="3">
        <v>35</v>
      </c>
      <c r="L401" s="3" t="s">
        <v>25</v>
      </c>
      <c r="M401" s="3" t="str">
        <f>IF(shopping_behavior_updated[[#This Row],[Subscription Status]]="","desconocido",shopping_behavior_updated[[#This Row],[Subscription Status]])</f>
        <v>Yes</v>
      </c>
      <c r="N401" s="3" t="s">
        <v>69</v>
      </c>
      <c r="O401" s="3" t="s">
        <v>25</v>
      </c>
      <c r="P401" s="3" t="s">
        <v>25</v>
      </c>
      <c r="Q401" s="3">
        <v>10</v>
      </c>
      <c r="R401" s="3" t="s">
        <v>85</v>
      </c>
      <c r="S401" s="3" t="s">
        <v>87</v>
      </c>
      <c r="T401" s="3">
        <f>COUNTBLANK(shopping_behavior_updated[Customer ID])</f>
        <v>0</v>
      </c>
      <c r="U401" s="3">
        <f>IF(IFERROR(VLOOKUP(shopping_behavior_updated[[#This Row],[Customer ID]],A402:$A$3902,1,FALSE),0),1,0)</f>
        <v>0</v>
      </c>
    </row>
    <row r="402" spans="1:21" x14ac:dyDescent="0.2">
      <c r="A402" s="3">
        <v>401</v>
      </c>
      <c r="B402" s="3">
        <v>39</v>
      </c>
      <c r="C402" s="3" t="s">
        <v>18</v>
      </c>
      <c r="D402" s="3" t="s">
        <v>136</v>
      </c>
      <c r="E402" s="3" t="s">
        <v>41</v>
      </c>
      <c r="F402" s="3">
        <v>66</v>
      </c>
      <c r="G402" s="3" t="s">
        <v>139</v>
      </c>
      <c r="H402" s="3" t="s">
        <v>43</v>
      </c>
      <c r="I402" s="3" t="s">
        <v>95</v>
      </c>
      <c r="J402" s="3" t="s">
        <v>24</v>
      </c>
      <c r="K402" s="3">
        <v>48</v>
      </c>
      <c r="L402" s="3" t="s">
        <v>25</v>
      </c>
      <c r="M402" s="3" t="str">
        <f>IF(shopping_behavior_updated[[#This Row],[Subscription Status]]="","desconocido",shopping_behavior_updated[[#This Row],[Subscription Status]])</f>
        <v>Yes</v>
      </c>
      <c r="N402" s="3" t="s">
        <v>37</v>
      </c>
      <c r="O402" s="3" t="s">
        <v>25</v>
      </c>
      <c r="P402" s="3" t="s">
        <v>25</v>
      </c>
      <c r="Q402" s="3">
        <v>14</v>
      </c>
      <c r="R402" s="3" t="s">
        <v>45</v>
      </c>
      <c r="S402" s="3" t="s">
        <v>28</v>
      </c>
      <c r="T402" s="3">
        <f>COUNTBLANK(shopping_behavior_updated[Customer ID])</f>
        <v>0</v>
      </c>
      <c r="U402" s="3">
        <f>IF(IFERROR(VLOOKUP(shopping_behavior_updated[[#This Row],[Customer ID]],A403:$A$3902,1,FALSE),0),1,0)</f>
        <v>0</v>
      </c>
    </row>
    <row r="403" spans="1:21" x14ac:dyDescent="0.2">
      <c r="A403" s="3">
        <v>402</v>
      </c>
      <c r="B403" s="3">
        <v>43</v>
      </c>
      <c r="C403" s="3" t="s">
        <v>18</v>
      </c>
      <c r="D403" s="3" t="s">
        <v>112</v>
      </c>
      <c r="E403" s="3" t="s">
        <v>20</v>
      </c>
      <c r="F403" s="3">
        <v>91</v>
      </c>
      <c r="G403" s="3" t="s">
        <v>100</v>
      </c>
      <c r="H403" s="3" t="s">
        <v>22</v>
      </c>
      <c r="I403" s="3" t="s">
        <v>120</v>
      </c>
      <c r="J403" s="3" t="s">
        <v>56</v>
      </c>
      <c r="K403" s="3">
        <v>48</v>
      </c>
      <c r="L403" s="3" t="s">
        <v>25</v>
      </c>
      <c r="M403" s="3" t="str">
        <f>IF(shopping_behavior_updated[[#This Row],[Subscription Status]]="","desconocido",shopping_behavior_updated[[#This Row],[Subscription Status]])</f>
        <v>Yes</v>
      </c>
      <c r="N403" s="3" t="s">
        <v>53</v>
      </c>
      <c r="O403" s="3" t="s">
        <v>25</v>
      </c>
      <c r="P403" s="3" t="s">
        <v>25</v>
      </c>
      <c r="Q403" s="3">
        <v>21</v>
      </c>
      <c r="R403" s="3" t="s">
        <v>32</v>
      </c>
      <c r="S403" s="3" t="s">
        <v>57</v>
      </c>
      <c r="T403" s="3">
        <f>COUNTBLANK(shopping_behavior_updated[Customer ID])</f>
        <v>0</v>
      </c>
      <c r="U403" s="3">
        <f>IF(IFERROR(VLOOKUP(shopping_behavior_updated[[#This Row],[Customer ID]],A404:$A$3902,1,FALSE),0),1,0)</f>
        <v>0</v>
      </c>
    </row>
    <row r="404" spans="1:21" x14ac:dyDescent="0.2">
      <c r="A404" s="3">
        <v>403</v>
      </c>
      <c r="B404" s="3">
        <v>31</v>
      </c>
      <c r="C404" s="3" t="s">
        <v>18</v>
      </c>
      <c r="D404" s="3" t="s">
        <v>131</v>
      </c>
      <c r="E404" s="3" t="s">
        <v>66</v>
      </c>
      <c r="F404" s="3">
        <v>78</v>
      </c>
      <c r="G404" s="3" t="s">
        <v>98</v>
      </c>
      <c r="H404" s="3" t="s">
        <v>22</v>
      </c>
      <c r="I404" s="3" t="s">
        <v>108</v>
      </c>
      <c r="J404" s="3" t="s">
        <v>56</v>
      </c>
      <c r="K404" s="3">
        <v>3</v>
      </c>
      <c r="L404" s="3" t="s">
        <v>25</v>
      </c>
      <c r="M404" s="3" t="str">
        <f>IF(shopping_behavior_updated[[#This Row],[Subscription Status]]="","desconocido",shopping_behavior_updated[[#This Row],[Subscription Status]])</f>
        <v>Yes</v>
      </c>
      <c r="N404" s="3" t="s">
        <v>26</v>
      </c>
      <c r="O404" s="3" t="s">
        <v>25</v>
      </c>
      <c r="P404" s="3" t="s">
        <v>25</v>
      </c>
      <c r="Q404" s="3">
        <v>26</v>
      </c>
      <c r="R404" s="3" t="s">
        <v>45</v>
      </c>
      <c r="S404" s="3" t="s">
        <v>87</v>
      </c>
      <c r="T404" s="3">
        <f>COUNTBLANK(shopping_behavior_updated[Customer ID])</f>
        <v>0</v>
      </c>
      <c r="U404" s="3">
        <f>IF(IFERROR(VLOOKUP(shopping_behavior_updated[[#This Row],[Customer ID]],A405:$A$3902,1,FALSE),0),1,0)</f>
        <v>0</v>
      </c>
    </row>
    <row r="405" spans="1:21" x14ac:dyDescent="0.2">
      <c r="A405" s="3">
        <v>404</v>
      </c>
      <c r="B405" s="3">
        <v>19</v>
      </c>
      <c r="C405" s="3" t="s">
        <v>18</v>
      </c>
      <c r="D405" s="3" t="s">
        <v>49</v>
      </c>
      <c r="E405" s="3" t="s">
        <v>41</v>
      </c>
      <c r="F405" s="3">
        <v>45</v>
      </c>
      <c r="G405" s="3" t="s">
        <v>106</v>
      </c>
      <c r="H405" s="3" t="s">
        <v>43</v>
      </c>
      <c r="I405" s="3" t="s">
        <v>120</v>
      </c>
      <c r="J405" s="3" t="s">
        <v>24</v>
      </c>
      <c r="K405" s="3">
        <v>45</v>
      </c>
      <c r="L405" s="3" t="s">
        <v>25</v>
      </c>
      <c r="M405" s="3" t="str">
        <f>IF(shopping_behavior_updated[[#This Row],[Subscription Status]]="","desconocido",shopping_behavior_updated[[#This Row],[Subscription Status]])</f>
        <v>Yes</v>
      </c>
      <c r="N405" s="3" t="s">
        <v>44</v>
      </c>
      <c r="O405" s="3" t="s">
        <v>25</v>
      </c>
      <c r="P405" s="3" t="s">
        <v>25</v>
      </c>
      <c r="Q405" s="3">
        <v>12</v>
      </c>
      <c r="R405" s="3" t="s">
        <v>74</v>
      </c>
      <c r="S405" s="3" t="s">
        <v>48</v>
      </c>
      <c r="T405" s="3">
        <f>COUNTBLANK(shopping_behavior_updated[Customer ID])</f>
        <v>0</v>
      </c>
      <c r="U405" s="3">
        <f>IF(IFERROR(VLOOKUP(shopping_behavior_updated[[#This Row],[Customer ID]],A406:$A$3902,1,FALSE),0),1,0)</f>
        <v>0</v>
      </c>
    </row>
    <row r="406" spans="1:21" x14ac:dyDescent="0.2">
      <c r="A406" s="3">
        <v>405</v>
      </c>
      <c r="B406" s="3">
        <v>35</v>
      </c>
      <c r="C406" s="3" t="s">
        <v>18</v>
      </c>
      <c r="D406" s="3" t="s">
        <v>112</v>
      </c>
      <c r="E406" s="3" t="s">
        <v>20</v>
      </c>
      <c r="F406" s="3">
        <v>93</v>
      </c>
      <c r="G406" s="3" t="s">
        <v>78</v>
      </c>
      <c r="H406" s="3" t="s">
        <v>43</v>
      </c>
      <c r="I406" s="3" t="s">
        <v>125</v>
      </c>
      <c r="J406" s="3" t="s">
        <v>36</v>
      </c>
      <c r="K406" s="3">
        <v>48</v>
      </c>
      <c r="L406" s="3" t="s">
        <v>25</v>
      </c>
      <c r="M406" s="3" t="str">
        <f>IF(shopping_behavior_updated[[#This Row],[Subscription Status]]="","desconocido",shopping_behavior_updated[[#This Row],[Subscription Status]])</f>
        <v>Yes</v>
      </c>
      <c r="N406" s="3" t="s">
        <v>73</v>
      </c>
      <c r="O406" s="3" t="s">
        <v>25</v>
      </c>
      <c r="P406" s="3" t="s">
        <v>25</v>
      </c>
      <c r="Q406" s="3">
        <v>11</v>
      </c>
      <c r="R406" s="3" t="s">
        <v>38</v>
      </c>
      <c r="S406" s="3" t="s">
        <v>87</v>
      </c>
      <c r="T406" s="3">
        <f>COUNTBLANK(shopping_behavior_updated[Customer ID])</f>
        <v>0</v>
      </c>
      <c r="U406" s="3">
        <f>IF(IFERROR(VLOOKUP(shopping_behavior_updated[[#This Row],[Customer ID]],A407:$A$3902,1,FALSE),0),1,0)</f>
        <v>0</v>
      </c>
    </row>
    <row r="407" spans="1:21" x14ac:dyDescent="0.2">
      <c r="A407" s="3">
        <v>406</v>
      </c>
      <c r="B407" s="3">
        <v>41</v>
      </c>
      <c r="C407" s="3" t="s">
        <v>18</v>
      </c>
      <c r="D407" s="3" t="s">
        <v>33</v>
      </c>
      <c r="E407" s="3" t="s">
        <v>20</v>
      </c>
      <c r="F407" s="3">
        <v>74</v>
      </c>
      <c r="G407" s="3" t="s">
        <v>130</v>
      </c>
      <c r="H407" s="3" t="s">
        <v>35</v>
      </c>
      <c r="I407" s="3" t="s">
        <v>64</v>
      </c>
      <c r="J407" s="3" t="s">
        <v>52</v>
      </c>
      <c r="K407" s="3">
        <v>38</v>
      </c>
      <c r="L407" s="3" t="s">
        <v>25</v>
      </c>
      <c r="M407" s="3" t="str">
        <f>IF(shopping_behavior_updated[[#This Row],[Subscription Status]]="","desconocido",shopping_behavior_updated[[#This Row],[Subscription Status]])</f>
        <v>Yes</v>
      </c>
      <c r="N407" s="3" t="s">
        <v>53</v>
      </c>
      <c r="O407" s="3" t="s">
        <v>25</v>
      </c>
      <c r="P407" s="3" t="s">
        <v>25</v>
      </c>
      <c r="Q407" s="3">
        <v>15</v>
      </c>
      <c r="R407" s="3" t="s">
        <v>32</v>
      </c>
      <c r="S407" s="3" t="s">
        <v>48</v>
      </c>
      <c r="T407" s="3">
        <f>COUNTBLANK(shopping_behavior_updated[Customer ID])</f>
        <v>0</v>
      </c>
      <c r="U407" s="3">
        <f>IF(IFERROR(VLOOKUP(shopping_behavior_updated[[#This Row],[Customer ID]],A408:$A$3902,1,FALSE),0),1,0)</f>
        <v>0</v>
      </c>
    </row>
    <row r="408" spans="1:21" x14ac:dyDescent="0.2">
      <c r="A408" s="3">
        <v>407</v>
      </c>
      <c r="B408" s="3">
        <v>52</v>
      </c>
      <c r="C408" s="3" t="s">
        <v>18</v>
      </c>
      <c r="D408" s="3" t="s">
        <v>142</v>
      </c>
      <c r="E408" s="3" t="s">
        <v>66</v>
      </c>
      <c r="F408" s="3">
        <v>55</v>
      </c>
      <c r="G408" s="3" t="s">
        <v>127</v>
      </c>
      <c r="H408" s="3" t="s">
        <v>43</v>
      </c>
      <c r="I408" s="3" t="s">
        <v>99</v>
      </c>
      <c r="J408" s="3" t="s">
        <v>36</v>
      </c>
      <c r="K408" s="3">
        <v>46</v>
      </c>
      <c r="L408" s="3" t="s">
        <v>25</v>
      </c>
      <c r="M408" s="3" t="str">
        <f>IF(shopping_behavior_updated[[#This Row],[Subscription Status]]="","desconocido",shopping_behavior_updated[[#This Row],[Subscription Status]])</f>
        <v>Yes</v>
      </c>
      <c r="N408" s="3" t="s">
        <v>26</v>
      </c>
      <c r="O408" s="3" t="s">
        <v>25</v>
      </c>
      <c r="P408" s="3" t="s">
        <v>25</v>
      </c>
      <c r="Q408" s="3">
        <v>13</v>
      </c>
      <c r="R408" s="3" t="s">
        <v>32</v>
      </c>
      <c r="S408" s="3" t="s">
        <v>87</v>
      </c>
      <c r="T408" s="3">
        <f>COUNTBLANK(shopping_behavior_updated[Customer ID])</f>
        <v>0</v>
      </c>
      <c r="U408" s="3">
        <f>IF(IFERROR(VLOOKUP(shopping_behavior_updated[[#This Row],[Customer ID]],A409:$A$3902,1,FALSE),0),1,0)</f>
        <v>0</v>
      </c>
    </row>
    <row r="409" spans="1:21" x14ac:dyDescent="0.2">
      <c r="A409" s="3">
        <v>408</v>
      </c>
      <c r="B409" s="3">
        <v>45</v>
      </c>
      <c r="C409" s="3" t="s">
        <v>18</v>
      </c>
      <c r="D409" s="3" t="s">
        <v>103</v>
      </c>
      <c r="E409" s="3" t="s">
        <v>20</v>
      </c>
      <c r="F409" s="3">
        <v>76</v>
      </c>
      <c r="G409" s="3" t="s">
        <v>97</v>
      </c>
      <c r="H409" s="3" t="s">
        <v>91</v>
      </c>
      <c r="I409" s="3" t="s">
        <v>84</v>
      </c>
      <c r="J409" s="3" t="s">
        <v>36</v>
      </c>
      <c r="K409" s="3">
        <v>31</v>
      </c>
      <c r="L409" s="3" t="s">
        <v>25</v>
      </c>
      <c r="M409" s="3" t="str">
        <f>IF(shopping_behavior_updated[[#This Row],[Subscription Status]]="","desconocido",shopping_behavior_updated[[#This Row],[Subscription Status]])</f>
        <v>Yes</v>
      </c>
      <c r="N409" s="3" t="s">
        <v>44</v>
      </c>
      <c r="O409" s="3" t="s">
        <v>25</v>
      </c>
      <c r="P409" s="3" t="s">
        <v>25</v>
      </c>
      <c r="Q409" s="3">
        <v>5</v>
      </c>
      <c r="R409" s="3" t="s">
        <v>38</v>
      </c>
      <c r="S409" s="3" t="s">
        <v>75</v>
      </c>
      <c r="T409" s="3">
        <f>COUNTBLANK(shopping_behavior_updated[Customer ID])</f>
        <v>0</v>
      </c>
      <c r="U409" s="3">
        <f>IF(IFERROR(VLOOKUP(shopping_behavior_updated[[#This Row],[Customer ID]],A410:$A$3902,1,FALSE),0),1,0)</f>
        <v>0</v>
      </c>
    </row>
    <row r="410" spans="1:21" x14ac:dyDescent="0.2">
      <c r="A410" s="3">
        <v>409</v>
      </c>
      <c r="B410" s="3">
        <v>34</v>
      </c>
      <c r="C410" s="3" t="s">
        <v>18</v>
      </c>
      <c r="D410" s="3" t="s">
        <v>49</v>
      </c>
      <c r="E410" s="3" t="s">
        <v>41</v>
      </c>
      <c r="F410" s="3">
        <v>66</v>
      </c>
      <c r="G410" s="3" t="s">
        <v>89</v>
      </c>
      <c r="H410" s="3" t="s">
        <v>22</v>
      </c>
      <c r="I410" s="3" t="s">
        <v>51</v>
      </c>
      <c r="J410" s="3" t="s">
        <v>36</v>
      </c>
      <c r="K410" s="3">
        <v>34</v>
      </c>
      <c r="L410" s="3" t="s">
        <v>25</v>
      </c>
      <c r="M410" s="3" t="str">
        <f>IF(shopping_behavior_updated[[#This Row],[Subscription Status]]="","desconocido",shopping_behavior_updated[[#This Row],[Subscription Status]])</f>
        <v>Yes</v>
      </c>
      <c r="N410" s="3" t="s">
        <v>26</v>
      </c>
      <c r="O410" s="3" t="s">
        <v>25</v>
      </c>
      <c r="P410" s="3" t="s">
        <v>25</v>
      </c>
      <c r="Q410" s="3">
        <v>36</v>
      </c>
      <c r="R410" s="3" t="s">
        <v>32</v>
      </c>
      <c r="S410" s="3" t="s">
        <v>28</v>
      </c>
      <c r="T410" s="3">
        <f>COUNTBLANK(shopping_behavior_updated[Customer ID])</f>
        <v>0</v>
      </c>
      <c r="U410" s="3">
        <f>IF(IFERROR(VLOOKUP(shopping_behavior_updated[[#This Row],[Customer ID]],A411:$A$3902,1,FALSE),0),1,0)</f>
        <v>0</v>
      </c>
    </row>
    <row r="411" spans="1:21" x14ac:dyDescent="0.2">
      <c r="A411" s="3">
        <v>410</v>
      </c>
      <c r="B411" s="3">
        <v>35</v>
      </c>
      <c r="C411" s="3" t="s">
        <v>18</v>
      </c>
      <c r="D411" s="3" t="s">
        <v>58</v>
      </c>
      <c r="E411" s="3" t="s">
        <v>20</v>
      </c>
      <c r="F411" s="3">
        <v>51</v>
      </c>
      <c r="G411" s="3" t="s">
        <v>147</v>
      </c>
      <c r="H411" s="3" t="s">
        <v>43</v>
      </c>
      <c r="I411" s="3" t="s">
        <v>109</v>
      </c>
      <c r="J411" s="3" t="s">
        <v>24</v>
      </c>
      <c r="K411" s="3">
        <v>33</v>
      </c>
      <c r="L411" s="3" t="s">
        <v>25</v>
      </c>
      <c r="M411" s="3" t="str">
        <f>IF(shopping_behavior_updated[[#This Row],[Subscription Status]]="","desconocido",shopping_behavior_updated[[#This Row],[Subscription Status]])</f>
        <v>Yes</v>
      </c>
      <c r="N411" s="3" t="s">
        <v>69</v>
      </c>
      <c r="O411" s="3" t="s">
        <v>25</v>
      </c>
      <c r="P411" s="3" t="s">
        <v>25</v>
      </c>
      <c r="Q411" s="3">
        <v>32</v>
      </c>
      <c r="R411" s="3" t="s">
        <v>74</v>
      </c>
      <c r="S411" s="3" t="s">
        <v>87</v>
      </c>
      <c r="T411" s="3">
        <f>COUNTBLANK(shopping_behavior_updated[Customer ID])</f>
        <v>0</v>
      </c>
      <c r="U411" s="3">
        <f>IF(IFERROR(VLOOKUP(shopping_behavior_updated[[#This Row],[Customer ID]],A412:$A$3902,1,FALSE),0),1,0)</f>
        <v>0</v>
      </c>
    </row>
    <row r="412" spans="1:21" x14ac:dyDescent="0.2">
      <c r="A412" s="3">
        <v>411</v>
      </c>
      <c r="B412" s="3">
        <v>29</v>
      </c>
      <c r="C412" s="3" t="s">
        <v>18</v>
      </c>
      <c r="D412" s="3" t="s">
        <v>29</v>
      </c>
      <c r="E412" s="3" t="s">
        <v>20</v>
      </c>
      <c r="F412" s="3">
        <v>26</v>
      </c>
      <c r="G412" s="3" t="s">
        <v>140</v>
      </c>
      <c r="H412" s="3" t="s">
        <v>22</v>
      </c>
      <c r="I412" s="3" t="s">
        <v>92</v>
      </c>
      <c r="J412" s="3" t="s">
        <v>36</v>
      </c>
      <c r="K412" s="3">
        <v>48</v>
      </c>
      <c r="L412" s="3" t="s">
        <v>25</v>
      </c>
      <c r="M412" s="3" t="str">
        <f>IF(shopping_behavior_updated[[#This Row],[Subscription Status]]="","desconocido",shopping_behavior_updated[[#This Row],[Subscription Status]])</f>
        <v>Yes</v>
      </c>
      <c r="N412" s="3" t="s">
        <v>69</v>
      </c>
      <c r="O412" s="3" t="s">
        <v>25</v>
      </c>
      <c r="P412" s="3" t="s">
        <v>25</v>
      </c>
      <c r="Q412" s="3">
        <v>1</v>
      </c>
      <c r="R412" s="3" t="s">
        <v>38</v>
      </c>
      <c r="S412" s="3" t="s">
        <v>57</v>
      </c>
      <c r="T412" s="3">
        <f>COUNTBLANK(shopping_behavior_updated[Customer ID])</f>
        <v>0</v>
      </c>
      <c r="U412" s="3">
        <f>IF(IFERROR(VLOOKUP(shopping_behavior_updated[[#This Row],[Customer ID]],A413:$A$3902,1,FALSE),0),1,0)</f>
        <v>0</v>
      </c>
    </row>
    <row r="413" spans="1:21" x14ac:dyDescent="0.2">
      <c r="A413" s="3">
        <v>412</v>
      </c>
      <c r="B413" s="3">
        <v>59</v>
      </c>
      <c r="C413" s="3" t="s">
        <v>18</v>
      </c>
      <c r="D413" s="3" t="s">
        <v>33</v>
      </c>
      <c r="E413" s="3" t="s">
        <v>20</v>
      </c>
      <c r="F413" s="3">
        <v>29</v>
      </c>
      <c r="G413" s="3" t="s">
        <v>150</v>
      </c>
      <c r="H413" s="3" t="s">
        <v>43</v>
      </c>
      <c r="I413" s="3" t="s">
        <v>125</v>
      </c>
      <c r="J413" s="3" t="s">
        <v>52</v>
      </c>
      <c r="K413" s="3">
        <v>28</v>
      </c>
      <c r="L413" s="3" t="s">
        <v>25</v>
      </c>
      <c r="M413" s="3" t="str">
        <f>IF(shopping_behavior_updated[[#This Row],[Subscription Status]]="","desconocido",shopping_behavior_updated[[#This Row],[Subscription Status]])</f>
        <v>Yes</v>
      </c>
      <c r="N413" s="3" t="s">
        <v>26</v>
      </c>
      <c r="O413" s="3" t="s">
        <v>25</v>
      </c>
      <c r="P413" s="3" t="s">
        <v>25</v>
      </c>
      <c r="Q413" s="3">
        <v>15</v>
      </c>
      <c r="R413" s="3" t="s">
        <v>45</v>
      </c>
      <c r="S413" s="3" t="s">
        <v>48</v>
      </c>
      <c r="T413" s="3">
        <f>COUNTBLANK(shopping_behavior_updated[Customer ID])</f>
        <v>0</v>
      </c>
      <c r="U413" s="3">
        <f>IF(IFERROR(VLOOKUP(shopping_behavior_updated[[#This Row],[Customer ID]],A414:$A$3902,1,FALSE),0),1,0)</f>
        <v>0</v>
      </c>
    </row>
    <row r="414" spans="1:21" x14ac:dyDescent="0.2">
      <c r="A414" s="3">
        <v>413</v>
      </c>
      <c r="B414" s="3">
        <v>24</v>
      </c>
      <c r="C414" s="3" t="s">
        <v>18</v>
      </c>
      <c r="D414" s="3" t="s">
        <v>101</v>
      </c>
      <c r="E414" s="3" t="s">
        <v>62</v>
      </c>
      <c r="F414" s="3">
        <v>74</v>
      </c>
      <c r="G414" s="3" t="s">
        <v>30</v>
      </c>
      <c r="H414" s="3" t="s">
        <v>43</v>
      </c>
      <c r="I414" s="3" t="s">
        <v>133</v>
      </c>
      <c r="J414" s="3" t="s">
        <v>52</v>
      </c>
      <c r="K414" s="3">
        <v>31</v>
      </c>
      <c r="L414" s="3" t="s">
        <v>25</v>
      </c>
      <c r="M414" s="3" t="str">
        <f>IF(shopping_behavior_updated[[#This Row],[Subscription Status]]="","desconocido",shopping_behavior_updated[[#This Row],[Subscription Status]])</f>
        <v>Yes</v>
      </c>
      <c r="N414" s="3" t="s">
        <v>73</v>
      </c>
      <c r="O414" s="3" t="s">
        <v>25</v>
      </c>
      <c r="P414" s="3" t="s">
        <v>25</v>
      </c>
      <c r="Q414" s="3">
        <v>3</v>
      </c>
      <c r="R414" s="3" t="s">
        <v>74</v>
      </c>
      <c r="S414" s="3" t="s">
        <v>39</v>
      </c>
      <c r="T414" s="3">
        <f>COUNTBLANK(shopping_behavior_updated[Customer ID])</f>
        <v>0</v>
      </c>
      <c r="U414" s="3">
        <f>IF(IFERROR(VLOOKUP(shopping_behavior_updated[[#This Row],[Customer ID]],A415:$A$3902,1,FALSE),0),1,0)</f>
        <v>0</v>
      </c>
    </row>
    <row r="415" spans="1:21" x14ac:dyDescent="0.2">
      <c r="A415" s="3">
        <v>414</v>
      </c>
      <c r="B415" s="3">
        <v>70</v>
      </c>
      <c r="C415" s="3" t="s">
        <v>18</v>
      </c>
      <c r="D415" s="3" t="s">
        <v>105</v>
      </c>
      <c r="E415" s="3" t="s">
        <v>66</v>
      </c>
      <c r="F415" s="3">
        <v>99</v>
      </c>
      <c r="G415" s="3" t="s">
        <v>106</v>
      </c>
      <c r="H415" s="3" t="s">
        <v>35</v>
      </c>
      <c r="I415" s="3" t="s">
        <v>51</v>
      </c>
      <c r="J415" s="3" t="s">
        <v>52</v>
      </c>
      <c r="K415" s="3">
        <v>46</v>
      </c>
      <c r="L415" s="3" t="s">
        <v>25</v>
      </c>
      <c r="M415" s="3" t="str">
        <f>IF(shopping_behavior_updated[[#This Row],[Subscription Status]]="","desconocido",shopping_behavior_updated[[#This Row],[Subscription Status]])</f>
        <v>Yes</v>
      </c>
      <c r="N415" s="3" t="s">
        <v>37</v>
      </c>
      <c r="O415" s="3" t="s">
        <v>25</v>
      </c>
      <c r="P415" s="3" t="s">
        <v>25</v>
      </c>
      <c r="Q415" s="3">
        <v>48</v>
      </c>
      <c r="R415" s="3" t="s">
        <v>32</v>
      </c>
      <c r="S415" s="3" t="s">
        <v>87</v>
      </c>
      <c r="T415" s="3">
        <f>COUNTBLANK(shopping_behavior_updated[Customer ID])</f>
        <v>0</v>
      </c>
      <c r="U415" s="3">
        <f>IF(IFERROR(VLOOKUP(shopping_behavior_updated[[#This Row],[Customer ID]],A416:$A$3902,1,FALSE),0),1,0)</f>
        <v>0</v>
      </c>
    </row>
    <row r="416" spans="1:21" x14ac:dyDescent="0.2">
      <c r="A416" s="3">
        <v>415</v>
      </c>
      <c r="B416" s="3">
        <v>29</v>
      </c>
      <c r="C416" s="3" t="s">
        <v>18</v>
      </c>
      <c r="D416" s="3" t="s">
        <v>131</v>
      </c>
      <c r="E416" s="3" t="s">
        <v>66</v>
      </c>
      <c r="F416" s="3">
        <v>88</v>
      </c>
      <c r="G416" s="3" t="s">
        <v>50</v>
      </c>
      <c r="H416" s="3" t="s">
        <v>22</v>
      </c>
      <c r="I416" s="3" t="s">
        <v>82</v>
      </c>
      <c r="J416" s="3" t="s">
        <v>24</v>
      </c>
      <c r="K416" s="3">
        <v>26</v>
      </c>
      <c r="L416" s="3" t="s">
        <v>25</v>
      </c>
      <c r="M416" s="3" t="str">
        <f>IF(shopping_behavior_updated[[#This Row],[Subscription Status]]="","desconocido",shopping_behavior_updated[[#This Row],[Subscription Status]])</f>
        <v>Yes</v>
      </c>
      <c r="N416" s="3" t="s">
        <v>73</v>
      </c>
      <c r="O416" s="3" t="s">
        <v>25</v>
      </c>
      <c r="P416" s="3" t="s">
        <v>25</v>
      </c>
      <c r="Q416" s="3">
        <v>30</v>
      </c>
      <c r="R416" s="3" t="s">
        <v>85</v>
      </c>
      <c r="S416" s="3" t="s">
        <v>39</v>
      </c>
      <c r="T416" s="3">
        <f>COUNTBLANK(shopping_behavior_updated[Customer ID])</f>
        <v>0</v>
      </c>
      <c r="U416" s="3">
        <f>IF(IFERROR(VLOOKUP(shopping_behavior_updated[[#This Row],[Customer ID]],A417:$A$3902,1,FALSE),0),1,0)</f>
        <v>0</v>
      </c>
    </row>
    <row r="417" spans="1:21" x14ac:dyDescent="0.2">
      <c r="A417" s="3">
        <v>416</v>
      </c>
      <c r="B417" s="3">
        <v>67</v>
      </c>
      <c r="C417" s="3" t="s">
        <v>18</v>
      </c>
      <c r="D417" s="3" t="s">
        <v>61</v>
      </c>
      <c r="E417" s="3" t="s">
        <v>62</v>
      </c>
      <c r="F417" s="3">
        <v>31</v>
      </c>
      <c r="G417" s="3" t="s">
        <v>138</v>
      </c>
      <c r="H417" s="3" t="s">
        <v>43</v>
      </c>
      <c r="I417" s="3" t="s">
        <v>92</v>
      </c>
      <c r="J417" s="3" t="s">
        <v>24</v>
      </c>
      <c r="K417" s="3">
        <v>26</v>
      </c>
      <c r="L417" s="3" t="s">
        <v>25</v>
      </c>
      <c r="M417" s="3" t="str">
        <f>IF(shopping_behavior_updated[[#This Row],[Subscription Status]]="","desconocido",shopping_behavior_updated[[#This Row],[Subscription Status]])</f>
        <v>Yes</v>
      </c>
      <c r="N417" s="3" t="s">
        <v>26</v>
      </c>
      <c r="O417" s="3" t="s">
        <v>25</v>
      </c>
      <c r="P417" s="3" t="s">
        <v>25</v>
      </c>
      <c r="Q417" s="3">
        <v>40</v>
      </c>
      <c r="R417" s="3" t="s">
        <v>74</v>
      </c>
      <c r="S417" s="3" t="s">
        <v>87</v>
      </c>
      <c r="T417" s="3">
        <f>COUNTBLANK(shopping_behavior_updated[Customer ID])</f>
        <v>0</v>
      </c>
      <c r="U417" s="3">
        <f>IF(IFERROR(VLOOKUP(shopping_behavior_updated[[#This Row],[Customer ID]],A418:$A$3902,1,FALSE),0),1,0)</f>
        <v>0</v>
      </c>
    </row>
    <row r="418" spans="1:21" x14ac:dyDescent="0.2">
      <c r="A418" s="3">
        <v>417</v>
      </c>
      <c r="B418" s="3">
        <v>36</v>
      </c>
      <c r="C418" s="3" t="s">
        <v>18</v>
      </c>
      <c r="D418" s="3" t="s">
        <v>132</v>
      </c>
      <c r="E418" s="3" t="s">
        <v>66</v>
      </c>
      <c r="F418" s="3">
        <v>55</v>
      </c>
      <c r="G418" s="3" t="s">
        <v>46</v>
      </c>
      <c r="H418" s="3" t="s">
        <v>22</v>
      </c>
      <c r="I418" s="3" t="s">
        <v>77</v>
      </c>
      <c r="J418" s="3" t="s">
        <v>36</v>
      </c>
      <c r="K418" s="3">
        <v>38</v>
      </c>
      <c r="L418" s="3" t="s">
        <v>25</v>
      </c>
      <c r="M418" s="3" t="str">
        <f>IF(shopping_behavior_updated[[#This Row],[Subscription Status]]="","desconocido",shopping_behavior_updated[[#This Row],[Subscription Status]])</f>
        <v>Yes</v>
      </c>
      <c r="N418" s="3" t="s">
        <v>37</v>
      </c>
      <c r="O418" s="3" t="s">
        <v>25</v>
      </c>
      <c r="P418" s="3" t="s">
        <v>25</v>
      </c>
      <c r="Q418" s="3">
        <v>24</v>
      </c>
      <c r="R418" s="3" t="s">
        <v>74</v>
      </c>
      <c r="S418" s="3" t="s">
        <v>28</v>
      </c>
      <c r="T418" s="3">
        <f>COUNTBLANK(shopping_behavior_updated[Customer ID])</f>
        <v>0</v>
      </c>
      <c r="U418" s="3">
        <f>IF(IFERROR(VLOOKUP(shopping_behavior_updated[[#This Row],[Customer ID]],A419:$A$3902,1,FALSE),0),1,0)</f>
        <v>0</v>
      </c>
    </row>
    <row r="419" spans="1:21" x14ac:dyDescent="0.2">
      <c r="A419" s="3">
        <v>418</v>
      </c>
      <c r="B419" s="3">
        <v>23</v>
      </c>
      <c r="C419" s="3" t="s">
        <v>18</v>
      </c>
      <c r="D419" s="3" t="s">
        <v>40</v>
      </c>
      <c r="E419" s="3" t="s">
        <v>41</v>
      </c>
      <c r="F419" s="3">
        <v>81</v>
      </c>
      <c r="G419" s="3" t="s">
        <v>90</v>
      </c>
      <c r="H419" s="3" t="s">
        <v>22</v>
      </c>
      <c r="I419" s="3" t="s">
        <v>117</v>
      </c>
      <c r="J419" s="3" t="s">
        <v>56</v>
      </c>
      <c r="K419" s="3">
        <v>45</v>
      </c>
      <c r="L419" s="3" t="s">
        <v>25</v>
      </c>
      <c r="M419" s="3" t="str">
        <f>IF(shopping_behavior_updated[[#This Row],[Subscription Status]]="","desconocido",shopping_behavior_updated[[#This Row],[Subscription Status]])</f>
        <v>Yes</v>
      </c>
      <c r="N419" s="3" t="s">
        <v>37</v>
      </c>
      <c r="O419" s="3" t="s">
        <v>25</v>
      </c>
      <c r="P419" s="3" t="s">
        <v>25</v>
      </c>
      <c r="Q419" s="3">
        <v>48</v>
      </c>
      <c r="R419" s="3" t="s">
        <v>85</v>
      </c>
      <c r="S419" s="3" t="s">
        <v>57</v>
      </c>
      <c r="T419" s="3">
        <f>COUNTBLANK(shopping_behavior_updated[Customer ID])</f>
        <v>0</v>
      </c>
      <c r="U419" s="3">
        <f>IF(IFERROR(VLOOKUP(shopping_behavior_updated[[#This Row],[Customer ID]],A420:$A$3902,1,FALSE),0),1,0)</f>
        <v>0</v>
      </c>
    </row>
    <row r="420" spans="1:21" x14ac:dyDescent="0.2">
      <c r="A420" s="3">
        <v>419</v>
      </c>
      <c r="B420" s="3">
        <v>18</v>
      </c>
      <c r="C420" s="3" t="s">
        <v>18</v>
      </c>
      <c r="D420" s="3" t="s">
        <v>29</v>
      </c>
      <c r="E420" s="3" t="s">
        <v>20</v>
      </c>
      <c r="F420" s="3">
        <v>73</v>
      </c>
      <c r="G420" s="3" t="s">
        <v>114</v>
      </c>
      <c r="H420" s="3" t="s">
        <v>22</v>
      </c>
      <c r="I420" s="3" t="s">
        <v>72</v>
      </c>
      <c r="J420" s="3" t="s">
        <v>36</v>
      </c>
      <c r="K420" s="3">
        <v>3</v>
      </c>
      <c r="L420" s="3" t="s">
        <v>25</v>
      </c>
      <c r="M420" s="3" t="str">
        <f>IF(shopping_behavior_updated[[#This Row],[Subscription Status]]="","desconocido",shopping_behavior_updated[[#This Row],[Subscription Status]])</f>
        <v>Yes</v>
      </c>
      <c r="N420" s="3" t="s">
        <v>53</v>
      </c>
      <c r="O420" s="3" t="s">
        <v>25</v>
      </c>
      <c r="P420" s="3" t="s">
        <v>25</v>
      </c>
      <c r="Q420" s="3">
        <v>27</v>
      </c>
      <c r="R420" s="3" t="s">
        <v>27</v>
      </c>
      <c r="S420" s="3" t="s">
        <v>75</v>
      </c>
      <c r="T420" s="3">
        <f>COUNTBLANK(shopping_behavior_updated[Customer ID])</f>
        <v>0</v>
      </c>
      <c r="U420" s="3">
        <f>IF(IFERROR(VLOOKUP(shopping_behavior_updated[[#This Row],[Customer ID]],A421:$A$3902,1,FALSE),0),1,0)</f>
        <v>0</v>
      </c>
    </row>
    <row r="421" spans="1:21" x14ac:dyDescent="0.2">
      <c r="A421" s="3">
        <v>420</v>
      </c>
      <c r="B421" s="3">
        <v>53</v>
      </c>
      <c r="C421" s="3" t="s">
        <v>18</v>
      </c>
      <c r="D421" s="3" t="s">
        <v>58</v>
      </c>
      <c r="E421" s="3" t="s">
        <v>20</v>
      </c>
      <c r="F421" s="3">
        <v>91</v>
      </c>
      <c r="G421" s="3" t="s">
        <v>139</v>
      </c>
      <c r="H421" s="3" t="s">
        <v>35</v>
      </c>
      <c r="I421" s="3" t="s">
        <v>84</v>
      </c>
      <c r="J421" s="3" t="s">
        <v>24</v>
      </c>
      <c r="K421" s="3">
        <v>35</v>
      </c>
      <c r="L421" s="3" t="s">
        <v>25</v>
      </c>
      <c r="M421" s="3" t="str">
        <f>IF(shopping_behavior_updated[[#This Row],[Subscription Status]]="","desconocido",shopping_behavior_updated[[#This Row],[Subscription Status]])</f>
        <v>Yes</v>
      </c>
      <c r="N421" s="3" t="s">
        <v>37</v>
      </c>
      <c r="O421" s="3" t="s">
        <v>25</v>
      </c>
      <c r="P421" s="3" t="s">
        <v>25</v>
      </c>
      <c r="Q421" s="3">
        <v>14</v>
      </c>
      <c r="R421" s="3" t="s">
        <v>38</v>
      </c>
      <c r="S421" s="3" t="s">
        <v>96</v>
      </c>
      <c r="T421" s="3">
        <f>COUNTBLANK(shopping_behavior_updated[Customer ID])</f>
        <v>0</v>
      </c>
      <c r="U421" s="3">
        <f>IF(IFERROR(VLOOKUP(shopping_behavior_updated[[#This Row],[Customer ID]],A422:$A$3902,1,FALSE),0),1,0)</f>
        <v>0</v>
      </c>
    </row>
    <row r="422" spans="1:21" x14ac:dyDescent="0.2">
      <c r="A422" s="3">
        <v>421</v>
      </c>
      <c r="B422" s="3">
        <v>32</v>
      </c>
      <c r="C422" s="3" t="s">
        <v>18</v>
      </c>
      <c r="D422" s="3" t="s">
        <v>124</v>
      </c>
      <c r="E422" s="3" t="s">
        <v>20</v>
      </c>
      <c r="F422" s="3">
        <v>54</v>
      </c>
      <c r="G422" s="3" t="s">
        <v>97</v>
      </c>
      <c r="H422" s="3" t="s">
        <v>35</v>
      </c>
      <c r="I422" s="3" t="s">
        <v>99</v>
      </c>
      <c r="J422" s="3" t="s">
        <v>36</v>
      </c>
      <c r="K422" s="3">
        <v>38</v>
      </c>
      <c r="L422" s="3" t="s">
        <v>25</v>
      </c>
      <c r="M422" s="3" t="str">
        <f>IF(shopping_behavior_updated[[#This Row],[Subscription Status]]="","desconocido",shopping_behavior_updated[[#This Row],[Subscription Status]])</f>
        <v>Yes</v>
      </c>
      <c r="N422" s="3" t="s">
        <v>37</v>
      </c>
      <c r="O422" s="3" t="s">
        <v>25</v>
      </c>
      <c r="P422" s="3" t="s">
        <v>25</v>
      </c>
      <c r="Q422" s="3">
        <v>18</v>
      </c>
      <c r="R422" s="3" t="s">
        <v>85</v>
      </c>
      <c r="S422" s="3" t="s">
        <v>75</v>
      </c>
      <c r="T422" s="3">
        <f>COUNTBLANK(shopping_behavior_updated[Customer ID])</f>
        <v>0</v>
      </c>
      <c r="U422" s="3">
        <f>IF(IFERROR(VLOOKUP(shopping_behavior_updated[[#This Row],[Customer ID]],A423:$A$3902,1,FALSE),0),1,0)</f>
        <v>0</v>
      </c>
    </row>
    <row r="423" spans="1:21" x14ac:dyDescent="0.2">
      <c r="A423" s="3">
        <v>422</v>
      </c>
      <c r="B423" s="3">
        <v>38</v>
      </c>
      <c r="C423" s="3" t="s">
        <v>18</v>
      </c>
      <c r="D423" s="3" t="s">
        <v>54</v>
      </c>
      <c r="E423" s="3" t="s">
        <v>20</v>
      </c>
      <c r="F423" s="3">
        <v>40</v>
      </c>
      <c r="G423" s="3" t="s">
        <v>21</v>
      </c>
      <c r="H423" s="3" t="s">
        <v>43</v>
      </c>
      <c r="I423" s="3" t="s">
        <v>82</v>
      </c>
      <c r="J423" s="3" t="s">
        <v>24</v>
      </c>
      <c r="K423" s="3">
        <v>35</v>
      </c>
      <c r="L423" s="3" t="s">
        <v>25</v>
      </c>
      <c r="M423" s="3" t="str">
        <f>IF(shopping_behavior_updated[[#This Row],[Subscription Status]]="","desconocido",shopping_behavior_updated[[#This Row],[Subscription Status]])</f>
        <v>Yes</v>
      </c>
      <c r="N423" s="3" t="s">
        <v>53</v>
      </c>
      <c r="O423" s="3" t="s">
        <v>25</v>
      </c>
      <c r="P423" s="3" t="s">
        <v>25</v>
      </c>
      <c r="Q423" s="3">
        <v>48</v>
      </c>
      <c r="R423" s="3" t="s">
        <v>32</v>
      </c>
      <c r="S423" s="3" t="s">
        <v>75</v>
      </c>
      <c r="T423" s="3">
        <f>COUNTBLANK(shopping_behavior_updated[Customer ID])</f>
        <v>0</v>
      </c>
      <c r="U423" s="3">
        <f>IF(IFERROR(VLOOKUP(shopping_behavior_updated[[#This Row],[Customer ID]],A424:$A$3902,1,FALSE),0),1,0)</f>
        <v>0</v>
      </c>
    </row>
    <row r="424" spans="1:21" x14ac:dyDescent="0.2">
      <c r="A424" s="3">
        <v>423</v>
      </c>
      <c r="B424" s="3">
        <v>47</v>
      </c>
      <c r="C424" s="3" t="s">
        <v>18</v>
      </c>
      <c r="D424" s="3" t="s">
        <v>94</v>
      </c>
      <c r="E424" s="3" t="s">
        <v>20</v>
      </c>
      <c r="F424" s="3">
        <v>59</v>
      </c>
      <c r="G424" s="3" t="s">
        <v>147</v>
      </c>
      <c r="H424" s="3" t="s">
        <v>43</v>
      </c>
      <c r="I424" s="3" t="s">
        <v>72</v>
      </c>
      <c r="J424" s="3" t="s">
        <v>56</v>
      </c>
      <c r="K424" s="3">
        <v>31</v>
      </c>
      <c r="L424" s="3" t="s">
        <v>25</v>
      </c>
      <c r="M424" s="3" t="str">
        <f>IF(shopping_behavior_updated[[#This Row],[Subscription Status]]="","desconocido",shopping_behavior_updated[[#This Row],[Subscription Status]])</f>
        <v>Yes</v>
      </c>
      <c r="N424" s="3" t="s">
        <v>73</v>
      </c>
      <c r="O424" s="3" t="s">
        <v>25</v>
      </c>
      <c r="P424" s="3" t="s">
        <v>25</v>
      </c>
      <c r="Q424" s="3">
        <v>32</v>
      </c>
      <c r="R424" s="3" t="s">
        <v>85</v>
      </c>
      <c r="S424" s="3" t="s">
        <v>48</v>
      </c>
      <c r="T424" s="3">
        <f>COUNTBLANK(shopping_behavior_updated[Customer ID])</f>
        <v>0</v>
      </c>
      <c r="U424" s="3">
        <f>IF(IFERROR(VLOOKUP(shopping_behavior_updated[[#This Row],[Customer ID]],A425:$A$3902,1,FALSE),0),1,0)</f>
        <v>0</v>
      </c>
    </row>
    <row r="425" spans="1:21" x14ac:dyDescent="0.2">
      <c r="A425" s="3">
        <v>424</v>
      </c>
      <c r="B425" s="3">
        <v>46</v>
      </c>
      <c r="C425" s="3" t="s">
        <v>18</v>
      </c>
      <c r="D425" s="3" t="s">
        <v>118</v>
      </c>
      <c r="E425" s="3" t="s">
        <v>66</v>
      </c>
      <c r="F425" s="3">
        <v>26</v>
      </c>
      <c r="G425" s="3" t="s">
        <v>83</v>
      </c>
      <c r="H425" s="3" t="s">
        <v>22</v>
      </c>
      <c r="I425" s="3" t="s">
        <v>84</v>
      </c>
      <c r="J425" s="3" t="s">
        <v>36</v>
      </c>
      <c r="K425" s="3">
        <v>3</v>
      </c>
      <c r="L425" s="3" t="s">
        <v>25</v>
      </c>
      <c r="M425" s="3" t="str">
        <f>IF(shopping_behavior_updated[[#This Row],[Subscription Status]]="","desconocido",shopping_behavior_updated[[#This Row],[Subscription Status]])</f>
        <v>Yes</v>
      </c>
      <c r="N425" s="3" t="s">
        <v>73</v>
      </c>
      <c r="O425" s="3" t="s">
        <v>25</v>
      </c>
      <c r="P425" s="3" t="s">
        <v>25</v>
      </c>
      <c r="Q425" s="3">
        <v>21</v>
      </c>
      <c r="R425" s="3" t="s">
        <v>38</v>
      </c>
      <c r="S425" s="3" t="s">
        <v>75</v>
      </c>
      <c r="T425" s="3">
        <f>COUNTBLANK(shopping_behavior_updated[Customer ID])</f>
        <v>0</v>
      </c>
      <c r="U425" s="3">
        <f>IF(IFERROR(VLOOKUP(shopping_behavior_updated[[#This Row],[Customer ID]],A426:$A$3902,1,FALSE),0),1,0)</f>
        <v>0</v>
      </c>
    </row>
    <row r="426" spans="1:21" x14ac:dyDescent="0.2">
      <c r="A426" s="3">
        <v>425</v>
      </c>
      <c r="B426" s="3">
        <v>66</v>
      </c>
      <c r="C426" s="3" t="s">
        <v>18</v>
      </c>
      <c r="D426" s="3" t="s">
        <v>29</v>
      </c>
      <c r="E426" s="3" t="s">
        <v>20</v>
      </c>
      <c r="F426" s="3">
        <v>23</v>
      </c>
      <c r="G426" s="3" t="s">
        <v>114</v>
      </c>
      <c r="H426" s="3" t="s">
        <v>43</v>
      </c>
      <c r="I426" s="3" t="s">
        <v>79</v>
      </c>
      <c r="J426" s="3" t="s">
        <v>24</v>
      </c>
      <c r="K426" s="3">
        <v>43</v>
      </c>
      <c r="L426" s="3" t="s">
        <v>25</v>
      </c>
      <c r="M426" s="3" t="str">
        <f>IF(shopping_behavior_updated[[#This Row],[Subscription Status]]="","desconocido",shopping_behavior_updated[[#This Row],[Subscription Status]])</f>
        <v>Yes</v>
      </c>
      <c r="N426" s="3" t="s">
        <v>53</v>
      </c>
      <c r="O426" s="3" t="s">
        <v>25</v>
      </c>
      <c r="P426" s="3" t="s">
        <v>25</v>
      </c>
      <c r="Q426" s="3">
        <v>42</v>
      </c>
      <c r="R426" s="3" t="s">
        <v>45</v>
      </c>
      <c r="S426" s="3" t="s">
        <v>28</v>
      </c>
      <c r="T426" s="3">
        <f>COUNTBLANK(shopping_behavior_updated[Customer ID])</f>
        <v>0</v>
      </c>
      <c r="U426" s="3">
        <f>IF(IFERROR(VLOOKUP(shopping_behavior_updated[[#This Row],[Customer ID]],A427:$A$3902,1,FALSE),0),1,0)</f>
        <v>0</v>
      </c>
    </row>
    <row r="427" spans="1:21" x14ac:dyDescent="0.2">
      <c r="A427" s="3">
        <v>426</v>
      </c>
      <c r="B427" s="3">
        <v>40</v>
      </c>
      <c r="C427" s="3" t="s">
        <v>18</v>
      </c>
      <c r="D427" s="3" t="s">
        <v>33</v>
      </c>
      <c r="E427" s="3" t="s">
        <v>20</v>
      </c>
      <c r="F427" s="3">
        <v>87</v>
      </c>
      <c r="G427" s="3" t="s">
        <v>113</v>
      </c>
      <c r="H427" s="3" t="s">
        <v>35</v>
      </c>
      <c r="I427" s="3" t="s">
        <v>84</v>
      </c>
      <c r="J427" s="3" t="s">
        <v>24</v>
      </c>
      <c r="K427" s="3">
        <v>33</v>
      </c>
      <c r="L427" s="3" t="s">
        <v>25</v>
      </c>
      <c r="M427" s="3" t="str">
        <f>IF(shopping_behavior_updated[[#This Row],[Subscription Status]]="","desconocido",shopping_behavior_updated[[#This Row],[Subscription Status]])</f>
        <v>Yes</v>
      </c>
      <c r="N427" s="3" t="s">
        <v>73</v>
      </c>
      <c r="O427" s="3" t="s">
        <v>25</v>
      </c>
      <c r="P427" s="3" t="s">
        <v>25</v>
      </c>
      <c r="Q427" s="3">
        <v>4</v>
      </c>
      <c r="R427" s="3" t="s">
        <v>38</v>
      </c>
      <c r="S427" s="3" t="s">
        <v>57</v>
      </c>
      <c r="T427" s="3">
        <f>COUNTBLANK(shopping_behavior_updated[Customer ID])</f>
        <v>0</v>
      </c>
      <c r="U427" s="3">
        <f>IF(IFERROR(VLOOKUP(shopping_behavior_updated[[#This Row],[Customer ID]],A428:$A$3902,1,FALSE),0),1,0)</f>
        <v>0</v>
      </c>
    </row>
    <row r="428" spans="1:21" x14ac:dyDescent="0.2">
      <c r="A428" s="3">
        <v>427</v>
      </c>
      <c r="B428" s="3">
        <v>43</v>
      </c>
      <c r="C428" s="3" t="s">
        <v>18</v>
      </c>
      <c r="D428" s="3" t="s">
        <v>94</v>
      </c>
      <c r="E428" s="3" t="s">
        <v>20</v>
      </c>
      <c r="F428" s="3">
        <v>71</v>
      </c>
      <c r="G428" s="3" t="s">
        <v>59</v>
      </c>
      <c r="H428" s="3" t="s">
        <v>43</v>
      </c>
      <c r="I428" s="3" t="s">
        <v>82</v>
      </c>
      <c r="J428" s="3" t="s">
        <v>24</v>
      </c>
      <c r="K428" s="3">
        <v>47</v>
      </c>
      <c r="L428" s="3" t="s">
        <v>25</v>
      </c>
      <c r="M428" s="3" t="str">
        <f>IF(shopping_behavior_updated[[#This Row],[Subscription Status]]="","desconocido",shopping_behavior_updated[[#This Row],[Subscription Status]])</f>
        <v>Yes</v>
      </c>
      <c r="N428" s="3" t="s">
        <v>26</v>
      </c>
      <c r="O428" s="3" t="s">
        <v>25</v>
      </c>
      <c r="P428" s="3" t="s">
        <v>25</v>
      </c>
      <c r="Q428" s="3">
        <v>19</v>
      </c>
      <c r="R428" s="3" t="s">
        <v>38</v>
      </c>
      <c r="S428" s="3" t="s">
        <v>57</v>
      </c>
      <c r="T428" s="3">
        <f>COUNTBLANK(shopping_behavior_updated[Customer ID])</f>
        <v>0</v>
      </c>
      <c r="U428" s="3">
        <f>IF(IFERROR(VLOOKUP(shopping_behavior_updated[[#This Row],[Customer ID]],A429:$A$3902,1,FALSE),0),1,0)</f>
        <v>0</v>
      </c>
    </row>
    <row r="429" spans="1:21" x14ac:dyDescent="0.2">
      <c r="A429" s="3">
        <v>428</v>
      </c>
      <c r="B429" s="3">
        <v>58</v>
      </c>
      <c r="C429" s="3" t="s">
        <v>18</v>
      </c>
      <c r="D429" s="3" t="s">
        <v>131</v>
      </c>
      <c r="E429" s="3" t="s">
        <v>66</v>
      </c>
      <c r="F429" s="3">
        <v>91</v>
      </c>
      <c r="G429" s="3" t="s">
        <v>114</v>
      </c>
      <c r="H429" s="3" t="s">
        <v>22</v>
      </c>
      <c r="I429" s="3" t="s">
        <v>93</v>
      </c>
      <c r="J429" s="3" t="s">
        <v>24</v>
      </c>
      <c r="K429" s="3">
        <v>45</v>
      </c>
      <c r="L429" s="3" t="s">
        <v>25</v>
      </c>
      <c r="M429" s="3" t="str">
        <f>IF(shopping_behavior_updated[[#This Row],[Subscription Status]]="","desconocido",shopping_behavior_updated[[#This Row],[Subscription Status]])</f>
        <v>Yes</v>
      </c>
      <c r="N429" s="3" t="s">
        <v>73</v>
      </c>
      <c r="O429" s="3" t="s">
        <v>25</v>
      </c>
      <c r="P429" s="3" t="s">
        <v>25</v>
      </c>
      <c r="Q429" s="3">
        <v>6</v>
      </c>
      <c r="R429" s="3" t="s">
        <v>38</v>
      </c>
      <c r="S429" s="3" t="s">
        <v>57</v>
      </c>
      <c r="T429" s="3">
        <f>COUNTBLANK(shopping_behavior_updated[Customer ID])</f>
        <v>0</v>
      </c>
      <c r="U429" s="3">
        <f>IF(IFERROR(VLOOKUP(shopping_behavior_updated[[#This Row],[Customer ID]],A430:$A$3902,1,FALSE),0),1,0)</f>
        <v>0</v>
      </c>
    </row>
    <row r="430" spans="1:21" x14ac:dyDescent="0.2">
      <c r="A430" s="3">
        <v>429</v>
      </c>
      <c r="B430" s="3">
        <v>21</v>
      </c>
      <c r="C430" s="3" t="s">
        <v>18</v>
      </c>
      <c r="D430" s="3" t="s">
        <v>61</v>
      </c>
      <c r="E430" s="3" t="s">
        <v>62</v>
      </c>
      <c r="F430" s="3">
        <v>64</v>
      </c>
      <c r="G430" s="3" t="s">
        <v>50</v>
      </c>
      <c r="H430" s="3" t="s">
        <v>91</v>
      </c>
      <c r="I430" s="3" t="s">
        <v>79</v>
      </c>
      <c r="J430" s="3" t="s">
        <v>24</v>
      </c>
      <c r="K430" s="3">
        <v>29</v>
      </c>
      <c r="L430" s="3" t="s">
        <v>25</v>
      </c>
      <c r="M430" s="3" t="str">
        <f>IF(shopping_behavior_updated[[#This Row],[Subscription Status]]="","desconocido",shopping_behavior_updated[[#This Row],[Subscription Status]])</f>
        <v>Yes</v>
      </c>
      <c r="N430" s="3" t="s">
        <v>37</v>
      </c>
      <c r="O430" s="3" t="s">
        <v>25</v>
      </c>
      <c r="P430" s="3" t="s">
        <v>25</v>
      </c>
      <c r="Q430" s="3">
        <v>2</v>
      </c>
      <c r="R430" s="3" t="s">
        <v>85</v>
      </c>
      <c r="S430" s="3" t="s">
        <v>28</v>
      </c>
      <c r="T430" s="3">
        <f>COUNTBLANK(shopping_behavior_updated[Customer ID])</f>
        <v>0</v>
      </c>
      <c r="U430" s="3">
        <f>IF(IFERROR(VLOOKUP(shopping_behavior_updated[[#This Row],[Customer ID]],A431:$A$3902,1,FALSE),0),1,0)</f>
        <v>0</v>
      </c>
    </row>
    <row r="431" spans="1:21" x14ac:dyDescent="0.2">
      <c r="A431" s="3">
        <v>430</v>
      </c>
      <c r="B431" s="3">
        <v>42</v>
      </c>
      <c r="C431" s="3" t="s">
        <v>18</v>
      </c>
      <c r="D431" s="3" t="s">
        <v>40</v>
      </c>
      <c r="E431" s="3" t="s">
        <v>41</v>
      </c>
      <c r="F431" s="3">
        <v>94</v>
      </c>
      <c r="G431" s="3" t="s">
        <v>148</v>
      </c>
      <c r="H431" s="3" t="s">
        <v>43</v>
      </c>
      <c r="I431" s="3" t="s">
        <v>79</v>
      </c>
      <c r="J431" s="3" t="s">
        <v>24</v>
      </c>
      <c r="K431" s="3">
        <v>41</v>
      </c>
      <c r="L431" s="3" t="s">
        <v>25</v>
      </c>
      <c r="M431" s="3" t="str">
        <f>IF(shopping_behavior_updated[[#This Row],[Subscription Status]]="","desconocido",shopping_behavior_updated[[#This Row],[Subscription Status]])</f>
        <v>Yes</v>
      </c>
      <c r="N431" s="3" t="s">
        <v>69</v>
      </c>
      <c r="O431" s="3" t="s">
        <v>25</v>
      </c>
      <c r="P431" s="3" t="s">
        <v>25</v>
      </c>
      <c r="Q431" s="3">
        <v>21</v>
      </c>
      <c r="R431" s="3" t="s">
        <v>32</v>
      </c>
      <c r="S431" s="3" t="s">
        <v>28</v>
      </c>
      <c r="T431" s="3">
        <f>COUNTBLANK(shopping_behavior_updated[Customer ID])</f>
        <v>0</v>
      </c>
      <c r="U431" s="3">
        <f>IF(IFERROR(VLOOKUP(shopping_behavior_updated[[#This Row],[Customer ID]],A432:$A$3902,1,FALSE),0),1,0)</f>
        <v>0</v>
      </c>
    </row>
    <row r="432" spans="1:21" x14ac:dyDescent="0.2">
      <c r="A432" s="3">
        <v>431</v>
      </c>
      <c r="B432" s="3">
        <v>24</v>
      </c>
      <c r="C432" s="3" t="s">
        <v>18</v>
      </c>
      <c r="D432" s="3" t="s">
        <v>54</v>
      </c>
      <c r="E432" s="3" t="s">
        <v>20</v>
      </c>
      <c r="F432" s="3">
        <v>40</v>
      </c>
      <c r="G432" s="3" t="s">
        <v>104</v>
      </c>
      <c r="H432" s="3" t="s">
        <v>43</v>
      </c>
      <c r="I432" s="3" t="s">
        <v>109</v>
      </c>
      <c r="J432" s="3" t="s">
        <v>52</v>
      </c>
      <c r="K432" s="3">
        <v>35</v>
      </c>
      <c r="L432" s="3" t="s">
        <v>25</v>
      </c>
      <c r="M432" s="3" t="str">
        <f>IF(shopping_behavior_updated[[#This Row],[Subscription Status]]="","desconocido",shopping_behavior_updated[[#This Row],[Subscription Status]])</f>
        <v>Yes</v>
      </c>
      <c r="N432" s="3" t="s">
        <v>73</v>
      </c>
      <c r="O432" s="3" t="s">
        <v>25</v>
      </c>
      <c r="P432" s="3" t="s">
        <v>25</v>
      </c>
      <c r="Q432" s="3">
        <v>40</v>
      </c>
      <c r="R432" s="3" t="s">
        <v>85</v>
      </c>
      <c r="S432" s="3" t="s">
        <v>48</v>
      </c>
      <c r="T432" s="3">
        <f>COUNTBLANK(shopping_behavior_updated[Customer ID])</f>
        <v>0</v>
      </c>
      <c r="U432" s="3">
        <f>IF(IFERROR(VLOOKUP(shopping_behavior_updated[[#This Row],[Customer ID]],A433:$A$3902,1,FALSE),0),1,0)</f>
        <v>0</v>
      </c>
    </row>
    <row r="433" spans="1:21" x14ac:dyDescent="0.2">
      <c r="A433" s="3">
        <v>432</v>
      </c>
      <c r="B433" s="3">
        <v>43</v>
      </c>
      <c r="C433" s="3" t="s">
        <v>18</v>
      </c>
      <c r="D433" s="3" t="s">
        <v>123</v>
      </c>
      <c r="E433" s="3" t="s">
        <v>66</v>
      </c>
      <c r="F433" s="3">
        <v>76</v>
      </c>
      <c r="G433" s="3" t="s">
        <v>81</v>
      </c>
      <c r="H433" s="3" t="s">
        <v>22</v>
      </c>
      <c r="I433" s="3" t="s">
        <v>108</v>
      </c>
      <c r="J433" s="3" t="s">
        <v>24</v>
      </c>
      <c r="K433" s="3">
        <v>34</v>
      </c>
      <c r="L433" s="3" t="s">
        <v>25</v>
      </c>
      <c r="M433" s="3" t="str">
        <f>IF(shopping_behavior_updated[[#This Row],[Subscription Status]]="","desconocido",shopping_behavior_updated[[#This Row],[Subscription Status]])</f>
        <v>Yes</v>
      </c>
      <c r="N433" s="3" t="s">
        <v>73</v>
      </c>
      <c r="O433" s="3" t="s">
        <v>25</v>
      </c>
      <c r="P433" s="3" t="s">
        <v>25</v>
      </c>
      <c r="Q433" s="3">
        <v>33</v>
      </c>
      <c r="R433" s="3" t="s">
        <v>32</v>
      </c>
      <c r="S433" s="3" t="s">
        <v>28</v>
      </c>
      <c r="T433" s="3">
        <f>COUNTBLANK(shopping_behavior_updated[Customer ID])</f>
        <v>0</v>
      </c>
      <c r="U433" s="3">
        <f>IF(IFERROR(VLOOKUP(shopping_behavior_updated[[#This Row],[Customer ID]],A434:$A$3902,1,FALSE),0),1,0)</f>
        <v>0</v>
      </c>
    </row>
    <row r="434" spans="1:21" x14ac:dyDescent="0.2">
      <c r="A434" s="3">
        <v>433</v>
      </c>
      <c r="B434" s="3">
        <v>47</v>
      </c>
      <c r="C434" s="3" t="s">
        <v>18</v>
      </c>
      <c r="D434" s="3" t="s">
        <v>54</v>
      </c>
      <c r="E434" s="3" t="s">
        <v>20</v>
      </c>
      <c r="F434" s="3">
        <v>86</v>
      </c>
      <c r="G434" s="3" t="s">
        <v>115</v>
      </c>
      <c r="H434" s="3" t="s">
        <v>35</v>
      </c>
      <c r="I434" s="3" t="s">
        <v>125</v>
      </c>
      <c r="J434" s="3" t="s">
        <v>56</v>
      </c>
      <c r="K434" s="3">
        <v>33</v>
      </c>
      <c r="L434" s="3" t="s">
        <v>25</v>
      </c>
      <c r="M434" s="3" t="str">
        <f>IF(shopping_behavior_updated[[#This Row],[Subscription Status]]="","desconocido",shopping_behavior_updated[[#This Row],[Subscription Status]])</f>
        <v>Yes</v>
      </c>
      <c r="N434" s="3" t="s">
        <v>37</v>
      </c>
      <c r="O434" s="3" t="s">
        <v>25</v>
      </c>
      <c r="P434" s="3" t="s">
        <v>25</v>
      </c>
      <c r="Q434" s="3">
        <v>26</v>
      </c>
      <c r="R434" s="3" t="s">
        <v>27</v>
      </c>
      <c r="S434" s="3" t="s">
        <v>39</v>
      </c>
      <c r="T434" s="3">
        <f>COUNTBLANK(shopping_behavior_updated[Customer ID])</f>
        <v>0</v>
      </c>
      <c r="U434" s="3">
        <f>IF(IFERROR(VLOOKUP(shopping_behavior_updated[[#This Row],[Customer ID]],A435:$A$3902,1,FALSE),0),1,0)</f>
        <v>0</v>
      </c>
    </row>
    <row r="435" spans="1:21" x14ac:dyDescent="0.2">
      <c r="A435" s="3">
        <v>434</v>
      </c>
      <c r="B435" s="3">
        <v>49</v>
      </c>
      <c r="C435" s="3" t="s">
        <v>18</v>
      </c>
      <c r="D435" s="3" t="s">
        <v>86</v>
      </c>
      <c r="E435" s="3" t="s">
        <v>20</v>
      </c>
      <c r="F435" s="3">
        <v>92</v>
      </c>
      <c r="G435" s="3" t="s">
        <v>89</v>
      </c>
      <c r="H435" s="3" t="s">
        <v>43</v>
      </c>
      <c r="I435" s="3" t="s">
        <v>120</v>
      </c>
      <c r="J435" s="3" t="s">
        <v>56</v>
      </c>
      <c r="K435" s="3">
        <v>32</v>
      </c>
      <c r="L435" s="3" t="s">
        <v>25</v>
      </c>
      <c r="M435" s="3" t="str">
        <f>IF(shopping_behavior_updated[[#This Row],[Subscription Status]]="","desconocido",shopping_behavior_updated[[#This Row],[Subscription Status]])</f>
        <v>Yes</v>
      </c>
      <c r="N435" s="3" t="s">
        <v>73</v>
      </c>
      <c r="O435" s="3" t="s">
        <v>25</v>
      </c>
      <c r="P435" s="3" t="s">
        <v>25</v>
      </c>
      <c r="Q435" s="3">
        <v>23</v>
      </c>
      <c r="R435" s="3" t="s">
        <v>38</v>
      </c>
      <c r="S435" s="3" t="s">
        <v>28</v>
      </c>
      <c r="T435" s="3">
        <f>COUNTBLANK(shopping_behavior_updated[Customer ID])</f>
        <v>0</v>
      </c>
      <c r="U435" s="3">
        <f>IF(IFERROR(VLOOKUP(shopping_behavior_updated[[#This Row],[Customer ID]],A436:$A$3902,1,FALSE),0),1,0)</f>
        <v>0</v>
      </c>
    </row>
    <row r="436" spans="1:21" x14ac:dyDescent="0.2">
      <c r="A436" s="3">
        <v>435</v>
      </c>
      <c r="B436" s="3">
        <v>50</v>
      </c>
      <c r="C436" s="3" t="s">
        <v>18</v>
      </c>
      <c r="D436" s="3" t="s">
        <v>70</v>
      </c>
      <c r="E436" s="3" t="s">
        <v>41</v>
      </c>
      <c r="F436" s="3">
        <v>52</v>
      </c>
      <c r="G436" s="3" t="s">
        <v>100</v>
      </c>
      <c r="H436" s="3" t="s">
        <v>22</v>
      </c>
      <c r="I436" s="3" t="s">
        <v>68</v>
      </c>
      <c r="J436" s="3" t="s">
        <v>36</v>
      </c>
      <c r="K436" s="3">
        <v>4</v>
      </c>
      <c r="L436" s="3" t="s">
        <v>25</v>
      </c>
      <c r="M436" s="3" t="str">
        <f>IF(shopping_behavior_updated[[#This Row],[Subscription Status]]="","desconocido",shopping_behavior_updated[[#This Row],[Subscription Status]])</f>
        <v>Yes</v>
      </c>
      <c r="N436" s="3" t="s">
        <v>73</v>
      </c>
      <c r="O436" s="3" t="s">
        <v>25</v>
      </c>
      <c r="P436" s="3" t="s">
        <v>25</v>
      </c>
      <c r="Q436" s="3">
        <v>39</v>
      </c>
      <c r="R436" s="3" t="s">
        <v>45</v>
      </c>
      <c r="S436" s="3" t="s">
        <v>96</v>
      </c>
      <c r="T436" s="3">
        <f>COUNTBLANK(shopping_behavior_updated[Customer ID])</f>
        <v>0</v>
      </c>
      <c r="U436" s="3">
        <f>IF(IFERROR(VLOOKUP(shopping_behavior_updated[[#This Row],[Customer ID]],A437:$A$3902,1,FALSE),0),1,0)</f>
        <v>0</v>
      </c>
    </row>
    <row r="437" spans="1:21" x14ac:dyDescent="0.2">
      <c r="A437" s="3">
        <v>436</v>
      </c>
      <c r="B437" s="3">
        <v>51</v>
      </c>
      <c r="C437" s="3" t="s">
        <v>18</v>
      </c>
      <c r="D437" s="3" t="s">
        <v>61</v>
      </c>
      <c r="E437" s="3" t="s">
        <v>62</v>
      </c>
      <c r="F437" s="3">
        <v>28</v>
      </c>
      <c r="G437" s="3" t="s">
        <v>55</v>
      </c>
      <c r="H437" s="3" t="s">
        <v>91</v>
      </c>
      <c r="I437" s="3" t="s">
        <v>77</v>
      </c>
      <c r="J437" s="3" t="s">
        <v>24</v>
      </c>
      <c r="K437" s="3">
        <v>36</v>
      </c>
      <c r="L437" s="3" t="s">
        <v>25</v>
      </c>
      <c r="M437" s="3" t="str">
        <f>IF(shopping_behavior_updated[[#This Row],[Subscription Status]]="","desconocido",shopping_behavior_updated[[#This Row],[Subscription Status]])</f>
        <v>Yes</v>
      </c>
      <c r="N437" s="3" t="s">
        <v>44</v>
      </c>
      <c r="O437" s="3" t="s">
        <v>25</v>
      </c>
      <c r="P437" s="3" t="s">
        <v>25</v>
      </c>
      <c r="Q437" s="3">
        <v>42</v>
      </c>
      <c r="R437" s="3" t="s">
        <v>74</v>
      </c>
      <c r="S437" s="3" t="s">
        <v>87</v>
      </c>
      <c r="T437" s="3">
        <f>COUNTBLANK(shopping_behavior_updated[Customer ID])</f>
        <v>0</v>
      </c>
      <c r="U437" s="3">
        <f>IF(IFERROR(VLOOKUP(shopping_behavior_updated[[#This Row],[Customer ID]],A438:$A$3902,1,FALSE),0),1,0)</f>
        <v>0</v>
      </c>
    </row>
    <row r="438" spans="1:21" x14ac:dyDescent="0.2">
      <c r="A438" s="3">
        <v>437</v>
      </c>
      <c r="B438" s="3">
        <v>40</v>
      </c>
      <c r="C438" s="3" t="s">
        <v>18</v>
      </c>
      <c r="D438" s="3" t="s">
        <v>94</v>
      </c>
      <c r="E438" s="3" t="s">
        <v>20</v>
      </c>
      <c r="F438" s="3">
        <v>46</v>
      </c>
      <c r="G438" s="3" t="s">
        <v>121</v>
      </c>
      <c r="H438" s="3" t="s">
        <v>22</v>
      </c>
      <c r="I438" s="3" t="s">
        <v>108</v>
      </c>
      <c r="J438" s="3" t="s">
        <v>52</v>
      </c>
      <c r="K438" s="3">
        <v>46</v>
      </c>
      <c r="L438" s="3" t="s">
        <v>25</v>
      </c>
      <c r="M438" s="3" t="str">
        <f>IF(shopping_behavior_updated[[#This Row],[Subscription Status]]="","desconocido",shopping_behavior_updated[[#This Row],[Subscription Status]])</f>
        <v>Yes</v>
      </c>
      <c r="N438" s="3" t="s">
        <v>37</v>
      </c>
      <c r="O438" s="3" t="s">
        <v>25</v>
      </c>
      <c r="P438" s="3" t="s">
        <v>25</v>
      </c>
      <c r="Q438" s="3">
        <v>41</v>
      </c>
      <c r="R438" s="3" t="s">
        <v>74</v>
      </c>
      <c r="S438" s="3" t="s">
        <v>39</v>
      </c>
      <c r="T438" s="3">
        <f>COUNTBLANK(shopping_behavior_updated[Customer ID])</f>
        <v>0</v>
      </c>
      <c r="U438" s="3">
        <f>IF(IFERROR(VLOOKUP(shopping_behavior_updated[[#This Row],[Customer ID]],A439:$A$3902,1,FALSE),0),1,0)</f>
        <v>0</v>
      </c>
    </row>
    <row r="439" spans="1:21" x14ac:dyDescent="0.2">
      <c r="A439" s="3">
        <v>438</v>
      </c>
      <c r="B439" s="3">
        <v>45</v>
      </c>
      <c r="C439" s="3" t="s">
        <v>18</v>
      </c>
      <c r="D439" s="3" t="s">
        <v>105</v>
      </c>
      <c r="E439" s="3" t="s">
        <v>66</v>
      </c>
      <c r="F439" s="3">
        <v>50</v>
      </c>
      <c r="G439" s="3" t="s">
        <v>129</v>
      </c>
      <c r="H439" s="3" t="s">
        <v>43</v>
      </c>
      <c r="I439" s="3" t="s">
        <v>99</v>
      </c>
      <c r="J439" s="3" t="s">
        <v>52</v>
      </c>
      <c r="K439" s="3">
        <v>26</v>
      </c>
      <c r="L439" s="3" t="s">
        <v>25</v>
      </c>
      <c r="M439" s="3" t="str">
        <f>IF(shopping_behavior_updated[[#This Row],[Subscription Status]]="","desconocido",shopping_behavior_updated[[#This Row],[Subscription Status]])</f>
        <v>Yes</v>
      </c>
      <c r="N439" s="3" t="s">
        <v>44</v>
      </c>
      <c r="O439" s="3" t="s">
        <v>25</v>
      </c>
      <c r="P439" s="3" t="s">
        <v>25</v>
      </c>
      <c r="Q439" s="3">
        <v>41</v>
      </c>
      <c r="R439" s="3" t="s">
        <v>45</v>
      </c>
      <c r="S439" s="3" t="s">
        <v>48</v>
      </c>
      <c r="T439" s="3">
        <f>COUNTBLANK(shopping_behavior_updated[Customer ID])</f>
        <v>0</v>
      </c>
      <c r="U439" s="3">
        <f>IF(IFERROR(VLOOKUP(shopping_behavior_updated[[#This Row],[Customer ID]],A440:$A$3902,1,FALSE),0),1,0)</f>
        <v>0</v>
      </c>
    </row>
    <row r="440" spans="1:21" x14ac:dyDescent="0.2">
      <c r="A440" s="3">
        <v>439</v>
      </c>
      <c r="B440" s="3">
        <v>52</v>
      </c>
      <c r="C440" s="3" t="s">
        <v>18</v>
      </c>
      <c r="D440" s="3" t="s">
        <v>132</v>
      </c>
      <c r="E440" s="3" t="s">
        <v>66</v>
      </c>
      <c r="F440" s="3">
        <v>23</v>
      </c>
      <c r="G440" s="3" t="s">
        <v>145</v>
      </c>
      <c r="H440" s="3" t="s">
        <v>43</v>
      </c>
      <c r="I440" s="3" t="s">
        <v>47</v>
      </c>
      <c r="J440" s="3" t="s">
        <v>24</v>
      </c>
      <c r="K440" s="3">
        <v>43</v>
      </c>
      <c r="L440" s="3" t="s">
        <v>25</v>
      </c>
      <c r="M440" s="3" t="str">
        <f>IF(shopping_behavior_updated[[#This Row],[Subscription Status]]="","desconocido",shopping_behavior_updated[[#This Row],[Subscription Status]])</f>
        <v>Yes</v>
      </c>
      <c r="N440" s="3" t="s">
        <v>26</v>
      </c>
      <c r="O440" s="3" t="s">
        <v>25</v>
      </c>
      <c r="P440" s="3" t="s">
        <v>25</v>
      </c>
      <c r="Q440" s="3">
        <v>12</v>
      </c>
      <c r="R440" s="3" t="s">
        <v>38</v>
      </c>
      <c r="S440" s="3" t="s">
        <v>28</v>
      </c>
      <c r="T440" s="3">
        <f>COUNTBLANK(shopping_behavior_updated[Customer ID])</f>
        <v>0</v>
      </c>
      <c r="U440" s="3">
        <f>IF(IFERROR(VLOOKUP(shopping_behavior_updated[[#This Row],[Customer ID]],A441:$A$3902,1,FALSE),0),1,0)</f>
        <v>0</v>
      </c>
    </row>
    <row r="441" spans="1:21" x14ac:dyDescent="0.2">
      <c r="A441" s="3">
        <v>440</v>
      </c>
      <c r="B441" s="3">
        <v>62</v>
      </c>
      <c r="C441" s="3" t="s">
        <v>18</v>
      </c>
      <c r="D441" s="3" t="s">
        <v>101</v>
      </c>
      <c r="E441" s="3" t="s">
        <v>62</v>
      </c>
      <c r="F441" s="3">
        <v>50</v>
      </c>
      <c r="G441" s="3" t="s">
        <v>134</v>
      </c>
      <c r="H441" s="3" t="s">
        <v>43</v>
      </c>
      <c r="I441" s="3" t="s">
        <v>47</v>
      </c>
      <c r="J441" s="3" t="s">
        <v>52</v>
      </c>
      <c r="K441" s="3">
        <v>34</v>
      </c>
      <c r="L441" s="3" t="s">
        <v>25</v>
      </c>
      <c r="M441" s="3" t="str">
        <f>IF(shopping_behavior_updated[[#This Row],[Subscription Status]]="","desconocido",shopping_behavior_updated[[#This Row],[Subscription Status]])</f>
        <v>Yes</v>
      </c>
      <c r="N441" s="3" t="s">
        <v>37</v>
      </c>
      <c r="O441" s="3" t="s">
        <v>25</v>
      </c>
      <c r="P441" s="3" t="s">
        <v>25</v>
      </c>
      <c r="Q441" s="3">
        <v>31</v>
      </c>
      <c r="R441" s="3" t="s">
        <v>32</v>
      </c>
      <c r="S441" s="3" t="s">
        <v>87</v>
      </c>
      <c r="T441" s="3">
        <f>COUNTBLANK(shopping_behavior_updated[Customer ID])</f>
        <v>0</v>
      </c>
      <c r="U441" s="3">
        <f>IF(IFERROR(VLOOKUP(shopping_behavior_updated[[#This Row],[Customer ID]],A442:$A$3902,1,FALSE),0),1,0)</f>
        <v>0</v>
      </c>
    </row>
    <row r="442" spans="1:21" x14ac:dyDescent="0.2">
      <c r="A442" s="3">
        <v>441</v>
      </c>
      <c r="B442" s="3">
        <v>20</v>
      </c>
      <c r="C442" s="3" t="s">
        <v>18</v>
      </c>
      <c r="D442" s="3" t="s">
        <v>54</v>
      </c>
      <c r="E442" s="3" t="s">
        <v>20</v>
      </c>
      <c r="F442" s="3">
        <v>89</v>
      </c>
      <c r="G442" s="3" t="s">
        <v>100</v>
      </c>
      <c r="H442" s="3" t="s">
        <v>91</v>
      </c>
      <c r="I442" s="3" t="s">
        <v>31</v>
      </c>
      <c r="J442" s="3" t="s">
        <v>24</v>
      </c>
      <c r="K442" s="3">
        <v>35</v>
      </c>
      <c r="L442" s="3" t="s">
        <v>25</v>
      </c>
      <c r="M442" s="3" t="str">
        <f>IF(shopping_behavior_updated[[#This Row],[Subscription Status]]="","desconocido",shopping_behavior_updated[[#This Row],[Subscription Status]])</f>
        <v>Yes</v>
      </c>
      <c r="N442" s="3" t="s">
        <v>73</v>
      </c>
      <c r="O442" s="3" t="s">
        <v>25</v>
      </c>
      <c r="P442" s="3" t="s">
        <v>25</v>
      </c>
      <c r="Q442" s="3">
        <v>34</v>
      </c>
      <c r="R442" s="3" t="s">
        <v>85</v>
      </c>
      <c r="S442" s="3" t="s">
        <v>28</v>
      </c>
      <c r="T442" s="3">
        <f>COUNTBLANK(shopping_behavior_updated[Customer ID])</f>
        <v>0</v>
      </c>
      <c r="U442" s="3">
        <f>IF(IFERROR(VLOOKUP(shopping_behavior_updated[[#This Row],[Customer ID]],A443:$A$3902,1,FALSE),0),1,0)</f>
        <v>0</v>
      </c>
    </row>
    <row r="443" spans="1:21" x14ac:dyDescent="0.2">
      <c r="A443" s="3">
        <v>442</v>
      </c>
      <c r="B443" s="3">
        <v>43</v>
      </c>
      <c r="C443" s="3" t="s">
        <v>18</v>
      </c>
      <c r="D443" s="3" t="s">
        <v>103</v>
      </c>
      <c r="E443" s="3" t="s">
        <v>20</v>
      </c>
      <c r="F443" s="3">
        <v>81</v>
      </c>
      <c r="G443" s="3" t="s">
        <v>102</v>
      </c>
      <c r="H443" s="3" t="s">
        <v>43</v>
      </c>
      <c r="I443" s="3" t="s">
        <v>31</v>
      </c>
      <c r="J443" s="3" t="s">
        <v>24</v>
      </c>
      <c r="K443" s="3">
        <v>42</v>
      </c>
      <c r="L443" s="3" t="s">
        <v>25</v>
      </c>
      <c r="M443" s="3" t="str">
        <f>IF(shopping_behavior_updated[[#This Row],[Subscription Status]]="","desconocido",shopping_behavior_updated[[#This Row],[Subscription Status]])</f>
        <v>Yes</v>
      </c>
      <c r="N443" s="3" t="s">
        <v>53</v>
      </c>
      <c r="O443" s="3" t="s">
        <v>25</v>
      </c>
      <c r="P443" s="3" t="s">
        <v>25</v>
      </c>
      <c r="Q443" s="3">
        <v>32</v>
      </c>
      <c r="R443" s="3" t="s">
        <v>38</v>
      </c>
      <c r="S443" s="3" t="s">
        <v>48</v>
      </c>
      <c r="T443" s="3">
        <f>COUNTBLANK(shopping_behavior_updated[Customer ID])</f>
        <v>0</v>
      </c>
      <c r="U443" s="3">
        <f>IF(IFERROR(VLOOKUP(shopping_behavior_updated[[#This Row],[Customer ID]],A444:$A$3902,1,FALSE),0),1,0)</f>
        <v>0</v>
      </c>
    </row>
    <row r="444" spans="1:21" x14ac:dyDescent="0.2">
      <c r="A444" s="3">
        <v>443</v>
      </c>
      <c r="B444" s="3">
        <v>29</v>
      </c>
      <c r="C444" s="3" t="s">
        <v>18</v>
      </c>
      <c r="D444" s="3" t="s">
        <v>88</v>
      </c>
      <c r="E444" s="3" t="s">
        <v>66</v>
      </c>
      <c r="F444" s="3">
        <v>69</v>
      </c>
      <c r="G444" s="3" t="s">
        <v>150</v>
      </c>
      <c r="H444" s="3" t="s">
        <v>43</v>
      </c>
      <c r="I444" s="3" t="s">
        <v>77</v>
      </c>
      <c r="J444" s="3" t="s">
        <v>56</v>
      </c>
      <c r="K444" s="3">
        <v>35</v>
      </c>
      <c r="L444" s="3" t="s">
        <v>25</v>
      </c>
      <c r="M444" s="3" t="str">
        <f>IF(shopping_behavior_updated[[#This Row],[Subscription Status]]="","desconocido",shopping_behavior_updated[[#This Row],[Subscription Status]])</f>
        <v>Yes</v>
      </c>
      <c r="N444" s="3" t="s">
        <v>73</v>
      </c>
      <c r="O444" s="3" t="s">
        <v>25</v>
      </c>
      <c r="P444" s="3" t="s">
        <v>25</v>
      </c>
      <c r="Q444" s="3">
        <v>31</v>
      </c>
      <c r="R444" s="3" t="s">
        <v>38</v>
      </c>
      <c r="S444" s="3" t="s">
        <v>57</v>
      </c>
      <c r="T444" s="3">
        <f>COUNTBLANK(shopping_behavior_updated[Customer ID])</f>
        <v>0</v>
      </c>
      <c r="U444" s="3">
        <f>IF(IFERROR(VLOOKUP(shopping_behavior_updated[[#This Row],[Customer ID]],A445:$A$3902,1,FALSE),0),1,0)</f>
        <v>0</v>
      </c>
    </row>
    <row r="445" spans="1:21" x14ac:dyDescent="0.2">
      <c r="A445" s="3">
        <v>444</v>
      </c>
      <c r="B445" s="3">
        <v>22</v>
      </c>
      <c r="C445" s="3" t="s">
        <v>18</v>
      </c>
      <c r="D445" s="3" t="s">
        <v>88</v>
      </c>
      <c r="E445" s="3" t="s">
        <v>66</v>
      </c>
      <c r="F445" s="3">
        <v>67</v>
      </c>
      <c r="G445" s="3" t="s">
        <v>76</v>
      </c>
      <c r="H445" s="3" t="s">
        <v>43</v>
      </c>
      <c r="I445" s="3" t="s">
        <v>135</v>
      </c>
      <c r="J445" s="3" t="s">
        <v>52</v>
      </c>
      <c r="K445" s="3">
        <v>36</v>
      </c>
      <c r="L445" s="3" t="s">
        <v>25</v>
      </c>
      <c r="M445" s="3" t="str">
        <f>IF(shopping_behavior_updated[[#This Row],[Subscription Status]]="","desconocido",shopping_behavior_updated[[#This Row],[Subscription Status]])</f>
        <v>Yes</v>
      </c>
      <c r="N445" s="3" t="s">
        <v>37</v>
      </c>
      <c r="O445" s="3" t="s">
        <v>25</v>
      </c>
      <c r="P445" s="3" t="s">
        <v>25</v>
      </c>
      <c r="Q445" s="3">
        <v>24</v>
      </c>
      <c r="R445" s="3" t="s">
        <v>45</v>
      </c>
      <c r="S445" s="3" t="s">
        <v>48</v>
      </c>
      <c r="T445" s="3">
        <f>COUNTBLANK(shopping_behavior_updated[Customer ID])</f>
        <v>0</v>
      </c>
      <c r="U445" s="3">
        <f>IF(IFERROR(VLOOKUP(shopping_behavior_updated[[#This Row],[Customer ID]],A446:$A$3902,1,FALSE),0),1,0)</f>
        <v>0</v>
      </c>
    </row>
    <row r="446" spans="1:21" x14ac:dyDescent="0.2">
      <c r="A446" s="3">
        <v>445</v>
      </c>
      <c r="B446" s="3">
        <v>48</v>
      </c>
      <c r="C446" s="3" t="s">
        <v>18</v>
      </c>
      <c r="D446" s="3" t="s">
        <v>80</v>
      </c>
      <c r="E446" s="3" t="s">
        <v>20</v>
      </c>
      <c r="F446" s="3">
        <v>20</v>
      </c>
      <c r="G446" s="3" t="s">
        <v>98</v>
      </c>
      <c r="H446" s="3" t="s">
        <v>43</v>
      </c>
      <c r="I446" s="3" t="s">
        <v>107</v>
      </c>
      <c r="J446" s="3" t="s">
        <v>52</v>
      </c>
      <c r="K446" s="3">
        <v>43</v>
      </c>
      <c r="L446" s="3" t="s">
        <v>25</v>
      </c>
      <c r="M446" s="3" t="str">
        <f>IF(shopping_behavior_updated[[#This Row],[Subscription Status]]="","desconocido",shopping_behavior_updated[[#This Row],[Subscription Status]])</f>
        <v>Yes</v>
      </c>
      <c r="N446" s="3" t="s">
        <v>73</v>
      </c>
      <c r="O446" s="3" t="s">
        <v>25</v>
      </c>
      <c r="P446" s="3" t="s">
        <v>25</v>
      </c>
      <c r="Q446" s="3">
        <v>31</v>
      </c>
      <c r="R446" s="3" t="s">
        <v>85</v>
      </c>
      <c r="S446" s="3" t="s">
        <v>48</v>
      </c>
      <c r="T446" s="3">
        <f>COUNTBLANK(shopping_behavior_updated[Customer ID])</f>
        <v>0</v>
      </c>
      <c r="U446" s="3">
        <f>IF(IFERROR(VLOOKUP(shopping_behavior_updated[[#This Row],[Customer ID]],A447:$A$3902,1,FALSE),0),1,0)</f>
        <v>0</v>
      </c>
    </row>
    <row r="447" spans="1:21" x14ac:dyDescent="0.2">
      <c r="A447" s="3">
        <v>446</v>
      </c>
      <c r="B447" s="3">
        <v>42</v>
      </c>
      <c r="C447" s="3" t="s">
        <v>18</v>
      </c>
      <c r="D447" s="3" t="s">
        <v>136</v>
      </c>
      <c r="E447" s="3" t="s">
        <v>41</v>
      </c>
      <c r="F447" s="3">
        <v>29</v>
      </c>
      <c r="G447" s="3" t="s">
        <v>145</v>
      </c>
      <c r="H447" s="3" t="s">
        <v>43</v>
      </c>
      <c r="I447" s="3" t="s">
        <v>77</v>
      </c>
      <c r="J447" s="3" t="s">
        <v>56</v>
      </c>
      <c r="K447" s="3">
        <v>49</v>
      </c>
      <c r="L447" s="3" t="s">
        <v>25</v>
      </c>
      <c r="M447" s="3" t="str">
        <f>IF(shopping_behavior_updated[[#This Row],[Subscription Status]]="","desconocido",shopping_behavior_updated[[#This Row],[Subscription Status]])</f>
        <v>Yes</v>
      </c>
      <c r="N447" s="3" t="s">
        <v>53</v>
      </c>
      <c r="O447" s="3" t="s">
        <v>25</v>
      </c>
      <c r="P447" s="3" t="s">
        <v>25</v>
      </c>
      <c r="Q447" s="3">
        <v>18</v>
      </c>
      <c r="R447" s="3" t="s">
        <v>27</v>
      </c>
      <c r="S447" s="3" t="s">
        <v>48</v>
      </c>
      <c r="T447" s="3">
        <f>COUNTBLANK(shopping_behavior_updated[Customer ID])</f>
        <v>0</v>
      </c>
      <c r="U447" s="3">
        <f>IF(IFERROR(VLOOKUP(shopping_behavior_updated[[#This Row],[Customer ID]],A448:$A$3902,1,FALSE),0),1,0)</f>
        <v>0</v>
      </c>
    </row>
    <row r="448" spans="1:21" x14ac:dyDescent="0.2">
      <c r="A448" s="3">
        <v>447</v>
      </c>
      <c r="B448" s="3">
        <v>19</v>
      </c>
      <c r="C448" s="3" t="s">
        <v>18</v>
      </c>
      <c r="D448" s="3" t="s">
        <v>54</v>
      </c>
      <c r="E448" s="3" t="s">
        <v>20</v>
      </c>
      <c r="F448" s="3">
        <v>74</v>
      </c>
      <c r="G448" s="3" t="s">
        <v>63</v>
      </c>
      <c r="H448" s="3" t="s">
        <v>43</v>
      </c>
      <c r="I448" s="3" t="s">
        <v>64</v>
      </c>
      <c r="J448" s="3" t="s">
        <v>52</v>
      </c>
      <c r="K448" s="3">
        <v>41</v>
      </c>
      <c r="L448" s="3" t="s">
        <v>25</v>
      </c>
      <c r="M448" s="3" t="str">
        <f>IF(shopping_behavior_updated[[#This Row],[Subscription Status]]="","desconocido",shopping_behavior_updated[[#This Row],[Subscription Status]])</f>
        <v>Yes</v>
      </c>
      <c r="N448" s="3" t="s">
        <v>73</v>
      </c>
      <c r="O448" s="3" t="s">
        <v>25</v>
      </c>
      <c r="P448" s="3" t="s">
        <v>25</v>
      </c>
      <c r="Q448" s="3">
        <v>15</v>
      </c>
      <c r="R448" s="3" t="s">
        <v>27</v>
      </c>
      <c r="S448" s="3" t="s">
        <v>87</v>
      </c>
      <c r="T448" s="3">
        <f>COUNTBLANK(shopping_behavior_updated[Customer ID])</f>
        <v>0</v>
      </c>
      <c r="U448" s="3">
        <f>IF(IFERROR(VLOOKUP(shopping_behavior_updated[[#This Row],[Customer ID]],A449:$A$3902,1,FALSE),0),1,0)</f>
        <v>0</v>
      </c>
    </row>
    <row r="449" spans="1:21" x14ac:dyDescent="0.2">
      <c r="A449" s="3">
        <v>448</v>
      </c>
      <c r="B449" s="3">
        <v>60</v>
      </c>
      <c r="C449" s="3" t="s">
        <v>18</v>
      </c>
      <c r="D449" s="3" t="s">
        <v>58</v>
      </c>
      <c r="E449" s="3" t="s">
        <v>20</v>
      </c>
      <c r="F449" s="3">
        <v>82</v>
      </c>
      <c r="G449" s="3" t="s">
        <v>148</v>
      </c>
      <c r="H449" s="3" t="s">
        <v>35</v>
      </c>
      <c r="I449" s="3" t="s">
        <v>47</v>
      </c>
      <c r="J449" s="3" t="s">
        <v>36</v>
      </c>
      <c r="K449" s="3">
        <v>36</v>
      </c>
      <c r="L449" s="3" t="s">
        <v>25</v>
      </c>
      <c r="M449" s="3" t="str">
        <f>IF(shopping_behavior_updated[[#This Row],[Subscription Status]]="","desconocido",shopping_behavior_updated[[#This Row],[Subscription Status]])</f>
        <v>Yes</v>
      </c>
      <c r="N449" s="3" t="s">
        <v>53</v>
      </c>
      <c r="O449" s="3" t="s">
        <v>25</v>
      </c>
      <c r="P449" s="3" t="s">
        <v>25</v>
      </c>
      <c r="Q449" s="3">
        <v>7</v>
      </c>
      <c r="R449" s="3" t="s">
        <v>74</v>
      </c>
      <c r="S449" s="3" t="s">
        <v>96</v>
      </c>
      <c r="T449" s="3">
        <f>COUNTBLANK(shopping_behavior_updated[Customer ID])</f>
        <v>0</v>
      </c>
      <c r="U449" s="3">
        <f>IF(IFERROR(VLOOKUP(shopping_behavior_updated[[#This Row],[Customer ID]],A450:$A$3902,1,FALSE),0),1,0)</f>
        <v>0</v>
      </c>
    </row>
    <row r="450" spans="1:21" x14ac:dyDescent="0.2">
      <c r="A450" s="3">
        <v>449</v>
      </c>
      <c r="B450" s="3">
        <v>32</v>
      </c>
      <c r="C450" s="3" t="s">
        <v>18</v>
      </c>
      <c r="D450" s="3" t="s">
        <v>142</v>
      </c>
      <c r="E450" s="3" t="s">
        <v>66</v>
      </c>
      <c r="F450" s="3">
        <v>23</v>
      </c>
      <c r="G450" s="3" t="s">
        <v>67</v>
      </c>
      <c r="H450" s="3" t="s">
        <v>43</v>
      </c>
      <c r="I450" s="3" t="s">
        <v>133</v>
      </c>
      <c r="J450" s="3" t="s">
        <v>52</v>
      </c>
      <c r="K450" s="3">
        <v>34</v>
      </c>
      <c r="L450" s="3" t="s">
        <v>25</v>
      </c>
      <c r="M450" s="3" t="str">
        <f>IF(shopping_behavior_updated[[#This Row],[Subscription Status]]="","desconocido",shopping_behavior_updated[[#This Row],[Subscription Status]])</f>
        <v>Yes</v>
      </c>
      <c r="N450" s="3" t="s">
        <v>44</v>
      </c>
      <c r="O450" s="3" t="s">
        <v>25</v>
      </c>
      <c r="P450" s="3" t="s">
        <v>25</v>
      </c>
      <c r="Q450" s="3">
        <v>35</v>
      </c>
      <c r="R450" s="3" t="s">
        <v>74</v>
      </c>
      <c r="S450" s="3" t="s">
        <v>28</v>
      </c>
      <c r="T450" s="3">
        <f>COUNTBLANK(shopping_behavior_updated[Customer ID])</f>
        <v>0</v>
      </c>
      <c r="U450" s="3">
        <f>IF(IFERROR(VLOOKUP(shopping_behavior_updated[[#This Row],[Customer ID]],A451:$A$3902,1,FALSE),0),1,0)</f>
        <v>0</v>
      </c>
    </row>
    <row r="451" spans="1:21" x14ac:dyDescent="0.2">
      <c r="A451" s="3">
        <v>450</v>
      </c>
      <c r="B451" s="3">
        <v>26</v>
      </c>
      <c r="C451" s="3" t="s">
        <v>18</v>
      </c>
      <c r="D451" s="3" t="s">
        <v>105</v>
      </c>
      <c r="E451" s="3" t="s">
        <v>66</v>
      </c>
      <c r="F451" s="3">
        <v>45</v>
      </c>
      <c r="G451" s="3" t="s">
        <v>83</v>
      </c>
      <c r="H451" s="3" t="s">
        <v>22</v>
      </c>
      <c r="I451" s="3" t="s">
        <v>99</v>
      </c>
      <c r="J451" s="3" t="s">
        <v>52</v>
      </c>
      <c r="K451" s="3">
        <v>29</v>
      </c>
      <c r="L451" s="3" t="s">
        <v>25</v>
      </c>
      <c r="M451" s="3" t="str">
        <f>IF(shopping_behavior_updated[[#This Row],[Subscription Status]]="","desconocido",shopping_behavior_updated[[#This Row],[Subscription Status]])</f>
        <v>Yes</v>
      </c>
      <c r="N451" s="3" t="s">
        <v>69</v>
      </c>
      <c r="O451" s="3" t="s">
        <v>25</v>
      </c>
      <c r="P451" s="3" t="s">
        <v>25</v>
      </c>
      <c r="Q451" s="3">
        <v>35</v>
      </c>
      <c r="R451" s="3" t="s">
        <v>74</v>
      </c>
      <c r="S451" s="3" t="s">
        <v>87</v>
      </c>
      <c r="T451" s="3">
        <f>COUNTBLANK(shopping_behavior_updated[Customer ID])</f>
        <v>0</v>
      </c>
      <c r="U451" s="3">
        <f>IF(IFERROR(VLOOKUP(shopping_behavior_updated[[#This Row],[Customer ID]],A452:$A$3902,1,FALSE),0),1,0)</f>
        <v>0</v>
      </c>
    </row>
    <row r="452" spans="1:21" x14ac:dyDescent="0.2">
      <c r="A452" s="3">
        <v>451</v>
      </c>
      <c r="B452" s="3">
        <v>25</v>
      </c>
      <c r="C452" s="3" t="s">
        <v>18</v>
      </c>
      <c r="D452" s="3" t="s">
        <v>136</v>
      </c>
      <c r="E452" s="3" t="s">
        <v>41</v>
      </c>
      <c r="F452" s="3">
        <v>21</v>
      </c>
      <c r="G452" s="3" t="s">
        <v>138</v>
      </c>
      <c r="H452" s="3" t="s">
        <v>22</v>
      </c>
      <c r="I452" s="3" t="s">
        <v>117</v>
      </c>
      <c r="J452" s="3" t="s">
        <v>52</v>
      </c>
      <c r="K452" s="3">
        <v>27</v>
      </c>
      <c r="L452" s="3" t="s">
        <v>25</v>
      </c>
      <c r="M452" s="3" t="str">
        <f>IF(shopping_behavior_updated[[#This Row],[Subscription Status]]="","desconocido",shopping_behavior_updated[[#This Row],[Subscription Status]])</f>
        <v>Yes</v>
      </c>
      <c r="N452" s="3" t="s">
        <v>73</v>
      </c>
      <c r="O452" s="3" t="s">
        <v>25</v>
      </c>
      <c r="P452" s="3" t="s">
        <v>25</v>
      </c>
      <c r="Q452" s="3">
        <v>19</v>
      </c>
      <c r="R452" s="3" t="s">
        <v>38</v>
      </c>
      <c r="S452" s="3" t="s">
        <v>87</v>
      </c>
      <c r="T452" s="3">
        <f>COUNTBLANK(shopping_behavior_updated[Customer ID])</f>
        <v>0</v>
      </c>
      <c r="U452" s="3">
        <f>IF(IFERROR(VLOOKUP(shopping_behavior_updated[[#This Row],[Customer ID]],A453:$A$3902,1,FALSE),0),1,0)</f>
        <v>0</v>
      </c>
    </row>
    <row r="453" spans="1:21" x14ac:dyDescent="0.2">
      <c r="A453" s="3">
        <v>452</v>
      </c>
      <c r="B453" s="3">
        <v>66</v>
      </c>
      <c r="C453" s="3" t="s">
        <v>18</v>
      </c>
      <c r="D453" s="3" t="s">
        <v>105</v>
      </c>
      <c r="E453" s="3" t="s">
        <v>66</v>
      </c>
      <c r="F453" s="3">
        <v>31</v>
      </c>
      <c r="G453" s="3" t="s">
        <v>140</v>
      </c>
      <c r="H453" s="3" t="s">
        <v>43</v>
      </c>
      <c r="I453" s="3" t="s">
        <v>68</v>
      </c>
      <c r="J453" s="3" t="s">
        <v>52</v>
      </c>
      <c r="K453" s="3">
        <v>43</v>
      </c>
      <c r="L453" s="3" t="s">
        <v>25</v>
      </c>
      <c r="M453" s="3" t="str">
        <f>IF(shopping_behavior_updated[[#This Row],[Subscription Status]]="","desconocido",shopping_behavior_updated[[#This Row],[Subscription Status]])</f>
        <v>Yes</v>
      </c>
      <c r="N453" s="3" t="s">
        <v>26</v>
      </c>
      <c r="O453" s="3" t="s">
        <v>25</v>
      </c>
      <c r="P453" s="3" t="s">
        <v>25</v>
      </c>
      <c r="Q453" s="3">
        <v>26</v>
      </c>
      <c r="R453" s="3" t="s">
        <v>38</v>
      </c>
      <c r="S453" s="3" t="s">
        <v>28</v>
      </c>
      <c r="T453" s="3">
        <f>COUNTBLANK(shopping_behavior_updated[Customer ID])</f>
        <v>0</v>
      </c>
      <c r="U453" s="3">
        <f>IF(IFERROR(VLOOKUP(shopping_behavior_updated[[#This Row],[Customer ID]],A454:$A$3902,1,FALSE),0),1,0)</f>
        <v>0</v>
      </c>
    </row>
    <row r="454" spans="1:21" x14ac:dyDescent="0.2">
      <c r="A454" s="3">
        <v>453</v>
      </c>
      <c r="B454" s="3">
        <v>45</v>
      </c>
      <c r="C454" s="3" t="s">
        <v>18</v>
      </c>
      <c r="D454" s="3" t="s">
        <v>94</v>
      </c>
      <c r="E454" s="3" t="s">
        <v>20</v>
      </c>
      <c r="F454" s="3">
        <v>45</v>
      </c>
      <c r="G454" s="3" t="s">
        <v>67</v>
      </c>
      <c r="H454" s="3" t="s">
        <v>43</v>
      </c>
      <c r="I454" s="3" t="s">
        <v>82</v>
      </c>
      <c r="J454" s="3" t="s">
        <v>52</v>
      </c>
      <c r="K454" s="3">
        <v>33</v>
      </c>
      <c r="L454" s="3" t="s">
        <v>25</v>
      </c>
      <c r="M454" s="3" t="str">
        <f>IF(shopping_behavior_updated[[#This Row],[Subscription Status]]="","desconocido",shopping_behavior_updated[[#This Row],[Subscription Status]])</f>
        <v>Yes</v>
      </c>
      <c r="N454" s="3" t="s">
        <v>26</v>
      </c>
      <c r="O454" s="3" t="s">
        <v>25</v>
      </c>
      <c r="P454" s="3" t="s">
        <v>25</v>
      </c>
      <c r="Q454" s="3">
        <v>39</v>
      </c>
      <c r="R454" s="3" t="s">
        <v>45</v>
      </c>
      <c r="S454" s="3" t="s">
        <v>28</v>
      </c>
      <c r="T454" s="3">
        <f>COUNTBLANK(shopping_behavior_updated[Customer ID])</f>
        <v>0</v>
      </c>
      <c r="U454" s="3">
        <f>IF(IFERROR(VLOOKUP(shopping_behavior_updated[[#This Row],[Customer ID]],A455:$A$3902,1,FALSE),0),1,0)</f>
        <v>0</v>
      </c>
    </row>
    <row r="455" spans="1:21" x14ac:dyDescent="0.2">
      <c r="A455" s="3">
        <v>454</v>
      </c>
      <c r="B455" s="3">
        <v>54</v>
      </c>
      <c r="C455" s="3" t="s">
        <v>18</v>
      </c>
      <c r="D455" s="3" t="s">
        <v>105</v>
      </c>
      <c r="E455" s="3" t="s">
        <v>66</v>
      </c>
      <c r="F455" s="3">
        <v>56</v>
      </c>
      <c r="G455" s="3" t="s">
        <v>144</v>
      </c>
      <c r="H455" s="3" t="s">
        <v>91</v>
      </c>
      <c r="I455" s="3" t="s">
        <v>99</v>
      </c>
      <c r="J455" s="3" t="s">
        <v>24</v>
      </c>
      <c r="K455" s="3">
        <v>28</v>
      </c>
      <c r="L455" s="3" t="s">
        <v>25</v>
      </c>
      <c r="M455" s="3" t="str">
        <f>IF(shopping_behavior_updated[[#This Row],[Subscription Status]]="","desconocido",shopping_behavior_updated[[#This Row],[Subscription Status]])</f>
        <v>Yes</v>
      </c>
      <c r="N455" s="3" t="s">
        <v>44</v>
      </c>
      <c r="O455" s="3" t="s">
        <v>25</v>
      </c>
      <c r="P455" s="3" t="s">
        <v>25</v>
      </c>
      <c r="Q455" s="3">
        <v>22</v>
      </c>
      <c r="R455" s="3" t="s">
        <v>38</v>
      </c>
      <c r="S455" s="3" t="s">
        <v>39</v>
      </c>
      <c r="T455" s="3">
        <f>COUNTBLANK(shopping_behavior_updated[Customer ID])</f>
        <v>0</v>
      </c>
      <c r="U455" s="3">
        <f>IF(IFERROR(VLOOKUP(shopping_behavior_updated[[#This Row],[Customer ID]],A456:$A$3902,1,FALSE),0),1,0)</f>
        <v>0</v>
      </c>
    </row>
    <row r="456" spans="1:21" x14ac:dyDescent="0.2">
      <c r="A456" s="3">
        <v>455</v>
      </c>
      <c r="B456" s="3">
        <v>37</v>
      </c>
      <c r="C456" s="3" t="s">
        <v>18</v>
      </c>
      <c r="D456" s="3" t="s">
        <v>101</v>
      </c>
      <c r="E456" s="3" t="s">
        <v>62</v>
      </c>
      <c r="F456" s="3">
        <v>97</v>
      </c>
      <c r="G456" s="3" t="s">
        <v>126</v>
      </c>
      <c r="H456" s="3" t="s">
        <v>35</v>
      </c>
      <c r="I456" s="3" t="s">
        <v>79</v>
      </c>
      <c r="J456" s="3" t="s">
        <v>52</v>
      </c>
      <c r="K456" s="3">
        <v>32</v>
      </c>
      <c r="L456" s="3" t="s">
        <v>25</v>
      </c>
      <c r="M456" s="3" t="str">
        <f>IF(shopping_behavior_updated[[#This Row],[Subscription Status]]="","desconocido",shopping_behavior_updated[[#This Row],[Subscription Status]])</f>
        <v>Yes</v>
      </c>
      <c r="N456" s="3" t="s">
        <v>44</v>
      </c>
      <c r="O456" s="3" t="s">
        <v>25</v>
      </c>
      <c r="P456" s="3" t="s">
        <v>25</v>
      </c>
      <c r="Q456" s="3">
        <v>14</v>
      </c>
      <c r="R456" s="3" t="s">
        <v>32</v>
      </c>
      <c r="S456" s="3" t="s">
        <v>75</v>
      </c>
      <c r="T456" s="3">
        <f>COUNTBLANK(shopping_behavior_updated[Customer ID])</f>
        <v>0</v>
      </c>
      <c r="U456" s="3">
        <f>IF(IFERROR(VLOOKUP(shopping_behavior_updated[[#This Row],[Customer ID]],A457:$A$3902,1,FALSE),0),1,0)</f>
        <v>0</v>
      </c>
    </row>
    <row r="457" spans="1:21" x14ac:dyDescent="0.2">
      <c r="A457" s="3">
        <v>456</v>
      </c>
      <c r="B457" s="3">
        <v>54</v>
      </c>
      <c r="C457" s="3" t="s">
        <v>18</v>
      </c>
      <c r="D457" s="3" t="s">
        <v>19</v>
      </c>
      <c r="E457" s="3" t="s">
        <v>20</v>
      </c>
      <c r="F457" s="3">
        <v>100</v>
      </c>
      <c r="G457" s="3" t="s">
        <v>139</v>
      </c>
      <c r="H457" s="3" t="s">
        <v>91</v>
      </c>
      <c r="I457" s="3" t="s">
        <v>79</v>
      </c>
      <c r="J457" s="3" t="s">
        <v>56</v>
      </c>
      <c r="K457" s="3">
        <v>36</v>
      </c>
      <c r="L457" s="3" t="s">
        <v>25</v>
      </c>
      <c r="M457" s="3" t="str">
        <f>IF(shopping_behavior_updated[[#This Row],[Subscription Status]]="","desconocido",shopping_behavior_updated[[#This Row],[Subscription Status]])</f>
        <v>Yes</v>
      </c>
      <c r="N457" s="3" t="s">
        <v>73</v>
      </c>
      <c r="O457" s="3" t="s">
        <v>25</v>
      </c>
      <c r="P457" s="3" t="s">
        <v>25</v>
      </c>
      <c r="Q457" s="3">
        <v>50</v>
      </c>
      <c r="R457" s="3" t="s">
        <v>85</v>
      </c>
      <c r="S457" s="3" t="s">
        <v>28</v>
      </c>
      <c r="T457" s="3">
        <f>COUNTBLANK(shopping_behavior_updated[Customer ID])</f>
        <v>0</v>
      </c>
      <c r="U457" s="3">
        <f>IF(IFERROR(VLOOKUP(shopping_behavior_updated[[#This Row],[Customer ID]],A458:$A$3902,1,FALSE),0),1,0)</f>
        <v>0</v>
      </c>
    </row>
    <row r="458" spans="1:21" x14ac:dyDescent="0.2">
      <c r="A458" s="3">
        <v>457</v>
      </c>
      <c r="B458" s="3">
        <v>50</v>
      </c>
      <c r="C458" s="3" t="s">
        <v>18</v>
      </c>
      <c r="D458" s="3" t="s">
        <v>19</v>
      </c>
      <c r="E458" s="3" t="s">
        <v>20</v>
      </c>
      <c r="F458" s="3">
        <v>96</v>
      </c>
      <c r="G458" s="3" t="s">
        <v>97</v>
      </c>
      <c r="H458" s="3" t="s">
        <v>35</v>
      </c>
      <c r="I458" s="3" t="s">
        <v>125</v>
      </c>
      <c r="J458" s="3" t="s">
        <v>56</v>
      </c>
      <c r="K458" s="3">
        <v>4</v>
      </c>
      <c r="L458" s="3" t="s">
        <v>25</v>
      </c>
      <c r="M458" s="3" t="str">
        <f>IF(shopping_behavior_updated[[#This Row],[Subscription Status]]="","desconocido",shopping_behavior_updated[[#This Row],[Subscription Status]])</f>
        <v>Yes</v>
      </c>
      <c r="N458" s="3" t="s">
        <v>69</v>
      </c>
      <c r="O458" s="3" t="s">
        <v>25</v>
      </c>
      <c r="P458" s="3" t="s">
        <v>25</v>
      </c>
      <c r="Q458" s="3">
        <v>33</v>
      </c>
      <c r="R458" s="3" t="s">
        <v>38</v>
      </c>
      <c r="S458" s="3" t="s">
        <v>57</v>
      </c>
      <c r="T458" s="3">
        <f>COUNTBLANK(shopping_behavior_updated[Customer ID])</f>
        <v>0</v>
      </c>
      <c r="U458" s="3">
        <f>IF(IFERROR(VLOOKUP(shopping_behavior_updated[[#This Row],[Customer ID]],A459:$A$3902,1,FALSE),0),1,0)</f>
        <v>0</v>
      </c>
    </row>
    <row r="459" spans="1:21" x14ac:dyDescent="0.2">
      <c r="A459" s="3">
        <v>458</v>
      </c>
      <c r="B459" s="3">
        <v>25</v>
      </c>
      <c r="C459" s="3" t="s">
        <v>18</v>
      </c>
      <c r="D459" s="3" t="s">
        <v>142</v>
      </c>
      <c r="E459" s="3" t="s">
        <v>66</v>
      </c>
      <c r="F459" s="3">
        <v>99</v>
      </c>
      <c r="G459" s="3" t="s">
        <v>42</v>
      </c>
      <c r="H459" s="3" t="s">
        <v>43</v>
      </c>
      <c r="I459" s="3" t="s">
        <v>143</v>
      </c>
      <c r="J459" s="3" t="s">
        <v>36</v>
      </c>
      <c r="K459" s="3">
        <v>49</v>
      </c>
      <c r="L459" s="3" t="s">
        <v>25</v>
      </c>
      <c r="M459" s="3" t="str">
        <f>IF(shopping_behavior_updated[[#This Row],[Subscription Status]]="","desconocido",shopping_behavior_updated[[#This Row],[Subscription Status]])</f>
        <v>Yes</v>
      </c>
      <c r="N459" s="3" t="s">
        <v>44</v>
      </c>
      <c r="O459" s="3" t="s">
        <v>25</v>
      </c>
      <c r="P459" s="3" t="s">
        <v>25</v>
      </c>
      <c r="Q459" s="3">
        <v>48</v>
      </c>
      <c r="R459" s="3" t="s">
        <v>85</v>
      </c>
      <c r="S459" s="3" t="s">
        <v>96</v>
      </c>
      <c r="T459" s="3">
        <f>COUNTBLANK(shopping_behavior_updated[Customer ID])</f>
        <v>0</v>
      </c>
      <c r="U459" s="3">
        <f>IF(IFERROR(VLOOKUP(shopping_behavior_updated[[#This Row],[Customer ID]],A460:$A$3902,1,FALSE),0),1,0)</f>
        <v>0</v>
      </c>
    </row>
    <row r="460" spans="1:21" x14ac:dyDescent="0.2">
      <c r="A460" s="3">
        <v>459</v>
      </c>
      <c r="B460" s="3">
        <v>47</v>
      </c>
      <c r="C460" s="3" t="s">
        <v>18</v>
      </c>
      <c r="D460" s="3" t="s">
        <v>58</v>
      </c>
      <c r="E460" s="3" t="s">
        <v>20</v>
      </c>
      <c r="F460" s="3">
        <v>91</v>
      </c>
      <c r="G460" s="3" t="s">
        <v>71</v>
      </c>
      <c r="H460" s="3" t="s">
        <v>22</v>
      </c>
      <c r="I460" s="3" t="s">
        <v>93</v>
      </c>
      <c r="J460" s="3" t="s">
        <v>24</v>
      </c>
      <c r="K460" s="3">
        <v>4</v>
      </c>
      <c r="L460" s="3" t="s">
        <v>25</v>
      </c>
      <c r="M460" s="3" t="str">
        <f>IF(shopping_behavior_updated[[#This Row],[Subscription Status]]="","desconocido",shopping_behavior_updated[[#This Row],[Subscription Status]])</f>
        <v>Yes</v>
      </c>
      <c r="N460" s="3" t="s">
        <v>69</v>
      </c>
      <c r="O460" s="3" t="s">
        <v>25</v>
      </c>
      <c r="P460" s="3" t="s">
        <v>25</v>
      </c>
      <c r="Q460" s="3">
        <v>48</v>
      </c>
      <c r="R460" s="3" t="s">
        <v>45</v>
      </c>
      <c r="S460" s="3" t="s">
        <v>87</v>
      </c>
      <c r="T460" s="3">
        <f>COUNTBLANK(shopping_behavior_updated[Customer ID])</f>
        <v>0</v>
      </c>
      <c r="U460" s="3">
        <f>IF(IFERROR(VLOOKUP(shopping_behavior_updated[[#This Row],[Customer ID]],A461:$A$3902,1,FALSE),0),1,0)</f>
        <v>0</v>
      </c>
    </row>
    <row r="461" spans="1:21" x14ac:dyDescent="0.2">
      <c r="A461" s="3">
        <v>460</v>
      </c>
      <c r="B461" s="3">
        <v>63</v>
      </c>
      <c r="C461" s="3" t="s">
        <v>18</v>
      </c>
      <c r="D461" s="3" t="s">
        <v>123</v>
      </c>
      <c r="E461" s="3" t="s">
        <v>66</v>
      </c>
      <c r="F461" s="3">
        <v>30</v>
      </c>
      <c r="G461" s="3" t="s">
        <v>127</v>
      </c>
      <c r="H461" s="3" t="s">
        <v>22</v>
      </c>
      <c r="I461" s="3" t="s">
        <v>93</v>
      </c>
      <c r="J461" s="3" t="s">
        <v>24</v>
      </c>
      <c r="K461" s="3">
        <v>38</v>
      </c>
      <c r="L461" s="3" t="s">
        <v>25</v>
      </c>
      <c r="M461" s="3" t="str">
        <f>IF(shopping_behavior_updated[[#This Row],[Subscription Status]]="","desconocido",shopping_behavior_updated[[#This Row],[Subscription Status]])</f>
        <v>Yes</v>
      </c>
      <c r="N461" s="3" t="s">
        <v>53</v>
      </c>
      <c r="O461" s="3" t="s">
        <v>25</v>
      </c>
      <c r="P461" s="3" t="s">
        <v>25</v>
      </c>
      <c r="Q461" s="3">
        <v>27</v>
      </c>
      <c r="R461" s="3" t="s">
        <v>45</v>
      </c>
      <c r="S461" s="3" t="s">
        <v>28</v>
      </c>
      <c r="T461" s="3">
        <f>COUNTBLANK(shopping_behavior_updated[Customer ID])</f>
        <v>0</v>
      </c>
      <c r="U461" s="3">
        <f>IF(IFERROR(VLOOKUP(shopping_behavior_updated[[#This Row],[Customer ID]],A462:$A$3902,1,FALSE),0),1,0)</f>
        <v>0</v>
      </c>
    </row>
    <row r="462" spans="1:21" x14ac:dyDescent="0.2">
      <c r="A462" s="3">
        <v>461</v>
      </c>
      <c r="B462" s="3">
        <v>64</v>
      </c>
      <c r="C462" s="3" t="s">
        <v>18</v>
      </c>
      <c r="D462" s="3" t="s">
        <v>70</v>
      </c>
      <c r="E462" s="3" t="s">
        <v>41</v>
      </c>
      <c r="F462" s="3">
        <v>65</v>
      </c>
      <c r="G462" s="3" t="s">
        <v>130</v>
      </c>
      <c r="H462" s="3" t="s">
        <v>22</v>
      </c>
      <c r="I462" s="3" t="s">
        <v>84</v>
      </c>
      <c r="J462" s="3" t="s">
        <v>52</v>
      </c>
      <c r="K462" s="3">
        <v>37</v>
      </c>
      <c r="L462" s="3" t="s">
        <v>25</v>
      </c>
      <c r="M462" s="3" t="str">
        <f>IF(shopping_behavior_updated[[#This Row],[Subscription Status]]="","desconocido",shopping_behavior_updated[[#This Row],[Subscription Status]])</f>
        <v>Yes</v>
      </c>
      <c r="N462" s="3" t="s">
        <v>73</v>
      </c>
      <c r="O462" s="3" t="s">
        <v>25</v>
      </c>
      <c r="P462" s="3" t="s">
        <v>25</v>
      </c>
      <c r="Q462" s="3">
        <v>27</v>
      </c>
      <c r="R462" s="3" t="s">
        <v>74</v>
      </c>
      <c r="S462" s="3" t="s">
        <v>39</v>
      </c>
      <c r="T462" s="3">
        <f>COUNTBLANK(shopping_behavior_updated[Customer ID])</f>
        <v>0</v>
      </c>
      <c r="U462" s="3">
        <f>IF(IFERROR(VLOOKUP(shopping_behavior_updated[[#This Row],[Customer ID]],A463:$A$3902,1,FALSE),0),1,0)</f>
        <v>0</v>
      </c>
    </row>
    <row r="463" spans="1:21" x14ac:dyDescent="0.2">
      <c r="A463" s="3">
        <v>462</v>
      </c>
      <c r="B463" s="3">
        <v>18</v>
      </c>
      <c r="C463" s="3" t="s">
        <v>18</v>
      </c>
      <c r="D463" s="3" t="s">
        <v>136</v>
      </c>
      <c r="E463" s="3" t="s">
        <v>41</v>
      </c>
      <c r="F463" s="3">
        <v>93</v>
      </c>
      <c r="G463" s="3" t="s">
        <v>122</v>
      </c>
      <c r="H463" s="3" t="s">
        <v>43</v>
      </c>
      <c r="I463" s="3" t="s">
        <v>133</v>
      </c>
      <c r="J463" s="3" t="s">
        <v>24</v>
      </c>
      <c r="K463" s="3">
        <v>39</v>
      </c>
      <c r="L463" s="3" t="s">
        <v>25</v>
      </c>
      <c r="M463" s="3" t="str">
        <f>IF(shopping_behavior_updated[[#This Row],[Subscription Status]]="","desconocido",shopping_behavior_updated[[#This Row],[Subscription Status]])</f>
        <v>Yes</v>
      </c>
      <c r="N463" s="3" t="s">
        <v>26</v>
      </c>
      <c r="O463" s="3" t="s">
        <v>25</v>
      </c>
      <c r="P463" s="3" t="s">
        <v>25</v>
      </c>
      <c r="Q463" s="3">
        <v>20</v>
      </c>
      <c r="R463" s="3" t="s">
        <v>27</v>
      </c>
      <c r="S463" s="3" t="s">
        <v>39</v>
      </c>
      <c r="T463" s="3">
        <f>COUNTBLANK(shopping_behavior_updated[Customer ID])</f>
        <v>0</v>
      </c>
      <c r="U463" s="3">
        <f>IF(IFERROR(VLOOKUP(shopping_behavior_updated[[#This Row],[Customer ID]],A464:$A$3902,1,FALSE),0),1,0)</f>
        <v>0</v>
      </c>
    </row>
    <row r="464" spans="1:21" x14ac:dyDescent="0.2">
      <c r="A464" s="3">
        <v>463</v>
      </c>
      <c r="B464" s="3">
        <v>59</v>
      </c>
      <c r="C464" s="3" t="s">
        <v>18</v>
      </c>
      <c r="D464" s="3" t="s">
        <v>101</v>
      </c>
      <c r="E464" s="3" t="s">
        <v>62</v>
      </c>
      <c r="F464" s="3">
        <v>81</v>
      </c>
      <c r="G464" s="3" t="s">
        <v>114</v>
      </c>
      <c r="H464" s="3" t="s">
        <v>43</v>
      </c>
      <c r="I464" s="3" t="s">
        <v>51</v>
      </c>
      <c r="J464" s="3" t="s">
        <v>56</v>
      </c>
      <c r="K464" s="3">
        <v>33</v>
      </c>
      <c r="L464" s="3" t="s">
        <v>25</v>
      </c>
      <c r="M464" s="3" t="str">
        <f>IF(shopping_behavior_updated[[#This Row],[Subscription Status]]="","desconocido",shopping_behavior_updated[[#This Row],[Subscription Status]])</f>
        <v>Yes</v>
      </c>
      <c r="N464" s="3" t="s">
        <v>26</v>
      </c>
      <c r="O464" s="3" t="s">
        <v>25</v>
      </c>
      <c r="P464" s="3" t="s">
        <v>25</v>
      </c>
      <c r="Q464" s="3">
        <v>48</v>
      </c>
      <c r="R464" s="3" t="s">
        <v>27</v>
      </c>
      <c r="S464" s="3" t="s">
        <v>96</v>
      </c>
      <c r="T464" s="3">
        <f>COUNTBLANK(shopping_behavior_updated[Customer ID])</f>
        <v>0</v>
      </c>
      <c r="U464" s="3">
        <f>IF(IFERROR(VLOOKUP(shopping_behavior_updated[[#This Row],[Customer ID]],A465:$A$3902,1,FALSE),0),1,0)</f>
        <v>0</v>
      </c>
    </row>
    <row r="465" spans="1:21" x14ac:dyDescent="0.2">
      <c r="A465" s="3">
        <v>464</v>
      </c>
      <c r="B465" s="3">
        <v>37</v>
      </c>
      <c r="C465" s="3" t="s">
        <v>18</v>
      </c>
      <c r="D465" s="3" t="s">
        <v>105</v>
      </c>
      <c r="E465" s="3" t="s">
        <v>66</v>
      </c>
      <c r="F465" s="3">
        <v>81</v>
      </c>
      <c r="G465" s="3" t="s">
        <v>141</v>
      </c>
      <c r="H465" s="3" t="s">
        <v>35</v>
      </c>
      <c r="I465" s="3" t="s">
        <v>120</v>
      </c>
      <c r="J465" s="3" t="s">
        <v>52</v>
      </c>
      <c r="K465" s="3">
        <v>27</v>
      </c>
      <c r="L465" s="3" t="s">
        <v>25</v>
      </c>
      <c r="M465" s="3" t="str">
        <f>IF(shopping_behavior_updated[[#This Row],[Subscription Status]]="","desconocido",shopping_behavior_updated[[#This Row],[Subscription Status]])</f>
        <v>Yes</v>
      </c>
      <c r="N465" s="3" t="s">
        <v>53</v>
      </c>
      <c r="O465" s="3" t="s">
        <v>25</v>
      </c>
      <c r="P465" s="3" t="s">
        <v>25</v>
      </c>
      <c r="Q465" s="3">
        <v>29</v>
      </c>
      <c r="R465" s="3" t="s">
        <v>27</v>
      </c>
      <c r="S465" s="3" t="s">
        <v>39</v>
      </c>
      <c r="T465" s="3">
        <f>COUNTBLANK(shopping_behavior_updated[Customer ID])</f>
        <v>0</v>
      </c>
      <c r="U465" s="3">
        <f>IF(IFERROR(VLOOKUP(shopping_behavior_updated[[#This Row],[Customer ID]],A466:$A$3902,1,FALSE),0),1,0)</f>
        <v>0</v>
      </c>
    </row>
    <row r="466" spans="1:21" x14ac:dyDescent="0.2">
      <c r="A466" s="3">
        <v>465</v>
      </c>
      <c r="B466" s="3">
        <v>23</v>
      </c>
      <c r="C466" s="3" t="s">
        <v>18</v>
      </c>
      <c r="D466" s="3" t="s">
        <v>88</v>
      </c>
      <c r="E466" s="3" t="s">
        <v>66</v>
      </c>
      <c r="F466" s="3">
        <v>52</v>
      </c>
      <c r="G466" s="3" t="s">
        <v>89</v>
      </c>
      <c r="H466" s="3" t="s">
        <v>43</v>
      </c>
      <c r="I466" s="3" t="s">
        <v>64</v>
      </c>
      <c r="J466" s="3" t="s">
        <v>24</v>
      </c>
      <c r="K466" s="3">
        <v>47</v>
      </c>
      <c r="L466" s="3" t="s">
        <v>25</v>
      </c>
      <c r="M466" s="3" t="str">
        <f>IF(shopping_behavior_updated[[#This Row],[Subscription Status]]="","desconocido",shopping_behavior_updated[[#This Row],[Subscription Status]])</f>
        <v>Yes</v>
      </c>
      <c r="N466" s="3" t="s">
        <v>44</v>
      </c>
      <c r="O466" s="3" t="s">
        <v>25</v>
      </c>
      <c r="P466" s="3" t="s">
        <v>25</v>
      </c>
      <c r="Q466" s="3">
        <v>45</v>
      </c>
      <c r="R466" s="3" t="s">
        <v>45</v>
      </c>
      <c r="S466" s="3" t="s">
        <v>87</v>
      </c>
      <c r="T466" s="3">
        <f>COUNTBLANK(shopping_behavior_updated[Customer ID])</f>
        <v>0</v>
      </c>
      <c r="U466" s="3">
        <f>IF(IFERROR(VLOOKUP(shopping_behavior_updated[[#This Row],[Customer ID]],A467:$A$3902,1,FALSE),0),1,0)</f>
        <v>0</v>
      </c>
    </row>
    <row r="467" spans="1:21" x14ac:dyDescent="0.2">
      <c r="A467" s="3">
        <v>466</v>
      </c>
      <c r="B467" s="3">
        <v>54</v>
      </c>
      <c r="C467" s="3" t="s">
        <v>18</v>
      </c>
      <c r="D467" s="3" t="s">
        <v>86</v>
      </c>
      <c r="E467" s="3" t="s">
        <v>20</v>
      </c>
      <c r="F467" s="3">
        <v>88</v>
      </c>
      <c r="G467" s="3" t="s">
        <v>100</v>
      </c>
      <c r="H467" s="3" t="s">
        <v>43</v>
      </c>
      <c r="I467" s="3" t="s">
        <v>68</v>
      </c>
      <c r="J467" s="3" t="s">
        <v>52</v>
      </c>
      <c r="K467" s="3">
        <v>28</v>
      </c>
      <c r="L467" s="3" t="s">
        <v>25</v>
      </c>
      <c r="M467" s="3" t="str">
        <f>IF(shopping_behavior_updated[[#This Row],[Subscription Status]]="","desconocido",shopping_behavior_updated[[#This Row],[Subscription Status]])</f>
        <v>Yes</v>
      </c>
      <c r="N467" s="3" t="s">
        <v>44</v>
      </c>
      <c r="O467" s="3" t="s">
        <v>25</v>
      </c>
      <c r="P467" s="3" t="s">
        <v>25</v>
      </c>
      <c r="Q467" s="3">
        <v>25</v>
      </c>
      <c r="R467" s="3" t="s">
        <v>32</v>
      </c>
      <c r="S467" s="3" t="s">
        <v>57</v>
      </c>
      <c r="T467" s="3">
        <f>COUNTBLANK(shopping_behavior_updated[Customer ID])</f>
        <v>0</v>
      </c>
      <c r="U467" s="3">
        <f>IF(IFERROR(VLOOKUP(shopping_behavior_updated[[#This Row],[Customer ID]],A468:$A$3902,1,FALSE),0),1,0)</f>
        <v>0</v>
      </c>
    </row>
    <row r="468" spans="1:21" x14ac:dyDescent="0.2">
      <c r="A468" s="3">
        <v>467</v>
      </c>
      <c r="B468" s="3">
        <v>38</v>
      </c>
      <c r="C468" s="3" t="s">
        <v>18</v>
      </c>
      <c r="D468" s="3" t="s">
        <v>33</v>
      </c>
      <c r="E468" s="3" t="s">
        <v>20</v>
      </c>
      <c r="F468" s="3">
        <v>24</v>
      </c>
      <c r="G468" s="3" t="s">
        <v>128</v>
      </c>
      <c r="H468" s="3" t="s">
        <v>22</v>
      </c>
      <c r="I468" s="3" t="s">
        <v>47</v>
      </c>
      <c r="J468" s="3" t="s">
        <v>24</v>
      </c>
      <c r="K468" s="3">
        <v>46</v>
      </c>
      <c r="L468" s="3" t="s">
        <v>25</v>
      </c>
      <c r="M468" s="3" t="str">
        <f>IF(shopping_behavior_updated[[#This Row],[Subscription Status]]="","desconocido",shopping_behavior_updated[[#This Row],[Subscription Status]])</f>
        <v>Yes</v>
      </c>
      <c r="N468" s="3" t="s">
        <v>37</v>
      </c>
      <c r="O468" s="3" t="s">
        <v>25</v>
      </c>
      <c r="P468" s="3" t="s">
        <v>25</v>
      </c>
      <c r="Q468" s="3">
        <v>25</v>
      </c>
      <c r="R468" s="3" t="s">
        <v>45</v>
      </c>
      <c r="S468" s="3" t="s">
        <v>39</v>
      </c>
      <c r="T468" s="3">
        <f>COUNTBLANK(shopping_behavior_updated[Customer ID])</f>
        <v>0</v>
      </c>
      <c r="U468" s="3">
        <f>IF(IFERROR(VLOOKUP(shopping_behavior_updated[[#This Row],[Customer ID]],A469:$A$3902,1,FALSE),0),1,0)</f>
        <v>0</v>
      </c>
    </row>
    <row r="469" spans="1:21" x14ac:dyDescent="0.2">
      <c r="A469" s="3">
        <v>468</v>
      </c>
      <c r="B469" s="3">
        <v>19</v>
      </c>
      <c r="C469" s="3" t="s">
        <v>18</v>
      </c>
      <c r="D469" s="3" t="s">
        <v>131</v>
      </c>
      <c r="E469" s="3" t="s">
        <v>66</v>
      </c>
      <c r="F469" s="3">
        <v>51</v>
      </c>
      <c r="G469" s="3" t="s">
        <v>144</v>
      </c>
      <c r="H469" s="3" t="s">
        <v>35</v>
      </c>
      <c r="I469" s="3" t="s">
        <v>120</v>
      </c>
      <c r="J469" s="3" t="s">
        <v>36</v>
      </c>
      <c r="K469" s="3">
        <v>45</v>
      </c>
      <c r="L469" s="3" t="s">
        <v>25</v>
      </c>
      <c r="M469" s="3" t="str">
        <f>IF(shopping_behavior_updated[[#This Row],[Subscription Status]]="","desconocido",shopping_behavior_updated[[#This Row],[Subscription Status]])</f>
        <v>Yes</v>
      </c>
      <c r="N469" s="3" t="s">
        <v>69</v>
      </c>
      <c r="O469" s="3" t="s">
        <v>25</v>
      </c>
      <c r="P469" s="3" t="s">
        <v>25</v>
      </c>
      <c r="Q469" s="3">
        <v>37</v>
      </c>
      <c r="R469" s="3" t="s">
        <v>85</v>
      </c>
      <c r="S469" s="3" t="s">
        <v>96</v>
      </c>
      <c r="T469" s="3">
        <f>COUNTBLANK(shopping_behavior_updated[Customer ID])</f>
        <v>0</v>
      </c>
      <c r="U469" s="3">
        <f>IF(IFERROR(VLOOKUP(shopping_behavior_updated[[#This Row],[Customer ID]],A470:$A$3902,1,FALSE),0),1,0)</f>
        <v>0</v>
      </c>
    </row>
    <row r="470" spans="1:21" x14ac:dyDescent="0.2">
      <c r="A470" s="3">
        <v>469</v>
      </c>
      <c r="B470" s="3">
        <v>34</v>
      </c>
      <c r="C470" s="3" t="s">
        <v>18</v>
      </c>
      <c r="D470" s="3" t="s">
        <v>131</v>
      </c>
      <c r="E470" s="3" t="s">
        <v>66</v>
      </c>
      <c r="F470" s="3">
        <v>38</v>
      </c>
      <c r="G470" s="3" t="s">
        <v>141</v>
      </c>
      <c r="H470" s="3" t="s">
        <v>35</v>
      </c>
      <c r="I470" s="3" t="s">
        <v>99</v>
      </c>
      <c r="J470" s="3" t="s">
        <v>56</v>
      </c>
      <c r="K470" s="3">
        <v>5</v>
      </c>
      <c r="L470" s="3" t="s">
        <v>25</v>
      </c>
      <c r="M470" s="3" t="str">
        <f>IF(shopping_behavior_updated[[#This Row],[Subscription Status]]="","desconocido",shopping_behavior_updated[[#This Row],[Subscription Status]])</f>
        <v>Yes</v>
      </c>
      <c r="N470" s="3" t="s">
        <v>37</v>
      </c>
      <c r="O470" s="3" t="s">
        <v>25</v>
      </c>
      <c r="P470" s="3" t="s">
        <v>25</v>
      </c>
      <c r="Q470" s="3">
        <v>16</v>
      </c>
      <c r="R470" s="3" t="s">
        <v>32</v>
      </c>
      <c r="S470" s="3" t="s">
        <v>57</v>
      </c>
      <c r="T470" s="3">
        <f>COUNTBLANK(shopping_behavior_updated[Customer ID])</f>
        <v>0</v>
      </c>
      <c r="U470" s="3">
        <f>IF(IFERROR(VLOOKUP(shopping_behavior_updated[[#This Row],[Customer ID]],A471:$A$3902,1,FALSE),0),1,0)</f>
        <v>0</v>
      </c>
    </row>
    <row r="471" spans="1:21" x14ac:dyDescent="0.2">
      <c r="A471" s="3">
        <v>470</v>
      </c>
      <c r="B471" s="3">
        <v>21</v>
      </c>
      <c r="C471" s="3" t="s">
        <v>18</v>
      </c>
      <c r="D471" s="3" t="s">
        <v>58</v>
      </c>
      <c r="E471" s="3" t="s">
        <v>20</v>
      </c>
      <c r="F471" s="3">
        <v>46</v>
      </c>
      <c r="G471" s="3" t="s">
        <v>89</v>
      </c>
      <c r="H471" s="3" t="s">
        <v>22</v>
      </c>
      <c r="I471" s="3" t="s">
        <v>68</v>
      </c>
      <c r="J471" s="3" t="s">
        <v>56</v>
      </c>
      <c r="K471" s="3">
        <v>41</v>
      </c>
      <c r="L471" s="3" t="s">
        <v>25</v>
      </c>
      <c r="M471" s="3" t="str">
        <f>IF(shopping_behavior_updated[[#This Row],[Subscription Status]]="","desconocido",shopping_behavior_updated[[#This Row],[Subscription Status]])</f>
        <v>Yes</v>
      </c>
      <c r="N471" s="3" t="s">
        <v>69</v>
      </c>
      <c r="O471" s="3" t="s">
        <v>25</v>
      </c>
      <c r="P471" s="3" t="s">
        <v>25</v>
      </c>
      <c r="Q471" s="3">
        <v>30</v>
      </c>
      <c r="R471" s="3" t="s">
        <v>85</v>
      </c>
      <c r="S471" s="3" t="s">
        <v>75</v>
      </c>
      <c r="T471" s="3">
        <f>COUNTBLANK(shopping_behavior_updated[Customer ID])</f>
        <v>0</v>
      </c>
      <c r="U471" s="3">
        <f>IF(IFERROR(VLOOKUP(shopping_behavior_updated[[#This Row],[Customer ID]],A472:$A$3902,1,FALSE),0),1,0)</f>
        <v>0</v>
      </c>
    </row>
    <row r="472" spans="1:21" x14ac:dyDescent="0.2">
      <c r="A472" s="3">
        <v>471</v>
      </c>
      <c r="B472" s="3">
        <v>50</v>
      </c>
      <c r="C472" s="3" t="s">
        <v>18</v>
      </c>
      <c r="D472" s="3" t="s">
        <v>80</v>
      </c>
      <c r="E472" s="3" t="s">
        <v>20</v>
      </c>
      <c r="F472" s="3">
        <v>63</v>
      </c>
      <c r="G472" s="3" t="s">
        <v>147</v>
      </c>
      <c r="H472" s="3" t="s">
        <v>22</v>
      </c>
      <c r="I472" s="3" t="s">
        <v>84</v>
      </c>
      <c r="J472" s="3" t="s">
        <v>52</v>
      </c>
      <c r="K472" s="3">
        <v>46</v>
      </c>
      <c r="L472" s="3" t="s">
        <v>25</v>
      </c>
      <c r="M472" s="3" t="str">
        <f>IF(shopping_behavior_updated[[#This Row],[Subscription Status]]="","desconocido",shopping_behavior_updated[[#This Row],[Subscription Status]])</f>
        <v>Yes</v>
      </c>
      <c r="N472" s="3" t="s">
        <v>26</v>
      </c>
      <c r="O472" s="3" t="s">
        <v>25</v>
      </c>
      <c r="P472" s="3" t="s">
        <v>25</v>
      </c>
      <c r="Q472" s="3">
        <v>6</v>
      </c>
      <c r="R472" s="3" t="s">
        <v>32</v>
      </c>
      <c r="S472" s="3" t="s">
        <v>96</v>
      </c>
      <c r="T472" s="3">
        <f>COUNTBLANK(shopping_behavior_updated[Customer ID])</f>
        <v>0</v>
      </c>
      <c r="U472" s="3">
        <f>IF(IFERROR(VLOOKUP(shopping_behavior_updated[[#This Row],[Customer ID]],A473:$A$3902,1,FALSE),0),1,0)</f>
        <v>0</v>
      </c>
    </row>
    <row r="473" spans="1:21" x14ac:dyDescent="0.2">
      <c r="A473" s="3">
        <v>472</v>
      </c>
      <c r="B473" s="3">
        <v>55</v>
      </c>
      <c r="C473" s="3" t="s">
        <v>18</v>
      </c>
      <c r="D473" s="3" t="s">
        <v>118</v>
      </c>
      <c r="E473" s="3" t="s">
        <v>66</v>
      </c>
      <c r="F473" s="3">
        <v>72</v>
      </c>
      <c r="G473" s="3" t="s">
        <v>67</v>
      </c>
      <c r="H473" s="3" t="s">
        <v>91</v>
      </c>
      <c r="I473" s="3" t="s">
        <v>51</v>
      </c>
      <c r="J473" s="3" t="s">
        <v>24</v>
      </c>
      <c r="K473" s="3">
        <v>49</v>
      </c>
      <c r="L473" s="3" t="s">
        <v>25</v>
      </c>
      <c r="M473" s="3" t="str">
        <f>IF(shopping_behavior_updated[[#This Row],[Subscription Status]]="","desconocido",shopping_behavior_updated[[#This Row],[Subscription Status]])</f>
        <v>Yes</v>
      </c>
      <c r="N473" s="3" t="s">
        <v>69</v>
      </c>
      <c r="O473" s="3" t="s">
        <v>25</v>
      </c>
      <c r="P473" s="3" t="s">
        <v>25</v>
      </c>
      <c r="Q473" s="3">
        <v>36</v>
      </c>
      <c r="R473" s="3" t="s">
        <v>74</v>
      </c>
      <c r="S473" s="3" t="s">
        <v>57</v>
      </c>
      <c r="T473" s="3">
        <f>COUNTBLANK(shopping_behavior_updated[Customer ID])</f>
        <v>0</v>
      </c>
      <c r="U473" s="3">
        <f>IF(IFERROR(VLOOKUP(shopping_behavior_updated[[#This Row],[Customer ID]],A474:$A$3902,1,FALSE),0),1,0)</f>
        <v>0</v>
      </c>
    </row>
    <row r="474" spans="1:21" x14ac:dyDescent="0.2">
      <c r="A474" s="3">
        <v>473</v>
      </c>
      <c r="B474" s="3">
        <v>20</v>
      </c>
      <c r="C474" s="3" t="s">
        <v>18</v>
      </c>
      <c r="D474" s="3" t="s">
        <v>33</v>
      </c>
      <c r="E474" s="3" t="s">
        <v>20</v>
      </c>
      <c r="F474" s="3">
        <v>39</v>
      </c>
      <c r="G474" s="3" t="s">
        <v>141</v>
      </c>
      <c r="H474" s="3" t="s">
        <v>22</v>
      </c>
      <c r="I474" s="3" t="s">
        <v>23</v>
      </c>
      <c r="J474" s="3" t="s">
        <v>24</v>
      </c>
      <c r="K474" s="3">
        <v>39</v>
      </c>
      <c r="L474" s="3" t="s">
        <v>25</v>
      </c>
      <c r="M474" s="3" t="str">
        <f>IF(shopping_behavior_updated[[#This Row],[Subscription Status]]="","desconocido",shopping_behavior_updated[[#This Row],[Subscription Status]])</f>
        <v>Yes</v>
      </c>
      <c r="N474" s="3" t="s">
        <v>37</v>
      </c>
      <c r="O474" s="3" t="s">
        <v>25</v>
      </c>
      <c r="P474" s="3" t="s">
        <v>25</v>
      </c>
      <c r="Q474" s="3">
        <v>3</v>
      </c>
      <c r="R474" s="3" t="s">
        <v>74</v>
      </c>
      <c r="S474" s="3" t="s">
        <v>57</v>
      </c>
      <c r="T474" s="3">
        <f>COUNTBLANK(shopping_behavior_updated[Customer ID])</f>
        <v>0</v>
      </c>
      <c r="U474" s="3">
        <f>IF(IFERROR(VLOOKUP(shopping_behavior_updated[[#This Row],[Customer ID]],A475:$A$3902,1,FALSE),0),1,0)</f>
        <v>0</v>
      </c>
    </row>
    <row r="475" spans="1:21" x14ac:dyDescent="0.2">
      <c r="A475" s="3">
        <v>474</v>
      </c>
      <c r="B475" s="3">
        <v>34</v>
      </c>
      <c r="C475" s="3" t="s">
        <v>18</v>
      </c>
      <c r="D475" s="3" t="s">
        <v>61</v>
      </c>
      <c r="E475" s="3" t="s">
        <v>62</v>
      </c>
      <c r="F475" s="3">
        <v>42</v>
      </c>
      <c r="G475" s="3" t="s">
        <v>63</v>
      </c>
      <c r="H475" s="3" t="s">
        <v>22</v>
      </c>
      <c r="I475" s="3" t="s">
        <v>77</v>
      </c>
      <c r="J475" s="3" t="s">
        <v>36</v>
      </c>
      <c r="K475" s="3">
        <v>39</v>
      </c>
      <c r="L475" s="3" t="s">
        <v>25</v>
      </c>
      <c r="M475" s="3" t="str">
        <f>IF(shopping_behavior_updated[[#This Row],[Subscription Status]]="","desconocido",shopping_behavior_updated[[#This Row],[Subscription Status]])</f>
        <v>Yes</v>
      </c>
      <c r="N475" s="3" t="s">
        <v>73</v>
      </c>
      <c r="O475" s="3" t="s">
        <v>25</v>
      </c>
      <c r="P475" s="3" t="s">
        <v>25</v>
      </c>
      <c r="Q475" s="3">
        <v>29</v>
      </c>
      <c r="R475" s="3" t="s">
        <v>45</v>
      </c>
      <c r="S475" s="3" t="s">
        <v>96</v>
      </c>
      <c r="T475" s="3">
        <f>COUNTBLANK(shopping_behavior_updated[Customer ID])</f>
        <v>0</v>
      </c>
      <c r="U475" s="3">
        <f>IF(IFERROR(VLOOKUP(shopping_behavior_updated[[#This Row],[Customer ID]],A476:$A$3902,1,FALSE),0),1,0)</f>
        <v>0</v>
      </c>
    </row>
    <row r="476" spans="1:21" x14ac:dyDescent="0.2">
      <c r="A476" s="3">
        <v>475</v>
      </c>
      <c r="B476" s="3">
        <v>62</v>
      </c>
      <c r="C476" s="3" t="s">
        <v>18</v>
      </c>
      <c r="D476" s="3" t="s">
        <v>29</v>
      </c>
      <c r="E476" s="3" t="s">
        <v>20</v>
      </c>
      <c r="F476" s="3">
        <v>76</v>
      </c>
      <c r="G476" s="3" t="s">
        <v>71</v>
      </c>
      <c r="H476" s="3" t="s">
        <v>91</v>
      </c>
      <c r="I476" s="3" t="s">
        <v>31</v>
      </c>
      <c r="J476" s="3" t="s">
        <v>52</v>
      </c>
      <c r="K476" s="3">
        <v>26</v>
      </c>
      <c r="L476" s="3" t="s">
        <v>25</v>
      </c>
      <c r="M476" s="3" t="str">
        <f>IF(shopping_behavior_updated[[#This Row],[Subscription Status]]="","desconocido",shopping_behavior_updated[[#This Row],[Subscription Status]])</f>
        <v>Yes</v>
      </c>
      <c r="N476" s="3" t="s">
        <v>69</v>
      </c>
      <c r="O476" s="3" t="s">
        <v>25</v>
      </c>
      <c r="P476" s="3" t="s">
        <v>25</v>
      </c>
      <c r="Q476" s="3">
        <v>15</v>
      </c>
      <c r="R476" s="3" t="s">
        <v>32</v>
      </c>
      <c r="S476" s="3" t="s">
        <v>57</v>
      </c>
      <c r="T476" s="3">
        <f>COUNTBLANK(shopping_behavior_updated[Customer ID])</f>
        <v>0</v>
      </c>
      <c r="U476" s="3">
        <f>IF(IFERROR(VLOOKUP(shopping_behavior_updated[[#This Row],[Customer ID]],A477:$A$3902,1,FALSE),0),1,0)</f>
        <v>0</v>
      </c>
    </row>
    <row r="477" spans="1:21" x14ac:dyDescent="0.2">
      <c r="A477" s="3">
        <v>476</v>
      </c>
      <c r="B477" s="3">
        <v>21</v>
      </c>
      <c r="C477" s="3" t="s">
        <v>18</v>
      </c>
      <c r="D477" s="3" t="s">
        <v>49</v>
      </c>
      <c r="E477" s="3" t="s">
        <v>41</v>
      </c>
      <c r="F477" s="3">
        <v>66</v>
      </c>
      <c r="G477" s="3" t="s">
        <v>122</v>
      </c>
      <c r="H477" s="3" t="s">
        <v>22</v>
      </c>
      <c r="I477" s="3" t="s">
        <v>135</v>
      </c>
      <c r="J477" s="3" t="s">
        <v>52</v>
      </c>
      <c r="K477" s="3">
        <v>27</v>
      </c>
      <c r="L477" s="3" t="s">
        <v>25</v>
      </c>
      <c r="M477" s="3" t="str">
        <f>IF(shopping_behavior_updated[[#This Row],[Subscription Status]]="","desconocido",shopping_behavior_updated[[#This Row],[Subscription Status]])</f>
        <v>Yes</v>
      </c>
      <c r="N477" s="3" t="s">
        <v>37</v>
      </c>
      <c r="O477" s="3" t="s">
        <v>25</v>
      </c>
      <c r="P477" s="3" t="s">
        <v>25</v>
      </c>
      <c r="Q477" s="3">
        <v>18</v>
      </c>
      <c r="R477" s="3" t="s">
        <v>85</v>
      </c>
      <c r="S477" s="3" t="s">
        <v>48</v>
      </c>
      <c r="T477" s="3">
        <f>COUNTBLANK(shopping_behavior_updated[Customer ID])</f>
        <v>0</v>
      </c>
      <c r="U477" s="3">
        <f>IF(IFERROR(VLOOKUP(shopping_behavior_updated[[#This Row],[Customer ID]],A478:$A$3902,1,FALSE),0),1,0)</f>
        <v>0</v>
      </c>
    </row>
    <row r="478" spans="1:21" x14ac:dyDescent="0.2">
      <c r="A478" s="3">
        <v>477</v>
      </c>
      <c r="B478" s="3">
        <v>21</v>
      </c>
      <c r="C478" s="3" t="s">
        <v>18</v>
      </c>
      <c r="D478" s="3" t="s">
        <v>118</v>
      </c>
      <c r="E478" s="3" t="s">
        <v>66</v>
      </c>
      <c r="F478" s="3">
        <v>90</v>
      </c>
      <c r="G478" s="3" t="s">
        <v>138</v>
      </c>
      <c r="H478" s="3" t="s">
        <v>43</v>
      </c>
      <c r="I478" s="3" t="s">
        <v>135</v>
      </c>
      <c r="J478" s="3" t="s">
        <v>36</v>
      </c>
      <c r="K478" s="3">
        <v>35</v>
      </c>
      <c r="L478" s="3" t="s">
        <v>25</v>
      </c>
      <c r="M478" s="3" t="str">
        <f>IF(shopping_behavior_updated[[#This Row],[Subscription Status]]="","desconocido",shopping_behavior_updated[[#This Row],[Subscription Status]])</f>
        <v>Yes</v>
      </c>
      <c r="N478" s="3" t="s">
        <v>37</v>
      </c>
      <c r="O478" s="3" t="s">
        <v>25</v>
      </c>
      <c r="P478" s="3" t="s">
        <v>25</v>
      </c>
      <c r="Q478" s="3">
        <v>2</v>
      </c>
      <c r="R478" s="3" t="s">
        <v>85</v>
      </c>
      <c r="S478" s="3" t="s">
        <v>28</v>
      </c>
      <c r="T478" s="3">
        <f>COUNTBLANK(shopping_behavior_updated[Customer ID])</f>
        <v>0</v>
      </c>
      <c r="U478" s="3">
        <f>IF(IFERROR(VLOOKUP(shopping_behavior_updated[[#This Row],[Customer ID]],A479:$A$3902,1,FALSE),0),1,0)</f>
        <v>0</v>
      </c>
    </row>
    <row r="479" spans="1:21" x14ac:dyDescent="0.2">
      <c r="A479" s="3">
        <v>478</v>
      </c>
      <c r="B479" s="3">
        <v>42</v>
      </c>
      <c r="C479" s="3" t="s">
        <v>18</v>
      </c>
      <c r="D479" s="3" t="s">
        <v>29</v>
      </c>
      <c r="E479" s="3" t="s">
        <v>20</v>
      </c>
      <c r="F479" s="3">
        <v>56</v>
      </c>
      <c r="G479" s="3" t="s">
        <v>113</v>
      </c>
      <c r="H479" s="3" t="s">
        <v>43</v>
      </c>
      <c r="I479" s="3" t="s">
        <v>95</v>
      </c>
      <c r="J479" s="3" t="s">
        <v>52</v>
      </c>
      <c r="K479" s="3">
        <v>37</v>
      </c>
      <c r="L479" s="3" t="s">
        <v>25</v>
      </c>
      <c r="M479" s="3" t="str">
        <f>IF(shopping_behavior_updated[[#This Row],[Subscription Status]]="","desconocido",shopping_behavior_updated[[#This Row],[Subscription Status]])</f>
        <v>Yes</v>
      </c>
      <c r="N479" s="3" t="s">
        <v>37</v>
      </c>
      <c r="O479" s="3" t="s">
        <v>25</v>
      </c>
      <c r="P479" s="3" t="s">
        <v>25</v>
      </c>
      <c r="Q479" s="3">
        <v>49</v>
      </c>
      <c r="R479" s="3" t="s">
        <v>85</v>
      </c>
      <c r="S479" s="3" t="s">
        <v>39</v>
      </c>
      <c r="T479" s="3">
        <f>COUNTBLANK(shopping_behavior_updated[Customer ID])</f>
        <v>0</v>
      </c>
      <c r="U479" s="3">
        <f>IF(IFERROR(VLOOKUP(shopping_behavior_updated[[#This Row],[Customer ID]],A480:$A$3902,1,FALSE),0),1,0)</f>
        <v>0</v>
      </c>
    </row>
    <row r="480" spans="1:21" x14ac:dyDescent="0.2">
      <c r="A480" s="3">
        <v>479</v>
      </c>
      <c r="B480" s="3">
        <v>35</v>
      </c>
      <c r="C480" s="3" t="s">
        <v>18</v>
      </c>
      <c r="D480" s="3" t="s">
        <v>105</v>
      </c>
      <c r="E480" s="3" t="s">
        <v>66</v>
      </c>
      <c r="F480" s="3">
        <v>43</v>
      </c>
      <c r="G480" s="3" t="s">
        <v>110</v>
      </c>
      <c r="H480" s="3" t="s">
        <v>91</v>
      </c>
      <c r="I480" s="3" t="s">
        <v>47</v>
      </c>
      <c r="J480" s="3" t="s">
        <v>24</v>
      </c>
      <c r="K480" s="3">
        <v>32</v>
      </c>
      <c r="L480" s="3" t="s">
        <v>25</v>
      </c>
      <c r="M480" s="3" t="str">
        <f>IF(shopping_behavior_updated[[#This Row],[Subscription Status]]="","desconocido",shopping_behavior_updated[[#This Row],[Subscription Status]])</f>
        <v>Yes</v>
      </c>
      <c r="N480" s="3" t="s">
        <v>37</v>
      </c>
      <c r="O480" s="3" t="s">
        <v>25</v>
      </c>
      <c r="P480" s="3" t="s">
        <v>25</v>
      </c>
      <c r="Q480" s="3">
        <v>48</v>
      </c>
      <c r="R480" s="3" t="s">
        <v>27</v>
      </c>
      <c r="S480" s="3" t="s">
        <v>48</v>
      </c>
      <c r="T480" s="3">
        <f>COUNTBLANK(shopping_behavior_updated[Customer ID])</f>
        <v>0</v>
      </c>
      <c r="U480" s="3">
        <f>IF(IFERROR(VLOOKUP(shopping_behavior_updated[[#This Row],[Customer ID]],A481:$A$3902,1,FALSE),0),1,0)</f>
        <v>0</v>
      </c>
    </row>
    <row r="481" spans="1:21" x14ac:dyDescent="0.2">
      <c r="A481" s="3">
        <v>480</v>
      </c>
      <c r="B481" s="3">
        <v>39</v>
      </c>
      <c r="C481" s="3" t="s">
        <v>18</v>
      </c>
      <c r="D481" s="3" t="s">
        <v>65</v>
      </c>
      <c r="E481" s="3" t="s">
        <v>66</v>
      </c>
      <c r="F481" s="3">
        <v>84</v>
      </c>
      <c r="G481" s="3" t="s">
        <v>145</v>
      </c>
      <c r="H481" s="3" t="s">
        <v>22</v>
      </c>
      <c r="I481" s="3" t="s">
        <v>133</v>
      </c>
      <c r="J481" s="3" t="s">
        <v>24</v>
      </c>
      <c r="K481" s="3">
        <v>33</v>
      </c>
      <c r="L481" s="3" t="s">
        <v>25</v>
      </c>
      <c r="M481" s="3" t="str">
        <f>IF(shopping_behavior_updated[[#This Row],[Subscription Status]]="","desconocido",shopping_behavior_updated[[#This Row],[Subscription Status]])</f>
        <v>Yes</v>
      </c>
      <c r="N481" s="3" t="s">
        <v>73</v>
      </c>
      <c r="O481" s="3" t="s">
        <v>25</v>
      </c>
      <c r="P481" s="3" t="s">
        <v>25</v>
      </c>
      <c r="Q481" s="3">
        <v>43</v>
      </c>
      <c r="R481" s="3" t="s">
        <v>27</v>
      </c>
      <c r="S481" s="3" t="s">
        <v>87</v>
      </c>
      <c r="T481" s="3">
        <f>COUNTBLANK(shopping_behavior_updated[Customer ID])</f>
        <v>0</v>
      </c>
      <c r="U481" s="3">
        <f>IF(IFERROR(VLOOKUP(shopping_behavior_updated[[#This Row],[Customer ID]],A482:$A$3902,1,FALSE),0),1,0)</f>
        <v>0</v>
      </c>
    </row>
    <row r="482" spans="1:21" x14ac:dyDescent="0.2">
      <c r="A482" s="3">
        <v>481</v>
      </c>
      <c r="B482" s="3">
        <v>68</v>
      </c>
      <c r="C482" s="3" t="s">
        <v>18</v>
      </c>
      <c r="D482" s="3" t="s">
        <v>103</v>
      </c>
      <c r="E482" s="3" t="s">
        <v>20</v>
      </c>
      <c r="F482" s="3">
        <v>88</v>
      </c>
      <c r="G482" s="3" t="s">
        <v>128</v>
      </c>
      <c r="H482" s="3" t="s">
        <v>43</v>
      </c>
      <c r="I482" s="3" t="s">
        <v>23</v>
      </c>
      <c r="J482" s="3" t="s">
        <v>52</v>
      </c>
      <c r="K482" s="3">
        <v>48</v>
      </c>
      <c r="L482" s="3" t="s">
        <v>25</v>
      </c>
      <c r="M482" s="3" t="str">
        <f>IF(shopping_behavior_updated[[#This Row],[Subscription Status]]="","desconocido",shopping_behavior_updated[[#This Row],[Subscription Status]])</f>
        <v>Yes</v>
      </c>
      <c r="N482" s="3" t="s">
        <v>53</v>
      </c>
      <c r="O482" s="3" t="s">
        <v>25</v>
      </c>
      <c r="P482" s="3" t="s">
        <v>25</v>
      </c>
      <c r="Q482" s="3">
        <v>30</v>
      </c>
      <c r="R482" s="3" t="s">
        <v>85</v>
      </c>
      <c r="S482" s="3" t="s">
        <v>75</v>
      </c>
      <c r="T482" s="3">
        <f>COUNTBLANK(shopping_behavior_updated[Customer ID])</f>
        <v>0</v>
      </c>
      <c r="U482" s="3">
        <f>IF(IFERROR(VLOOKUP(shopping_behavior_updated[[#This Row],[Customer ID]],A483:$A$3902,1,FALSE),0),1,0)</f>
        <v>0</v>
      </c>
    </row>
    <row r="483" spans="1:21" x14ac:dyDescent="0.2">
      <c r="A483" s="3">
        <v>482</v>
      </c>
      <c r="B483" s="3">
        <v>46</v>
      </c>
      <c r="C483" s="3" t="s">
        <v>18</v>
      </c>
      <c r="D483" s="3" t="s">
        <v>123</v>
      </c>
      <c r="E483" s="3" t="s">
        <v>66</v>
      </c>
      <c r="F483" s="3">
        <v>88</v>
      </c>
      <c r="G483" s="3" t="s">
        <v>149</v>
      </c>
      <c r="H483" s="3" t="s">
        <v>22</v>
      </c>
      <c r="I483" s="3" t="s">
        <v>99</v>
      </c>
      <c r="J483" s="3" t="s">
        <v>56</v>
      </c>
      <c r="K483" s="3">
        <v>32</v>
      </c>
      <c r="L483" s="3" t="s">
        <v>25</v>
      </c>
      <c r="M483" s="3" t="str">
        <f>IF(shopping_behavior_updated[[#This Row],[Subscription Status]]="","desconocido",shopping_behavior_updated[[#This Row],[Subscription Status]])</f>
        <v>Yes</v>
      </c>
      <c r="N483" s="3" t="s">
        <v>69</v>
      </c>
      <c r="O483" s="3" t="s">
        <v>25</v>
      </c>
      <c r="P483" s="3" t="s">
        <v>25</v>
      </c>
      <c r="Q483" s="3">
        <v>10</v>
      </c>
      <c r="R483" s="3" t="s">
        <v>45</v>
      </c>
      <c r="S483" s="3" t="s">
        <v>28</v>
      </c>
      <c r="T483" s="3">
        <f>COUNTBLANK(shopping_behavior_updated[Customer ID])</f>
        <v>0</v>
      </c>
      <c r="U483" s="3">
        <f>IF(IFERROR(VLOOKUP(shopping_behavior_updated[[#This Row],[Customer ID]],A484:$A$3902,1,FALSE),0),1,0)</f>
        <v>0</v>
      </c>
    </row>
    <row r="484" spans="1:21" x14ac:dyDescent="0.2">
      <c r="A484" s="3">
        <v>483</v>
      </c>
      <c r="B484" s="3">
        <v>41</v>
      </c>
      <c r="C484" s="3" t="s">
        <v>18</v>
      </c>
      <c r="D484" s="3" t="s">
        <v>132</v>
      </c>
      <c r="E484" s="3" t="s">
        <v>66</v>
      </c>
      <c r="F484" s="3">
        <v>42</v>
      </c>
      <c r="G484" s="3" t="s">
        <v>138</v>
      </c>
      <c r="H484" s="3" t="s">
        <v>43</v>
      </c>
      <c r="I484" s="3" t="s">
        <v>133</v>
      </c>
      <c r="J484" s="3" t="s">
        <v>24</v>
      </c>
      <c r="K484" s="3">
        <v>25</v>
      </c>
      <c r="L484" s="3" t="s">
        <v>25</v>
      </c>
      <c r="M484" s="3" t="str">
        <f>IF(shopping_behavior_updated[[#This Row],[Subscription Status]]="","desconocido",shopping_behavior_updated[[#This Row],[Subscription Status]])</f>
        <v>Yes</v>
      </c>
      <c r="N484" s="3" t="s">
        <v>69</v>
      </c>
      <c r="O484" s="3" t="s">
        <v>25</v>
      </c>
      <c r="P484" s="3" t="s">
        <v>25</v>
      </c>
      <c r="Q484" s="3">
        <v>11</v>
      </c>
      <c r="R484" s="3" t="s">
        <v>27</v>
      </c>
      <c r="S484" s="3" t="s">
        <v>48</v>
      </c>
      <c r="T484" s="3">
        <f>COUNTBLANK(shopping_behavior_updated[Customer ID])</f>
        <v>0</v>
      </c>
      <c r="U484" s="3">
        <f>IF(IFERROR(VLOOKUP(shopping_behavior_updated[[#This Row],[Customer ID]],A485:$A$3902,1,FALSE),0),1,0)</f>
        <v>0</v>
      </c>
    </row>
    <row r="485" spans="1:21" x14ac:dyDescent="0.2">
      <c r="A485" s="3">
        <v>484</v>
      </c>
      <c r="B485" s="3">
        <v>23</v>
      </c>
      <c r="C485" s="3" t="s">
        <v>18</v>
      </c>
      <c r="D485" s="3" t="s">
        <v>103</v>
      </c>
      <c r="E485" s="3" t="s">
        <v>20</v>
      </c>
      <c r="F485" s="3">
        <v>73</v>
      </c>
      <c r="G485" s="3" t="s">
        <v>100</v>
      </c>
      <c r="H485" s="3" t="s">
        <v>43</v>
      </c>
      <c r="I485" s="3" t="s">
        <v>51</v>
      </c>
      <c r="J485" s="3" t="s">
        <v>56</v>
      </c>
      <c r="K485" s="3">
        <v>39</v>
      </c>
      <c r="L485" s="3" t="s">
        <v>25</v>
      </c>
      <c r="M485" s="3" t="str">
        <f>IF(shopping_behavior_updated[[#This Row],[Subscription Status]]="","desconocido",shopping_behavior_updated[[#This Row],[Subscription Status]])</f>
        <v>Yes</v>
      </c>
      <c r="N485" s="3" t="s">
        <v>73</v>
      </c>
      <c r="O485" s="3" t="s">
        <v>25</v>
      </c>
      <c r="P485" s="3" t="s">
        <v>25</v>
      </c>
      <c r="Q485" s="3">
        <v>12</v>
      </c>
      <c r="R485" s="3" t="s">
        <v>85</v>
      </c>
      <c r="S485" s="3" t="s">
        <v>39</v>
      </c>
      <c r="T485" s="3">
        <f>COUNTBLANK(shopping_behavior_updated[Customer ID])</f>
        <v>0</v>
      </c>
      <c r="U485" s="3">
        <f>IF(IFERROR(VLOOKUP(shopping_behavior_updated[[#This Row],[Customer ID]],A486:$A$3902,1,FALSE),0),1,0)</f>
        <v>0</v>
      </c>
    </row>
    <row r="486" spans="1:21" x14ac:dyDescent="0.2">
      <c r="A486" s="3">
        <v>485</v>
      </c>
      <c r="B486" s="3">
        <v>68</v>
      </c>
      <c r="C486" s="3" t="s">
        <v>18</v>
      </c>
      <c r="D486" s="3" t="s">
        <v>123</v>
      </c>
      <c r="E486" s="3" t="s">
        <v>66</v>
      </c>
      <c r="F486" s="3">
        <v>73</v>
      </c>
      <c r="G486" s="3" t="s">
        <v>67</v>
      </c>
      <c r="H486" s="3" t="s">
        <v>22</v>
      </c>
      <c r="I486" s="3" t="s">
        <v>92</v>
      </c>
      <c r="J486" s="3" t="s">
        <v>52</v>
      </c>
      <c r="K486" s="3">
        <v>47</v>
      </c>
      <c r="L486" s="3" t="s">
        <v>25</v>
      </c>
      <c r="M486" s="3" t="str">
        <f>IF(shopping_behavior_updated[[#This Row],[Subscription Status]]="","desconocido",shopping_behavior_updated[[#This Row],[Subscription Status]])</f>
        <v>Yes</v>
      </c>
      <c r="N486" s="3" t="s">
        <v>37</v>
      </c>
      <c r="O486" s="3" t="s">
        <v>25</v>
      </c>
      <c r="P486" s="3" t="s">
        <v>25</v>
      </c>
      <c r="Q486" s="3">
        <v>28</v>
      </c>
      <c r="R486" s="3" t="s">
        <v>74</v>
      </c>
      <c r="S486" s="3" t="s">
        <v>57</v>
      </c>
      <c r="T486" s="3">
        <f>COUNTBLANK(shopping_behavior_updated[Customer ID])</f>
        <v>0</v>
      </c>
      <c r="U486" s="3">
        <f>IF(IFERROR(VLOOKUP(shopping_behavior_updated[[#This Row],[Customer ID]],A487:$A$3902,1,FALSE),0),1,0)</f>
        <v>0</v>
      </c>
    </row>
    <row r="487" spans="1:21" x14ac:dyDescent="0.2">
      <c r="A487" s="3">
        <v>486</v>
      </c>
      <c r="B487" s="3">
        <v>48</v>
      </c>
      <c r="C487" s="3" t="s">
        <v>18</v>
      </c>
      <c r="D487" s="3" t="s">
        <v>70</v>
      </c>
      <c r="E487" s="3" t="s">
        <v>41</v>
      </c>
      <c r="F487" s="3">
        <v>44</v>
      </c>
      <c r="G487" s="3" t="s">
        <v>121</v>
      </c>
      <c r="H487" s="3" t="s">
        <v>35</v>
      </c>
      <c r="I487" s="3" t="s">
        <v>143</v>
      </c>
      <c r="J487" s="3" t="s">
        <v>36</v>
      </c>
      <c r="K487" s="3">
        <v>26</v>
      </c>
      <c r="L487" s="3" t="s">
        <v>25</v>
      </c>
      <c r="M487" s="3" t="str">
        <f>IF(shopping_behavior_updated[[#This Row],[Subscription Status]]="","desconocido",shopping_behavior_updated[[#This Row],[Subscription Status]])</f>
        <v>Yes</v>
      </c>
      <c r="N487" s="3" t="s">
        <v>44</v>
      </c>
      <c r="O487" s="3" t="s">
        <v>25</v>
      </c>
      <c r="P487" s="3" t="s">
        <v>25</v>
      </c>
      <c r="Q487" s="3">
        <v>36</v>
      </c>
      <c r="R487" s="3" t="s">
        <v>85</v>
      </c>
      <c r="S487" s="3" t="s">
        <v>28</v>
      </c>
      <c r="T487" s="3">
        <f>COUNTBLANK(shopping_behavior_updated[Customer ID])</f>
        <v>0</v>
      </c>
      <c r="U487" s="3">
        <f>IF(IFERROR(VLOOKUP(shopping_behavior_updated[[#This Row],[Customer ID]],A488:$A$3902,1,FALSE),0),1,0)</f>
        <v>0</v>
      </c>
    </row>
    <row r="488" spans="1:21" x14ac:dyDescent="0.2">
      <c r="A488" s="3">
        <v>487</v>
      </c>
      <c r="B488" s="3">
        <v>38</v>
      </c>
      <c r="C488" s="3" t="s">
        <v>18</v>
      </c>
      <c r="D488" s="3" t="s">
        <v>40</v>
      </c>
      <c r="E488" s="3" t="s">
        <v>41</v>
      </c>
      <c r="F488" s="3">
        <v>63</v>
      </c>
      <c r="G488" s="3" t="s">
        <v>129</v>
      </c>
      <c r="H488" s="3" t="s">
        <v>43</v>
      </c>
      <c r="I488" s="3" t="s">
        <v>60</v>
      </c>
      <c r="J488" s="3" t="s">
        <v>56</v>
      </c>
      <c r="K488" s="3">
        <v>28</v>
      </c>
      <c r="L488" s="3" t="s">
        <v>25</v>
      </c>
      <c r="M488" s="3" t="str">
        <f>IF(shopping_behavior_updated[[#This Row],[Subscription Status]]="","desconocido",shopping_behavior_updated[[#This Row],[Subscription Status]])</f>
        <v>Yes</v>
      </c>
      <c r="N488" s="3" t="s">
        <v>73</v>
      </c>
      <c r="O488" s="3" t="s">
        <v>25</v>
      </c>
      <c r="P488" s="3" t="s">
        <v>25</v>
      </c>
      <c r="Q488" s="3">
        <v>37</v>
      </c>
      <c r="R488" s="3" t="s">
        <v>27</v>
      </c>
      <c r="S488" s="3" t="s">
        <v>96</v>
      </c>
      <c r="T488" s="3">
        <f>COUNTBLANK(shopping_behavior_updated[Customer ID])</f>
        <v>0</v>
      </c>
      <c r="U488" s="3">
        <f>IF(IFERROR(VLOOKUP(shopping_behavior_updated[[#This Row],[Customer ID]],A489:$A$3902,1,FALSE),0),1,0)</f>
        <v>0</v>
      </c>
    </row>
    <row r="489" spans="1:21" x14ac:dyDescent="0.2">
      <c r="A489" s="3">
        <v>488</v>
      </c>
      <c r="B489" s="3">
        <v>41</v>
      </c>
      <c r="C489" s="3" t="s">
        <v>18</v>
      </c>
      <c r="D489" s="3" t="s">
        <v>101</v>
      </c>
      <c r="E489" s="3" t="s">
        <v>62</v>
      </c>
      <c r="F489" s="3">
        <v>68</v>
      </c>
      <c r="G489" s="3" t="s">
        <v>145</v>
      </c>
      <c r="H489" s="3" t="s">
        <v>22</v>
      </c>
      <c r="I489" s="3" t="s">
        <v>107</v>
      </c>
      <c r="J489" s="3" t="s">
        <v>24</v>
      </c>
      <c r="K489" s="3">
        <v>44</v>
      </c>
      <c r="L489" s="3" t="s">
        <v>25</v>
      </c>
      <c r="M489" s="3" t="str">
        <f>IF(shopping_behavior_updated[[#This Row],[Subscription Status]]="","desconocido",shopping_behavior_updated[[#This Row],[Subscription Status]])</f>
        <v>Yes</v>
      </c>
      <c r="N489" s="3" t="s">
        <v>73</v>
      </c>
      <c r="O489" s="3" t="s">
        <v>25</v>
      </c>
      <c r="P489" s="3" t="s">
        <v>25</v>
      </c>
      <c r="Q489" s="3">
        <v>22</v>
      </c>
      <c r="R489" s="3" t="s">
        <v>38</v>
      </c>
      <c r="S489" s="3" t="s">
        <v>57</v>
      </c>
      <c r="T489" s="3">
        <f>COUNTBLANK(shopping_behavior_updated[Customer ID])</f>
        <v>0</v>
      </c>
      <c r="U489" s="3">
        <f>IF(IFERROR(VLOOKUP(shopping_behavior_updated[[#This Row],[Customer ID]],A490:$A$3902,1,FALSE),0),1,0)</f>
        <v>0</v>
      </c>
    </row>
    <row r="490" spans="1:21" x14ac:dyDescent="0.2">
      <c r="A490" s="3">
        <v>489</v>
      </c>
      <c r="B490" s="3">
        <v>58</v>
      </c>
      <c r="C490" s="3" t="s">
        <v>18</v>
      </c>
      <c r="D490" s="3" t="s">
        <v>29</v>
      </c>
      <c r="E490" s="3" t="s">
        <v>20</v>
      </c>
      <c r="F490" s="3">
        <v>29</v>
      </c>
      <c r="G490" s="3" t="s">
        <v>30</v>
      </c>
      <c r="H490" s="3" t="s">
        <v>22</v>
      </c>
      <c r="I490" s="3" t="s">
        <v>77</v>
      </c>
      <c r="J490" s="3" t="s">
        <v>36</v>
      </c>
      <c r="K490" s="3">
        <v>46</v>
      </c>
      <c r="L490" s="3" t="s">
        <v>25</v>
      </c>
      <c r="M490" s="3" t="str">
        <f>IF(shopping_behavior_updated[[#This Row],[Subscription Status]]="","desconocido",shopping_behavior_updated[[#This Row],[Subscription Status]])</f>
        <v>Yes</v>
      </c>
      <c r="N490" s="3" t="s">
        <v>53</v>
      </c>
      <c r="O490" s="3" t="s">
        <v>25</v>
      </c>
      <c r="P490" s="3" t="s">
        <v>25</v>
      </c>
      <c r="Q490" s="3">
        <v>32</v>
      </c>
      <c r="R490" s="3" t="s">
        <v>27</v>
      </c>
      <c r="S490" s="3" t="s">
        <v>39</v>
      </c>
      <c r="T490" s="3">
        <f>COUNTBLANK(shopping_behavior_updated[Customer ID])</f>
        <v>0</v>
      </c>
      <c r="U490" s="3">
        <f>IF(IFERROR(VLOOKUP(shopping_behavior_updated[[#This Row],[Customer ID]],A491:$A$3902,1,FALSE),0),1,0)</f>
        <v>0</v>
      </c>
    </row>
    <row r="491" spans="1:21" x14ac:dyDescent="0.2">
      <c r="A491" s="3">
        <v>490</v>
      </c>
      <c r="B491" s="3">
        <v>49</v>
      </c>
      <c r="C491" s="3" t="s">
        <v>18</v>
      </c>
      <c r="D491" s="3" t="s">
        <v>124</v>
      </c>
      <c r="E491" s="3" t="s">
        <v>20</v>
      </c>
      <c r="F491" s="3">
        <v>85</v>
      </c>
      <c r="G491" s="3" t="s">
        <v>146</v>
      </c>
      <c r="H491" s="3" t="s">
        <v>43</v>
      </c>
      <c r="I491" s="3" t="s">
        <v>95</v>
      </c>
      <c r="J491" s="3" t="s">
        <v>52</v>
      </c>
      <c r="K491" s="3">
        <v>32</v>
      </c>
      <c r="L491" s="3" t="s">
        <v>25</v>
      </c>
      <c r="M491" s="3" t="str">
        <f>IF(shopping_behavior_updated[[#This Row],[Subscription Status]]="","desconocido",shopping_behavior_updated[[#This Row],[Subscription Status]])</f>
        <v>Yes</v>
      </c>
      <c r="N491" s="3" t="s">
        <v>53</v>
      </c>
      <c r="O491" s="3" t="s">
        <v>25</v>
      </c>
      <c r="P491" s="3" t="s">
        <v>25</v>
      </c>
      <c r="Q491" s="3">
        <v>40</v>
      </c>
      <c r="R491" s="3" t="s">
        <v>45</v>
      </c>
      <c r="S491" s="3" t="s">
        <v>48</v>
      </c>
      <c r="T491" s="3">
        <f>COUNTBLANK(shopping_behavior_updated[Customer ID])</f>
        <v>0</v>
      </c>
      <c r="U491" s="3">
        <f>IF(IFERROR(VLOOKUP(shopping_behavior_updated[[#This Row],[Customer ID]],A492:$A$3902,1,FALSE),0),1,0)</f>
        <v>0</v>
      </c>
    </row>
    <row r="492" spans="1:21" x14ac:dyDescent="0.2">
      <c r="A492" s="3">
        <v>491</v>
      </c>
      <c r="B492" s="3">
        <v>57</v>
      </c>
      <c r="C492" s="3" t="s">
        <v>18</v>
      </c>
      <c r="D492" s="3" t="s">
        <v>49</v>
      </c>
      <c r="E492" s="3" t="s">
        <v>41</v>
      </c>
      <c r="F492" s="3">
        <v>42</v>
      </c>
      <c r="G492" s="3" t="s">
        <v>111</v>
      </c>
      <c r="H492" s="3" t="s">
        <v>43</v>
      </c>
      <c r="I492" s="3" t="s">
        <v>64</v>
      </c>
      <c r="J492" s="3" t="s">
        <v>24</v>
      </c>
      <c r="K492" s="3">
        <v>42</v>
      </c>
      <c r="L492" s="3" t="s">
        <v>25</v>
      </c>
      <c r="M492" s="3" t="str">
        <f>IF(shopping_behavior_updated[[#This Row],[Subscription Status]]="","desconocido",shopping_behavior_updated[[#This Row],[Subscription Status]])</f>
        <v>Yes</v>
      </c>
      <c r="N492" s="3" t="s">
        <v>69</v>
      </c>
      <c r="O492" s="3" t="s">
        <v>25</v>
      </c>
      <c r="P492" s="3" t="s">
        <v>25</v>
      </c>
      <c r="Q492" s="3">
        <v>47</v>
      </c>
      <c r="R492" s="3" t="s">
        <v>32</v>
      </c>
      <c r="S492" s="3" t="s">
        <v>87</v>
      </c>
      <c r="T492" s="3">
        <f>COUNTBLANK(shopping_behavior_updated[Customer ID])</f>
        <v>0</v>
      </c>
      <c r="U492" s="3">
        <f>IF(IFERROR(VLOOKUP(shopping_behavior_updated[[#This Row],[Customer ID]],A493:$A$3902,1,FALSE),0),1,0)</f>
        <v>0</v>
      </c>
    </row>
    <row r="493" spans="1:21" x14ac:dyDescent="0.2">
      <c r="A493" s="3">
        <v>492</v>
      </c>
      <c r="B493" s="3">
        <v>49</v>
      </c>
      <c r="C493" s="3" t="s">
        <v>18</v>
      </c>
      <c r="D493" s="3" t="s">
        <v>61</v>
      </c>
      <c r="E493" s="3" t="s">
        <v>62</v>
      </c>
      <c r="F493" s="3">
        <v>69</v>
      </c>
      <c r="G493" s="3" t="s">
        <v>128</v>
      </c>
      <c r="H493" s="3" t="s">
        <v>43</v>
      </c>
      <c r="I493" s="3" t="s">
        <v>64</v>
      </c>
      <c r="J493" s="3" t="s">
        <v>52</v>
      </c>
      <c r="K493" s="3">
        <v>37</v>
      </c>
      <c r="L493" s="3" t="s">
        <v>25</v>
      </c>
      <c r="M493" s="3" t="str">
        <f>IF(shopping_behavior_updated[[#This Row],[Subscription Status]]="","desconocido",shopping_behavior_updated[[#This Row],[Subscription Status]])</f>
        <v>Yes</v>
      </c>
      <c r="N493" s="3" t="s">
        <v>69</v>
      </c>
      <c r="O493" s="3" t="s">
        <v>25</v>
      </c>
      <c r="P493" s="3" t="s">
        <v>25</v>
      </c>
      <c r="Q493" s="3">
        <v>24</v>
      </c>
      <c r="R493" s="3" t="s">
        <v>38</v>
      </c>
      <c r="S493" s="3" t="s">
        <v>75</v>
      </c>
      <c r="T493" s="3">
        <f>COUNTBLANK(shopping_behavior_updated[Customer ID])</f>
        <v>0</v>
      </c>
      <c r="U493" s="3">
        <f>IF(IFERROR(VLOOKUP(shopping_behavior_updated[[#This Row],[Customer ID]],A494:$A$3902,1,FALSE),0),1,0)</f>
        <v>0</v>
      </c>
    </row>
    <row r="494" spans="1:21" x14ac:dyDescent="0.2">
      <c r="A494" s="3">
        <v>493</v>
      </c>
      <c r="B494" s="3">
        <v>50</v>
      </c>
      <c r="C494" s="3" t="s">
        <v>18</v>
      </c>
      <c r="D494" s="3" t="s">
        <v>54</v>
      </c>
      <c r="E494" s="3" t="s">
        <v>20</v>
      </c>
      <c r="F494" s="3">
        <v>62</v>
      </c>
      <c r="G494" s="3" t="s">
        <v>150</v>
      </c>
      <c r="H494" s="3" t="s">
        <v>43</v>
      </c>
      <c r="I494" s="3" t="s">
        <v>93</v>
      </c>
      <c r="J494" s="3" t="s">
        <v>56</v>
      </c>
      <c r="K494" s="3">
        <v>39</v>
      </c>
      <c r="L494" s="3" t="s">
        <v>25</v>
      </c>
      <c r="M494" s="3" t="str">
        <f>IF(shopping_behavior_updated[[#This Row],[Subscription Status]]="","desconocido",shopping_behavior_updated[[#This Row],[Subscription Status]])</f>
        <v>Yes</v>
      </c>
      <c r="N494" s="3" t="s">
        <v>53</v>
      </c>
      <c r="O494" s="3" t="s">
        <v>25</v>
      </c>
      <c r="P494" s="3" t="s">
        <v>25</v>
      </c>
      <c r="Q494" s="3">
        <v>11</v>
      </c>
      <c r="R494" s="3" t="s">
        <v>85</v>
      </c>
      <c r="S494" s="3" t="s">
        <v>39</v>
      </c>
      <c r="T494" s="3">
        <f>COUNTBLANK(shopping_behavior_updated[Customer ID])</f>
        <v>0</v>
      </c>
      <c r="U494" s="3">
        <f>IF(IFERROR(VLOOKUP(shopping_behavior_updated[[#This Row],[Customer ID]],A495:$A$3902,1,FALSE),0),1,0)</f>
        <v>0</v>
      </c>
    </row>
    <row r="495" spans="1:21" x14ac:dyDescent="0.2">
      <c r="A495" s="3">
        <v>494</v>
      </c>
      <c r="B495" s="3">
        <v>28</v>
      </c>
      <c r="C495" s="3" t="s">
        <v>18</v>
      </c>
      <c r="D495" s="3" t="s">
        <v>131</v>
      </c>
      <c r="E495" s="3" t="s">
        <v>66</v>
      </c>
      <c r="F495" s="3">
        <v>48</v>
      </c>
      <c r="G495" s="3" t="s">
        <v>106</v>
      </c>
      <c r="H495" s="3" t="s">
        <v>91</v>
      </c>
      <c r="I495" s="3" t="s">
        <v>107</v>
      </c>
      <c r="J495" s="3" t="s">
        <v>52</v>
      </c>
      <c r="K495" s="3">
        <v>47</v>
      </c>
      <c r="L495" s="3" t="s">
        <v>25</v>
      </c>
      <c r="M495" s="3" t="str">
        <f>IF(shopping_behavior_updated[[#This Row],[Subscription Status]]="","desconocido",shopping_behavior_updated[[#This Row],[Subscription Status]])</f>
        <v>Yes</v>
      </c>
      <c r="N495" s="3" t="s">
        <v>73</v>
      </c>
      <c r="O495" s="3" t="s">
        <v>25</v>
      </c>
      <c r="P495" s="3" t="s">
        <v>25</v>
      </c>
      <c r="Q495" s="3">
        <v>19</v>
      </c>
      <c r="R495" s="3" t="s">
        <v>32</v>
      </c>
      <c r="S495" s="3" t="s">
        <v>75</v>
      </c>
      <c r="T495" s="3">
        <f>COUNTBLANK(shopping_behavior_updated[Customer ID])</f>
        <v>0</v>
      </c>
      <c r="U495" s="3">
        <f>IF(IFERROR(VLOOKUP(shopping_behavior_updated[[#This Row],[Customer ID]],A496:$A$3902,1,FALSE),0),1,0)</f>
        <v>0</v>
      </c>
    </row>
    <row r="496" spans="1:21" x14ac:dyDescent="0.2">
      <c r="A496" s="3">
        <v>495</v>
      </c>
      <c r="B496" s="3">
        <v>38</v>
      </c>
      <c r="C496" s="3" t="s">
        <v>18</v>
      </c>
      <c r="D496" s="3" t="s">
        <v>136</v>
      </c>
      <c r="E496" s="3" t="s">
        <v>41</v>
      </c>
      <c r="F496" s="3">
        <v>68</v>
      </c>
      <c r="G496" s="3" t="s">
        <v>115</v>
      </c>
      <c r="H496" s="3" t="s">
        <v>43</v>
      </c>
      <c r="I496" s="3" t="s">
        <v>125</v>
      </c>
      <c r="J496" s="3" t="s">
        <v>24</v>
      </c>
      <c r="K496" s="3">
        <v>45</v>
      </c>
      <c r="L496" s="3" t="s">
        <v>25</v>
      </c>
      <c r="M496" s="3" t="str">
        <f>IF(shopping_behavior_updated[[#This Row],[Subscription Status]]="","desconocido",shopping_behavior_updated[[#This Row],[Subscription Status]])</f>
        <v>Yes</v>
      </c>
      <c r="N496" s="3" t="s">
        <v>26</v>
      </c>
      <c r="O496" s="3" t="s">
        <v>25</v>
      </c>
      <c r="P496" s="3" t="s">
        <v>25</v>
      </c>
      <c r="Q496" s="3">
        <v>42</v>
      </c>
      <c r="R496" s="3" t="s">
        <v>85</v>
      </c>
      <c r="S496" s="3" t="s">
        <v>39</v>
      </c>
      <c r="T496" s="3">
        <f>COUNTBLANK(shopping_behavior_updated[Customer ID])</f>
        <v>0</v>
      </c>
      <c r="U496" s="3">
        <f>IF(IFERROR(VLOOKUP(shopping_behavior_updated[[#This Row],[Customer ID]],A497:$A$3902,1,FALSE),0),1,0)</f>
        <v>0</v>
      </c>
    </row>
    <row r="497" spans="1:21" x14ac:dyDescent="0.2">
      <c r="A497" s="3">
        <v>496</v>
      </c>
      <c r="B497" s="3">
        <v>33</v>
      </c>
      <c r="C497" s="3" t="s">
        <v>18</v>
      </c>
      <c r="D497" s="3" t="s">
        <v>65</v>
      </c>
      <c r="E497" s="3" t="s">
        <v>66</v>
      </c>
      <c r="F497" s="3">
        <v>36</v>
      </c>
      <c r="G497" s="3" t="s">
        <v>150</v>
      </c>
      <c r="H497" s="3" t="s">
        <v>91</v>
      </c>
      <c r="I497" s="3" t="s">
        <v>108</v>
      </c>
      <c r="J497" s="3" t="s">
        <v>56</v>
      </c>
      <c r="K497" s="3">
        <v>33</v>
      </c>
      <c r="L497" s="3" t="s">
        <v>25</v>
      </c>
      <c r="M497" s="3" t="str">
        <f>IF(shopping_behavior_updated[[#This Row],[Subscription Status]]="","desconocido",shopping_behavior_updated[[#This Row],[Subscription Status]])</f>
        <v>Yes</v>
      </c>
      <c r="N497" s="3" t="s">
        <v>37</v>
      </c>
      <c r="O497" s="3" t="s">
        <v>25</v>
      </c>
      <c r="P497" s="3" t="s">
        <v>25</v>
      </c>
      <c r="Q497" s="3">
        <v>6</v>
      </c>
      <c r="R497" s="3" t="s">
        <v>85</v>
      </c>
      <c r="S497" s="3" t="s">
        <v>28</v>
      </c>
      <c r="T497" s="3">
        <f>COUNTBLANK(shopping_behavior_updated[Customer ID])</f>
        <v>0</v>
      </c>
      <c r="U497" s="3">
        <f>IF(IFERROR(VLOOKUP(shopping_behavior_updated[[#This Row],[Customer ID]],A498:$A$3902,1,FALSE),0),1,0)</f>
        <v>0</v>
      </c>
    </row>
    <row r="498" spans="1:21" x14ac:dyDescent="0.2">
      <c r="A498" s="3">
        <v>497</v>
      </c>
      <c r="B498" s="3">
        <v>30</v>
      </c>
      <c r="C498" s="3" t="s">
        <v>18</v>
      </c>
      <c r="D498" s="3" t="s">
        <v>80</v>
      </c>
      <c r="E498" s="3" t="s">
        <v>20</v>
      </c>
      <c r="F498" s="3">
        <v>63</v>
      </c>
      <c r="G498" s="3" t="s">
        <v>98</v>
      </c>
      <c r="H498" s="3" t="s">
        <v>35</v>
      </c>
      <c r="I498" s="3" t="s">
        <v>31</v>
      </c>
      <c r="J498" s="3" t="s">
        <v>56</v>
      </c>
      <c r="K498" s="3">
        <v>33</v>
      </c>
      <c r="L498" s="3" t="s">
        <v>25</v>
      </c>
      <c r="M498" s="3" t="str">
        <f>IF(shopping_behavior_updated[[#This Row],[Subscription Status]]="","desconocido",shopping_behavior_updated[[#This Row],[Subscription Status]])</f>
        <v>Yes</v>
      </c>
      <c r="N498" s="3" t="s">
        <v>26</v>
      </c>
      <c r="O498" s="3" t="s">
        <v>25</v>
      </c>
      <c r="P498" s="3" t="s">
        <v>25</v>
      </c>
      <c r="Q498" s="3">
        <v>31</v>
      </c>
      <c r="R498" s="3" t="s">
        <v>27</v>
      </c>
      <c r="S498" s="3" t="s">
        <v>28</v>
      </c>
      <c r="T498" s="3">
        <f>COUNTBLANK(shopping_behavior_updated[Customer ID])</f>
        <v>0</v>
      </c>
      <c r="U498" s="3">
        <f>IF(IFERROR(VLOOKUP(shopping_behavior_updated[[#This Row],[Customer ID]],A499:$A$3902,1,FALSE),0),1,0)</f>
        <v>0</v>
      </c>
    </row>
    <row r="499" spans="1:21" x14ac:dyDescent="0.2">
      <c r="A499" s="3">
        <v>498</v>
      </c>
      <c r="B499" s="3">
        <v>43</v>
      </c>
      <c r="C499" s="3" t="s">
        <v>18</v>
      </c>
      <c r="D499" s="3" t="s">
        <v>49</v>
      </c>
      <c r="E499" s="3" t="s">
        <v>41</v>
      </c>
      <c r="F499" s="3">
        <v>39</v>
      </c>
      <c r="G499" s="3" t="s">
        <v>100</v>
      </c>
      <c r="H499" s="3" t="s">
        <v>35</v>
      </c>
      <c r="I499" s="3" t="s">
        <v>64</v>
      </c>
      <c r="J499" s="3" t="s">
        <v>24</v>
      </c>
      <c r="K499" s="3">
        <v>46</v>
      </c>
      <c r="L499" s="3" t="s">
        <v>25</v>
      </c>
      <c r="M499" s="3" t="str">
        <f>IF(shopping_behavior_updated[[#This Row],[Subscription Status]]="","desconocido",shopping_behavior_updated[[#This Row],[Subscription Status]])</f>
        <v>Yes</v>
      </c>
      <c r="N499" s="3" t="s">
        <v>37</v>
      </c>
      <c r="O499" s="3" t="s">
        <v>25</v>
      </c>
      <c r="P499" s="3" t="s">
        <v>25</v>
      </c>
      <c r="Q499" s="3">
        <v>31</v>
      </c>
      <c r="R499" s="3" t="s">
        <v>32</v>
      </c>
      <c r="S499" s="3" t="s">
        <v>39</v>
      </c>
      <c r="T499" s="3">
        <f>COUNTBLANK(shopping_behavior_updated[Customer ID])</f>
        <v>0</v>
      </c>
      <c r="U499" s="3">
        <f>IF(IFERROR(VLOOKUP(shopping_behavior_updated[[#This Row],[Customer ID]],A500:$A$3902,1,FALSE),0),1,0)</f>
        <v>0</v>
      </c>
    </row>
    <row r="500" spans="1:21" x14ac:dyDescent="0.2">
      <c r="A500" s="3">
        <v>499</v>
      </c>
      <c r="B500" s="3">
        <v>43</v>
      </c>
      <c r="C500" s="3" t="s">
        <v>18</v>
      </c>
      <c r="D500" s="3" t="s">
        <v>136</v>
      </c>
      <c r="E500" s="3" t="s">
        <v>41</v>
      </c>
      <c r="F500" s="3">
        <v>78</v>
      </c>
      <c r="G500" s="3" t="s">
        <v>145</v>
      </c>
      <c r="H500" s="3" t="s">
        <v>43</v>
      </c>
      <c r="I500" s="3" t="s">
        <v>92</v>
      </c>
      <c r="J500" s="3" t="s">
        <v>36</v>
      </c>
      <c r="K500" s="3">
        <v>36</v>
      </c>
      <c r="L500" s="3" t="s">
        <v>25</v>
      </c>
      <c r="M500" s="3" t="str">
        <f>IF(shopping_behavior_updated[[#This Row],[Subscription Status]]="","desconocido",shopping_behavior_updated[[#This Row],[Subscription Status]])</f>
        <v>Yes</v>
      </c>
      <c r="N500" s="3" t="s">
        <v>37</v>
      </c>
      <c r="O500" s="3" t="s">
        <v>25</v>
      </c>
      <c r="P500" s="3" t="s">
        <v>25</v>
      </c>
      <c r="Q500" s="3">
        <v>27</v>
      </c>
      <c r="R500" s="3" t="s">
        <v>74</v>
      </c>
      <c r="S500" s="3" t="s">
        <v>87</v>
      </c>
      <c r="T500" s="3">
        <f>COUNTBLANK(shopping_behavior_updated[Customer ID])</f>
        <v>0</v>
      </c>
      <c r="U500" s="3">
        <f>IF(IFERROR(VLOOKUP(shopping_behavior_updated[[#This Row],[Customer ID]],A501:$A$3902,1,FALSE),0),1,0)</f>
        <v>0</v>
      </c>
    </row>
    <row r="501" spans="1:21" x14ac:dyDescent="0.2">
      <c r="A501" s="3">
        <v>500</v>
      </c>
      <c r="B501" s="3">
        <v>36</v>
      </c>
      <c r="C501" s="3" t="s">
        <v>18</v>
      </c>
      <c r="D501" s="3" t="s">
        <v>70</v>
      </c>
      <c r="E501" s="3" t="s">
        <v>41</v>
      </c>
      <c r="F501" s="3">
        <v>99</v>
      </c>
      <c r="G501" s="3" t="s">
        <v>42</v>
      </c>
      <c r="H501" s="3" t="s">
        <v>22</v>
      </c>
      <c r="I501" s="3" t="s">
        <v>64</v>
      </c>
      <c r="J501" s="3" t="s">
        <v>24</v>
      </c>
      <c r="K501" s="3">
        <v>48</v>
      </c>
      <c r="L501" s="3" t="s">
        <v>25</v>
      </c>
      <c r="M501" s="3" t="str">
        <f>IF(shopping_behavior_updated[[#This Row],[Subscription Status]]="","desconocido",shopping_behavior_updated[[#This Row],[Subscription Status]])</f>
        <v>Yes</v>
      </c>
      <c r="N501" s="3" t="s">
        <v>26</v>
      </c>
      <c r="O501" s="3" t="s">
        <v>25</v>
      </c>
      <c r="P501" s="3" t="s">
        <v>25</v>
      </c>
      <c r="Q501" s="3">
        <v>24</v>
      </c>
      <c r="R501" s="3" t="s">
        <v>45</v>
      </c>
      <c r="S501" s="3" t="s">
        <v>87</v>
      </c>
      <c r="T501" s="3">
        <f>COUNTBLANK(shopping_behavior_updated[Customer ID])</f>
        <v>0</v>
      </c>
      <c r="U501" s="3">
        <f>IF(IFERROR(VLOOKUP(shopping_behavior_updated[[#This Row],[Customer ID]],A502:$A$3902,1,FALSE),0),1,0)</f>
        <v>0</v>
      </c>
    </row>
    <row r="502" spans="1:21" x14ac:dyDescent="0.2">
      <c r="A502" s="3">
        <v>501</v>
      </c>
      <c r="B502" s="3">
        <v>36</v>
      </c>
      <c r="C502" s="3" t="s">
        <v>18</v>
      </c>
      <c r="D502" s="3" t="s">
        <v>112</v>
      </c>
      <c r="E502" s="3" t="s">
        <v>20</v>
      </c>
      <c r="F502" s="3">
        <v>31</v>
      </c>
      <c r="G502" s="3" t="s">
        <v>148</v>
      </c>
      <c r="H502" s="3" t="s">
        <v>22</v>
      </c>
      <c r="I502" s="3" t="s">
        <v>72</v>
      </c>
      <c r="J502" s="3" t="s">
        <v>56</v>
      </c>
      <c r="K502" s="3">
        <v>48</v>
      </c>
      <c r="L502" s="3" t="s">
        <v>25</v>
      </c>
      <c r="M502" s="3" t="str">
        <f>IF(shopping_behavior_updated[[#This Row],[Subscription Status]]="","desconocido",shopping_behavior_updated[[#This Row],[Subscription Status]])</f>
        <v>Yes</v>
      </c>
      <c r="N502" s="3" t="s">
        <v>44</v>
      </c>
      <c r="O502" s="3" t="s">
        <v>25</v>
      </c>
      <c r="P502" s="3" t="s">
        <v>25</v>
      </c>
      <c r="Q502" s="3">
        <v>35</v>
      </c>
      <c r="R502" s="3" t="s">
        <v>27</v>
      </c>
      <c r="S502" s="3" t="s">
        <v>96</v>
      </c>
      <c r="T502" s="3">
        <f>COUNTBLANK(shopping_behavior_updated[Customer ID])</f>
        <v>0</v>
      </c>
      <c r="U502" s="3">
        <f>IF(IFERROR(VLOOKUP(shopping_behavior_updated[[#This Row],[Customer ID]],A503:$A$3902,1,FALSE),0),1,0)</f>
        <v>0</v>
      </c>
    </row>
    <row r="503" spans="1:21" x14ac:dyDescent="0.2">
      <c r="A503" s="3">
        <v>502</v>
      </c>
      <c r="B503" s="3">
        <v>64</v>
      </c>
      <c r="C503" s="3" t="s">
        <v>18</v>
      </c>
      <c r="D503" s="3" t="s">
        <v>136</v>
      </c>
      <c r="E503" s="3" t="s">
        <v>41</v>
      </c>
      <c r="F503" s="3">
        <v>45</v>
      </c>
      <c r="G503" s="3" t="s">
        <v>102</v>
      </c>
      <c r="H503" s="3" t="s">
        <v>43</v>
      </c>
      <c r="I503" s="3" t="s">
        <v>108</v>
      </c>
      <c r="J503" s="3" t="s">
        <v>36</v>
      </c>
      <c r="K503" s="3">
        <v>29</v>
      </c>
      <c r="L503" s="3" t="s">
        <v>25</v>
      </c>
      <c r="M503" s="3" t="str">
        <f>IF(shopping_behavior_updated[[#This Row],[Subscription Status]]="","desconocido",shopping_behavior_updated[[#This Row],[Subscription Status]])</f>
        <v>Yes</v>
      </c>
      <c r="N503" s="3" t="s">
        <v>44</v>
      </c>
      <c r="O503" s="3" t="s">
        <v>25</v>
      </c>
      <c r="P503" s="3" t="s">
        <v>25</v>
      </c>
      <c r="Q503" s="3">
        <v>21</v>
      </c>
      <c r="R503" s="3" t="s">
        <v>27</v>
      </c>
      <c r="S503" s="3" t="s">
        <v>48</v>
      </c>
      <c r="T503" s="3">
        <f>COUNTBLANK(shopping_behavior_updated[Customer ID])</f>
        <v>0</v>
      </c>
      <c r="U503" s="3">
        <f>IF(IFERROR(VLOOKUP(shopping_behavior_updated[[#This Row],[Customer ID]],A504:$A$3902,1,FALSE),0),1,0)</f>
        <v>0</v>
      </c>
    </row>
    <row r="504" spans="1:21" x14ac:dyDescent="0.2">
      <c r="A504" s="3">
        <v>503</v>
      </c>
      <c r="B504" s="3">
        <v>59</v>
      </c>
      <c r="C504" s="3" t="s">
        <v>18</v>
      </c>
      <c r="D504" s="3" t="s">
        <v>94</v>
      </c>
      <c r="E504" s="3" t="s">
        <v>20</v>
      </c>
      <c r="F504" s="3">
        <v>30</v>
      </c>
      <c r="G504" s="3" t="s">
        <v>130</v>
      </c>
      <c r="H504" s="3" t="s">
        <v>35</v>
      </c>
      <c r="I504" s="3" t="s">
        <v>108</v>
      </c>
      <c r="J504" s="3" t="s">
        <v>56</v>
      </c>
      <c r="K504" s="3">
        <v>28</v>
      </c>
      <c r="L504" s="3" t="s">
        <v>25</v>
      </c>
      <c r="M504" s="3" t="str">
        <f>IF(shopping_behavior_updated[[#This Row],[Subscription Status]]="","desconocido",shopping_behavior_updated[[#This Row],[Subscription Status]])</f>
        <v>Yes</v>
      </c>
      <c r="N504" s="3" t="s">
        <v>26</v>
      </c>
      <c r="O504" s="3" t="s">
        <v>25</v>
      </c>
      <c r="P504" s="3" t="s">
        <v>25</v>
      </c>
      <c r="Q504" s="3">
        <v>8</v>
      </c>
      <c r="R504" s="3" t="s">
        <v>45</v>
      </c>
      <c r="S504" s="3" t="s">
        <v>28</v>
      </c>
      <c r="T504" s="3">
        <f>COUNTBLANK(shopping_behavior_updated[Customer ID])</f>
        <v>0</v>
      </c>
      <c r="U504" s="3">
        <f>IF(IFERROR(VLOOKUP(shopping_behavior_updated[[#This Row],[Customer ID]],A505:$A$3902,1,FALSE),0),1,0)</f>
        <v>0</v>
      </c>
    </row>
    <row r="505" spans="1:21" x14ac:dyDescent="0.2">
      <c r="A505" s="3">
        <v>504</v>
      </c>
      <c r="B505" s="3">
        <v>55</v>
      </c>
      <c r="C505" s="3" t="s">
        <v>18</v>
      </c>
      <c r="D505" s="3" t="s">
        <v>70</v>
      </c>
      <c r="E505" s="3" t="s">
        <v>41</v>
      </c>
      <c r="F505" s="3">
        <v>24</v>
      </c>
      <c r="G505" s="3" t="s">
        <v>63</v>
      </c>
      <c r="H505" s="3" t="s">
        <v>43</v>
      </c>
      <c r="I505" s="3" t="s">
        <v>92</v>
      </c>
      <c r="J505" s="3" t="s">
        <v>52</v>
      </c>
      <c r="K505" s="3">
        <v>32</v>
      </c>
      <c r="L505" s="3" t="s">
        <v>25</v>
      </c>
      <c r="M505" s="3" t="str">
        <f>IF(shopping_behavior_updated[[#This Row],[Subscription Status]]="","desconocido",shopping_behavior_updated[[#This Row],[Subscription Status]])</f>
        <v>Yes</v>
      </c>
      <c r="N505" s="3" t="s">
        <v>44</v>
      </c>
      <c r="O505" s="3" t="s">
        <v>25</v>
      </c>
      <c r="P505" s="3" t="s">
        <v>25</v>
      </c>
      <c r="Q505" s="3">
        <v>26</v>
      </c>
      <c r="R505" s="3" t="s">
        <v>74</v>
      </c>
      <c r="S505" s="3" t="s">
        <v>57</v>
      </c>
      <c r="T505" s="3">
        <f>COUNTBLANK(shopping_behavior_updated[Customer ID])</f>
        <v>0</v>
      </c>
      <c r="U505" s="3">
        <f>IF(IFERROR(VLOOKUP(shopping_behavior_updated[[#This Row],[Customer ID]],A506:$A$3902,1,FALSE),0),1,0)</f>
        <v>0</v>
      </c>
    </row>
    <row r="506" spans="1:21" x14ac:dyDescent="0.2">
      <c r="A506" s="3">
        <v>505</v>
      </c>
      <c r="B506" s="3">
        <v>42</v>
      </c>
      <c r="C506" s="3" t="s">
        <v>18</v>
      </c>
      <c r="D506" s="3" t="s">
        <v>70</v>
      </c>
      <c r="E506" s="3" t="s">
        <v>41</v>
      </c>
      <c r="F506" s="3">
        <v>22</v>
      </c>
      <c r="G506" s="3" t="s">
        <v>67</v>
      </c>
      <c r="H506" s="3" t="s">
        <v>43</v>
      </c>
      <c r="I506" s="3" t="s">
        <v>31</v>
      </c>
      <c r="J506" s="3" t="s">
        <v>24</v>
      </c>
      <c r="K506" s="3">
        <v>39</v>
      </c>
      <c r="L506" s="3" t="s">
        <v>25</v>
      </c>
      <c r="M506" s="3" t="str">
        <f>IF(shopping_behavior_updated[[#This Row],[Subscription Status]]="","desconocido",shopping_behavior_updated[[#This Row],[Subscription Status]])</f>
        <v>Yes</v>
      </c>
      <c r="N506" s="3" t="s">
        <v>37</v>
      </c>
      <c r="O506" s="3" t="s">
        <v>25</v>
      </c>
      <c r="P506" s="3" t="s">
        <v>25</v>
      </c>
      <c r="Q506" s="3">
        <v>26</v>
      </c>
      <c r="R506" s="3" t="s">
        <v>45</v>
      </c>
      <c r="S506" s="3" t="s">
        <v>48</v>
      </c>
      <c r="T506" s="3">
        <f>COUNTBLANK(shopping_behavior_updated[Customer ID])</f>
        <v>0</v>
      </c>
      <c r="U506" s="3">
        <f>IF(IFERROR(VLOOKUP(shopping_behavior_updated[[#This Row],[Customer ID]],A507:$A$3902,1,FALSE),0),1,0)</f>
        <v>0</v>
      </c>
    </row>
    <row r="507" spans="1:21" x14ac:dyDescent="0.2">
      <c r="A507" s="3">
        <v>506</v>
      </c>
      <c r="B507" s="3">
        <v>61</v>
      </c>
      <c r="C507" s="3" t="s">
        <v>18</v>
      </c>
      <c r="D507" s="3" t="s">
        <v>112</v>
      </c>
      <c r="E507" s="3" t="s">
        <v>20</v>
      </c>
      <c r="F507" s="3">
        <v>63</v>
      </c>
      <c r="G507" s="3" t="s">
        <v>30</v>
      </c>
      <c r="H507" s="3" t="s">
        <v>22</v>
      </c>
      <c r="I507" s="3" t="s">
        <v>23</v>
      </c>
      <c r="J507" s="3" t="s">
        <v>36</v>
      </c>
      <c r="K507" s="3">
        <v>43</v>
      </c>
      <c r="L507" s="3" t="s">
        <v>25</v>
      </c>
      <c r="M507" s="3" t="str">
        <f>IF(shopping_behavior_updated[[#This Row],[Subscription Status]]="","desconocido",shopping_behavior_updated[[#This Row],[Subscription Status]])</f>
        <v>Yes</v>
      </c>
      <c r="N507" s="3" t="s">
        <v>26</v>
      </c>
      <c r="O507" s="3" t="s">
        <v>25</v>
      </c>
      <c r="P507" s="3" t="s">
        <v>25</v>
      </c>
      <c r="Q507" s="3">
        <v>9</v>
      </c>
      <c r="R507" s="3" t="s">
        <v>32</v>
      </c>
      <c r="S507" s="3" t="s">
        <v>75</v>
      </c>
      <c r="T507" s="3">
        <f>COUNTBLANK(shopping_behavior_updated[Customer ID])</f>
        <v>0</v>
      </c>
      <c r="U507" s="3">
        <f>IF(IFERROR(VLOOKUP(shopping_behavior_updated[[#This Row],[Customer ID]],A508:$A$3902,1,FALSE),0),1,0)</f>
        <v>0</v>
      </c>
    </row>
    <row r="508" spans="1:21" x14ac:dyDescent="0.2">
      <c r="A508" s="3">
        <v>507</v>
      </c>
      <c r="B508" s="3">
        <v>28</v>
      </c>
      <c r="C508" s="3" t="s">
        <v>18</v>
      </c>
      <c r="D508" s="3" t="s">
        <v>118</v>
      </c>
      <c r="E508" s="3" t="s">
        <v>66</v>
      </c>
      <c r="F508" s="3">
        <v>40</v>
      </c>
      <c r="G508" s="3" t="s">
        <v>141</v>
      </c>
      <c r="H508" s="3" t="s">
        <v>43</v>
      </c>
      <c r="I508" s="3" t="s">
        <v>77</v>
      </c>
      <c r="J508" s="3" t="s">
        <v>56</v>
      </c>
      <c r="K508" s="3">
        <v>27</v>
      </c>
      <c r="L508" s="3" t="s">
        <v>25</v>
      </c>
      <c r="M508" s="3" t="str">
        <f>IF(shopping_behavior_updated[[#This Row],[Subscription Status]]="","desconocido",shopping_behavior_updated[[#This Row],[Subscription Status]])</f>
        <v>Yes</v>
      </c>
      <c r="N508" s="3" t="s">
        <v>69</v>
      </c>
      <c r="O508" s="3" t="s">
        <v>25</v>
      </c>
      <c r="P508" s="3" t="s">
        <v>25</v>
      </c>
      <c r="Q508" s="3">
        <v>48</v>
      </c>
      <c r="R508" s="3" t="s">
        <v>85</v>
      </c>
      <c r="S508" s="3" t="s">
        <v>48</v>
      </c>
      <c r="T508" s="3">
        <f>COUNTBLANK(shopping_behavior_updated[Customer ID])</f>
        <v>0</v>
      </c>
      <c r="U508" s="3">
        <f>IF(IFERROR(VLOOKUP(shopping_behavior_updated[[#This Row],[Customer ID]],A509:$A$3902,1,FALSE),0),1,0)</f>
        <v>0</v>
      </c>
    </row>
    <row r="509" spans="1:21" x14ac:dyDescent="0.2">
      <c r="A509" s="3">
        <v>508</v>
      </c>
      <c r="B509" s="3">
        <v>65</v>
      </c>
      <c r="C509" s="3" t="s">
        <v>18</v>
      </c>
      <c r="D509" s="3" t="s">
        <v>58</v>
      </c>
      <c r="E509" s="3" t="s">
        <v>20</v>
      </c>
      <c r="F509" s="3">
        <v>20</v>
      </c>
      <c r="G509" s="3" t="s">
        <v>30</v>
      </c>
      <c r="H509" s="3" t="s">
        <v>43</v>
      </c>
      <c r="I509" s="3" t="s">
        <v>135</v>
      </c>
      <c r="J509" s="3" t="s">
        <v>36</v>
      </c>
      <c r="K509" s="3">
        <v>5</v>
      </c>
      <c r="L509" s="3" t="s">
        <v>25</v>
      </c>
      <c r="M509" s="3" t="str">
        <f>IF(shopping_behavior_updated[[#This Row],[Subscription Status]]="","desconocido",shopping_behavior_updated[[#This Row],[Subscription Status]])</f>
        <v>Yes</v>
      </c>
      <c r="N509" s="3" t="s">
        <v>73</v>
      </c>
      <c r="O509" s="3" t="s">
        <v>25</v>
      </c>
      <c r="P509" s="3" t="s">
        <v>25</v>
      </c>
      <c r="Q509" s="3">
        <v>33</v>
      </c>
      <c r="R509" s="3" t="s">
        <v>85</v>
      </c>
      <c r="S509" s="3" t="s">
        <v>28</v>
      </c>
      <c r="T509" s="3">
        <f>COUNTBLANK(shopping_behavior_updated[Customer ID])</f>
        <v>0</v>
      </c>
      <c r="U509" s="3">
        <f>IF(IFERROR(VLOOKUP(shopping_behavior_updated[[#This Row],[Customer ID]],A510:$A$3902,1,FALSE),0),1,0)</f>
        <v>0</v>
      </c>
    </row>
    <row r="510" spans="1:21" x14ac:dyDescent="0.2">
      <c r="A510" s="3">
        <v>509</v>
      </c>
      <c r="B510" s="3">
        <v>27</v>
      </c>
      <c r="C510" s="3" t="s">
        <v>18</v>
      </c>
      <c r="D510" s="3" t="s">
        <v>105</v>
      </c>
      <c r="E510" s="3" t="s">
        <v>66</v>
      </c>
      <c r="F510" s="3">
        <v>20</v>
      </c>
      <c r="G510" s="3" t="s">
        <v>114</v>
      </c>
      <c r="H510" s="3" t="s">
        <v>35</v>
      </c>
      <c r="I510" s="3" t="s">
        <v>133</v>
      </c>
      <c r="J510" s="3" t="s">
        <v>24</v>
      </c>
      <c r="K510" s="3">
        <v>37</v>
      </c>
      <c r="L510" s="3" t="s">
        <v>25</v>
      </c>
      <c r="M510" s="3" t="str">
        <f>IF(shopping_behavior_updated[[#This Row],[Subscription Status]]="","desconocido",shopping_behavior_updated[[#This Row],[Subscription Status]])</f>
        <v>Yes</v>
      </c>
      <c r="N510" s="3" t="s">
        <v>73</v>
      </c>
      <c r="O510" s="3" t="s">
        <v>25</v>
      </c>
      <c r="P510" s="3" t="s">
        <v>25</v>
      </c>
      <c r="Q510" s="3">
        <v>31</v>
      </c>
      <c r="R510" s="3" t="s">
        <v>45</v>
      </c>
      <c r="S510" s="3" t="s">
        <v>57</v>
      </c>
      <c r="T510" s="3">
        <f>COUNTBLANK(shopping_behavior_updated[Customer ID])</f>
        <v>0</v>
      </c>
      <c r="U510" s="3">
        <f>IF(IFERROR(VLOOKUP(shopping_behavior_updated[[#This Row],[Customer ID]],A511:$A$3902,1,FALSE),0),1,0)</f>
        <v>0</v>
      </c>
    </row>
    <row r="511" spans="1:21" x14ac:dyDescent="0.2">
      <c r="A511" s="3">
        <v>510</v>
      </c>
      <c r="B511" s="3">
        <v>41</v>
      </c>
      <c r="C511" s="3" t="s">
        <v>18</v>
      </c>
      <c r="D511" s="3" t="s">
        <v>112</v>
      </c>
      <c r="E511" s="3" t="s">
        <v>20</v>
      </c>
      <c r="F511" s="3">
        <v>80</v>
      </c>
      <c r="G511" s="3" t="s">
        <v>78</v>
      </c>
      <c r="H511" s="3" t="s">
        <v>22</v>
      </c>
      <c r="I511" s="3" t="s">
        <v>108</v>
      </c>
      <c r="J511" s="3" t="s">
        <v>52</v>
      </c>
      <c r="K511" s="3">
        <v>39</v>
      </c>
      <c r="L511" s="3" t="s">
        <v>25</v>
      </c>
      <c r="M511" s="3" t="str">
        <f>IF(shopping_behavior_updated[[#This Row],[Subscription Status]]="","desconocido",shopping_behavior_updated[[#This Row],[Subscription Status]])</f>
        <v>Yes</v>
      </c>
      <c r="N511" s="3" t="s">
        <v>37</v>
      </c>
      <c r="O511" s="3" t="s">
        <v>25</v>
      </c>
      <c r="P511" s="3" t="s">
        <v>25</v>
      </c>
      <c r="Q511" s="3">
        <v>17</v>
      </c>
      <c r="R511" s="3" t="s">
        <v>85</v>
      </c>
      <c r="S511" s="3" t="s">
        <v>39</v>
      </c>
      <c r="T511" s="3">
        <f>COUNTBLANK(shopping_behavior_updated[Customer ID])</f>
        <v>0</v>
      </c>
      <c r="U511" s="3">
        <f>IF(IFERROR(VLOOKUP(shopping_behavior_updated[[#This Row],[Customer ID]],A512:$A$3902,1,FALSE),0),1,0)</f>
        <v>0</v>
      </c>
    </row>
    <row r="512" spans="1:21" x14ac:dyDescent="0.2">
      <c r="A512" s="3">
        <v>511</v>
      </c>
      <c r="B512" s="3">
        <v>21</v>
      </c>
      <c r="C512" s="3" t="s">
        <v>18</v>
      </c>
      <c r="D512" s="3" t="s">
        <v>54</v>
      </c>
      <c r="E512" s="3" t="s">
        <v>20</v>
      </c>
      <c r="F512" s="3">
        <v>87</v>
      </c>
      <c r="G512" s="3" t="s">
        <v>63</v>
      </c>
      <c r="H512" s="3" t="s">
        <v>43</v>
      </c>
      <c r="I512" s="3" t="s">
        <v>84</v>
      </c>
      <c r="J512" s="3" t="s">
        <v>56</v>
      </c>
      <c r="K512" s="3">
        <v>39</v>
      </c>
      <c r="L512" s="3" t="s">
        <v>25</v>
      </c>
      <c r="M512" s="3" t="str">
        <f>IF(shopping_behavior_updated[[#This Row],[Subscription Status]]="","desconocido",shopping_behavior_updated[[#This Row],[Subscription Status]])</f>
        <v>Yes</v>
      </c>
      <c r="N512" s="3" t="s">
        <v>69</v>
      </c>
      <c r="O512" s="3" t="s">
        <v>25</v>
      </c>
      <c r="P512" s="3" t="s">
        <v>25</v>
      </c>
      <c r="Q512" s="3">
        <v>22</v>
      </c>
      <c r="R512" s="3" t="s">
        <v>27</v>
      </c>
      <c r="S512" s="3" t="s">
        <v>48</v>
      </c>
      <c r="T512" s="3">
        <f>COUNTBLANK(shopping_behavior_updated[Customer ID])</f>
        <v>0</v>
      </c>
      <c r="U512" s="3">
        <f>IF(IFERROR(VLOOKUP(shopping_behavior_updated[[#This Row],[Customer ID]],A513:$A$3902,1,FALSE),0),1,0)</f>
        <v>0</v>
      </c>
    </row>
    <row r="513" spans="1:21" x14ac:dyDescent="0.2">
      <c r="A513" s="3">
        <v>512</v>
      </c>
      <c r="B513" s="3">
        <v>61</v>
      </c>
      <c r="C513" s="3" t="s">
        <v>18</v>
      </c>
      <c r="D513" s="3" t="s">
        <v>54</v>
      </c>
      <c r="E513" s="3" t="s">
        <v>20</v>
      </c>
      <c r="F513" s="3">
        <v>46</v>
      </c>
      <c r="G513" s="3" t="s">
        <v>76</v>
      </c>
      <c r="H513" s="3" t="s">
        <v>22</v>
      </c>
      <c r="I513" s="3" t="s">
        <v>133</v>
      </c>
      <c r="J513" s="3" t="s">
        <v>56</v>
      </c>
      <c r="K513" s="3">
        <v>31</v>
      </c>
      <c r="L513" s="3" t="s">
        <v>25</v>
      </c>
      <c r="M513" s="3" t="str">
        <f>IF(shopping_behavior_updated[[#This Row],[Subscription Status]]="","desconocido",shopping_behavior_updated[[#This Row],[Subscription Status]])</f>
        <v>Yes</v>
      </c>
      <c r="N513" s="3" t="s">
        <v>37</v>
      </c>
      <c r="O513" s="3" t="s">
        <v>25</v>
      </c>
      <c r="P513" s="3" t="s">
        <v>25</v>
      </c>
      <c r="Q513" s="3">
        <v>8</v>
      </c>
      <c r="R513" s="3" t="s">
        <v>45</v>
      </c>
      <c r="S513" s="3" t="s">
        <v>48</v>
      </c>
      <c r="T513" s="3">
        <f>COUNTBLANK(shopping_behavior_updated[Customer ID])</f>
        <v>0</v>
      </c>
      <c r="U513" s="3">
        <f>IF(IFERROR(VLOOKUP(shopping_behavior_updated[[#This Row],[Customer ID]],A514:$A$3902,1,FALSE),0),1,0)</f>
        <v>0</v>
      </c>
    </row>
    <row r="514" spans="1:21" x14ac:dyDescent="0.2">
      <c r="A514" s="3">
        <v>513</v>
      </c>
      <c r="B514" s="3">
        <v>19</v>
      </c>
      <c r="C514" s="3" t="s">
        <v>18</v>
      </c>
      <c r="D514" s="3" t="s">
        <v>142</v>
      </c>
      <c r="E514" s="3" t="s">
        <v>66</v>
      </c>
      <c r="F514" s="3">
        <v>49</v>
      </c>
      <c r="G514" s="3" t="s">
        <v>83</v>
      </c>
      <c r="H514" s="3" t="s">
        <v>22</v>
      </c>
      <c r="I514" s="3" t="s">
        <v>99</v>
      </c>
      <c r="J514" s="3" t="s">
        <v>24</v>
      </c>
      <c r="K514" s="3">
        <v>33</v>
      </c>
      <c r="L514" s="3" t="s">
        <v>25</v>
      </c>
      <c r="M514" s="3" t="str">
        <f>IF(shopping_behavior_updated[[#This Row],[Subscription Status]]="","desconocido",shopping_behavior_updated[[#This Row],[Subscription Status]])</f>
        <v>Yes</v>
      </c>
      <c r="N514" s="3" t="s">
        <v>44</v>
      </c>
      <c r="O514" s="3" t="s">
        <v>25</v>
      </c>
      <c r="P514" s="3" t="s">
        <v>25</v>
      </c>
      <c r="Q514" s="3">
        <v>2</v>
      </c>
      <c r="R514" s="3" t="s">
        <v>74</v>
      </c>
      <c r="S514" s="3" t="s">
        <v>87</v>
      </c>
      <c r="T514" s="3">
        <f>COUNTBLANK(shopping_behavior_updated[Customer ID])</f>
        <v>0</v>
      </c>
      <c r="U514" s="3">
        <f>IF(IFERROR(VLOOKUP(shopping_behavior_updated[[#This Row],[Customer ID]],A515:$A$3902,1,FALSE),0),1,0)</f>
        <v>0</v>
      </c>
    </row>
    <row r="515" spans="1:21" x14ac:dyDescent="0.2">
      <c r="A515" s="3">
        <v>514</v>
      </c>
      <c r="B515" s="3">
        <v>22</v>
      </c>
      <c r="C515" s="3" t="s">
        <v>18</v>
      </c>
      <c r="D515" s="3" t="s">
        <v>118</v>
      </c>
      <c r="E515" s="3" t="s">
        <v>66</v>
      </c>
      <c r="F515" s="3">
        <v>65</v>
      </c>
      <c r="G515" s="3" t="s">
        <v>129</v>
      </c>
      <c r="H515" s="3" t="s">
        <v>43</v>
      </c>
      <c r="I515" s="3" t="s">
        <v>99</v>
      </c>
      <c r="J515" s="3" t="s">
        <v>56</v>
      </c>
      <c r="K515" s="3">
        <v>36</v>
      </c>
      <c r="L515" s="3" t="s">
        <v>25</v>
      </c>
      <c r="M515" s="3" t="str">
        <f>IF(shopping_behavior_updated[[#This Row],[Subscription Status]]="","desconocido",shopping_behavior_updated[[#This Row],[Subscription Status]])</f>
        <v>Yes</v>
      </c>
      <c r="N515" s="3" t="s">
        <v>73</v>
      </c>
      <c r="O515" s="3" t="s">
        <v>25</v>
      </c>
      <c r="P515" s="3" t="s">
        <v>25</v>
      </c>
      <c r="Q515" s="3">
        <v>45</v>
      </c>
      <c r="R515" s="3" t="s">
        <v>27</v>
      </c>
      <c r="S515" s="3" t="s">
        <v>48</v>
      </c>
      <c r="T515" s="3">
        <f>COUNTBLANK(shopping_behavior_updated[Customer ID])</f>
        <v>0</v>
      </c>
      <c r="U515" s="3">
        <f>IF(IFERROR(VLOOKUP(shopping_behavior_updated[[#This Row],[Customer ID]],A516:$A$3902,1,FALSE),0),1,0)</f>
        <v>0</v>
      </c>
    </row>
    <row r="516" spans="1:21" x14ac:dyDescent="0.2">
      <c r="A516" s="3">
        <v>515</v>
      </c>
      <c r="B516" s="3">
        <v>64</v>
      </c>
      <c r="C516" s="3" t="s">
        <v>18</v>
      </c>
      <c r="D516" s="3" t="s">
        <v>86</v>
      </c>
      <c r="E516" s="3" t="s">
        <v>20</v>
      </c>
      <c r="F516" s="3">
        <v>62</v>
      </c>
      <c r="G516" s="3" t="s">
        <v>115</v>
      </c>
      <c r="H516" s="3" t="s">
        <v>35</v>
      </c>
      <c r="I516" s="3" t="s">
        <v>77</v>
      </c>
      <c r="J516" s="3" t="s">
        <v>24</v>
      </c>
      <c r="K516" s="3">
        <v>43</v>
      </c>
      <c r="L516" s="3" t="s">
        <v>25</v>
      </c>
      <c r="M516" s="3" t="str">
        <f>IF(shopping_behavior_updated[[#This Row],[Subscription Status]]="","desconocido",shopping_behavior_updated[[#This Row],[Subscription Status]])</f>
        <v>Yes</v>
      </c>
      <c r="N516" s="3" t="s">
        <v>53</v>
      </c>
      <c r="O516" s="3" t="s">
        <v>25</v>
      </c>
      <c r="P516" s="3" t="s">
        <v>25</v>
      </c>
      <c r="Q516" s="3">
        <v>47</v>
      </c>
      <c r="R516" s="3" t="s">
        <v>45</v>
      </c>
      <c r="S516" s="3" t="s">
        <v>57</v>
      </c>
      <c r="T516" s="3">
        <f>COUNTBLANK(shopping_behavior_updated[Customer ID])</f>
        <v>0</v>
      </c>
      <c r="U516" s="3">
        <f>IF(IFERROR(VLOOKUP(shopping_behavior_updated[[#This Row],[Customer ID]],A517:$A$3902,1,FALSE),0),1,0)</f>
        <v>0</v>
      </c>
    </row>
    <row r="517" spans="1:21" x14ac:dyDescent="0.2">
      <c r="A517" s="3">
        <v>516</v>
      </c>
      <c r="B517" s="3">
        <v>28</v>
      </c>
      <c r="C517" s="3" t="s">
        <v>18</v>
      </c>
      <c r="D517" s="3" t="s">
        <v>123</v>
      </c>
      <c r="E517" s="3" t="s">
        <v>66</v>
      </c>
      <c r="F517" s="3">
        <v>67</v>
      </c>
      <c r="G517" s="3" t="s">
        <v>21</v>
      </c>
      <c r="H517" s="3" t="s">
        <v>22</v>
      </c>
      <c r="I517" s="3" t="s">
        <v>60</v>
      </c>
      <c r="J517" s="3" t="s">
        <v>36</v>
      </c>
      <c r="K517" s="3">
        <v>45</v>
      </c>
      <c r="L517" s="3" t="s">
        <v>25</v>
      </c>
      <c r="M517" s="3" t="str">
        <f>IF(shopping_behavior_updated[[#This Row],[Subscription Status]]="","desconocido",shopping_behavior_updated[[#This Row],[Subscription Status]])</f>
        <v>Yes</v>
      </c>
      <c r="N517" s="3" t="s">
        <v>44</v>
      </c>
      <c r="O517" s="3" t="s">
        <v>25</v>
      </c>
      <c r="P517" s="3" t="s">
        <v>25</v>
      </c>
      <c r="Q517" s="3">
        <v>7</v>
      </c>
      <c r="R517" s="3" t="s">
        <v>32</v>
      </c>
      <c r="S517" s="3" t="s">
        <v>87</v>
      </c>
      <c r="T517" s="3">
        <f>COUNTBLANK(shopping_behavior_updated[Customer ID])</f>
        <v>0</v>
      </c>
      <c r="U517" s="3">
        <f>IF(IFERROR(VLOOKUP(shopping_behavior_updated[[#This Row],[Customer ID]],A518:$A$3902,1,FALSE),0),1,0)</f>
        <v>0</v>
      </c>
    </row>
    <row r="518" spans="1:21" x14ac:dyDescent="0.2">
      <c r="A518" s="3">
        <v>517</v>
      </c>
      <c r="B518" s="3">
        <v>34</v>
      </c>
      <c r="C518" s="3" t="s">
        <v>18</v>
      </c>
      <c r="D518" s="3" t="s">
        <v>103</v>
      </c>
      <c r="E518" s="3" t="s">
        <v>20</v>
      </c>
      <c r="F518" s="3">
        <v>41</v>
      </c>
      <c r="G518" s="3" t="s">
        <v>63</v>
      </c>
      <c r="H518" s="3" t="s">
        <v>22</v>
      </c>
      <c r="I518" s="3" t="s">
        <v>125</v>
      </c>
      <c r="J518" s="3" t="s">
        <v>56</v>
      </c>
      <c r="K518" s="3">
        <v>28</v>
      </c>
      <c r="L518" s="3" t="s">
        <v>25</v>
      </c>
      <c r="M518" s="3" t="str">
        <f>IF(shopping_behavior_updated[[#This Row],[Subscription Status]]="","desconocido",shopping_behavior_updated[[#This Row],[Subscription Status]])</f>
        <v>Yes</v>
      </c>
      <c r="N518" s="3" t="s">
        <v>69</v>
      </c>
      <c r="O518" s="3" t="s">
        <v>25</v>
      </c>
      <c r="P518" s="3" t="s">
        <v>25</v>
      </c>
      <c r="Q518" s="3">
        <v>19</v>
      </c>
      <c r="R518" s="3" t="s">
        <v>85</v>
      </c>
      <c r="S518" s="3" t="s">
        <v>75</v>
      </c>
      <c r="T518" s="3">
        <f>COUNTBLANK(shopping_behavior_updated[Customer ID])</f>
        <v>0</v>
      </c>
      <c r="U518" s="3">
        <f>IF(IFERROR(VLOOKUP(shopping_behavior_updated[[#This Row],[Customer ID]],A519:$A$3902,1,FALSE),0),1,0)</f>
        <v>0</v>
      </c>
    </row>
    <row r="519" spans="1:21" x14ac:dyDescent="0.2">
      <c r="A519" s="3">
        <v>518</v>
      </c>
      <c r="B519" s="3">
        <v>61</v>
      </c>
      <c r="C519" s="3" t="s">
        <v>18</v>
      </c>
      <c r="D519" s="3" t="s">
        <v>136</v>
      </c>
      <c r="E519" s="3" t="s">
        <v>41</v>
      </c>
      <c r="F519" s="3">
        <v>49</v>
      </c>
      <c r="G519" s="3" t="s">
        <v>113</v>
      </c>
      <c r="H519" s="3" t="s">
        <v>22</v>
      </c>
      <c r="I519" s="3" t="s">
        <v>64</v>
      </c>
      <c r="J519" s="3" t="s">
        <v>56</v>
      </c>
      <c r="K519" s="3">
        <v>27</v>
      </c>
      <c r="L519" s="3" t="s">
        <v>25</v>
      </c>
      <c r="M519" s="3" t="str">
        <f>IF(shopping_behavior_updated[[#This Row],[Subscription Status]]="","desconocido",shopping_behavior_updated[[#This Row],[Subscription Status]])</f>
        <v>Yes</v>
      </c>
      <c r="N519" s="3" t="s">
        <v>37</v>
      </c>
      <c r="O519" s="3" t="s">
        <v>25</v>
      </c>
      <c r="P519" s="3" t="s">
        <v>25</v>
      </c>
      <c r="Q519" s="3">
        <v>44</v>
      </c>
      <c r="R519" s="3" t="s">
        <v>32</v>
      </c>
      <c r="S519" s="3" t="s">
        <v>96</v>
      </c>
      <c r="T519" s="3">
        <f>COUNTBLANK(shopping_behavior_updated[Customer ID])</f>
        <v>0</v>
      </c>
      <c r="U519" s="3">
        <f>IF(IFERROR(VLOOKUP(shopping_behavior_updated[[#This Row],[Customer ID]],A520:$A$3902,1,FALSE),0),1,0)</f>
        <v>0</v>
      </c>
    </row>
    <row r="520" spans="1:21" x14ac:dyDescent="0.2">
      <c r="A520" s="3">
        <v>519</v>
      </c>
      <c r="B520" s="3">
        <v>24</v>
      </c>
      <c r="C520" s="3" t="s">
        <v>18</v>
      </c>
      <c r="D520" s="3" t="s">
        <v>19</v>
      </c>
      <c r="E520" s="3" t="s">
        <v>20</v>
      </c>
      <c r="F520" s="3">
        <v>100</v>
      </c>
      <c r="G520" s="3" t="s">
        <v>46</v>
      </c>
      <c r="H520" s="3" t="s">
        <v>43</v>
      </c>
      <c r="I520" s="3" t="s">
        <v>117</v>
      </c>
      <c r="J520" s="3" t="s">
        <v>56</v>
      </c>
      <c r="K520" s="3">
        <v>29</v>
      </c>
      <c r="L520" s="3" t="s">
        <v>25</v>
      </c>
      <c r="M520" s="3" t="str">
        <f>IF(shopping_behavior_updated[[#This Row],[Subscription Status]]="","desconocido",shopping_behavior_updated[[#This Row],[Subscription Status]])</f>
        <v>Yes</v>
      </c>
      <c r="N520" s="3" t="s">
        <v>44</v>
      </c>
      <c r="O520" s="3" t="s">
        <v>25</v>
      </c>
      <c r="P520" s="3" t="s">
        <v>25</v>
      </c>
      <c r="Q520" s="3">
        <v>16</v>
      </c>
      <c r="R520" s="3" t="s">
        <v>27</v>
      </c>
      <c r="S520" s="3" t="s">
        <v>96</v>
      </c>
      <c r="T520" s="3">
        <f>COUNTBLANK(shopping_behavior_updated[Customer ID])</f>
        <v>0</v>
      </c>
      <c r="U520" s="3">
        <f>IF(IFERROR(VLOOKUP(shopping_behavior_updated[[#This Row],[Customer ID]],A521:$A$3902,1,FALSE),0),1,0)</f>
        <v>0</v>
      </c>
    </row>
    <row r="521" spans="1:21" x14ac:dyDescent="0.2">
      <c r="A521" s="3">
        <v>520</v>
      </c>
      <c r="B521" s="3">
        <v>19</v>
      </c>
      <c r="C521" s="3" t="s">
        <v>18</v>
      </c>
      <c r="D521" s="3" t="s">
        <v>132</v>
      </c>
      <c r="E521" s="3" t="s">
        <v>66</v>
      </c>
      <c r="F521" s="3">
        <v>54</v>
      </c>
      <c r="G521" s="3" t="s">
        <v>147</v>
      </c>
      <c r="H521" s="3" t="s">
        <v>22</v>
      </c>
      <c r="I521" s="3" t="s">
        <v>143</v>
      </c>
      <c r="J521" s="3" t="s">
        <v>52</v>
      </c>
      <c r="K521" s="3">
        <v>44</v>
      </c>
      <c r="L521" s="3" t="s">
        <v>25</v>
      </c>
      <c r="M521" s="3" t="str">
        <f>IF(shopping_behavior_updated[[#This Row],[Subscription Status]]="","desconocido",shopping_behavior_updated[[#This Row],[Subscription Status]])</f>
        <v>Yes</v>
      </c>
      <c r="N521" s="3" t="s">
        <v>69</v>
      </c>
      <c r="O521" s="3" t="s">
        <v>25</v>
      </c>
      <c r="P521" s="3" t="s">
        <v>25</v>
      </c>
      <c r="Q521" s="3">
        <v>17</v>
      </c>
      <c r="R521" s="3" t="s">
        <v>74</v>
      </c>
      <c r="S521" s="3" t="s">
        <v>57</v>
      </c>
      <c r="T521" s="3">
        <f>COUNTBLANK(shopping_behavior_updated[Customer ID])</f>
        <v>0</v>
      </c>
      <c r="U521" s="3">
        <f>IF(IFERROR(VLOOKUP(shopping_behavior_updated[[#This Row],[Customer ID]],A522:$A$3902,1,FALSE),0),1,0)</f>
        <v>0</v>
      </c>
    </row>
    <row r="522" spans="1:21" x14ac:dyDescent="0.2">
      <c r="A522" s="3">
        <v>521</v>
      </c>
      <c r="B522" s="3">
        <v>51</v>
      </c>
      <c r="C522" s="3" t="s">
        <v>18</v>
      </c>
      <c r="D522" s="3" t="s">
        <v>88</v>
      </c>
      <c r="E522" s="3" t="s">
        <v>66</v>
      </c>
      <c r="F522" s="3">
        <v>84</v>
      </c>
      <c r="G522" s="3" t="s">
        <v>130</v>
      </c>
      <c r="H522" s="3" t="s">
        <v>43</v>
      </c>
      <c r="I522" s="3" t="s">
        <v>51</v>
      </c>
      <c r="J522" s="3" t="s">
        <v>36</v>
      </c>
      <c r="K522" s="3">
        <v>39</v>
      </c>
      <c r="L522" s="3" t="s">
        <v>25</v>
      </c>
      <c r="M522" s="3" t="str">
        <f>IF(shopping_behavior_updated[[#This Row],[Subscription Status]]="","desconocido",shopping_behavior_updated[[#This Row],[Subscription Status]])</f>
        <v>Yes</v>
      </c>
      <c r="N522" s="3" t="s">
        <v>37</v>
      </c>
      <c r="O522" s="3" t="s">
        <v>25</v>
      </c>
      <c r="P522" s="3" t="s">
        <v>25</v>
      </c>
      <c r="Q522" s="3">
        <v>20</v>
      </c>
      <c r="R522" s="3" t="s">
        <v>85</v>
      </c>
      <c r="S522" s="3" t="s">
        <v>57</v>
      </c>
      <c r="T522" s="3">
        <f>COUNTBLANK(shopping_behavior_updated[Customer ID])</f>
        <v>0</v>
      </c>
      <c r="U522" s="3">
        <f>IF(IFERROR(VLOOKUP(shopping_behavior_updated[[#This Row],[Customer ID]],A523:$A$3902,1,FALSE),0),1,0)</f>
        <v>0</v>
      </c>
    </row>
    <row r="523" spans="1:21" x14ac:dyDescent="0.2">
      <c r="A523" s="3">
        <v>522</v>
      </c>
      <c r="B523" s="3">
        <v>36</v>
      </c>
      <c r="C523" s="3" t="s">
        <v>18</v>
      </c>
      <c r="D523" s="3" t="s">
        <v>58</v>
      </c>
      <c r="E523" s="3" t="s">
        <v>20</v>
      </c>
      <c r="F523" s="3">
        <v>41</v>
      </c>
      <c r="G523" s="3" t="s">
        <v>128</v>
      </c>
      <c r="H523" s="3" t="s">
        <v>22</v>
      </c>
      <c r="I523" s="3" t="s">
        <v>79</v>
      </c>
      <c r="J523" s="3" t="s">
        <v>24</v>
      </c>
      <c r="K523" s="3">
        <v>35</v>
      </c>
      <c r="L523" s="3" t="s">
        <v>25</v>
      </c>
      <c r="M523" s="3" t="str">
        <f>IF(shopping_behavior_updated[[#This Row],[Subscription Status]]="","desconocido",shopping_behavior_updated[[#This Row],[Subscription Status]])</f>
        <v>Yes</v>
      </c>
      <c r="N523" s="3" t="s">
        <v>53</v>
      </c>
      <c r="O523" s="3" t="s">
        <v>25</v>
      </c>
      <c r="P523" s="3" t="s">
        <v>25</v>
      </c>
      <c r="Q523" s="3">
        <v>50</v>
      </c>
      <c r="R523" s="3" t="s">
        <v>74</v>
      </c>
      <c r="S523" s="3" t="s">
        <v>48</v>
      </c>
      <c r="T523" s="3">
        <f>COUNTBLANK(shopping_behavior_updated[Customer ID])</f>
        <v>0</v>
      </c>
      <c r="U523" s="3">
        <f>IF(IFERROR(VLOOKUP(shopping_behavior_updated[[#This Row],[Customer ID]],A524:$A$3902,1,FALSE),0),1,0)</f>
        <v>0</v>
      </c>
    </row>
    <row r="524" spans="1:21" x14ac:dyDescent="0.2">
      <c r="A524" s="3">
        <v>523</v>
      </c>
      <c r="B524" s="3">
        <v>65</v>
      </c>
      <c r="C524" s="3" t="s">
        <v>18</v>
      </c>
      <c r="D524" s="3" t="s">
        <v>142</v>
      </c>
      <c r="E524" s="3" t="s">
        <v>66</v>
      </c>
      <c r="F524" s="3">
        <v>88</v>
      </c>
      <c r="G524" s="3" t="s">
        <v>147</v>
      </c>
      <c r="H524" s="3" t="s">
        <v>43</v>
      </c>
      <c r="I524" s="3" t="s">
        <v>143</v>
      </c>
      <c r="J524" s="3" t="s">
        <v>36</v>
      </c>
      <c r="K524" s="3">
        <v>25</v>
      </c>
      <c r="L524" s="3" t="s">
        <v>25</v>
      </c>
      <c r="M524" s="3" t="str">
        <f>IF(shopping_behavior_updated[[#This Row],[Subscription Status]]="","desconocido",shopping_behavior_updated[[#This Row],[Subscription Status]])</f>
        <v>Yes</v>
      </c>
      <c r="N524" s="3" t="s">
        <v>73</v>
      </c>
      <c r="O524" s="3" t="s">
        <v>25</v>
      </c>
      <c r="P524" s="3" t="s">
        <v>25</v>
      </c>
      <c r="Q524" s="3">
        <v>37</v>
      </c>
      <c r="R524" s="3" t="s">
        <v>32</v>
      </c>
      <c r="S524" s="3" t="s">
        <v>57</v>
      </c>
      <c r="T524" s="3">
        <f>COUNTBLANK(shopping_behavior_updated[Customer ID])</f>
        <v>0</v>
      </c>
      <c r="U524" s="3">
        <f>IF(IFERROR(VLOOKUP(shopping_behavior_updated[[#This Row],[Customer ID]],A525:$A$3902,1,FALSE),0),1,0)</f>
        <v>0</v>
      </c>
    </row>
    <row r="525" spans="1:21" x14ac:dyDescent="0.2">
      <c r="A525" s="3">
        <v>524</v>
      </c>
      <c r="B525" s="3">
        <v>46</v>
      </c>
      <c r="C525" s="3" t="s">
        <v>18</v>
      </c>
      <c r="D525" s="3" t="s">
        <v>40</v>
      </c>
      <c r="E525" s="3" t="s">
        <v>41</v>
      </c>
      <c r="F525" s="3">
        <v>40</v>
      </c>
      <c r="G525" s="3" t="s">
        <v>78</v>
      </c>
      <c r="H525" s="3" t="s">
        <v>43</v>
      </c>
      <c r="I525" s="3" t="s">
        <v>120</v>
      </c>
      <c r="J525" s="3" t="s">
        <v>36</v>
      </c>
      <c r="K525" s="3">
        <v>49</v>
      </c>
      <c r="L525" s="3" t="s">
        <v>25</v>
      </c>
      <c r="M525" s="3" t="str">
        <f>IF(shopping_behavior_updated[[#This Row],[Subscription Status]]="","desconocido",shopping_behavior_updated[[#This Row],[Subscription Status]])</f>
        <v>Yes</v>
      </c>
      <c r="N525" s="3" t="s">
        <v>26</v>
      </c>
      <c r="O525" s="3" t="s">
        <v>25</v>
      </c>
      <c r="P525" s="3" t="s">
        <v>25</v>
      </c>
      <c r="Q525" s="3">
        <v>5</v>
      </c>
      <c r="R525" s="3" t="s">
        <v>45</v>
      </c>
      <c r="S525" s="3" t="s">
        <v>57</v>
      </c>
      <c r="T525" s="3">
        <f>COUNTBLANK(shopping_behavior_updated[Customer ID])</f>
        <v>0</v>
      </c>
      <c r="U525" s="3">
        <f>IF(IFERROR(VLOOKUP(shopping_behavior_updated[[#This Row],[Customer ID]],A526:$A$3902,1,FALSE),0),1,0)</f>
        <v>0</v>
      </c>
    </row>
    <row r="526" spans="1:21" x14ac:dyDescent="0.2">
      <c r="A526" s="3">
        <v>525</v>
      </c>
      <c r="B526" s="3">
        <v>59</v>
      </c>
      <c r="C526" s="3" t="s">
        <v>18</v>
      </c>
      <c r="D526" s="3" t="s">
        <v>54</v>
      </c>
      <c r="E526" s="3" t="s">
        <v>20</v>
      </c>
      <c r="F526" s="3">
        <v>39</v>
      </c>
      <c r="G526" s="3" t="s">
        <v>137</v>
      </c>
      <c r="H526" s="3" t="s">
        <v>43</v>
      </c>
      <c r="I526" s="3" t="s">
        <v>79</v>
      </c>
      <c r="J526" s="3" t="s">
        <v>52</v>
      </c>
      <c r="K526" s="3">
        <v>48</v>
      </c>
      <c r="L526" s="3" t="s">
        <v>25</v>
      </c>
      <c r="M526" s="3" t="str">
        <f>IF(shopping_behavior_updated[[#This Row],[Subscription Status]]="","desconocido",shopping_behavior_updated[[#This Row],[Subscription Status]])</f>
        <v>Yes</v>
      </c>
      <c r="N526" s="3" t="s">
        <v>37</v>
      </c>
      <c r="O526" s="3" t="s">
        <v>25</v>
      </c>
      <c r="P526" s="3" t="s">
        <v>25</v>
      </c>
      <c r="Q526" s="3">
        <v>44</v>
      </c>
      <c r="R526" s="3" t="s">
        <v>45</v>
      </c>
      <c r="S526" s="3" t="s">
        <v>48</v>
      </c>
      <c r="T526" s="3">
        <f>COUNTBLANK(shopping_behavior_updated[Customer ID])</f>
        <v>0</v>
      </c>
      <c r="U526" s="3">
        <f>IF(IFERROR(VLOOKUP(shopping_behavior_updated[[#This Row],[Customer ID]],A527:$A$3902,1,FALSE),0),1,0)</f>
        <v>0</v>
      </c>
    </row>
    <row r="527" spans="1:21" x14ac:dyDescent="0.2">
      <c r="A527" s="3">
        <v>526</v>
      </c>
      <c r="B527" s="3">
        <v>51</v>
      </c>
      <c r="C527" s="3" t="s">
        <v>18</v>
      </c>
      <c r="D527" s="3" t="s">
        <v>61</v>
      </c>
      <c r="E527" s="3" t="s">
        <v>62</v>
      </c>
      <c r="F527" s="3">
        <v>37</v>
      </c>
      <c r="G527" s="3" t="s">
        <v>145</v>
      </c>
      <c r="H527" s="3" t="s">
        <v>43</v>
      </c>
      <c r="I527" s="3" t="s">
        <v>108</v>
      </c>
      <c r="J527" s="3" t="s">
        <v>36</v>
      </c>
      <c r="K527" s="3">
        <v>32</v>
      </c>
      <c r="L527" s="3" t="s">
        <v>25</v>
      </c>
      <c r="M527" s="3" t="str">
        <f>IF(shopping_behavior_updated[[#This Row],[Subscription Status]]="","desconocido",shopping_behavior_updated[[#This Row],[Subscription Status]])</f>
        <v>Yes</v>
      </c>
      <c r="N527" s="3" t="s">
        <v>44</v>
      </c>
      <c r="O527" s="3" t="s">
        <v>25</v>
      </c>
      <c r="P527" s="3" t="s">
        <v>25</v>
      </c>
      <c r="Q527" s="3">
        <v>41</v>
      </c>
      <c r="R527" s="3" t="s">
        <v>85</v>
      </c>
      <c r="S527" s="3" t="s">
        <v>87</v>
      </c>
      <c r="T527" s="3">
        <f>COUNTBLANK(shopping_behavior_updated[Customer ID])</f>
        <v>0</v>
      </c>
      <c r="U527" s="3">
        <f>IF(IFERROR(VLOOKUP(shopping_behavior_updated[[#This Row],[Customer ID]],A528:$A$3902,1,FALSE),0),1,0)</f>
        <v>0</v>
      </c>
    </row>
    <row r="528" spans="1:21" x14ac:dyDescent="0.2">
      <c r="A528" s="3">
        <v>527</v>
      </c>
      <c r="B528" s="3">
        <v>51</v>
      </c>
      <c r="C528" s="3" t="s">
        <v>18</v>
      </c>
      <c r="D528" s="3" t="s">
        <v>94</v>
      </c>
      <c r="E528" s="3" t="s">
        <v>20</v>
      </c>
      <c r="F528" s="3">
        <v>52</v>
      </c>
      <c r="G528" s="3" t="s">
        <v>126</v>
      </c>
      <c r="H528" s="3" t="s">
        <v>35</v>
      </c>
      <c r="I528" s="3" t="s">
        <v>107</v>
      </c>
      <c r="J528" s="3" t="s">
        <v>24</v>
      </c>
      <c r="K528" s="3">
        <v>49</v>
      </c>
      <c r="L528" s="3" t="s">
        <v>25</v>
      </c>
      <c r="M528" s="3" t="str">
        <f>IF(shopping_behavior_updated[[#This Row],[Subscription Status]]="","desconocido",shopping_behavior_updated[[#This Row],[Subscription Status]])</f>
        <v>Yes</v>
      </c>
      <c r="N528" s="3" t="s">
        <v>53</v>
      </c>
      <c r="O528" s="3" t="s">
        <v>25</v>
      </c>
      <c r="P528" s="3" t="s">
        <v>25</v>
      </c>
      <c r="Q528" s="3">
        <v>19</v>
      </c>
      <c r="R528" s="3" t="s">
        <v>32</v>
      </c>
      <c r="S528" s="3" t="s">
        <v>87</v>
      </c>
      <c r="T528" s="3">
        <f>COUNTBLANK(shopping_behavior_updated[Customer ID])</f>
        <v>0</v>
      </c>
      <c r="U528" s="3">
        <f>IF(IFERROR(VLOOKUP(shopping_behavior_updated[[#This Row],[Customer ID]],A529:$A$3902,1,FALSE),0),1,0)</f>
        <v>0</v>
      </c>
    </row>
    <row r="529" spans="1:21" x14ac:dyDescent="0.2">
      <c r="A529" s="3">
        <v>528</v>
      </c>
      <c r="B529" s="3">
        <v>21</v>
      </c>
      <c r="C529" s="3" t="s">
        <v>18</v>
      </c>
      <c r="D529" s="3" t="s">
        <v>112</v>
      </c>
      <c r="E529" s="3" t="s">
        <v>20</v>
      </c>
      <c r="F529" s="3">
        <v>23</v>
      </c>
      <c r="G529" s="3" t="s">
        <v>130</v>
      </c>
      <c r="H529" s="3" t="s">
        <v>22</v>
      </c>
      <c r="I529" s="3" t="s">
        <v>133</v>
      </c>
      <c r="J529" s="3" t="s">
        <v>24</v>
      </c>
      <c r="K529" s="3">
        <v>43</v>
      </c>
      <c r="L529" s="3" t="s">
        <v>25</v>
      </c>
      <c r="M529" s="3" t="str">
        <f>IF(shopping_behavior_updated[[#This Row],[Subscription Status]]="","desconocido",shopping_behavior_updated[[#This Row],[Subscription Status]])</f>
        <v>Yes</v>
      </c>
      <c r="N529" s="3" t="s">
        <v>44</v>
      </c>
      <c r="O529" s="3" t="s">
        <v>25</v>
      </c>
      <c r="P529" s="3" t="s">
        <v>25</v>
      </c>
      <c r="Q529" s="3">
        <v>47</v>
      </c>
      <c r="R529" s="3" t="s">
        <v>74</v>
      </c>
      <c r="S529" s="3" t="s">
        <v>96</v>
      </c>
      <c r="T529" s="3">
        <f>COUNTBLANK(shopping_behavior_updated[Customer ID])</f>
        <v>0</v>
      </c>
      <c r="U529" s="3">
        <f>IF(IFERROR(VLOOKUP(shopping_behavior_updated[[#This Row],[Customer ID]],A530:$A$3902,1,FALSE),0),1,0)</f>
        <v>0</v>
      </c>
    </row>
    <row r="530" spans="1:21" x14ac:dyDescent="0.2">
      <c r="A530" s="3">
        <v>529</v>
      </c>
      <c r="B530" s="3">
        <v>34</v>
      </c>
      <c r="C530" s="3" t="s">
        <v>18</v>
      </c>
      <c r="D530" s="3" t="s">
        <v>49</v>
      </c>
      <c r="E530" s="3" t="s">
        <v>41</v>
      </c>
      <c r="F530" s="3">
        <v>88</v>
      </c>
      <c r="G530" s="3" t="s">
        <v>127</v>
      </c>
      <c r="H530" s="3" t="s">
        <v>35</v>
      </c>
      <c r="I530" s="3" t="s">
        <v>117</v>
      </c>
      <c r="J530" s="3" t="s">
        <v>24</v>
      </c>
      <c r="K530" s="3">
        <v>32</v>
      </c>
      <c r="L530" s="3" t="s">
        <v>25</v>
      </c>
      <c r="M530" s="3" t="str">
        <f>IF(shopping_behavior_updated[[#This Row],[Subscription Status]]="","desconocido",shopping_behavior_updated[[#This Row],[Subscription Status]])</f>
        <v>Yes</v>
      </c>
      <c r="N530" s="3" t="s">
        <v>26</v>
      </c>
      <c r="O530" s="3" t="s">
        <v>25</v>
      </c>
      <c r="P530" s="3" t="s">
        <v>25</v>
      </c>
      <c r="Q530" s="3">
        <v>40</v>
      </c>
      <c r="R530" s="3" t="s">
        <v>32</v>
      </c>
      <c r="S530" s="3" t="s">
        <v>48</v>
      </c>
      <c r="T530" s="3">
        <f>COUNTBLANK(shopping_behavior_updated[Customer ID])</f>
        <v>0</v>
      </c>
      <c r="U530" s="3">
        <f>IF(IFERROR(VLOOKUP(shopping_behavior_updated[[#This Row],[Customer ID]],A531:$A$3902,1,FALSE),0),1,0)</f>
        <v>0</v>
      </c>
    </row>
    <row r="531" spans="1:21" x14ac:dyDescent="0.2">
      <c r="A531" s="3">
        <v>530</v>
      </c>
      <c r="B531" s="3">
        <v>32</v>
      </c>
      <c r="C531" s="3" t="s">
        <v>18</v>
      </c>
      <c r="D531" s="3" t="s">
        <v>58</v>
      </c>
      <c r="E531" s="3" t="s">
        <v>20</v>
      </c>
      <c r="F531" s="3">
        <v>84</v>
      </c>
      <c r="G531" s="3" t="s">
        <v>98</v>
      </c>
      <c r="H531" s="3" t="s">
        <v>43</v>
      </c>
      <c r="I531" s="3" t="s">
        <v>120</v>
      </c>
      <c r="J531" s="3" t="s">
        <v>56</v>
      </c>
      <c r="K531" s="3">
        <v>37</v>
      </c>
      <c r="L531" s="3" t="s">
        <v>25</v>
      </c>
      <c r="M531" s="3" t="str">
        <f>IF(shopping_behavior_updated[[#This Row],[Subscription Status]]="","desconocido",shopping_behavior_updated[[#This Row],[Subscription Status]])</f>
        <v>Yes</v>
      </c>
      <c r="N531" s="3" t="s">
        <v>53</v>
      </c>
      <c r="O531" s="3" t="s">
        <v>25</v>
      </c>
      <c r="P531" s="3" t="s">
        <v>25</v>
      </c>
      <c r="Q531" s="3">
        <v>6</v>
      </c>
      <c r="R531" s="3" t="s">
        <v>38</v>
      </c>
      <c r="S531" s="3" t="s">
        <v>87</v>
      </c>
      <c r="T531" s="3">
        <f>COUNTBLANK(shopping_behavior_updated[Customer ID])</f>
        <v>0</v>
      </c>
      <c r="U531" s="3">
        <f>IF(IFERROR(VLOOKUP(shopping_behavior_updated[[#This Row],[Customer ID]],A532:$A$3902,1,FALSE),0),1,0)</f>
        <v>0</v>
      </c>
    </row>
    <row r="532" spans="1:21" x14ac:dyDescent="0.2">
      <c r="A532" s="3">
        <v>531</v>
      </c>
      <c r="B532" s="3">
        <v>48</v>
      </c>
      <c r="C532" s="3" t="s">
        <v>18</v>
      </c>
      <c r="D532" s="3" t="s">
        <v>61</v>
      </c>
      <c r="E532" s="3" t="s">
        <v>62</v>
      </c>
      <c r="F532" s="3">
        <v>37</v>
      </c>
      <c r="G532" s="3" t="s">
        <v>55</v>
      </c>
      <c r="H532" s="3" t="s">
        <v>91</v>
      </c>
      <c r="I532" s="3" t="s">
        <v>135</v>
      </c>
      <c r="J532" s="3" t="s">
        <v>24</v>
      </c>
      <c r="K532" s="3">
        <v>32</v>
      </c>
      <c r="L532" s="3" t="s">
        <v>25</v>
      </c>
      <c r="M532" s="3" t="str">
        <f>IF(shopping_behavior_updated[[#This Row],[Subscription Status]]="","desconocido",shopping_behavior_updated[[#This Row],[Subscription Status]])</f>
        <v>Yes</v>
      </c>
      <c r="N532" s="3" t="s">
        <v>73</v>
      </c>
      <c r="O532" s="3" t="s">
        <v>25</v>
      </c>
      <c r="P532" s="3" t="s">
        <v>25</v>
      </c>
      <c r="Q532" s="3">
        <v>25</v>
      </c>
      <c r="R532" s="3" t="s">
        <v>38</v>
      </c>
      <c r="S532" s="3" t="s">
        <v>75</v>
      </c>
      <c r="T532" s="3">
        <f>COUNTBLANK(shopping_behavior_updated[Customer ID])</f>
        <v>0</v>
      </c>
      <c r="U532" s="3">
        <f>IF(IFERROR(VLOOKUP(shopping_behavior_updated[[#This Row],[Customer ID]],A533:$A$3902,1,FALSE),0),1,0)</f>
        <v>0</v>
      </c>
    </row>
    <row r="533" spans="1:21" x14ac:dyDescent="0.2">
      <c r="A533" s="3">
        <v>532</v>
      </c>
      <c r="B533" s="3">
        <v>50</v>
      </c>
      <c r="C533" s="3" t="s">
        <v>18</v>
      </c>
      <c r="D533" s="3" t="s">
        <v>40</v>
      </c>
      <c r="E533" s="3" t="s">
        <v>41</v>
      </c>
      <c r="F533" s="3">
        <v>51</v>
      </c>
      <c r="G533" s="3" t="s">
        <v>128</v>
      </c>
      <c r="H533" s="3" t="s">
        <v>22</v>
      </c>
      <c r="I533" s="3" t="s">
        <v>72</v>
      </c>
      <c r="J533" s="3" t="s">
        <v>56</v>
      </c>
      <c r="K533" s="3">
        <v>34</v>
      </c>
      <c r="L533" s="3" t="s">
        <v>25</v>
      </c>
      <c r="M533" s="3" t="str">
        <f>IF(shopping_behavior_updated[[#This Row],[Subscription Status]]="","desconocido",shopping_behavior_updated[[#This Row],[Subscription Status]])</f>
        <v>Yes</v>
      </c>
      <c r="N533" s="3" t="s">
        <v>44</v>
      </c>
      <c r="O533" s="3" t="s">
        <v>25</v>
      </c>
      <c r="P533" s="3" t="s">
        <v>25</v>
      </c>
      <c r="Q533" s="3">
        <v>42</v>
      </c>
      <c r="R533" s="3" t="s">
        <v>32</v>
      </c>
      <c r="S533" s="3" t="s">
        <v>39</v>
      </c>
      <c r="T533" s="3">
        <f>COUNTBLANK(shopping_behavior_updated[Customer ID])</f>
        <v>0</v>
      </c>
      <c r="U533" s="3">
        <f>IF(IFERROR(VLOOKUP(shopping_behavior_updated[[#This Row],[Customer ID]],A534:$A$3902,1,FALSE),0),1,0)</f>
        <v>0</v>
      </c>
    </row>
    <row r="534" spans="1:21" x14ac:dyDescent="0.2">
      <c r="A534" s="3">
        <v>533</v>
      </c>
      <c r="B534" s="3">
        <v>26</v>
      </c>
      <c r="C534" s="3" t="s">
        <v>18</v>
      </c>
      <c r="D534" s="3" t="s">
        <v>94</v>
      </c>
      <c r="E534" s="3" t="s">
        <v>20</v>
      </c>
      <c r="F534" s="3">
        <v>76</v>
      </c>
      <c r="G534" s="3" t="s">
        <v>104</v>
      </c>
      <c r="H534" s="3" t="s">
        <v>22</v>
      </c>
      <c r="I534" s="3" t="s">
        <v>93</v>
      </c>
      <c r="J534" s="3" t="s">
        <v>24</v>
      </c>
      <c r="K534" s="3">
        <v>41</v>
      </c>
      <c r="L534" s="3" t="s">
        <v>25</v>
      </c>
      <c r="M534" s="3" t="str">
        <f>IF(shopping_behavior_updated[[#This Row],[Subscription Status]]="","desconocido",shopping_behavior_updated[[#This Row],[Subscription Status]])</f>
        <v>Yes</v>
      </c>
      <c r="N534" s="3" t="s">
        <v>26</v>
      </c>
      <c r="O534" s="3" t="s">
        <v>25</v>
      </c>
      <c r="P534" s="3" t="s">
        <v>25</v>
      </c>
      <c r="Q534" s="3">
        <v>35</v>
      </c>
      <c r="R534" s="3" t="s">
        <v>74</v>
      </c>
      <c r="S534" s="3" t="s">
        <v>96</v>
      </c>
      <c r="T534" s="3">
        <f>COUNTBLANK(shopping_behavior_updated[Customer ID])</f>
        <v>0</v>
      </c>
      <c r="U534" s="3">
        <f>IF(IFERROR(VLOOKUP(shopping_behavior_updated[[#This Row],[Customer ID]],A535:$A$3902,1,FALSE),0),1,0)</f>
        <v>0</v>
      </c>
    </row>
    <row r="535" spans="1:21" x14ac:dyDescent="0.2">
      <c r="A535" s="3">
        <v>534</v>
      </c>
      <c r="B535" s="3">
        <v>57</v>
      </c>
      <c r="C535" s="3" t="s">
        <v>18</v>
      </c>
      <c r="D535" s="3" t="s">
        <v>40</v>
      </c>
      <c r="E535" s="3" t="s">
        <v>41</v>
      </c>
      <c r="F535" s="3">
        <v>60</v>
      </c>
      <c r="G535" s="3" t="s">
        <v>97</v>
      </c>
      <c r="H535" s="3" t="s">
        <v>22</v>
      </c>
      <c r="I535" s="3" t="s">
        <v>68</v>
      </c>
      <c r="J535" s="3" t="s">
        <v>36</v>
      </c>
      <c r="K535" s="3">
        <v>45</v>
      </c>
      <c r="L535" s="3" t="s">
        <v>25</v>
      </c>
      <c r="M535" s="3" t="str">
        <f>IF(shopping_behavior_updated[[#This Row],[Subscription Status]]="","desconocido",shopping_behavior_updated[[#This Row],[Subscription Status]])</f>
        <v>Yes</v>
      </c>
      <c r="N535" s="3" t="s">
        <v>44</v>
      </c>
      <c r="O535" s="3" t="s">
        <v>25</v>
      </c>
      <c r="P535" s="3" t="s">
        <v>25</v>
      </c>
      <c r="Q535" s="3">
        <v>17</v>
      </c>
      <c r="R535" s="3" t="s">
        <v>85</v>
      </c>
      <c r="S535" s="3" t="s">
        <v>39</v>
      </c>
      <c r="T535" s="3">
        <f>COUNTBLANK(shopping_behavior_updated[Customer ID])</f>
        <v>0</v>
      </c>
      <c r="U535" s="3">
        <f>IF(IFERROR(VLOOKUP(shopping_behavior_updated[[#This Row],[Customer ID]],A536:$A$3902,1,FALSE),0),1,0)</f>
        <v>0</v>
      </c>
    </row>
    <row r="536" spans="1:21" x14ac:dyDescent="0.2">
      <c r="A536" s="3">
        <v>535</v>
      </c>
      <c r="B536" s="3">
        <v>65</v>
      </c>
      <c r="C536" s="3" t="s">
        <v>18</v>
      </c>
      <c r="D536" s="3" t="s">
        <v>142</v>
      </c>
      <c r="E536" s="3" t="s">
        <v>66</v>
      </c>
      <c r="F536" s="3">
        <v>72</v>
      </c>
      <c r="G536" s="3" t="s">
        <v>102</v>
      </c>
      <c r="H536" s="3" t="s">
        <v>22</v>
      </c>
      <c r="I536" s="3" t="s">
        <v>68</v>
      </c>
      <c r="J536" s="3" t="s">
        <v>56</v>
      </c>
      <c r="K536" s="3">
        <v>45</v>
      </c>
      <c r="L536" s="3" t="s">
        <v>25</v>
      </c>
      <c r="M536" s="3" t="str">
        <f>IF(shopping_behavior_updated[[#This Row],[Subscription Status]]="","desconocido",shopping_behavior_updated[[#This Row],[Subscription Status]])</f>
        <v>Yes</v>
      </c>
      <c r="N536" s="3" t="s">
        <v>44</v>
      </c>
      <c r="O536" s="3" t="s">
        <v>25</v>
      </c>
      <c r="P536" s="3" t="s">
        <v>25</v>
      </c>
      <c r="Q536" s="3">
        <v>4</v>
      </c>
      <c r="R536" s="3" t="s">
        <v>45</v>
      </c>
      <c r="S536" s="3" t="s">
        <v>57</v>
      </c>
      <c r="T536" s="3">
        <f>COUNTBLANK(shopping_behavior_updated[Customer ID])</f>
        <v>0</v>
      </c>
      <c r="U536" s="3">
        <f>IF(IFERROR(VLOOKUP(shopping_behavior_updated[[#This Row],[Customer ID]],A537:$A$3902,1,FALSE),0),1,0)</f>
        <v>0</v>
      </c>
    </row>
    <row r="537" spans="1:21" x14ac:dyDescent="0.2">
      <c r="A537" s="3">
        <v>536</v>
      </c>
      <c r="B537" s="3">
        <v>56</v>
      </c>
      <c r="C537" s="3" t="s">
        <v>18</v>
      </c>
      <c r="D537" s="3" t="s">
        <v>112</v>
      </c>
      <c r="E537" s="3" t="s">
        <v>20</v>
      </c>
      <c r="F537" s="3">
        <v>45</v>
      </c>
      <c r="G537" s="3" t="s">
        <v>63</v>
      </c>
      <c r="H537" s="3" t="s">
        <v>22</v>
      </c>
      <c r="I537" s="3" t="s">
        <v>31</v>
      </c>
      <c r="J537" s="3" t="s">
        <v>36</v>
      </c>
      <c r="K537" s="3">
        <v>32</v>
      </c>
      <c r="L537" s="3" t="s">
        <v>25</v>
      </c>
      <c r="M537" s="3" t="str">
        <f>IF(shopping_behavior_updated[[#This Row],[Subscription Status]]="","desconocido",shopping_behavior_updated[[#This Row],[Subscription Status]])</f>
        <v>Yes</v>
      </c>
      <c r="N537" s="3" t="s">
        <v>37</v>
      </c>
      <c r="O537" s="3" t="s">
        <v>25</v>
      </c>
      <c r="P537" s="3" t="s">
        <v>25</v>
      </c>
      <c r="Q537" s="3">
        <v>24</v>
      </c>
      <c r="R537" s="3" t="s">
        <v>74</v>
      </c>
      <c r="S537" s="3" t="s">
        <v>39</v>
      </c>
      <c r="T537" s="3">
        <f>COUNTBLANK(shopping_behavior_updated[Customer ID])</f>
        <v>0</v>
      </c>
      <c r="U537" s="3">
        <f>IF(IFERROR(VLOOKUP(shopping_behavior_updated[[#This Row],[Customer ID]],A538:$A$3902,1,FALSE),0),1,0)</f>
        <v>0</v>
      </c>
    </row>
    <row r="538" spans="1:21" x14ac:dyDescent="0.2">
      <c r="A538" s="3">
        <v>537</v>
      </c>
      <c r="B538" s="3">
        <v>44</v>
      </c>
      <c r="C538" s="3" t="s">
        <v>18</v>
      </c>
      <c r="D538" s="3" t="s">
        <v>101</v>
      </c>
      <c r="E538" s="3" t="s">
        <v>62</v>
      </c>
      <c r="F538" s="3">
        <v>84</v>
      </c>
      <c r="G538" s="3" t="s">
        <v>114</v>
      </c>
      <c r="H538" s="3" t="s">
        <v>35</v>
      </c>
      <c r="I538" s="3" t="s">
        <v>31</v>
      </c>
      <c r="J538" s="3" t="s">
        <v>56</v>
      </c>
      <c r="K538" s="3">
        <v>44</v>
      </c>
      <c r="L538" s="3" t="s">
        <v>25</v>
      </c>
      <c r="M538" s="3" t="str">
        <f>IF(shopping_behavior_updated[[#This Row],[Subscription Status]]="","desconocido",shopping_behavior_updated[[#This Row],[Subscription Status]])</f>
        <v>Yes</v>
      </c>
      <c r="N538" s="3" t="s">
        <v>73</v>
      </c>
      <c r="O538" s="3" t="s">
        <v>25</v>
      </c>
      <c r="P538" s="3" t="s">
        <v>25</v>
      </c>
      <c r="Q538" s="3">
        <v>16</v>
      </c>
      <c r="R538" s="3" t="s">
        <v>85</v>
      </c>
      <c r="S538" s="3" t="s">
        <v>96</v>
      </c>
      <c r="T538" s="3">
        <f>COUNTBLANK(shopping_behavior_updated[Customer ID])</f>
        <v>0</v>
      </c>
      <c r="U538" s="3">
        <f>IF(IFERROR(VLOOKUP(shopping_behavior_updated[[#This Row],[Customer ID]],A539:$A$3902,1,FALSE),0),1,0)</f>
        <v>0</v>
      </c>
    </row>
    <row r="539" spans="1:21" x14ac:dyDescent="0.2">
      <c r="A539" s="3">
        <v>538</v>
      </c>
      <c r="B539" s="3">
        <v>50</v>
      </c>
      <c r="C539" s="3" t="s">
        <v>18</v>
      </c>
      <c r="D539" s="3" t="s">
        <v>19</v>
      </c>
      <c r="E539" s="3" t="s">
        <v>20</v>
      </c>
      <c r="F539" s="3">
        <v>49</v>
      </c>
      <c r="G539" s="3" t="s">
        <v>140</v>
      </c>
      <c r="H539" s="3" t="s">
        <v>35</v>
      </c>
      <c r="I539" s="3" t="s">
        <v>47</v>
      </c>
      <c r="J539" s="3" t="s">
        <v>52</v>
      </c>
      <c r="K539" s="3">
        <v>3</v>
      </c>
      <c r="L539" s="3" t="s">
        <v>25</v>
      </c>
      <c r="M539" s="3" t="str">
        <f>IF(shopping_behavior_updated[[#This Row],[Subscription Status]]="","desconocido",shopping_behavior_updated[[#This Row],[Subscription Status]])</f>
        <v>Yes</v>
      </c>
      <c r="N539" s="3" t="s">
        <v>73</v>
      </c>
      <c r="O539" s="3" t="s">
        <v>25</v>
      </c>
      <c r="P539" s="3" t="s">
        <v>25</v>
      </c>
      <c r="Q539" s="3">
        <v>14</v>
      </c>
      <c r="R539" s="3" t="s">
        <v>85</v>
      </c>
      <c r="S539" s="3" t="s">
        <v>48</v>
      </c>
      <c r="T539" s="3">
        <f>COUNTBLANK(shopping_behavior_updated[Customer ID])</f>
        <v>0</v>
      </c>
      <c r="U539" s="3">
        <f>IF(IFERROR(VLOOKUP(shopping_behavior_updated[[#This Row],[Customer ID]],A540:$A$3902,1,FALSE),0),1,0)</f>
        <v>0</v>
      </c>
    </row>
    <row r="540" spans="1:21" x14ac:dyDescent="0.2">
      <c r="A540" s="3">
        <v>539</v>
      </c>
      <c r="B540" s="3">
        <v>27</v>
      </c>
      <c r="C540" s="3" t="s">
        <v>18</v>
      </c>
      <c r="D540" s="3" t="s">
        <v>124</v>
      </c>
      <c r="E540" s="3" t="s">
        <v>20</v>
      </c>
      <c r="F540" s="3">
        <v>22</v>
      </c>
      <c r="G540" s="3" t="s">
        <v>140</v>
      </c>
      <c r="H540" s="3" t="s">
        <v>91</v>
      </c>
      <c r="I540" s="3" t="s">
        <v>95</v>
      </c>
      <c r="J540" s="3" t="s">
        <v>36</v>
      </c>
      <c r="K540" s="3">
        <v>32</v>
      </c>
      <c r="L540" s="3" t="s">
        <v>25</v>
      </c>
      <c r="M540" s="3" t="str">
        <f>IF(shopping_behavior_updated[[#This Row],[Subscription Status]]="","desconocido",shopping_behavior_updated[[#This Row],[Subscription Status]])</f>
        <v>Yes</v>
      </c>
      <c r="N540" s="3" t="s">
        <v>37</v>
      </c>
      <c r="O540" s="3" t="s">
        <v>25</v>
      </c>
      <c r="P540" s="3" t="s">
        <v>25</v>
      </c>
      <c r="Q540" s="3">
        <v>43</v>
      </c>
      <c r="R540" s="3" t="s">
        <v>32</v>
      </c>
      <c r="S540" s="3" t="s">
        <v>39</v>
      </c>
      <c r="T540" s="3">
        <f>COUNTBLANK(shopping_behavior_updated[Customer ID])</f>
        <v>0</v>
      </c>
      <c r="U540" s="3">
        <f>IF(IFERROR(VLOOKUP(shopping_behavior_updated[[#This Row],[Customer ID]],A541:$A$3902,1,FALSE),0),1,0)</f>
        <v>0</v>
      </c>
    </row>
    <row r="541" spans="1:21" x14ac:dyDescent="0.2">
      <c r="A541" s="3">
        <v>540</v>
      </c>
      <c r="B541" s="3">
        <v>49</v>
      </c>
      <c r="C541" s="3" t="s">
        <v>18</v>
      </c>
      <c r="D541" s="3" t="s">
        <v>61</v>
      </c>
      <c r="E541" s="3" t="s">
        <v>62</v>
      </c>
      <c r="F541" s="3">
        <v>48</v>
      </c>
      <c r="G541" s="3" t="s">
        <v>50</v>
      </c>
      <c r="H541" s="3" t="s">
        <v>43</v>
      </c>
      <c r="I541" s="3" t="s">
        <v>82</v>
      </c>
      <c r="J541" s="3" t="s">
        <v>24</v>
      </c>
      <c r="K541" s="3">
        <v>4</v>
      </c>
      <c r="L541" s="3" t="s">
        <v>25</v>
      </c>
      <c r="M541" s="3" t="str">
        <f>IF(shopping_behavior_updated[[#This Row],[Subscription Status]]="","desconocido",shopping_behavior_updated[[#This Row],[Subscription Status]])</f>
        <v>Yes</v>
      </c>
      <c r="N541" s="3" t="s">
        <v>73</v>
      </c>
      <c r="O541" s="3" t="s">
        <v>25</v>
      </c>
      <c r="P541" s="3" t="s">
        <v>25</v>
      </c>
      <c r="Q541" s="3">
        <v>49</v>
      </c>
      <c r="R541" s="3" t="s">
        <v>85</v>
      </c>
      <c r="S541" s="3" t="s">
        <v>39</v>
      </c>
      <c r="T541" s="3">
        <f>COUNTBLANK(shopping_behavior_updated[Customer ID])</f>
        <v>0</v>
      </c>
      <c r="U541" s="3">
        <f>IF(IFERROR(VLOOKUP(shopping_behavior_updated[[#This Row],[Customer ID]],A542:$A$3902,1,FALSE),0),1,0)</f>
        <v>0</v>
      </c>
    </row>
    <row r="542" spans="1:21" x14ac:dyDescent="0.2">
      <c r="A542" s="3">
        <v>541</v>
      </c>
      <c r="B542" s="3">
        <v>49</v>
      </c>
      <c r="C542" s="3" t="s">
        <v>18</v>
      </c>
      <c r="D542" s="3" t="s">
        <v>80</v>
      </c>
      <c r="E542" s="3" t="s">
        <v>20</v>
      </c>
      <c r="F542" s="3">
        <v>37</v>
      </c>
      <c r="G542" s="3" t="s">
        <v>130</v>
      </c>
      <c r="H542" s="3" t="s">
        <v>43</v>
      </c>
      <c r="I542" s="3" t="s">
        <v>92</v>
      </c>
      <c r="J542" s="3" t="s">
        <v>36</v>
      </c>
      <c r="K542" s="3">
        <v>31</v>
      </c>
      <c r="L542" s="3" t="s">
        <v>25</v>
      </c>
      <c r="M542" s="3" t="str">
        <f>IF(shopping_behavior_updated[[#This Row],[Subscription Status]]="","desconocido",shopping_behavior_updated[[#This Row],[Subscription Status]])</f>
        <v>Yes</v>
      </c>
      <c r="N542" s="3" t="s">
        <v>44</v>
      </c>
      <c r="O542" s="3" t="s">
        <v>25</v>
      </c>
      <c r="P542" s="3" t="s">
        <v>25</v>
      </c>
      <c r="Q542" s="3">
        <v>33</v>
      </c>
      <c r="R542" s="3" t="s">
        <v>32</v>
      </c>
      <c r="S542" s="3" t="s">
        <v>96</v>
      </c>
      <c r="T542" s="3">
        <f>COUNTBLANK(shopping_behavior_updated[Customer ID])</f>
        <v>0</v>
      </c>
      <c r="U542" s="3">
        <f>IF(IFERROR(VLOOKUP(shopping_behavior_updated[[#This Row],[Customer ID]],A543:$A$3902,1,FALSE),0),1,0)</f>
        <v>0</v>
      </c>
    </row>
    <row r="543" spans="1:21" x14ac:dyDescent="0.2">
      <c r="A543" s="3">
        <v>542</v>
      </c>
      <c r="B543" s="3">
        <v>52</v>
      </c>
      <c r="C543" s="3" t="s">
        <v>18</v>
      </c>
      <c r="D543" s="3" t="s">
        <v>101</v>
      </c>
      <c r="E543" s="3" t="s">
        <v>62</v>
      </c>
      <c r="F543" s="3">
        <v>27</v>
      </c>
      <c r="G543" s="3" t="s">
        <v>138</v>
      </c>
      <c r="H543" s="3" t="s">
        <v>22</v>
      </c>
      <c r="I543" s="3" t="s">
        <v>23</v>
      </c>
      <c r="J543" s="3" t="s">
        <v>56</v>
      </c>
      <c r="K543" s="3">
        <v>28</v>
      </c>
      <c r="L543" s="3" t="s">
        <v>25</v>
      </c>
      <c r="M543" s="3" t="str">
        <f>IF(shopping_behavior_updated[[#This Row],[Subscription Status]]="","desconocido",shopping_behavior_updated[[#This Row],[Subscription Status]])</f>
        <v>Yes</v>
      </c>
      <c r="N543" s="3" t="s">
        <v>44</v>
      </c>
      <c r="O543" s="3" t="s">
        <v>25</v>
      </c>
      <c r="P543" s="3" t="s">
        <v>25</v>
      </c>
      <c r="Q543" s="3">
        <v>45</v>
      </c>
      <c r="R543" s="3" t="s">
        <v>32</v>
      </c>
      <c r="S543" s="3" t="s">
        <v>75</v>
      </c>
      <c r="T543" s="3">
        <f>COUNTBLANK(shopping_behavior_updated[Customer ID])</f>
        <v>0</v>
      </c>
      <c r="U543" s="3">
        <f>IF(IFERROR(VLOOKUP(shopping_behavior_updated[[#This Row],[Customer ID]],A544:$A$3902,1,FALSE),0),1,0)</f>
        <v>0</v>
      </c>
    </row>
    <row r="544" spans="1:21" x14ac:dyDescent="0.2">
      <c r="A544" s="3">
        <v>543</v>
      </c>
      <c r="B544" s="3">
        <v>27</v>
      </c>
      <c r="C544" s="3" t="s">
        <v>18</v>
      </c>
      <c r="D544" s="3" t="s">
        <v>136</v>
      </c>
      <c r="E544" s="3" t="s">
        <v>41</v>
      </c>
      <c r="F544" s="3">
        <v>79</v>
      </c>
      <c r="G544" s="3" t="s">
        <v>114</v>
      </c>
      <c r="H544" s="3" t="s">
        <v>91</v>
      </c>
      <c r="I544" s="3" t="s">
        <v>84</v>
      </c>
      <c r="J544" s="3" t="s">
        <v>36</v>
      </c>
      <c r="K544" s="3">
        <v>46</v>
      </c>
      <c r="L544" s="3" t="s">
        <v>25</v>
      </c>
      <c r="M544" s="3" t="str">
        <f>IF(shopping_behavior_updated[[#This Row],[Subscription Status]]="","desconocido",shopping_behavior_updated[[#This Row],[Subscription Status]])</f>
        <v>Yes</v>
      </c>
      <c r="N544" s="3" t="s">
        <v>44</v>
      </c>
      <c r="O544" s="3" t="s">
        <v>25</v>
      </c>
      <c r="P544" s="3" t="s">
        <v>25</v>
      </c>
      <c r="Q544" s="3">
        <v>35</v>
      </c>
      <c r="R544" s="3" t="s">
        <v>32</v>
      </c>
      <c r="S544" s="3" t="s">
        <v>75</v>
      </c>
      <c r="T544" s="3">
        <f>COUNTBLANK(shopping_behavior_updated[Customer ID])</f>
        <v>0</v>
      </c>
      <c r="U544" s="3">
        <f>IF(IFERROR(VLOOKUP(shopping_behavior_updated[[#This Row],[Customer ID]],A545:$A$3902,1,FALSE),0),1,0)</f>
        <v>0</v>
      </c>
    </row>
    <row r="545" spans="1:21" x14ac:dyDescent="0.2">
      <c r="A545" s="3">
        <v>544</v>
      </c>
      <c r="B545" s="3">
        <v>53</v>
      </c>
      <c r="C545" s="3" t="s">
        <v>18</v>
      </c>
      <c r="D545" s="3" t="s">
        <v>86</v>
      </c>
      <c r="E545" s="3" t="s">
        <v>20</v>
      </c>
      <c r="F545" s="3">
        <v>98</v>
      </c>
      <c r="G545" s="3" t="s">
        <v>89</v>
      </c>
      <c r="H545" s="3" t="s">
        <v>35</v>
      </c>
      <c r="I545" s="3" t="s">
        <v>107</v>
      </c>
      <c r="J545" s="3" t="s">
        <v>36</v>
      </c>
      <c r="K545" s="3">
        <v>43</v>
      </c>
      <c r="L545" s="3" t="s">
        <v>25</v>
      </c>
      <c r="M545" s="3" t="str">
        <f>IF(shopping_behavior_updated[[#This Row],[Subscription Status]]="","desconocido",shopping_behavior_updated[[#This Row],[Subscription Status]])</f>
        <v>Yes</v>
      </c>
      <c r="N545" s="3" t="s">
        <v>26</v>
      </c>
      <c r="O545" s="3" t="s">
        <v>25</v>
      </c>
      <c r="P545" s="3" t="s">
        <v>25</v>
      </c>
      <c r="Q545" s="3">
        <v>11</v>
      </c>
      <c r="R545" s="3" t="s">
        <v>38</v>
      </c>
      <c r="S545" s="3" t="s">
        <v>87</v>
      </c>
      <c r="T545" s="3">
        <f>COUNTBLANK(shopping_behavior_updated[Customer ID])</f>
        <v>0</v>
      </c>
      <c r="U545" s="3">
        <f>IF(IFERROR(VLOOKUP(shopping_behavior_updated[[#This Row],[Customer ID]],A546:$A$3902,1,FALSE),0),1,0)</f>
        <v>0</v>
      </c>
    </row>
    <row r="546" spans="1:21" x14ac:dyDescent="0.2">
      <c r="A546" s="3">
        <v>545</v>
      </c>
      <c r="B546" s="3">
        <v>34</v>
      </c>
      <c r="C546" s="3" t="s">
        <v>18</v>
      </c>
      <c r="D546" s="3" t="s">
        <v>40</v>
      </c>
      <c r="E546" s="3" t="s">
        <v>41</v>
      </c>
      <c r="F546" s="3">
        <v>64</v>
      </c>
      <c r="G546" s="3" t="s">
        <v>148</v>
      </c>
      <c r="H546" s="3" t="s">
        <v>35</v>
      </c>
      <c r="I546" s="3" t="s">
        <v>133</v>
      </c>
      <c r="J546" s="3" t="s">
        <v>52</v>
      </c>
      <c r="K546" s="3">
        <v>33</v>
      </c>
      <c r="L546" s="3" t="s">
        <v>25</v>
      </c>
      <c r="M546" s="3" t="str">
        <f>IF(shopping_behavior_updated[[#This Row],[Subscription Status]]="","desconocido",shopping_behavior_updated[[#This Row],[Subscription Status]])</f>
        <v>Yes</v>
      </c>
      <c r="N546" s="3" t="s">
        <v>53</v>
      </c>
      <c r="O546" s="3" t="s">
        <v>25</v>
      </c>
      <c r="P546" s="3" t="s">
        <v>25</v>
      </c>
      <c r="Q546" s="3">
        <v>30</v>
      </c>
      <c r="R546" s="3" t="s">
        <v>74</v>
      </c>
      <c r="S546" s="3" t="s">
        <v>96</v>
      </c>
      <c r="T546" s="3">
        <f>COUNTBLANK(shopping_behavior_updated[Customer ID])</f>
        <v>0</v>
      </c>
      <c r="U546" s="3">
        <f>IF(IFERROR(VLOOKUP(shopping_behavior_updated[[#This Row],[Customer ID]],A547:$A$3902,1,FALSE),0),1,0)</f>
        <v>0</v>
      </c>
    </row>
    <row r="547" spans="1:21" x14ac:dyDescent="0.2">
      <c r="A547" s="3">
        <v>546</v>
      </c>
      <c r="B547" s="3">
        <v>33</v>
      </c>
      <c r="C547" s="3" t="s">
        <v>18</v>
      </c>
      <c r="D547" s="3" t="s">
        <v>61</v>
      </c>
      <c r="E547" s="3" t="s">
        <v>62</v>
      </c>
      <c r="F547" s="3">
        <v>32</v>
      </c>
      <c r="G547" s="3" t="s">
        <v>89</v>
      </c>
      <c r="H547" s="3" t="s">
        <v>22</v>
      </c>
      <c r="I547" s="3" t="s">
        <v>135</v>
      </c>
      <c r="J547" s="3" t="s">
        <v>52</v>
      </c>
      <c r="K547" s="3">
        <v>35</v>
      </c>
      <c r="L547" s="3" t="s">
        <v>25</v>
      </c>
      <c r="M547" s="3" t="str">
        <f>IF(shopping_behavior_updated[[#This Row],[Subscription Status]]="","desconocido",shopping_behavior_updated[[#This Row],[Subscription Status]])</f>
        <v>Yes</v>
      </c>
      <c r="N547" s="3" t="s">
        <v>69</v>
      </c>
      <c r="O547" s="3" t="s">
        <v>25</v>
      </c>
      <c r="P547" s="3" t="s">
        <v>25</v>
      </c>
      <c r="Q547" s="3">
        <v>48</v>
      </c>
      <c r="R547" s="3" t="s">
        <v>85</v>
      </c>
      <c r="S547" s="3" t="s">
        <v>48</v>
      </c>
      <c r="T547" s="3">
        <f>COUNTBLANK(shopping_behavior_updated[Customer ID])</f>
        <v>0</v>
      </c>
      <c r="U547" s="3">
        <f>IF(IFERROR(VLOOKUP(shopping_behavior_updated[[#This Row],[Customer ID]],A548:$A$3902,1,FALSE),0),1,0)</f>
        <v>0</v>
      </c>
    </row>
    <row r="548" spans="1:21" x14ac:dyDescent="0.2">
      <c r="A548" s="3">
        <v>547</v>
      </c>
      <c r="B548" s="3">
        <v>62</v>
      </c>
      <c r="C548" s="3" t="s">
        <v>18</v>
      </c>
      <c r="D548" s="3" t="s">
        <v>103</v>
      </c>
      <c r="E548" s="3" t="s">
        <v>20</v>
      </c>
      <c r="F548" s="3">
        <v>74</v>
      </c>
      <c r="G548" s="3" t="s">
        <v>129</v>
      </c>
      <c r="H548" s="3" t="s">
        <v>43</v>
      </c>
      <c r="I548" s="3" t="s">
        <v>109</v>
      </c>
      <c r="J548" s="3" t="s">
        <v>24</v>
      </c>
      <c r="K548" s="3">
        <v>34</v>
      </c>
      <c r="L548" s="3" t="s">
        <v>25</v>
      </c>
      <c r="M548" s="3" t="str">
        <f>IF(shopping_behavior_updated[[#This Row],[Subscription Status]]="","desconocido",shopping_behavior_updated[[#This Row],[Subscription Status]])</f>
        <v>Yes</v>
      </c>
      <c r="N548" s="3" t="s">
        <v>37</v>
      </c>
      <c r="O548" s="3" t="s">
        <v>25</v>
      </c>
      <c r="P548" s="3" t="s">
        <v>25</v>
      </c>
      <c r="Q548" s="3">
        <v>45</v>
      </c>
      <c r="R548" s="3" t="s">
        <v>27</v>
      </c>
      <c r="S548" s="3" t="s">
        <v>75</v>
      </c>
      <c r="T548" s="3">
        <f>COUNTBLANK(shopping_behavior_updated[Customer ID])</f>
        <v>0</v>
      </c>
      <c r="U548" s="3">
        <f>IF(IFERROR(VLOOKUP(shopping_behavior_updated[[#This Row],[Customer ID]],A549:$A$3902,1,FALSE),0),1,0)</f>
        <v>0</v>
      </c>
    </row>
    <row r="549" spans="1:21" x14ac:dyDescent="0.2">
      <c r="A549" s="3">
        <v>548</v>
      </c>
      <c r="B549" s="3">
        <v>38</v>
      </c>
      <c r="C549" s="3" t="s">
        <v>18</v>
      </c>
      <c r="D549" s="3" t="s">
        <v>101</v>
      </c>
      <c r="E549" s="3" t="s">
        <v>62</v>
      </c>
      <c r="F549" s="3">
        <v>50</v>
      </c>
      <c r="G549" s="3" t="s">
        <v>106</v>
      </c>
      <c r="H549" s="3" t="s">
        <v>43</v>
      </c>
      <c r="I549" s="3" t="s">
        <v>143</v>
      </c>
      <c r="J549" s="3" t="s">
        <v>24</v>
      </c>
      <c r="K549" s="3">
        <v>28</v>
      </c>
      <c r="L549" s="3" t="s">
        <v>25</v>
      </c>
      <c r="M549" s="3" t="str">
        <f>IF(shopping_behavior_updated[[#This Row],[Subscription Status]]="","desconocido",shopping_behavior_updated[[#This Row],[Subscription Status]])</f>
        <v>Yes</v>
      </c>
      <c r="N549" s="3" t="s">
        <v>37</v>
      </c>
      <c r="O549" s="3" t="s">
        <v>25</v>
      </c>
      <c r="P549" s="3" t="s">
        <v>25</v>
      </c>
      <c r="Q549" s="3">
        <v>26</v>
      </c>
      <c r="R549" s="3" t="s">
        <v>27</v>
      </c>
      <c r="S549" s="3" t="s">
        <v>39</v>
      </c>
      <c r="T549" s="3">
        <f>COUNTBLANK(shopping_behavior_updated[Customer ID])</f>
        <v>0</v>
      </c>
      <c r="U549" s="3">
        <f>IF(IFERROR(VLOOKUP(shopping_behavior_updated[[#This Row],[Customer ID]],A550:$A$3902,1,FALSE),0),1,0)</f>
        <v>0</v>
      </c>
    </row>
    <row r="550" spans="1:21" x14ac:dyDescent="0.2">
      <c r="A550" s="3">
        <v>549</v>
      </c>
      <c r="B550" s="3">
        <v>36</v>
      </c>
      <c r="C550" s="3" t="s">
        <v>18</v>
      </c>
      <c r="D550" s="3" t="s">
        <v>131</v>
      </c>
      <c r="E550" s="3" t="s">
        <v>66</v>
      </c>
      <c r="F550" s="3">
        <v>64</v>
      </c>
      <c r="G550" s="3" t="s">
        <v>144</v>
      </c>
      <c r="H550" s="3" t="s">
        <v>43</v>
      </c>
      <c r="I550" s="3" t="s">
        <v>93</v>
      </c>
      <c r="J550" s="3" t="s">
        <v>24</v>
      </c>
      <c r="K550" s="3">
        <v>46</v>
      </c>
      <c r="L550" s="3" t="s">
        <v>25</v>
      </c>
      <c r="M550" s="3" t="str">
        <f>IF(shopping_behavior_updated[[#This Row],[Subscription Status]]="","desconocido",shopping_behavior_updated[[#This Row],[Subscription Status]])</f>
        <v>Yes</v>
      </c>
      <c r="N550" s="3" t="s">
        <v>73</v>
      </c>
      <c r="O550" s="3" t="s">
        <v>25</v>
      </c>
      <c r="P550" s="3" t="s">
        <v>25</v>
      </c>
      <c r="Q550" s="3">
        <v>41</v>
      </c>
      <c r="R550" s="3" t="s">
        <v>85</v>
      </c>
      <c r="S550" s="3" t="s">
        <v>96</v>
      </c>
      <c r="T550" s="3">
        <f>COUNTBLANK(shopping_behavior_updated[Customer ID])</f>
        <v>0</v>
      </c>
      <c r="U550" s="3">
        <f>IF(IFERROR(VLOOKUP(shopping_behavior_updated[[#This Row],[Customer ID]],A551:$A$3902,1,FALSE),0),1,0)</f>
        <v>0</v>
      </c>
    </row>
    <row r="551" spans="1:21" x14ac:dyDescent="0.2">
      <c r="A551" s="3">
        <v>550</v>
      </c>
      <c r="B551" s="3">
        <v>31</v>
      </c>
      <c r="C551" s="3" t="s">
        <v>18</v>
      </c>
      <c r="D551" s="3" t="s">
        <v>131</v>
      </c>
      <c r="E551" s="3" t="s">
        <v>66</v>
      </c>
      <c r="F551" s="3">
        <v>29</v>
      </c>
      <c r="G551" s="3" t="s">
        <v>116</v>
      </c>
      <c r="H551" s="3" t="s">
        <v>35</v>
      </c>
      <c r="I551" s="3" t="s">
        <v>77</v>
      </c>
      <c r="J551" s="3" t="s">
        <v>56</v>
      </c>
      <c r="K551" s="3">
        <v>36</v>
      </c>
      <c r="L551" s="3" t="s">
        <v>25</v>
      </c>
      <c r="M551" s="3" t="str">
        <f>IF(shopping_behavior_updated[[#This Row],[Subscription Status]]="","desconocido",shopping_behavior_updated[[#This Row],[Subscription Status]])</f>
        <v>Yes</v>
      </c>
      <c r="N551" s="3" t="s">
        <v>26</v>
      </c>
      <c r="O551" s="3" t="s">
        <v>25</v>
      </c>
      <c r="P551" s="3" t="s">
        <v>25</v>
      </c>
      <c r="Q551" s="3">
        <v>37</v>
      </c>
      <c r="R551" s="3" t="s">
        <v>27</v>
      </c>
      <c r="S551" s="3" t="s">
        <v>75</v>
      </c>
      <c r="T551" s="3">
        <f>COUNTBLANK(shopping_behavior_updated[Customer ID])</f>
        <v>0</v>
      </c>
      <c r="U551" s="3">
        <f>IF(IFERROR(VLOOKUP(shopping_behavior_updated[[#This Row],[Customer ID]],A552:$A$3902,1,FALSE),0),1,0)</f>
        <v>0</v>
      </c>
    </row>
    <row r="552" spans="1:21" x14ac:dyDescent="0.2">
      <c r="A552" s="3">
        <v>551</v>
      </c>
      <c r="B552" s="3">
        <v>62</v>
      </c>
      <c r="C552" s="3" t="s">
        <v>18</v>
      </c>
      <c r="D552" s="3" t="s">
        <v>132</v>
      </c>
      <c r="E552" s="3" t="s">
        <v>66</v>
      </c>
      <c r="F552" s="3">
        <v>62</v>
      </c>
      <c r="G552" s="3" t="s">
        <v>141</v>
      </c>
      <c r="H552" s="3" t="s">
        <v>43</v>
      </c>
      <c r="I552" s="3" t="s">
        <v>77</v>
      </c>
      <c r="J552" s="3" t="s">
        <v>52</v>
      </c>
      <c r="K552" s="3">
        <v>33</v>
      </c>
      <c r="L552" s="3" t="s">
        <v>25</v>
      </c>
      <c r="M552" s="3" t="str">
        <f>IF(shopping_behavior_updated[[#This Row],[Subscription Status]]="","desconocido",shopping_behavior_updated[[#This Row],[Subscription Status]])</f>
        <v>Yes</v>
      </c>
      <c r="N552" s="3" t="s">
        <v>73</v>
      </c>
      <c r="O552" s="3" t="s">
        <v>25</v>
      </c>
      <c r="P552" s="3" t="s">
        <v>25</v>
      </c>
      <c r="Q552" s="3">
        <v>12</v>
      </c>
      <c r="R552" s="3" t="s">
        <v>45</v>
      </c>
      <c r="S552" s="3" t="s">
        <v>39</v>
      </c>
      <c r="T552" s="3">
        <f>COUNTBLANK(shopping_behavior_updated[Customer ID])</f>
        <v>0</v>
      </c>
      <c r="U552" s="3">
        <f>IF(IFERROR(VLOOKUP(shopping_behavior_updated[[#This Row],[Customer ID]],A553:$A$3902,1,FALSE),0),1,0)</f>
        <v>0</v>
      </c>
    </row>
    <row r="553" spans="1:21" x14ac:dyDescent="0.2">
      <c r="A553" s="3">
        <v>552</v>
      </c>
      <c r="B553" s="3">
        <v>29</v>
      </c>
      <c r="C553" s="3" t="s">
        <v>18</v>
      </c>
      <c r="D553" s="3" t="s">
        <v>61</v>
      </c>
      <c r="E553" s="3" t="s">
        <v>62</v>
      </c>
      <c r="F553" s="3">
        <v>78</v>
      </c>
      <c r="G553" s="3" t="s">
        <v>134</v>
      </c>
      <c r="H553" s="3" t="s">
        <v>91</v>
      </c>
      <c r="I553" s="3" t="s">
        <v>95</v>
      </c>
      <c r="J553" s="3" t="s">
        <v>56</v>
      </c>
      <c r="K553" s="3">
        <v>31</v>
      </c>
      <c r="L553" s="3" t="s">
        <v>25</v>
      </c>
      <c r="M553" s="3" t="str">
        <f>IF(shopping_behavior_updated[[#This Row],[Subscription Status]]="","desconocido",shopping_behavior_updated[[#This Row],[Subscription Status]])</f>
        <v>Yes</v>
      </c>
      <c r="N553" s="3" t="s">
        <v>69</v>
      </c>
      <c r="O553" s="3" t="s">
        <v>25</v>
      </c>
      <c r="P553" s="3" t="s">
        <v>25</v>
      </c>
      <c r="Q553" s="3">
        <v>27</v>
      </c>
      <c r="R553" s="3" t="s">
        <v>32</v>
      </c>
      <c r="S553" s="3" t="s">
        <v>75</v>
      </c>
      <c r="T553" s="3">
        <f>COUNTBLANK(shopping_behavior_updated[Customer ID])</f>
        <v>0</v>
      </c>
      <c r="U553" s="3">
        <f>IF(IFERROR(VLOOKUP(shopping_behavior_updated[[#This Row],[Customer ID]],A554:$A$3902,1,FALSE),0),1,0)</f>
        <v>0</v>
      </c>
    </row>
    <row r="554" spans="1:21" x14ac:dyDescent="0.2">
      <c r="A554" s="3">
        <v>553</v>
      </c>
      <c r="B554" s="3">
        <v>24</v>
      </c>
      <c r="C554" s="3" t="s">
        <v>18</v>
      </c>
      <c r="D554" s="3" t="s">
        <v>112</v>
      </c>
      <c r="E554" s="3" t="s">
        <v>20</v>
      </c>
      <c r="F554" s="3">
        <v>94</v>
      </c>
      <c r="G554" s="3" t="s">
        <v>67</v>
      </c>
      <c r="H554" s="3" t="s">
        <v>43</v>
      </c>
      <c r="I554" s="3" t="s">
        <v>99</v>
      </c>
      <c r="J554" s="3" t="s">
        <v>56</v>
      </c>
      <c r="K554" s="3">
        <v>35</v>
      </c>
      <c r="L554" s="3" t="s">
        <v>25</v>
      </c>
      <c r="M554" s="3" t="str">
        <f>IF(shopping_behavior_updated[[#This Row],[Subscription Status]]="","desconocido",shopping_behavior_updated[[#This Row],[Subscription Status]])</f>
        <v>Yes</v>
      </c>
      <c r="N554" s="3" t="s">
        <v>26</v>
      </c>
      <c r="O554" s="3" t="s">
        <v>25</v>
      </c>
      <c r="P554" s="3" t="s">
        <v>25</v>
      </c>
      <c r="Q554" s="3">
        <v>18</v>
      </c>
      <c r="R554" s="3" t="s">
        <v>74</v>
      </c>
      <c r="S554" s="3" t="s">
        <v>39</v>
      </c>
      <c r="T554" s="3">
        <f>COUNTBLANK(shopping_behavior_updated[Customer ID])</f>
        <v>0</v>
      </c>
      <c r="U554" s="3">
        <f>IF(IFERROR(VLOOKUP(shopping_behavior_updated[[#This Row],[Customer ID]],A555:$A$3902,1,FALSE),0),1,0)</f>
        <v>0</v>
      </c>
    </row>
    <row r="555" spans="1:21" x14ac:dyDescent="0.2">
      <c r="A555" s="3">
        <v>554</v>
      </c>
      <c r="B555" s="3">
        <v>63</v>
      </c>
      <c r="C555" s="3" t="s">
        <v>18</v>
      </c>
      <c r="D555" s="3" t="s">
        <v>88</v>
      </c>
      <c r="E555" s="3" t="s">
        <v>66</v>
      </c>
      <c r="F555" s="3">
        <v>59</v>
      </c>
      <c r="G555" s="3" t="s">
        <v>102</v>
      </c>
      <c r="H555" s="3" t="s">
        <v>43</v>
      </c>
      <c r="I555" s="3" t="s">
        <v>51</v>
      </c>
      <c r="J555" s="3" t="s">
        <v>24</v>
      </c>
      <c r="K555" s="3">
        <v>32</v>
      </c>
      <c r="L555" s="3" t="s">
        <v>25</v>
      </c>
      <c r="M555" s="3" t="str">
        <f>IF(shopping_behavior_updated[[#This Row],[Subscription Status]]="","desconocido",shopping_behavior_updated[[#This Row],[Subscription Status]])</f>
        <v>Yes</v>
      </c>
      <c r="N555" s="3" t="s">
        <v>26</v>
      </c>
      <c r="O555" s="3" t="s">
        <v>25</v>
      </c>
      <c r="P555" s="3" t="s">
        <v>25</v>
      </c>
      <c r="Q555" s="3">
        <v>15</v>
      </c>
      <c r="R555" s="3" t="s">
        <v>38</v>
      </c>
      <c r="S555" s="3" t="s">
        <v>57</v>
      </c>
      <c r="T555" s="3">
        <f>COUNTBLANK(shopping_behavior_updated[Customer ID])</f>
        <v>0</v>
      </c>
      <c r="U555" s="3">
        <f>IF(IFERROR(VLOOKUP(shopping_behavior_updated[[#This Row],[Customer ID]],A556:$A$3902,1,FALSE),0),1,0)</f>
        <v>0</v>
      </c>
    </row>
    <row r="556" spans="1:21" x14ac:dyDescent="0.2">
      <c r="A556" s="3">
        <v>555</v>
      </c>
      <c r="B556" s="3">
        <v>56</v>
      </c>
      <c r="C556" s="3" t="s">
        <v>18</v>
      </c>
      <c r="D556" s="3" t="s">
        <v>49</v>
      </c>
      <c r="E556" s="3" t="s">
        <v>41</v>
      </c>
      <c r="F556" s="3">
        <v>47</v>
      </c>
      <c r="G556" s="3" t="s">
        <v>147</v>
      </c>
      <c r="H556" s="3" t="s">
        <v>43</v>
      </c>
      <c r="I556" s="3" t="s">
        <v>107</v>
      </c>
      <c r="J556" s="3" t="s">
        <v>52</v>
      </c>
      <c r="K556" s="3">
        <v>3</v>
      </c>
      <c r="L556" s="3" t="s">
        <v>25</v>
      </c>
      <c r="M556" s="3" t="str">
        <f>IF(shopping_behavior_updated[[#This Row],[Subscription Status]]="","desconocido",shopping_behavior_updated[[#This Row],[Subscription Status]])</f>
        <v>Yes</v>
      </c>
      <c r="N556" s="3" t="s">
        <v>26</v>
      </c>
      <c r="O556" s="3" t="s">
        <v>25</v>
      </c>
      <c r="P556" s="3" t="s">
        <v>25</v>
      </c>
      <c r="Q556" s="3">
        <v>34</v>
      </c>
      <c r="R556" s="3" t="s">
        <v>74</v>
      </c>
      <c r="S556" s="3" t="s">
        <v>39</v>
      </c>
      <c r="T556" s="3">
        <f>COUNTBLANK(shopping_behavior_updated[Customer ID])</f>
        <v>0</v>
      </c>
      <c r="U556" s="3">
        <f>IF(IFERROR(VLOOKUP(shopping_behavior_updated[[#This Row],[Customer ID]],A557:$A$3902,1,FALSE),0),1,0)</f>
        <v>0</v>
      </c>
    </row>
    <row r="557" spans="1:21" x14ac:dyDescent="0.2">
      <c r="A557" s="3">
        <v>556</v>
      </c>
      <c r="B557" s="3">
        <v>63</v>
      </c>
      <c r="C557" s="3" t="s">
        <v>18</v>
      </c>
      <c r="D557" s="3" t="s">
        <v>142</v>
      </c>
      <c r="E557" s="3" t="s">
        <v>66</v>
      </c>
      <c r="F557" s="3">
        <v>57</v>
      </c>
      <c r="G557" s="3" t="s">
        <v>30</v>
      </c>
      <c r="H557" s="3" t="s">
        <v>43</v>
      </c>
      <c r="I557" s="3" t="s">
        <v>51</v>
      </c>
      <c r="J557" s="3" t="s">
        <v>56</v>
      </c>
      <c r="K557" s="3">
        <v>48</v>
      </c>
      <c r="L557" s="3" t="s">
        <v>25</v>
      </c>
      <c r="M557" s="3" t="str">
        <f>IF(shopping_behavior_updated[[#This Row],[Subscription Status]]="","desconocido",shopping_behavior_updated[[#This Row],[Subscription Status]])</f>
        <v>Yes</v>
      </c>
      <c r="N557" s="3" t="s">
        <v>26</v>
      </c>
      <c r="O557" s="3" t="s">
        <v>25</v>
      </c>
      <c r="P557" s="3" t="s">
        <v>25</v>
      </c>
      <c r="Q557" s="3">
        <v>37</v>
      </c>
      <c r="R557" s="3" t="s">
        <v>27</v>
      </c>
      <c r="S557" s="3" t="s">
        <v>48</v>
      </c>
      <c r="T557" s="3">
        <f>COUNTBLANK(shopping_behavior_updated[Customer ID])</f>
        <v>0</v>
      </c>
      <c r="U557" s="3">
        <f>IF(IFERROR(VLOOKUP(shopping_behavior_updated[[#This Row],[Customer ID]],A558:$A$3902,1,FALSE),0),1,0)</f>
        <v>0</v>
      </c>
    </row>
    <row r="558" spans="1:21" x14ac:dyDescent="0.2">
      <c r="A558" s="3">
        <v>557</v>
      </c>
      <c r="B558" s="3">
        <v>40</v>
      </c>
      <c r="C558" s="3" t="s">
        <v>18</v>
      </c>
      <c r="D558" s="3" t="s">
        <v>61</v>
      </c>
      <c r="E558" s="3" t="s">
        <v>62</v>
      </c>
      <c r="F558" s="3">
        <v>90</v>
      </c>
      <c r="G558" s="3" t="s">
        <v>55</v>
      </c>
      <c r="H558" s="3" t="s">
        <v>22</v>
      </c>
      <c r="I558" s="3" t="s">
        <v>125</v>
      </c>
      <c r="J558" s="3" t="s">
        <v>24</v>
      </c>
      <c r="K558" s="3">
        <v>5</v>
      </c>
      <c r="L558" s="3" t="s">
        <v>25</v>
      </c>
      <c r="M558" s="3" t="str">
        <f>IF(shopping_behavior_updated[[#This Row],[Subscription Status]]="","desconocido",shopping_behavior_updated[[#This Row],[Subscription Status]])</f>
        <v>Yes</v>
      </c>
      <c r="N558" s="3" t="s">
        <v>73</v>
      </c>
      <c r="O558" s="3" t="s">
        <v>25</v>
      </c>
      <c r="P558" s="3" t="s">
        <v>25</v>
      </c>
      <c r="Q558" s="3">
        <v>21</v>
      </c>
      <c r="R558" s="3" t="s">
        <v>32</v>
      </c>
      <c r="S558" s="3" t="s">
        <v>28</v>
      </c>
      <c r="T558" s="3">
        <f>COUNTBLANK(shopping_behavior_updated[Customer ID])</f>
        <v>0</v>
      </c>
      <c r="U558" s="3">
        <f>IF(IFERROR(VLOOKUP(shopping_behavior_updated[[#This Row],[Customer ID]],A559:$A$3902,1,FALSE),0),1,0)</f>
        <v>0</v>
      </c>
    </row>
    <row r="559" spans="1:21" x14ac:dyDescent="0.2">
      <c r="A559" s="3">
        <v>558</v>
      </c>
      <c r="B559" s="3">
        <v>18</v>
      </c>
      <c r="C559" s="3" t="s">
        <v>18</v>
      </c>
      <c r="D559" s="3" t="s">
        <v>54</v>
      </c>
      <c r="E559" s="3" t="s">
        <v>20</v>
      </c>
      <c r="F559" s="3">
        <v>60</v>
      </c>
      <c r="G559" s="3" t="s">
        <v>119</v>
      </c>
      <c r="H559" s="3" t="s">
        <v>43</v>
      </c>
      <c r="I559" s="3" t="s">
        <v>51</v>
      </c>
      <c r="J559" s="3" t="s">
        <v>36</v>
      </c>
      <c r="K559" s="3">
        <v>29</v>
      </c>
      <c r="L559" s="3" t="s">
        <v>25</v>
      </c>
      <c r="M559" s="3" t="str">
        <f>IF(shopping_behavior_updated[[#This Row],[Subscription Status]]="","desconocido",shopping_behavior_updated[[#This Row],[Subscription Status]])</f>
        <v>Yes</v>
      </c>
      <c r="N559" s="3" t="s">
        <v>37</v>
      </c>
      <c r="O559" s="3" t="s">
        <v>25</v>
      </c>
      <c r="P559" s="3" t="s">
        <v>25</v>
      </c>
      <c r="Q559" s="3">
        <v>31</v>
      </c>
      <c r="R559" s="3" t="s">
        <v>85</v>
      </c>
      <c r="S559" s="3" t="s">
        <v>39</v>
      </c>
      <c r="T559" s="3">
        <f>COUNTBLANK(shopping_behavior_updated[Customer ID])</f>
        <v>0</v>
      </c>
      <c r="U559" s="3">
        <f>IF(IFERROR(VLOOKUP(shopping_behavior_updated[[#This Row],[Customer ID]],A560:$A$3902,1,FALSE),0),1,0)</f>
        <v>0</v>
      </c>
    </row>
    <row r="560" spans="1:21" x14ac:dyDescent="0.2">
      <c r="A560" s="3">
        <v>559</v>
      </c>
      <c r="B560" s="3">
        <v>50</v>
      </c>
      <c r="C560" s="3" t="s">
        <v>18</v>
      </c>
      <c r="D560" s="3" t="s">
        <v>49</v>
      </c>
      <c r="E560" s="3" t="s">
        <v>41</v>
      </c>
      <c r="F560" s="3">
        <v>77</v>
      </c>
      <c r="G560" s="3" t="s">
        <v>145</v>
      </c>
      <c r="H560" s="3" t="s">
        <v>22</v>
      </c>
      <c r="I560" s="3" t="s">
        <v>84</v>
      </c>
      <c r="J560" s="3" t="s">
        <v>56</v>
      </c>
      <c r="K560" s="3">
        <v>32</v>
      </c>
      <c r="L560" s="3" t="s">
        <v>25</v>
      </c>
      <c r="M560" s="3" t="str">
        <f>IF(shopping_behavior_updated[[#This Row],[Subscription Status]]="","desconocido",shopping_behavior_updated[[#This Row],[Subscription Status]])</f>
        <v>Yes</v>
      </c>
      <c r="N560" s="3" t="s">
        <v>26</v>
      </c>
      <c r="O560" s="3" t="s">
        <v>25</v>
      </c>
      <c r="P560" s="3" t="s">
        <v>25</v>
      </c>
      <c r="Q560" s="3">
        <v>43</v>
      </c>
      <c r="R560" s="3" t="s">
        <v>85</v>
      </c>
      <c r="S560" s="3" t="s">
        <v>96</v>
      </c>
      <c r="T560" s="3">
        <f>COUNTBLANK(shopping_behavior_updated[Customer ID])</f>
        <v>0</v>
      </c>
      <c r="U560" s="3">
        <f>IF(IFERROR(VLOOKUP(shopping_behavior_updated[[#This Row],[Customer ID]],A561:$A$3902,1,FALSE),0),1,0)</f>
        <v>0</v>
      </c>
    </row>
    <row r="561" spans="1:21" x14ac:dyDescent="0.2">
      <c r="A561" s="3">
        <v>560</v>
      </c>
      <c r="B561" s="3">
        <v>66</v>
      </c>
      <c r="C561" s="3" t="s">
        <v>18</v>
      </c>
      <c r="D561" s="3" t="s">
        <v>118</v>
      </c>
      <c r="E561" s="3" t="s">
        <v>66</v>
      </c>
      <c r="F561" s="3">
        <v>41</v>
      </c>
      <c r="G561" s="3" t="s">
        <v>116</v>
      </c>
      <c r="H561" s="3" t="s">
        <v>43</v>
      </c>
      <c r="I561" s="3" t="s">
        <v>125</v>
      </c>
      <c r="J561" s="3" t="s">
        <v>56</v>
      </c>
      <c r="K561" s="3">
        <v>29</v>
      </c>
      <c r="L561" s="3" t="s">
        <v>25</v>
      </c>
      <c r="M561" s="3" t="str">
        <f>IF(shopping_behavior_updated[[#This Row],[Subscription Status]]="","desconocido",shopping_behavior_updated[[#This Row],[Subscription Status]])</f>
        <v>Yes</v>
      </c>
      <c r="N561" s="3" t="s">
        <v>73</v>
      </c>
      <c r="O561" s="3" t="s">
        <v>25</v>
      </c>
      <c r="P561" s="3" t="s">
        <v>25</v>
      </c>
      <c r="Q561" s="3">
        <v>22</v>
      </c>
      <c r="R561" s="3" t="s">
        <v>74</v>
      </c>
      <c r="S561" s="3" t="s">
        <v>87</v>
      </c>
      <c r="T561" s="3">
        <f>COUNTBLANK(shopping_behavior_updated[Customer ID])</f>
        <v>0</v>
      </c>
      <c r="U561" s="3">
        <f>IF(IFERROR(VLOOKUP(shopping_behavior_updated[[#This Row],[Customer ID]],A562:$A$3902,1,FALSE),0),1,0)</f>
        <v>0</v>
      </c>
    </row>
    <row r="562" spans="1:21" x14ac:dyDescent="0.2">
      <c r="A562" s="3">
        <v>561</v>
      </c>
      <c r="B562" s="3">
        <v>25</v>
      </c>
      <c r="C562" s="3" t="s">
        <v>18</v>
      </c>
      <c r="D562" s="3" t="s">
        <v>105</v>
      </c>
      <c r="E562" s="3" t="s">
        <v>66</v>
      </c>
      <c r="F562" s="3">
        <v>48</v>
      </c>
      <c r="G562" s="3" t="s">
        <v>59</v>
      </c>
      <c r="H562" s="3" t="s">
        <v>22</v>
      </c>
      <c r="I562" s="3" t="s">
        <v>107</v>
      </c>
      <c r="J562" s="3" t="s">
        <v>56</v>
      </c>
      <c r="K562" s="3">
        <v>33</v>
      </c>
      <c r="L562" s="3" t="s">
        <v>25</v>
      </c>
      <c r="M562" s="3" t="str">
        <f>IF(shopping_behavior_updated[[#This Row],[Subscription Status]]="","desconocido",shopping_behavior_updated[[#This Row],[Subscription Status]])</f>
        <v>Yes</v>
      </c>
      <c r="N562" s="3" t="s">
        <v>37</v>
      </c>
      <c r="O562" s="3" t="s">
        <v>25</v>
      </c>
      <c r="P562" s="3" t="s">
        <v>25</v>
      </c>
      <c r="Q562" s="3">
        <v>12</v>
      </c>
      <c r="R562" s="3" t="s">
        <v>85</v>
      </c>
      <c r="S562" s="3" t="s">
        <v>48</v>
      </c>
      <c r="T562" s="3">
        <f>COUNTBLANK(shopping_behavior_updated[Customer ID])</f>
        <v>0</v>
      </c>
      <c r="U562" s="3">
        <f>IF(IFERROR(VLOOKUP(shopping_behavior_updated[[#This Row],[Customer ID]],A563:$A$3902,1,FALSE),0),1,0)</f>
        <v>0</v>
      </c>
    </row>
    <row r="563" spans="1:21" x14ac:dyDescent="0.2">
      <c r="A563" s="3">
        <v>562</v>
      </c>
      <c r="B563" s="3">
        <v>65</v>
      </c>
      <c r="C563" s="3" t="s">
        <v>18</v>
      </c>
      <c r="D563" s="3" t="s">
        <v>101</v>
      </c>
      <c r="E563" s="3" t="s">
        <v>62</v>
      </c>
      <c r="F563" s="3">
        <v>65</v>
      </c>
      <c r="G563" s="3" t="s">
        <v>89</v>
      </c>
      <c r="H563" s="3" t="s">
        <v>43</v>
      </c>
      <c r="I563" s="3" t="s">
        <v>143</v>
      </c>
      <c r="J563" s="3" t="s">
        <v>56</v>
      </c>
      <c r="K563" s="3">
        <v>26</v>
      </c>
      <c r="L563" s="3" t="s">
        <v>25</v>
      </c>
      <c r="M563" s="3" t="str">
        <f>IF(shopping_behavior_updated[[#This Row],[Subscription Status]]="","desconocido",shopping_behavior_updated[[#This Row],[Subscription Status]])</f>
        <v>Yes</v>
      </c>
      <c r="N563" s="3" t="s">
        <v>44</v>
      </c>
      <c r="O563" s="3" t="s">
        <v>25</v>
      </c>
      <c r="P563" s="3" t="s">
        <v>25</v>
      </c>
      <c r="Q563" s="3">
        <v>25</v>
      </c>
      <c r="R563" s="3" t="s">
        <v>45</v>
      </c>
      <c r="S563" s="3" t="s">
        <v>28</v>
      </c>
      <c r="T563" s="3">
        <f>COUNTBLANK(shopping_behavior_updated[Customer ID])</f>
        <v>0</v>
      </c>
      <c r="U563" s="3">
        <f>IF(IFERROR(VLOOKUP(shopping_behavior_updated[[#This Row],[Customer ID]],A564:$A$3902,1,FALSE),0),1,0)</f>
        <v>0</v>
      </c>
    </row>
    <row r="564" spans="1:21" x14ac:dyDescent="0.2">
      <c r="A564" s="3">
        <v>563</v>
      </c>
      <c r="B564" s="3">
        <v>53</v>
      </c>
      <c r="C564" s="3" t="s">
        <v>18</v>
      </c>
      <c r="D564" s="3" t="s">
        <v>33</v>
      </c>
      <c r="E564" s="3" t="s">
        <v>20</v>
      </c>
      <c r="F564" s="3">
        <v>62</v>
      </c>
      <c r="G564" s="3" t="s">
        <v>67</v>
      </c>
      <c r="H564" s="3" t="s">
        <v>43</v>
      </c>
      <c r="I564" s="3" t="s">
        <v>143</v>
      </c>
      <c r="J564" s="3" t="s">
        <v>52</v>
      </c>
      <c r="K564" s="3">
        <v>35</v>
      </c>
      <c r="L564" s="3" t="s">
        <v>25</v>
      </c>
      <c r="M564" s="3" t="str">
        <f>IF(shopping_behavior_updated[[#This Row],[Subscription Status]]="","desconocido",shopping_behavior_updated[[#This Row],[Subscription Status]])</f>
        <v>Yes</v>
      </c>
      <c r="N564" s="3" t="s">
        <v>53</v>
      </c>
      <c r="O564" s="3" t="s">
        <v>25</v>
      </c>
      <c r="P564" s="3" t="s">
        <v>25</v>
      </c>
      <c r="Q564" s="3">
        <v>40</v>
      </c>
      <c r="R564" s="3" t="s">
        <v>85</v>
      </c>
      <c r="S564" s="3" t="s">
        <v>48</v>
      </c>
      <c r="T564" s="3">
        <f>COUNTBLANK(shopping_behavior_updated[Customer ID])</f>
        <v>0</v>
      </c>
      <c r="U564" s="3">
        <f>IF(IFERROR(VLOOKUP(shopping_behavior_updated[[#This Row],[Customer ID]],A565:$A$3902,1,FALSE),0),1,0)</f>
        <v>0</v>
      </c>
    </row>
    <row r="565" spans="1:21" x14ac:dyDescent="0.2">
      <c r="A565" s="3">
        <v>564</v>
      </c>
      <c r="B565" s="3">
        <v>61</v>
      </c>
      <c r="C565" s="3" t="s">
        <v>18</v>
      </c>
      <c r="D565" s="3" t="s">
        <v>70</v>
      </c>
      <c r="E565" s="3" t="s">
        <v>41</v>
      </c>
      <c r="F565" s="3">
        <v>99</v>
      </c>
      <c r="G565" s="3" t="s">
        <v>134</v>
      </c>
      <c r="H565" s="3" t="s">
        <v>43</v>
      </c>
      <c r="I565" s="3" t="s">
        <v>93</v>
      </c>
      <c r="J565" s="3" t="s">
        <v>56</v>
      </c>
      <c r="K565" s="3">
        <v>44</v>
      </c>
      <c r="L565" s="3" t="s">
        <v>25</v>
      </c>
      <c r="M565" s="3" t="str">
        <f>IF(shopping_behavior_updated[[#This Row],[Subscription Status]]="","desconocido",shopping_behavior_updated[[#This Row],[Subscription Status]])</f>
        <v>Yes</v>
      </c>
      <c r="N565" s="3" t="s">
        <v>53</v>
      </c>
      <c r="O565" s="3" t="s">
        <v>25</v>
      </c>
      <c r="P565" s="3" t="s">
        <v>25</v>
      </c>
      <c r="Q565" s="3">
        <v>16</v>
      </c>
      <c r="R565" s="3" t="s">
        <v>85</v>
      </c>
      <c r="S565" s="3" t="s">
        <v>57</v>
      </c>
      <c r="T565" s="3">
        <f>COUNTBLANK(shopping_behavior_updated[Customer ID])</f>
        <v>0</v>
      </c>
      <c r="U565" s="3">
        <f>IF(IFERROR(VLOOKUP(shopping_behavior_updated[[#This Row],[Customer ID]],A566:$A$3902,1,FALSE),0),1,0)</f>
        <v>0</v>
      </c>
    </row>
    <row r="566" spans="1:21" x14ac:dyDescent="0.2">
      <c r="A566" s="3">
        <v>565</v>
      </c>
      <c r="B566" s="3">
        <v>67</v>
      </c>
      <c r="C566" s="3" t="s">
        <v>18</v>
      </c>
      <c r="D566" s="3" t="s">
        <v>103</v>
      </c>
      <c r="E566" s="3" t="s">
        <v>20</v>
      </c>
      <c r="F566" s="3">
        <v>58</v>
      </c>
      <c r="G566" s="3" t="s">
        <v>102</v>
      </c>
      <c r="H566" s="3" t="s">
        <v>43</v>
      </c>
      <c r="I566" s="3" t="s">
        <v>77</v>
      </c>
      <c r="J566" s="3" t="s">
        <v>24</v>
      </c>
      <c r="K566" s="3">
        <v>34</v>
      </c>
      <c r="L566" s="3" t="s">
        <v>25</v>
      </c>
      <c r="M566" s="3" t="str">
        <f>IF(shopping_behavior_updated[[#This Row],[Subscription Status]]="","desconocido",shopping_behavior_updated[[#This Row],[Subscription Status]])</f>
        <v>Yes</v>
      </c>
      <c r="N566" s="3" t="s">
        <v>44</v>
      </c>
      <c r="O566" s="3" t="s">
        <v>25</v>
      </c>
      <c r="P566" s="3" t="s">
        <v>25</v>
      </c>
      <c r="Q566" s="3">
        <v>30</v>
      </c>
      <c r="R566" s="3" t="s">
        <v>74</v>
      </c>
      <c r="S566" s="3" t="s">
        <v>39</v>
      </c>
      <c r="T566" s="3">
        <f>COUNTBLANK(shopping_behavior_updated[Customer ID])</f>
        <v>0</v>
      </c>
      <c r="U566" s="3">
        <f>IF(IFERROR(VLOOKUP(shopping_behavior_updated[[#This Row],[Customer ID]],A567:$A$3902,1,FALSE),0),1,0)</f>
        <v>0</v>
      </c>
    </row>
    <row r="567" spans="1:21" x14ac:dyDescent="0.2">
      <c r="A567" s="3">
        <v>566</v>
      </c>
      <c r="B567" s="3">
        <v>59</v>
      </c>
      <c r="C567" s="3" t="s">
        <v>18</v>
      </c>
      <c r="D567" s="3" t="s">
        <v>131</v>
      </c>
      <c r="E567" s="3" t="s">
        <v>66</v>
      </c>
      <c r="F567" s="3">
        <v>43</v>
      </c>
      <c r="G567" s="3" t="s">
        <v>134</v>
      </c>
      <c r="H567" s="3" t="s">
        <v>22</v>
      </c>
      <c r="I567" s="3" t="s">
        <v>92</v>
      </c>
      <c r="J567" s="3" t="s">
        <v>56</v>
      </c>
      <c r="K567" s="3">
        <v>42</v>
      </c>
      <c r="L567" s="3" t="s">
        <v>25</v>
      </c>
      <c r="M567" s="3" t="str">
        <f>IF(shopping_behavior_updated[[#This Row],[Subscription Status]]="","desconocido",shopping_behavior_updated[[#This Row],[Subscription Status]])</f>
        <v>Yes</v>
      </c>
      <c r="N567" s="3" t="s">
        <v>73</v>
      </c>
      <c r="O567" s="3" t="s">
        <v>25</v>
      </c>
      <c r="P567" s="3" t="s">
        <v>25</v>
      </c>
      <c r="Q567" s="3">
        <v>10</v>
      </c>
      <c r="R567" s="3" t="s">
        <v>27</v>
      </c>
      <c r="S567" s="3" t="s">
        <v>39</v>
      </c>
      <c r="T567" s="3">
        <f>COUNTBLANK(shopping_behavior_updated[Customer ID])</f>
        <v>0</v>
      </c>
      <c r="U567" s="3">
        <f>IF(IFERROR(VLOOKUP(shopping_behavior_updated[[#This Row],[Customer ID]],A568:$A$3902,1,FALSE),0),1,0)</f>
        <v>0</v>
      </c>
    </row>
    <row r="568" spans="1:21" x14ac:dyDescent="0.2">
      <c r="A568" s="3">
        <v>567</v>
      </c>
      <c r="B568" s="3">
        <v>55</v>
      </c>
      <c r="C568" s="3" t="s">
        <v>18</v>
      </c>
      <c r="D568" s="3" t="s">
        <v>49</v>
      </c>
      <c r="E568" s="3" t="s">
        <v>41</v>
      </c>
      <c r="F568" s="3">
        <v>93</v>
      </c>
      <c r="G568" s="3" t="s">
        <v>89</v>
      </c>
      <c r="H568" s="3" t="s">
        <v>43</v>
      </c>
      <c r="I568" s="3" t="s">
        <v>125</v>
      </c>
      <c r="J568" s="3" t="s">
        <v>36</v>
      </c>
      <c r="K568" s="3">
        <v>36</v>
      </c>
      <c r="L568" s="3" t="s">
        <v>25</v>
      </c>
      <c r="M568" s="3" t="str">
        <f>IF(shopping_behavior_updated[[#This Row],[Subscription Status]]="","desconocido",shopping_behavior_updated[[#This Row],[Subscription Status]])</f>
        <v>Yes</v>
      </c>
      <c r="N568" s="3" t="s">
        <v>73</v>
      </c>
      <c r="O568" s="3" t="s">
        <v>25</v>
      </c>
      <c r="P568" s="3" t="s">
        <v>25</v>
      </c>
      <c r="Q568" s="3">
        <v>1</v>
      </c>
      <c r="R568" s="3" t="s">
        <v>85</v>
      </c>
      <c r="S568" s="3" t="s">
        <v>28</v>
      </c>
      <c r="T568" s="3">
        <f>COUNTBLANK(shopping_behavior_updated[Customer ID])</f>
        <v>0</v>
      </c>
      <c r="U568" s="3">
        <f>IF(IFERROR(VLOOKUP(shopping_behavior_updated[[#This Row],[Customer ID]],A569:$A$3902,1,FALSE),0),1,0)</f>
        <v>0</v>
      </c>
    </row>
    <row r="569" spans="1:21" x14ac:dyDescent="0.2">
      <c r="A569" s="3">
        <v>568</v>
      </c>
      <c r="B569" s="3">
        <v>21</v>
      </c>
      <c r="C569" s="3" t="s">
        <v>18</v>
      </c>
      <c r="D569" s="3" t="s">
        <v>19</v>
      </c>
      <c r="E569" s="3" t="s">
        <v>20</v>
      </c>
      <c r="F569" s="3">
        <v>50</v>
      </c>
      <c r="G569" s="3" t="s">
        <v>81</v>
      </c>
      <c r="H569" s="3" t="s">
        <v>35</v>
      </c>
      <c r="I569" s="3" t="s">
        <v>107</v>
      </c>
      <c r="J569" s="3" t="s">
        <v>24</v>
      </c>
      <c r="K569" s="3">
        <v>3</v>
      </c>
      <c r="L569" s="3" t="s">
        <v>25</v>
      </c>
      <c r="M569" s="3" t="str">
        <f>IF(shopping_behavior_updated[[#This Row],[Subscription Status]]="","desconocido",shopping_behavior_updated[[#This Row],[Subscription Status]])</f>
        <v>Yes</v>
      </c>
      <c r="N569" s="3" t="s">
        <v>44</v>
      </c>
      <c r="O569" s="3" t="s">
        <v>25</v>
      </c>
      <c r="P569" s="3" t="s">
        <v>25</v>
      </c>
      <c r="Q569" s="3">
        <v>24</v>
      </c>
      <c r="R569" s="3" t="s">
        <v>27</v>
      </c>
      <c r="S569" s="3" t="s">
        <v>28</v>
      </c>
      <c r="T569" s="3">
        <f>COUNTBLANK(shopping_behavior_updated[Customer ID])</f>
        <v>0</v>
      </c>
      <c r="U569" s="3">
        <f>IF(IFERROR(VLOOKUP(shopping_behavior_updated[[#This Row],[Customer ID]],A570:$A$3902,1,FALSE),0),1,0)</f>
        <v>0</v>
      </c>
    </row>
    <row r="570" spans="1:21" x14ac:dyDescent="0.2">
      <c r="A570" s="3">
        <v>569</v>
      </c>
      <c r="B570" s="3">
        <v>44</v>
      </c>
      <c r="C570" s="3" t="s">
        <v>18</v>
      </c>
      <c r="D570" s="3" t="s">
        <v>94</v>
      </c>
      <c r="E570" s="3" t="s">
        <v>20</v>
      </c>
      <c r="F570" s="3">
        <v>88</v>
      </c>
      <c r="G570" s="3" t="s">
        <v>139</v>
      </c>
      <c r="H570" s="3" t="s">
        <v>22</v>
      </c>
      <c r="I570" s="3" t="s">
        <v>107</v>
      </c>
      <c r="J570" s="3" t="s">
        <v>52</v>
      </c>
      <c r="K570" s="3">
        <v>4</v>
      </c>
      <c r="L570" s="3" t="s">
        <v>25</v>
      </c>
      <c r="M570" s="3" t="str">
        <f>IF(shopping_behavior_updated[[#This Row],[Subscription Status]]="","desconocido",shopping_behavior_updated[[#This Row],[Subscription Status]])</f>
        <v>Yes</v>
      </c>
      <c r="N570" s="3" t="s">
        <v>37</v>
      </c>
      <c r="O570" s="3" t="s">
        <v>25</v>
      </c>
      <c r="P570" s="3" t="s">
        <v>25</v>
      </c>
      <c r="Q570" s="3">
        <v>36</v>
      </c>
      <c r="R570" s="3" t="s">
        <v>45</v>
      </c>
      <c r="S570" s="3" t="s">
        <v>87</v>
      </c>
      <c r="T570" s="3">
        <f>COUNTBLANK(shopping_behavior_updated[Customer ID])</f>
        <v>0</v>
      </c>
      <c r="U570" s="3">
        <f>IF(IFERROR(VLOOKUP(shopping_behavior_updated[[#This Row],[Customer ID]],A571:$A$3902,1,FALSE),0),1,0)</f>
        <v>0</v>
      </c>
    </row>
    <row r="571" spans="1:21" x14ac:dyDescent="0.2">
      <c r="A571" s="3">
        <v>570</v>
      </c>
      <c r="B571" s="3">
        <v>65</v>
      </c>
      <c r="C571" s="3" t="s">
        <v>18</v>
      </c>
      <c r="D571" s="3" t="s">
        <v>86</v>
      </c>
      <c r="E571" s="3" t="s">
        <v>20</v>
      </c>
      <c r="F571" s="3">
        <v>33</v>
      </c>
      <c r="G571" s="3" t="s">
        <v>89</v>
      </c>
      <c r="H571" s="3" t="s">
        <v>43</v>
      </c>
      <c r="I571" s="3" t="s">
        <v>68</v>
      </c>
      <c r="J571" s="3" t="s">
        <v>56</v>
      </c>
      <c r="K571" s="3">
        <v>44</v>
      </c>
      <c r="L571" s="3" t="s">
        <v>25</v>
      </c>
      <c r="M571" s="3" t="str">
        <f>IF(shopping_behavior_updated[[#This Row],[Subscription Status]]="","desconocido",shopping_behavior_updated[[#This Row],[Subscription Status]])</f>
        <v>Yes</v>
      </c>
      <c r="N571" s="3" t="s">
        <v>26</v>
      </c>
      <c r="O571" s="3" t="s">
        <v>25</v>
      </c>
      <c r="P571" s="3" t="s">
        <v>25</v>
      </c>
      <c r="Q571" s="3">
        <v>46</v>
      </c>
      <c r="R571" s="3" t="s">
        <v>38</v>
      </c>
      <c r="S571" s="3" t="s">
        <v>96</v>
      </c>
      <c r="T571" s="3">
        <f>COUNTBLANK(shopping_behavior_updated[Customer ID])</f>
        <v>0</v>
      </c>
      <c r="U571" s="3">
        <f>IF(IFERROR(VLOOKUP(shopping_behavior_updated[[#This Row],[Customer ID]],A572:$A$3902,1,FALSE),0),1,0)</f>
        <v>0</v>
      </c>
    </row>
    <row r="572" spans="1:21" x14ac:dyDescent="0.2">
      <c r="A572" s="3">
        <v>571</v>
      </c>
      <c r="B572" s="3">
        <v>65</v>
      </c>
      <c r="C572" s="3" t="s">
        <v>18</v>
      </c>
      <c r="D572" s="3" t="s">
        <v>112</v>
      </c>
      <c r="E572" s="3" t="s">
        <v>20</v>
      </c>
      <c r="F572" s="3">
        <v>99</v>
      </c>
      <c r="G572" s="3" t="s">
        <v>145</v>
      </c>
      <c r="H572" s="3" t="s">
        <v>91</v>
      </c>
      <c r="I572" s="3" t="s">
        <v>72</v>
      </c>
      <c r="J572" s="3" t="s">
        <v>56</v>
      </c>
      <c r="K572" s="3">
        <v>41</v>
      </c>
      <c r="L572" s="3" t="s">
        <v>25</v>
      </c>
      <c r="M572" s="3" t="str">
        <f>IF(shopping_behavior_updated[[#This Row],[Subscription Status]]="","desconocido",shopping_behavior_updated[[#This Row],[Subscription Status]])</f>
        <v>Yes</v>
      </c>
      <c r="N572" s="3" t="s">
        <v>53</v>
      </c>
      <c r="O572" s="3" t="s">
        <v>25</v>
      </c>
      <c r="P572" s="3" t="s">
        <v>25</v>
      </c>
      <c r="Q572" s="3">
        <v>20</v>
      </c>
      <c r="R572" s="3" t="s">
        <v>32</v>
      </c>
      <c r="S572" s="3" t="s">
        <v>48</v>
      </c>
      <c r="T572" s="3">
        <f>COUNTBLANK(shopping_behavior_updated[Customer ID])</f>
        <v>0</v>
      </c>
      <c r="U572" s="3">
        <f>IF(IFERROR(VLOOKUP(shopping_behavior_updated[[#This Row],[Customer ID]],A573:$A$3902,1,FALSE),0),1,0)</f>
        <v>0</v>
      </c>
    </row>
    <row r="573" spans="1:21" x14ac:dyDescent="0.2">
      <c r="A573" s="3">
        <v>572</v>
      </c>
      <c r="B573" s="3">
        <v>54</v>
      </c>
      <c r="C573" s="3" t="s">
        <v>18</v>
      </c>
      <c r="D573" s="3" t="s">
        <v>101</v>
      </c>
      <c r="E573" s="3" t="s">
        <v>62</v>
      </c>
      <c r="F573" s="3">
        <v>76</v>
      </c>
      <c r="G573" s="3" t="s">
        <v>21</v>
      </c>
      <c r="H573" s="3" t="s">
        <v>91</v>
      </c>
      <c r="I573" s="3" t="s">
        <v>108</v>
      </c>
      <c r="J573" s="3" t="s">
        <v>36</v>
      </c>
      <c r="K573" s="3">
        <v>36</v>
      </c>
      <c r="L573" s="3" t="s">
        <v>25</v>
      </c>
      <c r="M573" s="3" t="str">
        <f>IF(shopping_behavior_updated[[#This Row],[Subscription Status]]="","desconocido",shopping_behavior_updated[[#This Row],[Subscription Status]])</f>
        <v>Yes</v>
      </c>
      <c r="N573" s="3" t="s">
        <v>37</v>
      </c>
      <c r="O573" s="3" t="s">
        <v>25</v>
      </c>
      <c r="P573" s="3" t="s">
        <v>25</v>
      </c>
      <c r="Q573" s="3">
        <v>37</v>
      </c>
      <c r="R573" s="3" t="s">
        <v>27</v>
      </c>
      <c r="S573" s="3" t="s">
        <v>39</v>
      </c>
      <c r="T573" s="3">
        <f>COUNTBLANK(shopping_behavior_updated[Customer ID])</f>
        <v>0</v>
      </c>
      <c r="U573" s="3">
        <f>IF(IFERROR(VLOOKUP(shopping_behavior_updated[[#This Row],[Customer ID]],A574:$A$3902,1,FALSE),0),1,0)</f>
        <v>0</v>
      </c>
    </row>
    <row r="574" spans="1:21" x14ac:dyDescent="0.2">
      <c r="A574" s="3">
        <v>573</v>
      </c>
      <c r="B574" s="3">
        <v>56</v>
      </c>
      <c r="C574" s="3" t="s">
        <v>18</v>
      </c>
      <c r="D574" s="3" t="s">
        <v>118</v>
      </c>
      <c r="E574" s="3" t="s">
        <v>66</v>
      </c>
      <c r="F574" s="3">
        <v>97</v>
      </c>
      <c r="G574" s="3" t="s">
        <v>130</v>
      </c>
      <c r="H574" s="3" t="s">
        <v>91</v>
      </c>
      <c r="I574" s="3" t="s">
        <v>108</v>
      </c>
      <c r="J574" s="3" t="s">
        <v>52</v>
      </c>
      <c r="K574" s="3">
        <v>46</v>
      </c>
      <c r="L574" s="3" t="s">
        <v>25</v>
      </c>
      <c r="M574" s="3" t="str">
        <f>IF(shopping_behavior_updated[[#This Row],[Subscription Status]]="","desconocido",shopping_behavior_updated[[#This Row],[Subscription Status]])</f>
        <v>Yes</v>
      </c>
      <c r="N574" s="3" t="s">
        <v>44</v>
      </c>
      <c r="O574" s="3" t="s">
        <v>25</v>
      </c>
      <c r="P574" s="3" t="s">
        <v>25</v>
      </c>
      <c r="Q574" s="3">
        <v>26</v>
      </c>
      <c r="R574" s="3" t="s">
        <v>74</v>
      </c>
      <c r="S574" s="3" t="s">
        <v>48</v>
      </c>
      <c r="T574" s="3">
        <f>COUNTBLANK(shopping_behavior_updated[Customer ID])</f>
        <v>0</v>
      </c>
      <c r="U574" s="3">
        <f>IF(IFERROR(VLOOKUP(shopping_behavior_updated[[#This Row],[Customer ID]],A575:$A$3902,1,FALSE),0),1,0)</f>
        <v>0</v>
      </c>
    </row>
    <row r="575" spans="1:21" x14ac:dyDescent="0.2">
      <c r="A575" s="3">
        <v>574</v>
      </c>
      <c r="B575" s="3">
        <v>58</v>
      </c>
      <c r="C575" s="3" t="s">
        <v>18</v>
      </c>
      <c r="D575" s="3" t="s">
        <v>94</v>
      </c>
      <c r="E575" s="3" t="s">
        <v>20</v>
      </c>
      <c r="F575" s="3">
        <v>68</v>
      </c>
      <c r="G575" s="3" t="s">
        <v>98</v>
      </c>
      <c r="H575" s="3" t="s">
        <v>43</v>
      </c>
      <c r="I575" s="3" t="s">
        <v>60</v>
      </c>
      <c r="J575" s="3" t="s">
        <v>52</v>
      </c>
      <c r="K575" s="3">
        <v>32</v>
      </c>
      <c r="L575" s="3" t="s">
        <v>25</v>
      </c>
      <c r="M575" s="3" t="str">
        <f>IF(shopping_behavior_updated[[#This Row],[Subscription Status]]="","desconocido",shopping_behavior_updated[[#This Row],[Subscription Status]])</f>
        <v>Yes</v>
      </c>
      <c r="N575" s="3" t="s">
        <v>69</v>
      </c>
      <c r="O575" s="3" t="s">
        <v>25</v>
      </c>
      <c r="P575" s="3" t="s">
        <v>25</v>
      </c>
      <c r="Q575" s="3">
        <v>23</v>
      </c>
      <c r="R575" s="3" t="s">
        <v>38</v>
      </c>
      <c r="S575" s="3" t="s">
        <v>75</v>
      </c>
      <c r="T575" s="3">
        <f>COUNTBLANK(shopping_behavior_updated[Customer ID])</f>
        <v>0</v>
      </c>
      <c r="U575" s="3">
        <f>IF(IFERROR(VLOOKUP(shopping_behavior_updated[[#This Row],[Customer ID]],A576:$A$3902,1,FALSE),0),1,0)</f>
        <v>0</v>
      </c>
    </row>
    <row r="576" spans="1:21" x14ac:dyDescent="0.2">
      <c r="A576" s="3">
        <v>575</v>
      </c>
      <c r="B576" s="3">
        <v>54</v>
      </c>
      <c r="C576" s="3" t="s">
        <v>18</v>
      </c>
      <c r="D576" s="3" t="s">
        <v>49</v>
      </c>
      <c r="E576" s="3" t="s">
        <v>41</v>
      </c>
      <c r="F576" s="3">
        <v>79</v>
      </c>
      <c r="G576" s="3" t="s">
        <v>30</v>
      </c>
      <c r="H576" s="3" t="s">
        <v>22</v>
      </c>
      <c r="I576" s="3" t="s">
        <v>107</v>
      </c>
      <c r="J576" s="3" t="s">
        <v>56</v>
      </c>
      <c r="K576" s="3">
        <v>48</v>
      </c>
      <c r="L576" s="3" t="s">
        <v>25</v>
      </c>
      <c r="M576" s="3" t="str">
        <f>IF(shopping_behavior_updated[[#This Row],[Subscription Status]]="","desconocido",shopping_behavior_updated[[#This Row],[Subscription Status]])</f>
        <v>Yes</v>
      </c>
      <c r="N576" s="3" t="s">
        <v>37</v>
      </c>
      <c r="O576" s="3" t="s">
        <v>25</v>
      </c>
      <c r="P576" s="3" t="s">
        <v>25</v>
      </c>
      <c r="Q576" s="3">
        <v>20</v>
      </c>
      <c r="R576" s="3" t="s">
        <v>74</v>
      </c>
      <c r="S576" s="3" t="s">
        <v>75</v>
      </c>
      <c r="T576" s="3">
        <f>COUNTBLANK(shopping_behavior_updated[Customer ID])</f>
        <v>0</v>
      </c>
      <c r="U576" s="3">
        <f>IF(IFERROR(VLOOKUP(shopping_behavior_updated[[#This Row],[Customer ID]],A577:$A$3902,1,FALSE),0),1,0)</f>
        <v>0</v>
      </c>
    </row>
    <row r="577" spans="1:21" x14ac:dyDescent="0.2">
      <c r="A577" s="3">
        <v>576</v>
      </c>
      <c r="B577" s="3">
        <v>58</v>
      </c>
      <c r="C577" s="3" t="s">
        <v>18</v>
      </c>
      <c r="D577" s="3" t="s">
        <v>33</v>
      </c>
      <c r="E577" s="3" t="s">
        <v>20</v>
      </c>
      <c r="F577" s="3">
        <v>86</v>
      </c>
      <c r="G577" s="3" t="s">
        <v>144</v>
      </c>
      <c r="H577" s="3" t="s">
        <v>43</v>
      </c>
      <c r="I577" s="3" t="s">
        <v>99</v>
      </c>
      <c r="J577" s="3" t="s">
        <v>56</v>
      </c>
      <c r="K577" s="3">
        <v>48</v>
      </c>
      <c r="L577" s="3" t="s">
        <v>25</v>
      </c>
      <c r="M577" s="3" t="str">
        <f>IF(shopping_behavior_updated[[#This Row],[Subscription Status]]="","desconocido",shopping_behavior_updated[[#This Row],[Subscription Status]])</f>
        <v>Yes</v>
      </c>
      <c r="N577" s="3" t="s">
        <v>26</v>
      </c>
      <c r="O577" s="3" t="s">
        <v>25</v>
      </c>
      <c r="P577" s="3" t="s">
        <v>25</v>
      </c>
      <c r="Q577" s="3">
        <v>38</v>
      </c>
      <c r="R577" s="3" t="s">
        <v>45</v>
      </c>
      <c r="S577" s="3" t="s">
        <v>87</v>
      </c>
      <c r="T577" s="3">
        <f>COUNTBLANK(shopping_behavior_updated[Customer ID])</f>
        <v>0</v>
      </c>
      <c r="U577" s="3">
        <f>IF(IFERROR(VLOOKUP(shopping_behavior_updated[[#This Row],[Customer ID]],A578:$A$3902,1,FALSE),0),1,0)</f>
        <v>0</v>
      </c>
    </row>
    <row r="578" spans="1:21" x14ac:dyDescent="0.2">
      <c r="A578" s="3">
        <v>577</v>
      </c>
      <c r="B578" s="3">
        <v>48</v>
      </c>
      <c r="C578" s="3" t="s">
        <v>18</v>
      </c>
      <c r="D578" s="3" t="s">
        <v>123</v>
      </c>
      <c r="E578" s="3" t="s">
        <v>66</v>
      </c>
      <c r="F578" s="3">
        <v>68</v>
      </c>
      <c r="G578" s="3" t="s">
        <v>148</v>
      </c>
      <c r="H578" s="3" t="s">
        <v>43</v>
      </c>
      <c r="I578" s="3" t="s">
        <v>93</v>
      </c>
      <c r="J578" s="3" t="s">
        <v>24</v>
      </c>
      <c r="K578" s="3">
        <v>5</v>
      </c>
      <c r="L578" s="3" t="s">
        <v>25</v>
      </c>
      <c r="M578" s="3" t="str">
        <f>IF(shopping_behavior_updated[[#This Row],[Subscription Status]]="","desconocido",shopping_behavior_updated[[#This Row],[Subscription Status]])</f>
        <v>Yes</v>
      </c>
      <c r="N578" s="3" t="s">
        <v>69</v>
      </c>
      <c r="O578" s="3" t="s">
        <v>25</v>
      </c>
      <c r="P578" s="3" t="s">
        <v>25</v>
      </c>
      <c r="Q578" s="3">
        <v>5</v>
      </c>
      <c r="R578" s="3" t="s">
        <v>38</v>
      </c>
      <c r="S578" s="3" t="s">
        <v>96</v>
      </c>
      <c r="T578" s="3">
        <f>COUNTBLANK(shopping_behavior_updated[Customer ID])</f>
        <v>0</v>
      </c>
      <c r="U578" s="3">
        <f>IF(IFERROR(VLOOKUP(shopping_behavior_updated[[#This Row],[Customer ID]],A579:$A$3902,1,FALSE),0),1,0)</f>
        <v>0</v>
      </c>
    </row>
    <row r="579" spans="1:21" x14ac:dyDescent="0.2">
      <c r="A579" s="3">
        <v>578</v>
      </c>
      <c r="B579" s="3">
        <v>19</v>
      </c>
      <c r="C579" s="3" t="s">
        <v>18</v>
      </c>
      <c r="D579" s="3" t="s">
        <v>86</v>
      </c>
      <c r="E579" s="3" t="s">
        <v>20</v>
      </c>
      <c r="F579" s="3">
        <v>52</v>
      </c>
      <c r="G579" s="3" t="s">
        <v>89</v>
      </c>
      <c r="H579" s="3" t="s">
        <v>43</v>
      </c>
      <c r="I579" s="3" t="s">
        <v>93</v>
      </c>
      <c r="J579" s="3" t="s">
        <v>56</v>
      </c>
      <c r="K579" s="3">
        <v>37</v>
      </c>
      <c r="L579" s="3" t="s">
        <v>25</v>
      </c>
      <c r="M579" s="3" t="str">
        <f>IF(shopping_behavior_updated[[#This Row],[Subscription Status]]="","desconocido",shopping_behavior_updated[[#This Row],[Subscription Status]])</f>
        <v>Yes</v>
      </c>
      <c r="N579" s="3" t="s">
        <v>73</v>
      </c>
      <c r="O579" s="3" t="s">
        <v>25</v>
      </c>
      <c r="P579" s="3" t="s">
        <v>25</v>
      </c>
      <c r="Q579" s="3">
        <v>41</v>
      </c>
      <c r="R579" s="3" t="s">
        <v>27</v>
      </c>
      <c r="S579" s="3" t="s">
        <v>48</v>
      </c>
      <c r="T579" s="3">
        <f>COUNTBLANK(shopping_behavior_updated[Customer ID])</f>
        <v>0</v>
      </c>
      <c r="U579" s="3">
        <f>IF(IFERROR(VLOOKUP(shopping_behavior_updated[[#This Row],[Customer ID]],A580:$A$3902,1,FALSE),0),1,0)</f>
        <v>0</v>
      </c>
    </row>
    <row r="580" spans="1:21" x14ac:dyDescent="0.2">
      <c r="A580" s="3">
        <v>579</v>
      </c>
      <c r="B580" s="3">
        <v>69</v>
      </c>
      <c r="C580" s="3" t="s">
        <v>18</v>
      </c>
      <c r="D580" s="3" t="s">
        <v>40</v>
      </c>
      <c r="E580" s="3" t="s">
        <v>41</v>
      </c>
      <c r="F580" s="3">
        <v>90</v>
      </c>
      <c r="G580" s="3" t="s">
        <v>30</v>
      </c>
      <c r="H580" s="3" t="s">
        <v>43</v>
      </c>
      <c r="I580" s="3" t="s">
        <v>72</v>
      </c>
      <c r="J580" s="3" t="s">
        <v>56</v>
      </c>
      <c r="K580" s="3">
        <v>46</v>
      </c>
      <c r="L580" s="3" t="s">
        <v>25</v>
      </c>
      <c r="M580" s="3" t="str">
        <f>IF(shopping_behavior_updated[[#This Row],[Subscription Status]]="","desconocido",shopping_behavior_updated[[#This Row],[Subscription Status]])</f>
        <v>Yes</v>
      </c>
      <c r="N580" s="3" t="s">
        <v>44</v>
      </c>
      <c r="O580" s="3" t="s">
        <v>25</v>
      </c>
      <c r="P580" s="3" t="s">
        <v>25</v>
      </c>
      <c r="Q580" s="3">
        <v>22</v>
      </c>
      <c r="R580" s="3" t="s">
        <v>38</v>
      </c>
      <c r="S580" s="3" t="s">
        <v>28</v>
      </c>
      <c r="T580" s="3">
        <f>COUNTBLANK(shopping_behavior_updated[Customer ID])</f>
        <v>0</v>
      </c>
      <c r="U580" s="3">
        <f>IF(IFERROR(VLOOKUP(shopping_behavior_updated[[#This Row],[Customer ID]],A581:$A$3902,1,FALSE),0),1,0)</f>
        <v>0</v>
      </c>
    </row>
    <row r="581" spans="1:21" x14ac:dyDescent="0.2">
      <c r="A581" s="3">
        <v>580</v>
      </c>
      <c r="B581" s="3">
        <v>58</v>
      </c>
      <c r="C581" s="3" t="s">
        <v>18</v>
      </c>
      <c r="D581" s="3" t="s">
        <v>40</v>
      </c>
      <c r="E581" s="3" t="s">
        <v>41</v>
      </c>
      <c r="F581" s="3">
        <v>41</v>
      </c>
      <c r="G581" s="3" t="s">
        <v>98</v>
      </c>
      <c r="H581" s="3" t="s">
        <v>43</v>
      </c>
      <c r="I581" s="3" t="s">
        <v>82</v>
      </c>
      <c r="J581" s="3" t="s">
        <v>24</v>
      </c>
      <c r="K581" s="3">
        <v>37</v>
      </c>
      <c r="L581" s="3" t="s">
        <v>25</v>
      </c>
      <c r="M581" s="3" t="str">
        <f>IF(shopping_behavior_updated[[#This Row],[Subscription Status]]="","desconocido",shopping_behavior_updated[[#This Row],[Subscription Status]])</f>
        <v>Yes</v>
      </c>
      <c r="N581" s="3" t="s">
        <v>37</v>
      </c>
      <c r="O581" s="3" t="s">
        <v>25</v>
      </c>
      <c r="P581" s="3" t="s">
        <v>25</v>
      </c>
      <c r="Q581" s="3">
        <v>48</v>
      </c>
      <c r="R581" s="3" t="s">
        <v>38</v>
      </c>
      <c r="S581" s="3" t="s">
        <v>48</v>
      </c>
      <c r="T581" s="3">
        <f>COUNTBLANK(shopping_behavior_updated[Customer ID])</f>
        <v>0</v>
      </c>
      <c r="U581" s="3">
        <f>IF(IFERROR(VLOOKUP(shopping_behavior_updated[[#This Row],[Customer ID]],A582:$A$3902,1,FALSE),0),1,0)</f>
        <v>0</v>
      </c>
    </row>
    <row r="582" spans="1:21" x14ac:dyDescent="0.2">
      <c r="A582" s="3">
        <v>581</v>
      </c>
      <c r="B582" s="3">
        <v>49</v>
      </c>
      <c r="C582" s="3" t="s">
        <v>18</v>
      </c>
      <c r="D582" s="3" t="s">
        <v>29</v>
      </c>
      <c r="E582" s="3" t="s">
        <v>20</v>
      </c>
      <c r="F582" s="3">
        <v>80</v>
      </c>
      <c r="G582" s="3" t="s">
        <v>145</v>
      </c>
      <c r="H582" s="3" t="s">
        <v>43</v>
      </c>
      <c r="I582" s="3" t="s">
        <v>120</v>
      </c>
      <c r="J582" s="3" t="s">
        <v>36</v>
      </c>
      <c r="K582" s="3">
        <v>41</v>
      </c>
      <c r="L582" s="3" t="s">
        <v>25</v>
      </c>
      <c r="M582" s="3" t="str">
        <f>IF(shopping_behavior_updated[[#This Row],[Subscription Status]]="","desconocido",shopping_behavior_updated[[#This Row],[Subscription Status]])</f>
        <v>Yes</v>
      </c>
      <c r="N582" s="3" t="s">
        <v>37</v>
      </c>
      <c r="O582" s="3" t="s">
        <v>25</v>
      </c>
      <c r="P582" s="3" t="s">
        <v>25</v>
      </c>
      <c r="Q582" s="3">
        <v>10</v>
      </c>
      <c r="R582" s="3" t="s">
        <v>45</v>
      </c>
      <c r="S582" s="3" t="s">
        <v>39</v>
      </c>
      <c r="T582" s="3">
        <f>COUNTBLANK(shopping_behavior_updated[Customer ID])</f>
        <v>0</v>
      </c>
      <c r="U582" s="3">
        <f>IF(IFERROR(VLOOKUP(shopping_behavior_updated[[#This Row],[Customer ID]],A583:$A$3902,1,FALSE),0),1,0)</f>
        <v>0</v>
      </c>
    </row>
    <row r="583" spans="1:21" x14ac:dyDescent="0.2">
      <c r="A583" s="3">
        <v>582</v>
      </c>
      <c r="B583" s="3">
        <v>32</v>
      </c>
      <c r="C583" s="3" t="s">
        <v>18</v>
      </c>
      <c r="D583" s="3" t="s">
        <v>29</v>
      </c>
      <c r="E583" s="3" t="s">
        <v>20</v>
      </c>
      <c r="F583" s="3">
        <v>100</v>
      </c>
      <c r="G583" s="3" t="s">
        <v>145</v>
      </c>
      <c r="H583" s="3" t="s">
        <v>91</v>
      </c>
      <c r="I583" s="3" t="s">
        <v>60</v>
      </c>
      <c r="J583" s="3" t="s">
        <v>24</v>
      </c>
      <c r="K583" s="3">
        <v>27</v>
      </c>
      <c r="L583" s="3" t="s">
        <v>25</v>
      </c>
      <c r="M583" s="3" t="str">
        <f>IF(shopping_behavior_updated[[#This Row],[Subscription Status]]="","desconocido",shopping_behavior_updated[[#This Row],[Subscription Status]])</f>
        <v>Yes</v>
      </c>
      <c r="N583" s="3" t="s">
        <v>73</v>
      </c>
      <c r="O583" s="3" t="s">
        <v>25</v>
      </c>
      <c r="P583" s="3" t="s">
        <v>25</v>
      </c>
      <c r="Q583" s="3">
        <v>12</v>
      </c>
      <c r="R583" s="3" t="s">
        <v>74</v>
      </c>
      <c r="S583" s="3" t="s">
        <v>96</v>
      </c>
      <c r="T583" s="3">
        <f>COUNTBLANK(shopping_behavior_updated[Customer ID])</f>
        <v>0</v>
      </c>
      <c r="U583" s="3">
        <f>IF(IFERROR(VLOOKUP(shopping_behavior_updated[[#This Row],[Customer ID]],A584:$A$3902,1,FALSE),0),1,0)</f>
        <v>0</v>
      </c>
    </row>
    <row r="584" spans="1:21" x14ac:dyDescent="0.2">
      <c r="A584" s="3">
        <v>583</v>
      </c>
      <c r="B584" s="3">
        <v>40</v>
      </c>
      <c r="C584" s="3" t="s">
        <v>18</v>
      </c>
      <c r="D584" s="3" t="s">
        <v>101</v>
      </c>
      <c r="E584" s="3" t="s">
        <v>62</v>
      </c>
      <c r="F584" s="3">
        <v>77</v>
      </c>
      <c r="G584" s="3" t="s">
        <v>111</v>
      </c>
      <c r="H584" s="3" t="s">
        <v>22</v>
      </c>
      <c r="I584" s="3" t="s">
        <v>47</v>
      </c>
      <c r="J584" s="3" t="s">
        <v>36</v>
      </c>
      <c r="K584" s="3">
        <v>49</v>
      </c>
      <c r="L584" s="3" t="s">
        <v>25</v>
      </c>
      <c r="M584" s="3" t="str">
        <f>IF(shopping_behavior_updated[[#This Row],[Subscription Status]]="","desconocido",shopping_behavior_updated[[#This Row],[Subscription Status]])</f>
        <v>Yes</v>
      </c>
      <c r="N584" s="3" t="s">
        <v>73</v>
      </c>
      <c r="O584" s="3" t="s">
        <v>25</v>
      </c>
      <c r="P584" s="3" t="s">
        <v>25</v>
      </c>
      <c r="Q584" s="3">
        <v>2</v>
      </c>
      <c r="R584" s="3" t="s">
        <v>74</v>
      </c>
      <c r="S584" s="3" t="s">
        <v>57</v>
      </c>
      <c r="T584" s="3">
        <f>COUNTBLANK(shopping_behavior_updated[Customer ID])</f>
        <v>0</v>
      </c>
      <c r="U584" s="3">
        <f>IF(IFERROR(VLOOKUP(shopping_behavior_updated[[#This Row],[Customer ID]],A585:$A$3902,1,FALSE),0),1,0)</f>
        <v>0</v>
      </c>
    </row>
    <row r="585" spans="1:21" x14ac:dyDescent="0.2">
      <c r="A585" s="3">
        <v>584</v>
      </c>
      <c r="B585" s="3">
        <v>25</v>
      </c>
      <c r="C585" s="3" t="s">
        <v>18</v>
      </c>
      <c r="D585" s="3" t="s">
        <v>58</v>
      </c>
      <c r="E585" s="3" t="s">
        <v>20</v>
      </c>
      <c r="F585" s="3">
        <v>78</v>
      </c>
      <c r="G585" s="3" t="s">
        <v>98</v>
      </c>
      <c r="H585" s="3" t="s">
        <v>22</v>
      </c>
      <c r="I585" s="3" t="s">
        <v>133</v>
      </c>
      <c r="J585" s="3" t="s">
        <v>36</v>
      </c>
      <c r="K585" s="3">
        <v>4</v>
      </c>
      <c r="L585" s="3" t="s">
        <v>25</v>
      </c>
      <c r="M585" s="3" t="str">
        <f>IF(shopping_behavior_updated[[#This Row],[Subscription Status]]="","desconocido",shopping_behavior_updated[[#This Row],[Subscription Status]])</f>
        <v>Yes</v>
      </c>
      <c r="N585" s="3" t="s">
        <v>73</v>
      </c>
      <c r="O585" s="3" t="s">
        <v>25</v>
      </c>
      <c r="P585" s="3" t="s">
        <v>25</v>
      </c>
      <c r="Q585" s="3">
        <v>38</v>
      </c>
      <c r="R585" s="3" t="s">
        <v>45</v>
      </c>
      <c r="S585" s="3" t="s">
        <v>87</v>
      </c>
      <c r="T585" s="3">
        <f>COUNTBLANK(shopping_behavior_updated[Customer ID])</f>
        <v>0</v>
      </c>
      <c r="U585" s="3">
        <f>IF(IFERROR(VLOOKUP(shopping_behavior_updated[[#This Row],[Customer ID]],A586:$A$3902,1,FALSE),0),1,0)</f>
        <v>0</v>
      </c>
    </row>
    <row r="586" spans="1:21" x14ac:dyDescent="0.2">
      <c r="A586" s="3">
        <v>585</v>
      </c>
      <c r="B586" s="3">
        <v>70</v>
      </c>
      <c r="C586" s="3" t="s">
        <v>18</v>
      </c>
      <c r="D586" s="3" t="s">
        <v>124</v>
      </c>
      <c r="E586" s="3" t="s">
        <v>20</v>
      </c>
      <c r="F586" s="3">
        <v>94</v>
      </c>
      <c r="G586" s="3" t="s">
        <v>115</v>
      </c>
      <c r="H586" s="3" t="s">
        <v>43</v>
      </c>
      <c r="I586" s="3" t="s">
        <v>51</v>
      </c>
      <c r="J586" s="3" t="s">
        <v>36</v>
      </c>
      <c r="K586" s="3">
        <v>47</v>
      </c>
      <c r="L586" s="3" t="s">
        <v>25</v>
      </c>
      <c r="M586" s="3" t="str">
        <f>IF(shopping_behavior_updated[[#This Row],[Subscription Status]]="","desconocido",shopping_behavior_updated[[#This Row],[Subscription Status]])</f>
        <v>Yes</v>
      </c>
      <c r="N586" s="3" t="s">
        <v>37</v>
      </c>
      <c r="O586" s="3" t="s">
        <v>25</v>
      </c>
      <c r="P586" s="3" t="s">
        <v>25</v>
      </c>
      <c r="Q586" s="3">
        <v>20</v>
      </c>
      <c r="R586" s="3" t="s">
        <v>85</v>
      </c>
      <c r="S586" s="3" t="s">
        <v>87</v>
      </c>
      <c r="T586" s="3">
        <f>COUNTBLANK(shopping_behavior_updated[Customer ID])</f>
        <v>0</v>
      </c>
      <c r="U586" s="3">
        <f>IF(IFERROR(VLOOKUP(shopping_behavior_updated[[#This Row],[Customer ID]],A587:$A$3902,1,FALSE),0),1,0)</f>
        <v>0</v>
      </c>
    </row>
    <row r="587" spans="1:21" x14ac:dyDescent="0.2">
      <c r="A587" s="3">
        <v>586</v>
      </c>
      <c r="B587" s="3">
        <v>69</v>
      </c>
      <c r="C587" s="3" t="s">
        <v>18</v>
      </c>
      <c r="D587" s="3" t="s">
        <v>124</v>
      </c>
      <c r="E587" s="3" t="s">
        <v>20</v>
      </c>
      <c r="F587" s="3">
        <v>23</v>
      </c>
      <c r="G587" s="3" t="s">
        <v>130</v>
      </c>
      <c r="H587" s="3" t="s">
        <v>43</v>
      </c>
      <c r="I587" s="3" t="s">
        <v>23</v>
      </c>
      <c r="J587" s="3" t="s">
        <v>56</v>
      </c>
      <c r="K587" s="3">
        <v>28</v>
      </c>
      <c r="L587" s="3" t="s">
        <v>25</v>
      </c>
      <c r="M587" s="3" t="str">
        <f>IF(shopping_behavior_updated[[#This Row],[Subscription Status]]="","desconocido",shopping_behavior_updated[[#This Row],[Subscription Status]])</f>
        <v>Yes</v>
      </c>
      <c r="N587" s="3" t="s">
        <v>44</v>
      </c>
      <c r="O587" s="3" t="s">
        <v>25</v>
      </c>
      <c r="P587" s="3" t="s">
        <v>25</v>
      </c>
      <c r="Q587" s="3">
        <v>5</v>
      </c>
      <c r="R587" s="3" t="s">
        <v>32</v>
      </c>
      <c r="S587" s="3" t="s">
        <v>96</v>
      </c>
      <c r="T587" s="3">
        <f>COUNTBLANK(shopping_behavior_updated[Customer ID])</f>
        <v>0</v>
      </c>
      <c r="U587" s="3">
        <f>IF(IFERROR(VLOOKUP(shopping_behavior_updated[[#This Row],[Customer ID]],A588:$A$3902,1,FALSE),0),1,0)</f>
        <v>0</v>
      </c>
    </row>
    <row r="588" spans="1:21" x14ac:dyDescent="0.2">
      <c r="A588" s="3">
        <v>587</v>
      </c>
      <c r="B588" s="3">
        <v>45</v>
      </c>
      <c r="C588" s="3" t="s">
        <v>18</v>
      </c>
      <c r="D588" s="3" t="s">
        <v>103</v>
      </c>
      <c r="E588" s="3" t="s">
        <v>20</v>
      </c>
      <c r="F588" s="3">
        <v>20</v>
      </c>
      <c r="G588" s="3" t="s">
        <v>149</v>
      </c>
      <c r="H588" s="3" t="s">
        <v>35</v>
      </c>
      <c r="I588" s="3" t="s">
        <v>143</v>
      </c>
      <c r="J588" s="3" t="s">
        <v>24</v>
      </c>
      <c r="K588" s="3">
        <v>49</v>
      </c>
      <c r="L588" s="3" t="s">
        <v>25</v>
      </c>
      <c r="M588" s="3" t="str">
        <f>IF(shopping_behavior_updated[[#This Row],[Subscription Status]]="","desconocido",shopping_behavior_updated[[#This Row],[Subscription Status]])</f>
        <v>Yes</v>
      </c>
      <c r="N588" s="3" t="s">
        <v>69</v>
      </c>
      <c r="O588" s="3" t="s">
        <v>25</v>
      </c>
      <c r="P588" s="3" t="s">
        <v>25</v>
      </c>
      <c r="Q588" s="3">
        <v>9</v>
      </c>
      <c r="R588" s="3" t="s">
        <v>27</v>
      </c>
      <c r="S588" s="3" t="s">
        <v>48</v>
      </c>
      <c r="T588" s="3">
        <f>COUNTBLANK(shopping_behavior_updated[Customer ID])</f>
        <v>0</v>
      </c>
      <c r="U588" s="3">
        <f>IF(IFERROR(VLOOKUP(shopping_behavior_updated[[#This Row],[Customer ID]],A589:$A$3902,1,FALSE),0),1,0)</f>
        <v>0</v>
      </c>
    </row>
    <row r="589" spans="1:21" x14ac:dyDescent="0.2">
      <c r="A589" s="3">
        <v>588</v>
      </c>
      <c r="B589" s="3">
        <v>29</v>
      </c>
      <c r="C589" s="3" t="s">
        <v>18</v>
      </c>
      <c r="D589" s="3" t="s">
        <v>124</v>
      </c>
      <c r="E589" s="3" t="s">
        <v>20</v>
      </c>
      <c r="F589" s="3">
        <v>86</v>
      </c>
      <c r="G589" s="3" t="s">
        <v>148</v>
      </c>
      <c r="H589" s="3" t="s">
        <v>35</v>
      </c>
      <c r="I589" s="3" t="s">
        <v>31</v>
      </c>
      <c r="J589" s="3" t="s">
        <v>56</v>
      </c>
      <c r="K589" s="3">
        <v>42</v>
      </c>
      <c r="L589" s="3" t="s">
        <v>25</v>
      </c>
      <c r="M589" s="3" t="str">
        <f>IF(shopping_behavior_updated[[#This Row],[Subscription Status]]="","desconocido",shopping_behavior_updated[[#This Row],[Subscription Status]])</f>
        <v>Yes</v>
      </c>
      <c r="N589" s="3" t="s">
        <v>26</v>
      </c>
      <c r="O589" s="3" t="s">
        <v>25</v>
      </c>
      <c r="P589" s="3" t="s">
        <v>25</v>
      </c>
      <c r="Q589" s="3">
        <v>48</v>
      </c>
      <c r="R589" s="3" t="s">
        <v>85</v>
      </c>
      <c r="S589" s="3" t="s">
        <v>96</v>
      </c>
      <c r="T589" s="3">
        <f>COUNTBLANK(shopping_behavior_updated[Customer ID])</f>
        <v>0</v>
      </c>
      <c r="U589" s="3">
        <f>IF(IFERROR(VLOOKUP(shopping_behavior_updated[[#This Row],[Customer ID]],A590:$A$3902,1,FALSE),0),1,0)</f>
        <v>0</v>
      </c>
    </row>
    <row r="590" spans="1:21" x14ac:dyDescent="0.2">
      <c r="A590" s="3">
        <v>589</v>
      </c>
      <c r="B590" s="3">
        <v>47</v>
      </c>
      <c r="C590" s="3" t="s">
        <v>18</v>
      </c>
      <c r="D590" s="3" t="s">
        <v>136</v>
      </c>
      <c r="E590" s="3" t="s">
        <v>41</v>
      </c>
      <c r="F590" s="3">
        <v>60</v>
      </c>
      <c r="G590" s="3" t="s">
        <v>146</v>
      </c>
      <c r="H590" s="3" t="s">
        <v>43</v>
      </c>
      <c r="I590" s="3" t="s">
        <v>82</v>
      </c>
      <c r="J590" s="3" t="s">
        <v>56</v>
      </c>
      <c r="K590" s="3">
        <v>3</v>
      </c>
      <c r="L590" s="3" t="s">
        <v>25</v>
      </c>
      <c r="M590" s="3" t="str">
        <f>IF(shopping_behavior_updated[[#This Row],[Subscription Status]]="","desconocido",shopping_behavior_updated[[#This Row],[Subscription Status]])</f>
        <v>Yes</v>
      </c>
      <c r="N590" s="3" t="s">
        <v>53</v>
      </c>
      <c r="O590" s="3" t="s">
        <v>25</v>
      </c>
      <c r="P590" s="3" t="s">
        <v>25</v>
      </c>
      <c r="Q590" s="3">
        <v>9</v>
      </c>
      <c r="R590" s="3" t="s">
        <v>85</v>
      </c>
      <c r="S590" s="3" t="s">
        <v>57</v>
      </c>
      <c r="T590" s="3">
        <f>COUNTBLANK(shopping_behavior_updated[Customer ID])</f>
        <v>0</v>
      </c>
      <c r="U590" s="3">
        <f>IF(IFERROR(VLOOKUP(shopping_behavior_updated[[#This Row],[Customer ID]],A591:$A$3902,1,FALSE),0),1,0)</f>
        <v>0</v>
      </c>
    </row>
    <row r="591" spans="1:21" x14ac:dyDescent="0.2">
      <c r="A591" s="3">
        <v>590</v>
      </c>
      <c r="B591" s="3">
        <v>28</v>
      </c>
      <c r="C591" s="3" t="s">
        <v>18</v>
      </c>
      <c r="D591" s="3" t="s">
        <v>54</v>
      </c>
      <c r="E591" s="3" t="s">
        <v>20</v>
      </c>
      <c r="F591" s="3">
        <v>70</v>
      </c>
      <c r="G591" s="3" t="s">
        <v>147</v>
      </c>
      <c r="H591" s="3" t="s">
        <v>43</v>
      </c>
      <c r="I591" s="3" t="s">
        <v>120</v>
      </c>
      <c r="J591" s="3" t="s">
        <v>56</v>
      </c>
      <c r="K591" s="3">
        <v>34</v>
      </c>
      <c r="L591" s="3" t="s">
        <v>25</v>
      </c>
      <c r="M591" s="3" t="str">
        <f>IF(shopping_behavior_updated[[#This Row],[Subscription Status]]="","desconocido",shopping_behavior_updated[[#This Row],[Subscription Status]])</f>
        <v>Yes</v>
      </c>
      <c r="N591" s="3" t="s">
        <v>69</v>
      </c>
      <c r="O591" s="3" t="s">
        <v>25</v>
      </c>
      <c r="P591" s="3" t="s">
        <v>25</v>
      </c>
      <c r="Q591" s="3">
        <v>40</v>
      </c>
      <c r="R591" s="3" t="s">
        <v>45</v>
      </c>
      <c r="S591" s="3" t="s">
        <v>48</v>
      </c>
      <c r="T591" s="3">
        <f>COUNTBLANK(shopping_behavior_updated[Customer ID])</f>
        <v>0</v>
      </c>
      <c r="U591" s="3">
        <f>IF(IFERROR(VLOOKUP(shopping_behavior_updated[[#This Row],[Customer ID]],A592:$A$3902,1,FALSE),0),1,0)</f>
        <v>0</v>
      </c>
    </row>
    <row r="592" spans="1:21" x14ac:dyDescent="0.2">
      <c r="A592" s="3">
        <v>591</v>
      </c>
      <c r="B592" s="3">
        <v>64</v>
      </c>
      <c r="C592" s="3" t="s">
        <v>18</v>
      </c>
      <c r="D592" s="3" t="s">
        <v>132</v>
      </c>
      <c r="E592" s="3" t="s">
        <v>66</v>
      </c>
      <c r="F592" s="3">
        <v>39</v>
      </c>
      <c r="G592" s="3" t="s">
        <v>119</v>
      </c>
      <c r="H592" s="3" t="s">
        <v>35</v>
      </c>
      <c r="I592" s="3" t="s">
        <v>47</v>
      </c>
      <c r="J592" s="3" t="s">
        <v>56</v>
      </c>
      <c r="K592" s="3">
        <v>46</v>
      </c>
      <c r="L592" s="3" t="s">
        <v>25</v>
      </c>
      <c r="M592" s="3" t="str">
        <f>IF(shopping_behavior_updated[[#This Row],[Subscription Status]]="","desconocido",shopping_behavior_updated[[#This Row],[Subscription Status]])</f>
        <v>Yes</v>
      </c>
      <c r="N592" s="3" t="s">
        <v>53</v>
      </c>
      <c r="O592" s="3" t="s">
        <v>25</v>
      </c>
      <c r="P592" s="3" t="s">
        <v>25</v>
      </c>
      <c r="Q592" s="3">
        <v>30</v>
      </c>
      <c r="R592" s="3" t="s">
        <v>27</v>
      </c>
      <c r="S592" s="3" t="s">
        <v>28</v>
      </c>
      <c r="T592" s="3">
        <f>COUNTBLANK(shopping_behavior_updated[Customer ID])</f>
        <v>0</v>
      </c>
      <c r="U592" s="3">
        <f>IF(IFERROR(VLOOKUP(shopping_behavior_updated[[#This Row],[Customer ID]],A593:$A$3902,1,FALSE),0),1,0)</f>
        <v>0</v>
      </c>
    </row>
    <row r="593" spans="1:21" x14ac:dyDescent="0.2">
      <c r="A593" s="3">
        <v>592</v>
      </c>
      <c r="B593" s="3">
        <v>47</v>
      </c>
      <c r="C593" s="3" t="s">
        <v>18</v>
      </c>
      <c r="D593" s="3" t="s">
        <v>131</v>
      </c>
      <c r="E593" s="3" t="s">
        <v>66</v>
      </c>
      <c r="F593" s="3">
        <v>37</v>
      </c>
      <c r="G593" s="3" t="s">
        <v>21</v>
      </c>
      <c r="H593" s="3" t="s">
        <v>22</v>
      </c>
      <c r="I593" s="3" t="s">
        <v>77</v>
      </c>
      <c r="J593" s="3" t="s">
        <v>56</v>
      </c>
      <c r="K593" s="3">
        <v>42</v>
      </c>
      <c r="L593" s="3" t="s">
        <v>25</v>
      </c>
      <c r="M593" s="3" t="str">
        <f>IF(shopping_behavior_updated[[#This Row],[Subscription Status]]="","desconocido",shopping_behavior_updated[[#This Row],[Subscription Status]])</f>
        <v>Yes</v>
      </c>
      <c r="N593" s="3" t="s">
        <v>73</v>
      </c>
      <c r="O593" s="3" t="s">
        <v>25</v>
      </c>
      <c r="P593" s="3" t="s">
        <v>25</v>
      </c>
      <c r="Q593" s="3">
        <v>6</v>
      </c>
      <c r="R593" s="3" t="s">
        <v>85</v>
      </c>
      <c r="S593" s="3" t="s">
        <v>75</v>
      </c>
      <c r="T593" s="3">
        <f>COUNTBLANK(shopping_behavior_updated[Customer ID])</f>
        <v>0</v>
      </c>
      <c r="U593" s="3">
        <f>IF(IFERROR(VLOOKUP(shopping_behavior_updated[[#This Row],[Customer ID]],A594:$A$3902,1,FALSE),0),1,0)</f>
        <v>0</v>
      </c>
    </row>
    <row r="594" spans="1:21" x14ac:dyDescent="0.2">
      <c r="A594" s="3">
        <v>593</v>
      </c>
      <c r="B594" s="3">
        <v>60</v>
      </c>
      <c r="C594" s="3" t="s">
        <v>18</v>
      </c>
      <c r="D594" s="3" t="s">
        <v>136</v>
      </c>
      <c r="E594" s="3" t="s">
        <v>41</v>
      </c>
      <c r="F594" s="3">
        <v>29</v>
      </c>
      <c r="G594" s="3" t="s">
        <v>113</v>
      </c>
      <c r="H594" s="3" t="s">
        <v>43</v>
      </c>
      <c r="I594" s="3" t="s">
        <v>109</v>
      </c>
      <c r="J594" s="3" t="s">
        <v>56</v>
      </c>
      <c r="K594" s="3">
        <v>32</v>
      </c>
      <c r="L594" s="3" t="s">
        <v>25</v>
      </c>
      <c r="M594" s="3" t="str">
        <f>IF(shopping_behavior_updated[[#This Row],[Subscription Status]]="","desconocido",shopping_behavior_updated[[#This Row],[Subscription Status]])</f>
        <v>Yes</v>
      </c>
      <c r="N594" s="3" t="s">
        <v>37</v>
      </c>
      <c r="O594" s="3" t="s">
        <v>25</v>
      </c>
      <c r="P594" s="3" t="s">
        <v>25</v>
      </c>
      <c r="Q594" s="3">
        <v>42</v>
      </c>
      <c r="R594" s="3" t="s">
        <v>27</v>
      </c>
      <c r="S594" s="3" t="s">
        <v>96</v>
      </c>
      <c r="T594" s="3">
        <f>COUNTBLANK(shopping_behavior_updated[Customer ID])</f>
        <v>0</v>
      </c>
      <c r="U594" s="3">
        <f>IF(IFERROR(VLOOKUP(shopping_behavior_updated[[#This Row],[Customer ID]],A595:$A$3902,1,FALSE),0),1,0)</f>
        <v>0</v>
      </c>
    </row>
    <row r="595" spans="1:21" x14ac:dyDescent="0.2">
      <c r="A595" s="3">
        <v>594</v>
      </c>
      <c r="B595" s="3">
        <v>67</v>
      </c>
      <c r="C595" s="3" t="s">
        <v>18</v>
      </c>
      <c r="D595" s="3" t="s">
        <v>61</v>
      </c>
      <c r="E595" s="3" t="s">
        <v>62</v>
      </c>
      <c r="F595" s="3">
        <v>35</v>
      </c>
      <c r="G595" s="3" t="s">
        <v>119</v>
      </c>
      <c r="H595" s="3" t="s">
        <v>35</v>
      </c>
      <c r="I595" s="3" t="s">
        <v>95</v>
      </c>
      <c r="J595" s="3" t="s">
        <v>24</v>
      </c>
      <c r="K595" s="3">
        <v>44</v>
      </c>
      <c r="L595" s="3" t="s">
        <v>25</v>
      </c>
      <c r="M595" s="3" t="str">
        <f>IF(shopping_behavior_updated[[#This Row],[Subscription Status]]="","desconocido",shopping_behavior_updated[[#This Row],[Subscription Status]])</f>
        <v>Yes</v>
      </c>
      <c r="N595" s="3" t="s">
        <v>73</v>
      </c>
      <c r="O595" s="3" t="s">
        <v>25</v>
      </c>
      <c r="P595" s="3" t="s">
        <v>25</v>
      </c>
      <c r="Q595" s="3">
        <v>9</v>
      </c>
      <c r="R595" s="3" t="s">
        <v>45</v>
      </c>
      <c r="S595" s="3" t="s">
        <v>96</v>
      </c>
      <c r="T595" s="3">
        <f>COUNTBLANK(shopping_behavior_updated[Customer ID])</f>
        <v>0</v>
      </c>
      <c r="U595" s="3">
        <f>IF(IFERROR(VLOOKUP(shopping_behavior_updated[[#This Row],[Customer ID]],A596:$A$3902,1,FALSE),0),1,0)</f>
        <v>0</v>
      </c>
    </row>
    <row r="596" spans="1:21" x14ac:dyDescent="0.2">
      <c r="A596" s="3">
        <v>595</v>
      </c>
      <c r="B596" s="3">
        <v>35</v>
      </c>
      <c r="C596" s="3" t="s">
        <v>18</v>
      </c>
      <c r="D596" s="3" t="s">
        <v>103</v>
      </c>
      <c r="E596" s="3" t="s">
        <v>20</v>
      </c>
      <c r="F596" s="3">
        <v>83</v>
      </c>
      <c r="G596" s="3" t="s">
        <v>100</v>
      </c>
      <c r="H596" s="3" t="s">
        <v>35</v>
      </c>
      <c r="I596" s="3" t="s">
        <v>109</v>
      </c>
      <c r="J596" s="3" t="s">
        <v>24</v>
      </c>
      <c r="K596" s="3">
        <v>25</v>
      </c>
      <c r="L596" s="3" t="s">
        <v>25</v>
      </c>
      <c r="M596" s="3" t="str">
        <f>IF(shopping_behavior_updated[[#This Row],[Subscription Status]]="","desconocido",shopping_behavior_updated[[#This Row],[Subscription Status]])</f>
        <v>Yes</v>
      </c>
      <c r="N596" s="3" t="s">
        <v>44</v>
      </c>
      <c r="O596" s="3" t="s">
        <v>25</v>
      </c>
      <c r="P596" s="3" t="s">
        <v>25</v>
      </c>
      <c r="Q596" s="3">
        <v>6</v>
      </c>
      <c r="R596" s="3" t="s">
        <v>85</v>
      </c>
      <c r="S596" s="3" t="s">
        <v>87</v>
      </c>
      <c r="T596" s="3">
        <f>COUNTBLANK(shopping_behavior_updated[Customer ID])</f>
        <v>0</v>
      </c>
      <c r="U596" s="3">
        <f>IF(IFERROR(VLOOKUP(shopping_behavior_updated[[#This Row],[Customer ID]],A597:$A$3902,1,FALSE),0),1,0)</f>
        <v>0</v>
      </c>
    </row>
    <row r="597" spans="1:21" x14ac:dyDescent="0.2">
      <c r="A597" s="3">
        <v>596</v>
      </c>
      <c r="B597" s="3">
        <v>30</v>
      </c>
      <c r="C597" s="3" t="s">
        <v>18</v>
      </c>
      <c r="D597" s="3" t="s">
        <v>70</v>
      </c>
      <c r="E597" s="3" t="s">
        <v>41</v>
      </c>
      <c r="F597" s="3">
        <v>77</v>
      </c>
      <c r="G597" s="3" t="s">
        <v>78</v>
      </c>
      <c r="H597" s="3" t="s">
        <v>43</v>
      </c>
      <c r="I597" s="3" t="s">
        <v>64</v>
      </c>
      <c r="J597" s="3" t="s">
        <v>52</v>
      </c>
      <c r="K597" s="3">
        <v>36</v>
      </c>
      <c r="L597" s="3" t="s">
        <v>25</v>
      </c>
      <c r="M597" s="3" t="str">
        <f>IF(shopping_behavior_updated[[#This Row],[Subscription Status]]="","desconocido",shopping_behavior_updated[[#This Row],[Subscription Status]])</f>
        <v>Yes</v>
      </c>
      <c r="N597" s="3" t="s">
        <v>44</v>
      </c>
      <c r="O597" s="3" t="s">
        <v>25</v>
      </c>
      <c r="P597" s="3" t="s">
        <v>25</v>
      </c>
      <c r="Q597" s="3">
        <v>47</v>
      </c>
      <c r="R597" s="3" t="s">
        <v>45</v>
      </c>
      <c r="S597" s="3" t="s">
        <v>57</v>
      </c>
      <c r="T597" s="3">
        <f>COUNTBLANK(shopping_behavior_updated[Customer ID])</f>
        <v>0</v>
      </c>
      <c r="U597" s="3">
        <f>IF(IFERROR(VLOOKUP(shopping_behavior_updated[[#This Row],[Customer ID]],A598:$A$3902,1,FALSE),0),1,0)</f>
        <v>0</v>
      </c>
    </row>
    <row r="598" spans="1:21" x14ac:dyDescent="0.2">
      <c r="A598" s="3">
        <v>597</v>
      </c>
      <c r="B598" s="3">
        <v>23</v>
      </c>
      <c r="C598" s="3" t="s">
        <v>18</v>
      </c>
      <c r="D598" s="3" t="s">
        <v>70</v>
      </c>
      <c r="E598" s="3" t="s">
        <v>41</v>
      </c>
      <c r="F598" s="3">
        <v>37</v>
      </c>
      <c r="G598" s="3" t="s">
        <v>55</v>
      </c>
      <c r="H598" s="3" t="s">
        <v>91</v>
      </c>
      <c r="I598" s="3" t="s">
        <v>51</v>
      </c>
      <c r="J598" s="3" t="s">
        <v>52</v>
      </c>
      <c r="K598" s="3">
        <v>45</v>
      </c>
      <c r="L598" s="3" t="s">
        <v>25</v>
      </c>
      <c r="M598" s="3" t="str">
        <f>IF(shopping_behavior_updated[[#This Row],[Subscription Status]]="","desconocido",shopping_behavior_updated[[#This Row],[Subscription Status]])</f>
        <v>Yes</v>
      </c>
      <c r="N598" s="3" t="s">
        <v>73</v>
      </c>
      <c r="O598" s="3" t="s">
        <v>25</v>
      </c>
      <c r="P598" s="3" t="s">
        <v>25</v>
      </c>
      <c r="Q598" s="3">
        <v>36</v>
      </c>
      <c r="R598" s="3" t="s">
        <v>27</v>
      </c>
      <c r="S598" s="3" t="s">
        <v>48</v>
      </c>
      <c r="T598" s="3">
        <f>COUNTBLANK(shopping_behavior_updated[Customer ID])</f>
        <v>0</v>
      </c>
      <c r="U598" s="3">
        <f>IF(IFERROR(VLOOKUP(shopping_behavior_updated[[#This Row],[Customer ID]],A599:$A$3902,1,FALSE),0),1,0)</f>
        <v>0</v>
      </c>
    </row>
    <row r="599" spans="1:21" x14ac:dyDescent="0.2">
      <c r="A599" s="3">
        <v>598</v>
      </c>
      <c r="B599" s="3">
        <v>70</v>
      </c>
      <c r="C599" s="3" t="s">
        <v>18</v>
      </c>
      <c r="D599" s="3" t="s">
        <v>105</v>
      </c>
      <c r="E599" s="3" t="s">
        <v>66</v>
      </c>
      <c r="F599" s="3">
        <v>69</v>
      </c>
      <c r="G599" s="3" t="s">
        <v>119</v>
      </c>
      <c r="H599" s="3" t="s">
        <v>22</v>
      </c>
      <c r="I599" s="3" t="s">
        <v>79</v>
      </c>
      <c r="J599" s="3" t="s">
        <v>52</v>
      </c>
      <c r="K599" s="3">
        <v>34</v>
      </c>
      <c r="L599" s="3" t="s">
        <v>25</v>
      </c>
      <c r="M599" s="3" t="str">
        <f>IF(shopping_behavior_updated[[#This Row],[Subscription Status]]="","desconocido",shopping_behavior_updated[[#This Row],[Subscription Status]])</f>
        <v>Yes</v>
      </c>
      <c r="N599" s="3" t="s">
        <v>53</v>
      </c>
      <c r="O599" s="3" t="s">
        <v>25</v>
      </c>
      <c r="P599" s="3" t="s">
        <v>25</v>
      </c>
      <c r="Q599" s="3">
        <v>19</v>
      </c>
      <c r="R599" s="3" t="s">
        <v>74</v>
      </c>
      <c r="S599" s="3" t="s">
        <v>28</v>
      </c>
      <c r="T599" s="3">
        <f>COUNTBLANK(shopping_behavior_updated[Customer ID])</f>
        <v>0</v>
      </c>
      <c r="U599" s="3">
        <f>IF(IFERROR(VLOOKUP(shopping_behavior_updated[[#This Row],[Customer ID]],A600:$A$3902,1,FALSE),0),1,0)</f>
        <v>0</v>
      </c>
    </row>
    <row r="600" spans="1:21" x14ac:dyDescent="0.2">
      <c r="A600" s="3">
        <v>599</v>
      </c>
      <c r="B600" s="3">
        <v>21</v>
      </c>
      <c r="C600" s="3" t="s">
        <v>18</v>
      </c>
      <c r="D600" s="3" t="s">
        <v>80</v>
      </c>
      <c r="E600" s="3" t="s">
        <v>20</v>
      </c>
      <c r="F600" s="3">
        <v>66</v>
      </c>
      <c r="G600" s="3" t="s">
        <v>98</v>
      </c>
      <c r="H600" s="3" t="s">
        <v>22</v>
      </c>
      <c r="I600" s="3" t="s">
        <v>95</v>
      </c>
      <c r="J600" s="3" t="s">
        <v>24</v>
      </c>
      <c r="K600" s="3">
        <v>32</v>
      </c>
      <c r="L600" s="3" t="s">
        <v>25</v>
      </c>
      <c r="M600" s="3" t="str">
        <f>IF(shopping_behavior_updated[[#This Row],[Subscription Status]]="","desconocido",shopping_behavior_updated[[#This Row],[Subscription Status]])</f>
        <v>Yes</v>
      </c>
      <c r="N600" s="3" t="s">
        <v>69</v>
      </c>
      <c r="O600" s="3" t="s">
        <v>25</v>
      </c>
      <c r="P600" s="3" t="s">
        <v>25</v>
      </c>
      <c r="Q600" s="3">
        <v>30</v>
      </c>
      <c r="R600" s="3" t="s">
        <v>32</v>
      </c>
      <c r="S600" s="3" t="s">
        <v>96</v>
      </c>
      <c r="T600" s="3">
        <f>COUNTBLANK(shopping_behavior_updated[Customer ID])</f>
        <v>0</v>
      </c>
      <c r="U600" s="3">
        <f>IF(IFERROR(VLOOKUP(shopping_behavior_updated[[#This Row],[Customer ID]],A601:$A$3902,1,FALSE),0),1,0)</f>
        <v>0</v>
      </c>
    </row>
    <row r="601" spans="1:21" x14ac:dyDescent="0.2">
      <c r="A601" s="3">
        <v>600</v>
      </c>
      <c r="B601" s="3">
        <v>51</v>
      </c>
      <c r="C601" s="3" t="s">
        <v>18</v>
      </c>
      <c r="D601" s="3" t="s">
        <v>136</v>
      </c>
      <c r="E601" s="3" t="s">
        <v>41</v>
      </c>
      <c r="F601" s="3">
        <v>26</v>
      </c>
      <c r="G601" s="3" t="s">
        <v>34</v>
      </c>
      <c r="H601" s="3" t="s">
        <v>22</v>
      </c>
      <c r="I601" s="3" t="s">
        <v>84</v>
      </c>
      <c r="J601" s="3" t="s">
        <v>36</v>
      </c>
      <c r="K601" s="3">
        <v>42</v>
      </c>
      <c r="L601" s="3" t="s">
        <v>25</v>
      </c>
      <c r="M601" s="3" t="str">
        <f>IF(shopping_behavior_updated[[#This Row],[Subscription Status]]="","desconocido",shopping_behavior_updated[[#This Row],[Subscription Status]])</f>
        <v>Yes</v>
      </c>
      <c r="N601" s="3" t="s">
        <v>53</v>
      </c>
      <c r="O601" s="3" t="s">
        <v>25</v>
      </c>
      <c r="P601" s="3" t="s">
        <v>25</v>
      </c>
      <c r="Q601" s="3">
        <v>27</v>
      </c>
      <c r="R601" s="3" t="s">
        <v>85</v>
      </c>
      <c r="S601" s="3" t="s">
        <v>96</v>
      </c>
      <c r="T601" s="3">
        <f>COUNTBLANK(shopping_behavior_updated[Customer ID])</f>
        <v>0</v>
      </c>
      <c r="U601" s="3">
        <f>IF(IFERROR(VLOOKUP(shopping_behavior_updated[[#This Row],[Customer ID]],A602:$A$3902,1,FALSE),0),1,0)</f>
        <v>0</v>
      </c>
    </row>
    <row r="602" spans="1:21" x14ac:dyDescent="0.2">
      <c r="A602" s="3">
        <v>601</v>
      </c>
      <c r="B602" s="3">
        <v>22</v>
      </c>
      <c r="C602" s="3" t="s">
        <v>18</v>
      </c>
      <c r="D602" s="3" t="s">
        <v>123</v>
      </c>
      <c r="E602" s="3" t="s">
        <v>66</v>
      </c>
      <c r="F602" s="3">
        <v>63</v>
      </c>
      <c r="G602" s="3" t="s">
        <v>130</v>
      </c>
      <c r="H602" s="3" t="s">
        <v>43</v>
      </c>
      <c r="I602" s="3" t="s">
        <v>60</v>
      </c>
      <c r="J602" s="3" t="s">
        <v>36</v>
      </c>
      <c r="K602" s="3">
        <v>5</v>
      </c>
      <c r="L602" s="3" t="s">
        <v>25</v>
      </c>
      <c r="M602" s="3" t="str">
        <f>IF(shopping_behavior_updated[[#This Row],[Subscription Status]]="","desconocido",shopping_behavior_updated[[#This Row],[Subscription Status]])</f>
        <v>Yes</v>
      </c>
      <c r="N602" s="3" t="s">
        <v>69</v>
      </c>
      <c r="O602" s="3" t="s">
        <v>25</v>
      </c>
      <c r="P602" s="3" t="s">
        <v>25</v>
      </c>
      <c r="Q602" s="3">
        <v>25</v>
      </c>
      <c r="R602" s="3" t="s">
        <v>27</v>
      </c>
      <c r="S602" s="3" t="s">
        <v>87</v>
      </c>
      <c r="T602" s="3">
        <f>COUNTBLANK(shopping_behavior_updated[Customer ID])</f>
        <v>0</v>
      </c>
      <c r="U602" s="3">
        <f>IF(IFERROR(VLOOKUP(shopping_behavior_updated[[#This Row],[Customer ID]],A603:$A$3902,1,FALSE),0),1,0)</f>
        <v>0</v>
      </c>
    </row>
    <row r="603" spans="1:21" x14ac:dyDescent="0.2">
      <c r="A603" s="3">
        <v>602</v>
      </c>
      <c r="B603" s="3">
        <v>32</v>
      </c>
      <c r="C603" s="3" t="s">
        <v>18</v>
      </c>
      <c r="D603" s="3" t="s">
        <v>131</v>
      </c>
      <c r="E603" s="3" t="s">
        <v>66</v>
      </c>
      <c r="F603" s="3">
        <v>38</v>
      </c>
      <c r="G603" s="3" t="s">
        <v>63</v>
      </c>
      <c r="H603" s="3" t="s">
        <v>43</v>
      </c>
      <c r="I603" s="3" t="s">
        <v>31</v>
      </c>
      <c r="J603" s="3" t="s">
        <v>52</v>
      </c>
      <c r="K603" s="3">
        <v>47</v>
      </c>
      <c r="L603" s="3" t="s">
        <v>25</v>
      </c>
      <c r="M603" s="3" t="str">
        <f>IF(shopping_behavior_updated[[#This Row],[Subscription Status]]="","desconocido",shopping_behavior_updated[[#This Row],[Subscription Status]])</f>
        <v>Yes</v>
      </c>
      <c r="N603" s="3" t="s">
        <v>73</v>
      </c>
      <c r="O603" s="3" t="s">
        <v>25</v>
      </c>
      <c r="P603" s="3" t="s">
        <v>25</v>
      </c>
      <c r="Q603" s="3">
        <v>5</v>
      </c>
      <c r="R603" s="3" t="s">
        <v>32</v>
      </c>
      <c r="S603" s="3" t="s">
        <v>28</v>
      </c>
      <c r="T603" s="3">
        <f>COUNTBLANK(shopping_behavior_updated[Customer ID])</f>
        <v>0</v>
      </c>
      <c r="U603" s="3">
        <f>IF(IFERROR(VLOOKUP(shopping_behavior_updated[[#This Row],[Customer ID]],A604:$A$3902,1,FALSE),0),1,0)</f>
        <v>0</v>
      </c>
    </row>
    <row r="604" spans="1:21" x14ac:dyDescent="0.2">
      <c r="A604" s="3">
        <v>603</v>
      </c>
      <c r="B604" s="3">
        <v>37</v>
      </c>
      <c r="C604" s="3" t="s">
        <v>18</v>
      </c>
      <c r="D604" s="3" t="s">
        <v>70</v>
      </c>
      <c r="E604" s="3" t="s">
        <v>41</v>
      </c>
      <c r="F604" s="3">
        <v>58</v>
      </c>
      <c r="G604" s="3" t="s">
        <v>46</v>
      </c>
      <c r="H604" s="3" t="s">
        <v>22</v>
      </c>
      <c r="I604" s="3" t="s">
        <v>92</v>
      </c>
      <c r="J604" s="3" t="s">
        <v>52</v>
      </c>
      <c r="K604" s="3">
        <v>42</v>
      </c>
      <c r="L604" s="3" t="s">
        <v>25</v>
      </c>
      <c r="M604" s="3" t="str">
        <f>IF(shopping_behavior_updated[[#This Row],[Subscription Status]]="","desconocido",shopping_behavior_updated[[#This Row],[Subscription Status]])</f>
        <v>Yes</v>
      </c>
      <c r="N604" s="3" t="s">
        <v>44</v>
      </c>
      <c r="O604" s="3" t="s">
        <v>25</v>
      </c>
      <c r="P604" s="3" t="s">
        <v>25</v>
      </c>
      <c r="Q604" s="3">
        <v>10</v>
      </c>
      <c r="R604" s="3" t="s">
        <v>32</v>
      </c>
      <c r="S604" s="3" t="s">
        <v>96</v>
      </c>
      <c r="T604" s="3">
        <f>COUNTBLANK(shopping_behavior_updated[Customer ID])</f>
        <v>0</v>
      </c>
      <c r="U604" s="3">
        <f>IF(IFERROR(VLOOKUP(shopping_behavior_updated[[#This Row],[Customer ID]],A605:$A$3902,1,FALSE),0),1,0)</f>
        <v>0</v>
      </c>
    </row>
    <row r="605" spans="1:21" x14ac:dyDescent="0.2">
      <c r="A605" s="3">
        <v>604</v>
      </c>
      <c r="B605" s="3">
        <v>31</v>
      </c>
      <c r="C605" s="3" t="s">
        <v>18</v>
      </c>
      <c r="D605" s="3" t="s">
        <v>65</v>
      </c>
      <c r="E605" s="3" t="s">
        <v>66</v>
      </c>
      <c r="F605" s="3">
        <v>46</v>
      </c>
      <c r="G605" s="3" t="s">
        <v>34</v>
      </c>
      <c r="H605" s="3" t="s">
        <v>22</v>
      </c>
      <c r="I605" s="3" t="s">
        <v>95</v>
      </c>
      <c r="J605" s="3" t="s">
        <v>24</v>
      </c>
      <c r="K605" s="3">
        <v>34</v>
      </c>
      <c r="L605" s="3" t="s">
        <v>25</v>
      </c>
      <c r="M605" s="3" t="str">
        <f>IF(shopping_behavior_updated[[#This Row],[Subscription Status]]="","desconocido",shopping_behavior_updated[[#This Row],[Subscription Status]])</f>
        <v>Yes</v>
      </c>
      <c r="N605" s="3" t="s">
        <v>69</v>
      </c>
      <c r="O605" s="3" t="s">
        <v>25</v>
      </c>
      <c r="P605" s="3" t="s">
        <v>25</v>
      </c>
      <c r="Q605" s="3">
        <v>26</v>
      </c>
      <c r="R605" s="3" t="s">
        <v>45</v>
      </c>
      <c r="S605" s="3" t="s">
        <v>96</v>
      </c>
      <c r="T605" s="3">
        <f>COUNTBLANK(shopping_behavior_updated[Customer ID])</f>
        <v>0</v>
      </c>
      <c r="U605" s="3">
        <f>IF(IFERROR(VLOOKUP(shopping_behavior_updated[[#This Row],[Customer ID]],A606:$A$3902,1,FALSE),0),1,0)</f>
        <v>0</v>
      </c>
    </row>
    <row r="606" spans="1:21" x14ac:dyDescent="0.2">
      <c r="A606" s="3">
        <v>605</v>
      </c>
      <c r="B606" s="3">
        <v>44</v>
      </c>
      <c r="C606" s="3" t="s">
        <v>18</v>
      </c>
      <c r="D606" s="3" t="s">
        <v>88</v>
      </c>
      <c r="E606" s="3" t="s">
        <v>66</v>
      </c>
      <c r="F606" s="3">
        <v>92</v>
      </c>
      <c r="G606" s="3" t="s">
        <v>63</v>
      </c>
      <c r="H606" s="3" t="s">
        <v>35</v>
      </c>
      <c r="I606" s="3" t="s">
        <v>68</v>
      </c>
      <c r="J606" s="3" t="s">
        <v>56</v>
      </c>
      <c r="K606" s="3">
        <v>44</v>
      </c>
      <c r="L606" s="3" t="s">
        <v>25</v>
      </c>
      <c r="M606" s="3" t="str">
        <f>IF(shopping_behavior_updated[[#This Row],[Subscription Status]]="","desconocido",shopping_behavior_updated[[#This Row],[Subscription Status]])</f>
        <v>Yes</v>
      </c>
      <c r="N606" s="3" t="s">
        <v>73</v>
      </c>
      <c r="O606" s="3" t="s">
        <v>25</v>
      </c>
      <c r="P606" s="3" t="s">
        <v>25</v>
      </c>
      <c r="Q606" s="3">
        <v>11</v>
      </c>
      <c r="R606" s="3" t="s">
        <v>38</v>
      </c>
      <c r="S606" s="3" t="s">
        <v>96</v>
      </c>
      <c r="T606" s="3">
        <f>COUNTBLANK(shopping_behavior_updated[Customer ID])</f>
        <v>0</v>
      </c>
      <c r="U606" s="3">
        <f>IF(IFERROR(VLOOKUP(shopping_behavior_updated[[#This Row],[Customer ID]],A607:$A$3902,1,FALSE),0),1,0)</f>
        <v>0</v>
      </c>
    </row>
    <row r="607" spans="1:21" x14ac:dyDescent="0.2">
      <c r="A607" s="3">
        <v>606</v>
      </c>
      <c r="B607" s="3">
        <v>40</v>
      </c>
      <c r="C607" s="3" t="s">
        <v>18</v>
      </c>
      <c r="D607" s="3" t="s">
        <v>123</v>
      </c>
      <c r="E607" s="3" t="s">
        <v>66</v>
      </c>
      <c r="F607" s="3">
        <v>32</v>
      </c>
      <c r="G607" s="3" t="s">
        <v>98</v>
      </c>
      <c r="H607" s="3" t="s">
        <v>91</v>
      </c>
      <c r="I607" s="3" t="s">
        <v>60</v>
      </c>
      <c r="J607" s="3" t="s">
        <v>24</v>
      </c>
      <c r="K607" s="3">
        <v>42</v>
      </c>
      <c r="L607" s="3" t="s">
        <v>25</v>
      </c>
      <c r="M607" s="3" t="str">
        <f>IF(shopping_behavior_updated[[#This Row],[Subscription Status]]="","desconocido",shopping_behavior_updated[[#This Row],[Subscription Status]])</f>
        <v>Yes</v>
      </c>
      <c r="N607" s="3" t="s">
        <v>53</v>
      </c>
      <c r="O607" s="3" t="s">
        <v>25</v>
      </c>
      <c r="P607" s="3" t="s">
        <v>25</v>
      </c>
      <c r="Q607" s="3">
        <v>17</v>
      </c>
      <c r="R607" s="3" t="s">
        <v>74</v>
      </c>
      <c r="S607" s="3" t="s">
        <v>39</v>
      </c>
      <c r="T607" s="3">
        <f>COUNTBLANK(shopping_behavior_updated[Customer ID])</f>
        <v>0</v>
      </c>
      <c r="U607" s="3">
        <f>IF(IFERROR(VLOOKUP(shopping_behavior_updated[[#This Row],[Customer ID]],A608:$A$3902,1,FALSE),0),1,0)</f>
        <v>0</v>
      </c>
    </row>
    <row r="608" spans="1:21" x14ac:dyDescent="0.2">
      <c r="A608" s="3">
        <v>607</v>
      </c>
      <c r="B608" s="3">
        <v>27</v>
      </c>
      <c r="C608" s="3" t="s">
        <v>18</v>
      </c>
      <c r="D608" s="3" t="s">
        <v>118</v>
      </c>
      <c r="E608" s="3" t="s">
        <v>66</v>
      </c>
      <c r="F608" s="3">
        <v>90</v>
      </c>
      <c r="G608" s="3" t="s">
        <v>111</v>
      </c>
      <c r="H608" s="3" t="s">
        <v>43</v>
      </c>
      <c r="I608" s="3" t="s">
        <v>143</v>
      </c>
      <c r="J608" s="3" t="s">
        <v>36</v>
      </c>
      <c r="K608" s="3">
        <v>45</v>
      </c>
      <c r="L608" s="3" t="s">
        <v>25</v>
      </c>
      <c r="M608" s="3" t="str">
        <f>IF(shopping_behavior_updated[[#This Row],[Subscription Status]]="","desconocido",shopping_behavior_updated[[#This Row],[Subscription Status]])</f>
        <v>Yes</v>
      </c>
      <c r="N608" s="3" t="s">
        <v>53</v>
      </c>
      <c r="O608" s="3" t="s">
        <v>25</v>
      </c>
      <c r="P608" s="3" t="s">
        <v>25</v>
      </c>
      <c r="Q608" s="3">
        <v>44</v>
      </c>
      <c r="R608" s="3" t="s">
        <v>45</v>
      </c>
      <c r="S608" s="3" t="s">
        <v>87</v>
      </c>
      <c r="T608" s="3">
        <f>COUNTBLANK(shopping_behavior_updated[Customer ID])</f>
        <v>0</v>
      </c>
      <c r="U608" s="3">
        <f>IF(IFERROR(VLOOKUP(shopping_behavior_updated[[#This Row],[Customer ID]],A609:$A$3902,1,FALSE),0),1,0)</f>
        <v>0</v>
      </c>
    </row>
    <row r="609" spans="1:21" x14ac:dyDescent="0.2">
      <c r="A609" s="3">
        <v>608</v>
      </c>
      <c r="B609" s="3">
        <v>47</v>
      </c>
      <c r="C609" s="3" t="s">
        <v>18</v>
      </c>
      <c r="D609" s="3" t="s">
        <v>103</v>
      </c>
      <c r="E609" s="3" t="s">
        <v>20</v>
      </c>
      <c r="F609" s="3">
        <v>23</v>
      </c>
      <c r="G609" s="3" t="s">
        <v>115</v>
      </c>
      <c r="H609" s="3" t="s">
        <v>22</v>
      </c>
      <c r="I609" s="3" t="s">
        <v>72</v>
      </c>
      <c r="J609" s="3" t="s">
        <v>56</v>
      </c>
      <c r="K609" s="3">
        <v>28</v>
      </c>
      <c r="L609" s="3" t="s">
        <v>25</v>
      </c>
      <c r="M609" s="3" t="str">
        <f>IF(shopping_behavior_updated[[#This Row],[Subscription Status]]="","desconocido",shopping_behavior_updated[[#This Row],[Subscription Status]])</f>
        <v>Yes</v>
      </c>
      <c r="N609" s="3" t="s">
        <v>44</v>
      </c>
      <c r="O609" s="3" t="s">
        <v>25</v>
      </c>
      <c r="P609" s="3" t="s">
        <v>25</v>
      </c>
      <c r="Q609" s="3">
        <v>44</v>
      </c>
      <c r="R609" s="3" t="s">
        <v>32</v>
      </c>
      <c r="S609" s="3" t="s">
        <v>87</v>
      </c>
      <c r="T609" s="3">
        <f>COUNTBLANK(shopping_behavior_updated[Customer ID])</f>
        <v>0</v>
      </c>
      <c r="U609" s="3">
        <f>IF(IFERROR(VLOOKUP(shopping_behavior_updated[[#This Row],[Customer ID]],A610:$A$3902,1,FALSE),0),1,0)</f>
        <v>0</v>
      </c>
    </row>
    <row r="610" spans="1:21" x14ac:dyDescent="0.2">
      <c r="A610" s="3">
        <v>609</v>
      </c>
      <c r="B610" s="3">
        <v>41</v>
      </c>
      <c r="C610" s="3" t="s">
        <v>18</v>
      </c>
      <c r="D610" s="3" t="s">
        <v>131</v>
      </c>
      <c r="E610" s="3" t="s">
        <v>66</v>
      </c>
      <c r="F610" s="3">
        <v>25</v>
      </c>
      <c r="G610" s="3" t="s">
        <v>78</v>
      </c>
      <c r="H610" s="3" t="s">
        <v>35</v>
      </c>
      <c r="I610" s="3" t="s">
        <v>79</v>
      </c>
      <c r="J610" s="3" t="s">
        <v>56</v>
      </c>
      <c r="K610" s="3">
        <v>33</v>
      </c>
      <c r="L610" s="3" t="s">
        <v>25</v>
      </c>
      <c r="M610" s="3" t="str">
        <f>IF(shopping_behavior_updated[[#This Row],[Subscription Status]]="","desconocido",shopping_behavior_updated[[#This Row],[Subscription Status]])</f>
        <v>Yes</v>
      </c>
      <c r="N610" s="3" t="s">
        <v>44</v>
      </c>
      <c r="O610" s="3" t="s">
        <v>25</v>
      </c>
      <c r="P610" s="3" t="s">
        <v>25</v>
      </c>
      <c r="Q610" s="3">
        <v>21</v>
      </c>
      <c r="R610" s="3" t="s">
        <v>27</v>
      </c>
      <c r="S610" s="3" t="s">
        <v>96</v>
      </c>
      <c r="T610" s="3">
        <f>COUNTBLANK(shopping_behavior_updated[Customer ID])</f>
        <v>0</v>
      </c>
      <c r="U610" s="3">
        <f>IF(IFERROR(VLOOKUP(shopping_behavior_updated[[#This Row],[Customer ID]],A611:$A$3902,1,FALSE),0),1,0)</f>
        <v>0</v>
      </c>
    </row>
    <row r="611" spans="1:21" x14ac:dyDescent="0.2">
      <c r="A611" s="3">
        <v>610</v>
      </c>
      <c r="B611" s="3">
        <v>51</v>
      </c>
      <c r="C611" s="3" t="s">
        <v>18</v>
      </c>
      <c r="D611" s="3" t="s">
        <v>29</v>
      </c>
      <c r="E611" s="3" t="s">
        <v>20</v>
      </c>
      <c r="F611" s="3">
        <v>54</v>
      </c>
      <c r="G611" s="3" t="s">
        <v>122</v>
      </c>
      <c r="H611" s="3" t="s">
        <v>22</v>
      </c>
      <c r="I611" s="3" t="s">
        <v>72</v>
      </c>
      <c r="J611" s="3" t="s">
        <v>56</v>
      </c>
      <c r="K611" s="3">
        <v>46</v>
      </c>
      <c r="L611" s="3" t="s">
        <v>25</v>
      </c>
      <c r="M611" s="3" t="str">
        <f>IF(shopping_behavior_updated[[#This Row],[Subscription Status]]="","desconocido",shopping_behavior_updated[[#This Row],[Subscription Status]])</f>
        <v>Yes</v>
      </c>
      <c r="N611" s="3" t="s">
        <v>44</v>
      </c>
      <c r="O611" s="3" t="s">
        <v>25</v>
      </c>
      <c r="P611" s="3" t="s">
        <v>25</v>
      </c>
      <c r="Q611" s="3">
        <v>49</v>
      </c>
      <c r="R611" s="3" t="s">
        <v>38</v>
      </c>
      <c r="S611" s="3" t="s">
        <v>28</v>
      </c>
      <c r="T611" s="3">
        <f>COUNTBLANK(shopping_behavior_updated[Customer ID])</f>
        <v>0</v>
      </c>
      <c r="U611" s="3">
        <f>IF(IFERROR(VLOOKUP(shopping_behavior_updated[[#This Row],[Customer ID]],A612:$A$3902,1,FALSE),0),1,0)</f>
        <v>0</v>
      </c>
    </row>
    <row r="612" spans="1:21" x14ac:dyDescent="0.2">
      <c r="A612" s="3">
        <v>611</v>
      </c>
      <c r="B612" s="3">
        <v>53</v>
      </c>
      <c r="C612" s="3" t="s">
        <v>18</v>
      </c>
      <c r="D612" s="3" t="s">
        <v>58</v>
      </c>
      <c r="E612" s="3" t="s">
        <v>20</v>
      </c>
      <c r="F612" s="3">
        <v>72</v>
      </c>
      <c r="G612" s="3" t="s">
        <v>100</v>
      </c>
      <c r="H612" s="3" t="s">
        <v>43</v>
      </c>
      <c r="I612" s="3" t="s">
        <v>60</v>
      </c>
      <c r="J612" s="3" t="s">
        <v>52</v>
      </c>
      <c r="K612" s="3">
        <v>25</v>
      </c>
      <c r="L612" s="3" t="s">
        <v>25</v>
      </c>
      <c r="M612" s="3" t="str">
        <f>IF(shopping_behavior_updated[[#This Row],[Subscription Status]]="","desconocido",shopping_behavior_updated[[#This Row],[Subscription Status]])</f>
        <v>Yes</v>
      </c>
      <c r="N612" s="3" t="s">
        <v>37</v>
      </c>
      <c r="O612" s="3" t="s">
        <v>25</v>
      </c>
      <c r="P612" s="3" t="s">
        <v>25</v>
      </c>
      <c r="Q612" s="3">
        <v>27</v>
      </c>
      <c r="R612" s="3" t="s">
        <v>74</v>
      </c>
      <c r="S612" s="3" t="s">
        <v>96</v>
      </c>
      <c r="T612" s="3">
        <f>COUNTBLANK(shopping_behavior_updated[Customer ID])</f>
        <v>0</v>
      </c>
      <c r="U612" s="3">
        <f>IF(IFERROR(VLOOKUP(shopping_behavior_updated[[#This Row],[Customer ID]],A613:$A$3902,1,FALSE),0),1,0)</f>
        <v>0</v>
      </c>
    </row>
    <row r="613" spans="1:21" x14ac:dyDescent="0.2">
      <c r="A613" s="3">
        <v>612</v>
      </c>
      <c r="B613" s="3">
        <v>43</v>
      </c>
      <c r="C613" s="3" t="s">
        <v>18</v>
      </c>
      <c r="D613" s="3" t="s">
        <v>118</v>
      </c>
      <c r="E613" s="3" t="s">
        <v>66</v>
      </c>
      <c r="F613" s="3">
        <v>33</v>
      </c>
      <c r="G613" s="3" t="s">
        <v>98</v>
      </c>
      <c r="H613" s="3" t="s">
        <v>43</v>
      </c>
      <c r="I613" s="3" t="s">
        <v>93</v>
      </c>
      <c r="J613" s="3" t="s">
        <v>24</v>
      </c>
      <c r="K613" s="3">
        <v>47</v>
      </c>
      <c r="L613" s="3" t="s">
        <v>25</v>
      </c>
      <c r="M613" s="3" t="str">
        <f>IF(shopping_behavior_updated[[#This Row],[Subscription Status]]="","desconocido",shopping_behavior_updated[[#This Row],[Subscription Status]])</f>
        <v>Yes</v>
      </c>
      <c r="N613" s="3" t="s">
        <v>73</v>
      </c>
      <c r="O613" s="3" t="s">
        <v>25</v>
      </c>
      <c r="P613" s="3" t="s">
        <v>25</v>
      </c>
      <c r="Q613" s="3">
        <v>19</v>
      </c>
      <c r="R613" s="3" t="s">
        <v>32</v>
      </c>
      <c r="S613" s="3" t="s">
        <v>87</v>
      </c>
      <c r="T613" s="3">
        <f>COUNTBLANK(shopping_behavior_updated[Customer ID])</f>
        <v>0</v>
      </c>
      <c r="U613" s="3">
        <f>IF(IFERROR(VLOOKUP(shopping_behavior_updated[[#This Row],[Customer ID]],A614:$A$3902,1,FALSE),0),1,0)</f>
        <v>0</v>
      </c>
    </row>
    <row r="614" spans="1:21" x14ac:dyDescent="0.2">
      <c r="A614" s="3">
        <v>613</v>
      </c>
      <c r="B614" s="3">
        <v>67</v>
      </c>
      <c r="C614" s="3" t="s">
        <v>18</v>
      </c>
      <c r="D614" s="3" t="s">
        <v>123</v>
      </c>
      <c r="E614" s="3" t="s">
        <v>66</v>
      </c>
      <c r="F614" s="3">
        <v>43</v>
      </c>
      <c r="G614" s="3" t="s">
        <v>81</v>
      </c>
      <c r="H614" s="3" t="s">
        <v>22</v>
      </c>
      <c r="I614" s="3" t="s">
        <v>92</v>
      </c>
      <c r="J614" s="3" t="s">
        <v>56</v>
      </c>
      <c r="K614" s="3">
        <v>46</v>
      </c>
      <c r="L614" s="3" t="s">
        <v>25</v>
      </c>
      <c r="M614" s="3" t="str">
        <f>IF(shopping_behavior_updated[[#This Row],[Subscription Status]]="","desconocido",shopping_behavior_updated[[#This Row],[Subscription Status]])</f>
        <v>Yes</v>
      </c>
      <c r="N614" s="3" t="s">
        <v>26</v>
      </c>
      <c r="O614" s="3" t="s">
        <v>25</v>
      </c>
      <c r="P614" s="3" t="s">
        <v>25</v>
      </c>
      <c r="Q614" s="3">
        <v>33</v>
      </c>
      <c r="R614" s="3" t="s">
        <v>38</v>
      </c>
      <c r="S614" s="3" t="s">
        <v>57</v>
      </c>
      <c r="T614" s="3">
        <f>COUNTBLANK(shopping_behavior_updated[Customer ID])</f>
        <v>0</v>
      </c>
      <c r="U614" s="3">
        <f>IF(IFERROR(VLOOKUP(shopping_behavior_updated[[#This Row],[Customer ID]],A615:$A$3902,1,FALSE),0),1,0)</f>
        <v>0</v>
      </c>
    </row>
    <row r="615" spans="1:21" x14ac:dyDescent="0.2">
      <c r="A615" s="3">
        <v>614</v>
      </c>
      <c r="B615" s="3">
        <v>61</v>
      </c>
      <c r="C615" s="3" t="s">
        <v>18</v>
      </c>
      <c r="D615" s="3" t="s">
        <v>61</v>
      </c>
      <c r="E615" s="3" t="s">
        <v>62</v>
      </c>
      <c r="F615" s="3">
        <v>51</v>
      </c>
      <c r="G615" s="3" t="s">
        <v>137</v>
      </c>
      <c r="H615" s="3" t="s">
        <v>22</v>
      </c>
      <c r="I615" s="3" t="s">
        <v>92</v>
      </c>
      <c r="J615" s="3" t="s">
        <v>56</v>
      </c>
      <c r="K615" s="3">
        <v>26</v>
      </c>
      <c r="L615" s="3" t="s">
        <v>25</v>
      </c>
      <c r="M615" s="3" t="str">
        <f>IF(shopping_behavior_updated[[#This Row],[Subscription Status]]="","desconocido",shopping_behavior_updated[[#This Row],[Subscription Status]])</f>
        <v>Yes</v>
      </c>
      <c r="N615" s="3" t="s">
        <v>53</v>
      </c>
      <c r="O615" s="3" t="s">
        <v>25</v>
      </c>
      <c r="P615" s="3" t="s">
        <v>25</v>
      </c>
      <c r="Q615" s="3">
        <v>46</v>
      </c>
      <c r="R615" s="3" t="s">
        <v>32</v>
      </c>
      <c r="S615" s="3" t="s">
        <v>75</v>
      </c>
      <c r="T615" s="3">
        <f>COUNTBLANK(shopping_behavior_updated[Customer ID])</f>
        <v>0</v>
      </c>
      <c r="U615" s="3">
        <f>IF(IFERROR(VLOOKUP(shopping_behavior_updated[[#This Row],[Customer ID]],A616:$A$3902,1,FALSE),0),1,0)</f>
        <v>0</v>
      </c>
    </row>
    <row r="616" spans="1:21" x14ac:dyDescent="0.2">
      <c r="A616" s="3">
        <v>615</v>
      </c>
      <c r="B616" s="3">
        <v>68</v>
      </c>
      <c r="C616" s="3" t="s">
        <v>18</v>
      </c>
      <c r="D616" s="3" t="s">
        <v>105</v>
      </c>
      <c r="E616" s="3" t="s">
        <v>66</v>
      </c>
      <c r="F616" s="3">
        <v>85</v>
      </c>
      <c r="G616" s="3" t="s">
        <v>134</v>
      </c>
      <c r="H616" s="3" t="s">
        <v>43</v>
      </c>
      <c r="I616" s="3" t="s">
        <v>92</v>
      </c>
      <c r="J616" s="3" t="s">
        <v>24</v>
      </c>
      <c r="K616" s="3">
        <v>4</v>
      </c>
      <c r="L616" s="3" t="s">
        <v>25</v>
      </c>
      <c r="M616" s="3" t="str">
        <f>IF(shopping_behavior_updated[[#This Row],[Subscription Status]]="","desconocido",shopping_behavior_updated[[#This Row],[Subscription Status]])</f>
        <v>Yes</v>
      </c>
      <c r="N616" s="3" t="s">
        <v>53</v>
      </c>
      <c r="O616" s="3" t="s">
        <v>25</v>
      </c>
      <c r="P616" s="3" t="s">
        <v>25</v>
      </c>
      <c r="Q616" s="3">
        <v>21</v>
      </c>
      <c r="R616" s="3" t="s">
        <v>38</v>
      </c>
      <c r="S616" s="3" t="s">
        <v>75</v>
      </c>
      <c r="T616" s="3">
        <f>COUNTBLANK(shopping_behavior_updated[Customer ID])</f>
        <v>0</v>
      </c>
      <c r="U616" s="3">
        <f>IF(IFERROR(VLOOKUP(shopping_behavior_updated[[#This Row],[Customer ID]],A617:$A$3902,1,FALSE),0),1,0)</f>
        <v>0</v>
      </c>
    </row>
    <row r="617" spans="1:21" x14ac:dyDescent="0.2">
      <c r="A617" s="3">
        <v>616</v>
      </c>
      <c r="B617" s="3">
        <v>67</v>
      </c>
      <c r="C617" s="3" t="s">
        <v>18</v>
      </c>
      <c r="D617" s="3" t="s">
        <v>40</v>
      </c>
      <c r="E617" s="3" t="s">
        <v>41</v>
      </c>
      <c r="F617" s="3">
        <v>100</v>
      </c>
      <c r="G617" s="3" t="s">
        <v>127</v>
      </c>
      <c r="H617" s="3" t="s">
        <v>22</v>
      </c>
      <c r="I617" s="3" t="s">
        <v>77</v>
      </c>
      <c r="J617" s="3" t="s">
        <v>52</v>
      </c>
      <c r="K617" s="3">
        <v>26</v>
      </c>
      <c r="L617" s="3" t="s">
        <v>25</v>
      </c>
      <c r="M617" s="3" t="str">
        <f>IF(shopping_behavior_updated[[#This Row],[Subscription Status]]="","desconocido",shopping_behavior_updated[[#This Row],[Subscription Status]])</f>
        <v>Yes</v>
      </c>
      <c r="N617" s="3" t="s">
        <v>44</v>
      </c>
      <c r="O617" s="3" t="s">
        <v>25</v>
      </c>
      <c r="P617" s="3" t="s">
        <v>25</v>
      </c>
      <c r="Q617" s="3">
        <v>23</v>
      </c>
      <c r="R617" s="3" t="s">
        <v>27</v>
      </c>
      <c r="S617" s="3" t="s">
        <v>48</v>
      </c>
      <c r="T617" s="3">
        <f>COUNTBLANK(shopping_behavior_updated[Customer ID])</f>
        <v>0</v>
      </c>
      <c r="U617" s="3">
        <f>IF(IFERROR(VLOOKUP(shopping_behavior_updated[[#This Row],[Customer ID]],A618:$A$3902,1,FALSE),0),1,0)</f>
        <v>0</v>
      </c>
    </row>
    <row r="618" spans="1:21" x14ac:dyDescent="0.2">
      <c r="A618" s="3">
        <v>617</v>
      </c>
      <c r="B618" s="3">
        <v>29</v>
      </c>
      <c r="C618" s="3" t="s">
        <v>18</v>
      </c>
      <c r="D618" s="3" t="s">
        <v>142</v>
      </c>
      <c r="E618" s="3" t="s">
        <v>66</v>
      </c>
      <c r="F618" s="3">
        <v>72</v>
      </c>
      <c r="G618" s="3" t="s">
        <v>137</v>
      </c>
      <c r="H618" s="3" t="s">
        <v>22</v>
      </c>
      <c r="I618" s="3" t="s">
        <v>84</v>
      </c>
      <c r="J618" s="3" t="s">
        <v>36</v>
      </c>
      <c r="K618" s="3">
        <v>46</v>
      </c>
      <c r="L618" s="3" t="s">
        <v>25</v>
      </c>
      <c r="M618" s="3" t="str">
        <f>IF(shopping_behavior_updated[[#This Row],[Subscription Status]]="","desconocido",shopping_behavior_updated[[#This Row],[Subscription Status]])</f>
        <v>Yes</v>
      </c>
      <c r="N618" s="3" t="s">
        <v>37</v>
      </c>
      <c r="O618" s="3" t="s">
        <v>25</v>
      </c>
      <c r="P618" s="3" t="s">
        <v>25</v>
      </c>
      <c r="Q618" s="3">
        <v>38</v>
      </c>
      <c r="R618" s="3" t="s">
        <v>38</v>
      </c>
      <c r="S618" s="3" t="s">
        <v>96</v>
      </c>
      <c r="T618" s="3">
        <f>COUNTBLANK(shopping_behavior_updated[Customer ID])</f>
        <v>0</v>
      </c>
      <c r="U618" s="3">
        <f>IF(IFERROR(VLOOKUP(shopping_behavior_updated[[#This Row],[Customer ID]],A619:$A$3902,1,FALSE),0),1,0)</f>
        <v>0</v>
      </c>
    </row>
    <row r="619" spans="1:21" x14ac:dyDescent="0.2">
      <c r="A619" s="3">
        <v>618</v>
      </c>
      <c r="B619" s="3">
        <v>50</v>
      </c>
      <c r="C619" s="3" t="s">
        <v>18</v>
      </c>
      <c r="D619" s="3" t="s">
        <v>131</v>
      </c>
      <c r="E619" s="3" t="s">
        <v>66</v>
      </c>
      <c r="F619" s="3">
        <v>57</v>
      </c>
      <c r="G619" s="3" t="s">
        <v>111</v>
      </c>
      <c r="H619" s="3" t="s">
        <v>43</v>
      </c>
      <c r="I619" s="3" t="s">
        <v>31</v>
      </c>
      <c r="J619" s="3" t="s">
        <v>56</v>
      </c>
      <c r="K619" s="3">
        <v>26</v>
      </c>
      <c r="L619" s="3" t="s">
        <v>25</v>
      </c>
      <c r="M619" s="3" t="str">
        <f>IF(shopping_behavior_updated[[#This Row],[Subscription Status]]="","desconocido",shopping_behavior_updated[[#This Row],[Subscription Status]])</f>
        <v>Yes</v>
      </c>
      <c r="N619" s="3" t="s">
        <v>53</v>
      </c>
      <c r="O619" s="3" t="s">
        <v>25</v>
      </c>
      <c r="P619" s="3" t="s">
        <v>25</v>
      </c>
      <c r="Q619" s="3">
        <v>2</v>
      </c>
      <c r="R619" s="3" t="s">
        <v>74</v>
      </c>
      <c r="S619" s="3" t="s">
        <v>57</v>
      </c>
      <c r="T619" s="3">
        <f>COUNTBLANK(shopping_behavior_updated[Customer ID])</f>
        <v>0</v>
      </c>
      <c r="U619" s="3">
        <f>IF(IFERROR(VLOOKUP(shopping_behavior_updated[[#This Row],[Customer ID]],A620:$A$3902,1,FALSE),0),1,0)</f>
        <v>0</v>
      </c>
    </row>
    <row r="620" spans="1:21" x14ac:dyDescent="0.2">
      <c r="A620" s="3">
        <v>619</v>
      </c>
      <c r="B620" s="3">
        <v>61</v>
      </c>
      <c r="C620" s="3" t="s">
        <v>18</v>
      </c>
      <c r="D620" s="3" t="s">
        <v>101</v>
      </c>
      <c r="E620" s="3" t="s">
        <v>62</v>
      </c>
      <c r="F620" s="3">
        <v>94</v>
      </c>
      <c r="G620" s="3" t="s">
        <v>115</v>
      </c>
      <c r="H620" s="3" t="s">
        <v>22</v>
      </c>
      <c r="I620" s="3" t="s">
        <v>108</v>
      </c>
      <c r="J620" s="3" t="s">
        <v>36</v>
      </c>
      <c r="K620" s="3">
        <v>4</v>
      </c>
      <c r="L620" s="3" t="s">
        <v>25</v>
      </c>
      <c r="M620" s="3" t="str">
        <f>IF(shopping_behavior_updated[[#This Row],[Subscription Status]]="","desconocido",shopping_behavior_updated[[#This Row],[Subscription Status]])</f>
        <v>Yes</v>
      </c>
      <c r="N620" s="3" t="s">
        <v>26</v>
      </c>
      <c r="O620" s="3" t="s">
        <v>25</v>
      </c>
      <c r="P620" s="3" t="s">
        <v>25</v>
      </c>
      <c r="Q620" s="3">
        <v>21</v>
      </c>
      <c r="R620" s="3" t="s">
        <v>85</v>
      </c>
      <c r="S620" s="3" t="s">
        <v>75</v>
      </c>
      <c r="T620" s="3">
        <f>COUNTBLANK(shopping_behavior_updated[Customer ID])</f>
        <v>0</v>
      </c>
      <c r="U620" s="3">
        <f>IF(IFERROR(VLOOKUP(shopping_behavior_updated[[#This Row],[Customer ID]],A621:$A$3902,1,FALSE),0),1,0)</f>
        <v>0</v>
      </c>
    </row>
    <row r="621" spans="1:21" x14ac:dyDescent="0.2">
      <c r="A621" s="3">
        <v>620</v>
      </c>
      <c r="B621" s="3">
        <v>19</v>
      </c>
      <c r="C621" s="3" t="s">
        <v>18</v>
      </c>
      <c r="D621" s="3" t="s">
        <v>131</v>
      </c>
      <c r="E621" s="3" t="s">
        <v>66</v>
      </c>
      <c r="F621" s="3">
        <v>34</v>
      </c>
      <c r="G621" s="3" t="s">
        <v>144</v>
      </c>
      <c r="H621" s="3" t="s">
        <v>43</v>
      </c>
      <c r="I621" s="3" t="s">
        <v>60</v>
      </c>
      <c r="J621" s="3" t="s">
        <v>52</v>
      </c>
      <c r="K621" s="3">
        <v>46</v>
      </c>
      <c r="L621" s="3" t="s">
        <v>25</v>
      </c>
      <c r="M621" s="3" t="str">
        <f>IF(shopping_behavior_updated[[#This Row],[Subscription Status]]="","desconocido",shopping_behavior_updated[[#This Row],[Subscription Status]])</f>
        <v>Yes</v>
      </c>
      <c r="N621" s="3" t="s">
        <v>73</v>
      </c>
      <c r="O621" s="3" t="s">
        <v>25</v>
      </c>
      <c r="P621" s="3" t="s">
        <v>25</v>
      </c>
      <c r="Q621" s="3">
        <v>1</v>
      </c>
      <c r="R621" s="3" t="s">
        <v>85</v>
      </c>
      <c r="S621" s="3" t="s">
        <v>96</v>
      </c>
      <c r="T621" s="3">
        <f>COUNTBLANK(shopping_behavior_updated[Customer ID])</f>
        <v>0</v>
      </c>
      <c r="U621" s="3">
        <f>IF(IFERROR(VLOOKUP(shopping_behavior_updated[[#This Row],[Customer ID]],A622:$A$3902,1,FALSE),0),1,0)</f>
        <v>0</v>
      </c>
    </row>
    <row r="622" spans="1:21" x14ac:dyDescent="0.2">
      <c r="A622" s="3">
        <v>621</v>
      </c>
      <c r="B622" s="3">
        <v>33</v>
      </c>
      <c r="C622" s="3" t="s">
        <v>18</v>
      </c>
      <c r="D622" s="3" t="s">
        <v>131</v>
      </c>
      <c r="E622" s="3" t="s">
        <v>66</v>
      </c>
      <c r="F622" s="3">
        <v>89</v>
      </c>
      <c r="G622" s="3" t="s">
        <v>42</v>
      </c>
      <c r="H622" s="3" t="s">
        <v>43</v>
      </c>
      <c r="I622" s="3" t="s">
        <v>93</v>
      </c>
      <c r="J622" s="3" t="s">
        <v>56</v>
      </c>
      <c r="K622" s="3">
        <v>37</v>
      </c>
      <c r="L622" s="3" t="s">
        <v>25</v>
      </c>
      <c r="M622" s="3" t="str">
        <f>IF(shopping_behavior_updated[[#This Row],[Subscription Status]]="","desconocido",shopping_behavior_updated[[#This Row],[Subscription Status]])</f>
        <v>Yes</v>
      </c>
      <c r="N622" s="3" t="s">
        <v>69</v>
      </c>
      <c r="O622" s="3" t="s">
        <v>25</v>
      </c>
      <c r="P622" s="3" t="s">
        <v>25</v>
      </c>
      <c r="Q622" s="3">
        <v>10</v>
      </c>
      <c r="R622" s="3" t="s">
        <v>27</v>
      </c>
      <c r="S622" s="3" t="s">
        <v>96</v>
      </c>
      <c r="T622" s="3">
        <f>COUNTBLANK(shopping_behavior_updated[Customer ID])</f>
        <v>0</v>
      </c>
      <c r="U622" s="3">
        <f>IF(IFERROR(VLOOKUP(shopping_behavior_updated[[#This Row],[Customer ID]],A623:$A$3902,1,FALSE),0),1,0)</f>
        <v>0</v>
      </c>
    </row>
    <row r="623" spans="1:21" x14ac:dyDescent="0.2">
      <c r="A623" s="3">
        <v>622</v>
      </c>
      <c r="B623" s="3">
        <v>51</v>
      </c>
      <c r="C623" s="3" t="s">
        <v>18</v>
      </c>
      <c r="D623" s="3" t="s">
        <v>88</v>
      </c>
      <c r="E623" s="3" t="s">
        <v>66</v>
      </c>
      <c r="F623" s="3">
        <v>27</v>
      </c>
      <c r="G623" s="3" t="s">
        <v>110</v>
      </c>
      <c r="H623" s="3" t="s">
        <v>35</v>
      </c>
      <c r="I623" s="3" t="s">
        <v>107</v>
      </c>
      <c r="J623" s="3" t="s">
        <v>56</v>
      </c>
      <c r="K623" s="3">
        <v>44</v>
      </c>
      <c r="L623" s="3" t="s">
        <v>25</v>
      </c>
      <c r="M623" s="3" t="str">
        <f>IF(shopping_behavior_updated[[#This Row],[Subscription Status]]="","desconocido",shopping_behavior_updated[[#This Row],[Subscription Status]])</f>
        <v>Yes</v>
      </c>
      <c r="N623" s="3" t="s">
        <v>73</v>
      </c>
      <c r="O623" s="3" t="s">
        <v>25</v>
      </c>
      <c r="P623" s="3" t="s">
        <v>25</v>
      </c>
      <c r="Q623" s="3">
        <v>45</v>
      </c>
      <c r="R623" s="3" t="s">
        <v>38</v>
      </c>
      <c r="S623" s="3" t="s">
        <v>39</v>
      </c>
      <c r="T623" s="3">
        <f>COUNTBLANK(shopping_behavior_updated[Customer ID])</f>
        <v>0</v>
      </c>
      <c r="U623" s="3">
        <f>IF(IFERROR(VLOOKUP(shopping_behavior_updated[[#This Row],[Customer ID]],A624:$A$3902,1,FALSE),0),1,0)</f>
        <v>0</v>
      </c>
    </row>
    <row r="624" spans="1:21" x14ac:dyDescent="0.2">
      <c r="A624" s="3">
        <v>623</v>
      </c>
      <c r="B624" s="3">
        <v>69</v>
      </c>
      <c r="C624" s="3" t="s">
        <v>18</v>
      </c>
      <c r="D624" s="3" t="s">
        <v>124</v>
      </c>
      <c r="E624" s="3" t="s">
        <v>20</v>
      </c>
      <c r="F624" s="3">
        <v>63</v>
      </c>
      <c r="G624" s="3" t="s">
        <v>141</v>
      </c>
      <c r="H624" s="3" t="s">
        <v>35</v>
      </c>
      <c r="I624" s="3" t="s">
        <v>99</v>
      </c>
      <c r="J624" s="3" t="s">
        <v>36</v>
      </c>
      <c r="K624" s="3">
        <v>4</v>
      </c>
      <c r="L624" s="3" t="s">
        <v>25</v>
      </c>
      <c r="M624" s="3" t="str">
        <f>IF(shopping_behavior_updated[[#This Row],[Subscription Status]]="","desconocido",shopping_behavior_updated[[#This Row],[Subscription Status]])</f>
        <v>Yes</v>
      </c>
      <c r="N624" s="3" t="s">
        <v>44</v>
      </c>
      <c r="O624" s="3" t="s">
        <v>25</v>
      </c>
      <c r="P624" s="3" t="s">
        <v>25</v>
      </c>
      <c r="Q624" s="3">
        <v>44</v>
      </c>
      <c r="R624" s="3" t="s">
        <v>74</v>
      </c>
      <c r="S624" s="3" t="s">
        <v>28</v>
      </c>
      <c r="T624" s="3">
        <f>COUNTBLANK(shopping_behavior_updated[Customer ID])</f>
        <v>0</v>
      </c>
      <c r="U624" s="3">
        <f>IF(IFERROR(VLOOKUP(shopping_behavior_updated[[#This Row],[Customer ID]],A625:$A$3902,1,FALSE),0),1,0)</f>
        <v>0</v>
      </c>
    </row>
    <row r="625" spans="1:21" x14ac:dyDescent="0.2">
      <c r="A625" s="3">
        <v>624</v>
      </c>
      <c r="B625" s="3">
        <v>19</v>
      </c>
      <c r="C625" s="3" t="s">
        <v>18</v>
      </c>
      <c r="D625" s="3" t="s">
        <v>70</v>
      </c>
      <c r="E625" s="3" t="s">
        <v>41</v>
      </c>
      <c r="F625" s="3">
        <v>70</v>
      </c>
      <c r="G625" s="3" t="s">
        <v>106</v>
      </c>
      <c r="H625" s="3" t="s">
        <v>43</v>
      </c>
      <c r="I625" s="3" t="s">
        <v>51</v>
      </c>
      <c r="J625" s="3" t="s">
        <v>56</v>
      </c>
      <c r="K625" s="3">
        <v>47</v>
      </c>
      <c r="L625" s="3" t="s">
        <v>25</v>
      </c>
      <c r="M625" s="3" t="str">
        <f>IF(shopping_behavior_updated[[#This Row],[Subscription Status]]="","desconocido",shopping_behavior_updated[[#This Row],[Subscription Status]])</f>
        <v>Yes</v>
      </c>
      <c r="N625" s="3" t="s">
        <v>53</v>
      </c>
      <c r="O625" s="3" t="s">
        <v>25</v>
      </c>
      <c r="P625" s="3" t="s">
        <v>25</v>
      </c>
      <c r="Q625" s="3">
        <v>48</v>
      </c>
      <c r="R625" s="3" t="s">
        <v>45</v>
      </c>
      <c r="S625" s="3" t="s">
        <v>75</v>
      </c>
      <c r="T625" s="3">
        <f>COUNTBLANK(shopping_behavior_updated[Customer ID])</f>
        <v>0</v>
      </c>
      <c r="U625" s="3">
        <f>IF(IFERROR(VLOOKUP(shopping_behavior_updated[[#This Row],[Customer ID]],A626:$A$3902,1,FALSE),0),1,0)</f>
        <v>0</v>
      </c>
    </row>
    <row r="626" spans="1:21" x14ac:dyDescent="0.2">
      <c r="A626" s="3">
        <v>625</v>
      </c>
      <c r="B626" s="3">
        <v>55</v>
      </c>
      <c r="C626" s="3" t="s">
        <v>18</v>
      </c>
      <c r="D626" s="3" t="s">
        <v>94</v>
      </c>
      <c r="E626" s="3" t="s">
        <v>20</v>
      </c>
      <c r="F626" s="3">
        <v>87</v>
      </c>
      <c r="G626" s="3" t="s">
        <v>130</v>
      </c>
      <c r="H626" s="3" t="s">
        <v>91</v>
      </c>
      <c r="I626" s="3" t="s">
        <v>68</v>
      </c>
      <c r="J626" s="3" t="s">
        <v>56</v>
      </c>
      <c r="K626" s="3">
        <v>34</v>
      </c>
      <c r="L626" s="3" t="s">
        <v>25</v>
      </c>
      <c r="M626" s="3" t="str">
        <f>IF(shopping_behavior_updated[[#This Row],[Subscription Status]]="","desconocido",shopping_behavior_updated[[#This Row],[Subscription Status]])</f>
        <v>Yes</v>
      </c>
      <c r="N626" s="3" t="s">
        <v>26</v>
      </c>
      <c r="O626" s="3" t="s">
        <v>25</v>
      </c>
      <c r="P626" s="3" t="s">
        <v>25</v>
      </c>
      <c r="Q626" s="3">
        <v>21</v>
      </c>
      <c r="R626" s="3" t="s">
        <v>45</v>
      </c>
      <c r="S626" s="3" t="s">
        <v>48</v>
      </c>
      <c r="T626" s="3">
        <f>COUNTBLANK(shopping_behavior_updated[Customer ID])</f>
        <v>0</v>
      </c>
      <c r="U626" s="3">
        <f>IF(IFERROR(VLOOKUP(shopping_behavior_updated[[#This Row],[Customer ID]],A627:$A$3902,1,FALSE),0),1,0)</f>
        <v>0</v>
      </c>
    </row>
    <row r="627" spans="1:21" x14ac:dyDescent="0.2">
      <c r="A627" s="3">
        <v>626</v>
      </c>
      <c r="B627" s="3">
        <v>49</v>
      </c>
      <c r="C627" s="3" t="s">
        <v>18</v>
      </c>
      <c r="D627" s="3" t="s">
        <v>105</v>
      </c>
      <c r="E627" s="3" t="s">
        <v>66</v>
      </c>
      <c r="F627" s="3">
        <v>79</v>
      </c>
      <c r="G627" s="3" t="s">
        <v>78</v>
      </c>
      <c r="H627" s="3" t="s">
        <v>43</v>
      </c>
      <c r="I627" s="3" t="s">
        <v>107</v>
      </c>
      <c r="J627" s="3" t="s">
        <v>56</v>
      </c>
      <c r="K627" s="3">
        <v>4</v>
      </c>
      <c r="L627" s="3" t="s">
        <v>25</v>
      </c>
      <c r="M627" s="3" t="str">
        <f>IF(shopping_behavior_updated[[#This Row],[Subscription Status]]="","desconocido",shopping_behavior_updated[[#This Row],[Subscription Status]])</f>
        <v>Yes</v>
      </c>
      <c r="N627" s="3" t="s">
        <v>44</v>
      </c>
      <c r="O627" s="3" t="s">
        <v>25</v>
      </c>
      <c r="P627" s="3" t="s">
        <v>25</v>
      </c>
      <c r="Q627" s="3">
        <v>1</v>
      </c>
      <c r="R627" s="3" t="s">
        <v>27</v>
      </c>
      <c r="S627" s="3" t="s">
        <v>39</v>
      </c>
      <c r="T627" s="3">
        <f>COUNTBLANK(shopping_behavior_updated[Customer ID])</f>
        <v>0</v>
      </c>
      <c r="U627" s="3">
        <f>IF(IFERROR(VLOOKUP(shopping_behavior_updated[[#This Row],[Customer ID]],A628:$A$3902,1,FALSE),0),1,0)</f>
        <v>0</v>
      </c>
    </row>
    <row r="628" spans="1:21" x14ac:dyDescent="0.2">
      <c r="A628" s="3">
        <v>627</v>
      </c>
      <c r="B628" s="3">
        <v>31</v>
      </c>
      <c r="C628" s="3" t="s">
        <v>18</v>
      </c>
      <c r="D628" s="3" t="s">
        <v>88</v>
      </c>
      <c r="E628" s="3" t="s">
        <v>66</v>
      </c>
      <c r="F628" s="3">
        <v>79</v>
      </c>
      <c r="G628" s="3" t="s">
        <v>81</v>
      </c>
      <c r="H628" s="3" t="s">
        <v>43</v>
      </c>
      <c r="I628" s="3" t="s">
        <v>125</v>
      </c>
      <c r="J628" s="3" t="s">
        <v>36</v>
      </c>
      <c r="K628" s="3">
        <v>39</v>
      </c>
      <c r="L628" s="3" t="s">
        <v>25</v>
      </c>
      <c r="M628" s="3" t="str">
        <f>IF(shopping_behavior_updated[[#This Row],[Subscription Status]]="","desconocido",shopping_behavior_updated[[#This Row],[Subscription Status]])</f>
        <v>Yes</v>
      </c>
      <c r="N628" s="3" t="s">
        <v>53</v>
      </c>
      <c r="O628" s="3" t="s">
        <v>25</v>
      </c>
      <c r="P628" s="3" t="s">
        <v>25</v>
      </c>
      <c r="Q628" s="3">
        <v>10</v>
      </c>
      <c r="R628" s="3" t="s">
        <v>27</v>
      </c>
      <c r="S628" s="3" t="s">
        <v>48</v>
      </c>
      <c r="T628" s="3">
        <f>COUNTBLANK(shopping_behavior_updated[Customer ID])</f>
        <v>0</v>
      </c>
      <c r="U628" s="3">
        <f>IF(IFERROR(VLOOKUP(shopping_behavior_updated[[#This Row],[Customer ID]],A629:$A$3902,1,FALSE),0),1,0)</f>
        <v>0</v>
      </c>
    </row>
    <row r="629" spans="1:21" x14ac:dyDescent="0.2">
      <c r="A629" s="3">
        <v>628</v>
      </c>
      <c r="B629" s="3">
        <v>42</v>
      </c>
      <c r="C629" s="3" t="s">
        <v>18</v>
      </c>
      <c r="D629" s="3" t="s">
        <v>40</v>
      </c>
      <c r="E629" s="3" t="s">
        <v>41</v>
      </c>
      <c r="F629" s="3">
        <v>44</v>
      </c>
      <c r="G629" s="3" t="s">
        <v>46</v>
      </c>
      <c r="H629" s="3" t="s">
        <v>22</v>
      </c>
      <c r="I629" s="3" t="s">
        <v>93</v>
      </c>
      <c r="J629" s="3" t="s">
        <v>24</v>
      </c>
      <c r="K629" s="3">
        <v>41</v>
      </c>
      <c r="L629" s="3" t="s">
        <v>25</v>
      </c>
      <c r="M629" s="3" t="str">
        <f>IF(shopping_behavior_updated[[#This Row],[Subscription Status]]="","desconocido",shopping_behavior_updated[[#This Row],[Subscription Status]])</f>
        <v>Yes</v>
      </c>
      <c r="N629" s="3" t="s">
        <v>26</v>
      </c>
      <c r="O629" s="3" t="s">
        <v>25</v>
      </c>
      <c r="P629" s="3" t="s">
        <v>25</v>
      </c>
      <c r="Q629" s="3">
        <v>24</v>
      </c>
      <c r="R629" s="3" t="s">
        <v>45</v>
      </c>
      <c r="S629" s="3" t="s">
        <v>87</v>
      </c>
      <c r="T629" s="3">
        <f>COUNTBLANK(shopping_behavior_updated[Customer ID])</f>
        <v>0</v>
      </c>
      <c r="U629" s="3">
        <f>IF(IFERROR(VLOOKUP(shopping_behavior_updated[[#This Row],[Customer ID]],A630:$A$3902,1,FALSE),0),1,0)</f>
        <v>0</v>
      </c>
    </row>
    <row r="630" spans="1:21" x14ac:dyDescent="0.2">
      <c r="A630" s="3">
        <v>629</v>
      </c>
      <c r="B630" s="3">
        <v>69</v>
      </c>
      <c r="C630" s="3" t="s">
        <v>18</v>
      </c>
      <c r="D630" s="3" t="s">
        <v>29</v>
      </c>
      <c r="E630" s="3" t="s">
        <v>20</v>
      </c>
      <c r="F630" s="3">
        <v>85</v>
      </c>
      <c r="G630" s="3" t="s">
        <v>34</v>
      </c>
      <c r="H630" s="3" t="s">
        <v>43</v>
      </c>
      <c r="I630" s="3" t="s">
        <v>51</v>
      </c>
      <c r="J630" s="3" t="s">
        <v>56</v>
      </c>
      <c r="K630" s="3">
        <v>37</v>
      </c>
      <c r="L630" s="3" t="s">
        <v>25</v>
      </c>
      <c r="M630" s="3" t="str">
        <f>IF(shopping_behavior_updated[[#This Row],[Subscription Status]]="","desconocido",shopping_behavior_updated[[#This Row],[Subscription Status]])</f>
        <v>Yes</v>
      </c>
      <c r="N630" s="3" t="s">
        <v>69</v>
      </c>
      <c r="O630" s="3" t="s">
        <v>25</v>
      </c>
      <c r="P630" s="3" t="s">
        <v>25</v>
      </c>
      <c r="Q630" s="3">
        <v>29</v>
      </c>
      <c r="R630" s="3" t="s">
        <v>38</v>
      </c>
      <c r="S630" s="3" t="s">
        <v>87</v>
      </c>
      <c r="T630" s="3">
        <f>COUNTBLANK(shopping_behavior_updated[Customer ID])</f>
        <v>0</v>
      </c>
      <c r="U630" s="3">
        <f>IF(IFERROR(VLOOKUP(shopping_behavior_updated[[#This Row],[Customer ID]],A631:$A$3902,1,FALSE),0),1,0)</f>
        <v>0</v>
      </c>
    </row>
    <row r="631" spans="1:21" x14ac:dyDescent="0.2">
      <c r="A631" s="3">
        <v>630</v>
      </c>
      <c r="B631" s="3">
        <v>26</v>
      </c>
      <c r="C631" s="3" t="s">
        <v>18</v>
      </c>
      <c r="D631" s="3" t="s">
        <v>70</v>
      </c>
      <c r="E631" s="3" t="s">
        <v>41</v>
      </c>
      <c r="F631" s="3">
        <v>90</v>
      </c>
      <c r="G631" s="3" t="s">
        <v>128</v>
      </c>
      <c r="H631" s="3" t="s">
        <v>22</v>
      </c>
      <c r="I631" s="3" t="s">
        <v>117</v>
      </c>
      <c r="J631" s="3" t="s">
        <v>36</v>
      </c>
      <c r="K631" s="3">
        <v>47</v>
      </c>
      <c r="L631" s="3" t="s">
        <v>25</v>
      </c>
      <c r="M631" s="3" t="str">
        <f>IF(shopping_behavior_updated[[#This Row],[Subscription Status]]="","desconocido",shopping_behavior_updated[[#This Row],[Subscription Status]])</f>
        <v>Yes</v>
      </c>
      <c r="N631" s="3" t="s">
        <v>53</v>
      </c>
      <c r="O631" s="3" t="s">
        <v>25</v>
      </c>
      <c r="P631" s="3" t="s">
        <v>25</v>
      </c>
      <c r="Q631" s="3">
        <v>11</v>
      </c>
      <c r="R631" s="3" t="s">
        <v>85</v>
      </c>
      <c r="S631" s="3" t="s">
        <v>48</v>
      </c>
      <c r="T631" s="3">
        <f>COUNTBLANK(shopping_behavior_updated[Customer ID])</f>
        <v>0</v>
      </c>
      <c r="U631" s="3">
        <f>IF(IFERROR(VLOOKUP(shopping_behavior_updated[[#This Row],[Customer ID]],A632:$A$3902,1,FALSE),0),1,0)</f>
        <v>0</v>
      </c>
    </row>
    <row r="632" spans="1:21" x14ac:dyDescent="0.2">
      <c r="A632" s="3">
        <v>631</v>
      </c>
      <c r="B632" s="3">
        <v>41</v>
      </c>
      <c r="C632" s="3" t="s">
        <v>18</v>
      </c>
      <c r="D632" s="3" t="s">
        <v>105</v>
      </c>
      <c r="E632" s="3" t="s">
        <v>66</v>
      </c>
      <c r="F632" s="3">
        <v>94</v>
      </c>
      <c r="G632" s="3" t="s">
        <v>90</v>
      </c>
      <c r="H632" s="3" t="s">
        <v>35</v>
      </c>
      <c r="I632" s="3" t="s">
        <v>64</v>
      </c>
      <c r="J632" s="3" t="s">
        <v>56</v>
      </c>
      <c r="K632" s="3">
        <v>43</v>
      </c>
      <c r="L632" s="3" t="s">
        <v>25</v>
      </c>
      <c r="M632" s="3" t="str">
        <f>IF(shopping_behavior_updated[[#This Row],[Subscription Status]]="","desconocido",shopping_behavior_updated[[#This Row],[Subscription Status]])</f>
        <v>Yes</v>
      </c>
      <c r="N632" s="3" t="s">
        <v>69</v>
      </c>
      <c r="O632" s="3" t="s">
        <v>25</v>
      </c>
      <c r="P632" s="3" t="s">
        <v>25</v>
      </c>
      <c r="Q632" s="3">
        <v>33</v>
      </c>
      <c r="R632" s="3" t="s">
        <v>85</v>
      </c>
      <c r="S632" s="3" t="s">
        <v>48</v>
      </c>
      <c r="T632" s="3">
        <f>COUNTBLANK(shopping_behavior_updated[Customer ID])</f>
        <v>0</v>
      </c>
      <c r="U632" s="3">
        <f>IF(IFERROR(VLOOKUP(shopping_behavior_updated[[#This Row],[Customer ID]],A633:$A$3902,1,FALSE),0),1,0)</f>
        <v>0</v>
      </c>
    </row>
    <row r="633" spans="1:21" x14ac:dyDescent="0.2">
      <c r="A633" s="3">
        <v>632</v>
      </c>
      <c r="B633" s="3">
        <v>55</v>
      </c>
      <c r="C633" s="3" t="s">
        <v>18</v>
      </c>
      <c r="D633" s="3" t="s">
        <v>136</v>
      </c>
      <c r="E633" s="3" t="s">
        <v>41</v>
      </c>
      <c r="F633" s="3">
        <v>68</v>
      </c>
      <c r="G633" s="3" t="s">
        <v>148</v>
      </c>
      <c r="H633" s="3" t="s">
        <v>35</v>
      </c>
      <c r="I633" s="3" t="s">
        <v>82</v>
      </c>
      <c r="J633" s="3" t="s">
        <v>52</v>
      </c>
      <c r="K633" s="3">
        <v>41</v>
      </c>
      <c r="L633" s="3" t="s">
        <v>25</v>
      </c>
      <c r="M633" s="3" t="str">
        <f>IF(shopping_behavior_updated[[#This Row],[Subscription Status]]="","desconocido",shopping_behavior_updated[[#This Row],[Subscription Status]])</f>
        <v>Yes</v>
      </c>
      <c r="N633" s="3" t="s">
        <v>73</v>
      </c>
      <c r="O633" s="3" t="s">
        <v>25</v>
      </c>
      <c r="P633" s="3" t="s">
        <v>25</v>
      </c>
      <c r="Q633" s="3">
        <v>27</v>
      </c>
      <c r="R633" s="3" t="s">
        <v>32</v>
      </c>
      <c r="S633" s="3" t="s">
        <v>28</v>
      </c>
      <c r="T633" s="3">
        <f>COUNTBLANK(shopping_behavior_updated[Customer ID])</f>
        <v>0</v>
      </c>
      <c r="U633" s="3">
        <f>IF(IFERROR(VLOOKUP(shopping_behavior_updated[[#This Row],[Customer ID]],A634:$A$3902,1,FALSE),0),1,0)</f>
        <v>0</v>
      </c>
    </row>
    <row r="634" spans="1:21" x14ac:dyDescent="0.2">
      <c r="A634" s="3">
        <v>633</v>
      </c>
      <c r="B634" s="3">
        <v>35</v>
      </c>
      <c r="C634" s="3" t="s">
        <v>18</v>
      </c>
      <c r="D634" s="3" t="s">
        <v>131</v>
      </c>
      <c r="E634" s="3" t="s">
        <v>66</v>
      </c>
      <c r="F634" s="3">
        <v>51</v>
      </c>
      <c r="G634" s="3" t="s">
        <v>50</v>
      </c>
      <c r="H634" s="3" t="s">
        <v>43</v>
      </c>
      <c r="I634" s="3" t="s">
        <v>107</v>
      </c>
      <c r="J634" s="3" t="s">
        <v>24</v>
      </c>
      <c r="K634" s="3">
        <v>39</v>
      </c>
      <c r="L634" s="3" t="s">
        <v>25</v>
      </c>
      <c r="M634" s="3" t="str">
        <f>IF(shopping_behavior_updated[[#This Row],[Subscription Status]]="","desconocido",shopping_behavior_updated[[#This Row],[Subscription Status]])</f>
        <v>Yes</v>
      </c>
      <c r="N634" s="3" t="s">
        <v>44</v>
      </c>
      <c r="O634" s="3" t="s">
        <v>25</v>
      </c>
      <c r="P634" s="3" t="s">
        <v>25</v>
      </c>
      <c r="Q634" s="3">
        <v>19</v>
      </c>
      <c r="R634" s="3" t="s">
        <v>27</v>
      </c>
      <c r="S634" s="3" t="s">
        <v>28</v>
      </c>
      <c r="T634" s="3">
        <f>COUNTBLANK(shopping_behavior_updated[Customer ID])</f>
        <v>0</v>
      </c>
      <c r="U634" s="3">
        <f>IF(IFERROR(VLOOKUP(shopping_behavior_updated[[#This Row],[Customer ID]],A635:$A$3902,1,FALSE),0),1,0)</f>
        <v>0</v>
      </c>
    </row>
    <row r="635" spans="1:21" x14ac:dyDescent="0.2">
      <c r="A635" s="3">
        <v>634</v>
      </c>
      <c r="B635" s="3">
        <v>66</v>
      </c>
      <c r="C635" s="3" t="s">
        <v>18</v>
      </c>
      <c r="D635" s="3" t="s">
        <v>40</v>
      </c>
      <c r="E635" s="3" t="s">
        <v>41</v>
      </c>
      <c r="F635" s="3">
        <v>33</v>
      </c>
      <c r="G635" s="3" t="s">
        <v>147</v>
      </c>
      <c r="H635" s="3" t="s">
        <v>43</v>
      </c>
      <c r="I635" s="3" t="s">
        <v>120</v>
      </c>
      <c r="J635" s="3" t="s">
        <v>36</v>
      </c>
      <c r="K635" s="3">
        <v>29</v>
      </c>
      <c r="L635" s="3" t="s">
        <v>25</v>
      </c>
      <c r="M635" s="3" t="str">
        <f>IF(shopping_behavior_updated[[#This Row],[Subscription Status]]="","desconocido",shopping_behavior_updated[[#This Row],[Subscription Status]])</f>
        <v>Yes</v>
      </c>
      <c r="N635" s="3" t="s">
        <v>26</v>
      </c>
      <c r="O635" s="3" t="s">
        <v>25</v>
      </c>
      <c r="P635" s="3" t="s">
        <v>25</v>
      </c>
      <c r="Q635" s="3">
        <v>50</v>
      </c>
      <c r="R635" s="3" t="s">
        <v>85</v>
      </c>
      <c r="S635" s="3" t="s">
        <v>57</v>
      </c>
      <c r="T635" s="3">
        <f>COUNTBLANK(shopping_behavior_updated[Customer ID])</f>
        <v>0</v>
      </c>
      <c r="U635" s="3">
        <f>IF(IFERROR(VLOOKUP(shopping_behavior_updated[[#This Row],[Customer ID]],A636:$A$3902,1,FALSE),0),1,0)</f>
        <v>0</v>
      </c>
    </row>
    <row r="636" spans="1:21" x14ac:dyDescent="0.2">
      <c r="A636" s="3">
        <v>635</v>
      </c>
      <c r="B636" s="3">
        <v>36</v>
      </c>
      <c r="C636" s="3" t="s">
        <v>18</v>
      </c>
      <c r="D636" s="3" t="s">
        <v>49</v>
      </c>
      <c r="E636" s="3" t="s">
        <v>41</v>
      </c>
      <c r="F636" s="3">
        <v>60</v>
      </c>
      <c r="G636" s="3" t="s">
        <v>122</v>
      </c>
      <c r="H636" s="3" t="s">
        <v>43</v>
      </c>
      <c r="I636" s="3" t="s">
        <v>84</v>
      </c>
      <c r="J636" s="3" t="s">
        <v>52</v>
      </c>
      <c r="K636" s="3">
        <v>39</v>
      </c>
      <c r="L636" s="3" t="s">
        <v>25</v>
      </c>
      <c r="M636" s="3" t="str">
        <f>IF(shopping_behavior_updated[[#This Row],[Subscription Status]]="","desconocido",shopping_behavior_updated[[#This Row],[Subscription Status]])</f>
        <v>Yes</v>
      </c>
      <c r="N636" s="3" t="s">
        <v>53</v>
      </c>
      <c r="O636" s="3" t="s">
        <v>25</v>
      </c>
      <c r="P636" s="3" t="s">
        <v>25</v>
      </c>
      <c r="Q636" s="3">
        <v>46</v>
      </c>
      <c r="R636" s="3" t="s">
        <v>45</v>
      </c>
      <c r="S636" s="3" t="s">
        <v>39</v>
      </c>
      <c r="T636" s="3">
        <f>COUNTBLANK(shopping_behavior_updated[Customer ID])</f>
        <v>0</v>
      </c>
      <c r="U636" s="3">
        <f>IF(IFERROR(VLOOKUP(shopping_behavior_updated[[#This Row],[Customer ID]],A637:$A$3902,1,FALSE),0),1,0)</f>
        <v>0</v>
      </c>
    </row>
    <row r="637" spans="1:21" x14ac:dyDescent="0.2">
      <c r="A637" s="3">
        <v>636</v>
      </c>
      <c r="B637" s="3">
        <v>27</v>
      </c>
      <c r="C637" s="3" t="s">
        <v>18</v>
      </c>
      <c r="D637" s="3" t="s">
        <v>103</v>
      </c>
      <c r="E637" s="3" t="s">
        <v>20</v>
      </c>
      <c r="F637" s="3">
        <v>59</v>
      </c>
      <c r="G637" s="3" t="s">
        <v>130</v>
      </c>
      <c r="H637" s="3" t="s">
        <v>43</v>
      </c>
      <c r="I637" s="3" t="s">
        <v>109</v>
      </c>
      <c r="J637" s="3" t="s">
        <v>56</v>
      </c>
      <c r="K637" s="3">
        <v>43</v>
      </c>
      <c r="L637" s="3" t="s">
        <v>25</v>
      </c>
      <c r="M637" s="3" t="str">
        <f>IF(shopping_behavior_updated[[#This Row],[Subscription Status]]="","desconocido",shopping_behavior_updated[[#This Row],[Subscription Status]])</f>
        <v>Yes</v>
      </c>
      <c r="N637" s="3" t="s">
        <v>69</v>
      </c>
      <c r="O637" s="3" t="s">
        <v>25</v>
      </c>
      <c r="P637" s="3" t="s">
        <v>25</v>
      </c>
      <c r="Q637" s="3">
        <v>28</v>
      </c>
      <c r="R637" s="3" t="s">
        <v>32</v>
      </c>
      <c r="S637" s="3" t="s">
        <v>57</v>
      </c>
      <c r="T637" s="3">
        <f>COUNTBLANK(shopping_behavior_updated[Customer ID])</f>
        <v>0</v>
      </c>
      <c r="U637" s="3">
        <f>IF(IFERROR(VLOOKUP(shopping_behavior_updated[[#This Row],[Customer ID]],A638:$A$3902,1,FALSE),0),1,0)</f>
        <v>0</v>
      </c>
    </row>
    <row r="638" spans="1:21" x14ac:dyDescent="0.2">
      <c r="A638" s="3">
        <v>637</v>
      </c>
      <c r="B638" s="3">
        <v>41</v>
      </c>
      <c r="C638" s="3" t="s">
        <v>18</v>
      </c>
      <c r="D638" s="3" t="s">
        <v>65</v>
      </c>
      <c r="E638" s="3" t="s">
        <v>66</v>
      </c>
      <c r="F638" s="3">
        <v>30</v>
      </c>
      <c r="G638" s="3" t="s">
        <v>149</v>
      </c>
      <c r="H638" s="3" t="s">
        <v>43</v>
      </c>
      <c r="I638" s="3" t="s">
        <v>125</v>
      </c>
      <c r="J638" s="3" t="s">
        <v>52</v>
      </c>
      <c r="K638" s="3">
        <v>28</v>
      </c>
      <c r="L638" s="3" t="s">
        <v>25</v>
      </c>
      <c r="M638" s="3" t="str">
        <f>IF(shopping_behavior_updated[[#This Row],[Subscription Status]]="","desconocido",shopping_behavior_updated[[#This Row],[Subscription Status]])</f>
        <v>Yes</v>
      </c>
      <c r="N638" s="3" t="s">
        <v>73</v>
      </c>
      <c r="O638" s="3" t="s">
        <v>25</v>
      </c>
      <c r="P638" s="3" t="s">
        <v>25</v>
      </c>
      <c r="Q638" s="3">
        <v>14</v>
      </c>
      <c r="R638" s="3" t="s">
        <v>74</v>
      </c>
      <c r="S638" s="3" t="s">
        <v>96</v>
      </c>
      <c r="T638" s="3">
        <f>COUNTBLANK(shopping_behavior_updated[Customer ID])</f>
        <v>0</v>
      </c>
      <c r="U638" s="3">
        <f>IF(IFERROR(VLOOKUP(shopping_behavior_updated[[#This Row],[Customer ID]],A639:$A$3902,1,FALSE),0),1,0)</f>
        <v>0</v>
      </c>
    </row>
    <row r="639" spans="1:21" x14ac:dyDescent="0.2">
      <c r="A639" s="3">
        <v>638</v>
      </c>
      <c r="B639" s="3">
        <v>21</v>
      </c>
      <c r="C639" s="3" t="s">
        <v>18</v>
      </c>
      <c r="D639" s="3" t="s">
        <v>29</v>
      </c>
      <c r="E639" s="3" t="s">
        <v>20</v>
      </c>
      <c r="F639" s="3">
        <v>20</v>
      </c>
      <c r="G639" s="3" t="s">
        <v>121</v>
      </c>
      <c r="H639" s="3" t="s">
        <v>43</v>
      </c>
      <c r="I639" s="3" t="s">
        <v>108</v>
      </c>
      <c r="J639" s="3" t="s">
        <v>24</v>
      </c>
      <c r="K639" s="3">
        <v>34</v>
      </c>
      <c r="L639" s="3" t="s">
        <v>25</v>
      </c>
      <c r="M639" s="3" t="str">
        <f>IF(shopping_behavior_updated[[#This Row],[Subscription Status]]="","desconocido",shopping_behavior_updated[[#This Row],[Subscription Status]])</f>
        <v>Yes</v>
      </c>
      <c r="N639" s="3" t="s">
        <v>69</v>
      </c>
      <c r="O639" s="3" t="s">
        <v>25</v>
      </c>
      <c r="P639" s="3" t="s">
        <v>25</v>
      </c>
      <c r="Q639" s="3">
        <v>46</v>
      </c>
      <c r="R639" s="3" t="s">
        <v>32</v>
      </c>
      <c r="S639" s="3" t="s">
        <v>28</v>
      </c>
      <c r="T639" s="3">
        <f>COUNTBLANK(shopping_behavior_updated[Customer ID])</f>
        <v>0</v>
      </c>
      <c r="U639" s="3">
        <f>IF(IFERROR(VLOOKUP(shopping_behavior_updated[[#This Row],[Customer ID]],A640:$A$3902,1,FALSE),0),1,0)</f>
        <v>0</v>
      </c>
    </row>
    <row r="640" spans="1:21" x14ac:dyDescent="0.2">
      <c r="A640" s="3">
        <v>639</v>
      </c>
      <c r="B640" s="3">
        <v>53</v>
      </c>
      <c r="C640" s="3" t="s">
        <v>18</v>
      </c>
      <c r="D640" s="3" t="s">
        <v>40</v>
      </c>
      <c r="E640" s="3" t="s">
        <v>41</v>
      </c>
      <c r="F640" s="3">
        <v>20</v>
      </c>
      <c r="G640" s="3" t="s">
        <v>127</v>
      </c>
      <c r="H640" s="3" t="s">
        <v>35</v>
      </c>
      <c r="I640" s="3" t="s">
        <v>143</v>
      </c>
      <c r="J640" s="3" t="s">
        <v>52</v>
      </c>
      <c r="K640" s="3">
        <v>27</v>
      </c>
      <c r="L640" s="3" t="s">
        <v>25</v>
      </c>
      <c r="M640" s="3" t="str">
        <f>IF(shopping_behavior_updated[[#This Row],[Subscription Status]]="","desconocido",shopping_behavior_updated[[#This Row],[Subscription Status]])</f>
        <v>Yes</v>
      </c>
      <c r="N640" s="3" t="s">
        <v>26</v>
      </c>
      <c r="O640" s="3" t="s">
        <v>25</v>
      </c>
      <c r="P640" s="3" t="s">
        <v>25</v>
      </c>
      <c r="Q640" s="3">
        <v>41</v>
      </c>
      <c r="R640" s="3" t="s">
        <v>45</v>
      </c>
      <c r="S640" s="3" t="s">
        <v>87</v>
      </c>
      <c r="T640" s="3">
        <f>COUNTBLANK(shopping_behavior_updated[Customer ID])</f>
        <v>0</v>
      </c>
      <c r="U640" s="3">
        <f>IF(IFERROR(VLOOKUP(shopping_behavior_updated[[#This Row],[Customer ID]],A641:$A$3902,1,FALSE),0),1,0)</f>
        <v>0</v>
      </c>
    </row>
    <row r="641" spans="1:21" x14ac:dyDescent="0.2">
      <c r="A641" s="3">
        <v>640</v>
      </c>
      <c r="B641" s="3">
        <v>54</v>
      </c>
      <c r="C641" s="3" t="s">
        <v>18</v>
      </c>
      <c r="D641" s="3" t="s">
        <v>80</v>
      </c>
      <c r="E641" s="3" t="s">
        <v>20</v>
      </c>
      <c r="F641" s="3">
        <v>24</v>
      </c>
      <c r="G641" s="3" t="s">
        <v>90</v>
      </c>
      <c r="H641" s="3" t="s">
        <v>22</v>
      </c>
      <c r="I641" s="3" t="s">
        <v>77</v>
      </c>
      <c r="J641" s="3" t="s">
        <v>36</v>
      </c>
      <c r="K641" s="3">
        <v>4</v>
      </c>
      <c r="L641" s="3" t="s">
        <v>25</v>
      </c>
      <c r="M641" s="3" t="str">
        <f>IF(shopping_behavior_updated[[#This Row],[Subscription Status]]="","desconocido",shopping_behavior_updated[[#This Row],[Subscription Status]])</f>
        <v>Yes</v>
      </c>
      <c r="N641" s="3" t="s">
        <v>69</v>
      </c>
      <c r="O641" s="3" t="s">
        <v>25</v>
      </c>
      <c r="P641" s="3" t="s">
        <v>25</v>
      </c>
      <c r="Q641" s="3">
        <v>50</v>
      </c>
      <c r="R641" s="3" t="s">
        <v>38</v>
      </c>
      <c r="S641" s="3" t="s">
        <v>48</v>
      </c>
      <c r="T641" s="3">
        <f>COUNTBLANK(shopping_behavior_updated[Customer ID])</f>
        <v>0</v>
      </c>
      <c r="U641" s="3">
        <f>IF(IFERROR(VLOOKUP(shopping_behavior_updated[[#This Row],[Customer ID]],A642:$A$3902,1,FALSE),0),1,0)</f>
        <v>0</v>
      </c>
    </row>
    <row r="642" spans="1:21" x14ac:dyDescent="0.2">
      <c r="A642" s="3">
        <v>641</v>
      </c>
      <c r="B642" s="3">
        <v>53</v>
      </c>
      <c r="C642" s="3" t="s">
        <v>18</v>
      </c>
      <c r="D642" s="3" t="s">
        <v>86</v>
      </c>
      <c r="E642" s="3" t="s">
        <v>20</v>
      </c>
      <c r="F642" s="3">
        <v>88</v>
      </c>
      <c r="G642" s="3" t="s">
        <v>147</v>
      </c>
      <c r="H642" s="3" t="s">
        <v>43</v>
      </c>
      <c r="I642" s="3" t="s">
        <v>23</v>
      </c>
      <c r="J642" s="3" t="s">
        <v>52</v>
      </c>
      <c r="K642" s="3">
        <v>44</v>
      </c>
      <c r="L642" s="3" t="s">
        <v>25</v>
      </c>
      <c r="M642" s="3" t="str">
        <f>IF(shopping_behavior_updated[[#This Row],[Subscription Status]]="","desconocido",shopping_behavior_updated[[#This Row],[Subscription Status]])</f>
        <v>Yes</v>
      </c>
      <c r="N642" s="3" t="s">
        <v>73</v>
      </c>
      <c r="O642" s="3" t="s">
        <v>25</v>
      </c>
      <c r="P642" s="3" t="s">
        <v>25</v>
      </c>
      <c r="Q642" s="3">
        <v>28</v>
      </c>
      <c r="R642" s="3" t="s">
        <v>85</v>
      </c>
      <c r="S642" s="3" t="s">
        <v>28</v>
      </c>
      <c r="T642" s="3">
        <f>COUNTBLANK(shopping_behavior_updated[Customer ID])</f>
        <v>0</v>
      </c>
      <c r="U642" s="3">
        <f>IF(IFERROR(VLOOKUP(shopping_behavior_updated[[#This Row],[Customer ID]],A643:$A$3902,1,FALSE),0),1,0)</f>
        <v>0</v>
      </c>
    </row>
    <row r="643" spans="1:21" x14ac:dyDescent="0.2">
      <c r="A643" s="3">
        <v>642</v>
      </c>
      <c r="B643" s="3">
        <v>47</v>
      </c>
      <c r="C643" s="3" t="s">
        <v>18</v>
      </c>
      <c r="D643" s="3" t="s">
        <v>19</v>
      </c>
      <c r="E643" s="3" t="s">
        <v>20</v>
      </c>
      <c r="F643" s="3">
        <v>78</v>
      </c>
      <c r="G643" s="3" t="s">
        <v>119</v>
      </c>
      <c r="H643" s="3" t="s">
        <v>43</v>
      </c>
      <c r="I643" s="3" t="s">
        <v>107</v>
      </c>
      <c r="J643" s="3" t="s">
        <v>24</v>
      </c>
      <c r="K643" s="3">
        <v>39</v>
      </c>
      <c r="L643" s="3" t="s">
        <v>25</v>
      </c>
      <c r="M643" s="3" t="str">
        <f>IF(shopping_behavior_updated[[#This Row],[Subscription Status]]="","desconocido",shopping_behavior_updated[[#This Row],[Subscription Status]])</f>
        <v>Yes</v>
      </c>
      <c r="N643" s="3" t="s">
        <v>69</v>
      </c>
      <c r="O643" s="3" t="s">
        <v>25</v>
      </c>
      <c r="P643" s="3" t="s">
        <v>25</v>
      </c>
      <c r="Q643" s="3">
        <v>23</v>
      </c>
      <c r="R643" s="3" t="s">
        <v>38</v>
      </c>
      <c r="S643" s="3" t="s">
        <v>96</v>
      </c>
      <c r="T643" s="3">
        <f>COUNTBLANK(shopping_behavior_updated[Customer ID])</f>
        <v>0</v>
      </c>
      <c r="U643" s="3">
        <f>IF(IFERROR(VLOOKUP(shopping_behavior_updated[[#This Row],[Customer ID]],A644:$A$3902,1,FALSE),0),1,0)</f>
        <v>0</v>
      </c>
    </row>
    <row r="644" spans="1:21" x14ac:dyDescent="0.2">
      <c r="A644" s="3">
        <v>643</v>
      </c>
      <c r="B644" s="3">
        <v>64</v>
      </c>
      <c r="C644" s="3" t="s">
        <v>18</v>
      </c>
      <c r="D644" s="3" t="s">
        <v>86</v>
      </c>
      <c r="E644" s="3" t="s">
        <v>20</v>
      </c>
      <c r="F644" s="3">
        <v>25</v>
      </c>
      <c r="G644" s="3" t="s">
        <v>71</v>
      </c>
      <c r="H644" s="3" t="s">
        <v>22</v>
      </c>
      <c r="I644" s="3" t="s">
        <v>107</v>
      </c>
      <c r="J644" s="3" t="s">
        <v>36</v>
      </c>
      <c r="K644" s="3">
        <v>28</v>
      </c>
      <c r="L644" s="3" t="s">
        <v>25</v>
      </c>
      <c r="M644" s="3" t="str">
        <f>IF(shopping_behavior_updated[[#This Row],[Subscription Status]]="","desconocido",shopping_behavior_updated[[#This Row],[Subscription Status]])</f>
        <v>Yes</v>
      </c>
      <c r="N644" s="3" t="s">
        <v>69</v>
      </c>
      <c r="O644" s="3" t="s">
        <v>25</v>
      </c>
      <c r="P644" s="3" t="s">
        <v>25</v>
      </c>
      <c r="Q644" s="3">
        <v>14</v>
      </c>
      <c r="R644" s="3" t="s">
        <v>85</v>
      </c>
      <c r="S644" s="3" t="s">
        <v>75</v>
      </c>
      <c r="T644" s="3">
        <f>COUNTBLANK(shopping_behavior_updated[Customer ID])</f>
        <v>0</v>
      </c>
      <c r="U644" s="3">
        <f>IF(IFERROR(VLOOKUP(shopping_behavior_updated[[#This Row],[Customer ID]],A645:$A$3902,1,FALSE),0),1,0)</f>
        <v>0</v>
      </c>
    </row>
    <row r="645" spans="1:21" x14ac:dyDescent="0.2">
      <c r="A645" s="3">
        <v>644</v>
      </c>
      <c r="B645" s="3">
        <v>18</v>
      </c>
      <c r="C645" s="3" t="s">
        <v>18</v>
      </c>
      <c r="D645" s="3" t="s">
        <v>29</v>
      </c>
      <c r="E645" s="3" t="s">
        <v>20</v>
      </c>
      <c r="F645" s="3">
        <v>57</v>
      </c>
      <c r="G645" s="3" t="s">
        <v>46</v>
      </c>
      <c r="H645" s="3" t="s">
        <v>91</v>
      </c>
      <c r="I645" s="3" t="s">
        <v>95</v>
      </c>
      <c r="J645" s="3" t="s">
        <v>24</v>
      </c>
      <c r="K645" s="3">
        <v>32</v>
      </c>
      <c r="L645" s="3" t="s">
        <v>25</v>
      </c>
      <c r="M645" s="3" t="str">
        <f>IF(shopping_behavior_updated[[#This Row],[Subscription Status]]="","desconocido",shopping_behavior_updated[[#This Row],[Subscription Status]])</f>
        <v>Yes</v>
      </c>
      <c r="N645" s="3" t="s">
        <v>44</v>
      </c>
      <c r="O645" s="3" t="s">
        <v>25</v>
      </c>
      <c r="P645" s="3" t="s">
        <v>25</v>
      </c>
      <c r="Q645" s="3">
        <v>10</v>
      </c>
      <c r="R645" s="3" t="s">
        <v>74</v>
      </c>
      <c r="S645" s="3" t="s">
        <v>96</v>
      </c>
      <c r="T645" s="3">
        <f>COUNTBLANK(shopping_behavior_updated[Customer ID])</f>
        <v>0</v>
      </c>
      <c r="U645" s="3">
        <f>IF(IFERROR(VLOOKUP(shopping_behavior_updated[[#This Row],[Customer ID]],A646:$A$3902,1,FALSE),0),1,0)</f>
        <v>0</v>
      </c>
    </row>
    <row r="646" spans="1:21" x14ac:dyDescent="0.2">
      <c r="A646" s="3">
        <v>645</v>
      </c>
      <c r="B646" s="3">
        <v>68</v>
      </c>
      <c r="C646" s="3" t="s">
        <v>18</v>
      </c>
      <c r="D646" s="3" t="s">
        <v>131</v>
      </c>
      <c r="E646" s="3" t="s">
        <v>66</v>
      </c>
      <c r="F646" s="3">
        <v>93</v>
      </c>
      <c r="G646" s="3" t="s">
        <v>59</v>
      </c>
      <c r="H646" s="3" t="s">
        <v>35</v>
      </c>
      <c r="I646" s="3" t="s">
        <v>143</v>
      </c>
      <c r="J646" s="3" t="s">
        <v>52</v>
      </c>
      <c r="K646" s="3">
        <v>43</v>
      </c>
      <c r="L646" s="3" t="s">
        <v>25</v>
      </c>
      <c r="M646" s="3" t="str">
        <f>IF(shopping_behavior_updated[[#This Row],[Subscription Status]]="","desconocido",shopping_behavior_updated[[#This Row],[Subscription Status]])</f>
        <v>Yes</v>
      </c>
      <c r="N646" s="3" t="s">
        <v>44</v>
      </c>
      <c r="O646" s="3" t="s">
        <v>25</v>
      </c>
      <c r="P646" s="3" t="s">
        <v>25</v>
      </c>
      <c r="Q646" s="3">
        <v>37</v>
      </c>
      <c r="R646" s="3" t="s">
        <v>32</v>
      </c>
      <c r="S646" s="3" t="s">
        <v>39</v>
      </c>
      <c r="T646" s="3">
        <f>COUNTBLANK(shopping_behavior_updated[Customer ID])</f>
        <v>0</v>
      </c>
      <c r="U646" s="3">
        <f>IF(IFERROR(VLOOKUP(shopping_behavior_updated[[#This Row],[Customer ID]],A647:$A$3902,1,FALSE),0),1,0)</f>
        <v>0</v>
      </c>
    </row>
    <row r="647" spans="1:21" x14ac:dyDescent="0.2">
      <c r="A647" s="3">
        <v>646</v>
      </c>
      <c r="B647" s="3">
        <v>62</v>
      </c>
      <c r="C647" s="3" t="s">
        <v>18</v>
      </c>
      <c r="D647" s="3" t="s">
        <v>103</v>
      </c>
      <c r="E647" s="3" t="s">
        <v>20</v>
      </c>
      <c r="F647" s="3">
        <v>42</v>
      </c>
      <c r="G647" s="3" t="s">
        <v>100</v>
      </c>
      <c r="H647" s="3" t="s">
        <v>35</v>
      </c>
      <c r="I647" s="3" t="s">
        <v>72</v>
      </c>
      <c r="J647" s="3" t="s">
        <v>52</v>
      </c>
      <c r="K647" s="3">
        <v>42</v>
      </c>
      <c r="L647" s="3" t="s">
        <v>25</v>
      </c>
      <c r="M647" s="3" t="str">
        <f>IF(shopping_behavior_updated[[#This Row],[Subscription Status]]="","desconocido",shopping_behavior_updated[[#This Row],[Subscription Status]])</f>
        <v>Yes</v>
      </c>
      <c r="N647" s="3" t="s">
        <v>26</v>
      </c>
      <c r="O647" s="3" t="s">
        <v>25</v>
      </c>
      <c r="P647" s="3" t="s">
        <v>25</v>
      </c>
      <c r="Q647" s="3">
        <v>15</v>
      </c>
      <c r="R647" s="3" t="s">
        <v>27</v>
      </c>
      <c r="S647" s="3" t="s">
        <v>75</v>
      </c>
      <c r="T647" s="3">
        <f>COUNTBLANK(shopping_behavior_updated[Customer ID])</f>
        <v>0</v>
      </c>
      <c r="U647" s="3">
        <f>IF(IFERROR(VLOOKUP(shopping_behavior_updated[[#This Row],[Customer ID]],A648:$A$3902,1,FALSE),0),1,0)</f>
        <v>0</v>
      </c>
    </row>
    <row r="648" spans="1:21" x14ac:dyDescent="0.2">
      <c r="A648" s="3">
        <v>647</v>
      </c>
      <c r="B648" s="3">
        <v>51</v>
      </c>
      <c r="C648" s="3" t="s">
        <v>18</v>
      </c>
      <c r="D648" s="3" t="s">
        <v>136</v>
      </c>
      <c r="E648" s="3" t="s">
        <v>41</v>
      </c>
      <c r="F648" s="3">
        <v>54</v>
      </c>
      <c r="G648" s="3" t="s">
        <v>115</v>
      </c>
      <c r="H648" s="3" t="s">
        <v>91</v>
      </c>
      <c r="I648" s="3" t="s">
        <v>68</v>
      </c>
      <c r="J648" s="3" t="s">
        <v>36</v>
      </c>
      <c r="K648" s="3">
        <v>49</v>
      </c>
      <c r="L648" s="3" t="s">
        <v>25</v>
      </c>
      <c r="M648" s="3" t="str">
        <f>IF(shopping_behavior_updated[[#This Row],[Subscription Status]]="","desconocido",shopping_behavior_updated[[#This Row],[Subscription Status]])</f>
        <v>Yes</v>
      </c>
      <c r="N648" s="3" t="s">
        <v>53</v>
      </c>
      <c r="O648" s="3" t="s">
        <v>25</v>
      </c>
      <c r="P648" s="3" t="s">
        <v>25</v>
      </c>
      <c r="Q648" s="3">
        <v>19</v>
      </c>
      <c r="R648" s="3" t="s">
        <v>27</v>
      </c>
      <c r="S648" s="3" t="s">
        <v>75</v>
      </c>
      <c r="T648" s="3">
        <f>COUNTBLANK(shopping_behavior_updated[Customer ID])</f>
        <v>0</v>
      </c>
      <c r="U648" s="3">
        <f>IF(IFERROR(VLOOKUP(shopping_behavior_updated[[#This Row],[Customer ID]],A649:$A$3902,1,FALSE),0),1,0)</f>
        <v>0</v>
      </c>
    </row>
    <row r="649" spans="1:21" x14ac:dyDescent="0.2">
      <c r="A649" s="3">
        <v>648</v>
      </c>
      <c r="B649" s="3">
        <v>54</v>
      </c>
      <c r="C649" s="3" t="s">
        <v>18</v>
      </c>
      <c r="D649" s="3" t="s">
        <v>19</v>
      </c>
      <c r="E649" s="3" t="s">
        <v>20</v>
      </c>
      <c r="F649" s="3">
        <v>70</v>
      </c>
      <c r="G649" s="3" t="s">
        <v>90</v>
      </c>
      <c r="H649" s="3" t="s">
        <v>91</v>
      </c>
      <c r="I649" s="3" t="s">
        <v>60</v>
      </c>
      <c r="J649" s="3" t="s">
        <v>52</v>
      </c>
      <c r="K649" s="3">
        <v>37</v>
      </c>
      <c r="L649" s="3" t="s">
        <v>25</v>
      </c>
      <c r="M649" s="3" t="str">
        <f>IF(shopping_behavior_updated[[#This Row],[Subscription Status]]="","desconocido",shopping_behavior_updated[[#This Row],[Subscription Status]])</f>
        <v>Yes</v>
      </c>
      <c r="N649" s="3" t="s">
        <v>26</v>
      </c>
      <c r="O649" s="3" t="s">
        <v>25</v>
      </c>
      <c r="P649" s="3" t="s">
        <v>25</v>
      </c>
      <c r="Q649" s="3">
        <v>23</v>
      </c>
      <c r="R649" s="3" t="s">
        <v>38</v>
      </c>
      <c r="S649" s="3" t="s">
        <v>28</v>
      </c>
      <c r="T649" s="3">
        <f>COUNTBLANK(shopping_behavior_updated[Customer ID])</f>
        <v>0</v>
      </c>
      <c r="U649" s="3">
        <f>IF(IFERROR(VLOOKUP(shopping_behavior_updated[[#This Row],[Customer ID]],A650:$A$3902,1,FALSE),0),1,0)</f>
        <v>0</v>
      </c>
    </row>
    <row r="650" spans="1:21" x14ac:dyDescent="0.2">
      <c r="A650" s="3">
        <v>649</v>
      </c>
      <c r="B650" s="3">
        <v>22</v>
      </c>
      <c r="C650" s="3" t="s">
        <v>18</v>
      </c>
      <c r="D650" s="3" t="s">
        <v>103</v>
      </c>
      <c r="E650" s="3" t="s">
        <v>20</v>
      </c>
      <c r="F650" s="3">
        <v>31</v>
      </c>
      <c r="G650" s="3" t="s">
        <v>150</v>
      </c>
      <c r="H650" s="3" t="s">
        <v>43</v>
      </c>
      <c r="I650" s="3" t="s">
        <v>109</v>
      </c>
      <c r="J650" s="3" t="s">
        <v>24</v>
      </c>
      <c r="K650" s="3">
        <v>41</v>
      </c>
      <c r="L650" s="3" t="s">
        <v>25</v>
      </c>
      <c r="M650" s="3" t="str">
        <f>IF(shopping_behavior_updated[[#This Row],[Subscription Status]]="","desconocido",shopping_behavior_updated[[#This Row],[Subscription Status]])</f>
        <v>Yes</v>
      </c>
      <c r="N650" s="3" t="s">
        <v>73</v>
      </c>
      <c r="O650" s="3" t="s">
        <v>25</v>
      </c>
      <c r="P650" s="3" t="s">
        <v>25</v>
      </c>
      <c r="Q650" s="3">
        <v>35</v>
      </c>
      <c r="R650" s="3" t="s">
        <v>38</v>
      </c>
      <c r="S650" s="3" t="s">
        <v>39</v>
      </c>
      <c r="T650" s="3">
        <f>COUNTBLANK(shopping_behavior_updated[Customer ID])</f>
        <v>0</v>
      </c>
      <c r="U650" s="3">
        <f>IF(IFERROR(VLOOKUP(shopping_behavior_updated[[#This Row],[Customer ID]],A651:$A$3902,1,FALSE),0),1,0)</f>
        <v>0</v>
      </c>
    </row>
    <row r="651" spans="1:21" x14ac:dyDescent="0.2">
      <c r="A651" s="3">
        <v>650</v>
      </c>
      <c r="B651" s="3">
        <v>53</v>
      </c>
      <c r="C651" s="3" t="s">
        <v>18</v>
      </c>
      <c r="D651" s="3" t="s">
        <v>94</v>
      </c>
      <c r="E651" s="3" t="s">
        <v>20</v>
      </c>
      <c r="F651" s="3">
        <v>93</v>
      </c>
      <c r="G651" s="3" t="s">
        <v>78</v>
      </c>
      <c r="H651" s="3" t="s">
        <v>22</v>
      </c>
      <c r="I651" s="3" t="s">
        <v>120</v>
      </c>
      <c r="J651" s="3" t="s">
        <v>36</v>
      </c>
      <c r="K651" s="3">
        <v>42</v>
      </c>
      <c r="L651" s="3" t="s">
        <v>25</v>
      </c>
      <c r="M651" s="3" t="str">
        <f>IF(shopping_behavior_updated[[#This Row],[Subscription Status]]="","desconocido",shopping_behavior_updated[[#This Row],[Subscription Status]])</f>
        <v>Yes</v>
      </c>
      <c r="N651" s="3" t="s">
        <v>73</v>
      </c>
      <c r="O651" s="3" t="s">
        <v>25</v>
      </c>
      <c r="P651" s="3" t="s">
        <v>25</v>
      </c>
      <c r="Q651" s="3">
        <v>33</v>
      </c>
      <c r="R651" s="3" t="s">
        <v>45</v>
      </c>
      <c r="S651" s="3" t="s">
        <v>96</v>
      </c>
      <c r="T651" s="3">
        <f>COUNTBLANK(shopping_behavior_updated[Customer ID])</f>
        <v>0</v>
      </c>
      <c r="U651" s="3">
        <f>IF(IFERROR(VLOOKUP(shopping_behavior_updated[[#This Row],[Customer ID]],A652:$A$3902,1,FALSE),0),1,0)</f>
        <v>0</v>
      </c>
    </row>
    <row r="652" spans="1:21" x14ac:dyDescent="0.2">
      <c r="A652" s="3">
        <v>651</v>
      </c>
      <c r="B652" s="3">
        <v>34</v>
      </c>
      <c r="C652" s="3" t="s">
        <v>18</v>
      </c>
      <c r="D652" s="3" t="s">
        <v>142</v>
      </c>
      <c r="E652" s="3" t="s">
        <v>66</v>
      </c>
      <c r="F652" s="3">
        <v>40</v>
      </c>
      <c r="G652" s="3" t="s">
        <v>102</v>
      </c>
      <c r="H652" s="3" t="s">
        <v>43</v>
      </c>
      <c r="I652" s="3" t="s">
        <v>135</v>
      </c>
      <c r="J652" s="3" t="s">
        <v>36</v>
      </c>
      <c r="K652" s="3">
        <v>39</v>
      </c>
      <c r="L652" s="3" t="s">
        <v>25</v>
      </c>
      <c r="M652" s="3" t="str">
        <f>IF(shopping_behavior_updated[[#This Row],[Subscription Status]]="","desconocido",shopping_behavior_updated[[#This Row],[Subscription Status]])</f>
        <v>Yes</v>
      </c>
      <c r="N652" s="3" t="s">
        <v>44</v>
      </c>
      <c r="O652" s="3" t="s">
        <v>25</v>
      </c>
      <c r="P652" s="3" t="s">
        <v>25</v>
      </c>
      <c r="Q652" s="3">
        <v>12</v>
      </c>
      <c r="R652" s="3" t="s">
        <v>74</v>
      </c>
      <c r="S652" s="3" t="s">
        <v>48</v>
      </c>
      <c r="T652" s="3">
        <f>COUNTBLANK(shopping_behavior_updated[Customer ID])</f>
        <v>0</v>
      </c>
      <c r="U652" s="3">
        <f>IF(IFERROR(VLOOKUP(shopping_behavior_updated[[#This Row],[Customer ID]],A653:$A$3902,1,FALSE),0),1,0)</f>
        <v>0</v>
      </c>
    </row>
    <row r="653" spans="1:21" x14ac:dyDescent="0.2">
      <c r="A653" s="3">
        <v>652</v>
      </c>
      <c r="B653" s="3">
        <v>32</v>
      </c>
      <c r="C653" s="3" t="s">
        <v>18</v>
      </c>
      <c r="D653" s="3" t="s">
        <v>123</v>
      </c>
      <c r="E653" s="3" t="s">
        <v>66</v>
      </c>
      <c r="F653" s="3">
        <v>32</v>
      </c>
      <c r="G653" s="3" t="s">
        <v>71</v>
      </c>
      <c r="H653" s="3" t="s">
        <v>22</v>
      </c>
      <c r="I653" s="3" t="s">
        <v>133</v>
      </c>
      <c r="J653" s="3" t="s">
        <v>52</v>
      </c>
      <c r="K653" s="3">
        <v>29</v>
      </c>
      <c r="L653" s="3" t="s">
        <v>25</v>
      </c>
      <c r="M653" s="3" t="str">
        <f>IF(shopping_behavior_updated[[#This Row],[Subscription Status]]="","desconocido",shopping_behavior_updated[[#This Row],[Subscription Status]])</f>
        <v>Yes</v>
      </c>
      <c r="N653" s="3" t="s">
        <v>44</v>
      </c>
      <c r="O653" s="3" t="s">
        <v>25</v>
      </c>
      <c r="P653" s="3" t="s">
        <v>25</v>
      </c>
      <c r="Q653" s="3">
        <v>41</v>
      </c>
      <c r="R653" s="3" t="s">
        <v>27</v>
      </c>
      <c r="S653" s="3" t="s">
        <v>28</v>
      </c>
      <c r="T653" s="3">
        <f>COUNTBLANK(shopping_behavior_updated[Customer ID])</f>
        <v>0</v>
      </c>
      <c r="U653" s="3">
        <f>IF(IFERROR(VLOOKUP(shopping_behavior_updated[[#This Row],[Customer ID]],A654:$A$3902,1,FALSE),0),1,0)</f>
        <v>0</v>
      </c>
    </row>
    <row r="654" spans="1:21" x14ac:dyDescent="0.2">
      <c r="A654" s="3">
        <v>653</v>
      </c>
      <c r="B654" s="3">
        <v>64</v>
      </c>
      <c r="C654" s="3" t="s">
        <v>18</v>
      </c>
      <c r="D654" s="3" t="s">
        <v>88</v>
      </c>
      <c r="E654" s="3" t="s">
        <v>66</v>
      </c>
      <c r="F654" s="3">
        <v>27</v>
      </c>
      <c r="G654" s="3" t="s">
        <v>147</v>
      </c>
      <c r="H654" s="3" t="s">
        <v>43</v>
      </c>
      <c r="I654" s="3" t="s">
        <v>117</v>
      </c>
      <c r="J654" s="3" t="s">
        <v>24</v>
      </c>
      <c r="K654" s="3">
        <v>31</v>
      </c>
      <c r="L654" s="3" t="s">
        <v>25</v>
      </c>
      <c r="M654" s="3" t="str">
        <f>IF(shopping_behavior_updated[[#This Row],[Subscription Status]]="","desconocido",shopping_behavior_updated[[#This Row],[Subscription Status]])</f>
        <v>Yes</v>
      </c>
      <c r="N654" s="3" t="s">
        <v>37</v>
      </c>
      <c r="O654" s="3" t="s">
        <v>25</v>
      </c>
      <c r="P654" s="3" t="s">
        <v>25</v>
      </c>
      <c r="Q654" s="3">
        <v>27</v>
      </c>
      <c r="R654" s="3" t="s">
        <v>27</v>
      </c>
      <c r="S654" s="3" t="s">
        <v>39</v>
      </c>
      <c r="T654" s="3">
        <f>COUNTBLANK(shopping_behavior_updated[Customer ID])</f>
        <v>0</v>
      </c>
      <c r="U654" s="3">
        <f>IF(IFERROR(VLOOKUP(shopping_behavior_updated[[#This Row],[Customer ID]],A655:$A$3902,1,FALSE),0),1,0)</f>
        <v>0</v>
      </c>
    </row>
    <row r="655" spans="1:21" x14ac:dyDescent="0.2">
      <c r="A655" s="3">
        <v>654</v>
      </c>
      <c r="B655" s="3">
        <v>20</v>
      </c>
      <c r="C655" s="3" t="s">
        <v>18</v>
      </c>
      <c r="D655" s="3" t="s">
        <v>118</v>
      </c>
      <c r="E655" s="3" t="s">
        <v>66</v>
      </c>
      <c r="F655" s="3">
        <v>68</v>
      </c>
      <c r="G655" s="3" t="s">
        <v>113</v>
      </c>
      <c r="H655" s="3" t="s">
        <v>43</v>
      </c>
      <c r="I655" s="3" t="s">
        <v>77</v>
      </c>
      <c r="J655" s="3" t="s">
        <v>24</v>
      </c>
      <c r="K655" s="3">
        <v>36</v>
      </c>
      <c r="L655" s="3" t="s">
        <v>25</v>
      </c>
      <c r="M655" s="3" t="str">
        <f>IF(shopping_behavior_updated[[#This Row],[Subscription Status]]="","desconocido",shopping_behavior_updated[[#This Row],[Subscription Status]])</f>
        <v>Yes</v>
      </c>
      <c r="N655" s="3" t="s">
        <v>69</v>
      </c>
      <c r="O655" s="3" t="s">
        <v>25</v>
      </c>
      <c r="P655" s="3" t="s">
        <v>25</v>
      </c>
      <c r="Q655" s="3">
        <v>45</v>
      </c>
      <c r="R655" s="3" t="s">
        <v>32</v>
      </c>
      <c r="S655" s="3" t="s">
        <v>28</v>
      </c>
      <c r="T655" s="3">
        <f>COUNTBLANK(shopping_behavior_updated[Customer ID])</f>
        <v>0</v>
      </c>
      <c r="U655" s="3">
        <f>IF(IFERROR(VLOOKUP(shopping_behavior_updated[[#This Row],[Customer ID]],A656:$A$3902,1,FALSE),0),1,0)</f>
        <v>0</v>
      </c>
    </row>
    <row r="656" spans="1:21" x14ac:dyDescent="0.2">
      <c r="A656" s="3">
        <v>655</v>
      </c>
      <c r="B656" s="3">
        <v>24</v>
      </c>
      <c r="C656" s="3" t="s">
        <v>18</v>
      </c>
      <c r="D656" s="3" t="s">
        <v>65</v>
      </c>
      <c r="E656" s="3" t="s">
        <v>66</v>
      </c>
      <c r="F656" s="3">
        <v>59</v>
      </c>
      <c r="G656" s="3" t="s">
        <v>98</v>
      </c>
      <c r="H656" s="3" t="s">
        <v>22</v>
      </c>
      <c r="I656" s="3" t="s">
        <v>23</v>
      </c>
      <c r="J656" s="3" t="s">
        <v>52</v>
      </c>
      <c r="K656" s="3">
        <v>44</v>
      </c>
      <c r="L656" s="3" t="s">
        <v>25</v>
      </c>
      <c r="M656" s="3" t="str">
        <f>IF(shopping_behavior_updated[[#This Row],[Subscription Status]]="","desconocido",shopping_behavior_updated[[#This Row],[Subscription Status]])</f>
        <v>Yes</v>
      </c>
      <c r="N656" s="3" t="s">
        <v>69</v>
      </c>
      <c r="O656" s="3" t="s">
        <v>25</v>
      </c>
      <c r="P656" s="3" t="s">
        <v>25</v>
      </c>
      <c r="Q656" s="3">
        <v>23</v>
      </c>
      <c r="R656" s="3" t="s">
        <v>27</v>
      </c>
      <c r="S656" s="3" t="s">
        <v>48</v>
      </c>
      <c r="T656" s="3">
        <f>COUNTBLANK(shopping_behavior_updated[Customer ID])</f>
        <v>0</v>
      </c>
      <c r="U656" s="3">
        <f>IF(IFERROR(VLOOKUP(shopping_behavior_updated[[#This Row],[Customer ID]],A657:$A$3902,1,FALSE),0),1,0)</f>
        <v>0</v>
      </c>
    </row>
    <row r="657" spans="1:21" x14ac:dyDescent="0.2">
      <c r="A657" s="3">
        <v>656</v>
      </c>
      <c r="B657" s="3">
        <v>20</v>
      </c>
      <c r="C657" s="3" t="s">
        <v>18</v>
      </c>
      <c r="D657" s="3" t="s">
        <v>65</v>
      </c>
      <c r="E657" s="3" t="s">
        <v>66</v>
      </c>
      <c r="F657" s="3">
        <v>36</v>
      </c>
      <c r="G657" s="3" t="s">
        <v>90</v>
      </c>
      <c r="H657" s="3" t="s">
        <v>35</v>
      </c>
      <c r="I657" s="3" t="s">
        <v>72</v>
      </c>
      <c r="J657" s="3" t="s">
        <v>56</v>
      </c>
      <c r="K657" s="3">
        <v>31</v>
      </c>
      <c r="L657" s="3" t="s">
        <v>25</v>
      </c>
      <c r="M657" s="3" t="str">
        <f>IF(shopping_behavior_updated[[#This Row],[Subscription Status]]="","desconocido",shopping_behavior_updated[[#This Row],[Subscription Status]])</f>
        <v>Yes</v>
      </c>
      <c r="N657" s="3" t="s">
        <v>37</v>
      </c>
      <c r="O657" s="3" t="s">
        <v>25</v>
      </c>
      <c r="P657" s="3" t="s">
        <v>25</v>
      </c>
      <c r="Q657" s="3">
        <v>19</v>
      </c>
      <c r="R657" s="3" t="s">
        <v>27</v>
      </c>
      <c r="S657" s="3" t="s">
        <v>87</v>
      </c>
      <c r="T657" s="3">
        <f>COUNTBLANK(shopping_behavior_updated[Customer ID])</f>
        <v>0</v>
      </c>
      <c r="U657" s="3">
        <f>IF(IFERROR(VLOOKUP(shopping_behavior_updated[[#This Row],[Customer ID]],A658:$A$3902,1,FALSE),0),1,0)</f>
        <v>0</v>
      </c>
    </row>
    <row r="658" spans="1:21" x14ac:dyDescent="0.2">
      <c r="A658" s="3">
        <v>657</v>
      </c>
      <c r="B658" s="3">
        <v>42</v>
      </c>
      <c r="C658" s="3" t="s">
        <v>18</v>
      </c>
      <c r="D658" s="3" t="s">
        <v>33</v>
      </c>
      <c r="E658" s="3" t="s">
        <v>20</v>
      </c>
      <c r="F658" s="3">
        <v>23</v>
      </c>
      <c r="G658" s="3" t="s">
        <v>137</v>
      </c>
      <c r="H658" s="3" t="s">
        <v>43</v>
      </c>
      <c r="I658" s="3" t="s">
        <v>117</v>
      </c>
      <c r="J658" s="3" t="s">
        <v>52</v>
      </c>
      <c r="K658" s="3">
        <v>39</v>
      </c>
      <c r="L658" s="3" t="s">
        <v>25</v>
      </c>
      <c r="M658" s="3" t="str">
        <f>IF(shopping_behavior_updated[[#This Row],[Subscription Status]]="","desconocido",shopping_behavior_updated[[#This Row],[Subscription Status]])</f>
        <v>Yes</v>
      </c>
      <c r="N658" s="3" t="s">
        <v>53</v>
      </c>
      <c r="O658" s="3" t="s">
        <v>25</v>
      </c>
      <c r="P658" s="3" t="s">
        <v>25</v>
      </c>
      <c r="Q658" s="3">
        <v>6</v>
      </c>
      <c r="R658" s="3" t="s">
        <v>45</v>
      </c>
      <c r="S658" s="3" t="s">
        <v>57</v>
      </c>
      <c r="T658" s="3">
        <f>COUNTBLANK(shopping_behavior_updated[Customer ID])</f>
        <v>0</v>
      </c>
      <c r="U658" s="3">
        <f>IF(IFERROR(VLOOKUP(shopping_behavior_updated[[#This Row],[Customer ID]],A659:$A$3902,1,FALSE),0),1,0)</f>
        <v>0</v>
      </c>
    </row>
    <row r="659" spans="1:21" x14ac:dyDescent="0.2">
      <c r="A659" s="3">
        <v>658</v>
      </c>
      <c r="B659" s="3">
        <v>48</v>
      </c>
      <c r="C659" s="3" t="s">
        <v>18</v>
      </c>
      <c r="D659" s="3" t="s">
        <v>101</v>
      </c>
      <c r="E659" s="3" t="s">
        <v>62</v>
      </c>
      <c r="F659" s="3">
        <v>80</v>
      </c>
      <c r="G659" s="3" t="s">
        <v>116</v>
      </c>
      <c r="H659" s="3" t="s">
        <v>43</v>
      </c>
      <c r="I659" s="3" t="s">
        <v>51</v>
      </c>
      <c r="J659" s="3" t="s">
        <v>24</v>
      </c>
      <c r="K659" s="3">
        <v>43</v>
      </c>
      <c r="L659" s="3" t="s">
        <v>25</v>
      </c>
      <c r="M659" s="3" t="str">
        <f>IF(shopping_behavior_updated[[#This Row],[Subscription Status]]="","desconocido",shopping_behavior_updated[[#This Row],[Subscription Status]])</f>
        <v>Yes</v>
      </c>
      <c r="N659" s="3" t="s">
        <v>37</v>
      </c>
      <c r="O659" s="3" t="s">
        <v>25</v>
      </c>
      <c r="P659" s="3" t="s">
        <v>25</v>
      </c>
      <c r="Q659" s="3">
        <v>6</v>
      </c>
      <c r="R659" s="3" t="s">
        <v>45</v>
      </c>
      <c r="S659" s="3" t="s">
        <v>57</v>
      </c>
      <c r="T659" s="3">
        <f>COUNTBLANK(shopping_behavior_updated[Customer ID])</f>
        <v>0</v>
      </c>
      <c r="U659" s="3">
        <f>IF(IFERROR(VLOOKUP(shopping_behavior_updated[[#This Row],[Customer ID]],A660:$A$3902,1,FALSE),0),1,0)</f>
        <v>0</v>
      </c>
    </row>
    <row r="660" spans="1:21" x14ac:dyDescent="0.2">
      <c r="A660" s="3">
        <v>659</v>
      </c>
      <c r="B660" s="3">
        <v>62</v>
      </c>
      <c r="C660" s="3" t="s">
        <v>18</v>
      </c>
      <c r="D660" s="3" t="s">
        <v>131</v>
      </c>
      <c r="E660" s="3" t="s">
        <v>66</v>
      </c>
      <c r="F660" s="3">
        <v>37</v>
      </c>
      <c r="G660" s="3" t="s">
        <v>59</v>
      </c>
      <c r="H660" s="3" t="s">
        <v>35</v>
      </c>
      <c r="I660" s="3" t="s">
        <v>51</v>
      </c>
      <c r="J660" s="3" t="s">
        <v>56</v>
      </c>
      <c r="K660" s="3">
        <v>49</v>
      </c>
      <c r="L660" s="3" t="s">
        <v>25</v>
      </c>
      <c r="M660" s="3" t="str">
        <f>IF(shopping_behavior_updated[[#This Row],[Subscription Status]]="","desconocido",shopping_behavior_updated[[#This Row],[Subscription Status]])</f>
        <v>Yes</v>
      </c>
      <c r="N660" s="3" t="s">
        <v>73</v>
      </c>
      <c r="O660" s="3" t="s">
        <v>25</v>
      </c>
      <c r="P660" s="3" t="s">
        <v>25</v>
      </c>
      <c r="Q660" s="3">
        <v>20</v>
      </c>
      <c r="R660" s="3" t="s">
        <v>27</v>
      </c>
      <c r="S660" s="3" t="s">
        <v>39</v>
      </c>
      <c r="T660" s="3">
        <f>COUNTBLANK(shopping_behavior_updated[Customer ID])</f>
        <v>0</v>
      </c>
      <c r="U660" s="3">
        <f>IF(IFERROR(VLOOKUP(shopping_behavior_updated[[#This Row],[Customer ID]],A661:$A$3902,1,FALSE),0),1,0)</f>
        <v>0</v>
      </c>
    </row>
    <row r="661" spans="1:21" x14ac:dyDescent="0.2">
      <c r="A661" s="3">
        <v>660</v>
      </c>
      <c r="B661" s="3">
        <v>62</v>
      </c>
      <c r="C661" s="3" t="s">
        <v>18</v>
      </c>
      <c r="D661" s="3" t="s">
        <v>58</v>
      </c>
      <c r="E661" s="3" t="s">
        <v>20</v>
      </c>
      <c r="F661" s="3">
        <v>52</v>
      </c>
      <c r="G661" s="3" t="s">
        <v>140</v>
      </c>
      <c r="H661" s="3" t="s">
        <v>35</v>
      </c>
      <c r="I661" s="3" t="s">
        <v>79</v>
      </c>
      <c r="J661" s="3" t="s">
        <v>36</v>
      </c>
      <c r="K661" s="3">
        <v>36</v>
      </c>
      <c r="L661" s="3" t="s">
        <v>25</v>
      </c>
      <c r="M661" s="3" t="str">
        <f>IF(shopping_behavior_updated[[#This Row],[Subscription Status]]="","desconocido",shopping_behavior_updated[[#This Row],[Subscription Status]])</f>
        <v>Yes</v>
      </c>
      <c r="N661" s="3" t="s">
        <v>69</v>
      </c>
      <c r="O661" s="3" t="s">
        <v>25</v>
      </c>
      <c r="P661" s="3" t="s">
        <v>25</v>
      </c>
      <c r="Q661" s="3">
        <v>8</v>
      </c>
      <c r="R661" s="3" t="s">
        <v>32</v>
      </c>
      <c r="S661" s="3" t="s">
        <v>39</v>
      </c>
      <c r="T661" s="3">
        <f>COUNTBLANK(shopping_behavior_updated[Customer ID])</f>
        <v>0</v>
      </c>
      <c r="U661" s="3">
        <f>IF(IFERROR(VLOOKUP(shopping_behavior_updated[[#This Row],[Customer ID]],A662:$A$3902,1,FALSE),0),1,0)</f>
        <v>0</v>
      </c>
    </row>
    <row r="662" spans="1:21" x14ac:dyDescent="0.2">
      <c r="A662" s="3">
        <v>661</v>
      </c>
      <c r="B662" s="3">
        <v>50</v>
      </c>
      <c r="C662" s="3" t="s">
        <v>18</v>
      </c>
      <c r="D662" s="3" t="s">
        <v>61</v>
      </c>
      <c r="E662" s="3" t="s">
        <v>62</v>
      </c>
      <c r="F662" s="3">
        <v>79</v>
      </c>
      <c r="G662" s="3" t="s">
        <v>55</v>
      </c>
      <c r="H662" s="3" t="s">
        <v>43</v>
      </c>
      <c r="I662" s="3" t="s">
        <v>77</v>
      </c>
      <c r="J662" s="3" t="s">
        <v>56</v>
      </c>
      <c r="K662" s="3">
        <v>5</v>
      </c>
      <c r="L662" s="3" t="s">
        <v>25</v>
      </c>
      <c r="M662" s="3" t="str">
        <f>IF(shopping_behavior_updated[[#This Row],[Subscription Status]]="","desconocido",shopping_behavior_updated[[#This Row],[Subscription Status]])</f>
        <v>Yes</v>
      </c>
      <c r="N662" s="3" t="s">
        <v>69</v>
      </c>
      <c r="O662" s="3" t="s">
        <v>25</v>
      </c>
      <c r="P662" s="3" t="s">
        <v>25</v>
      </c>
      <c r="Q662" s="3">
        <v>39</v>
      </c>
      <c r="R662" s="3" t="s">
        <v>38</v>
      </c>
      <c r="S662" s="3" t="s">
        <v>57</v>
      </c>
      <c r="T662" s="3">
        <f>COUNTBLANK(shopping_behavior_updated[Customer ID])</f>
        <v>0</v>
      </c>
      <c r="U662" s="3">
        <f>IF(IFERROR(VLOOKUP(shopping_behavior_updated[[#This Row],[Customer ID]],A663:$A$3902,1,FALSE),0),1,0)</f>
        <v>0</v>
      </c>
    </row>
    <row r="663" spans="1:21" x14ac:dyDescent="0.2">
      <c r="A663" s="3">
        <v>662</v>
      </c>
      <c r="B663" s="3">
        <v>57</v>
      </c>
      <c r="C663" s="3" t="s">
        <v>18</v>
      </c>
      <c r="D663" s="3" t="s">
        <v>54</v>
      </c>
      <c r="E663" s="3" t="s">
        <v>20</v>
      </c>
      <c r="F663" s="3">
        <v>68</v>
      </c>
      <c r="G663" s="3" t="s">
        <v>145</v>
      </c>
      <c r="H663" s="3" t="s">
        <v>91</v>
      </c>
      <c r="I663" s="3" t="s">
        <v>95</v>
      </c>
      <c r="J663" s="3" t="s">
        <v>56</v>
      </c>
      <c r="K663" s="3">
        <v>41</v>
      </c>
      <c r="L663" s="3" t="s">
        <v>25</v>
      </c>
      <c r="M663" s="3" t="str">
        <f>IF(shopping_behavior_updated[[#This Row],[Subscription Status]]="","desconocido",shopping_behavior_updated[[#This Row],[Subscription Status]])</f>
        <v>Yes</v>
      </c>
      <c r="N663" s="3" t="s">
        <v>73</v>
      </c>
      <c r="O663" s="3" t="s">
        <v>25</v>
      </c>
      <c r="P663" s="3" t="s">
        <v>25</v>
      </c>
      <c r="Q663" s="3">
        <v>39</v>
      </c>
      <c r="R663" s="3" t="s">
        <v>38</v>
      </c>
      <c r="S663" s="3" t="s">
        <v>57</v>
      </c>
      <c r="T663" s="3">
        <f>COUNTBLANK(shopping_behavior_updated[Customer ID])</f>
        <v>0</v>
      </c>
      <c r="U663" s="3">
        <f>IF(IFERROR(VLOOKUP(shopping_behavior_updated[[#This Row],[Customer ID]],A664:$A$3902,1,FALSE),0),1,0)</f>
        <v>0</v>
      </c>
    </row>
    <row r="664" spans="1:21" x14ac:dyDescent="0.2">
      <c r="A664" s="3">
        <v>663</v>
      </c>
      <c r="B664" s="3">
        <v>24</v>
      </c>
      <c r="C664" s="3" t="s">
        <v>18</v>
      </c>
      <c r="D664" s="3" t="s">
        <v>142</v>
      </c>
      <c r="E664" s="3" t="s">
        <v>66</v>
      </c>
      <c r="F664" s="3">
        <v>98</v>
      </c>
      <c r="G664" s="3" t="s">
        <v>114</v>
      </c>
      <c r="H664" s="3" t="s">
        <v>22</v>
      </c>
      <c r="I664" s="3" t="s">
        <v>135</v>
      </c>
      <c r="J664" s="3" t="s">
        <v>56</v>
      </c>
      <c r="K664" s="3">
        <v>28</v>
      </c>
      <c r="L664" s="3" t="s">
        <v>25</v>
      </c>
      <c r="M664" s="3" t="str">
        <f>IF(shopping_behavior_updated[[#This Row],[Subscription Status]]="","desconocido",shopping_behavior_updated[[#This Row],[Subscription Status]])</f>
        <v>Yes</v>
      </c>
      <c r="N664" s="3" t="s">
        <v>26</v>
      </c>
      <c r="O664" s="3" t="s">
        <v>25</v>
      </c>
      <c r="P664" s="3" t="s">
        <v>25</v>
      </c>
      <c r="Q664" s="3">
        <v>39</v>
      </c>
      <c r="R664" s="3" t="s">
        <v>27</v>
      </c>
      <c r="S664" s="3" t="s">
        <v>75</v>
      </c>
      <c r="T664" s="3">
        <f>COUNTBLANK(shopping_behavior_updated[Customer ID])</f>
        <v>0</v>
      </c>
      <c r="U664" s="3">
        <f>IF(IFERROR(VLOOKUP(shopping_behavior_updated[[#This Row],[Customer ID]],A665:$A$3902,1,FALSE),0),1,0)</f>
        <v>0</v>
      </c>
    </row>
    <row r="665" spans="1:21" x14ac:dyDescent="0.2">
      <c r="A665" s="3">
        <v>664</v>
      </c>
      <c r="B665" s="3">
        <v>59</v>
      </c>
      <c r="C665" s="3" t="s">
        <v>18</v>
      </c>
      <c r="D665" s="3" t="s">
        <v>80</v>
      </c>
      <c r="E665" s="3" t="s">
        <v>20</v>
      </c>
      <c r="F665" s="3">
        <v>83</v>
      </c>
      <c r="G665" s="3" t="s">
        <v>119</v>
      </c>
      <c r="H665" s="3" t="s">
        <v>43</v>
      </c>
      <c r="I665" s="3" t="s">
        <v>60</v>
      </c>
      <c r="J665" s="3" t="s">
        <v>56</v>
      </c>
      <c r="K665" s="3">
        <v>47</v>
      </c>
      <c r="L665" s="3" t="s">
        <v>25</v>
      </c>
      <c r="M665" s="3" t="str">
        <f>IF(shopping_behavior_updated[[#This Row],[Subscription Status]]="","desconocido",shopping_behavior_updated[[#This Row],[Subscription Status]])</f>
        <v>Yes</v>
      </c>
      <c r="N665" s="3" t="s">
        <v>26</v>
      </c>
      <c r="O665" s="3" t="s">
        <v>25</v>
      </c>
      <c r="P665" s="3" t="s">
        <v>25</v>
      </c>
      <c r="Q665" s="3">
        <v>23</v>
      </c>
      <c r="R665" s="3" t="s">
        <v>38</v>
      </c>
      <c r="S665" s="3" t="s">
        <v>87</v>
      </c>
      <c r="T665" s="3">
        <f>COUNTBLANK(shopping_behavior_updated[Customer ID])</f>
        <v>0</v>
      </c>
      <c r="U665" s="3">
        <f>IF(IFERROR(VLOOKUP(shopping_behavior_updated[[#This Row],[Customer ID]],A666:$A$3902,1,FALSE),0),1,0)</f>
        <v>0</v>
      </c>
    </row>
    <row r="666" spans="1:21" x14ac:dyDescent="0.2">
      <c r="A666" s="3">
        <v>665</v>
      </c>
      <c r="B666" s="3">
        <v>63</v>
      </c>
      <c r="C666" s="3" t="s">
        <v>18</v>
      </c>
      <c r="D666" s="3" t="s">
        <v>94</v>
      </c>
      <c r="E666" s="3" t="s">
        <v>20</v>
      </c>
      <c r="F666" s="3">
        <v>83</v>
      </c>
      <c r="G666" s="3" t="s">
        <v>111</v>
      </c>
      <c r="H666" s="3" t="s">
        <v>43</v>
      </c>
      <c r="I666" s="3" t="s">
        <v>125</v>
      </c>
      <c r="J666" s="3" t="s">
        <v>24</v>
      </c>
      <c r="K666" s="3">
        <v>44</v>
      </c>
      <c r="L666" s="3" t="s">
        <v>25</v>
      </c>
      <c r="M666" s="3" t="str">
        <f>IF(shopping_behavior_updated[[#This Row],[Subscription Status]]="","desconocido",shopping_behavior_updated[[#This Row],[Subscription Status]])</f>
        <v>Yes</v>
      </c>
      <c r="N666" s="3" t="s">
        <v>26</v>
      </c>
      <c r="O666" s="3" t="s">
        <v>25</v>
      </c>
      <c r="P666" s="3" t="s">
        <v>25</v>
      </c>
      <c r="Q666" s="3">
        <v>41</v>
      </c>
      <c r="R666" s="3" t="s">
        <v>45</v>
      </c>
      <c r="S666" s="3" t="s">
        <v>75</v>
      </c>
      <c r="T666" s="3">
        <f>COUNTBLANK(shopping_behavior_updated[Customer ID])</f>
        <v>0</v>
      </c>
      <c r="U666" s="3">
        <f>IF(IFERROR(VLOOKUP(shopping_behavior_updated[[#This Row],[Customer ID]],A667:$A$3902,1,FALSE),0),1,0)</f>
        <v>0</v>
      </c>
    </row>
    <row r="667" spans="1:21" x14ac:dyDescent="0.2">
      <c r="A667" s="3">
        <v>666</v>
      </c>
      <c r="B667" s="3">
        <v>41</v>
      </c>
      <c r="C667" s="3" t="s">
        <v>18</v>
      </c>
      <c r="D667" s="3" t="s">
        <v>94</v>
      </c>
      <c r="E667" s="3" t="s">
        <v>20</v>
      </c>
      <c r="F667" s="3">
        <v>55</v>
      </c>
      <c r="G667" s="3" t="s">
        <v>129</v>
      </c>
      <c r="H667" s="3" t="s">
        <v>43</v>
      </c>
      <c r="I667" s="3" t="s">
        <v>99</v>
      </c>
      <c r="J667" s="3" t="s">
        <v>36</v>
      </c>
      <c r="K667" s="3">
        <v>49</v>
      </c>
      <c r="L667" s="3" t="s">
        <v>25</v>
      </c>
      <c r="M667" s="3" t="str">
        <f>IF(shopping_behavior_updated[[#This Row],[Subscription Status]]="","desconocido",shopping_behavior_updated[[#This Row],[Subscription Status]])</f>
        <v>Yes</v>
      </c>
      <c r="N667" s="3" t="s">
        <v>69</v>
      </c>
      <c r="O667" s="3" t="s">
        <v>25</v>
      </c>
      <c r="P667" s="3" t="s">
        <v>25</v>
      </c>
      <c r="Q667" s="3">
        <v>50</v>
      </c>
      <c r="R667" s="3" t="s">
        <v>38</v>
      </c>
      <c r="S667" s="3" t="s">
        <v>48</v>
      </c>
      <c r="T667" s="3">
        <f>COUNTBLANK(shopping_behavior_updated[Customer ID])</f>
        <v>0</v>
      </c>
      <c r="U667" s="3">
        <f>IF(IFERROR(VLOOKUP(shopping_behavior_updated[[#This Row],[Customer ID]],A668:$A$3902,1,FALSE),0),1,0)</f>
        <v>0</v>
      </c>
    </row>
    <row r="668" spans="1:21" x14ac:dyDescent="0.2">
      <c r="A668" s="3">
        <v>667</v>
      </c>
      <c r="B668" s="3">
        <v>35</v>
      </c>
      <c r="C668" s="3" t="s">
        <v>18</v>
      </c>
      <c r="D668" s="3" t="s">
        <v>103</v>
      </c>
      <c r="E668" s="3" t="s">
        <v>20</v>
      </c>
      <c r="F668" s="3">
        <v>26</v>
      </c>
      <c r="G668" s="3" t="s">
        <v>111</v>
      </c>
      <c r="H668" s="3" t="s">
        <v>22</v>
      </c>
      <c r="I668" s="3" t="s">
        <v>47</v>
      </c>
      <c r="J668" s="3" t="s">
        <v>24</v>
      </c>
      <c r="K668" s="3">
        <v>31</v>
      </c>
      <c r="L668" s="3" t="s">
        <v>25</v>
      </c>
      <c r="M668" s="3" t="str">
        <f>IF(shopping_behavior_updated[[#This Row],[Subscription Status]]="","desconocido",shopping_behavior_updated[[#This Row],[Subscription Status]])</f>
        <v>Yes</v>
      </c>
      <c r="N668" s="3" t="s">
        <v>37</v>
      </c>
      <c r="O668" s="3" t="s">
        <v>25</v>
      </c>
      <c r="P668" s="3" t="s">
        <v>25</v>
      </c>
      <c r="Q668" s="3">
        <v>30</v>
      </c>
      <c r="R668" s="3" t="s">
        <v>85</v>
      </c>
      <c r="S668" s="3" t="s">
        <v>57</v>
      </c>
      <c r="T668" s="3">
        <f>COUNTBLANK(shopping_behavior_updated[Customer ID])</f>
        <v>0</v>
      </c>
      <c r="U668" s="3">
        <f>IF(IFERROR(VLOOKUP(shopping_behavior_updated[[#This Row],[Customer ID]],A669:$A$3902,1,FALSE),0),1,0)</f>
        <v>0</v>
      </c>
    </row>
    <row r="669" spans="1:21" x14ac:dyDescent="0.2">
      <c r="A669" s="3">
        <v>668</v>
      </c>
      <c r="B669" s="3">
        <v>34</v>
      </c>
      <c r="C669" s="3" t="s">
        <v>18</v>
      </c>
      <c r="D669" s="3" t="s">
        <v>88</v>
      </c>
      <c r="E669" s="3" t="s">
        <v>66</v>
      </c>
      <c r="F669" s="3">
        <v>76</v>
      </c>
      <c r="G669" s="3" t="s">
        <v>116</v>
      </c>
      <c r="H669" s="3" t="s">
        <v>35</v>
      </c>
      <c r="I669" s="3" t="s">
        <v>143</v>
      </c>
      <c r="J669" s="3" t="s">
        <v>24</v>
      </c>
      <c r="K669" s="3">
        <v>26</v>
      </c>
      <c r="L669" s="3" t="s">
        <v>25</v>
      </c>
      <c r="M669" s="3" t="str">
        <f>IF(shopping_behavior_updated[[#This Row],[Subscription Status]]="","desconocido",shopping_behavior_updated[[#This Row],[Subscription Status]])</f>
        <v>Yes</v>
      </c>
      <c r="N669" s="3" t="s">
        <v>53</v>
      </c>
      <c r="O669" s="3" t="s">
        <v>25</v>
      </c>
      <c r="P669" s="3" t="s">
        <v>25</v>
      </c>
      <c r="Q669" s="3">
        <v>32</v>
      </c>
      <c r="R669" s="3" t="s">
        <v>74</v>
      </c>
      <c r="S669" s="3" t="s">
        <v>57</v>
      </c>
      <c r="T669" s="3">
        <f>COUNTBLANK(shopping_behavior_updated[Customer ID])</f>
        <v>0</v>
      </c>
      <c r="U669" s="3">
        <f>IF(IFERROR(VLOOKUP(shopping_behavior_updated[[#This Row],[Customer ID]],A670:$A$3902,1,FALSE),0),1,0)</f>
        <v>0</v>
      </c>
    </row>
    <row r="670" spans="1:21" x14ac:dyDescent="0.2">
      <c r="A670" s="3">
        <v>669</v>
      </c>
      <c r="B670" s="3">
        <v>49</v>
      </c>
      <c r="C670" s="3" t="s">
        <v>18</v>
      </c>
      <c r="D670" s="3" t="s">
        <v>112</v>
      </c>
      <c r="E670" s="3" t="s">
        <v>20</v>
      </c>
      <c r="F670" s="3">
        <v>85</v>
      </c>
      <c r="G670" s="3" t="s">
        <v>76</v>
      </c>
      <c r="H670" s="3" t="s">
        <v>35</v>
      </c>
      <c r="I670" s="3" t="s">
        <v>47</v>
      </c>
      <c r="J670" s="3" t="s">
        <v>56</v>
      </c>
      <c r="K670" s="3">
        <v>29</v>
      </c>
      <c r="L670" s="3" t="s">
        <v>25</v>
      </c>
      <c r="M670" s="3" t="str">
        <f>IF(shopping_behavior_updated[[#This Row],[Subscription Status]]="","desconocido",shopping_behavior_updated[[#This Row],[Subscription Status]])</f>
        <v>Yes</v>
      </c>
      <c r="N670" s="3" t="s">
        <v>26</v>
      </c>
      <c r="O670" s="3" t="s">
        <v>25</v>
      </c>
      <c r="P670" s="3" t="s">
        <v>25</v>
      </c>
      <c r="Q670" s="3">
        <v>35</v>
      </c>
      <c r="R670" s="3" t="s">
        <v>74</v>
      </c>
      <c r="S670" s="3" t="s">
        <v>87</v>
      </c>
      <c r="T670" s="3">
        <f>COUNTBLANK(shopping_behavior_updated[Customer ID])</f>
        <v>0</v>
      </c>
      <c r="U670" s="3">
        <f>IF(IFERROR(VLOOKUP(shopping_behavior_updated[[#This Row],[Customer ID]],A671:$A$3902,1,FALSE),0),1,0)</f>
        <v>0</v>
      </c>
    </row>
    <row r="671" spans="1:21" x14ac:dyDescent="0.2">
      <c r="A671" s="3">
        <v>670</v>
      </c>
      <c r="B671" s="3">
        <v>43</v>
      </c>
      <c r="C671" s="3" t="s">
        <v>18</v>
      </c>
      <c r="D671" s="3" t="s">
        <v>101</v>
      </c>
      <c r="E671" s="3" t="s">
        <v>62</v>
      </c>
      <c r="F671" s="3">
        <v>89</v>
      </c>
      <c r="G671" s="3" t="s">
        <v>114</v>
      </c>
      <c r="H671" s="3" t="s">
        <v>43</v>
      </c>
      <c r="I671" s="3" t="s">
        <v>23</v>
      </c>
      <c r="J671" s="3" t="s">
        <v>36</v>
      </c>
      <c r="K671" s="3">
        <v>33</v>
      </c>
      <c r="L671" s="3" t="s">
        <v>25</v>
      </c>
      <c r="M671" s="3" t="str">
        <f>IF(shopping_behavior_updated[[#This Row],[Subscription Status]]="","desconocido",shopping_behavior_updated[[#This Row],[Subscription Status]])</f>
        <v>Yes</v>
      </c>
      <c r="N671" s="3" t="s">
        <v>37</v>
      </c>
      <c r="O671" s="3" t="s">
        <v>25</v>
      </c>
      <c r="P671" s="3" t="s">
        <v>25</v>
      </c>
      <c r="Q671" s="3">
        <v>45</v>
      </c>
      <c r="R671" s="3" t="s">
        <v>27</v>
      </c>
      <c r="S671" s="3" t="s">
        <v>75</v>
      </c>
      <c r="T671" s="3">
        <f>COUNTBLANK(shopping_behavior_updated[Customer ID])</f>
        <v>0</v>
      </c>
      <c r="U671" s="3">
        <f>IF(IFERROR(VLOOKUP(shopping_behavior_updated[[#This Row],[Customer ID]],A672:$A$3902,1,FALSE),0),1,0)</f>
        <v>0</v>
      </c>
    </row>
    <row r="672" spans="1:21" x14ac:dyDescent="0.2">
      <c r="A672" s="3">
        <v>671</v>
      </c>
      <c r="B672" s="3">
        <v>63</v>
      </c>
      <c r="C672" s="3" t="s">
        <v>18</v>
      </c>
      <c r="D672" s="3" t="s">
        <v>29</v>
      </c>
      <c r="E672" s="3" t="s">
        <v>20</v>
      </c>
      <c r="F672" s="3">
        <v>41</v>
      </c>
      <c r="G672" s="3" t="s">
        <v>59</v>
      </c>
      <c r="H672" s="3" t="s">
        <v>91</v>
      </c>
      <c r="I672" s="3" t="s">
        <v>72</v>
      </c>
      <c r="J672" s="3" t="s">
        <v>36</v>
      </c>
      <c r="K672" s="3">
        <v>48</v>
      </c>
      <c r="L672" s="3" t="s">
        <v>25</v>
      </c>
      <c r="M672" s="3" t="str">
        <f>IF(shopping_behavior_updated[[#This Row],[Subscription Status]]="","desconocido",shopping_behavior_updated[[#This Row],[Subscription Status]])</f>
        <v>Yes</v>
      </c>
      <c r="N672" s="3" t="s">
        <v>44</v>
      </c>
      <c r="O672" s="3" t="s">
        <v>25</v>
      </c>
      <c r="P672" s="3" t="s">
        <v>25</v>
      </c>
      <c r="Q672" s="3">
        <v>37</v>
      </c>
      <c r="R672" s="3" t="s">
        <v>32</v>
      </c>
      <c r="S672" s="3" t="s">
        <v>75</v>
      </c>
      <c r="T672" s="3">
        <f>COUNTBLANK(shopping_behavior_updated[Customer ID])</f>
        <v>0</v>
      </c>
      <c r="U672" s="3">
        <f>IF(IFERROR(VLOOKUP(shopping_behavior_updated[[#This Row],[Customer ID]],A673:$A$3902,1,FALSE),0),1,0)</f>
        <v>0</v>
      </c>
    </row>
    <row r="673" spans="1:21" x14ac:dyDescent="0.2">
      <c r="A673" s="3">
        <v>672</v>
      </c>
      <c r="B673" s="3">
        <v>38</v>
      </c>
      <c r="C673" s="3" t="s">
        <v>18</v>
      </c>
      <c r="D673" s="3" t="s">
        <v>101</v>
      </c>
      <c r="E673" s="3" t="s">
        <v>62</v>
      </c>
      <c r="F673" s="3">
        <v>30</v>
      </c>
      <c r="G673" s="3" t="s">
        <v>145</v>
      </c>
      <c r="H673" s="3" t="s">
        <v>22</v>
      </c>
      <c r="I673" s="3" t="s">
        <v>93</v>
      </c>
      <c r="J673" s="3" t="s">
        <v>24</v>
      </c>
      <c r="K673" s="3">
        <v>47</v>
      </c>
      <c r="L673" s="3" t="s">
        <v>25</v>
      </c>
      <c r="M673" s="3" t="str">
        <f>IF(shopping_behavior_updated[[#This Row],[Subscription Status]]="","desconocido",shopping_behavior_updated[[#This Row],[Subscription Status]])</f>
        <v>Yes</v>
      </c>
      <c r="N673" s="3" t="s">
        <v>26</v>
      </c>
      <c r="O673" s="3" t="s">
        <v>25</v>
      </c>
      <c r="P673" s="3" t="s">
        <v>25</v>
      </c>
      <c r="Q673" s="3">
        <v>45</v>
      </c>
      <c r="R673" s="3" t="s">
        <v>32</v>
      </c>
      <c r="S673" s="3" t="s">
        <v>39</v>
      </c>
      <c r="T673" s="3">
        <f>COUNTBLANK(shopping_behavior_updated[Customer ID])</f>
        <v>0</v>
      </c>
      <c r="U673" s="3">
        <f>IF(IFERROR(VLOOKUP(shopping_behavior_updated[[#This Row],[Customer ID]],A674:$A$3902,1,FALSE),0),1,0)</f>
        <v>0</v>
      </c>
    </row>
    <row r="674" spans="1:21" x14ac:dyDescent="0.2">
      <c r="A674" s="3">
        <v>673</v>
      </c>
      <c r="B674" s="3">
        <v>59</v>
      </c>
      <c r="C674" s="3" t="s">
        <v>18</v>
      </c>
      <c r="D674" s="3" t="s">
        <v>124</v>
      </c>
      <c r="E674" s="3" t="s">
        <v>20</v>
      </c>
      <c r="F674" s="3">
        <v>53</v>
      </c>
      <c r="G674" s="3" t="s">
        <v>148</v>
      </c>
      <c r="H674" s="3" t="s">
        <v>43</v>
      </c>
      <c r="I674" s="3" t="s">
        <v>99</v>
      </c>
      <c r="J674" s="3" t="s">
        <v>24</v>
      </c>
      <c r="K674" s="3">
        <v>33</v>
      </c>
      <c r="L674" s="3" t="s">
        <v>25</v>
      </c>
      <c r="M674" s="3" t="str">
        <f>IF(shopping_behavior_updated[[#This Row],[Subscription Status]]="","desconocido",shopping_behavior_updated[[#This Row],[Subscription Status]])</f>
        <v>Yes</v>
      </c>
      <c r="N674" s="3" t="s">
        <v>69</v>
      </c>
      <c r="O674" s="3" t="s">
        <v>25</v>
      </c>
      <c r="P674" s="3" t="s">
        <v>25</v>
      </c>
      <c r="Q674" s="3">
        <v>29</v>
      </c>
      <c r="R674" s="3" t="s">
        <v>32</v>
      </c>
      <c r="S674" s="3" t="s">
        <v>57</v>
      </c>
      <c r="T674" s="3">
        <f>COUNTBLANK(shopping_behavior_updated[Customer ID])</f>
        <v>0</v>
      </c>
      <c r="U674" s="3">
        <f>IF(IFERROR(VLOOKUP(shopping_behavior_updated[[#This Row],[Customer ID]],A675:$A$3902,1,FALSE),0),1,0)</f>
        <v>0</v>
      </c>
    </row>
    <row r="675" spans="1:21" x14ac:dyDescent="0.2">
      <c r="A675" s="3">
        <v>674</v>
      </c>
      <c r="B675" s="3">
        <v>35</v>
      </c>
      <c r="C675" s="3" t="s">
        <v>18</v>
      </c>
      <c r="D675" s="3" t="s">
        <v>54</v>
      </c>
      <c r="E675" s="3" t="s">
        <v>20</v>
      </c>
      <c r="F675" s="3">
        <v>66</v>
      </c>
      <c r="G675" s="3" t="s">
        <v>100</v>
      </c>
      <c r="H675" s="3" t="s">
        <v>43</v>
      </c>
      <c r="I675" s="3" t="s">
        <v>125</v>
      </c>
      <c r="J675" s="3" t="s">
        <v>36</v>
      </c>
      <c r="K675" s="3">
        <v>42</v>
      </c>
      <c r="L675" s="3" t="s">
        <v>25</v>
      </c>
      <c r="M675" s="3" t="str">
        <f>IF(shopping_behavior_updated[[#This Row],[Subscription Status]]="","desconocido",shopping_behavior_updated[[#This Row],[Subscription Status]])</f>
        <v>Yes</v>
      </c>
      <c r="N675" s="3" t="s">
        <v>37</v>
      </c>
      <c r="O675" s="3" t="s">
        <v>25</v>
      </c>
      <c r="P675" s="3" t="s">
        <v>25</v>
      </c>
      <c r="Q675" s="3">
        <v>27</v>
      </c>
      <c r="R675" s="3" t="s">
        <v>27</v>
      </c>
      <c r="S675" s="3" t="s">
        <v>75</v>
      </c>
      <c r="T675" s="3">
        <f>COUNTBLANK(shopping_behavior_updated[Customer ID])</f>
        <v>0</v>
      </c>
      <c r="U675" s="3">
        <f>IF(IFERROR(VLOOKUP(shopping_behavior_updated[[#This Row],[Customer ID]],A676:$A$3902,1,FALSE),0),1,0)</f>
        <v>0</v>
      </c>
    </row>
    <row r="676" spans="1:21" x14ac:dyDescent="0.2">
      <c r="A676" s="3">
        <v>675</v>
      </c>
      <c r="B676" s="3">
        <v>48</v>
      </c>
      <c r="C676" s="3" t="s">
        <v>18</v>
      </c>
      <c r="D676" s="3" t="s">
        <v>105</v>
      </c>
      <c r="E676" s="3" t="s">
        <v>66</v>
      </c>
      <c r="F676" s="3">
        <v>33</v>
      </c>
      <c r="G676" s="3" t="s">
        <v>148</v>
      </c>
      <c r="H676" s="3" t="s">
        <v>91</v>
      </c>
      <c r="I676" s="3" t="s">
        <v>117</v>
      </c>
      <c r="J676" s="3" t="s">
        <v>24</v>
      </c>
      <c r="K676" s="3">
        <v>47</v>
      </c>
      <c r="L676" s="3" t="s">
        <v>25</v>
      </c>
      <c r="M676" s="3" t="str">
        <f>IF(shopping_behavior_updated[[#This Row],[Subscription Status]]="","desconocido",shopping_behavior_updated[[#This Row],[Subscription Status]])</f>
        <v>Yes</v>
      </c>
      <c r="N676" s="3" t="s">
        <v>73</v>
      </c>
      <c r="O676" s="3" t="s">
        <v>25</v>
      </c>
      <c r="P676" s="3" t="s">
        <v>25</v>
      </c>
      <c r="Q676" s="3">
        <v>36</v>
      </c>
      <c r="R676" s="3" t="s">
        <v>74</v>
      </c>
      <c r="S676" s="3" t="s">
        <v>48</v>
      </c>
      <c r="T676" s="3">
        <f>COUNTBLANK(shopping_behavior_updated[Customer ID])</f>
        <v>0</v>
      </c>
      <c r="U676" s="3">
        <f>IF(IFERROR(VLOOKUP(shopping_behavior_updated[[#This Row],[Customer ID]],A677:$A$3902,1,FALSE),0),1,0)</f>
        <v>0</v>
      </c>
    </row>
    <row r="677" spans="1:21" x14ac:dyDescent="0.2">
      <c r="A677" s="3">
        <v>676</v>
      </c>
      <c r="B677" s="3">
        <v>64</v>
      </c>
      <c r="C677" s="3" t="s">
        <v>18</v>
      </c>
      <c r="D677" s="3" t="s">
        <v>88</v>
      </c>
      <c r="E677" s="3" t="s">
        <v>66</v>
      </c>
      <c r="F677" s="3">
        <v>86</v>
      </c>
      <c r="G677" s="3" t="s">
        <v>71</v>
      </c>
      <c r="H677" s="3" t="s">
        <v>43</v>
      </c>
      <c r="I677" s="3" t="s">
        <v>133</v>
      </c>
      <c r="J677" s="3" t="s">
        <v>36</v>
      </c>
      <c r="K677" s="3">
        <v>26</v>
      </c>
      <c r="L677" s="3" t="s">
        <v>25</v>
      </c>
      <c r="M677" s="3" t="str">
        <f>IF(shopping_behavior_updated[[#This Row],[Subscription Status]]="","desconocido",shopping_behavior_updated[[#This Row],[Subscription Status]])</f>
        <v>Yes</v>
      </c>
      <c r="N677" s="3" t="s">
        <v>69</v>
      </c>
      <c r="O677" s="3" t="s">
        <v>25</v>
      </c>
      <c r="P677" s="3" t="s">
        <v>25</v>
      </c>
      <c r="Q677" s="3">
        <v>9</v>
      </c>
      <c r="R677" s="3" t="s">
        <v>32</v>
      </c>
      <c r="S677" s="3" t="s">
        <v>48</v>
      </c>
      <c r="T677" s="3">
        <f>COUNTBLANK(shopping_behavior_updated[Customer ID])</f>
        <v>0</v>
      </c>
      <c r="U677" s="3">
        <f>IF(IFERROR(VLOOKUP(shopping_behavior_updated[[#This Row],[Customer ID]],A678:$A$3902,1,FALSE),0),1,0)</f>
        <v>0</v>
      </c>
    </row>
    <row r="678" spans="1:21" x14ac:dyDescent="0.2">
      <c r="A678" s="3">
        <v>677</v>
      </c>
      <c r="B678" s="3">
        <v>28</v>
      </c>
      <c r="C678" s="3" t="s">
        <v>18</v>
      </c>
      <c r="D678" s="3" t="s">
        <v>94</v>
      </c>
      <c r="E678" s="3" t="s">
        <v>20</v>
      </c>
      <c r="F678" s="3">
        <v>60</v>
      </c>
      <c r="G678" s="3" t="s">
        <v>138</v>
      </c>
      <c r="H678" s="3" t="s">
        <v>43</v>
      </c>
      <c r="I678" s="3" t="s">
        <v>99</v>
      </c>
      <c r="J678" s="3" t="s">
        <v>24</v>
      </c>
      <c r="K678" s="3">
        <v>29</v>
      </c>
      <c r="L678" s="3" t="s">
        <v>25</v>
      </c>
      <c r="M678" s="3" t="str">
        <f>IF(shopping_behavior_updated[[#This Row],[Subscription Status]]="","desconocido",shopping_behavior_updated[[#This Row],[Subscription Status]])</f>
        <v>Yes</v>
      </c>
      <c r="N678" s="3" t="s">
        <v>69</v>
      </c>
      <c r="O678" s="3" t="s">
        <v>25</v>
      </c>
      <c r="P678" s="3" t="s">
        <v>25</v>
      </c>
      <c r="Q678" s="3">
        <v>38</v>
      </c>
      <c r="R678" s="3" t="s">
        <v>27</v>
      </c>
      <c r="S678" s="3" t="s">
        <v>75</v>
      </c>
      <c r="T678" s="3">
        <f>COUNTBLANK(shopping_behavior_updated[Customer ID])</f>
        <v>0</v>
      </c>
      <c r="U678" s="3">
        <f>IF(IFERROR(VLOOKUP(shopping_behavior_updated[[#This Row],[Customer ID]],A679:$A$3902,1,FALSE),0),1,0)</f>
        <v>0</v>
      </c>
    </row>
    <row r="679" spans="1:21" x14ac:dyDescent="0.2">
      <c r="A679" s="3">
        <v>678</v>
      </c>
      <c r="B679" s="3">
        <v>60</v>
      </c>
      <c r="C679" s="3" t="s">
        <v>18</v>
      </c>
      <c r="D679" s="3" t="s">
        <v>124</v>
      </c>
      <c r="E679" s="3" t="s">
        <v>20</v>
      </c>
      <c r="F679" s="3">
        <v>62</v>
      </c>
      <c r="G679" s="3" t="s">
        <v>148</v>
      </c>
      <c r="H679" s="3" t="s">
        <v>35</v>
      </c>
      <c r="I679" s="3" t="s">
        <v>47</v>
      </c>
      <c r="J679" s="3" t="s">
        <v>52</v>
      </c>
      <c r="K679" s="3">
        <v>27</v>
      </c>
      <c r="L679" s="3" t="s">
        <v>25</v>
      </c>
      <c r="M679" s="3" t="str">
        <f>IF(shopping_behavior_updated[[#This Row],[Subscription Status]]="","desconocido",shopping_behavior_updated[[#This Row],[Subscription Status]])</f>
        <v>Yes</v>
      </c>
      <c r="N679" s="3" t="s">
        <v>26</v>
      </c>
      <c r="O679" s="3" t="s">
        <v>25</v>
      </c>
      <c r="P679" s="3" t="s">
        <v>25</v>
      </c>
      <c r="Q679" s="3">
        <v>41</v>
      </c>
      <c r="R679" s="3" t="s">
        <v>45</v>
      </c>
      <c r="S679" s="3" t="s">
        <v>48</v>
      </c>
      <c r="T679" s="3">
        <f>COUNTBLANK(shopping_behavior_updated[Customer ID])</f>
        <v>0</v>
      </c>
      <c r="U679" s="3">
        <f>IF(IFERROR(VLOOKUP(shopping_behavior_updated[[#This Row],[Customer ID]],A680:$A$3902,1,FALSE),0),1,0)</f>
        <v>0</v>
      </c>
    </row>
    <row r="680" spans="1:21" x14ac:dyDescent="0.2">
      <c r="A680" s="3">
        <v>679</v>
      </c>
      <c r="B680" s="3">
        <v>27</v>
      </c>
      <c r="C680" s="3" t="s">
        <v>18</v>
      </c>
      <c r="D680" s="3" t="s">
        <v>19</v>
      </c>
      <c r="E680" s="3" t="s">
        <v>20</v>
      </c>
      <c r="F680" s="3">
        <v>74</v>
      </c>
      <c r="G680" s="3" t="s">
        <v>30</v>
      </c>
      <c r="H680" s="3" t="s">
        <v>43</v>
      </c>
      <c r="I680" s="3" t="s">
        <v>84</v>
      </c>
      <c r="J680" s="3" t="s">
        <v>56</v>
      </c>
      <c r="K680" s="3">
        <v>33</v>
      </c>
      <c r="L680" s="3" t="s">
        <v>25</v>
      </c>
      <c r="M680" s="3" t="str">
        <f>IF(shopping_behavior_updated[[#This Row],[Subscription Status]]="","desconocido",shopping_behavior_updated[[#This Row],[Subscription Status]])</f>
        <v>Yes</v>
      </c>
      <c r="N680" s="3" t="s">
        <v>73</v>
      </c>
      <c r="O680" s="3" t="s">
        <v>25</v>
      </c>
      <c r="P680" s="3" t="s">
        <v>25</v>
      </c>
      <c r="Q680" s="3">
        <v>25</v>
      </c>
      <c r="R680" s="3" t="s">
        <v>85</v>
      </c>
      <c r="S680" s="3" t="s">
        <v>96</v>
      </c>
      <c r="T680" s="3">
        <f>COUNTBLANK(shopping_behavior_updated[Customer ID])</f>
        <v>0</v>
      </c>
      <c r="U680" s="3">
        <f>IF(IFERROR(VLOOKUP(shopping_behavior_updated[[#This Row],[Customer ID]],A681:$A$3902,1,FALSE),0),1,0)</f>
        <v>0</v>
      </c>
    </row>
    <row r="681" spans="1:21" x14ac:dyDescent="0.2">
      <c r="A681" s="3">
        <v>680</v>
      </c>
      <c r="B681" s="3">
        <v>56</v>
      </c>
      <c r="C681" s="3" t="s">
        <v>18</v>
      </c>
      <c r="D681" s="3" t="s">
        <v>40</v>
      </c>
      <c r="E681" s="3" t="s">
        <v>41</v>
      </c>
      <c r="F681" s="3">
        <v>95</v>
      </c>
      <c r="G681" s="3" t="s">
        <v>150</v>
      </c>
      <c r="H681" s="3" t="s">
        <v>43</v>
      </c>
      <c r="I681" s="3" t="s">
        <v>47</v>
      </c>
      <c r="J681" s="3" t="s">
        <v>56</v>
      </c>
      <c r="K681" s="3">
        <v>34</v>
      </c>
      <c r="L681" s="3" t="s">
        <v>25</v>
      </c>
      <c r="M681" s="3" t="str">
        <f>IF(shopping_behavior_updated[[#This Row],[Subscription Status]]="","desconocido",shopping_behavior_updated[[#This Row],[Subscription Status]])</f>
        <v>Yes</v>
      </c>
      <c r="N681" s="3" t="s">
        <v>26</v>
      </c>
      <c r="O681" s="3" t="s">
        <v>25</v>
      </c>
      <c r="P681" s="3" t="s">
        <v>25</v>
      </c>
      <c r="Q681" s="3">
        <v>37</v>
      </c>
      <c r="R681" s="3" t="s">
        <v>27</v>
      </c>
      <c r="S681" s="3" t="s">
        <v>28</v>
      </c>
      <c r="T681" s="3">
        <f>COUNTBLANK(shopping_behavior_updated[Customer ID])</f>
        <v>0</v>
      </c>
      <c r="U681" s="3">
        <f>IF(IFERROR(VLOOKUP(shopping_behavior_updated[[#This Row],[Customer ID]],A682:$A$3902,1,FALSE),0),1,0)</f>
        <v>0</v>
      </c>
    </row>
    <row r="682" spans="1:21" x14ac:dyDescent="0.2">
      <c r="A682" s="3">
        <v>681</v>
      </c>
      <c r="B682" s="3">
        <v>58</v>
      </c>
      <c r="C682" s="3" t="s">
        <v>18</v>
      </c>
      <c r="D682" s="3" t="s">
        <v>49</v>
      </c>
      <c r="E682" s="3" t="s">
        <v>41</v>
      </c>
      <c r="F682" s="3">
        <v>25</v>
      </c>
      <c r="G682" s="3" t="s">
        <v>121</v>
      </c>
      <c r="H682" s="3" t="s">
        <v>43</v>
      </c>
      <c r="I682" s="3" t="s">
        <v>135</v>
      </c>
      <c r="J682" s="3" t="s">
        <v>36</v>
      </c>
      <c r="K682" s="3">
        <v>42</v>
      </c>
      <c r="L682" s="3" t="s">
        <v>25</v>
      </c>
      <c r="M682" s="3" t="str">
        <f>IF(shopping_behavior_updated[[#This Row],[Subscription Status]]="","desconocido",shopping_behavior_updated[[#This Row],[Subscription Status]])</f>
        <v>Yes</v>
      </c>
      <c r="N682" s="3" t="s">
        <v>26</v>
      </c>
      <c r="O682" s="3" t="s">
        <v>25</v>
      </c>
      <c r="P682" s="3" t="s">
        <v>25</v>
      </c>
      <c r="Q682" s="3">
        <v>3</v>
      </c>
      <c r="R682" s="3" t="s">
        <v>45</v>
      </c>
      <c r="S682" s="3" t="s">
        <v>48</v>
      </c>
      <c r="T682" s="3">
        <f>COUNTBLANK(shopping_behavior_updated[Customer ID])</f>
        <v>0</v>
      </c>
      <c r="U682" s="3">
        <f>IF(IFERROR(VLOOKUP(shopping_behavior_updated[[#This Row],[Customer ID]],A683:$A$3902,1,FALSE),0),1,0)</f>
        <v>0</v>
      </c>
    </row>
    <row r="683" spans="1:21" x14ac:dyDescent="0.2">
      <c r="A683" s="3">
        <v>682</v>
      </c>
      <c r="B683" s="3">
        <v>30</v>
      </c>
      <c r="C683" s="3" t="s">
        <v>18</v>
      </c>
      <c r="D683" s="3" t="s">
        <v>54</v>
      </c>
      <c r="E683" s="3" t="s">
        <v>20</v>
      </c>
      <c r="F683" s="3">
        <v>59</v>
      </c>
      <c r="G683" s="3" t="s">
        <v>59</v>
      </c>
      <c r="H683" s="3" t="s">
        <v>91</v>
      </c>
      <c r="I683" s="3" t="s">
        <v>72</v>
      </c>
      <c r="J683" s="3" t="s">
        <v>24</v>
      </c>
      <c r="K683" s="3">
        <v>38</v>
      </c>
      <c r="L683" s="3" t="s">
        <v>25</v>
      </c>
      <c r="M683" s="3" t="str">
        <f>IF(shopping_behavior_updated[[#This Row],[Subscription Status]]="","desconocido",shopping_behavior_updated[[#This Row],[Subscription Status]])</f>
        <v>Yes</v>
      </c>
      <c r="N683" s="3" t="s">
        <v>69</v>
      </c>
      <c r="O683" s="3" t="s">
        <v>25</v>
      </c>
      <c r="P683" s="3" t="s">
        <v>25</v>
      </c>
      <c r="Q683" s="3">
        <v>24</v>
      </c>
      <c r="R683" s="3" t="s">
        <v>38</v>
      </c>
      <c r="S683" s="3" t="s">
        <v>96</v>
      </c>
      <c r="T683" s="3">
        <f>COUNTBLANK(shopping_behavior_updated[Customer ID])</f>
        <v>0</v>
      </c>
      <c r="U683" s="3">
        <f>IF(IFERROR(VLOOKUP(shopping_behavior_updated[[#This Row],[Customer ID]],A684:$A$3902,1,FALSE),0),1,0)</f>
        <v>0</v>
      </c>
    </row>
    <row r="684" spans="1:21" x14ac:dyDescent="0.2">
      <c r="A684" s="3">
        <v>683</v>
      </c>
      <c r="B684" s="3">
        <v>23</v>
      </c>
      <c r="C684" s="3" t="s">
        <v>18</v>
      </c>
      <c r="D684" s="3" t="s">
        <v>101</v>
      </c>
      <c r="E684" s="3" t="s">
        <v>62</v>
      </c>
      <c r="F684" s="3">
        <v>29</v>
      </c>
      <c r="G684" s="3" t="s">
        <v>67</v>
      </c>
      <c r="H684" s="3" t="s">
        <v>43</v>
      </c>
      <c r="I684" s="3" t="s">
        <v>109</v>
      </c>
      <c r="J684" s="3" t="s">
        <v>52</v>
      </c>
      <c r="K684" s="3">
        <v>4</v>
      </c>
      <c r="L684" s="3" t="s">
        <v>25</v>
      </c>
      <c r="M684" s="3" t="str">
        <f>IF(shopping_behavior_updated[[#This Row],[Subscription Status]]="","desconocido",shopping_behavior_updated[[#This Row],[Subscription Status]])</f>
        <v>Yes</v>
      </c>
      <c r="N684" s="3" t="s">
        <v>53</v>
      </c>
      <c r="O684" s="3" t="s">
        <v>25</v>
      </c>
      <c r="P684" s="3" t="s">
        <v>25</v>
      </c>
      <c r="Q684" s="3">
        <v>49</v>
      </c>
      <c r="R684" s="3" t="s">
        <v>38</v>
      </c>
      <c r="S684" s="3" t="s">
        <v>75</v>
      </c>
      <c r="T684" s="3">
        <f>COUNTBLANK(shopping_behavior_updated[Customer ID])</f>
        <v>0</v>
      </c>
      <c r="U684" s="3">
        <f>IF(IFERROR(VLOOKUP(shopping_behavior_updated[[#This Row],[Customer ID]],A685:$A$3902,1,FALSE),0),1,0)</f>
        <v>0</v>
      </c>
    </row>
    <row r="685" spans="1:21" x14ac:dyDescent="0.2">
      <c r="A685" s="3">
        <v>684</v>
      </c>
      <c r="B685" s="3">
        <v>33</v>
      </c>
      <c r="C685" s="3" t="s">
        <v>18</v>
      </c>
      <c r="D685" s="3" t="s">
        <v>40</v>
      </c>
      <c r="E685" s="3" t="s">
        <v>41</v>
      </c>
      <c r="F685" s="3">
        <v>36</v>
      </c>
      <c r="G685" s="3" t="s">
        <v>150</v>
      </c>
      <c r="H685" s="3" t="s">
        <v>35</v>
      </c>
      <c r="I685" s="3" t="s">
        <v>82</v>
      </c>
      <c r="J685" s="3" t="s">
        <v>24</v>
      </c>
      <c r="K685" s="3">
        <v>27</v>
      </c>
      <c r="L685" s="3" t="s">
        <v>25</v>
      </c>
      <c r="M685" s="3" t="str">
        <f>IF(shopping_behavior_updated[[#This Row],[Subscription Status]]="","desconocido",shopping_behavior_updated[[#This Row],[Subscription Status]])</f>
        <v>Yes</v>
      </c>
      <c r="N685" s="3" t="s">
        <v>37</v>
      </c>
      <c r="O685" s="3" t="s">
        <v>25</v>
      </c>
      <c r="P685" s="3" t="s">
        <v>25</v>
      </c>
      <c r="Q685" s="3">
        <v>3</v>
      </c>
      <c r="R685" s="3" t="s">
        <v>74</v>
      </c>
      <c r="S685" s="3" t="s">
        <v>87</v>
      </c>
      <c r="T685" s="3">
        <f>COUNTBLANK(shopping_behavior_updated[Customer ID])</f>
        <v>0</v>
      </c>
      <c r="U685" s="3">
        <f>IF(IFERROR(VLOOKUP(shopping_behavior_updated[[#This Row],[Customer ID]],A686:$A$3902,1,FALSE),0),1,0)</f>
        <v>0</v>
      </c>
    </row>
    <row r="686" spans="1:21" x14ac:dyDescent="0.2">
      <c r="A686" s="3">
        <v>685</v>
      </c>
      <c r="B686" s="3">
        <v>63</v>
      </c>
      <c r="C686" s="3" t="s">
        <v>18</v>
      </c>
      <c r="D686" s="3" t="s">
        <v>123</v>
      </c>
      <c r="E686" s="3" t="s">
        <v>66</v>
      </c>
      <c r="F686" s="3">
        <v>82</v>
      </c>
      <c r="G686" s="3" t="s">
        <v>89</v>
      </c>
      <c r="H686" s="3" t="s">
        <v>43</v>
      </c>
      <c r="I686" s="3" t="s">
        <v>133</v>
      </c>
      <c r="J686" s="3" t="s">
        <v>52</v>
      </c>
      <c r="K686" s="3">
        <v>47</v>
      </c>
      <c r="L686" s="3" t="s">
        <v>25</v>
      </c>
      <c r="M686" s="3" t="str">
        <f>IF(shopping_behavior_updated[[#This Row],[Subscription Status]]="","desconocido",shopping_behavior_updated[[#This Row],[Subscription Status]])</f>
        <v>Yes</v>
      </c>
      <c r="N686" s="3" t="s">
        <v>26</v>
      </c>
      <c r="O686" s="3" t="s">
        <v>25</v>
      </c>
      <c r="P686" s="3" t="s">
        <v>25</v>
      </c>
      <c r="Q686" s="3">
        <v>42</v>
      </c>
      <c r="R686" s="3" t="s">
        <v>85</v>
      </c>
      <c r="S686" s="3" t="s">
        <v>87</v>
      </c>
      <c r="T686" s="3">
        <f>COUNTBLANK(shopping_behavior_updated[Customer ID])</f>
        <v>0</v>
      </c>
      <c r="U686" s="3">
        <f>IF(IFERROR(VLOOKUP(shopping_behavior_updated[[#This Row],[Customer ID]],A687:$A$3902,1,FALSE),0),1,0)</f>
        <v>0</v>
      </c>
    </row>
    <row r="687" spans="1:21" x14ac:dyDescent="0.2">
      <c r="A687" s="3">
        <v>686</v>
      </c>
      <c r="B687" s="3">
        <v>70</v>
      </c>
      <c r="C687" s="3" t="s">
        <v>18</v>
      </c>
      <c r="D687" s="3" t="s">
        <v>19</v>
      </c>
      <c r="E687" s="3" t="s">
        <v>20</v>
      </c>
      <c r="F687" s="3">
        <v>71</v>
      </c>
      <c r="G687" s="3" t="s">
        <v>34</v>
      </c>
      <c r="H687" s="3" t="s">
        <v>91</v>
      </c>
      <c r="I687" s="3" t="s">
        <v>135</v>
      </c>
      <c r="J687" s="3" t="s">
        <v>24</v>
      </c>
      <c r="K687" s="3">
        <v>35</v>
      </c>
      <c r="L687" s="3" t="s">
        <v>25</v>
      </c>
      <c r="M687" s="3" t="str">
        <f>IF(shopping_behavior_updated[[#This Row],[Subscription Status]]="","desconocido",shopping_behavior_updated[[#This Row],[Subscription Status]])</f>
        <v>Yes</v>
      </c>
      <c r="N687" s="3" t="s">
        <v>53</v>
      </c>
      <c r="O687" s="3" t="s">
        <v>25</v>
      </c>
      <c r="P687" s="3" t="s">
        <v>25</v>
      </c>
      <c r="Q687" s="3">
        <v>32</v>
      </c>
      <c r="R687" s="3" t="s">
        <v>32</v>
      </c>
      <c r="S687" s="3" t="s">
        <v>28</v>
      </c>
      <c r="T687" s="3">
        <f>COUNTBLANK(shopping_behavior_updated[Customer ID])</f>
        <v>0</v>
      </c>
      <c r="U687" s="3">
        <f>IF(IFERROR(VLOOKUP(shopping_behavior_updated[[#This Row],[Customer ID]],A688:$A$3902,1,FALSE),0),1,0)</f>
        <v>0</v>
      </c>
    </row>
    <row r="688" spans="1:21" x14ac:dyDescent="0.2">
      <c r="A688" s="3">
        <v>687</v>
      </c>
      <c r="B688" s="3">
        <v>70</v>
      </c>
      <c r="C688" s="3" t="s">
        <v>18</v>
      </c>
      <c r="D688" s="3" t="s">
        <v>29</v>
      </c>
      <c r="E688" s="3" t="s">
        <v>20</v>
      </c>
      <c r="F688" s="3">
        <v>35</v>
      </c>
      <c r="G688" s="3" t="s">
        <v>115</v>
      </c>
      <c r="H688" s="3" t="s">
        <v>22</v>
      </c>
      <c r="I688" s="3" t="s">
        <v>117</v>
      </c>
      <c r="J688" s="3" t="s">
        <v>56</v>
      </c>
      <c r="K688" s="3">
        <v>3</v>
      </c>
      <c r="L688" s="3" t="s">
        <v>25</v>
      </c>
      <c r="M688" s="3" t="str">
        <f>IF(shopping_behavior_updated[[#This Row],[Subscription Status]]="","desconocido",shopping_behavior_updated[[#This Row],[Subscription Status]])</f>
        <v>Yes</v>
      </c>
      <c r="N688" s="3" t="s">
        <v>69</v>
      </c>
      <c r="O688" s="3" t="s">
        <v>25</v>
      </c>
      <c r="P688" s="3" t="s">
        <v>25</v>
      </c>
      <c r="Q688" s="3">
        <v>33</v>
      </c>
      <c r="R688" s="3" t="s">
        <v>27</v>
      </c>
      <c r="S688" s="3" t="s">
        <v>28</v>
      </c>
      <c r="T688" s="3">
        <f>COUNTBLANK(shopping_behavior_updated[Customer ID])</f>
        <v>0</v>
      </c>
      <c r="U688" s="3">
        <f>IF(IFERROR(VLOOKUP(shopping_behavior_updated[[#This Row],[Customer ID]],A689:$A$3902,1,FALSE),0),1,0)</f>
        <v>0</v>
      </c>
    </row>
    <row r="689" spans="1:21" x14ac:dyDescent="0.2">
      <c r="A689" s="3">
        <v>688</v>
      </c>
      <c r="B689" s="3">
        <v>19</v>
      </c>
      <c r="C689" s="3" t="s">
        <v>18</v>
      </c>
      <c r="D689" s="3" t="s">
        <v>142</v>
      </c>
      <c r="E689" s="3" t="s">
        <v>66</v>
      </c>
      <c r="F689" s="3">
        <v>38</v>
      </c>
      <c r="G689" s="3" t="s">
        <v>63</v>
      </c>
      <c r="H689" s="3" t="s">
        <v>91</v>
      </c>
      <c r="I689" s="3" t="s">
        <v>47</v>
      </c>
      <c r="J689" s="3" t="s">
        <v>24</v>
      </c>
      <c r="K689" s="3">
        <v>33</v>
      </c>
      <c r="L689" s="3" t="s">
        <v>25</v>
      </c>
      <c r="M689" s="3" t="str">
        <f>IF(shopping_behavior_updated[[#This Row],[Subscription Status]]="","desconocido",shopping_behavior_updated[[#This Row],[Subscription Status]])</f>
        <v>Yes</v>
      </c>
      <c r="N689" s="3" t="s">
        <v>37</v>
      </c>
      <c r="O689" s="3" t="s">
        <v>25</v>
      </c>
      <c r="P689" s="3" t="s">
        <v>25</v>
      </c>
      <c r="Q689" s="3">
        <v>46</v>
      </c>
      <c r="R689" s="3" t="s">
        <v>74</v>
      </c>
      <c r="S689" s="3" t="s">
        <v>57</v>
      </c>
      <c r="T689" s="3">
        <f>COUNTBLANK(shopping_behavior_updated[Customer ID])</f>
        <v>0</v>
      </c>
      <c r="U689" s="3">
        <f>IF(IFERROR(VLOOKUP(shopping_behavior_updated[[#This Row],[Customer ID]],A690:$A$3902,1,FALSE),0),1,0)</f>
        <v>0</v>
      </c>
    </row>
    <row r="690" spans="1:21" x14ac:dyDescent="0.2">
      <c r="A690" s="3">
        <v>689</v>
      </c>
      <c r="B690" s="3">
        <v>25</v>
      </c>
      <c r="C690" s="3" t="s">
        <v>18</v>
      </c>
      <c r="D690" s="3" t="s">
        <v>118</v>
      </c>
      <c r="E690" s="3" t="s">
        <v>66</v>
      </c>
      <c r="F690" s="3">
        <v>59</v>
      </c>
      <c r="G690" s="3" t="s">
        <v>150</v>
      </c>
      <c r="H690" s="3" t="s">
        <v>35</v>
      </c>
      <c r="I690" s="3" t="s">
        <v>99</v>
      </c>
      <c r="J690" s="3" t="s">
        <v>52</v>
      </c>
      <c r="K690" s="3">
        <v>47</v>
      </c>
      <c r="L690" s="3" t="s">
        <v>25</v>
      </c>
      <c r="M690" s="3" t="str">
        <f>IF(shopping_behavior_updated[[#This Row],[Subscription Status]]="","desconocido",shopping_behavior_updated[[#This Row],[Subscription Status]])</f>
        <v>Yes</v>
      </c>
      <c r="N690" s="3" t="s">
        <v>73</v>
      </c>
      <c r="O690" s="3" t="s">
        <v>25</v>
      </c>
      <c r="P690" s="3" t="s">
        <v>25</v>
      </c>
      <c r="Q690" s="3">
        <v>44</v>
      </c>
      <c r="R690" s="3" t="s">
        <v>27</v>
      </c>
      <c r="S690" s="3" t="s">
        <v>87</v>
      </c>
      <c r="T690" s="3">
        <f>COUNTBLANK(shopping_behavior_updated[Customer ID])</f>
        <v>0</v>
      </c>
      <c r="U690" s="3">
        <f>IF(IFERROR(VLOOKUP(shopping_behavior_updated[[#This Row],[Customer ID]],A691:$A$3902,1,FALSE),0),1,0)</f>
        <v>0</v>
      </c>
    </row>
    <row r="691" spans="1:21" x14ac:dyDescent="0.2">
      <c r="A691" s="3">
        <v>690</v>
      </c>
      <c r="B691" s="3">
        <v>19</v>
      </c>
      <c r="C691" s="3" t="s">
        <v>18</v>
      </c>
      <c r="D691" s="3" t="s">
        <v>103</v>
      </c>
      <c r="E691" s="3" t="s">
        <v>20</v>
      </c>
      <c r="F691" s="3">
        <v>91</v>
      </c>
      <c r="G691" s="3" t="s">
        <v>137</v>
      </c>
      <c r="H691" s="3" t="s">
        <v>43</v>
      </c>
      <c r="I691" s="3" t="s">
        <v>120</v>
      </c>
      <c r="J691" s="3" t="s">
        <v>52</v>
      </c>
      <c r="K691" s="3">
        <v>47</v>
      </c>
      <c r="L691" s="3" t="s">
        <v>25</v>
      </c>
      <c r="M691" s="3" t="str">
        <f>IF(shopping_behavior_updated[[#This Row],[Subscription Status]]="","desconocido",shopping_behavior_updated[[#This Row],[Subscription Status]])</f>
        <v>Yes</v>
      </c>
      <c r="N691" s="3" t="s">
        <v>26</v>
      </c>
      <c r="O691" s="3" t="s">
        <v>25</v>
      </c>
      <c r="P691" s="3" t="s">
        <v>25</v>
      </c>
      <c r="Q691" s="3">
        <v>35</v>
      </c>
      <c r="R691" s="3" t="s">
        <v>38</v>
      </c>
      <c r="S691" s="3" t="s">
        <v>96</v>
      </c>
      <c r="T691" s="3">
        <f>COUNTBLANK(shopping_behavior_updated[Customer ID])</f>
        <v>0</v>
      </c>
      <c r="U691" s="3">
        <f>IF(IFERROR(VLOOKUP(shopping_behavior_updated[[#This Row],[Customer ID]],A692:$A$3902,1,FALSE),0),1,0)</f>
        <v>0</v>
      </c>
    </row>
    <row r="692" spans="1:21" x14ac:dyDescent="0.2">
      <c r="A692" s="3">
        <v>691</v>
      </c>
      <c r="B692" s="3">
        <v>25</v>
      </c>
      <c r="C692" s="3" t="s">
        <v>18</v>
      </c>
      <c r="D692" s="3" t="s">
        <v>58</v>
      </c>
      <c r="E692" s="3" t="s">
        <v>20</v>
      </c>
      <c r="F692" s="3">
        <v>68</v>
      </c>
      <c r="G692" s="3" t="s">
        <v>119</v>
      </c>
      <c r="H692" s="3" t="s">
        <v>91</v>
      </c>
      <c r="I692" s="3" t="s">
        <v>107</v>
      </c>
      <c r="J692" s="3" t="s">
        <v>36</v>
      </c>
      <c r="K692" s="3">
        <v>48</v>
      </c>
      <c r="L692" s="3" t="s">
        <v>25</v>
      </c>
      <c r="M692" s="3" t="str">
        <f>IF(shopping_behavior_updated[[#This Row],[Subscription Status]]="","desconocido",shopping_behavior_updated[[#This Row],[Subscription Status]])</f>
        <v>Yes</v>
      </c>
      <c r="N692" s="3" t="s">
        <v>53</v>
      </c>
      <c r="O692" s="3" t="s">
        <v>25</v>
      </c>
      <c r="P692" s="3" t="s">
        <v>25</v>
      </c>
      <c r="Q692" s="3">
        <v>45</v>
      </c>
      <c r="R692" s="3" t="s">
        <v>74</v>
      </c>
      <c r="S692" s="3" t="s">
        <v>39</v>
      </c>
      <c r="T692" s="3">
        <f>COUNTBLANK(shopping_behavior_updated[Customer ID])</f>
        <v>0</v>
      </c>
      <c r="U692" s="3">
        <f>IF(IFERROR(VLOOKUP(shopping_behavior_updated[[#This Row],[Customer ID]],A693:$A$3902,1,FALSE),0),1,0)</f>
        <v>0</v>
      </c>
    </row>
    <row r="693" spans="1:21" x14ac:dyDescent="0.2">
      <c r="A693" s="3">
        <v>692</v>
      </c>
      <c r="B693" s="3">
        <v>60</v>
      </c>
      <c r="C693" s="3" t="s">
        <v>18</v>
      </c>
      <c r="D693" s="3" t="s">
        <v>131</v>
      </c>
      <c r="E693" s="3" t="s">
        <v>66</v>
      </c>
      <c r="F693" s="3">
        <v>21</v>
      </c>
      <c r="G693" s="3" t="s">
        <v>34</v>
      </c>
      <c r="H693" s="3" t="s">
        <v>22</v>
      </c>
      <c r="I693" s="3" t="s">
        <v>64</v>
      </c>
      <c r="J693" s="3" t="s">
        <v>52</v>
      </c>
      <c r="K693" s="3">
        <v>29</v>
      </c>
      <c r="L693" s="3" t="s">
        <v>25</v>
      </c>
      <c r="M693" s="3" t="str">
        <f>IF(shopping_behavior_updated[[#This Row],[Subscription Status]]="","desconocido",shopping_behavior_updated[[#This Row],[Subscription Status]])</f>
        <v>Yes</v>
      </c>
      <c r="N693" s="3" t="s">
        <v>53</v>
      </c>
      <c r="O693" s="3" t="s">
        <v>25</v>
      </c>
      <c r="P693" s="3" t="s">
        <v>25</v>
      </c>
      <c r="Q693" s="3">
        <v>37</v>
      </c>
      <c r="R693" s="3" t="s">
        <v>45</v>
      </c>
      <c r="S693" s="3" t="s">
        <v>75</v>
      </c>
      <c r="T693" s="3">
        <f>COUNTBLANK(shopping_behavior_updated[Customer ID])</f>
        <v>0</v>
      </c>
      <c r="U693" s="3">
        <f>IF(IFERROR(VLOOKUP(shopping_behavior_updated[[#This Row],[Customer ID]],A694:$A$3902,1,FALSE),0),1,0)</f>
        <v>0</v>
      </c>
    </row>
    <row r="694" spans="1:21" x14ac:dyDescent="0.2">
      <c r="A694" s="3">
        <v>693</v>
      </c>
      <c r="B694" s="3">
        <v>35</v>
      </c>
      <c r="C694" s="3" t="s">
        <v>18</v>
      </c>
      <c r="D694" s="3" t="s">
        <v>88</v>
      </c>
      <c r="E694" s="3" t="s">
        <v>66</v>
      </c>
      <c r="F694" s="3">
        <v>95</v>
      </c>
      <c r="G694" s="3" t="s">
        <v>113</v>
      </c>
      <c r="H694" s="3" t="s">
        <v>43</v>
      </c>
      <c r="I694" s="3" t="s">
        <v>108</v>
      </c>
      <c r="J694" s="3" t="s">
        <v>36</v>
      </c>
      <c r="K694" s="3">
        <v>4</v>
      </c>
      <c r="L694" s="3" t="s">
        <v>25</v>
      </c>
      <c r="M694" s="3" t="str">
        <f>IF(shopping_behavior_updated[[#This Row],[Subscription Status]]="","desconocido",shopping_behavior_updated[[#This Row],[Subscription Status]])</f>
        <v>Yes</v>
      </c>
      <c r="N694" s="3" t="s">
        <v>69</v>
      </c>
      <c r="O694" s="3" t="s">
        <v>25</v>
      </c>
      <c r="P694" s="3" t="s">
        <v>25</v>
      </c>
      <c r="Q694" s="3">
        <v>40</v>
      </c>
      <c r="R694" s="3" t="s">
        <v>85</v>
      </c>
      <c r="S694" s="3" t="s">
        <v>96</v>
      </c>
      <c r="T694" s="3">
        <f>COUNTBLANK(shopping_behavior_updated[Customer ID])</f>
        <v>0</v>
      </c>
      <c r="U694" s="3">
        <f>IF(IFERROR(VLOOKUP(shopping_behavior_updated[[#This Row],[Customer ID]],A695:$A$3902,1,FALSE),0),1,0)</f>
        <v>0</v>
      </c>
    </row>
    <row r="695" spans="1:21" x14ac:dyDescent="0.2">
      <c r="A695" s="3">
        <v>694</v>
      </c>
      <c r="B695" s="3">
        <v>46</v>
      </c>
      <c r="C695" s="3" t="s">
        <v>18</v>
      </c>
      <c r="D695" s="3" t="s">
        <v>58</v>
      </c>
      <c r="E695" s="3" t="s">
        <v>20</v>
      </c>
      <c r="F695" s="3">
        <v>52</v>
      </c>
      <c r="G695" s="3" t="s">
        <v>128</v>
      </c>
      <c r="H695" s="3" t="s">
        <v>22</v>
      </c>
      <c r="I695" s="3" t="s">
        <v>47</v>
      </c>
      <c r="J695" s="3" t="s">
        <v>36</v>
      </c>
      <c r="K695" s="3">
        <v>31</v>
      </c>
      <c r="L695" s="3" t="s">
        <v>25</v>
      </c>
      <c r="M695" s="3" t="str">
        <f>IF(shopping_behavior_updated[[#This Row],[Subscription Status]]="","desconocido",shopping_behavior_updated[[#This Row],[Subscription Status]])</f>
        <v>Yes</v>
      </c>
      <c r="N695" s="3" t="s">
        <v>37</v>
      </c>
      <c r="O695" s="3" t="s">
        <v>25</v>
      </c>
      <c r="P695" s="3" t="s">
        <v>25</v>
      </c>
      <c r="Q695" s="3">
        <v>30</v>
      </c>
      <c r="R695" s="3" t="s">
        <v>32</v>
      </c>
      <c r="S695" s="3" t="s">
        <v>96</v>
      </c>
      <c r="T695" s="3">
        <f>COUNTBLANK(shopping_behavior_updated[Customer ID])</f>
        <v>0</v>
      </c>
      <c r="U695" s="3">
        <f>IF(IFERROR(VLOOKUP(shopping_behavior_updated[[#This Row],[Customer ID]],A696:$A$3902,1,FALSE),0),1,0)</f>
        <v>0</v>
      </c>
    </row>
    <row r="696" spans="1:21" x14ac:dyDescent="0.2">
      <c r="A696" s="3">
        <v>695</v>
      </c>
      <c r="B696" s="3">
        <v>41</v>
      </c>
      <c r="C696" s="3" t="s">
        <v>18</v>
      </c>
      <c r="D696" s="3" t="s">
        <v>80</v>
      </c>
      <c r="E696" s="3" t="s">
        <v>20</v>
      </c>
      <c r="F696" s="3">
        <v>21</v>
      </c>
      <c r="G696" s="3" t="s">
        <v>21</v>
      </c>
      <c r="H696" s="3" t="s">
        <v>35</v>
      </c>
      <c r="I696" s="3" t="s">
        <v>60</v>
      </c>
      <c r="J696" s="3" t="s">
        <v>56</v>
      </c>
      <c r="K696" s="3">
        <v>35</v>
      </c>
      <c r="L696" s="3" t="s">
        <v>25</v>
      </c>
      <c r="M696" s="3" t="str">
        <f>IF(shopping_behavior_updated[[#This Row],[Subscription Status]]="","desconocido",shopping_behavior_updated[[#This Row],[Subscription Status]])</f>
        <v>Yes</v>
      </c>
      <c r="N696" s="3" t="s">
        <v>69</v>
      </c>
      <c r="O696" s="3" t="s">
        <v>25</v>
      </c>
      <c r="P696" s="3" t="s">
        <v>25</v>
      </c>
      <c r="Q696" s="3">
        <v>38</v>
      </c>
      <c r="R696" s="3" t="s">
        <v>27</v>
      </c>
      <c r="S696" s="3" t="s">
        <v>96</v>
      </c>
      <c r="T696" s="3">
        <f>COUNTBLANK(shopping_behavior_updated[Customer ID])</f>
        <v>0</v>
      </c>
      <c r="U696" s="3">
        <f>IF(IFERROR(VLOOKUP(shopping_behavior_updated[[#This Row],[Customer ID]],A697:$A$3902,1,FALSE),0),1,0)</f>
        <v>0</v>
      </c>
    </row>
    <row r="697" spans="1:21" x14ac:dyDescent="0.2">
      <c r="A697" s="3">
        <v>696</v>
      </c>
      <c r="B697" s="3">
        <v>30</v>
      </c>
      <c r="C697" s="3" t="s">
        <v>18</v>
      </c>
      <c r="D697" s="3" t="s">
        <v>58</v>
      </c>
      <c r="E697" s="3" t="s">
        <v>20</v>
      </c>
      <c r="F697" s="3">
        <v>67</v>
      </c>
      <c r="G697" s="3" t="s">
        <v>106</v>
      </c>
      <c r="H697" s="3" t="s">
        <v>91</v>
      </c>
      <c r="I697" s="3" t="s">
        <v>99</v>
      </c>
      <c r="J697" s="3" t="s">
        <v>52</v>
      </c>
      <c r="K697" s="3">
        <v>37</v>
      </c>
      <c r="L697" s="3" t="s">
        <v>25</v>
      </c>
      <c r="M697" s="3" t="str">
        <f>IF(shopping_behavior_updated[[#This Row],[Subscription Status]]="","desconocido",shopping_behavior_updated[[#This Row],[Subscription Status]])</f>
        <v>Yes</v>
      </c>
      <c r="N697" s="3" t="s">
        <v>44</v>
      </c>
      <c r="O697" s="3" t="s">
        <v>25</v>
      </c>
      <c r="P697" s="3" t="s">
        <v>25</v>
      </c>
      <c r="Q697" s="3">
        <v>15</v>
      </c>
      <c r="R697" s="3" t="s">
        <v>85</v>
      </c>
      <c r="S697" s="3" t="s">
        <v>96</v>
      </c>
      <c r="T697" s="3">
        <f>COUNTBLANK(shopping_behavior_updated[Customer ID])</f>
        <v>0</v>
      </c>
      <c r="U697" s="3">
        <f>IF(IFERROR(VLOOKUP(shopping_behavior_updated[[#This Row],[Customer ID]],A698:$A$3902,1,FALSE),0),1,0)</f>
        <v>0</v>
      </c>
    </row>
    <row r="698" spans="1:21" x14ac:dyDescent="0.2">
      <c r="A698" s="3">
        <v>697</v>
      </c>
      <c r="B698" s="3">
        <v>44</v>
      </c>
      <c r="C698" s="3" t="s">
        <v>18</v>
      </c>
      <c r="D698" s="3" t="s">
        <v>132</v>
      </c>
      <c r="E698" s="3" t="s">
        <v>66</v>
      </c>
      <c r="F698" s="3">
        <v>42</v>
      </c>
      <c r="G698" s="3" t="s">
        <v>139</v>
      </c>
      <c r="H698" s="3" t="s">
        <v>22</v>
      </c>
      <c r="I698" s="3" t="s">
        <v>95</v>
      </c>
      <c r="J698" s="3" t="s">
        <v>56</v>
      </c>
      <c r="K698" s="3">
        <v>28</v>
      </c>
      <c r="L698" s="3" t="s">
        <v>25</v>
      </c>
      <c r="M698" s="3" t="str">
        <f>IF(shopping_behavior_updated[[#This Row],[Subscription Status]]="","desconocido",shopping_behavior_updated[[#This Row],[Subscription Status]])</f>
        <v>Yes</v>
      </c>
      <c r="N698" s="3" t="s">
        <v>53</v>
      </c>
      <c r="O698" s="3" t="s">
        <v>25</v>
      </c>
      <c r="P698" s="3" t="s">
        <v>25</v>
      </c>
      <c r="Q698" s="3">
        <v>49</v>
      </c>
      <c r="R698" s="3" t="s">
        <v>32</v>
      </c>
      <c r="S698" s="3" t="s">
        <v>87</v>
      </c>
      <c r="T698" s="3">
        <f>COUNTBLANK(shopping_behavior_updated[Customer ID])</f>
        <v>0</v>
      </c>
      <c r="U698" s="3">
        <f>IF(IFERROR(VLOOKUP(shopping_behavior_updated[[#This Row],[Customer ID]],A699:$A$3902,1,FALSE),0),1,0)</f>
        <v>0</v>
      </c>
    </row>
    <row r="699" spans="1:21" x14ac:dyDescent="0.2">
      <c r="A699" s="3">
        <v>698</v>
      </c>
      <c r="B699" s="3">
        <v>61</v>
      </c>
      <c r="C699" s="3" t="s">
        <v>18</v>
      </c>
      <c r="D699" s="3" t="s">
        <v>118</v>
      </c>
      <c r="E699" s="3" t="s">
        <v>66</v>
      </c>
      <c r="F699" s="3">
        <v>63</v>
      </c>
      <c r="G699" s="3" t="s">
        <v>113</v>
      </c>
      <c r="H699" s="3" t="s">
        <v>91</v>
      </c>
      <c r="I699" s="3" t="s">
        <v>109</v>
      </c>
      <c r="J699" s="3" t="s">
        <v>52</v>
      </c>
      <c r="K699" s="3">
        <v>46</v>
      </c>
      <c r="L699" s="3" t="s">
        <v>25</v>
      </c>
      <c r="M699" s="3" t="str">
        <f>IF(shopping_behavior_updated[[#This Row],[Subscription Status]]="","desconocido",shopping_behavior_updated[[#This Row],[Subscription Status]])</f>
        <v>Yes</v>
      </c>
      <c r="N699" s="3" t="s">
        <v>37</v>
      </c>
      <c r="O699" s="3" t="s">
        <v>25</v>
      </c>
      <c r="P699" s="3" t="s">
        <v>25</v>
      </c>
      <c r="Q699" s="3">
        <v>40</v>
      </c>
      <c r="R699" s="3" t="s">
        <v>85</v>
      </c>
      <c r="S699" s="3" t="s">
        <v>57</v>
      </c>
      <c r="T699" s="3">
        <f>COUNTBLANK(shopping_behavior_updated[Customer ID])</f>
        <v>0</v>
      </c>
      <c r="U699" s="3">
        <f>IF(IFERROR(VLOOKUP(shopping_behavior_updated[[#This Row],[Customer ID]],A700:$A$3902,1,FALSE),0),1,0)</f>
        <v>0</v>
      </c>
    </row>
    <row r="700" spans="1:21" x14ac:dyDescent="0.2">
      <c r="A700" s="3">
        <v>699</v>
      </c>
      <c r="B700" s="3">
        <v>55</v>
      </c>
      <c r="C700" s="3" t="s">
        <v>18</v>
      </c>
      <c r="D700" s="3" t="s">
        <v>136</v>
      </c>
      <c r="E700" s="3" t="s">
        <v>41</v>
      </c>
      <c r="F700" s="3">
        <v>41</v>
      </c>
      <c r="G700" s="3" t="s">
        <v>145</v>
      </c>
      <c r="H700" s="3" t="s">
        <v>43</v>
      </c>
      <c r="I700" s="3" t="s">
        <v>133</v>
      </c>
      <c r="J700" s="3" t="s">
        <v>24</v>
      </c>
      <c r="K700" s="3">
        <v>38</v>
      </c>
      <c r="L700" s="3" t="s">
        <v>25</v>
      </c>
      <c r="M700" s="3" t="str">
        <f>IF(shopping_behavior_updated[[#This Row],[Subscription Status]]="","desconocido",shopping_behavior_updated[[#This Row],[Subscription Status]])</f>
        <v>Yes</v>
      </c>
      <c r="N700" s="3" t="s">
        <v>53</v>
      </c>
      <c r="O700" s="3" t="s">
        <v>25</v>
      </c>
      <c r="P700" s="3" t="s">
        <v>25</v>
      </c>
      <c r="Q700" s="3">
        <v>40</v>
      </c>
      <c r="R700" s="3" t="s">
        <v>85</v>
      </c>
      <c r="S700" s="3" t="s">
        <v>39</v>
      </c>
      <c r="T700" s="3">
        <f>COUNTBLANK(shopping_behavior_updated[Customer ID])</f>
        <v>0</v>
      </c>
      <c r="U700" s="3">
        <f>IF(IFERROR(VLOOKUP(shopping_behavior_updated[[#This Row],[Customer ID]],A701:$A$3902,1,FALSE),0),1,0)</f>
        <v>0</v>
      </c>
    </row>
    <row r="701" spans="1:21" x14ac:dyDescent="0.2">
      <c r="A701" s="3">
        <v>700</v>
      </c>
      <c r="B701" s="3">
        <v>50</v>
      </c>
      <c r="C701" s="3" t="s">
        <v>18</v>
      </c>
      <c r="D701" s="3" t="s">
        <v>65</v>
      </c>
      <c r="E701" s="3" t="s">
        <v>66</v>
      </c>
      <c r="F701" s="3">
        <v>46</v>
      </c>
      <c r="G701" s="3" t="s">
        <v>138</v>
      </c>
      <c r="H701" s="3" t="s">
        <v>43</v>
      </c>
      <c r="I701" s="3" t="s">
        <v>60</v>
      </c>
      <c r="J701" s="3" t="s">
        <v>56</v>
      </c>
      <c r="K701" s="3">
        <v>26</v>
      </c>
      <c r="L701" s="3" t="s">
        <v>25</v>
      </c>
      <c r="M701" s="3" t="str">
        <f>IF(shopping_behavior_updated[[#This Row],[Subscription Status]]="","desconocido",shopping_behavior_updated[[#This Row],[Subscription Status]])</f>
        <v>Yes</v>
      </c>
      <c r="N701" s="3" t="s">
        <v>69</v>
      </c>
      <c r="O701" s="3" t="s">
        <v>25</v>
      </c>
      <c r="P701" s="3" t="s">
        <v>25</v>
      </c>
      <c r="Q701" s="3">
        <v>5</v>
      </c>
      <c r="R701" s="3" t="s">
        <v>45</v>
      </c>
      <c r="S701" s="3" t="s">
        <v>39</v>
      </c>
      <c r="T701" s="3">
        <f>COUNTBLANK(shopping_behavior_updated[Customer ID])</f>
        <v>0</v>
      </c>
      <c r="U701" s="3">
        <f>IF(IFERROR(VLOOKUP(shopping_behavior_updated[[#This Row],[Customer ID]],A702:$A$3902,1,FALSE),0),1,0)</f>
        <v>0</v>
      </c>
    </row>
    <row r="702" spans="1:21" x14ac:dyDescent="0.2">
      <c r="A702" s="3">
        <v>701</v>
      </c>
      <c r="B702" s="3">
        <v>57</v>
      </c>
      <c r="C702" s="3" t="s">
        <v>18</v>
      </c>
      <c r="D702" s="3" t="s">
        <v>94</v>
      </c>
      <c r="E702" s="3" t="s">
        <v>20</v>
      </c>
      <c r="F702" s="3">
        <v>79</v>
      </c>
      <c r="G702" s="3" t="s">
        <v>149</v>
      </c>
      <c r="H702" s="3" t="s">
        <v>22</v>
      </c>
      <c r="I702" s="3" t="s">
        <v>77</v>
      </c>
      <c r="J702" s="3" t="s">
        <v>24</v>
      </c>
      <c r="K702" s="3">
        <v>41</v>
      </c>
      <c r="L702" s="3" t="s">
        <v>25</v>
      </c>
      <c r="M702" s="3" t="str">
        <f>IF(shopping_behavior_updated[[#This Row],[Subscription Status]]="","desconocido",shopping_behavior_updated[[#This Row],[Subscription Status]])</f>
        <v>Yes</v>
      </c>
      <c r="N702" s="3" t="s">
        <v>53</v>
      </c>
      <c r="O702" s="3" t="s">
        <v>25</v>
      </c>
      <c r="P702" s="3" t="s">
        <v>25</v>
      </c>
      <c r="Q702" s="3">
        <v>5</v>
      </c>
      <c r="R702" s="3" t="s">
        <v>45</v>
      </c>
      <c r="S702" s="3" t="s">
        <v>87</v>
      </c>
      <c r="T702" s="3">
        <f>COUNTBLANK(shopping_behavior_updated[Customer ID])</f>
        <v>0</v>
      </c>
      <c r="U702" s="3">
        <f>IF(IFERROR(VLOOKUP(shopping_behavior_updated[[#This Row],[Customer ID]],A703:$A$3902,1,FALSE),0),1,0)</f>
        <v>0</v>
      </c>
    </row>
    <row r="703" spans="1:21" x14ac:dyDescent="0.2">
      <c r="A703" s="3">
        <v>702</v>
      </c>
      <c r="B703" s="3">
        <v>51</v>
      </c>
      <c r="C703" s="3" t="s">
        <v>18</v>
      </c>
      <c r="D703" s="3" t="s">
        <v>136</v>
      </c>
      <c r="E703" s="3" t="s">
        <v>41</v>
      </c>
      <c r="F703" s="3">
        <v>90</v>
      </c>
      <c r="G703" s="3" t="s">
        <v>134</v>
      </c>
      <c r="H703" s="3" t="s">
        <v>22</v>
      </c>
      <c r="I703" s="3" t="s">
        <v>107</v>
      </c>
      <c r="J703" s="3" t="s">
        <v>56</v>
      </c>
      <c r="K703" s="3">
        <v>33</v>
      </c>
      <c r="L703" s="3" t="s">
        <v>25</v>
      </c>
      <c r="M703" s="3" t="str">
        <f>IF(shopping_behavior_updated[[#This Row],[Subscription Status]]="","desconocido",shopping_behavior_updated[[#This Row],[Subscription Status]])</f>
        <v>Yes</v>
      </c>
      <c r="N703" s="3" t="s">
        <v>44</v>
      </c>
      <c r="O703" s="3" t="s">
        <v>25</v>
      </c>
      <c r="P703" s="3" t="s">
        <v>25</v>
      </c>
      <c r="Q703" s="3">
        <v>5</v>
      </c>
      <c r="R703" s="3" t="s">
        <v>85</v>
      </c>
      <c r="S703" s="3" t="s">
        <v>96</v>
      </c>
      <c r="T703" s="3">
        <f>COUNTBLANK(shopping_behavior_updated[Customer ID])</f>
        <v>0</v>
      </c>
      <c r="U703" s="3">
        <f>IF(IFERROR(VLOOKUP(shopping_behavior_updated[[#This Row],[Customer ID]],A704:$A$3902,1,FALSE),0),1,0)</f>
        <v>0</v>
      </c>
    </row>
    <row r="704" spans="1:21" x14ac:dyDescent="0.2">
      <c r="A704" s="3">
        <v>703</v>
      </c>
      <c r="B704" s="3">
        <v>18</v>
      </c>
      <c r="C704" s="3" t="s">
        <v>18</v>
      </c>
      <c r="D704" s="3" t="s">
        <v>54</v>
      </c>
      <c r="E704" s="3" t="s">
        <v>20</v>
      </c>
      <c r="F704" s="3">
        <v>71</v>
      </c>
      <c r="G704" s="3" t="s">
        <v>55</v>
      </c>
      <c r="H704" s="3" t="s">
        <v>43</v>
      </c>
      <c r="I704" s="3" t="s">
        <v>51</v>
      </c>
      <c r="J704" s="3" t="s">
        <v>24</v>
      </c>
      <c r="K704" s="3">
        <v>34</v>
      </c>
      <c r="L704" s="3" t="s">
        <v>25</v>
      </c>
      <c r="M704" s="3" t="str">
        <f>IF(shopping_behavior_updated[[#This Row],[Subscription Status]]="","desconocido",shopping_behavior_updated[[#This Row],[Subscription Status]])</f>
        <v>Yes</v>
      </c>
      <c r="N704" s="3" t="s">
        <v>73</v>
      </c>
      <c r="O704" s="3" t="s">
        <v>25</v>
      </c>
      <c r="P704" s="3" t="s">
        <v>25</v>
      </c>
      <c r="Q704" s="3">
        <v>1</v>
      </c>
      <c r="R704" s="3" t="s">
        <v>32</v>
      </c>
      <c r="S704" s="3" t="s">
        <v>39</v>
      </c>
      <c r="T704" s="3">
        <f>COUNTBLANK(shopping_behavior_updated[Customer ID])</f>
        <v>0</v>
      </c>
      <c r="U704" s="3">
        <f>IF(IFERROR(VLOOKUP(shopping_behavior_updated[[#This Row],[Customer ID]],A705:$A$3902,1,FALSE),0),1,0)</f>
        <v>0</v>
      </c>
    </row>
    <row r="705" spans="1:21" x14ac:dyDescent="0.2">
      <c r="A705" s="3">
        <v>704</v>
      </c>
      <c r="B705" s="3">
        <v>63</v>
      </c>
      <c r="C705" s="3" t="s">
        <v>18</v>
      </c>
      <c r="D705" s="3" t="s">
        <v>80</v>
      </c>
      <c r="E705" s="3" t="s">
        <v>20</v>
      </c>
      <c r="F705" s="3">
        <v>87</v>
      </c>
      <c r="G705" s="3" t="s">
        <v>138</v>
      </c>
      <c r="H705" s="3" t="s">
        <v>22</v>
      </c>
      <c r="I705" s="3" t="s">
        <v>68</v>
      </c>
      <c r="J705" s="3" t="s">
        <v>52</v>
      </c>
      <c r="K705" s="3">
        <v>3</v>
      </c>
      <c r="L705" s="3" t="s">
        <v>25</v>
      </c>
      <c r="M705" s="3" t="str">
        <f>IF(shopping_behavior_updated[[#This Row],[Subscription Status]]="","desconocido",shopping_behavior_updated[[#This Row],[Subscription Status]])</f>
        <v>Yes</v>
      </c>
      <c r="N705" s="3" t="s">
        <v>53</v>
      </c>
      <c r="O705" s="3" t="s">
        <v>25</v>
      </c>
      <c r="P705" s="3" t="s">
        <v>25</v>
      </c>
      <c r="Q705" s="3">
        <v>21</v>
      </c>
      <c r="R705" s="3" t="s">
        <v>27</v>
      </c>
      <c r="S705" s="3" t="s">
        <v>39</v>
      </c>
      <c r="T705" s="3">
        <f>COUNTBLANK(shopping_behavior_updated[Customer ID])</f>
        <v>0</v>
      </c>
      <c r="U705" s="3">
        <f>IF(IFERROR(VLOOKUP(shopping_behavior_updated[[#This Row],[Customer ID]],A706:$A$3902,1,FALSE),0),1,0)</f>
        <v>0</v>
      </c>
    </row>
    <row r="706" spans="1:21" x14ac:dyDescent="0.2">
      <c r="A706" s="3">
        <v>705</v>
      </c>
      <c r="B706" s="3">
        <v>34</v>
      </c>
      <c r="C706" s="3" t="s">
        <v>18</v>
      </c>
      <c r="D706" s="3" t="s">
        <v>103</v>
      </c>
      <c r="E706" s="3" t="s">
        <v>20</v>
      </c>
      <c r="F706" s="3">
        <v>66</v>
      </c>
      <c r="G706" s="3" t="s">
        <v>134</v>
      </c>
      <c r="H706" s="3" t="s">
        <v>35</v>
      </c>
      <c r="I706" s="3" t="s">
        <v>93</v>
      </c>
      <c r="J706" s="3" t="s">
        <v>36</v>
      </c>
      <c r="K706" s="3">
        <v>32</v>
      </c>
      <c r="L706" s="3" t="s">
        <v>25</v>
      </c>
      <c r="M706" s="3" t="str">
        <f>IF(shopping_behavior_updated[[#This Row],[Subscription Status]]="","desconocido",shopping_behavior_updated[[#This Row],[Subscription Status]])</f>
        <v>Yes</v>
      </c>
      <c r="N706" s="3" t="s">
        <v>26</v>
      </c>
      <c r="O706" s="3" t="s">
        <v>25</v>
      </c>
      <c r="P706" s="3" t="s">
        <v>25</v>
      </c>
      <c r="Q706" s="3">
        <v>18</v>
      </c>
      <c r="R706" s="3" t="s">
        <v>45</v>
      </c>
      <c r="S706" s="3" t="s">
        <v>48</v>
      </c>
      <c r="T706" s="3">
        <f>COUNTBLANK(shopping_behavior_updated[Customer ID])</f>
        <v>0</v>
      </c>
      <c r="U706" s="3">
        <f>IF(IFERROR(VLOOKUP(shopping_behavior_updated[[#This Row],[Customer ID]],A707:$A$3902,1,FALSE),0),1,0)</f>
        <v>0</v>
      </c>
    </row>
    <row r="707" spans="1:21" x14ac:dyDescent="0.2">
      <c r="A707" s="3">
        <v>706</v>
      </c>
      <c r="B707" s="3">
        <v>25</v>
      </c>
      <c r="C707" s="3" t="s">
        <v>18</v>
      </c>
      <c r="D707" s="3" t="s">
        <v>94</v>
      </c>
      <c r="E707" s="3" t="s">
        <v>20</v>
      </c>
      <c r="F707" s="3">
        <v>90</v>
      </c>
      <c r="G707" s="3" t="s">
        <v>71</v>
      </c>
      <c r="H707" s="3" t="s">
        <v>91</v>
      </c>
      <c r="I707" s="3" t="s">
        <v>125</v>
      </c>
      <c r="J707" s="3" t="s">
        <v>52</v>
      </c>
      <c r="K707" s="3">
        <v>45</v>
      </c>
      <c r="L707" s="3" t="s">
        <v>25</v>
      </c>
      <c r="M707" s="3" t="str">
        <f>IF(shopping_behavior_updated[[#This Row],[Subscription Status]]="","desconocido",shopping_behavior_updated[[#This Row],[Subscription Status]])</f>
        <v>Yes</v>
      </c>
      <c r="N707" s="3" t="s">
        <v>37</v>
      </c>
      <c r="O707" s="3" t="s">
        <v>25</v>
      </c>
      <c r="P707" s="3" t="s">
        <v>25</v>
      </c>
      <c r="Q707" s="3">
        <v>49</v>
      </c>
      <c r="R707" s="3" t="s">
        <v>32</v>
      </c>
      <c r="S707" s="3" t="s">
        <v>57</v>
      </c>
      <c r="T707" s="3">
        <f>COUNTBLANK(shopping_behavior_updated[Customer ID])</f>
        <v>0</v>
      </c>
      <c r="U707" s="3">
        <f>IF(IFERROR(VLOOKUP(shopping_behavior_updated[[#This Row],[Customer ID]],A708:$A$3902,1,FALSE),0),1,0)</f>
        <v>0</v>
      </c>
    </row>
    <row r="708" spans="1:21" x14ac:dyDescent="0.2">
      <c r="A708" s="3">
        <v>707</v>
      </c>
      <c r="B708" s="3">
        <v>46</v>
      </c>
      <c r="C708" s="3" t="s">
        <v>18</v>
      </c>
      <c r="D708" s="3" t="s">
        <v>33</v>
      </c>
      <c r="E708" s="3" t="s">
        <v>20</v>
      </c>
      <c r="F708" s="3">
        <v>47</v>
      </c>
      <c r="G708" s="3" t="s">
        <v>145</v>
      </c>
      <c r="H708" s="3" t="s">
        <v>22</v>
      </c>
      <c r="I708" s="3" t="s">
        <v>47</v>
      </c>
      <c r="J708" s="3" t="s">
        <v>52</v>
      </c>
      <c r="K708" s="3">
        <v>48</v>
      </c>
      <c r="L708" s="3" t="s">
        <v>25</v>
      </c>
      <c r="M708" s="3" t="str">
        <f>IF(shopping_behavior_updated[[#This Row],[Subscription Status]]="","desconocido",shopping_behavior_updated[[#This Row],[Subscription Status]])</f>
        <v>Yes</v>
      </c>
      <c r="N708" s="3" t="s">
        <v>26</v>
      </c>
      <c r="O708" s="3" t="s">
        <v>25</v>
      </c>
      <c r="P708" s="3" t="s">
        <v>25</v>
      </c>
      <c r="Q708" s="3">
        <v>27</v>
      </c>
      <c r="R708" s="3" t="s">
        <v>85</v>
      </c>
      <c r="S708" s="3" t="s">
        <v>39</v>
      </c>
      <c r="T708" s="3">
        <f>COUNTBLANK(shopping_behavior_updated[Customer ID])</f>
        <v>0</v>
      </c>
      <c r="U708" s="3">
        <f>IF(IFERROR(VLOOKUP(shopping_behavior_updated[[#This Row],[Customer ID]],A709:$A$3902,1,FALSE),0),1,0)</f>
        <v>0</v>
      </c>
    </row>
    <row r="709" spans="1:21" x14ac:dyDescent="0.2">
      <c r="A709" s="3">
        <v>708</v>
      </c>
      <c r="B709" s="3">
        <v>59</v>
      </c>
      <c r="C709" s="3" t="s">
        <v>18</v>
      </c>
      <c r="D709" s="3" t="s">
        <v>54</v>
      </c>
      <c r="E709" s="3" t="s">
        <v>20</v>
      </c>
      <c r="F709" s="3">
        <v>38</v>
      </c>
      <c r="G709" s="3" t="s">
        <v>59</v>
      </c>
      <c r="H709" s="3" t="s">
        <v>22</v>
      </c>
      <c r="I709" s="3" t="s">
        <v>72</v>
      </c>
      <c r="J709" s="3" t="s">
        <v>36</v>
      </c>
      <c r="K709" s="3">
        <v>37</v>
      </c>
      <c r="L709" s="3" t="s">
        <v>25</v>
      </c>
      <c r="M709" s="3" t="str">
        <f>IF(shopping_behavior_updated[[#This Row],[Subscription Status]]="","desconocido",shopping_behavior_updated[[#This Row],[Subscription Status]])</f>
        <v>Yes</v>
      </c>
      <c r="N709" s="3" t="s">
        <v>44</v>
      </c>
      <c r="O709" s="3" t="s">
        <v>25</v>
      </c>
      <c r="P709" s="3" t="s">
        <v>25</v>
      </c>
      <c r="Q709" s="3">
        <v>21</v>
      </c>
      <c r="R709" s="3" t="s">
        <v>27</v>
      </c>
      <c r="S709" s="3" t="s">
        <v>48</v>
      </c>
      <c r="T709" s="3">
        <f>COUNTBLANK(shopping_behavior_updated[Customer ID])</f>
        <v>0</v>
      </c>
      <c r="U709" s="3">
        <f>IF(IFERROR(VLOOKUP(shopping_behavior_updated[[#This Row],[Customer ID]],A710:$A$3902,1,FALSE),0),1,0)</f>
        <v>0</v>
      </c>
    </row>
    <row r="710" spans="1:21" x14ac:dyDescent="0.2">
      <c r="A710" s="3">
        <v>709</v>
      </c>
      <c r="B710" s="3">
        <v>37</v>
      </c>
      <c r="C710" s="3" t="s">
        <v>18</v>
      </c>
      <c r="D710" s="3" t="s">
        <v>131</v>
      </c>
      <c r="E710" s="3" t="s">
        <v>66</v>
      </c>
      <c r="F710" s="3">
        <v>50</v>
      </c>
      <c r="G710" s="3" t="s">
        <v>21</v>
      </c>
      <c r="H710" s="3" t="s">
        <v>22</v>
      </c>
      <c r="I710" s="3" t="s">
        <v>117</v>
      </c>
      <c r="J710" s="3" t="s">
        <v>52</v>
      </c>
      <c r="K710" s="3">
        <v>34</v>
      </c>
      <c r="L710" s="3" t="s">
        <v>25</v>
      </c>
      <c r="M710" s="3" t="str">
        <f>IF(shopping_behavior_updated[[#This Row],[Subscription Status]]="","desconocido",shopping_behavior_updated[[#This Row],[Subscription Status]])</f>
        <v>Yes</v>
      </c>
      <c r="N710" s="3" t="s">
        <v>73</v>
      </c>
      <c r="O710" s="3" t="s">
        <v>25</v>
      </c>
      <c r="P710" s="3" t="s">
        <v>25</v>
      </c>
      <c r="Q710" s="3">
        <v>19</v>
      </c>
      <c r="R710" s="3" t="s">
        <v>32</v>
      </c>
      <c r="S710" s="3" t="s">
        <v>28</v>
      </c>
      <c r="T710" s="3">
        <f>COUNTBLANK(shopping_behavior_updated[Customer ID])</f>
        <v>0</v>
      </c>
      <c r="U710" s="3">
        <f>IF(IFERROR(VLOOKUP(shopping_behavior_updated[[#This Row],[Customer ID]],A711:$A$3902,1,FALSE),0),1,0)</f>
        <v>0</v>
      </c>
    </row>
    <row r="711" spans="1:21" x14ac:dyDescent="0.2">
      <c r="A711" s="3">
        <v>710</v>
      </c>
      <c r="B711" s="3">
        <v>49</v>
      </c>
      <c r="C711" s="3" t="s">
        <v>18</v>
      </c>
      <c r="D711" s="3" t="s">
        <v>101</v>
      </c>
      <c r="E711" s="3" t="s">
        <v>62</v>
      </c>
      <c r="F711" s="3">
        <v>79</v>
      </c>
      <c r="G711" s="3" t="s">
        <v>34</v>
      </c>
      <c r="H711" s="3" t="s">
        <v>22</v>
      </c>
      <c r="I711" s="3" t="s">
        <v>60</v>
      </c>
      <c r="J711" s="3" t="s">
        <v>52</v>
      </c>
      <c r="K711" s="3">
        <v>46</v>
      </c>
      <c r="L711" s="3" t="s">
        <v>25</v>
      </c>
      <c r="M711" s="3" t="str">
        <f>IF(shopping_behavior_updated[[#This Row],[Subscription Status]]="","desconocido",shopping_behavior_updated[[#This Row],[Subscription Status]])</f>
        <v>Yes</v>
      </c>
      <c r="N711" s="3" t="s">
        <v>53</v>
      </c>
      <c r="O711" s="3" t="s">
        <v>25</v>
      </c>
      <c r="P711" s="3" t="s">
        <v>25</v>
      </c>
      <c r="Q711" s="3">
        <v>23</v>
      </c>
      <c r="R711" s="3" t="s">
        <v>85</v>
      </c>
      <c r="S711" s="3" t="s">
        <v>87</v>
      </c>
      <c r="T711" s="3">
        <f>COUNTBLANK(shopping_behavior_updated[Customer ID])</f>
        <v>0</v>
      </c>
      <c r="U711" s="3">
        <f>IF(IFERROR(VLOOKUP(shopping_behavior_updated[[#This Row],[Customer ID]],A712:$A$3902,1,FALSE),0),1,0)</f>
        <v>0</v>
      </c>
    </row>
    <row r="712" spans="1:21" x14ac:dyDescent="0.2">
      <c r="A712" s="3">
        <v>711</v>
      </c>
      <c r="B712" s="3">
        <v>22</v>
      </c>
      <c r="C712" s="3" t="s">
        <v>18</v>
      </c>
      <c r="D712" s="3" t="s">
        <v>118</v>
      </c>
      <c r="E712" s="3" t="s">
        <v>66</v>
      </c>
      <c r="F712" s="3">
        <v>91</v>
      </c>
      <c r="G712" s="3" t="s">
        <v>140</v>
      </c>
      <c r="H712" s="3" t="s">
        <v>22</v>
      </c>
      <c r="I712" s="3" t="s">
        <v>47</v>
      </c>
      <c r="J712" s="3" t="s">
        <v>36</v>
      </c>
      <c r="K712" s="3">
        <v>41</v>
      </c>
      <c r="L712" s="3" t="s">
        <v>25</v>
      </c>
      <c r="M712" s="3" t="str">
        <f>IF(shopping_behavior_updated[[#This Row],[Subscription Status]]="","desconocido",shopping_behavior_updated[[#This Row],[Subscription Status]])</f>
        <v>Yes</v>
      </c>
      <c r="N712" s="3" t="s">
        <v>53</v>
      </c>
      <c r="O712" s="3" t="s">
        <v>25</v>
      </c>
      <c r="P712" s="3" t="s">
        <v>25</v>
      </c>
      <c r="Q712" s="3">
        <v>26</v>
      </c>
      <c r="R712" s="3" t="s">
        <v>45</v>
      </c>
      <c r="S712" s="3" t="s">
        <v>28</v>
      </c>
      <c r="T712" s="3">
        <f>COUNTBLANK(shopping_behavior_updated[Customer ID])</f>
        <v>0</v>
      </c>
      <c r="U712" s="3">
        <f>IF(IFERROR(VLOOKUP(shopping_behavior_updated[[#This Row],[Customer ID]],A713:$A$3902,1,FALSE),0),1,0)</f>
        <v>0</v>
      </c>
    </row>
    <row r="713" spans="1:21" x14ac:dyDescent="0.2">
      <c r="A713" s="3">
        <v>712</v>
      </c>
      <c r="B713" s="3">
        <v>64</v>
      </c>
      <c r="C713" s="3" t="s">
        <v>18</v>
      </c>
      <c r="D713" s="3" t="s">
        <v>136</v>
      </c>
      <c r="E713" s="3" t="s">
        <v>41</v>
      </c>
      <c r="F713" s="3">
        <v>60</v>
      </c>
      <c r="G713" s="3" t="s">
        <v>81</v>
      </c>
      <c r="H713" s="3" t="s">
        <v>43</v>
      </c>
      <c r="I713" s="3" t="s">
        <v>31</v>
      </c>
      <c r="J713" s="3" t="s">
        <v>36</v>
      </c>
      <c r="K713" s="3">
        <v>35</v>
      </c>
      <c r="L713" s="3" t="s">
        <v>25</v>
      </c>
      <c r="M713" s="3" t="str">
        <f>IF(shopping_behavior_updated[[#This Row],[Subscription Status]]="","desconocido",shopping_behavior_updated[[#This Row],[Subscription Status]])</f>
        <v>Yes</v>
      </c>
      <c r="N713" s="3" t="s">
        <v>69</v>
      </c>
      <c r="O713" s="3" t="s">
        <v>25</v>
      </c>
      <c r="P713" s="3" t="s">
        <v>25</v>
      </c>
      <c r="Q713" s="3">
        <v>13</v>
      </c>
      <c r="R713" s="3" t="s">
        <v>74</v>
      </c>
      <c r="S713" s="3" t="s">
        <v>75</v>
      </c>
      <c r="T713" s="3">
        <f>COUNTBLANK(shopping_behavior_updated[Customer ID])</f>
        <v>0</v>
      </c>
      <c r="U713" s="3">
        <f>IF(IFERROR(VLOOKUP(shopping_behavior_updated[[#This Row],[Customer ID]],A714:$A$3902,1,FALSE),0),1,0)</f>
        <v>0</v>
      </c>
    </row>
    <row r="714" spans="1:21" x14ac:dyDescent="0.2">
      <c r="A714" s="3">
        <v>713</v>
      </c>
      <c r="B714" s="3">
        <v>42</v>
      </c>
      <c r="C714" s="3" t="s">
        <v>18</v>
      </c>
      <c r="D714" s="3" t="s">
        <v>19</v>
      </c>
      <c r="E714" s="3" t="s">
        <v>20</v>
      </c>
      <c r="F714" s="3">
        <v>81</v>
      </c>
      <c r="G714" s="3" t="s">
        <v>81</v>
      </c>
      <c r="H714" s="3" t="s">
        <v>91</v>
      </c>
      <c r="I714" s="3" t="s">
        <v>93</v>
      </c>
      <c r="J714" s="3" t="s">
        <v>52</v>
      </c>
      <c r="K714" s="3">
        <v>38</v>
      </c>
      <c r="L714" s="3" t="s">
        <v>25</v>
      </c>
      <c r="M714" s="3" t="str">
        <f>IF(shopping_behavior_updated[[#This Row],[Subscription Status]]="","desconocido",shopping_behavior_updated[[#This Row],[Subscription Status]])</f>
        <v>Yes</v>
      </c>
      <c r="N714" s="3" t="s">
        <v>44</v>
      </c>
      <c r="O714" s="3" t="s">
        <v>25</v>
      </c>
      <c r="P714" s="3" t="s">
        <v>25</v>
      </c>
      <c r="Q714" s="3">
        <v>36</v>
      </c>
      <c r="R714" s="3" t="s">
        <v>74</v>
      </c>
      <c r="S714" s="3" t="s">
        <v>57</v>
      </c>
      <c r="T714" s="3">
        <f>COUNTBLANK(shopping_behavior_updated[Customer ID])</f>
        <v>0</v>
      </c>
      <c r="U714" s="3">
        <f>IF(IFERROR(VLOOKUP(shopping_behavior_updated[[#This Row],[Customer ID]],A715:$A$3902,1,FALSE),0),1,0)</f>
        <v>0</v>
      </c>
    </row>
    <row r="715" spans="1:21" x14ac:dyDescent="0.2">
      <c r="A715" s="3">
        <v>714</v>
      </c>
      <c r="B715" s="3">
        <v>37</v>
      </c>
      <c r="C715" s="3" t="s">
        <v>18</v>
      </c>
      <c r="D715" s="3" t="s">
        <v>103</v>
      </c>
      <c r="E715" s="3" t="s">
        <v>20</v>
      </c>
      <c r="F715" s="3">
        <v>90</v>
      </c>
      <c r="G715" s="3" t="s">
        <v>46</v>
      </c>
      <c r="H715" s="3" t="s">
        <v>43</v>
      </c>
      <c r="I715" s="3" t="s">
        <v>92</v>
      </c>
      <c r="J715" s="3" t="s">
        <v>52</v>
      </c>
      <c r="K715" s="3">
        <v>26</v>
      </c>
      <c r="L715" s="3" t="s">
        <v>25</v>
      </c>
      <c r="M715" s="3" t="str">
        <f>IF(shopping_behavior_updated[[#This Row],[Subscription Status]]="","desconocido",shopping_behavior_updated[[#This Row],[Subscription Status]])</f>
        <v>Yes</v>
      </c>
      <c r="N715" s="3" t="s">
        <v>26</v>
      </c>
      <c r="O715" s="3" t="s">
        <v>25</v>
      </c>
      <c r="P715" s="3" t="s">
        <v>25</v>
      </c>
      <c r="Q715" s="3">
        <v>39</v>
      </c>
      <c r="R715" s="3" t="s">
        <v>74</v>
      </c>
      <c r="S715" s="3" t="s">
        <v>75</v>
      </c>
      <c r="T715" s="3">
        <f>COUNTBLANK(shopping_behavior_updated[Customer ID])</f>
        <v>0</v>
      </c>
      <c r="U715" s="3">
        <f>IF(IFERROR(VLOOKUP(shopping_behavior_updated[[#This Row],[Customer ID]],A716:$A$3902,1,FALSE),0),1,0)</f>
        <v>0</v>
      </c>
    </row>
    <row r="716" spans="1:21" x14ac:dyDescent="0.2">
      <c r="A716" s="3">
        <v>715</v>
      </c>
      <c r="B716" s="3">
        <v>26</v>
      </c>
      <c r="C716" s="3" t="s">
        <v>18</v>
      </c>
      <c r="D716" s="3" t="s">
        <v>101</v>
      </c>
      <c r="E716" s="3" t="s">
        <v>62</v>
      </c>
      <c r="F716" s="3">
        <v>70</v>
      </c>
      <c r="G716" s="3" t="s">
        <v>146</v>
      </c>
      <c r="H716" s="3" t="s">
        <v>43</v>
      </c>
      <c r="I716" s="3" t="s">
        <v>135</v>
      </c>
      <c r="J716" s="3" t="s">
        <v>56</v>
      </c>
      <c r="K716" s="3">
        <v>44</v>
      </c>
      <c r="L716" s="3" t="s">
        <v>25</v>
      </c>
      <c r="M716" s="3" t="str">
        <f>IF(shopping_behavior_updated[[#This Row],[Subscription Status]]="","desconocido",shopping_behavior_updated[[#This Row],[Subscription Status]])</f>
        <v>Yes</v>
      </c>
      <c r="N716" s="3" t="s">
        <v>73</v>
      </c>
      <c r="O716" s="3" t="s">
        <v>25</v>
      </c>
      <c r="P716" s="3" t="s">
        <v>25</v>
      </c>
      <c r="Q716" s="3">
        <v>40</v>
      </c>
      <c r="R716" s="3" t="s">
        <v>85</v>
      </c>
      <c r="S716" s="3" t="s">
        <v>28</v>
      </c>
      <c r="T716" s="3">
        <f>COUNTBLANK(shopping_behavior_updated[Customer ID])</f>
        <v>0</v>
      </c>
      <c r="U716" s="3">
        <f>IF(IFERROR(VLOOKUP(shopping_behavior_updated[[#This Row],[Customer ID]],A717:$A$3902,1,FALSE),0),1,0)</f>
        <v>0</v>
      </c>
    </row>
    <row r="717" spans="1:21" x14ac:dyDescent="0.2">
      <c r="A717" s="3">
        <v>716</v>
      </c>
      <c r="B717" s="3">
        <v>33</v>
      </c>
      <c r="C717" s="3" t="s">
        <v>18</v>
      </c>
      <c r="D717" s="3" t="s">
        <v>33</v>
      </c>
      <c r="E717" s="3" t="s">
        <v>20</v>
      </c>
      <c r="F717" s="3">
        <v>63</v>
      </c>
      <c r="G717" s="3" t="s">
        <v>78</v>
      </c>
      <c r="H717" s="3" t="s">
        <v>22</v>
      </c>
      <c r="I717" s="3" t="s">
        <v>95</v>
      </c>
      <c r="J717" s="3" t="s">
        <v>36</v>
      </c>
      <c r="K717" s="3">
        <v>26</v>
      </c>
      <c r="L717" s="3" t="s">
        <v>25</v>
      </c>
      <c r="M717" s="3" t="str">
        <f>IF(shopping_behavior_updated[[#This Row],[Subscription Status]]="","desconocido",shopping_behavior_updated[[#This Row],[Subscription Status]])</f>
        <v>Yes</v>
      </c>
      <c r="N717" s="3" t="s">
        <v>26</v>
      </c>
      <c r="O717" s="3" t="s">
        <v>25</v>
      </c>
      <c r="P717" s="3" t="s">
        <v>25</v>
      </c>
      <c r="Q717" s="3">
        <v>37</v>
      </c>
      <c r="R717" s="3" t="s">
        <v>85</v>
      </c>
      <c r="S717" s="3" t="s">
        <v>57</v>
      </c>
      <c r="T717" s="3">
        <f>COUNTBLANK(shopping_behavior_updated[Customer ID])</f>
        <v>0</v>
      </c>
      <c r="U717" s="3">
        <f>IF(IFERROR(VLOOKUP(shopping_behavior_updated[[#This Row],[Customer ID]],A718:$A$3902,1,FALSE),0),1,0)</f>
        <v>0</v>
      </c>
    </row>
    <row r="718" spans="1:21" x14ac:dyDescent="0.2">
      <c r="A718" s="3">
        <v>717</v>
      </c>
      <c r="B718" s="3">
        <v>30</v>
      </c>
      <c r="C718" s="3" t="s">
        <v>18</v>
      </c>
      <c r="D718" s="3" t="s">
        <v>105</v>
      </c>
      <c r="E718" s="3" t="s">
        <v>66</v>
      </c>
      <c r="F718" s="3">
        <v>29</v>
      </c>
      <c r="G718" s="3" t="s">
        <v>67</v>
      </c>
      <c r="H718" s="3" t="s">
        <v>43</v>
      </c>
      <c r="I718" s="3" t="s">
        <v>77</v>
      </c>
      <c r="J718" s="3" t="s">
        <v>36</v>
      </c>
      <c r="K718" s="3">
        <v>36</v>
      </c>
      <c r="L718" s="3" t="s">
        <v>25</v>
      </c>
      <c r="M718" s="3" t="str">
        <f>IF(shopping_behavior_updated[[#This Row],[Subscription Status]]="","desconocido",shopping_behavior_updated[[#This Row],[Subscription Status]])</f>
        <v>Yes</v>
      </c>
      <c r="N718" s="3" t="s">
        <v>26</v>
      </c>
      <c r="O718" s="3" t="s">
        <v>25</v>
      </c>
      <c r="P718" s="3" t="s">
        <v>25</v>
      </c>
      <c r="Q718" s="3">
        <v>9</v>
      </c>
      <c r="R718" s="3" t="s">
        <v>27</v>
      </c>
      <c r="S718" s="3" t="s">
        <v>75</v>
      </c>
      <c r="T718" s="3">
        <f>COUNTBLANK(shopping_behavior_updated[Customer ID])</f>
        <v>0</v>
      </c>
      <c r="U718" s="3">
        <f>IF(IFERROR(VLOOKUP(shopping_behavior_updated[[#This Row],[Customer ID]],A719:$A$3902,1,FALSE),0),1,0)</f>
        <v>0</v>
      </c>
    </row>
    <row r="719" spans="1:21" x14ac:dyDescent="0.2">
      <c r="A719" s="3">
        <v>718</v>
      </c>
      <c r="B719" s="3">
        <v>21</v>
      </c>
      <c r="C719" s="3" t="s">
        <v>18</v>
      </c>
      <c r="D719" s="3" t="s">
        <v>124</v>
      </c>
      <c r="E719" s="3" t="s">
        <v>20</v>
      </c>
      <c r="F719" s="3">
        <v>90</v>
      </c>
      <c r="G719" s="3" t="s">
        <v>119</v>
      </c>
      <c r="H719" s="3" t="s">
        <v>22</v>
      </c>
      <c r="I719" s="3" t="s">
        <v>95</v>
      </c>
      <c r="J719" s="3" t="s">
        <v>36</v>
      </c>
      <c r="K719" s="3">
        <v>42</v>
      </c>
      <c r="L719" s="3" t="s">
        <v>25</v>
      </c>
      <c r="M719" s="3" t="str">
        <f>IF(shopping_behavior_updated[[#This Row],[Subscription Status]]="","desconocido",shopping_behavior_updated[[#This Row],[Subscription Status]])</f>
        <v>Yes</v>
      </c>
      <c r="N719" s="3" t="s">
        <v>26</v>
      </c>
      <c r="O719" s="3" t="s">
        <v>25</v>
      </c>
      <c r="P719" s="3" t="s">
        <v>25</v>
      </c>
      <c r="Q719" s="3">
        <v>7</v>
      </c>
      <c r="R719" s="3" t="s">
        <v>27</v>
      </c>
      <c r="S719" s="3" t="s">
        <v>96</v>
      </c>
      <c r="T719" s="3">
        <f>COUNTBLANK(shopping_behavior_updated[Customer ID])</f>
        <v>0</v>
      </c>
      <c r="U719" s="3">
        <f>IF(IFERROR(VLOOKUP(shopping_behavior_updated[[#This Row],[Customer ID]],A720:$A$3902,1,FALSE),0),1,0)</f>
        <v>0</v>
      </c>
    </row>
    <row r="720" spans="1:21" x14ac:dyDescent="0.2">
      <c r="A720" s="3">
        <v>719</v>
      </c>
      <c r="B720" s="3">
        <v>22</v>
      </c>
      <c r="C720" s="3" t="s">
        <v>18</v>
      </c>
      <c r="D720" s="3" t="s">
        <v>54</v>
      </c>
      <c r="E720" s="3" t="s">
        <v>20</v>
      </c>
      <c r="F720" s="3">
        <v>22</v>
      </c>
      <c r="G720" s="3" t="s">
        <v>102</v>
      </c>
      <c r="H720" s="3" t="s">
        <v>43</v>
      </c>
      <c r="I720" s="3" t="s">
        <v>99</v>
      </c>
      <c r="J720" s="3" t="s">
        <v>52</v>
      </c>
      <c r="K720" s="3">
        <v>46</v>
      </c>
      <c r="L720" s="3" t="s">
        <v>25</v>
      </c>
      <c r="M720" s="3" t="str">
        <f>IF(shopping_behavior_updated[[#This Row],[Subscription Status]]="","desconocido",shopping_behavior_updated[[#This Row],[Subscription Status]])</f>
        <v>Yes</v>
      </c>
      <c r="N720" s="3" t="s">
        <v>53</v>
      </c>
      <c r="O720" s="3" t="s">
        <v>25</v>
      </c>
      <c r="P720" s="3" t="s">
        <v>25</v>
      </c>
      <c r="Q720" s="3">
        <v>25</v>
      </c>
      <c r="R720" s="3" t="s">
        <v>74</v>
      </c>
      <c r="S720" s="3" t="s">
        <v>48</v>
      </c>
      <c r="T720" s="3">
        <f>COUNTBLANK(shopping_behavior_updated[Customer ID])</f>
        <v>0</v>
      </c>
      <c r="U720" s="3">
        <f>IF(IFERROR(VLOOKUP(shopping_behavior_updated[[#This Row],[Customer ID]],A721:$A$3902,1,FALSE),0),1,0)</f>
        <v>0</v>
      </c>
    </row>
    <row r="721" spans="1:21" x14ac:dyDescent="0.2">
      <c r="A721" s="3">
        <v>720</v>
      </c>
      <c r="B721" s="3">
        <v>63</v>
      </c>
      <c r="C721" s="3" t="s">
        <v>18</v>
      </c>
      <c r="D721" s="3" t="s">
        <v>58</v>
      </c>
      <c r="E721" s="3" t="s">
        <v>20</v>
      </c>
      <c r="F721" s="3">
        <v>22</v>
      </c>
      <c r="G721" s="3" t="s">
        <v>90</v>
      </c>
      <c r="H721" s="3" t="s">
        <v>22</v>
      </c>
      <c r="I721" s="3" t="s">
        <v>47</v>
      </c>
      <c r="J721" s="3" t="s">
        <v>52</v>
      </c>
      <c r="K721" s="3">
        <v>33</v>
      </c>
      <c r="L721" s="3" t="s">
        <v>25</v>
      </c>
      <c r="M721" s="3" t="str">
        <f>IF(shopping_behavior_updated[[#This Row],[Subscription Status]]="","desconocido",shopping_behavior_updated[[#This Row],[Subscription Status]])</f>
        <v>Yes</v>
      </c>
      <c r="N721" s="3" t="s">
        <v>44</v>
      </c>
      <c r="O721" s="3" t="s">
        <v>25</v>
      </c>
      <c r="P721" s="3" t="s">
        <v>25</v>
      </c>
      <c r="Q721" s="3">
        <v>42</v>
      </c>
      <c r="R721" s="3" t="s">
        <v>27</v>
      </c>
      <c r="S721" s="3" t="s">
        <v>75</v>
      </c>
      <c r="T721" s="3">
        <f>COUNTBLANK(shopping_behavior_updated[Customer ID])</f>
        <v>0</v>
      </c>
      <c r="U721" s="3">
        <f>IF(IFERROR(VLOOKUP(shopping_behavior_updated[[#This Row],[Customer ID]],A722:$A$3902,1,FALSE),0),1,0)</f>
        <v>0</v>
      </c>
    </row>
    <row r="722" spans="1:21" x14ac:dyDescent="0.2">
      <c r="A722" s="3">
        <v>721</v>
      </c>
      <c r="B722" s="3">
        <v>33</v>
      </c>
      <c r="C722" s="3" t="s">
        <v>18</v>
      </c>
      <c r="D722" s="3" t="s">
        <v>105</v>
      </c>
      <c r="E722" s="3" t="s">
        <v>66</v>
      </c>
      <c r="F722" s="3">
        <v>62</v>
      </c>
      <c r="G722" s="3" t="s">
        <v>129</v>
      </c>
      <c r="H722" s="3" t="s">
        <v>22</v>
      </c>
      <c r="I722" s="3" t="s">
        <v>120</v>
      </c>
      <c r="J722" s="3" t="s">
        <v>56</v>
      </c>
      <c r="K722" s="3">
        <v>34</v>
      </c>
      <c r="L722" s="3" t="s">
        <v>25</v>
      </c>
      <c r="M722" s="3" t="str">
        <f>IF(shopping_behavior_updated[[#This Row],[Subscription Status]]="","desconocido",shopping_behavior_updated[[#This Row],[Subscription Status]])</f>
        <v>Yes</v>
      </c>
      <c r="N722" s="3" t="s">
        <v>37</v>
      </c>
      <c r="O722" s="3" t="s">
        <v>25</v>
      </c>
      <c r="P722" s="3" t="s">
        <v>25</v>
      </c>
      <c r="Q722" s="3">
        <v>19</v>
      </c>
      <c r="R722" s="3" t="s">
        <v>85</v>
      </c>
      <c r="S722" s="3" t="s">
        <v>39</v>
      </c>
      <c r="T722" s="3">
        <f>COUNTBLANK(shopping_behavior_updated[Customer ID])</f>
        <v>0</v>
      </c>
      <c r="U722" s="3">
        <f>IF(IFERROR(VLOOKUP(shopping_behavior_updated[[#This Row],[Customer ID]],A723:$A$3902,1,FALSE),0),1,0)</f>
        <v>0</v>
      </c>
    </row>
    <row r="723" spans="1:21" x14ac:dyDescent="0.2">
      <c r="A723" s="3">
        <v>722</v>
      </c>
      <c r="B723" s="3">
        <v>43</v>
      </c>
      <c r="C723" s="3" t="s">
        <v>18</v>
      </c>
      <c r="D723" s="3" t="s">
        <v>19</v>
      </c>
      <c r="E723" s="3" t="s">
        <v>20</v>
      </c>
      <c r="F723" s="3">
        <v>57</v>
      </c>
      <c r="G723" s="3" t="s">
        <v>98</v>
      </c>
      <c r="H723" s="3" t="s">
        <v>22</v>
      </c>
      <c r="I723" s="3" t="s">
        <v>64</v>
      </c>
      <c r="J723" s="3" t="s">
        <v>52</v>
      </c>
      <c r="K723" s="3">
        <v>44</v>
      </c>
      <c r="L723" s="3" t="s">
        <v>25</v>
      </c>
      <c r="M723" s="3" t="str">
        <f>IF(shopping_behavior_updated[[#This Row],[Subscription Status]]="","desconocido",shopping_behavior_updated[[#This Row],[Subscription Status]])</f>
        <v>Yes</v>
      </c>
      <c r="N723" s="3" t="s">
        <v>44</v>
      </c>
      <c r="O723" s="3" t="s">
        <v>25</v>
      </c>
      <c r="P723" s="3" t="s">
        <v>25</v>
      </c>
      <c r="Q723" s="3">
        <v>41</v>
      </c>
      <c r="R723" s="3" t="s">
        <v>85</v>
      </c>
      <c r="S723" s="3" t="s">
        <v>96</v>
      </c>
      <c r="T723" s="3">
        <f>COUNTBLANK(shopping_behavior_updated[Customer ID])</f>
        <v>0</v>
      </c>
      <c r="U723" s="3">
        <f>IF(IFERROR(VLOOKUP(shopping_behavior_updated[[#This Row],[Customer ID]],A724:$A$3902,1,FALSE),0),1,0)</f>
        <v>0</v>
      </c>
    </row>
    <row r="724" spans="1:21" x14ac:dyDescent="0.2">
      <c r="A724" s="3">
        <v>723</v>
      </c>
      <c r="B724" s="3">
        <v>27</v>
      </c>
      <c r="C724" s="3" t="s">
        <v>18</v>
      </c>
      <c r="D724" s="3" t="s">
        <v>29</v>
      </c>
      <c r="E724" s="3" t="s">
        <v>20</v>
      </c>
      <c r="F724" s="3">
        <v>32</v>
      </c>
      <c r="G724" s="3" t="s">
        <v>50</v>
      </c>
      <c r="H724" s="3" t="s">
        <v>35</v>
      </c>
      <c r="I724" s="3" t="s">
        <v>143</v>
      </c>
      <c r="J724" s="3" t="s">
        <v>52</v>
      </c>
      <c r="K724" s="3">
        <v>43</v>
      </c>
      <c r="L724" s="3" t="s">
        <v>25</v>
      </c>
      <c r="M724" s="3" t="str">
        <f>IF(shopping_behavior_updated[[#This Row],[Subscription Status]]="","desconocido",shopping_behavior_updated[[#This Row],[Subscription Status]])</f>
        <v>Yes</v>
      </c>
      <c r="N724" s="3" t="s">
        <v>73</v>
      </c>
      <c r="O724" s="3" t="s">
        <v>25</v>
      </c>
      <c r="P724" s="3" t="s">
        <v>25</v>
      </c>
      <c r="Q724" s="3">
        <v>50</v>
      </c>
      <c r="R724" s="3" t="s">
        <v>32</v>
      </c>
      <c r="S724" s="3" t="s">
        <v>75</v>
      </c>
      <c r="T724" s="3">
        <f>COUNTBLANK(shopping_behavior_updated[Customer ID])</f>
        <v>0</v>
      </c>
      <c r="U724" s="3">
        <f>IF(IFERROR(VLOOKUP(shopping_behavior_updated[[#This Row],[Customer ID]],A725:$A$3902,1,FALSE),0),1,0)</f>
        <v>0</v>
      </c>
    </row>
    <row r="725" spans="1:21" x14ac:dyDescent="0.2">
      <c r="A725" s="3">
        <v>724</v>
      </c>
      <c r="B725" s="3">
        <v>35</v>
      </c>
      <c r="C725" s="3" t="s">
        <v>18</v>
      </c>
      <c r="D725" s="3" t="s">
        <v>105</v>
      </c>
      <c r="E725" s="3" t="s">
        <v>66</v>
      </c>
      <c r="F725" s="3">
        <v>53</v>
      </c>
      <c r="G725" s="3" t="s">
        <v>67</v>
      </c>
      <c r="H725" s="3" t="s">
        <v>22</v>
      </c>
      <c r="I725" s="3" t="s">
        <v>108</v>
      </c>
      <c r="J725" s="3" t="s">
        <v>56</v>
      </c>
      <c r="K725" s="3">
        <v>35</v>
      </c>
      <c r="L725" s="3" t="s">
        <v>25</v>
      </c>
      <c r="M725" s="3" t="str">
        <f>IF(shopping_behavior_updated[[#This Row],[Subscription Status]]="","desconocido",shopping_behavior_updated[[#This Row],[Subscription Status]])</f>
        <v>Yes</v>
      </c>
      <c r="N725" s="3" t="s">
        <v>26</v>
      </c>
      <c r="O725" s="3" t="s">
        <v>25</v>
      </c>
      <c r="P725" s="3" t="s">
        <v>25</v>
      </c>
      <c r="Q725" s="3">
        <v>43</v>
      </c>
      <c r="R725" s="3" t="s">
        <v>45</v>
      </c>
      <c r="S725" s="3" t="s">
        <v>87</v>
      </c>
      <c r="T725" s="3">
        <f>COUNTBLANK(shopping_behavior_updated[Customer ID])</f>
        <v>0</v>
      </c>
      <c r="U725" s="3">
        <f>IF(IFERROR(VLOOKUP(shopping_behavior_updated[[#This Row],[Customer ID]],A726:$A$3902,1,FALSE),0),1,0)</f>
        <v>0</v>
      </c>
    </row>
    <row r="726" spans="1:21" x14ac:dyDescent="0.2">
      <c r="A726" s="3">
        <v>725</v>
      </c>
      <c r="B726" s="3">
        <v>37</v>
      </c>
      <c r="C726" s="3" t="s">
        <v>18</v>
      </c>
      <c r="D726" s="3" t="s">
        <v>112</v>
      </c>
      <c r="E726" s="3" t="s">
        <v>20</v>
      </c>
      <c r="F726" s="3">
        <v>79</v>
      </c>
      <c r="G726" s="3" t="s">
        <v>81</v>
      </c>
      <c r="H726" s="3" t="s">
        <v>91</v>
      </c>
      <c r="I726" s="3" t="s">
        <v>95</v>
      </c>
      <c r="J726" s="3" t="s">
        <v>56</v>
      </c>
      <c r="K726" s="3">
        <v>47</v>
      </c>
      <c r="L726" s="3" t="s">
        <v>25</v>
      </c>
      <c r="M726" s="3" t="str">
        <f>IF(shopping_behavior_updated[[#This Row],[Subscription Status]]="","desconocido",shopping_behavior_updated[[#This Row],[Subscription Status]])</f>
        <v>Yes</v>
      </c>
      <c r="N726" s="3" t="s">
        <v>73</v>
      </c>
      <c r="O726" s="3" t="s">
        <v>25</v>
      </c>
      <c r="P726" s="3" t="s">
        <v>25</v>
      </c>
      <c r="Q726" s="3">
        <v>36</v>
      </c>
      <c r="R726" s="3" t="s">
        <v>27</v>
      </c>
      <c r="S726" s="3" t="s">
        <v>96</v>
      </c>
      <c r="T726" s="3">
        <f>COUNTBLANK(shopping_behavior_updated[Customer ID])</f>
        <v>0</v>
      </c>
      <c r="U726" s="3">
        <f>IF(IFERROR(VLOOKUP(shopping_behavior_updated[[#This Row],[Customer ID]],A727:$A$3902,1,FALSE),0),1,0)</f>
        <v>0</v>
      </c>
    </row>
    <row r="727" spans="1:21" x14ac:dyDescent="0.2">
      <c r="A727" s="3">
        <v>726</v>
      </c>
      <c r="B727" s="3">
        <v>61</v>
      </c>
      <c r="C727" s="3" t="s">
        <v>18</v>
      </c>
      <c r="D727" s="3" t="s">
        <v>123</v>
      </c>
      <c r="E727" s="3" t="s">
        <v>66</v>
      </c>
      <c r="F727" s="3">
        <v>61</v>
      </c>
      <c r="G727" s="3" t="s">
        <v>104</v>
      </c>
      <c r="H727" s="3" t="s">
        <v>22</v>
      </c>
      <c r="I727" s="3" t="s">
        <v>64</v>
      </c>
      <c r="J727" s="3" t="s">
        <v>24</v>
      </c>
      <c r="K727" s="3">
        <v>31</v>
      </c>
      <c r="L727" s="3" t="s">
        <v>25</v>
      </c>
      <c r="M727" s="3" t="str">
        <f>IF(shopping_behavior_updated[[#This Row],[Subscription Status]]="","desconocido",shopping_behavior_updated[[#This Row],[Subscription Status]])</f>
        <v>Yes</v>
      </c>
      <c r="N727" s="3" t="s">
        <v>53</v>
      </c>
      <c r="O727" s="3" t="s">
        <v>25</v>
      </c>
      <c r="P727" s="3" t="s">
        <v>25</v>
      </c>
      <c r="Q727" s="3">
        <v>33</v>
      </c>
      <c r="R727" s="3" t="s">
        <v>85</v>
      </c>
      <c r="S727" s="3" t="s">
        <v>28</v>
      </c>
      <c r="T727" s="3">
        <f>COUNTBLANK(shopping_behavior_updated[Customer ID])</f>
        <v>0</v>
      </c>
      <c r="U727" s="3">
        <f>IF(IFERROR(VLOOKUP(shopping_behavior_updated[[#This Row],[Customer ID]],A728:$A$3902,1,FALSE),0),1,0)</f>
        <v>0</v>
      </c>
    </row>
    <row r="728" spans="1:21" x14ac:dyDescent="0.2">
      <c r="A728" s="3">
        <v>727</v>
      </c>
      <c r="B728" s="3">
        <v>32</v>
      </c>
      <c r="C728" s="3" t="s">
        <v>18</v>
      </c>
      <c r="D728" s="3" t="s">
        <v>58</v>
      </c>
      <c r="E728" s="3" t="s">
        <v>20</v>
      </c>
      <c r="F728" s="3">
        <v>78</v>
      </c>
      <c r="G728" s="3" t="s">
        <v>113</v>
      </c>
      <c r="H728" s="3" t="s">
        <v>22</v>
      </c>
      <c r="I728" s="3" t="s">
        <v>133</v>
      </c>
      <c r="J728" s="3" t="s">
        <v>52</v>
      </c>
      <c r="K728" s="3">
        <v>36</v>
      </c>
      <c r="L728" s="3" t="s">
        <v>25</v>
      </c>
      <c r="M728" s="3" t="str">
        <f>IF(shopping_behavior_updated[[#This Row],[Subscription Status]]="","desconocido",shopping_behavior_updated[[#This Row],[Subscription Status]])</f>
        <v>Yes</v>
      </c>
      <c r="N728" s="3" t="s">
        <v>44</v>
      </c>
      <c r="O728" s="3" t="s">
        <v>25</v>
      </c>
      <c r="P728" s="3" t="s">
        <v>25</v>
      </c>
      <c r="Q728" s="3">
        <v>20</v>
      </c>
      <c r="R728" s="3" t="s">
        <v>74</v>
      </c>
      <c r="S728" s="3" t="s">
        <v>96</v>
      </c>
      <c r="T728" s="3">
        <f>COUNTBLANK(shopping_behavior_updated[Customer ID])</f>
        <v>0</v>
      </c>
      <c r="U728" s="3">
        <f>IF(IFERROR(VLOOKUP(shopping_behavior_updated[[#This Row],[Customer ID]],A729:$A$3902,1,FALSE),0),1,0)</f>
        <v>0</v>
      </c>
    </row>
    <row r="729" spans="1:21" x14ac:dyDescent="0.2">
      <c r="A729" s="3">
        <v>728</v>
      </c>
      <c r="B729" s="3">
        <v>62</v>
      </c>
      <c r="C729" s="3" t="s">
        <v>18</v>
      </c>
      <c r="D729" s="3" t="s">
        <v>29</v>
      </c>
      <c r="E729" s="3" t="s">
        <v>20</v>
      </c>
      <c r="F729" s="3">
        <v>97</v>
      </c>
      <c r="G729" s="3" t="s">
        <v>71</v>
      </c>
      <c r="H729" s="3" t="s">
        <v>35</v>
      </c>
      <c r="I729" s="3" t="s">
        <v>23</v>
      </c>
      <c r="J729" s="3" t="s">
        <v>24</v>
      </c>
      <c r="K729" s="3">
        <v>48</v>
      </c>
      <c r="L729" s="3" t="s">
        <v>25</v>
      </c>
      <c r="M729" s="3" t="str">
        <f>IF(shopping_behavior_updated[[#This Row],[Subscription Status]]="","desconocido",shopping_behavior_updated[[#This Row],[Subscription Status]])</f>
        <v>Yes</v>
      </c>
      <c r="N729" s="3" t="s">
        <v>44</v>
      </c>
      <c r="O729" s="3" t="s">
        <v>25</v>
      </c>
      <c r="P729" s="3" t="s">
        <v>25</v>
      </c>
      <c r="Q729" s="3">
        <v>37</v>
      </c>
      <c r="R729" s="3" t="s">
        <v>27</v>
      </c>
      <c r="S729" s="3" t="s">
        <v>96</v>
      </c>
      <c r="T729" s="3">
        <f>COUNTBLANK(shopping_behavior_updated[Customer ID])</f>
        <v>0</v>
      </c>
      <c r="U729" s="3">
        <f>IF(IFERROR(VLOOKUP(shopping_behavior_updated[[#This Row],[Customer ID]],A730:$A$3902,1,FALSE),0),1,0)</f>
        <v>0</v>
      </c>
    </row>
    <row r="730" spans="1:21" x14ac:dyDescent="0.2">
      <c r="A730" s="3">
        <v>729</v>
      </c>
      <c r="B730" s="3">
        <v>29</v>
      </c>
      <c r="C730" s="3" t="s">
        <v>18</v>
      </c>
      <c r="D730" s="3" t="s">
        <v>33</v>
      </c>
      <c r="E730" s="3" t="s">
        <v>20</v>
      </c>
      <c r="F730" s="3">
        <v>78</v>
      </c>
      <c r="G730" s="3" t="s">
        <v>144</v>
      </c>
      <c r="H730" s="3" t="s">
        <v>43</v>
      </c>
      <c r="I730" s="3" t="s">
        <v>68</v>
      </c>
      <c r="J730" s="3" t="s">
        <v>24</v>
      </c>
      <c r="K730" s="3">
        <v>37</v>
      </c>
      <c r="L730" s="3" t="s">
        <v>25</v>
      </c>
      <c r="M730" s="3" t="str">
        <f>IF(shopping_behavior_updated[[#This Row],[Subscription Status]]="","desconocido",shopping_behavior_updated[[#This Row],[Subscription Status]])</f>
        <v>Yes</v>
      </c>
      <c r="N730" s="3" t="s">
        <v>44</v>
      </c>
      <c r="O730" s="3" t="s">
        <v>25</v>
      </c>
      <c r="P730" s="3" t="s">
        <v>25</v>
      </c>
      <c r="Q730" s="3">
        <v>12</v>
      </c>
      <c r="R730" s="3" t="s">
        <v>45</v>
      </c>
      <c r="S730" s="3" t="s">
        <v>96</v>
      </c>
      <c r="T730" s="3">
        <f>COUNTBLANK(shopping_behavior_updated[Customer ID])</f>
        <v>0</v>
      </c>
      <c r="U730" s="3">
        <f>IF(IFERROR(VLOOKUP(shopping_behavior_updated[[#This Row],[Customer ID]],A731:$A$3902,1,FALSE),0),1,0)</f>
        <v>0</v>
      </c>
    </row>
    <row r="731" spans="1:21" x14ac:dyDescent="0.2">
      <c r="A731" s="3">
        <v>730</v>
      </c>
      <c r="B731" s="3">
        <v>41</v>
      </c>
      <c r="C731" s="3" t="s">
        <v>18</v>
      </c>
      <c r="D731" s="3" t="s">
        <v>88</v>
      </c>
      <c r="E731" s="3" t="s">
        <v>66</v>
      </c>
      <c r="F731" s="3">
        <v>56</v>
      </c>
      <c r="G731" s="3" t="s">
        <v>147</v>
      </c>
      <c r="H731" s="3" t="s">
        <v>22</v>
      </c>
      <c r="I731" s="3" t="s">
        <v>117</v>
      </c>
      <c r="J731" s="3" t="s">
        <v>52</v>
      </c>
      <c r="K731" s="3">
        <v>32</v>
      </c>
      <c r="L731" s="3" t="s">
        <v>25</v>
      </c>
      <c r="M731" s="3" t="str">
        <f>IF(shopping_behavior_updated[[#This Row],[Subscription Status]]="","desconocido",shopping_behavior_updated[[#This Row],[Subscription Status]])</f>
        <v>Yes</v>
      </c>
      <c r="N731" s="3" t="s">
        <v>26</v>
      </c>
      <c r="O731" s="3" t="s">
        <v>25</v>
      </c>
      <c r="P731" s="3" t="s">
        <v>25</v>
      </c>
      <c r="Q731" s="3">
        <v>46</v>
      </c>
      <c r="R731" s="3" t="s">
        <v>45</v>
      </c>
      <c r="S731" s="3" t="s">
        <v>96</v>
      </c>
      <c r="T731" s="3">
        <f>COUNTBLANK(shopping_behavior_updated[Customer ID])</f>
        <v>0</v>
      </c>
      <c r="U731" s="3">
        <f>IF(IFERROR(VLOOKUP(shopping_behavior_updated[[#This Row],[Customer ID]],A732:$A$3902,1,FALSE),0),1,0)</f>
        <v>0</v>
      </c>
    </row>
    <row r="732" spans="1:21" x14ac:dyDescent="0.2">
      <c r="A732" s="3">
        <v>731</v>
      </c>
      <c r="B732" s="3">
        <v>48</v>
      </c>
      <c r="C732" s="3" t="s">
        <v>18</v>
      </c>
      <c r="D732" s="3" t="s">
        <v>136</v>
      </c>
      <c r="E732" s="3" t="s">
        <v>41</v>
      </c>
      <c r="F732" s="3">
        <v>25</v>
      </c>
      <c r="G732" s="3" t="s">
        <v>34</v>
      </c>
      <c r="H732" s="3" t="s">
        <v>43</v>
      </c>
      <c r="I732" s="3" t="s">
        <v>125</v>
      </c>
      <c r="J732" s="3" t="s">
        <v>52</v>
      </c>
      <c r="K732" s="3">
        <v>39</v>
      </c>
      <c r="L732" s="3" t="s">
        <v>25</v>
      </c>
      <c r="M732" s="3" t="str">
        <f>IF(shopping_behavior_updated[[#This Row],[Subscription Status]]="","desconocido",shopping_behavior_updated[[#This Row],[Subscription Status]])</f>
        <v>Yes</v>
      </c>
      <c r="N732" s="3" t="s">
        <v>53</v>
      </c>
      <c r="O732" s="3" t="s">
        <v>25</v>
      </c>
      <c r="P732" s="3" t="s">
        <v>25</v>
      </c>
      <c r="Q732" s="3">
        <v>28</v>
      </c>
      <c r="R732" s="3" t="s">
        <v>27</v>
      </c>
      <c r="S732" s="3" t="s">
        <v>28</v>
      </c>
      <c r="T732" s="3">
        <f>COUNTBLANK(shopping_behavior_updated[Customer ID])</f>
        <v>0</v>
      </c>
      <c r="U732" s="3">
        <f>IF(IFERROR(VLOOKUP(shopping_behavior_updated[[#This Row],[Customer ID]],A733:$A$3902,1,FALSE),0),1,0)</f>
        <v>0</v>
      </c>
    </row>
    <row r="733" spans="1:21" x14ac:dyDescent="0.2">
      <c r="A733" s="3">
        <v>732</v>
      </c>
      <c r="B733" s="3">
        <v>43</v>
      </c>
      <c r="C733" s="3" t="s">
        <v>18</v>
      </c>
      <c r="D733" s="3" t="s">
        <v>61</v>
      </c>
      <c r="E733" s="3" t="s">
        <v>62</v>
      </c>
      <c r="F733" s="3">
        <v>28</v>
      </c>
      <c r="G733" s="3" t="s">
        <v>71</v>
      </c>
      <c r="H733" s="3" t="s">
        <v>43</v>
      </c>
      <c r="I733" s="3" t="s">
        <v>107</v>
      </c>
      <c r="J733" s="3" t="s">
        <v>36</v>
      </c>
      <c r="K733" s="3">
        <v>35</v>
      </c>
      <c r="L733" s="3" t="s">
        <v>25</v>
      </c>
      <c r="M733" s="3" t="str">
        <f>IF(shopping_behavior_updated[[#This Row],[Subscription Status]]="","desconocido",shopping_behavior_updated[[#This Row],[Subscription Status]])</f>
        <v>Yes</v>
      </c>
      <c r="N733" s="3" t="s">
        <v>37</v>
      </c>
      <c r="O733" s="3" t="s">
        <v>25</v>
      </c>
      <c r="P733" s="3" t="s">
        <v>25</v>
      </c>
      <c r="Q733" s="3">
        <v>30</v>
      </c>
      <c r="R733" s="3" t="s">
        <v>45</v>
      </c>
      <c r="S733" s="3" t="s">
        <v>28</v>
      </c>
      <c r="T733" s="3">
        <f>COUNTBLANK(shopping_behavior_updated[Customer ID])</f>
        <v>0</v>
      </c>
      <c r="U733" s="3">
        <f>IF(IFERROR(VLOOKUP(shopping_behavior_updated[[#This Row],[Customer ID]],A734:$A$3902,1,FALSE),0),1,0)</f>
        <v>0</v>
      </c>
    </row>
    <row r="734" spans="1:21" x14ac:dyDescent="0.2">
      <c r="A734" s="3">
        <v>733</v>
      </c>
      <c r="B734" s="3">
        <v>34</v>
      </c>
      <c r="C734" s="3" t="s">
        <v>18</v>
      </c>
      <c r="D734" s="3" t="s">
        <v>54</v>
      </c>
      <c r="E734" s="3" t="s">
        <v>20</v>
      </c>
      <c r="F734" s="3">
        <v>57</v>
      </c>
      <c r="G734" s="3" t="s">
        <v>81</v>
      </c>
      <c r="H734" s="3" t="s">
        <v>22</v>
      </c>
      <c r="I734" s="3" t="s">
        <v>143</v>
      </c>
      <c r="J734" s="3" t="s">
        <v>36</v>
      </c>
      <c r="K734" s="3">
        <v>28</v>
      </c>
      <c r="L734" s="3" t="s">
        <v>25</v>
      </c>
      <c r="M734" s="3" t="str">
        <f>IF(shopping_behavior_updated[[#This Row],[Subscription Status]]="","desconocido",shopping_behavior_updated[[#This Row],[Subscription Status]])</f>
        <v>Yes</v>
      </c>
      <c r="N734" s="3" t="s">
        <v>26</v>
      </c>
      <c r="O734" s="3" t="s">
        <v>25</v>
      </c>
      <c r="P734" s="3" t="s">
        <v>25</v>
      </c>
      <c r="Q734" s="3">
        <v>28</v>
      </c>
      <c r="R734" s="3" t="s">
        <v>32</v>
      </c>
      <c r="S734" s="3" t="s">
        <v>75</v>
      </c>
      <c r="T734" s="3">
        <f>COUNTBLANK(shopping_behavior_updated[Customer ID])</f>
        <v>0</v>
      </c>
      <c r="U734" s="3">
        <f>IF(IFERROR(VLOOKUP(shopping_behavior_updated[[#This Row],[Customer ID]],A735:$A$3902,1,FALSE),0),1,0)</f>
        <v>0</v>
      </c>
    </row>
    <row r="735" spans="1:21" x14ac:dyDescent="0.2">
      <c r="A735" s="3">
        <v>734</v>
      </c>
      <c r="B735" s="3">
        <v>45</v>
      </c>
      <c r="C735" s="3" t="s">
        <v>18</v>
      </c>
      <c r="D735" s="3" t="s">
        <v>80</v>
      </c>
      <c r="E735" s="3" t="s">
        <v>20</v>
      </c>
      <c r="F735" s="3">
        <v>36</v>
      </c>
      <c r="G735" s="3" t="s">
        <v>42</v>
      </c>
      <c r="H735" s="3" t="s">
        <v>22</v>
      </c>
      <c r="I735" s="3" t="s">
        <v>108</v>
      </c>
      <c r="J735" s="3" t="s">
        <v>56</v>
      </c>
      <c r="K735" s="3">
        <v>27</v>
      </c>
      <c r="L735" s="3" t="s">
        <v>25</v>
      </c>
      <c r="M735" s="3" t="str">
        <f>IF(shopping_behavior_updated[[#This Row],[Subscription Status]]="","desconocido",shopping_behavior_updated[[#This Row],[Subscription Status]])</f>
        <v>Yes</v>
      </c>
      <c r="N735" s="3" t="s">
        <v>69</v>
      </c>
      <c r="O735" s="3" t="s">
        <v>25</v>
      </c>
      <c r="P735" s="3" t="s">
        <v>25</v>
      </c>
      <c r="Q735" s="3">
        <v>20</v>
      </c>
      <c r="R735" s="3" t="s">
        <v>85</v>
      </c>
      <c r="S735" s="3" t="s">
        <v>75</v>
      </c>
      <c r="T735" s="3">
        <f>COUNTBLANK(shopping_behavior_updated[Customer ID])</f>
        <v>0</v>
      </c>
      <c r="U735" s="3">
        <f>IF(IFERROR(VLOOKUP(shopping_behavior_updated[[#This Row],[Customer ID]],A736:$A$3902,1,FALSE),0),1,0)</f>
        <v>0</v>
      </c>
    </row>
    <row r="736" spans="1:21" x14ac:dyDescent="0.2">
      <c r="A736" s="3">
        <v>735</v>
      </c>
      <c r="B736" s="3">
        <v>65</v>
      </c>
      <c r="C736" s="3" t="s">
        <v>18</v>
      </c>
      <c r="D736" s="3" t="s">
        <v>54</v>
      </c>
      <c r="E736" s="3" t="s">
        <v>20</v>
      </c>
      <c r="F736" s="3">
        <v>69</v>
      </c>
      <c r="G736" s="3" t="s">
        <v>126</v>
      </c>
      <c r="H736" s="3" t="s">
        <v>35</v>
      </c>
      <c r="I736" s="3" t="s">
        <v>82</v>
      </c>
      <c r="J736" s="3" t="s">
        <v>24</v>
      </c>
      <c r="K736" s="3">
        <v>31</v>
      </c>
      <c r="L736" s="3" t="s">
        <v>25</v>
      </c>
      <c r="M736" s="3" t="str">
        <f>IF(shopping_behavior_updated[[#This Row],[Subscription Status]]="","desconocido",shopping_behavior_updated[[#This Row],[Subscription Status]])</f>
        <v>Yes</v>
      </c>
      <c r="N736" s="3" t="s">
        <v>26</v>
      </c>
      <c r="O736" s="3" t="s">
        <v>25</v>
      </c>
      <c r="P736" s="3" t="s">
        <v>25</v>
      </c>
      <c r="Q736" s="3">
        <v>39</v>
      </c>
      <c r="R736" s="3" t="s">
        <v>74</v>
      </c>
      <c r="S736" s="3" t="s">
        <v>96</v>
      </c>
      <c r="T736" s="3">
        <f>COUNTBLANK(shopping_behavior_updated[Customer ID])</f>
        <v>0</v>
      </c>
      <c r="U736" s="3">
        <f>IF(IFERROR(VLOOKUP(shopping_behavior_updated[[#This Row],[Customer ID]],A737:$A$3902,1,FALSE),0),1,0)</f>
        <v>0</v>
      </c>
    </row>
    <row r="737" spans="1:21" x14ac:dyDescent="0.2">
      <c r="A737" s="3">
        <v>736</v>
      </c>
      <c r="B737" s="3">
        <v>61</v>
      </c>
      <c r="C737" s="3" t="s">
        <v>18</v>
      </c>
      <c r="D737" s="3" t="s">
        <v>88</v>
      </c>
      <c r="E737" s="3" t="s">
        <v>66</v>
      </c>
      <c r="F737" s="3">
        <v>48</v>
      </c>
      <c r="G737" s="3" t="s">
        <v>55</v>
      </c>
      <c r="H737" s="3" t="s">
        <v>43</v>
      </c>
      <c r="I737" s="3" t="s">
        <v>120</v>
      </c>
      <c r="J737" s="3" t="s">
        <v>56</v>
      </c>
      <c r="K737" s="3">
        <v>36</v>
      </c>
      <c r="L737" s="3" t="s">
        <v>25</v>
      </c>
      <c r="M737" s="3" t="str">
        <f>IF(shopping_behavior_updated[[#This Row],[Subscription Status]]="","desconocido",shopping_behavior_updated[[#This Row],[Subscription Status]])</f>
        <v>Yes</v>
      </c>
      <c r="N737" s="3" t="s">
        <v>69</v>
      </c>
      <c r="O737" s="3" t="s">
        <v>25</v>
      </c>
      <c r="P737" s="3" t="s">
        <v>25</v>
      </c>
      <c r="Q737" s="3">
        <v>48</v>
      </c>
      <c r="R737" s="3" t="s">
        <v>32</v>
      </c>
      <c r="S737" s="3" t="s">
        <v>75</v>
      </c>
      <c r="T737" s="3">
        <f>COUNTBLANK(shopping_behavior_updated[Customer ID])</f>
        <v>0</v>
      </c>
      <c r="U737" s="3">
        <f>IF(IFERROR(VLOOKUP(shopping_behavior_updated[[#This Row],[Customer ID]],A738:$A$3902,1,FALSE),0),1,0)</f>
        <v>0</v>
      </c>
    </row>
    <row r="738" spans="1:21" x14ac:dyDescent="0.2">
      <c r="A738" s="3">
        <v>737</v>
      </c>
      <c r="B738" s="3">
        <v>18</v>
      </c>
      <c r="C738" s="3" t="s">
        <v>18</v>
      </c>
      <c r="D738" s="3" t="s">
        <v>80</v>
      </c>
      <c r="E738" s="3" t="s">
        <v>20</v>
      </c>
      <c r="F738" s="3">
        <v>58</v>
      </c>
      <c r="G738" s="3" t="s">
        <v>111</v>
      </c>
      <c r="H738" s="3" t="s">
        <v>22</v>
      </c>
      <c r="I738" s="3" t="s">
        <v>31</v>
      </c>
      <c r="J738" s="3" t="s">
        <v>36</v>
      </c>
      <c r="K738" s="3">
        <v>29</v>
      </c>
      <c r="L738" s="3" t="s">
        <v>25</v>
      </c>
      <c r="M738" s="3" t="str">
        <f>IF(shopping_behavior_updated[[#This Row],[Subscription Status]]="","desconocido",shopping_behavior_updated[[#This Row],[Subscription Status]])</f>
        <v>Yes</v>
      </c>
      <c r="N738" s="3" t="s">
        <v>69</v>
      </c>
      <c r="O738" s="3" t="s">
        <v>25</v>
      </c>
      <c r="P738" s="3" t="s">
        <v>25</v>
      </c>
      <c r="Q738" s="3">
        <v>32</v>
      </c>
      <c r="R738" s="3" t="s">
        <v>38</v>
      </c>
      <c r="S738" s="3" t="s">
        <v>96</v>
      </c>
      <c r="T738" s="3">
        <f>COUNTBLANK(shopping_behavior_updated[Customer ID])</f>
        <v>0</v>
      </c>
      <c r="U738" s="3">
        <f>IF(IFERROR(VLOOKUP(shopping_behavior_updated[[#This Row],[Customer ID]],A739:$A$3902,1,FALSE),0),1,0)</f>
        <v>0</v>
      </c>
    </row>
    <row r="739" spans="1:21" x14ac:dyDescent="0.2">
      <c r="A739" s="3">
        <v>738</v>
      </c>
      <c r="B739" s="3">
        <v>47</v>
      </c>
      <c r="C739" s="3" t="s">
        <v>18</v>
      </c>
      <c r="D739" s="3" t="s">
        <v>88</v>
      </c>
      <c r="E739" s="3" t="s">
        <v>66</v>
      </c>
      <c r="F739" s="3">
        <v>24</v>
      </c>
      <c r="G739" s="3" t="s">
        <v>144</v>
      </c>
      <c r="H739" s="3" t="s">
        <v>43</v>
      </c>
      <c r="I739" s="3" t="s">
        <v>84</v>
      </c>
      <c r="J739" s="3" t="s">
        <v>36</v>
      </c>
      <c r="K739" s="3">
        <v>36</v>
      </c>
      <c r="L739" s="3" t="s">
        <v>25</v>
      </c>
      <c r="M739" s="3" t="str">
        <f>IF(shopping_behavior_updated[[#This Row],[Subscription Status]]="","desconocido",shopping_behavior_updated[[#This Row],[Subscription Status]])</f>
        <v>Yes</v>
      </c>
      <c r="N739" s="3" t="s">
        <v>73</v>
      </c>
      <c r="O739" s="3" t="s">
        <v>25</v>
      </c>
      <c r="P739" s="3" t="s">
        <v>25</v>
      </c>
      <c r="Q739" s="3">
        <v>28</v>
      </c>
      <c r="R739" s="3" t="s">
        <v>45</v>
      </c>
      <c r="S739" s="3" t="s">
        <v>48</v>
      </c>
      <c r="T739" s="3">
        <f>COUNTBLANK(shopping_behavior_updated[Customer ID])</f>
        <v>0</v>
      </c>
      <c r="U739" s="3">
        <f>IF(IFERROR(VLOOKUP(shopping_behavior_updated[[#This Row],[Customer ID]],A740:$A$3902,1,FALSE),0),1,0)</f>
        <v>0</v>
      </c>
    </row>
    <row r="740" spans="1:21" x14ac:dyDescent="0.2">
      <c r="A740" s="3">
        <v>739</v>
      </c>
      <c r="B740" s="3">
        <v>56</v>
      </c>
      <c r="C740" s="3" t="s">
        <v>18</v>
      </c>
      <c r="D740" s="3" t="s">
        <v>88</v>
      </c>
      <c r="E740" s="3" t="s">
        <v>66</v>
      </c>
      <c r="F740" s="3">
        <v>31</v>
      </c>
      <c r="G740" s="3" t="s">
        <v>147</v>
      </c>
      <c r="H740" s="3" t="s">
        <v>22</v>
      </c>
      <c r="I740" s="3" t="s">
        <v>120</v>
      </c>
      <c r="J740" s="3" t="s">
        <v>24</v>
      </c>
      <c r="K740" s="3">
        <v>35</v>
      </c>
      <c r="L740" s="3" t="s">
        <v>25</v>
      </c>
      <c r="M740" s="3" t="str">
        <f>IF(shopping_behavior_updated[[#This Row],[Subscription Status]]="","desconocido",shopping_behavior_updated[[#This Row],[Subscription Status]])</f>
        <v>Yes</v>
      </c>
      <c r="N740" s="3" t="s">
        <v>69</v>
      </c>
      <c r="O740" s="3" t="s">
        <v>25</v>
      </c>
      <c r="P740" s="3" t="s">
        <v>25</v>
      </c>
      <c r="Q740" s="3">
        <v>27</v>
      </c>
      <c r="R740" s="3" t="s">
        <v>27</v>
      </c>
      <c r="S740" s="3" t="s">
        <v>57</v>
      </c>
      <c r="T740" s="3">
        <f>COUNTBLANK(shopping_behavior_updated[Customer ID])</f>
        <v>0</v>
      </c>
      <c r="U740" s="3">
        <f>IF(IFERROR(VLOOKUP(shopping_behavior_updated[[#This Row],[Customer ID]],A741:$A$3902,1,FALSE),0),1,0)</f>
        <v>0</v>
      </c>
    </row>
    <row r="741" spans="1:21" x14ac:dyDescent="0.2">
      <c r="A741" s="3">
        <v>740</v>
      </c>
      <c r="B741" s="3">
        <v>64</v>
      </c>
      <c r="C741" s="3" t="s">
        <v>18</v>
      </c>
      <c r="D741" s="3" t="s">
        <v>58</v>
      </c>
      <c r="E741" s="3" t="s">
        <v>20</v>
      </c>
      <c r="F741" s="3">
        <v>29</v>
      </c>
      <c r="G741" s="3" t="s">
        <v>147</v>
      </c>
      <c r="H741" s="3" t="s">
        <v>35</v>
      </c>
      <c r="I741" s="3" t="s">
        <v>72</v>
      </c>
      <c r="J741" s="3" t="s">
        <v>52</v>
      </c>
      <c r="K741" s="3">
        <v>35</v>
      </c>
      <c r="L741" s="3" t="s">
        <v>25</v>
      </c>
      <c r="M741" s="3" t="str">
        <f>IF(shopping_behavior_updated[[#This Row],[Subscription Status]]="","desconocido",shopping_behavior_updated[[#This Row],[Subscription Status]])</f>
        <v>Yes</v>
      </c>
      <c r="N741" s="3" t="s">
        <v>37</v>
      </c>
      <c r="O741" s="3" t="s">
        <v>25</v>
      </c>
      <c r="P741" s="3" t="s">
        <v>25</v>
      </c>
      <c r="Q741" s="3">
        <v>26</v>
      </c>
      <c r="R741" s="3" t="s">
        <v>27</v>
      </c>
      <c r="S741" s="3" t="s">
        <v>75</v>
      </c>
      <c r="T741" s="3">
        <f>COUNTBLANK(shopping_behavior_updated[Customer ID])</f>
        <v>0</v>
      </c>
      <c r="U741" s="3">
        <f>IF(IFERROR(VLOOKUP(shopping_behavior_updated[[#This Row],[Customer ID]],A742:$A$3902,1,FALSE),0),1,0)</f>
        <v>0</v>
      </c>
    </row>
    <row r="742" spans="1:21" x14ac:dyDescent="0.2">
      <c r="A742" s="3">
        <v>741</v>
      </c>
      <c r="B742" s="3">
        <v>26</v>
      </c>
      <c r="C742" s="3" t="s">
        <v>18</v>
      </c>
      <c r="D742" s="3" t="s">
        <v>33</v>
      </c>
      <c r="E742" s="3" t="s">
        <v>20</v>
      </c>
      <c r="F742" s="3">
        <v>69</v>
      </c>
      <c r="G742" s="3" t="s">
        <v>146</v>
      </c>
      <c r="H742" s="3" t="s">
        <v>43</v>
      </c>
      <c r="I742" s="3" t="s">
        <v>120</v>
      </c>
      <c r="J742" s="3" t="s">
        <v>52</v>
      </c>
      <c r="K742" s="3">
        <v>28</v>
      </c>
      <c r="L742" s="3" t="s">
        <v>25</v>
      </c>
      <c r="M742" s="3" t="str">
        <f>IF(shopping_behavior_updated[[#This Row],[Subscription Status]]="","desconocido",shopping_behavior_updated[[#This Row],[Subscription Status]])</f>
        <v>Yes</v>
      </c>
      <c r="N742" s="3" t="s">
        <v>44</v>
      </c>
      <c r="O742" s="3" t="s">
        <v>25</v>
      </c>
      <c r="P742" s="3" t="s">
        <v>25</v>
      </c>
      <c r="Q742" s="3">
        <v>22</v>
      </c>
      <c r="R742" s="3" t="s">
        <v>38</v>
      </c>
      <c r="S742" s="3" t="s">
        <v>28</v>
      </c>
      <c r="T742" s="3">
        <f>COUNTBLANK(shopping_behavior_updated[Customer ID])</f>
        <v>0</v>
      </c>
      <c r="U742" s="3">
        <f>IF(IFERROR(VLOOKUP(shopping_behavior_updated[[#This Row],[Customer ID]],A743:$A$3902,1,FALSE),0),1,0)</f>
        <v>0</v>
      </c>
    </row>
    <row r="743" spans="1:21" x14ac:dyDescent="0.2">
      <c r="A743" s="3">
        <v>742</v>
      </c>
      <c r="B743" s="3">
        <v>22</v>
      </c>
      <c r="C743" s="3" t="s">
        <v>18</v>
      </c>
      <c r="D743" s="3" t="s">
        <v>112</v>
      </c>
      <c r="E743" s="3" t="s">
        <v>20</v>
      </c>
      <c r="F743" s="3">
        <v>79</v>
      </c>
      <c r="G743" s="3" t="s">
        <v>63</v>
      </c>
      <c r="H743" s="3" t="s">
        <v>91</v>
      </c>
      <c r="I743" s="3" t="s">
        <v>133</v>
      </c>
      <c r="J743" s="3" t="s">
        <v>52</v>
      </c>
      <c r="K743" s="3">
        <v>47</v>
      </c>
      <c r="L743" s="3" t="s">
        <v>25</v>
      </c>
      <c r="M743" s="3" t="str">
        <f>IF(shopping_behavior_updated[[#This Row],[Subscription Status]]="","desconocido",shopping_behavior_updated[[#This Row],[Subscription Status]])</f>
        <v>Yes</v>
      </c>
      <c r="N743" s="3" t="s">
        <v>37</v>
      </c>
      <c r="O743" s="3" t="s">
        <v>25</v>
      </c>
      <c r="P743" s="3" t="s">
        <v>25</v>
      </c>
      <c r="Q743" s="3">
        <v>23</v>
      </c>
      <c r="R743" s="3" t="s">
        <v>74</v>
      </c>
      <c r="S743" s="3" t="s">
        <v>96</v>
      </c>
      <c r="T743" s="3">
        <f>COUNTBLANK(shopping_behavior_updated[Customer ID])</f>
        <v>0</v>
      </c>
      <c r="U743" s="3">
        <f>IF(IFERROR(VLOOKUP(shopping_behavior_updated[[#This Row],[Customer ID]],A744:$A$3902,1,FALSE),0),1,0)</f>
        <v>0</v>
      </c>
    </row>
    <row r="744" spans="1:21" x14ac:dyDescent="0.2">
      <c r="A744" s="3">
        <v>743</v>
      </c>
      <c r="B744" s="3">
        <v>64</v>
      </c>
      <c r="C744" s="3" t="s">
        <v>18</v>
      </c>
      <c r="D744" s="3" t="s">
        <v>94</v>
      </c>
      <c r="E744" s="3" t="s">
        <v>20</v>
      </c>
      <c r="F744" s="3">
        <v>39</v>
      </c>
      <c r="G744" s="3" t="s">
        <v>106</v>
      </c>
      <c r="H744" s="3" t="s">
        <v>43</v>
      </c>
      <c r="I744" s="3" t="s">
        <v>60</v>
      </c>
      <c r="J744" s="3" t="s">
        <v>52</v>
      </c>
      <c r="K744" s="3">
        <v>31</v>
      </c>
      <c r="L744" s="3" t="s">
        <v>25</v>
      </c>
      <c r="M744" s="3" t="str">
        <f>IF(shopping_behavior_updated[[#This Row],[Subscription Status]]="","desconocido",shopping_behavior_updated[[#This Row],[Subscription Status]])</f>
        <v>Yes</v>
      </c>
      <c r="N744" s="3" t="s">
        <v>26</v>
      </c>
      <c r="O744" s="3" t="s">
        <v>25</v>
      </c>
      <c r="P744" s="3" t="s">
        <v>25</v>
      </c>
      <c r="Q744" s="3">
        <v>21</v>
      </c>
      <c r="R744" s="3" t="s">
        <v>85</v>
      </c>
      <c r="S744" s="3" t="s">
        <v>57</v>
      </c>
      <c r="T744" s="3">
        <f>COUNTBLANK(shopping_behavior_updated[Customer ID])</f>
        <v>0</v>
      </c>
      <c r="U744" s="3">
        <f>IF(IFERROR(VLOOKUP(shopping_behavior_updated[[#This Row],[Customer ID]],A745:$A$3902,1,FALSE),0),1,0)</f>
        <v>0</v>
      </c>
    </row>
    <row r="745" spans="1:21" x14ac:dyDescent="0.2">
      <c r="A745" s="3">
        <v>744</v>
      </c>
      <c r="B745" s="3">
        <v>21</v>
      </c>
      <c r="C745" s="3" t="s">
        <v>18</v>
      </c>
      <c r="D745" s="3" t="s">
        <v>88</v>
      </c>
      <c r="E745" s="3" t="s">
        <v>66</v>
      </c>
      <c r="F745" s="3">
        <v>84</v>
      </c>
      <c r="G745" s="3" t="s">
        <v>97</v>
      </c>
      <c r="H745" s="3" t="s">
        <v>22</v>
      </c>
      <c r="I745" s="3" t="s">
        <v>23</v>
      </c>
      <c r="J745" s="3" t="s">
        <v>56</v>
      </c>
      <c r="K745" s="3">
        <v>49</v>
      </c>
      <c r="L745" s="3" t="s">
        <v>25</v>
      </c>
      <c r="M745" s="3" t="str">
        <f>IF(shopping_behavior_updated[[#This Row],[Subscription Status]]="","desconocido",shopping_behavior_updated[[#This Row],[Subscription Status]])</f>
        <v>Yes</v>
      </c>
      <c r="N745" s="3" t="s">
        <v>37</v>
      </c>
      <c r="O745" s="3" t="s">
        <v>25</v>
      </c>
      <c r="P745" s="3" t="s">
        <v>25</v>
      </c>
      <c r="Q745" s="3">
        <v>36</v>
      </c>
      <c r="R745" s="3" t="s">
        <v>32</v>
      </c>
      <c r="S745" s="3" t="s">
        <v>39</v>
      </c>
      <c r="T745" s="3">
        <f>COUNTBLANK(shopping_behavior_updated[Customer ID])</f>
        <v>0</v>
      </c>
      <c r="U745" s="3">
        <f>IF(IFERROR(VLOOKUP(shopping_behavior_updated[[#This Row],[Customer ID]],A746:$A$3902,1,FALSE),0),1,0)</f>
        <v>0</v>
      </c>
    </row>
    <row r="746" spans="1:21" x14ac:dyDescent="0.2">
      <c r="A746" s="3">
        <v>745</v>
      </c>
      <c r="B746" s="3">
        <v>67</v>
      </c>
      <c r="C746" s="3" t="s">
        <v>18</v>
      </c>
      <c r="D746" s="3" t="s">
        <v>136</v>
      </c>
      <c r="E746" s="3" t="s">
        <v>41</v>
      </c>
      <c r="F746" s="3">
        <v>66</v>
      </c>
      <c r="G746" s="3" t="s">
        <v>114</v>
      </c>
      <c r="H746" s="3" t="s">
        <v>35</v>
      </c>
      <c r="I746" s="3" t="s">
        <v>60</v>
      </c>
      <c r="J746" s="3" t="s">
        <v>36</v>
      </c>
      <c r="K746" s="3">
        <v>41</v>
      </c>
      <c r="L746" s="3" t="s">
        <v>25</v>
      </c>
      <c r="M746" s="3" t="str">
        <f>IF(shopping_behavior_updated[[#This Row],[Subscription Status]]="","desconocido",shopping_behavior_updated[[#This Row],[Subscription Status]])</f>
        <v>Yes</v>
      </c>
      <c r="N746" s="3" t="s">
        <v>44</v>
      </c>
      <c r="O746" s="3" t="s">
        <v>25</v>
      </c>
      <c r="P746" s="3" t="s">
        <v>25</v>
      </c>
      <c r="Q746" s="3">
        <v>42</v>
      </c>
      <c r="R746" s="3" t="s">
        <v>85</v>
      </c>
      <c r="S746" s="3" t="s">
        <v>75</v>
      </c>
      <c r="T746" s="3">
        <f>COUNTBLANK(shopping_behavior_updated[Customer ID])</f>
        <v>0</v>
      </c>
      <c r="U746" s="3">
        <f>IF(IFERROR(VLOOKUP(shopping_behavior_updated[[#This Row],[Customer ID]],A747:$A$3902,1,FALSE),0),1,0)</f>
        <v>0</v>
      </c>
    </row>
    <row r="747" spans="1:21" x14ac:dyDescent="0.2">
      <c r="A747" s="3">
        <v>746</v>
      </c>
      <c r="B747" s="3">
        <v>46</v>
      </c>
      <c r="C747" s="3" t="s">
        <v>18</v>
      </c>
      <c r="D747" s="3" t="s">
        <v>112</v>
      </c>
      <c r="E747" s="3" t="s">
        <v>20</v>
      </c>
      <c r="F747" s="3">
        <v>92</v>
      </c>
      <c r="G747" s="3" t="s">
        <v>150</v>
      </c>
      <c r="H747" s="3" t="s">
        <v>22</v>
      </c>
      <c r="I747" s="3" t="s">
        <v>120</v>
      </c>
      <c r="J747" s="3" t="s">
        <v>56</v>
      </c>
      <c r="K747" s="3">
        <v>47</v>
      </c>
      <c r="L747" s="3" t="s">
        <v>25</v>
      </c>
      <c r="M747" s="3" t="str">
        <f>IF(shopping_behavior_updated[[#This Row],[Subscription Status]]="","desconocido",shopping_behavior_updated[[#This Row],[Subscription Status]])</f>
        <v>Yes</v>
      </c>
      <c r="N747" s="3" t="s">
        <v>53</v>
      </c>
      <c r="O747" s="3" t="s">
        <v>25</v>
      </c>
      <c r="P747" s="3" t="s">
        <v>25</v>
      </c>
      <c r="Q747" s="3">
        <v>4</v>
      </c>
      <c r="R747" s="3" t="s">
        <v>27</v>
      </c>
      <c r="S747" s="3" t="s">
        <v>87</v>
      </c>
      <c r="T747" s="3">
        <f>COUNTBLANK(shopping_behavior_updated[Customer ID])</f>
        <v>0</v>
      </c>
      <c r="U747" s="3">
        <f>IF(IFERROR(VLOOKUP(shopping_behavior_updated[[#This Row],[Customer ID]],A748:$A$3902,1,FALSE),0),1,0)</f>
        <v>0</v>
      </c>
    </row>
    <row r="748" spans="1:21" x14ac:dyDescent="0.2">
      <c r="A748" s="3">
        <v>747</v>
      </c>
      <c r="B748" s="3">
        <v>40</v>
      </c>
      <c r="C748" s="3" t="s">
        <v>18</v>
      </c>
      <c r="D748" s="3" t="s">
        <v>40</v>
      </c>
      <c r="E748" s="3" t="s">
        <v>41</v>
      </c>
      <c r="F748" s="3">
        <v>45</v>
      </c>
      <c r="G748" s="3" t="s">
        <v>150</v>
      </c>
      <c r="H748" s="3" t="s">
        <v>43</v>
      </c>
      <c r="I748" s="3" t="s">
        <v>107</v>
      </c>
      <c r="J748" s="3" t="s">
        <v>24</v>
      </c>
      <c r="K748" s="3">
        <v>25</v>
      </c>
      <c r="L748" s="3" t="s">
        <v>25</v>
      </c>
      <c r="M748" s="3" t="str">
        <f>IF(shopping_behavior_updated[[#This Row],[Subscription Status]]="","desconocido",shopping_behavior_updated[[#This Row],[Subscription Status]])</f>
        <v>Yes</v>
      </c>
      <c r="N748" s="3" t="s">
        <v>37</v>
      </c>
      <c r="O748" s="3" t="s">
        <v>25</v>
      </c>
      <c r="P748" s="3" t="s">
        <v>25</v>
      </c>
      <c r="Q748" s="3">
        <v>47</v>
      </c>
      <c r="R748" s="3" t="s">
        <v>38</v>
      </c>
      <c r="S748" s="3" t="s">
        <v>48</v>
      </c>
      <c r="T748" s="3">
        <f>COUNTBLANK(shopping_behavior_updated[Customer ID])</f>
        <v>0</v>
      </c>
      <c r="U748" s="3">
        <f>IF(IFERROR(VLOOKUP(shopping_behavior_updated[[#This Row],[Customer ID]],A749:$A$3902,1,FALSE),0),1,0)</f>
        <v>0</v>
      </c>
    </row>
    <row r="749" spans="1:21" x14ac:dyDescent="0.2">
      <c r="A749" s="3">
        <v>748</v>
      </c>
      <c r="B749" s="3">
        <v>51</v>
      </c>
      <c r="C749" s="3" t="s">
        <v>18</v>
      </c>
      <c r="D749" s="3" t="s">
        <v>58</v>
      </c>
      <c r="E749" s="3" t="s">
        <v>20</v>
      </c>
      <c r="F749" s="3">
        <v>74</v>
      </c>
      <c r="G749" s="3" t="s">
        <v>100</v>
      </c>
      <c r="H749" s="3" t="s">
        <v>22</v>
      </c>
      <c r="I749" s="3" t="s">
        <v>79</v>
      </c>
      <c r="J749" s="3" t="s">
        <v>36</v>
      </c>
      <c r="K749" s="3">
        <v>44</v>
      </c>
      <c r="L749" s="3" t="s">
        <v>25</v>
      </c>
      <c r="M749" s="3" t="str">
        <f>IF(shopping_behavior_updated[[#This Row],[Subscription Status]]="","desconocido",shopping_behavior_updated[[#This Row],[Subscription Status]])</f>
        <v>Yes</v>
      </c>
      <c r="N749" s="3" t="s">
        <v>44</v>
      </c>
      <c r="O749" s="3" t="s">
        <v>25</v>
      </c>
      <c r="P749" s="3" t="s">
        <v>25</v>
      </c>
      <c r="Q749" s="3">
        <v>13</v>
      </c>
      <c r="R749" s="3" t="s">
        <v>74</v>
      </c>
      <c r="S749" s="3" t="s">
        <v>39</v>
      </c>
      <c r="T749" s="3">
        <f>COUNTBLANK(shopping_behavior_updated[Customer ID])</f>
        <v>0</v>
      </c>
      <c r="U749" s="3">
        <f>IF(IFERROR(VLOOKUP(shopping_behavior_updated[[#This Row],[Customer ID]],A750:$A$3902,1,FALSE),0),1,0)</f>
        <v>0</v>
      </c>
    </row>
    <row r="750" spans="1:21" x14ac:dyDescent="0.2">
      <c r="A750" s="3">
        <v>749</v>
      </c>
      <c r="B750" s="3">
        <v>35</v>
      </c>
      <c r="C750" s="3" t="s">
        <v>18</v>
      </c>
      <c r="D750" s="3" t="s">
        <v>123</v>
      </c>
      <c r="E750" s="3" t="s">
        <v>66</v>
      </c>
      <c r="F750" s="3">
        <v>39</v>
      </c>
      <c r="G750" s="3" t="s">
        <v>146</v>
      </c>
      <c r="H750" s="3" t="s">
        <v>22</v>
      </c>
      <c r="I750" s="3" t="s">
        <v>109</v>
      </c>
      <c r="J750" s="3" t="s">
        <v>56</v>
      </c>
      <c r="K750" s="3">
        <v>39</v>
      </c>
      <c r="L750" s="3" t="s">
        <v>25</v>
      </c>
      <c r="M750" s="3" t="str">
        <f>IF(shopping_behavior_updated[[#This Row],[Subscription Status]]="","desconocido",shopping_behavior_updated[[#This Row],[Subscription Status]])</f>
        <v>Yes</v>
      </c>
      <c r="N750" s="3" t="s">
        <v>37</v>
      </c>
      <c r="O750" s="3" t="s">
        <v>25</v>
      </c>
      <c r="P750" s="3" t="s">
        <v>25</v>
      </c>
      <c r="Q750" s="3">
        <v>8</v>
      </c>
      <c r="R750" s="3" t="s">
        <v>74</v>
      </c>
      <c r="S750" s="3" t="s">
        <v>57</v>
      </c>
      <c r="T750" s="3">
        <f>COUNTBLANK(shopping_behavior_updated[Customer ID])</f>
        <v>0</v>
      </c>
      <c r="U750" s="3">
        <f>IF(IFERROR(VLOOKUP(shopping_behavior_updated[[#This Row],[Customer ID]],A751:$A$3902,1,FALSE),0),1,0)</f>
        <v>0</v>
      </c>
    </row>
    <row r="751" spans="1:21" x14ac:dyDescent="0.2">
      <c r="A751" s="3">
        <v>750</v>
      </c>
      <c r="B751" s="3">
        <v>56</v>
      </c>
      <c r="C751" s="3" t="s">
        <v>18</v>
      </c>
      <c r="D751" s="3" t="s">
        <v>118</v>
      </c>
      <c r="E751" s="3" t="s">
        <v>66</v>
      </c>
      <c r="F751" s="3">
        <v>71</v>
      </c>
      <c r="G751" s="3" t="s">
        <v>100</v>
      </c>
      <c r="H751" s="3" t="s">
        <v>43</v>
      </c>
      <c r="I751" s="3" t="s">
        <v>77</v>
      </c>
      <c r="J751" s="3" t="s">
        <v>24</v>
      </c>
      <c r="K751" s="3">
        <v>37</v>
      </c>
      <c r="L751" s="3" t="s">
        <v>25</v>
      </c>
      <c r="M751" s="3" t="str">
        <f>IF(shopping_behavior_updated[[#This Row],[Subscription Status]]="","desconocido",shopping_behavior_updated[[#This Row],[Subscription Status]])</f>
        <v>Yes</v>
      </c>
      <c r="N751" s="3" t="s">
        <v>53</v>
      </c>
      <c r="O751" s="3" t="s">
        <v>25</v>
      </c>
      <c r="P751" s="3" t="s">
        <v>25</v>
      </c>
      <c r="Q751" s="3">
        <v>11</v>
      </c>
      <c r="R751" s="3" t="s">
        <v>85</v>
      </c>
      <c r="S751" s="3" t="s">
        <v>57</v>
      </c>
      <c r="T751" s="3">
        <f>COUNTBLANK(shopping_behavior_updated[Customer ID])</f>
        <v>0</v>
      </c>
      <c r="U751" s="3">
        <f>IF(IFERROR(VLOOKUP(shopping_behavior_updated[[#This Row],[Customer ID]],A752:$A$3902,1,FALSE),0),1,0)</f>
        <v>0</v>
      </c>
    </row>
    <row r="752" spans="1:21" x14ac:dyDescent="0.2">
      <c r="A752" s="3">
        <v>751</v>
      </c>
      <c r="B752" s="3">
        <v>25</v>
      </c>
      <c r="C752" s="3" t="s">
        <v>18</v>
      </c>
      <c r="D752" s="3" t="s">
        <v>112</v>
      </c>
      <c r="E752" s="3" t="s">
        <v>20</v>
      </c>
      <c r="F752" s="3">
        <v>95</v>
      </c>
      <c r="G752" s="3" t="s">
        <v>127</v>
      </c>
      <c r="H752" s="3" t="s">
        <v>22</v>
      </c>
      <c r="I752" s="3" t="s">
        <v>82</v>
      </c>
      <c r="J752" s="3" t="s">
        <v>56</v>
      </c>
      <c r="K752" s="3">
        <v>34</v>
      </c>
      <c r="L752" s="3" t="s">
        <v>25</v>
      </c>
      <c r="M752" s="3" t="str">
        <f>IF(shopping_behavior_updated[[#This Row],[Subscription Status]]="","desconocido",shopping_behavior_updated[[#This Row],[Subscription Status]])</f>
        <v>Yes</v>
      </c>
      <c r="N752" s="3" t="s">
        <v>37</v>
      </c>
      <c r="O752" s="3" t="s">
        <v>25</v>
      </c>
      <c r="P752" s="3" t="s">
        <v>25</v>
      </c>
      <c r="Q752" s="3">
        <v>5</v>
      </c>
      <c r="R752" s="3" t="s">
        <v>27</v>
      </c>
      <c r="S752" s="3" t="s">
        <v>48</v>
      </c>
      <c r="T752" s="3">
        <f>COUNTBLANK(shopping_behavior_updated[Customer ID])</f>
        <v>0</v>
      </c>
      <c r="U752" s="3">
        <f>IF(IFERROR(VLOOKUP(shopping_behavior_updated[[#This Row],[Customer ID]],A753:$A$3902,1,FALSE),0),1,0)</f>
        <v>0</v>
      </c>
    </row>
    <row r="753" spans="1:21" x14ac:dyDescent="0.2">
      <c r="A753" s="3">
        <v>752</v>
      </c>
      <c r="B753" s="3">
        <v>65</v>
      </c>
      <c r="C753" s="3" t="s">
        <v>18</v>
      </c>
      <c r="D753" s="3" t="s">
        <v>142</v>
      </c>
      <c r="E753" s="3" t="s">
        <v>66</v>
      </c>
      <c r="F753" s="3">
        <v>72</v>
      </c>
      <c r="G753" s="3" t="s">
        <v>122</v>
      </c>
      <c r="H753" s="3" t="s">
        <v>22</v>
      </c>
      <c r="I753" s="3" t="s">
        <v>125</v>
      </c>
      <c r="J753" s="3" t="s">
        <v>56</v>
      </c>
      <c r="K753" s="3">
        <v>48</v>
      </c>
      <c r="L753" s="3" t="s">
        <v>25</v>
      </c>
      <c r="M753" s="3" t="str">
        <f>IF(shopping_behavior_updated[[#This Row],[Subscription Status]]="","desconocido",shopping_behavior_updated[[#This Row],[Subscription Status]])</f>
        <v>Yes</v>
      </c>
      <c r="N753" s="3" t="s">
        <v>37</v>
      </c>
      <c r="O753" s="3" t="s">
        <v>25</v>
      </c>
      <c r="P753" s="3" t="s">
        <v>25</v>
      </c>
      <c r="Q753" s="3">
        <v>1</v>
      </c>
      <c r="R753" s="3" t="s">
        <v>38</v>
      </c>
      <c r="S753" s="3" t="s">
        <v>87</v>
      </c>
      <c r="T753" s="3">
        <f>COUNTBLANK(shopping_behavior_updated[Customer ID])</f>
        <v>0</v>
      </c>
      <c r="U753" s="3">
        <f>IF(IFERROR(VLOOKUP(shopping_behavior_updated[[#This Row],[Customer ID]],A754:$A$3902,1,FALSE),0),1,0)</f>
        <v>0</v>
      </c>
    </row>
    <row r="754" spans="1:21" x14ac:dyDescent="0.2">
      <c r="A754" s="3">
        <v>753</v>
      </c>
      <c r="B754" s="3">
        <v>39</v>
      </c>
      <c r="C754" s="3" t="s">
        <v>18</v>
      </c>
      <c r="D754" s="3" t="s">
        <v>118</v>
      </c>
      <c r="E754" s="3" t="s">
        <v>66</v>
      </c>
      <c r="F754" s="3">
        <v>85</v>
      </c>
      <c r="G754" s="3" t="s">
        <v>122</v>
      </c>
      <c r="H754" s="3" t="s">
        <v>22</v>
      </c>
      <c r="I754" s="3" t="s">
        <v>133</v>
      </c>
      <c r="J754" s="3" t="s">
        <v>56</v>
      </c>
      <c r="K754" s="3">
        <v>42</v>
      </c>
      <c r="L754" s="3" t="s">
        <v>25</v>
      </c>
      <c r="M754" s="3" t="str">
        <f>IF(shopping_behavior_updated[[#This Row],[Subscription Status]]="","desconocido",shopping_behavior_updated[[#This Row],[Subscription Status]])</f>
        <v>Yes</v>
      </c>
      <c r="N754" s="3" t="s">
        <v>69</v>
      </c>
      <c r="O754" s="3" t="s">
        <v>25</v>
      </c>
      <c r="P754" s="3" t="s">
        <v>25</v>
      </c>
      <c r="Q754" s="3">
        <v>17</v>
      </c>
      <c r="R754" s="3" t="s">
        <v>45</v>
      </c>
      <c r="S754" s="3" t="s">
        <v>96</v>
      </c>
      <c r="T754" s="3">
        <f>COUNTBLANK(shopping_behavior_updated[Customer ID])</f>
        <v>0</v>
      </c>
      <c r="U754" s="3">
        <f>IF(IFERROR(VLOOKUP(shopping_behavior_updated[[#This Row],[Customer ID]],A755:$A$3902,1,FALSE),0),1,0)</f>
        <v>0</v>
      </c>
    </row>
    <row r="755" spans="1:21" x14ac:dyDescent="0.2">
      <c r="A755" s="3">
        <v>754</v>
      </c>
      <c r="B755" s="3">
        <v>47</v>
      </c>
      <c r="C755" s="3" t="s">
        <v>18</v>
      </c>
      <c r="D755" s="3" t="s">
        <v>136</v>
      </c>
      <c r="E755" s="3" t="s">
        <v>41</v>
      </c>
      <c r="F755" s="3">
        <v>54</v>
      </c>
      <c r="G755" s="3" t="s">
        <v>34</v>
      </c>
      <c r="H755" s="3" t="s">
        <v>43</v>
      </c>
      <c r="I755" s="3" t="s">
        <v>84</v>
      </c>
      <c r="J755" s="3" t="s">
        <v>56</v>
      </c>
      <c r="K755" s="3">
        <v>34</v>
      </c>
      <c r="L755" s="3" t="s">
        <v>25</v>
      </c>
      <c r="M755" s="3" t="str">
        <f>IF(shopping_behavior_updated[[#This Row],[Subscription Status]]="","desconocido",shopping_behavior_updated[[#This Row],[Subscription Status]])</f>
        <v>Yes</v>
      </c>
      <c r="N755" s="3" t="s">
        <v>73</v>
      </c>
      <c r="O755" s="3" t="s">
        <v>25</v>
      </c>
      <c r="P755" s="3" t="s">
        <v>25</v>
      </c>
      <c r="Q755" s="3">
        <v>27</v>
      </c>
      <c r="R755" s="3" t="s">
        <v>27</v>
      </c>
      <c r="S755" s="3" t="s">
        <v>57</v>
      </c>
      <c r="T755" s="3">
        <f>COUNTBLANK(shopping_behavior_updated[Customer ID])</f>
        <v>0</v>
      </c>
      <c r="U755" s="3">
        <f>IF(IFERROR(VLOOKUP(shopping_behavior_updated[[#This Row],[Customer ID]],A756:$A$3902,1,FALSE),0),1,0)</f>
        <v>0</v>
      </c>
    </row>
    <row r="756" spans="1:21" x14ac:dyDescent="0.2">
      <c r="A756" s="3">
        <v>755</v>
      </c>
      <c r="B756" s="3">
        <v>36</v>
      </c>
      <c r="C756" s="3" t="s">
        <v>18</v>
      </c>
      <c r="D756" s="3" t="s">
        <v>142</v>
      </c>
      <c r="E756" s="3" t="s">
        <v>66</v>
      </c>
      <c r="F756" s="3">
        <v>41</v>
      </c>
      <c r="G756" s="3" t="s">
        <v>97</v>
      </c>
      <c r="H756" s="3" t="s">
        <v>22</v>
      </c>
      <c r="I756" s="3" t="s">
        <v>68</v>
      </c>
      <c r="J756" s="3" t="s">
        <v>36</v>
      </c>
      <c r="K756" s="3">
        <v>29</v>
      </c>
      <c r="L756" s="3" t="s">
        <v>25</v>
      </c>
      <c r="M756" s="3" t="str">
        <f>IF(shopping_behavior_updated[[#This Row],[Subscription Status]]="","desconocido",shopping_behavior_updated[[#This Row],[Subscription Status]])</f>
        <v>Yes</v>
      </c>
      <c r="N756" s="3" t="s">
        <v>73</v>
      </c>
      <c r="O756" s="3" t="s">
        <v>25</v>
      </c>
      <c r="P756" s="3" t="s">
        <v>25</v>
      </c>
      <c r="Q756" s="3">
        <v>3</v>
      </c>
      <c r="R756" s="3" t="s">
        <v>85</v>
      </c>
      <c r="S756" s="3" t="s">
        <v>57</v>
      </c>
      <c r="T756" s="3">
        <f>COUNTBLANK(shopping_behavior_updated[Customer ID])</f>
        <v>0</v>
      </c>
      <c r="U756" s="3">
        <f>IF(IFERROR(VLOOKUP(shopping_behavior_updated[[#This Row],[Customer ID]],A757:$A$3902,1,FALSE),0),1,0)</f>
        <v>0</v>
      </c>
    </row>
    <row r="757" spans="1:21" x14ac:dyDescent="0.2">
      <c r="A757" s="3">
        <v>756</v>
      </c>
      <c r="B757" s="3">
        <v>66</v>
      </c>
      <c r="C757" s="3" t="s">
        <v>18</v>
      </c>
      <c r="D757" s="3" t="s">
        <v>61</v>
      </c>
      <c r="E757" s="3" t="s">
        <v>62</v>
      </c>
      <c r="F757" s="3">
        <v>24</v>
      </c>
      <c r="G757" s="3" t="s">
        <v>102</v>
      </c>
      <c r="H757" s="3" t="s">
        <v>43</v>
      </c>
      <c r="I757" s="3" t="s">
        <v>82</v>
      </c>
      <c r="J757" s="3" t="s">
        <v>36</v>
      </c>
      <c r="K757" s="3">
        <v>33</v>
      </c>
      <c r="L757" s="3" t="s">
        <v>25</v>
      </c>
      <c r="M757" s="3" t="str">
        <f>IF(shopping_behavior_updated[[#This Row],[Subscription Status]]="","desconocido",shopping_behavior_updated[[#This Row],[Subscription Status]])</f>
        <v>Yes</v>
      </c>
      <c r="N757" s="3" t="s">
        <v>37</v>
      </c>
      <c r="O757" s="3" t="s">
        <v>25</v>
      </c>
      <c r="P757" s="3" t="s">
        <v>25</v>
      </c>
      <c r="Q757" s="3">
        <v>22</v>
      </c>
      <c r="R757" s="3" t="s">
        <v>45</v>
      </c>
      <c r="S757" s="3" t="s">
        <v>39</v>
      </c>
      <c r="T757" s="3">
        <f>COUNTBLANK(shopping_behavior_updated[Customer ID])</f>
        <v>0</v>
      </c>
      <c r="U757" s="3">
        <f>IF(IFERROR(VLOOKUP(shopping_behavior_updated[[#This Row],[Customer ID]],A758:$A$3902,1,FALSE),0),1,0)</f>
        <v>0</v>
      </c>
    </row>
    <row r="758" spans="1:21" x14ac:dyDescent="0.2">
      <c r="A758" s="3">
        <v>757</v>
      </c>
      <c r="B758" s="3">
        <v>62</v>
      </c>
      <c r="C758" s="3" t="s">
        <v>18</v>
      </c>
      <c r="D758" s="3" t="s">
        <v>132</v>
      </c>
      <c r="E758" s="3" t="s">
        <v>66</v>
      </c>
      <c r="F758" s="3">
        <v>99</v>
      </c>
      <c r="G758" s="3" t="s">
        <v>55</v>
      </c>
      <c r="H758" s="3" t="s">
        <v>35</v>
      </c>
      <c r="I758" s="3" t="s">
        <v>120</v>
      </c>
      <c r="J758" s="3" t="s">
        <v>52</v>
      </c>
      <c r="K758" s="3">
        <v>48</v>
      </c>
      <c r="L758" s="3" t="s">
        <v>25</v>
      </c>
      <c r="M758" s="3" t="str">
        <f>IF(shopping_behavior_updated[[#This Row],[Subscription Status]]="","desconocido",shopping_behavior_updated[[#This Row],[Subscription Status]])</f>
        <v>Yes</v>
      </c>
      <c r="N758" s="3" t="s">
        <v>53</v>
      </c>
      <c r="O758" s="3" t="s">
        <v>25</v>
      </c>
      <c r="P758" s="3" t="s">
        <v>25</v>
      </c>
      <c r="Q758" s="3">
        <v>24</v>
      </c>
      <c r="R758" s="3" t="s">
        <v>32</v>
      </c>
      <c r="S758" s="3" t="s">
        <v>28</v>
      </c>
      <c r="T758" s="3">
        <f>COUNTBLANK(shopping_behavior_updated[Customer ID])</f>
        <v>0</v>
      </c>
      <c r="U758" s="3">
        <f>IF(IFERROR(VLOOKUP(shopping_behavior_updated[[#This Row],[Customer ID]],A759:$A$3902,1,FALSE),0),1,0)</f>
        <v>0</v>
      </c>
    </row>
    <row r="759" spans="1:21" x14ac:dyDescent="0.2">
      <c r="A759" s="3">
        <v>758</v>
      </c>
      <c r="B759" s="3">
        <v>41</v>
      </c>
      <c r="C759" s="3" t="s">
        <v>18</v>
      </c>
      <c r="D759" s="3" t="s">
        <v>103</v>
      </c>
      <c r="E759" s="3" t="s">
        <v>20</v>
      </c>
      <c r="F759" s="3">
        <v>32</v>
      </c>
      <c r="G759" s="3" t="s">
        <v>147</v>
      </c>
      <c r="H759" s="3" t="s">
        <v>43</v>
      </c>
      <c r="I759" s="3" t="s">
        <v>107</v>
      </c>
      <c r="J759" s="3" t="s">
        <v>56</v>
      </c>
      <c r="K759" s="3">
        <v>38</v>
      </c>
      <c r="L759" s="3" t="s">
        <v>25</v>
      </c>
      <c r="M759" s="3" t="str">
        <f>IF(shopping_behavior_updated[[#This Row],[Subscription Status]]="","desconocido",shopping_behavior_updated[[#This Row],[Subscription Status]])</f>
        <v>Yes</v>
      </c>
      <c r="N759" s="3" t="s">
        <v>73</v>
      </c>
      <c r="O759" s="3" t="s">
        <v>25</v>
      </c>
      <c r="P759" s="3" t="s">
        <v>25</v>
      </c>
      <c r="Q759" s="3">
        <v>18</v>
      </c>
      <c r="R759" s="3" t="s">
        <v>85</v>
      </c>
      <c r="S759" s="3" t="s">
        <v>57</v>
      </c>
      <c r="T759" s="3">
        <f>COUNTBLANK(shopping_behavior_updated[Customer ID])</f>
        <v>0</v>
      </c>
      <c r="U759" s="3">
        <f>IF(IFERROR(VLOOKUP(shopping_behavior_updated[[#This Row],[Customer ID]],A760:$A$3902,1,FALSE),0),1,0)</f>
        <v>0</v>
      </c>
    </row>
    <row r="760" spans="1:21" x14ac:dyDescent="0.2">
      <c r="A760" s="3">
        <v>759</v>
      </c>
      <c r="B760" s="3">
        <v>66</v>
      </c>
      <c r="C760" s="3" t="s">
        <v>18</v>
      </c>
      <c r="D760" s="3" t="s">
        <v>70</v>
      </c>
      <c r="E760" s="3" t="s">
        <v>41</v>
      </c>
      <c r="F760" s="3">
        <v>71</v>
      </c>
      <c r="G760" s="3" t="s">
        <v>34</v>
      </c>
      <c r="H760" s="3" t="s">
        <v>22</v>
      </c>
      <c r="I760" s="3" t="s">
        <v>99</v>
      </c>
      <c r="J760" s="3" t="s">
        <v>52</v>
      </c>
      <c r="K760" s="3">
        <v>46</v>
      </c>
      <c r="L760" s="3" t="s">
        <v>25</v>
      </c>
      <c r="M760" s="3" t="str">
        <f>IF(shopping_behavior_updated[[#This Row],[Subscription Status]]="","desconocido",shopping_behavior_updated[[#This Row],[Subscription Status]])</f>
        <v>Yes</v>
      </c>
      <c r="N760" s="3" t="s">
        <v>69</v>
      </c>
      <c r="O760" s="3" t="s">
        <v>25</v>
      </c>
      <c r="P760" s="3" t="s">
        <v>25</v>
      </c>
      <c r="Q760" s="3">
        <v>39</v>
      </c>
      <c r="R760" s="3" t="s">
        <v>74</v>
      </c>
      <c r="S760" s="3" t="s">
        <v>96</v>
      </c>
      <c r="T760" s="3">
        <f>COUNTBLANK(shopping_behavior_updated[Customer ID])</f>
        <v>0</v>
      </c>
      <c r="U760" s="3">
        <f>IF(IFERROR(VLOOKUP(shopping_behavior_updated[[#This Row],[Customer ID]],A761:$A$3902,1,FALSE),0),1,0)</f>
        <v>0</v>
      </c>
    </row>
    <row r="761" spans="1:21" x14ac:dyDescent="0.2">
      <c r="A761" s="3">
        <v>760</v>
      </c>
      <c r="B761" s="3">
        <v>51</v>
      </c>
      <c r="C761" s="3" t="s">
        <v>18</v>
      </c>
      <c r="D761" s="3" t="s">
        <v>80</v>
      </c>
      <c r="E761" s="3" t="s">
        <v>20</v>
      </c>
      <c r="F761" s="3">
        <v>49</v>
      </c>
      <c r="G761" s="3" t="s">
        <v>42</v>
      </c>
      <c r="H761" s="3" t="s">
        <v>91</v>
      </c>
      <c r="I761" s="3" t="s">
        <v>95</v>
      </c>
      <c r="J761" s="3" t="s">
        <v>24</v>
      </c>
      <c r="K761" s="3">
        <v>26</v>
      </c>
      <c r="L761" s="3" t="s">
        <v>25</v>
      </c>
      <c r="M761" s="3" t="str">
        <f>IF(shopping_behavior_updated[[#This Row],[Subscription Status]]="","desconocido",shopping_behavior_updated[[#This Row],[Subscription Status]])</f>
        <v>Yes</v>
      </c>
      <c r="N761" s="3" t="s">
        <v>44</v>
      </c>
      <c r="O761" s="3" t="s">
        <v>25</v>
      </c>
      <c r="P761" s="3" t="s">
        <v>25</v>
      </c>
      <c r="Q761" s="3">
        <v>25</v>
      </c>
      <c r="R761" s="3" t="s">
        <v>38</v>
      </c>
      <c r="S761" s="3" t="s">
        <v>28</v>
      </c>
      <c r="T761" s="3">
        <f>COUNTBLANK(shopping_behavior_updated[Customer ID])</f>
        <v>0</v>
      </c>
      <c r="U761" s="3">
        <f>IF(IFERROR(VLOOKUP(shopping_behavior_updated[[#This Row],[Customer ID]],A762:$A$3902,1,FALSE),0),1,0)</f>
        <v>0</v>
      </c>
    </row>
    <row r="762" spans="1:21" x14ac:dyDescent="0.2">
      <c r="A762" s="3">
        <v>761</v>
      </c>
      <c r="B762" s="3">
        <v>33</v>
      </c>
      <c r="C762" s="3" t="s">
        <v>18</v>
      </c>
      <c r="D762" s="3" t="s">
        <v>142</v>
      </c>
      <c r="E762" s="3" t="s">
        <v>66</v>
      </c>
      <c r="F762" s="3">
        <v>50</v>
      </c>
      <c r="G762" s="3" t="s">
        <v>147</v>
      </c>
      <c r="H762" s="3" t="s">
        <v>91</v>
      </c>
      <c r="I762" s="3" t="s">
        <v>82</v>
      </c>
      <c r="J762" s="3" t="s">
        <v>56</v>
      </c>
      <c r="K762" s="3">
        <v>34</v>
      </c>
      <c r="L762" s="3" t="s">
        <v>25</v>
      </c>
      <c r="M762" s="3" t="str">
        <f>IF(shopping_behavior_updated[[#This Row],[Subscription Status]]="","desconocido",shopping_behavior_updated[[#This Row],[Subscription Status]])</f>
        <v>Yes</v>
      </c>
      <c r="N762" s="3" t="s">
        <v>37</v>
      </c>
      <c r="O762" s="3" t="s">
        <v>25</v>
      </c>
      <c r="P762" s="3" t="s">
        <v>25</v>
      </c>
      <c r="Q762" s="3">
        <v>6</v>
      </c>
      <c r="R762" s="3" t="s">
        <v>32</v>
      </c>
      <c r="S762" s="3" t="s">
        <v>48</v>
      </c>
      <c r="T762" s="3">
        <f>COUNTBLANK(shopping_behavior_updated[Customer ID])</f>
        <v>0</v>
      </c>
      <c r="U762" s="3">
        <f>IF(IFERROR(VLOOKUP(shopping_behavior_updated[[#This Row],[Customer ID]],A763:$A$3902,1,FALSE),0),1,0)</f>
        <v>0</v>
      </c>
    </row>
    <row r="763" spans="1:21" x14ac:dyDescent="0.2">
      <c r="A763" s="3">
        <v>762</v>
      </c>
      <c r="B763" s="3">
        <v>57</v>
      </c>
      <c r="C763" s="3" t="s">
        <v>18</v>
      </c>
      <c r="D763" s="3" t="s">
        <v>105</v>
      </c>
      <c r="E763" s="3" t="s">
        <v>66</v>
      </c>
      <c r="F763" s="3">
        <v>91</v>
      </c>
      <c r="G763" s="3" t="s">
        <v>106</v>
      </c>
      <c r="H763" s="3" t="s">
        <v>22</v>
      </c>
      <c r="I763" s="3" t="s">
        <v>133</v>
      </c>
      <c r="J763" s="3" t="s">
        <v>56</v>
      </c>
      <c r="K763" s="3">
        <v>42</v>
      </c>
      <c r="L763" s="3" t="s">
        <v>25</v>
      </c>
      <c r="M763" s="3" t="str">
        <f>IF(shopping_behavior_updated[[#This Row],[Subscription Status]]="","desconocido",shopping_behavior_updated[[#This Row],[Subscription Status]])</f>
        <v>Yes</v>
      </c>
      <c r="N763" s="3" t="s">
        <v>26</v>
      </c>
      <c r="O763" s="3" t="s">
        <v>25</v>
      </c>
      <c r="P763" s="3" t="s">
        <v>25</v>
      </c>
      <c r="Q763" s="3">
        <v>26</v>
      </c>
      <c r="R763" s="3" t="s">
        <v>74</v>
      </c>
      <c r="S763" s="3" t="s">
        <v>39</v>
      </c>
      <c r="T763" s="3">
        <f>COUNTBLANK(shopping_behavior_updated[Customer ID])</f>
        <v>0</v>
      </c>
      <c r="U763" s="3">
        <f>IF(IFERROR(VLOOKUP(shopping_behavior_updated[[#This Row],[Customer ID]],A764:$A$3902,1,FALSE),0),1,0)</f>
        <v>0</v>
      </c>
    </row>
    <row r="764" spans="1:21" x14ac:dyDescent="0.2">
      <c r="A764" s="3">
        <v>763</v>
      </c>
      <c r="B764" s="3">
        <v>45</v>
      </c>
      <c r="C764" s="3" t="s">
        <v>18</v>
      </c>
      <c r="D764" s="3" t="s">
        <v>132</v>
      </c>
      <c r="E764" s="3" t="s">
        <v>66</v>
      </c>
      <c r="F764" s="3">
        <v>46</v>
      </c>
      <c r="G764" s="3" t="s">
        <v>129</v>
      </c>
      <c r="H764" s="3" t="s">
        <v>43</v>
      </c>
      <c r="I764" s="3" t="s">
        <v>68</v>
      </c>
      <c r="J764" s="3" t="s">
        <v>56</v>
      </c>
      <c r="K764" s="3">
        <v>39</v>
      </c>
      <c r="L764" s="3" t="s">
        <v>25</v>
      </c>
      <c r="M764" s="3" t="str">
        <f>IF(shopping_behavior_updated[[#This Row],[Subscription Status]]="","desconocido",shopping_behavior_updated[[#This Row],[Subscription Status]])</f>
        <v>Yes</v>
      </c>
      <c r="N764" s="3" t="s">
        <v>53</v>
      </c>
      <c r="O764" s="3" t="s">
        <v>25</v>
      </c>
      <c r="P764" s="3" t="s">
        <v>25</v>
      </c>
      <c r="Q764" s="3">
        <v>43</v>
      </c>
      <c r="R764" s="3" t="s">
        <v>85</v>
      </c>
      <c r="S764" s="3" t="s">
        <v>28</v>
      </c>
      <c r="T764" s="3">
        <f>COUNTBLANK(shopping_behavior_updated[Customer ID])</f>
        <v>0</v>
      </c>
      <c r="U764" s="3">
        <f>IF(IFERROR(VLOOKUP(shopping_behavior_updated[[#This Row],[Customer ID]],A765:$A$3902,1,FALSE),0),1,0)</f>
        <v>0</v>
      </c>
    </row>
    <row r="765" spans="1:21" x14ac:dyDescent="0.2">
      <c r="A765" s="3">
        <v>764</v>
      </c>
      <c r="B765" s="3">
        <v>61</v>
      </c>
      <c r="C765" s="3" t="s">
        <v>18</v>
      </c>
      <c r="D765" s="3" t="s">
        <v>29</v>
      </c>
      <c r="E765" s="3" t="s">
        <v>20</v>
      </c>
      <c r="F765" s="3">
        <v>50</v>
      </c>
      <c r="G765" s="3" t="s">
        <v>97</v>
      </c>
      <c r="H765" s="3" t="s">
        <v>43</v>
      </c>
      <c r="I765" s="3" t="s">
        <v>109</v>
      </c>
      <c r="J765" s="3" t="s">
        <v>36</v>
      </c>
      <c r="K765" s="3">
        <v>29</v>
      </c>
      <c r="L765" s="3" t="s">
        <v>25</v>
      </c>
      <c r="M765" s="3" t="str">
        <f>IF(shopping_behavior_updated[[#This Row],[Subscription Status]]="","desconocido",shopping_behavior_updated[[#This Row],[Subscription Status]])</f>
        <v>Yes</v>
      </c>
      <c r="N765" s="3" t="s">
        <v>69</v>
      </c>
      <c r="O765" s="3" t="s">
        <v>25</v>
      </c>
      <c r="P765" s="3" t="s">
        <v>25</v>
      </c>
      <c r="Q765" s="3">
        <v>6</v>
      </c>
      <c r="R765" s="3" t="s">
        <v>38</v>
      </c>
      <c r="S765" s="3" t="s">
        <v>87</v>
      </c>
      <c r="T765" s="3">
        <f>COUNTBLANK(shopping_behavior_updated[Customer ID])</f>
        <v>0</v>
      </c>
      <c r="U765" s="3">
        <f>IF(IFERROR(VLOOKUP(shopping_behavior_updated[[#This Row],[Customer ID]],A766:$A$3902,1,FALSE),0),1,0)</f>
        <v>0</v>
      </c>
    </row>
    <row r="766" spans="1:21" x14ac:dyDescent="0.2">
      <c r="A766" s="3">
        <v>765</v>
      </c>
      <c r="B766" s="3">
        <v>55</v>
      </c>
      <c r="C766" s="3" t="s">
        <v>18</v>
      </c>
      <c r="D766" s="3" t="s">
        <v>86</v>
      </c>
      <c r="E766" s="3" t="s">
        <v>20</v>
      </c>
      <c r="F766" s="3">
        <v>39</v>
      </c>
      <c r="G766" s="3" t="s">
        <v>140</v>
      </c>
      <c r="H766" s="3" t="s">
        <v>91</v>
      </c>
      <c r="I766" s="3" t="s">
        <v>64</v>
      </c>
      <c r="J766" s="3" t="s">
        <v>56</v>
      </c>
      <c r="K766" s="3">
        <v>42</v>
      </c>
      <c r="L766" s="3" t="s">
        <v>25</v>
      </c>
      <c r="M766" s="3" t="str">
        <f>IF(shopping_behavior_updated[[#This Row],[Subscription Status]]="","desconocido",shopping_behavior_updated[[#This Row],[Subscription Status]])</f>
        <v>Yes</v>
      </c>
      <c r="N766" s="3" t="s">
        <v>37</v>
      </c>
      <c r="O766" s="3" t="s">
        <v>25</v>
      </c>
      <c r="P766" s="3" t="s">
        <v>25</v>
      </c>
      <c r="Q766" s="3">
        <v>6</v>
      </c>
      <c r="R766" s="3" t="s">
        <v>85</v>
      </c>
      <c r="S766" s="3" t="s">
        <v>57</v>
      </c>
      <c r="T766" s="3">
        <f>COUNTBLANK(shopping_behavior_updated[Customer ID])</f>
        <v>0</v>
      </c>
      <c r="U766" s="3">
        <f>IF(IFERROR(VLOOKUP(shopping_behavior_updated[[#This Row],[Customer ID]],A767:$A$3902,1,FALSE),0),1,0)</f>
        <v>0</v>
      </c>
    </row>
    <row r="767" spans="1:21" x14ac:dyDescent="0.2">
      <c r="A767" s="3">
        <v>766</v>
      </c>
      <c r="B767" s="3">
        <v>54</v>
      </c>
      <c r="C767" s="3" t="s">
        <v>18</v>
      </c>
      <c r="D767" s="3" t="s">
        <v>49</v>
      </c>
      <c r="E767" s="3" t="s">
        <v>41</v>
      </c>
      <c r="F767" s="3">
        <v>99</v>
      </c>
      <c r="G767" s="3" t="s">
        <v>119</v>
      </c>
      <c r="H767" s="3" t="s">
        <v>43</v>
      </c>
      <c r="I767" s="3" t="s">
        <v>68</v>
      </c>
      <c r="J767" s="3" t="s">
        <v>52</v>
      </c>
      <c r="K767" s="3">
        <v>3</v>
      </c>
      <c r="L767" s="3" t="s">
        <v>25</v>
      </c>
      <c r="M767" s="3" t="str">
        <f>IF(shopping_behavior_updated[[#This Row],[Subscription Status]]="","desconocido",shopping_behavior_updated[[#This Row],[Subscription Status]])</f>
        <v>Yes</v>
      </c>
      <c r="N767" s="3" t="s">
        <v>73</v>
      </c>
      <c r="O767" s="3" t="s">
        <v>25</v>
      </c>
      <c r="P767" s="3" t="s">
        <v>25</v>
      </c>
      <c r="Q767" s="3">
        <v>13</v>
      </c>
      <c r="R767" s="3" t="s">
        <v>32</v>
      </c>
      <c r="S767" s="3" t="s">
        <v>57</v>
      </c>
      <c r="T767" s="3">
        <f>COUNTBLANK(shopping_behavior_updated[Customer ID])</f>
        <v>0</v>
      </c>
      <c r="U767" s="3">
        <f>IF(IFERROR(VLOOKUP(shopping_behavior_updated[[#This Row],[Customer ID]],A768:$A$3902,1,FALSE),0),1,0)</f>
        <v>0</v>
      </c>
    </row>
    <row r="768" spans="1:21" x14ac:dyDescent="0.2">
      <c r="A768" s="3">
        <v>767</v>
      </c>
      <c r="B768" s="3">
        <v>57</v>
      </c>
      <c r="C768" s="3" t="s">
        <v>18</v>
      </c>
      <c r="D768" s="3" t="s">
        <v>142</v>
      </c>
      <c r="E768" s="3" t="s">
        <v>66</v>
      </c>
      <c r="F768" s="3">
        <v>48</v>
      </c>
      <c r="G768" s="3" t="s">
        <v>106</v>
      </c>
      <c r="H768" s="3" t="s">
        <v>43</v>
      </c>
      <c r="I768" s="3" t="s">
        <v>108</v>
      </c>
      <c r="J768" s="3" t="s">
        <v>24</v>
      </c>
      <c r="K768" s="3">
        <v>36</v>
      </c>
      <c r="L768" s="3" t="s">
        <v>25</v>
      </c>
      <c r="M768" s="3" t="str">
        <f>IF(shopping_behavior_updated[[#This Row],[Subscription Status]]="","desconocido",shopping_behavior_updated[[#This Row],[Subscription Status]])</f>
        <v>Yes</v>
      </c>
      <c r="N768" s="3" t="s">
        <v>44</v>
      </c>
      <c r="O768" s="3" t="s">
        <v>25</v>
      </c>
      <c r="P768" s="3" t="s">
        <v>25</v>
      </c>
      <c r="Q768" s="3">
        <v>13</v>
      </c>
      <c r="R768" s="3" t="s">
        <v>45</v>
      </c>
      <c r="S768" s="3" t="s">
        <v>87</v>
      </c>
      <c r="T768" s="3">
        <f>COUNTBLANK(shopping_behavior_updated[Customer ID])</f>
        <v>0</v>
      </c>
      <c r="U768" s="3">
        <f>IF(IFERROR(VLOOKUP(shopping_behavior_updated[[#This Row],[Customer ID]],A769:$A$3902,1,FALSE),0),1,0)</f>
        <v>0</v>
      </c>
    </row>
    <row r="769" spans="1:21" x14ac:dyDescent="0.2">
      <c r="A769" s="3">
        <v>768</v>
      </c>
      <c r="B769" s="3">
        <v>27</v>
      </c>
      <c r="C769" s="3" t="s">
        <v>18</v>
      </c>
      <c r="D769" s="3" t="s">
        <v>61</v>
      </c>
      <c r="E769" s="3" t="s">
        <v>62</v>
      </c>
      <c r="F769" s="3">
        <v>77</v>
      </c>
      <c r="G769" s="3" t="s">
        <v>137</v>
      </c>
      <c r="H769" s="3" t="s">
        <v>43</v>
      </c>
      <c r="I769" s="3" t="s">
        <v>109</v>
      </c>
      <c r="J769" s="3" t="s">
        <v>56</v>
      </c>
      <c r="K769" s="3">
        <v>25</v>
      </c>
      <c r="L769" s="3" t="s">
        <v>25</v>
      </c>
      <c r="M769" s="3" t="str">
        <f>IF(shopping_behavior_updated[[#This Row],[Subscription Status]]="","desconocido",shopping_behavior_updated[[#This Row],[Subscription Status]])</f>
        <v>Yes</v>
      </c>
      <c r="N769" s="3" t="s">
        <v>44</v>
      </c>
      <c r="O769" s="3" t="s">
        <v>25</v>
      </c>
      <c r="P769" s="3" t="s">
        <v>25</v>
      </c>
      <c r="Q769" s="3">
        <v>11</v>
      </c>
      <c r="R769" s="3" t="s">
        <v>32</v>
      </c>
      <c r="S769" s="3" t="s">
        <v>48</v>
      </c>
      <c r="T769" s="3">
        <f>COUNTBLANK(shopping_behavior_updated[Customer ID])</f>
        <v>0</v>
      </c>
      <c r="U769" s="3">
        <f>IF(IFERROR(VLOOKUP(shopping_behavior_updated[[#This Row],[Customer ID]],A770:$A$3902,1,FALSE),0),1,0)</f>
        <v>0</v>
      </c>
    </row>
    <row r="770" spans="1:21" x14ac:dyDescent="0.2">
      <c r="A770" s="3">
        <v>769</v>
      </c>
      <c r="B770" s="3">
        <v>64</v>
      </c>
      <c r="C770" s="3" t="s">
        <v>18</v>
      </c>
      <c r="D770" s="3" t="s">
        <v>131</v>
      </c>
      <c r="E770" s="3" t="s">
        <v>66</v>
      </c>
      <c r="F770" s="3">
        <v>95</v>
      </c>
      <c r="G770" s="3" t="s">
        <v>114</v>
      </c>
      <c r="H770" s="3" t="s">
        <v>91</v>
      </c>
      <c r="I770" s="3" t="s">
        <v>107</v>
      </c>
      <c r="J770" s="3" t="s">
        <v>36</v>
      </c>
      <c r="K770" s="3">
        <v>26</v>
      </c>
      <c r="L770" s="3" t="s">
        <v>25</v>
      </c>
      <c r="M770" s="3" t="str">
        <f>IF(shopping_behavior_updated[[#This Row],[Subscription Status]]="","desconocido",shopping_behavior_updated[[#This Row],[Subscription Status]])</f>
        <v>Yes</v>
      </c>
      <c r="N770" s="3" t="s">
        <v>26</v>
      </c>
      <c r="O770" s="3" t="s">
        <v>25</v>
      </c>
      <c r="P770" s="3" t="s">
        <v>25</v>
      </c>
      <c r="Q770" s="3">
        <v>45</v>
      </c>
      <c r="R770" s="3" t="s">
        <v>27</v>
      </c>
      <c r="S770" s="3" t="s">
        <v>39</v>
      </c>
      <c r="T770" s="3">
        <f>COUNTBLANK(shopping_behavior_updated[Customer ID])</f>
        <v>0</v>
      </c>
      <c r="U770" s="3">
        <f>IF(IFERROR(VLOOKUP(shopping_behavior_updated[[#This Row],[Customer ID]],A771:$A$3902,1,FALSE),0),1,0)</f>
        <v>0</v>
      </c>
    </row>
    <row r="771" spans="1:21" x14ac:dyDescent="0.2">
      <c r="A771" s="3">
        <v>770</v>
      </c>
      <c r="B771" s="3">
        <v>52</v>
      </c>
      <c r="C771" s="3" t="s">
        <v>18</v>
      </c>
      <c r="D771" s="3" t="s">
        <v>124</v>
      </c>
      <c r="E771" s="3" t="s">
        <v>20</v>
      </c>
      <c r="F771" s="3">
        <v>100</v>
      </c>
      <c r="G771" s="3" t="s">
        <v>78</v>
      </c>
      <c r="H771" s="3" t="s">
        <v>43</v>
      </c>
      <c r="I771" s="3" t="s">
        <v>64</v>
      </c>
      <c r="J771" s="3" t="s">
        <v>36</v>
      </c>
      <c r="K771" s="3">
        <v>43</v>
      </c>
      <c r="L771" s="3" t="s">
        <v>25</v>
      </c>
      <c r="M771" s="3" t="str">
        <f>IF(shopping_behavior_updated[[#This Row],[Subscription Status]]="","desconocido",shopping_behavior_updated[[#This Row],[Subscription Status]])</f>
        <v>Yes</v>
      </c>
      <c r="N771" s="3" t="s">
        <v>73</v>
      </c>
      <c r="O771" s="3" t="s">
        <v>25</v>
      </c>
      <c r="P771" s="3" t="s">
        <v>25</v>
      </c>
      <c r="Q771" s="3">
        <v>8</v>
      </c>
      <c r="R771" s="3" t="s">
        <v>45</v>
      </c>
      <c r="S771" s="3" t="s">
        <v>87</v>
      </c>
      <c r="T771" s="3">
        <f>COUNTBLANK(shopping_behavior_updated[Customer ID])</f>
        <v>0</v>
      </c>
      <c r="U771" s="3">
        <f>IF(IFERROR(VLOOKUP(shopping_behavior_updated[[#This Row],[Customer ID]],A772:$A$3902,1,FALSE),0),1,0)</f>
        <v>0</v>
      </c>
    </row>
    <row r="772" spans="1:21" x14ac:dyDescent="0.2">
      <c r="A772" s="3">
        <v>771</v>
      </c>
      <c r="B772" s="3">
        <v>19</v>
      </c>
      <c r="C772" s="3" t="s">
        <v>18</v>
      </c>
      <c r="D772" s="3" t="s">
        <v>49</v>
      </c>
      <c r="E772" s="3" t="s">
        <v>41</v>
      </c>
      <c r="F772" s="3">
        <v>54</v>
      </c>
      <c r="G772" s="3" t="s">
        <v>128</v>
      </c>
      <c r="H772" s="3" t="s">
        <v>43</v>
      </c>
      <c r="I772" s="3" t="s">
        <v>23</v>
      </c>
      <c r="J772" s="3" t="s">
        <v>36</v>
      </c>
      <c r="K772" s="3">
        <v>33</v>
      </c>
      <c r="L772" s="3" t="s">
        <v>25</v>
      </c>
      <c r="M772" s="3" t="str">
        <f>IF(shopping_behavior_updated[[#This Row],[Subscription Status]]="","desconocido",shopping_behavior_updated[[#This Row],[Subscription Status]])</f>
        <v>Yes</v>
      </c>
      <c r="N772" s="3" t="s">
        <v>26</v>
      </c>
      <c r="O772" s="3" t="s">
        <v>25</v>
      </c>
      <c r="P772" s="3" t="s">
        <v>25</v>
      </c>
      <c r="Q772" s="3">
        <v>8</v>
      </c>
      <c r="R772" s="3" t="s">
        <v>38</v>
      </c>
      <c r="S772" s="3" t="s">
        <v>48</v>
      </c>
      <c r="T772" s="3">
        <f>COUNTBLANK(shopping_behavior_updated[Customer ID])</f>
        <v>0</v>
      </c>
      <c r="U772" s="3">
        <f>IF(IFERROR(VLOOKUP(shopping_behavior_updated[[#This Row],[Customer ID]],A773:$A$3902,1,FALSE),0),1,0)</f>
        <v>0</v>
      </c>
    </row>
    <row r="773" spans="1:21" x14ac:dyDescent="0.2">
      <c r="A773" s="3">
        <v>772</v>
      </c>
      <c r="B773" s="3">
        <v>22</v>
      </c>
      <c r="C773" s="3" t="s">
        <v>18</v>
      </c>
      <c r="D773" s="3" t="s">
        <v>29</v>
      </c>
      <c r="E773" s="3" t="s">
        <v>20</v>
      </c>
      <c r="F773" s="3">
        <v>68</v>
      </c>
      <c r="G773" s="3" t="s">
        <v>76</v>
      </c>
      <c r="H773" s="3" t="s">
        <v>22</v>
      </c>
      <c r="I773" s="3" t="s">
        <v>108</v>
      </c>
      <c r="J773" s="3" t="s">
        <v>56</v>
      </c>
      <c r="K773" s="3">
        <v>26</v>
      </c>
      <c r="L773" s="3" t="s">
        <v>25</v>
      </c>
      <c r="M773" s="3" t="str">
        <f>IF(shopping_behavior_updated[[#This Row],[Subscription Status]]="","desconocido",shopping_behavior_updated[[#This Row],[Subscription Status]])</f>
        <v>Yes</v>
      </c>
      <c r="N773" s="3" t="s">
        <v>44</v>
      </c>
      <c r="O773" s="3" t="s">
        <v>25</v>
      </c>
      <c r="P773" s="3" t="s">
        <v>25</v>
      </c>
      <c r="Q773" s="3">
        <v>34</v>
      </c>
      <c r="R773" s="3" t="s">
        <v>74</v>
      </c>
      <c r="S773" s="3" t="s">
        <v>28</v>
      </c>
      <c r="T773" s="3">
        <f>COUNTBLANK(shopping_behavior_updated[Customer ID])</f>
        <v>0</v>
      </c>
      <c r="U773" s="3">
        <f>IF(IFERROR(VLOOKUP(shopping_behavior_updated[[#This Row],[Customer ID]],A774:$A$3902,1,FALSE),0),1,0)</f>
        <v>0</v>
      </c>
    </row>
    <row r="774" spans="1:21" x14ac:dyDescent="0.2">
      <c r="A774" s="3">
        <v>773</v>
      </c>
      <c r="B774" s="3">
        <v>18</v>
      </c>
      <c r="C774" s="3" t="s">
        <v>18</v>
      </c>
      <c r="D774" s="3" t="s">
        <v>33</v>
      </c>
      <c r="E774" s="3" t="s">
        <v>20</v>
      </c>
      <c r="F774" s="3">
        <v>22</v>
      </c>
      <c r="G774" s="3" t="s">
        <v>114</v>
      </c>
      <c r="H774" s="3" t="s">
        <v>22</v>
      </c>
      <c r="I774" s="3" t="s">
        <v>84</v>
      </c>
      <c r="J774" s="3" t="s">
        <v>56</v>
      </c>
      <c r="K774" s="3">
        <v>36</v>
      </c>
      <c r="L774" s="3" t="s">
        <v>25</v>
      </c>
      <c r="M774" s="3" t="str">
        <f>IF(shopping_behavior_updated[[#This Row],[Subscription Status]]="","desconocido",shopping_behavior_updated[[#This Row],[Subscription Status]])</f>
        <v>Yes</v>
      </c>
      <c r="N774" s="3" t="s">
        <v>37</v>
      </c>
      <c r="O774" s="3" t="s">
        <v>25</v>
      </c>
      <c r="P774" s="3" t="s">
        <v>25</v>
      </c>
      <c r="Q774" s="3">
        <v>40</v>
      </c>
      <c r="R774" s="3" t="s">
        <v>85</v>
      </c>
      <c r="S774" s="3" t="s">
        <v>75</v>
      </c>
      <c r="T774" s="3">
        <f>COUNTBLANK(shopping_behavior_updated[Customer ID])</f>
        <v>0</v>
      </c>
      <c r="U774" s="3">
        <f>IF(IFERROR(VLOOKUP(shopping_behavior_updated[[#This Row],[Customer ID]],A775:$A$3902,1,FALSE),0),1,0)</f>
        <v>0</v>
      </c>
    </row>
    <row r="775" spans="1:21" x14ac:dyDescent="0.2">
      <c r="A775" s="3">
        <v>774</v>
      </c>
      <c r="B775" s="3">
        <v>29</v>
      </c>
      <c r="C775" s="3" t="s">
        <v>18</v>
      </c>
      <c r="D775" s="3" t="s">
        <v>123</v>
      </c>
      <c r="E775" s="3" t="s">
        <v>66</v>
      </c>
      <c r="F775" s="3">
        <v>84</v>
      </c>
      <c r="G775" s="3" t="s">
        <v>98</v>
      </c>
      <c r="H775" s="3" t="s">
        <v>22</v>
      </c>
      <c r="I775" s="3" t="s">
        <v>125</v>
      </c>
      <c r="J775" s="3" t="s">
        <v>24</v>
      </c>
      <c r="K775" s="3">
        <v>26</v>
      </c>
      <c r="L775" s="3" t="s">
        <v>25</v>
      </c>
      <c r="M775" s="3" t="str">
        <f>IF(shopping_behavior_updated[[#This Row],[Subscription Status]]="","desconocido",shopping_behavior_updated[[#This Row],[Subscription Status]])</f>
        <v>Yes</v>
      </c>
      <c r="N775" s="3" t="s">
        <v>26</v>
      </c>
      <c r="O775" s="3" t="s">
        <v>25</v>
      </c>
      <c r="P775" s="3" t="s">
        <v>25</v>
      </c>
      <c r="Q775" s="3">
        <v>14</v>
      </c>
      <c r="R775" s="3" t="s">
        <v>85</v>
      </c>
      <c r="S775" s="3" t="s">
        <v>75</v>
      </c>
      <c r="T775" s="3">
        <f>COUNTBLANK(shopping_behavior_updated[Customer ID])</f>
        <v>0</v>
      </c>
      <c r="U775" s="3">
        <f>IF(IFERROR(VLOOKUP(shopping_behavior_updated[[#This Row],[Customer ID]],A776:$A$3902,1,FALSE),0),1,0)</f>
        <v>0</v>
      </c>
    </row>
    <row r="776" spans="1:21" x14ac:dyDescent="0.2">
      <c r="A776" s="3">
        <v>775</v>
      </c>
      <c r="B776" s="3">
        <v>42</v>
      </c>
      <c r="C776" s="3" t="s">
        <v>18</v>
      </c>
      <c r="D776" s="3" t="s">
        <v>123</v>
      </c>
      <c r="E776" s="3" t="s">
        <v>66</v>
      </c>
      <c r="F776" s="3">
        <v>46</v>
      </c>
      <c r="G776" s="3" t="s">
        <v>106</v>
      </c>
      <c r="H776" s="3" t="s">
        <v>43</v>
      </c>
      <c r="I776" s="3" t="s">
        <v>133</v>
      </c>
      <c r="J776" s="3" t="s">
        <v>52</v>
      </c>
      <c r="K776" s="3">
        <v>35</v>
      </c>
      <c r="L776" s="3" t="s">
        <v>25</v>
      </c>
      <c r="M776" s="3" t="str">
        <f>IF(shopping_behavior_updated[[#This Row],[Subscription Status]]="","desconocido",shopping_behavior_updated[[#This Row],[Subscription Status]])</f>
        <v>Yes</v>
      </c>
      <c r="N776" s="3" t="s">
        <v>53</v>
      </c>
      <c r="O776" s="3" t="s">
        <v>25</v>
      </c>
      <c r="P776" s="3" t="s">
        <v>25</v>
      </c>
      <c r="Q776" s="3">
        <v>11</v>
      </c>
      <c r="R776" s="3" t="s">
        <v>38</v>
      </c>
      <c r="S776" s="3" t="s">
        <v>57</v>
      </c>
      <c r="T776" s="3">
        <f>COUNTBLANK(shopping_behavior_updated[Customer ID])</f>
        <v>0</v>
      </c>
      <c r="U776" s="3">
        <f>IF(IFERROR(VLOOKUP(shopping_behavior_updated[[#This Row],[Customer ID]],A777:$A$3902,1,FALSE),0),1,0)</f>
        <v>0</v>
      </c>
    </row>
    <row r="777" spans="1:21" x14ac:dyDescent="0.2">
      <c r="A777" s="3">
        <v>776</v>
      </c>
      <c r="B777" s="3">
        <v>49</v>
      </c>
      <c r="C777" s="3" t="s">
        <v>18</v>
      </c>
      <c r="D777" s="3" t="s">
        <v>65</v>
      </c>
      <c r="E777" s="3" t="s">
        <v>66</v>
      </c>
      <c r="F777" s="3">
        <v>53</v>
      </c>
      <c r="G777" s="3" t="s">
        <v>21</v>
      </c>
      <c r="H777" s="3" t="s">
        <v>35</v>
      </c>
      <c r="I777" s="3" t="s">
        <v>79</v>
      </c>
      <c r="J777" s="3" t="s">
        <v>24</v>
      </c>
      <c r="K777" s="3">
        <v>3</v>
      </c>
      <c r="L777" s="3" t="s">
        <v>25</v>
      </c>
      <c r="M777" s="3" t="str">
        <f>IF(shopping_behavior_updated[[#This Row],[Subscription Status]]="","desconocido",shopping_behavior_updated[[#This Row],[Subscription Status]])</f>
        <v>Yes</v>
      </c>
      <c r="N777" s="3" t="s">
        <v>73</v>
      </c>
      <c r="O777" s="3" t="s">
        <v>25</v>
      </c>
      <c r="P777" s="3" t="s">
        <v>25</v>
      </c>
      <c r="Q777" s="3">
        <v>8</v>
      </c>
      <c r="R777" s="3" t="s">
        <v>45</v>
      </c>
      <c r="S777" s="3" t="s">
        <v>87</v>
      </c>
      <c r="T777" s="3">
        <f>COUNTBLANK(shopping_behavior_updated[Customer ID])</f>
        <v>0</v>
      </c>
      <c r="U777" s="3">
        <f>IF(IFERROR(VLOOKUP(shopping_behavior_updated[[#This Row],[Customer ID]],A778:$A$3902,1,FALSE),0),1,0)</f>
        <v>0</v>
      </c>
    </row>
    <row r="778" spans="1:21" x14ac:dyDescent="0.2">
      <c r="A778" s="3">
        <v>777</v>
      </c>
      <c r="B778" s="3">
        <v>49</v>
      </c>
      <c r="C778" s="3" t="s">
        <v>18</v>
      </c>
      <c r="D778" s="3" t="s">
        <v>54</v>
      </c>
      <c r="E778" s="3" t="s">
        <v>20</v>
      </c>
      <c r="F778" s="3">
        <v>60</v>
      </c>
      <c r="G778" s="3" t="s">
        <v>89</v>
      </c>
      <c r="H778" s="3" t="s">
        <v>43</v>
      </c>
      <c r="I778" s="3" t="s">
        <v>31</v>
      </c>
      <c r="J778" s="3" t="s">
        <v>36</v>
      </c>
      <c r="K778" s="3">
        <v>5</v>
      </c>
      <c r="L778" s="3" t="s">
        <v>25</v>
      </c>
      <c r="M778" s="3" t="str">
        <f>IF(shopping_behavior_updated[[#This Row],[Subscription Status]]="","desconocido",shopping_behavior_updated[[#This Row],[Subscription Status]])</f>
        <v>Yes</v>
      </c>
      <c r="N778" s="3" t="s">
        <v>53</v>
      </c>
      <c r="O778" s="3" t="s">
        <v>25</v>
      </c>
      <c r="P778" s="3" t="s">
        <v>25</v>
      </c>
      <c r="Q778" s="3">
        <v>8</v>
      </c>
      <c r="R778" s="3" t="s">
        <v>27</v>
      </c>
      <c r="S778" s="3" t="s">
        <v>96</v>
      </c>
      <c r="T778" s="3">
        <f>COUNTBLANK(shopping_behavior_updated[Customer ID])</f>
        <v>0</v>
      </c>
      <c r="U778" s="3">
        <f>IF(IFERROR(VLOOKUP(shopping_behavior_updated[[#This Row],[Customer ID]],A779:$A$3902,1,FALSE),0),1,0)</f>
        <v>0</v>
      </c>
    </row>
    <row r="779" spans="1:21" x14ac:dyDescent="0.2">
      <c r="A779" s="3">
        <v>778</v>
      </c>
      <c r="B779" s="3">
        <v>55</v>
      </c>
      <c r="C779" s="3" t="s">
        <v>18</v>
      </c>
      <c r="D779" s="3" t="s">
        <v>124</v>
      </c>
      <c r="E779" s="3" t="s">
        <v>20</v>
      </c>
      <c r="F779" s="3">
        <v>32</v>
      </c>
      <c r="G779" s="3" t="s">
        <v>50</v>
      </c>
      <c r="H779" s="3" t="s">
        <v>91</v>
      </c>
      <c r="I779" s="3" t="s">
        <v>64</v>
      </c>
      <c r="J779" s="3" t="s">
        <v>36</v>
      </c>
      <c r="K779" s="3">
        <v>25</v>
      </c>
      <c r="L779" s="3" t="s">
        <v>25</v>
      </c>
      <c r="M779" s="3" t="str">
        <f>IF(shopping_behavior_updated[[#This Row],[Subscription Status]]="","desconocido",shopping_behavior_updated[[#This Row],[Subscription Status]])</f>
        <v>Yes</v>
      </c>
      <c r="N779" s="3" t="s">
        <v>26</v>
      </c>
      <c r="O779" s="3" t="s">
        <v>25</v>
      </c>
      <c r="P779" s="3" t="s">
        <v>25</v>
      </c>
      <c r="Q779" s="3">
        <v>37</v>
      </c>
      <c r="R779" s="3" t="s">
        <v>27</v>
      </c>
      <c r="S779" s="3" t="s">
        <v>39</v>
      </c>
      <c r="T779" s="3">
        <f>COUNTBLANK(shopping_behavior_updated[Customer ID])</f>
        <v>0</v>
      </c>
      <c r="U779" s="3">
        <f>IF(IFERROR(VLOOKUP(shopping_behavior_updated[[#This Row],[Customer ID]],A780:$A$3902,1,FALSE),0),1,0)</f>
        <v>0</v>
      </c>
    </row>
    <row r="780" spans="1:21" x14ac:dyDescent="0.2">
      <c r="A780" s="3">
        <v>779</v>
      </c>
      <c r="B780" s="3">
        <v>29</v>
      </c>
      <c r="C780" s="3" t="s">
        <v>18</v>
      </c>
      <c r="D780" s="3" t="s">
        <v>124</v>
      </c>
      <c r="E780" s="3" t="s">
        <v>20</v>
      </c>
      <c r="F780" s="3">
        <v>50</v>
      </c>
      <c r="G780" s="3" t="s">
        <v>34</v>
      </c>
      <c r="H780" s="3" t="s">
        <v>43</v>
      </c>
      <c r="I780" s="3" t="s">
        <v>133</v>
      </c>
      <c r="J780" s="3" t="s">
        <v>52</v>
      </c>
      <c r="K780" s="3">
        <v>29</v>
      </c>
      <c r="L780" s="3" t="s">
        <v>25</v>
      </c>
      <c r="M780" s="3" t="str">
        <f>IF(shopping_behavior_updated[[#This Row],[Subscription Status]]="","desconocido",shopping_behavior_updated[[#This Row],[Subscription Status]])</f>
        <v>Yes</v>
      </c>
      <c r="N780" s="3" t="s">
        <v>73</v>
      </c>
      <c r="O780" s="3" t="s">
        <v>25</v>
      </c>
      <c r="P780" s="3" t="s">
        <v>25</v>
      </c>
      <c r="Q780" s="3">
        <v>23</v>
      </c>
      <c r="R780" s="3" t="s">
        <v>85</v>
      </c>
      <c r="S780" s="3" t="s">
        <v>48</v>
      </c>
      <c r="T780" s="3">
        <f>COUNTBLANK(shopping_behavior_updated[Customer ID])</f>
        <v>0</v>
      </c>
      <c r="U780" s="3">
        <f>IF(IFERROR(VLOOKUP(shopping_behavior_updated[[#This Row],[Customer ID]],A781:$A$3902,1,FALSE),0),1,0)</f>
        <v>0</v>
      </c>
    </row>
    <row r="781" spans="1:21" x14ac:dyDescent="0.2">
      <c r="A781" s="3">
        <v>780</v>
      </c>
      <c r="B781" s="3">
        <v>60</v>
      </c>
      <c r="C781" s="3" t="s">
        <v>18</v>
      </c>
      <c r="D781" s="3" t="s">
        <v>80</v>
      </c>
      <c r="E781" s="3" t="s">
        <v>20</v>
      </c>
      <c r="F781" s="3">
        <v>94</v>
      </c>
      <c r="G781" s="3" t="s">
        <v>139</v>
      </c>
      <c r="H781" s="3" t="s">
        <v>43</v>
      </c>
      <c r="I781" s="3" t="s">
        <v>143</v>
      </c>
      <c r="J781" s="3" t="s">
        <v>36</v>
      </c>
      <c r="K781" s="3">
        <v>46</v>
      </c>
      <c r="L781" s="3" t="s">
        <v>25</v>
      </c>
      <c r="M781" s="3" t="str">
        <f>IF(shopping_behavior_updated[[#This Row],[Subscription Status]]="","desconocido",shopping_behavior_updated[[#This Row],[Subscription Status]])</f>
        <v>Yes</v>
      </c>
      <c r="N781" s="3" t="s">
        <v>26</v>
      </c>
      <c r="O781" s="3" t="s">
        <v>25</v>
      </c>
      <c r="P781" s="3" t="s">
        <v>25</v>
      </c>
      <c r="Q781" s="3">
        <v>38</v>
      </c>
      <c r="R781" s="3" t="s">
        <v>32</v>
      </c>
      <c r="S781" s="3" t="s">
        <v>48</v>
      </c>
      <c r="T781" s="3">
        <f>COUNTBLANK(shopping_behavior_updated[Customer ID])</f>
        <v>0</v>
      </c>
      <c r="U781" s="3">
        <f>IF(IFERROR(VLOOKUP(shopping_behavior_updated[[#This Row],[Customer ID]],A782:$A$3902,1,FALSE),0),1,0)</f>
        <v>0</v>
      </c>
    </row>
    <row r="782" spans="1:21" x14ac:dyDescent="0.2">
      <c r="A782" s="3">
        <v>781</v>
      </c>
      <c r="B782" s="3">
        <v>34</v>
      </c>
      <c r="C782" s="3" t="s">
        <v>18</v>
      </c>
      <c r="D782" s="3" t="s">
        <v>70</v>
      </c>
      <c r="E782" s="3" t="s">
        <v>41</v>
      </c>
      <c r="F782" s="3">
        <v>26</v>
      </c>
      <c r="G782" s="3" t="s">
        <v>83</v>
      </c>
      <c r="H782" s="3" t="s">
        <v>43</v>
      </c>
      <c r="I782" s="3" t="s">
        <v>47</v>
      </c>
      <c r="J782" s="3" t="s">
        <v>36</v>
      </c>
      <c r="K782" s="3">
        <v>36</v>
      </c>
      <c r="L782" s="3" t="s">
        <v>25</v>
      </c>
      <c r="M782" s="3" t="str">
        <f>IF(shopping_behavior_updated[[#This Row],[Subscription Status]]="","desconocido",shopping_behavior_updated[[#This Row],[Subscription Status]])</f>
        <v>Yes</v>
      </c>
      <c r="N782" s="3" t="s">
        <v>37</v>
      </c>
      <c r="O782" s="3" t="s">
        <v>25</v>
      </c>
      <c r="P782" s="3" t="s">
        <v>25</v>
      </c>
      <c r="Q782" s="3">
        <v>38</v>
      </c>
      <c r="R782" s="3" t="s">
        <v>32</v>
      </c>
      <c r="S782" s="3" t="s">
        <v>57</v>
      </c>
      <c r="T782" s="3">
        <f>COUNTBLANK(shopping_behavior_updated[Customer ID])</f>
        <v>0</v>
      </c>
      <c r="U782" s="3">
        <f>IF(IFERROR(VLOOKUP(shopping_behavior_updated[[#This Row],[Customer ID]],A783:$A$3902,1,FALSE),0),1,0)</f>
        <v>0</v>
      </c>
    </row>
    <row r="783" spans="1:21" x14ac:dyDescent="0.2">
      <c r="A783" s="3">
        <v>782</v>
      </c>
      <c r="B783" s="3">
        <v>30</v>
      </c>
      <c r="C783" s="3" t="s">
        <v>18</v>
      </c>
      <c r="D783" s="3" t="s">
        <v>118</v>
      </c>
      <c r="E783" s="3" t="s">
        <v>66</v>
      </c>
      <c r="F783" s="3">
        <v>44</v>
      </c>
      <c r="G783" s="3" t="s">
        <v>128</v>
      </c>
      <c r="H783" s="3" t="s">
        <v>22</v>
      </c>
      <c r="I783" s="3" t="s">
        <v>125</v>
      </c>
      <c r="J783" s="3" t="s">
        <v>24</v>
      </c>
      <c r="K783" s="3">
        <v>3</v>
      </c>
      <c r="L783" s="3" t="s">
        <v>25</v>
      </c>
      <c r="M783" s="3" t="str">
        <f>IF(shopping_behavior_updated[[#This Row],[Subscription Status]]="","desconocido",shopping_behavior_updated[[#This Row],[Subscription Status]])</f>
        <v>Yes</v>
      </c>
      <c r="N783" s="3" t="s">
        <v>73</v>
      </c>
      <c r="O783" s="3" t="s">
        <v>25</v>
      </c>
      <c r="P783" s="3" t="s">
        <v>25</v>
      </c>
      <c r="Q783" s="3">
        <v>12</v>
      </c>
      <c r="R783" s="3" t="s">
        <v>38</v>
      </c>
      <c r="S783" s="3" t="s">
        <v>28</v>
      </c>
      <c r="T783" s="3">
        <f>COUNTBLANK(shopping_behavior_updated[Customer ID])</f>
        <v>0</v>
      </c>
      <c r="U783" s="3">
        <f>IF(IFERROR(VLOOKUP(shopping_behavior_updated[[#This Row],[Customer ID]],A784:$A$3902,1,FALSE),0),1,0)</f>
        <v>0</v>
      </c>
    </row>
    <row r="784" spans="1:21" x14ac:dyDescent="0.2">
      <c r="A784" s="3">
        <v>783</v>
      </c>
      <c r="B784" s="3">
        <v>28</v>
      </c>
      <c r="C784" s="3" t="s">
        <v>18</v>
      </c>
      <c r="D784" s="3" t="s">
        <v>103</v>
      </c>
      <c r="E784" s="3" t="s">
        <v>20</v>
      </c>
      <c r="F784" s="3">
        <v>57</v>
      </c>
      <c r="G784" s="3" t="s">
        <v>76</v>
      </c>
      <c r="H784" s="3" t="s">
        <v>43</v>
      </c>
      <c r="I784" s="3" t="s">
        <v>95</v>
      </c>
      <c r="J784" s="3" t="s">
        <v>52</v>
      </c>
      <c r="K784" s="3">
        <v>45</v>
      </c>
      <c r="L784" s="3" t="s">
        <v>25</v>
      </c>
      <c r="M784" s="3" t="str">
        <f>IF(shopping_behavior_updated[[#This Row],[Subscription Status]]="","desconocido",shopping_behavior_updated[[#This Row],[Subscription Status]])</f>
        <v>Yes</v>
      </c>
      <c r="N784" s="3" t="s">
        <v>53</v>
      </c>
      <c r="O784" s="3" t="s">
        <v>25</v>
      </c>
      <c r="P784" s="3" t="s">
        <v>25</v>
      </c>
      <c r="Q784" s="3">
        <v>15</v>
      </c>
      <c r="R784" s="3" t="s">
        <v>32</v>
      </c>
      <c r="S784" s="3" t="s">
        <v>39</v>
      </c>
      <c r="T784" s="3">
        <f>COUNTBLANK(shopping_behavior_updated[Customer ID])</f>
        <v>0</v>
      </c>
      <c r="U784" s="3">
        <f>IF(IFERROR(VLOOKUP(shopping_behavior_updated[[#This Row],[Customer ID]],A785:$A$3902,1,FALSE),0),1,0)</f>
        <v>0</v>
      </c>
    </row>
    <row r="785" spans="1:21" x14ac:dyDescent="0.2">
      <c r="A785" s="3">
        <v>784</v>
      </c>
      <c r="B785" s="3">
        <v>63</v>
      </c>
      <c r="C785" s="3" t="s">
        <v>18</v>
      </c>
      <c r="D785" s="3" t="s">
        <v>112</v>
      </c>
      <c r="E785" s="3" t="s">
        <v>20</v>
      </c>
      <c r="F785" s="3">
        <v>65</v>
      </c>
      <c r="G785" s="3" t="s">
        <v>59</v>
      </c>
      <c r="H785" s="3" t="s">
        <v>22</v>
      </c>
      <c r="I785" s="3" t="s">
        <v>72</v>
      </c>
      <c r="J785" s="3" t="s">
        <v>24</v>
      </c>
      <c r="K785" s="3">
        <v>45</v>
      </c>
      <c r="L785" s="3" t="s">
        <v>25</v>
      </c>
      <c r="M785" s="3" t="str">
        <f>IF(shopping_behavior_updated[[#This Row],[Subscription Status]]="","desconocido",shopping_behavior_updated[[#This Row],[Subscription Status]])</f>
        <v>Yes</v>
      </c>
      <c r="N785" s="3" t="s">
        <v>44</v>
      </c>
      <c r="O785" s="3" t="s">
        <v>25</v>
      </c>
      <c r="P785" s="3" t="s">
        <v>25</v>
      </c>
      <c r="Q785" s="3">
        <v>38</v>
      </c>
      <c r="R785" s="3" t="s">
        <v>45</v>
      </c>
      <c r="S785" s="3" t="s">
        <v>28</v>
      </c>
      <c r="T785" s="3">
        <f>COUNTBLANK(shopping_behavior_updated[Customer ID])</f>
        <v>0</v>
      </c>
      <c r="U785" s="3">
        <f>IF(IFERROR(VLOOKUP(shopping_behavior_updated[[#This Row],[Customer ID]],A786:$A$3902,1,FALSE),0),1,0)</f>
        <v>0</v>
      </c>
    </row>
    <row r="786" spans="1:21" x14ac:dyDescent="0.2">
      <c r="A786" s="3">
        <v>785</v>
      </c>
      <c r="B786" s="3">
        <v>31</v>
      </c>
      <c r="C786" s="3" t="s">
        <v>18</v>
      </c>
      <c r="D786" s="3" t="s">
        <v>33</v>
      </c>
      <c r="E786" s="3" t="s">
        <v>20</v>
      </c>
      <c r="F786" s="3">
        <v>72</v>
      </c>
      <c r="G786" s="3" t="s">
        <v>89</v>
      </c>
      <c r="H786" s="3" t="s">
        <v>43</v>
      </c>
      <c r="I786" s="3" t="s">
        <v>99</v>
      </c>
      <c r="J786" s="3" t="s">
        <v>24</v>
      </c>
      <c r="K786" s="3">
        <v>32</v>
      </c>
      <c r="L786" s="3" t="s">
        <v>25</v>
      </c>
      <c r="M786" s="3" t="str">
        <f>IF(shopping_behavior_updated[[#This Row],[Subscription Status]]="","desconocido",shopping_behavior_updated[[#This Row],[Subscription Status]])</f>
        <v>Yes</v>
      </c>
      <c r="N786" s="3" t="s">
        <v>73</v>
      </c>
      <c r="O786" s="3" t="s">
        <v>25</v>
      </c>
      <c r="P786" s="3" t="s">
        <v>25</v>
      </c>
      <c r="Q786" s="3">
        <v>41</v>
      </c>
      <c r="R786" s="3" t="s">
        <v>74</v>
      </c>
      <c r="S786" s="3" t="s">
        <v>96</v>
      </c>
      <c r="T786" s="3">
        <f>COUNTBLANK(shopping_behavior_updated[Customer ID])</f>
        <v>0</v>
      </c>
      <c r="U786" s="3">
        <f>IF(IFERROR(VLOOKUP(shopping_behavior_updated[[#This Row],[Customer ID]],A787:$A$3902,1,FALSE),0),1,0)</f>
        <v>0</v>
      </c>
    </row>
    <row r="787" spans="1:21" x14ac:dyDescent="0.2">
      <c r="A787" s="3">
        <v>786</v>
      </c>
      <c r="B787" s="3">
        <v>46</v>
      </c>
      <c r="C787" s="3" t="s">
        <v>18</v>
      </c>
      <c r="D787" s="3" t="s">
        <v>58</v>
      </c>
      <c r="E787" s="3" t="s">
        <v>20</v>
      </c>
      <c r="F787" s="3">
        <v>62</v>
      </c>
      <c r="G787" s="3" t="s">
        <v>59</v>
      </c>
      <c r="H787" s="3" t="s">
        <v>35</v>
      </c>
      <c r="I787" s="3" t="s">
        <v>72</v>
      </c>
      <c r="J787" s="3" t="s">
        <v>36</v>
      </c>
      <c r="K787" s="3">
        <v>4</v>
      </c>
      <c r="L787" s="3" t="s">
        <v>25</v>
      </c>
      <c r="M787" s="3" t="str">
        <f>IF(shopping_behavior_updated[[#This Row],[Subscription Status]]="","desconocido",shopping_behavior_updated[[#This Row],[Subscription Status]])</f>
        <v>Yes</v>
      </c>
      <c r="N787" s="3" t="s">
        <v>44</v>
      </c>
      <c r="O787" s="3" t="s">
        <v>25</v>
      </c>
      <c r="P787" s="3" t="s">
        <v>25</v>
      </c>
      <c r="Q787" s="3">
        <v>37</v>
      </c>
      <c r="R787" s="3" t="s">
        <v>45</v>
      </c>
      <c r="S787" s="3" t="s">
        <v>28</v>
      </c>
      <c r="T787" s="3">
        <f>COUNTBLANK(shopping_behavior_updated[Customer ID])</f>
        <v>0</v>
      </c>
      <c r="U787" s="3">
        <f>IF(IFERROR(VLOOKUP(shopping_behavior_updated[[#This Row],[Customer ID]],A788:$A$3902,1,FALSE),0),1,0)</f>
        <v>0</v>
      </c>
    </row>
    <row r="788" spans="1:21" x14ac:dyDescent="0.2">
      <c r="A788" s="3">
        <v>787</v>
      </c>
      <c r="B788" s="3">
        <v>70</v>
      </c>
      <c r="C788" s="3" t="s">
        <v>18</v>
      </c>
      <c r="D788" s="3" t="s">
        <v>123</v>
      </c>
      <c r="E788" s="3" t="s">
        <v>66</v>
      </c>
      <c r="F788" s="3">
        <v>21</v>
      </c>
      <c r="G788" s="3" t="s">
        <v>115</v>
      </c>
      <c r="H788" s="3" t="s">
        <v>35</v>
      </c>
      <c r="I788" s="3" t="s">
        <v>84</v>
      </c>
      <c r="J788" s="3" t="s">
        <v>24</v>
      </c>
      <c r="K788" s="3">
        <v>48</v>
      </c>
      <c r="L788" s="3" t="s">
        <v>25</v>
      </c>
      <c r="M788" s="3" t="str">
        <f>IF(shopping_behavior_updated[[#This Row],[Subscription Status]]="","desconocido",shopping_behavior_updated[[#This Row],[Subscription Status]])</f>
        <v>Yes</v>
      </c>
      <c r="N788" s="3" t="s">
        <v>26</v>
      </c>
      <c r="O788" s="3" t="s">
        <v>25</v>
      </c>
      <c r="P788" s="3" t="s">
        <v>25</v>
      </c>
      <c r="Q788" s="3">
        <v>16</v>
      </c>
      <c r="R788" s="3" t="s">
        <v>74</v>
      </c>
      <c r="S788" s="3" t="s">
        <v>96</v>
      </c>
      <c r="T788" s="3">
        <f>COUNTBLANK(shopping_behavior_updated[Customer ID])</f>
        <v>0</v>
      </c>
      <c r="U788" s="3">
        <f>IF(IFERROR(VLOOKUP(shopping_behavior_updated[[#This Row],[Customer ID]],A789:$A$3902,1,FALSE),0),1,0)</f>
        <v>0</v>
      </c>
    </row>
    <row r="789" spans="1:21" x14ac:dyDescent="0.2">
      <c r="A789" s="3">
        <v>788</v>
      </c>
      <c r="B789" s="3">
        <v>53</v>
      </c>
      <c r="C789" s="3" t="s">
        <v>18</v>
      </c>
      <c r="D789" s="3" t="s">
        <v>65</v>
      </c>
      <c r="E789" s="3" t="s">
        <v>66</v>
      </c>
      <c r="F789" s="3">
        <v>85</v>
      </c>
      <c r="G789" s="3" t="s">
        <v>150</v>
      </c>
      <c r="H789" s="3" t="s">
        <v>35</v>
      </c>
      <c r="I789" s="3" t="s">
        <v>95</v>
      </c>
      <c r="J789" s="3" t="s">
        <v>36</v>
      </c>
      <c r="K789" s="3">
        <v>37</v>
      </c>
      <c r="L789" s="3" t="s">
        <v>25</v>
      </c>
      <c r="M789" s="3" t="str">
        <f>IF(shopping_behavior_updated[[#This Row],[Subscription Status]]="","desconocido",shopping_behavior_updated[[#This Row],[Subscription Status]])</f>
        <v>Yes</v>
      </c>
      <c r="N789" s="3" t="s">
        <v>37</v>
      </c>
      <c r="O789" s="3" t="s">
        <v>25</v>
      </c>
      <c r="P789" s="3" t="s">
        <v>25</v>
      </c>
      <c r="Q789" s="3">
        <v>25</v>
      </c>
      <c r="R789" s="3" t="s">
        <v>27</v>
      </c>
      <c r="S789" s="3" t="s">
        <v>39</v>
      </c>
      <c r="T789" s="3">
        <f>COUNTBLANK(shopping_behavior_updated[Customer ID])</f>
        <v>0</v>
      </c>
      <c r="U789" s="3">
        <f>IF(IFERROR(VLOOKUP(shopping_behavior_updated[[#This Row],[Customer ID]],A790:$A$3902,1,FALSE),0),1,0)</f>
        <v>0</v>
      </c>
    </row>
    <row r="790" spans="1:21" x14ac:dyDescent="0.2">
      <c r="A790" s="3">
        <v>789</v>
      </c>
      <c r="B790" s="3">
        <v>50</v>
      </c>
      <c r="C790" s="3" t="s">
        <v>18</v>
      </c>
      <c r="D790" s="3" t="s">
        <v>94</v>
      </c>
      <c r="E790" s="3" t="s">
        <v>20</v>
      </c>
      <c r="F790" s="3">
        <v>51</v>
      </c>
      <c r="G790" s="3" t="s">
        <v>42</v>
      </c>
      <c r="H790" s="3" t="s">
        <v>91</v>
      </c>
      <c r="I790" s="3" t="s">
        <v>133</v>
      </c>
      <c r="J790" s="3" t="s">
        <v>52</v>
      </c>
      <c r="K790" s="3">
        <v>38</v>
      </c>
      <c r="L790" s="3" t="s">
        <v>25</v>
      </c>
      <c r="M790" s="3" t="str">
        <f>IF(shopping_behavior_updated[[#This Row],[Subscription Status]]="","desconocido",shopping_behavior_updated[[#This Row],[Subscription Status]])</f>
        <v>Yes</v>
      </c>
      <c r="N790" s="3" t="s">
        <v>73</v>
      </c>
      <c r="O790" s="3" t="s">
        <v>25</v>
      </c>
      <c r="P790" s="3" t="s">
        <v>25</v>
      </c>
      <c r="Q790" s="3">
        <v>18</v>
      </c>
      <c r="R790" s="3" t="s">
        <v>74</v>
      </c>
      <c r="S790" s="3" t="s">
        <v>57</v>
      </c>
      <c r="T790" s="3">
        <f>COUNTBLANK(shopping_behavior_updated[Customer ID])</f>
        <v>0</v>
      </c>
      <c r="U790" s="3">
        <f>IF(IFERROR(VLOOKUP(shopping_behavior_updated[[#This Row],[Customer ID]],A791:$A$3902,1,FALSE),0),1,0)</f>
        <v>0</v>
      </c>
    </row>
    <row r="791" spans="1:21" x14ac:dyDescent="0.2">
      <c r="A791" s="3">
        <v>790</v>
      </c>
      <c r="B791" s="3">
        <v>33</v>
      </c>
      <c r="C791" s="3" t="s">
        <v>18</v>
      </c>
      <c r="D791" s="3" t="s">
        <v>65</v>
      </c>
      <c r="E791" s="3" t="s">
        <v>66</v>
      </c>
      <c r="F791" s="3">
        <v>84</v>
      </c>
      <c r="G791" s="3" t="s">
        <v>134</v>
      </c>
      <c r="H791" s="3" t="s">
        <v>35</v>
      </c>
      <c r="I791" s="3" t="s">
        <v>72</v>
      </c>
      <c r="J791" s="3" t="s">
        <v>56</v>
      </c>
      <c r="K791" s="3">
        <v>27</v>
      </c>
      <c r="L791" s="3" t="s">
        <v>25</v>
      </c>
      <c r="M791" s="3" t="str">
        <f>IF(shopping_behavior_updated[[#This Row],[Subscription Status]]="","desconocido",shopping_behavior_updated[[#This Row],[Subscription Status]])</f>
        <v>Yes</v>
      </c>
      <c r="N791" s="3" t="s">
        <v>53</v>
      </c>
      <c r="O791" s="3" t="s">
        <v>25</v>
      </c>
      <c r="P791" s="3" t="s">
        <v>25</v>
      </c>
      <c r="Q791" s="3">
        <v>4</v>
      </c>
      <c r="R791" s="3" t="s">
        <v>38</v>
      </c>
      <c r="S791" s="3" t="s">
        <v>75</v>
      </c>
      <c r="T791" s="3">
        <f>COUNTBLANK(shopping_behavior_updated[Customer ID])</f>
        <v>0</v>
      </c>
      <c r="U791" s="3">
        <f>IF(IFERROR(VLOOKUP(shopping_behavior_updated[[#This Row],[Customer ID]],A792:$A$3902,1,FALSE),0),1,0)</f>
        <v>0</v>
      </c>
    </row>
    <row r="792" spans="1:21" x14ac:dyDescent="0.2">
      <c r="A792" s="3">
        <v>791</v>
      </c>
      <c r="B792" s="3">
        <v>22</v>
      </c>
      <c r="C792" s="3" t="s">
        <v>18</v>
      </c>
      <c r="D792" s="3" t="s">
        <v>29</v>
      </c>
      <c r="E792" s="3" t="s">
        <v>20</v>
      </c>
      <c r="F792" s="3">
        <v>37</v>
      </c>
      <c r="G792" s="3" t="s">
        <v>59</v>
      </c>
      <c r="H792" s="3" t="s">
        <v>43</v>
      </c>
      <c r="I792" s="3" t="s">
        <v>125</v>
      </c>
      <c r="J792" s="3" t="s">
        <v>52</v>
      </c>
      <c r="K792" s="3">
        <v>49</v>
      </c>
      <c r="L792" s="3" t="s">
        <v>25</v>
      </c>
      <c r="M792" s="3" t="str">
        <f>IF(shopping_behavior_updated[[#This Row],[Subscription Status]]="","desconocido",shopping_behavior_updated[[#This Row],[Subscription Status]])</f>
        <v>Yes</v>
      </c>
      <c r="N792" s="3" t="s">
        <v>73</v>
      </c>
      <c r="O792" s="3" t="s">
        <v>25</v>
      </c>
      <c r="P792" s="3" t="s">
        <v>25</v>
      </c>
      <c r="Q792" s="3">
        <v>12</v>
      </c>
      <c r="R792" s="3" t="s">
        <v>74</v>
      </c>
      <c r="S792" s="3" t="s">
        <v>57</v>
      </c>
      <c r="T792" s="3">
        <f>COUNTBLANK(shopping_behavior_updated[Customer ID])</f>
        <v>0</v>
      </c>
      <c r="U792" s="3">
        <f>IF(IFERROR(VLOOKUP(shopping_behavior_updated[[#This Row],[Customer ID]],A793:$A$3902,1,FALSE),0),1,0)</f>
        <v>0</v>
      </c>
    </row>
    <row r="793" spans="1:21" x14ac:dyDescent="0.2">
      <c r="A793" s="3">
        <v>792</v>
      </c>
      <c r="B793" s="3">
        <v>50</v>
      </c>
      <c r="C793" s="3" t="s">
        <v>18</v>
      </c>
      <c r="D793" s="3" t="s">
        <v>118</v>
      </c>
      <c r="E793" s="3" t="s">
        <v>66</v>
      </c>
      <c r="F793" s="3">
        <v>44</v>
      </c>
      <c r="G793" s="3" t="s">
        <v>97</v>
      </c>
      <c r="H793" s="3" t="s">
        <v>35</v>
      </c>
      <c r="I793" s="3" t="s">
        <v>135</v>
      </c>
      <c r="J793" s="3" t="s">
        <v>52</v>
      </c>
      <c r="K793" s="3">
        <v>31</v>
      </c>
      <c r="L793" s="3" t="s">
        <v>25</v>
      </c>
      <c r="M793" s="3" t="str">
        <f>IF(shopping_behavior_updated[[#This Row],[Subscription Status]]="","desconocido",shopping_behavior_updated[[#This Row],[Subscription Status]])</f>
        <v>Yes</v>
      </c>
      <c r="N793" s="3" t="s">
        <v>69</v>
      </c>
      <c r="O793" s="3" t="s">
        <v>25</v>
      </c>
      <c r="P793" s="3" t="s">
        <v>25</v>
      </c>
      <c r="Q793" s="3">
        <v>35</v>
      </c>
      <c r="R793" s="3" t="s">
        <v>45</v>
      </c>
      <c r="S793" s="3" t="s">
        <v>28</v>
      </c>
      <c r="T793" s="3">
        <f>COUNTBLANK(shopping_behavior_updated[Customer ID])</f>
        <v>0</v>
      </c>
      <c r="U793" s="3">
        <f>IF(IFERROR(VLOOKUP(shopping_behavior_updated[[#This Row],[Customer ID]],A794:$A$3902,1,FALSE),0),1,0)</f>
        <v>0</v>
      </c>
    </row>
    <row r="794" spans="1:21" x14ac:dyDescent="0.2">
      <c r="A794" s="3">
        <v>793</v>
      </c>
      <c r="B794" s="3">
        <v>34</v>
      </c>
      <c r="C794" s="3" t="s">
        <v>18</v>
      </c>
      <c r="D794" s="3" t="s">
        <v>49</v>
      </c>
      <c r="E794" s="3" t="s">
        <v>41</v>
      </c>
      <c r="F794" s="3">
        <v>45</v>
      </c>
      <c r="G794" s="3" t="s">
        <v>126</v>
      </c>
      <c r="H794" s="3" t="s">
        <v>43</v>
      </c>
      <c r="I794" s="3" t="s">
        <v>82</v>
      </c>
      <c r="J794" s="3" t="s">
        <v>36</v>
      </c>
      <c r="K794" s="3">
        <v>42</v>
      </c>
      <c r="L794" s="3" t="s">
        <v>25</v>
      </c>
      <c r="M794" s="3" t="str">
        <f>IF(shopping_behavior_updated[[#This Row],[Subscription Status]]="","desconocido",shopping_behavior_updated[[#This Row],[Subscription Status]])</f>
        <v>Yes</v>
      </c>
      <c r="N794" s="3" t="s">
        <v>44</v>
      </c>
      <c r="O794" s="3" t="s">
        <v>25</v>
      </c>
      <c r="P794" s="3" t="s">
        <v>25</v>
      </c>
      <c r="Q794" s="3">
        <v>45</v>
      </c>
      <c r="R794" s="3" t="s">
        <v>27</v>
      </c>
      <c r="S794" s="3" t="s">
        <v>39</v>
      </c>
      <c r="T794" s="3">
        <f>COUNTBLANK(shopping_behavior_updated[Customer ID])</f>
        <v>0</v>
      </c>
      <c r="U794" s="3">
        <f>IF(IFERROR(VLOOKUP(shopping_behavior_updated[[#This Row],[Customer ID]],A795:$A$3902,1,FALSE),0),1,0)</f>
        <v>0</v>
      </c>
    </row>
    <row r="795" spans="1:21" x14ac:dyDescent="0.2">
      <c r="A795" s="3">
        <v>794</v>
      </c>
      <c r="B795" s="3">
        <v>24</v>
      </c>
      <c r="C795" s="3" t="s">
        <v>18</v>
      </c>
      <c r="D795" s="3" t="s">
        <v>94</v>
      </c>
      <c r="E795" s="3" t="s">
        <v>20</v>
      </c>
      <c r="F795" s="3">
        <v>35</v>
      </c>
      <c r="G795" s="3" t="s">
        <v>89</v>
      </c>
      <c r="H795" s="3" t="s">
        <v>22</v>
      </c>
      <c r="I795" s="3" t="s">
        <v>31</v>
      </c>
      <c r="J795" s="3" t="s">
        <v>52</v>
      </c>
      <c r="K795" s="3">
        <v>38</v>
      </c>
      <c r="L795" s="3" t="s">
        <v>25</v>
      </c>
      <c r="M795" s="3" t="str">
        <f>IF(shopping_behavior_updated[[#This Row],[Subscription Status]]="","desconocido",shopping_behavior_updated[[#This Row],[Subscription Status]])</f>
        <v>Yes</v>
      </c>
      <c r="N795" s="3" t="s">
        <v>37</v>
      </c>
      <c r="O795" s="3" t="s">
        <v>25</v>
      </c>
      <c r="P795" s="3" t="s">
        <v>25</v>
      </c>
      <c r="Q795" s="3">
        <v>16</v>
      </c>
      <c r="R795" s="3" t="s">
        <v>38</v>
      </c>
      <c r="S795" s="3" t="s">
        <v>87</v>
      </c>
      <c r="T795" s="3">
        <f>COUNTBLANK(shopping_behavior_updated[Customer ID])</f>
        <v>0</v>
      </c>
      <c r="U795" s="3">
        <f>IF(IFERROR(VLOOKUP(shopping_behavior_updated[[#This Row],[Customer ID]],A796:$A$3902,1,FALSE),0),1,0)</f>
        <v>0</v>
      </c>
    </row>
    <row r="796" spans="1:21" x14ac:dyDescent="0.2">
      <c r="A796" s="3">
        <v>795</v>
      </c>
      <c r="B796" s="3">
        <v>69</v>
      </c>
      <c r="C796" s="3" t="s">
        <v>18</v>
      </c>
      <c r="D796" s="3" t="s">
        <v>131</v>
      </c>
      <c r="E796" s="3" t="s">
        <v>66</v>
      </c>
      <c r="F796" s="3">
        <v>50</v>
      </c>
      <c r="G796" s="3" t="s">
        <v>21</v>
      </c>
      <c r="H796" s="3" t="s">
        <v>91</v>
      </c>
      <c r="I796" s="3" t="s">
        <v>133</v>
      </c>
      <c r="J796" s="3" t="s">
        <v>24</v>
      </c>
      <c r="K796" s="3">
        <v>42</v>
      </c>
      <c r="L796" s="3" t="s">
        <v>25</v>
      </c>
      <c r="M796" s="3" t="str">
        <f>IF(shopping_behavior_updated[[#This Row],[Subscription Status]]="","desconocido",shopping_behavior_updated[[#This Row],[Subscription Status]])</f>
        <v>Yes</v>
      </c>
      <c r="N796" s="3" t="s">
        <v>73</v>
      </c>
      <c r="O796" s="3" t="s">
        <v>25</v>
      </c>
      <c r="P796" s="3" t="s">
        <v>25</v>
      </c>
      <c r="Q796" s="3">
        <v>10</v>
      </c>
      <c r="R796" s="3" t="s">
        <v>85</v>
      </c>
      <c r="S796" s="3" t="s">
        <v>28</v>
      </c>
      <c r="T796" s="3">
        <f>COUNTBLANK(shopping_behavior_updated[Customer ID])</f>
        <v>0</v>
      </c>
      <c r="U796" s="3">
        <f>IF(IFERROR(VLOOKUP(shopping_behavior_updated[[#This Row],[Customer ID]],A797:$A$3902,1,FALSE),0),1,0)</f>
        <v>0</v>
      </c>
    </row>
    <row r="797" spans="1:21" x14ac:dyDescent="0.2">
      <c r="A797" s="3">
        <v>796</v>
      </c>
      <c r="B797" s="3">
        <v>39</v>
      </c>
      <c r="C797" s="3" t="s">
        <v>18</v>
      </c>
      <c r="D797" s="3" t="s">
        <v>40</v>
      </c>
      <c r="E797" s="3" t="s">
        <v>41</v>
      </c>
      <c r="F797" s="3">
        <v>26</v>
      </c>
      <c r="G797" s="3" t="s">
        <v>83</v>
      </c>
      <c r="H797" s="3" t="s">
        <v>43</v>
      </c>
      <c r="I797" s="3" t="s">
        <v>117</v>
      </c>
      <c r="J797" s="3" t="s">
        <v>52</v>
      </c>
      <c r="K797" s="3">
        <v>46</v>
      </c>
      <c r="L797" s="3" t="s">
        <v>25</v>
      </c>
      <c r="M797" s="3" t="str">
        <f>IF(shopping_behavior_updated[[#This Row],[Subscription Status]]="","desconocido",shopping_behavior_updated[[#This Row],[Subscription Status]])</f>
        <v>Yes</v>
      </c>
      <c r="N797" s="3" t="s">
        <v>73</v>
      </c>
      <c r="O797" s="3" t="s">
        <v>25</v>
      </c>
      <c r="P797" s="3" t="s">
        <v>25</v>
      </c>
      <c r="Q797" s="3">
        <v>34</v>
      </c>
      <c r="R797" s="3" t="s">
        <v>27</v>
      </c>
      <c r="S797" s="3" t="s">
        <v>48</v>
      </c>
      <c r="T797" s="3">
        <f>COUNTBLANK(shopping_behavior_updated[Customer ID])</f>
        <v>0</v>
      </c>
      <c r="U797" s="3">
        <f>IF(IFERROR(VLOOKUP(shopping_behavior_updated[[#This Row],[Customer ID]],A798:$A$3902,1,FALSE),0),1,0)</f>
        <v>0</v>
      </c>
    </row>
    <row r="798" spans="1:21" x14ac:dyDescent="0.2">
      <c r="A798" s="3">
        <v>797</v>
      </c>
      <c r="B798" s="3">
        <v>42</v>
      </c>
      <c r="C798" s="3" t="s">
        <v>18</v>
      </c>
      <c r="D798" s="3" t="s">
        <v>124</v>
      </c>
      <c r="E798" s="3" t="s">
        <v>20</v>
      </c>
      <c r="F798" s="3">
        <v>78</v>
      </c>
      <c r="G798" s="3" t="s">
        <v>116</v>
      </c>
      <c r="H798" s="3" t="s">
        <v>91</v>
      </c>
      <c r="I798" s="3" t="s">
        <v>93</v>
      </c>
      <c r="J798" s="3" t="s">
        <v>56</v>
      </c>
      <c r="K798" s="3">
        <v>4</v>
      </c>
      <c r="L798" s="3" t="s">
        <v>25</v>
      </c>
      <c r="M798" s="3" t="str">
        <f>IF(shopping_behavior_updated[[#This Row],[Subscription Status]]="","desconocido",shopping_behavior_updated[[#This Row],[Subscription Status]])</f>
        <v>Yes</v>
      </c>
      <c r="N798" s="3" t="s">
        <v>69</v>
      </c>
      <c r="O798" s="3" t="s">
        <v>25</v>
      </c>
      <c r="P798" s="3" t="s">
        <v>25</v>
      </c>
      <c r="Q798" s="3">
        <v>43</v>
      </c>
      <c r="R798" s="3" t="s">
        <v>38</v>
      </c>
      <c r="S798" s="3" t="s">
        <v>48</v>
      </c>
      <c r="T798" s="3">
        <f>COUNTBLANK(shopping_behavior_updated[Customer ID])</f>
        <v>0</v>
      </c>
      <c r="U798" s="3">
        <f>IF(IFERROR(VLOOKUP(shopping_behavior_updated[[#This Row],[Customer ID]],A799:$A$3902,1,FALSE),0),1,0)</f>
        <v>0</v>
      </c>
    </row>
    <row r="799" spans="1:21" x14ac:dyDescent="0.2">
      <c r="A799" s="3">
        <v>798</v>
      </c>
      <c r="B799" s="3">
        <v>42</v>
      </c>
      <c r="C799" s="3" t="s">
        <v>18</v>
      </c>
      <c r="D799" s="3" t="s">
        <v>61</v>
      </c>
      <c r="E799" s="3" t="s">
        <v>62</v>
      </c>
      <c r="F799" s="3">
        <v>82</v>
      </c>
      <c r="G799" s="3" t="s">
        <v>127</v>
      </c>
      <c r="H799" s="3" t="s">
        <v>43</v>
      </c>
      <c r="I799" s="3" t="s">
        <v>82</v>
      </c>
      <c r="J799" s="3" t="s">
        <v>56</v>
      </c>
      <c r="K799" s="3">
        <v>4</v>
      </c>
      <c r="L799" s="3" t="s">
        <v>25</v>
      </c>
      <c r="M799" s="3" t="str">
        <f>IF(shopping_behavior_updated[[#This Row],[Subscription Status]]="","desconocido",shopping_behavior_updated[[#This Row],[Subscription Status]])</f>
        <v>Yes</v>
      </c>
      <c r="N799" s="3" t="s">
        <v>69</v>
      </c>
      <c r="O799" s="3" t="s">
        <v>25</v>
      </c>
      <c r="P799" s="3" t="s">
        <v>25</v>
      </c>
      <c r="Q799" s="3">
        <v>38</v>
      </c>
      <c r="R799" s="3" t="s">
        <v>85</v>
      </c>
      <c r="S799" s="3" t="s">
        <v>39</v>
      </c>
      <c r="T799" s="3">
        <f>COUNTBLANK(shopping_behavior_updated[Customer ID])</f>
        <v>0</v>
      </c>
      <c r="U799" s="3">
        <f>IF(IFERROR(VLOOKUP(shopping_behavior_updated[[#This Row],[Customer ID]],A800:$A$3902,1,FALSE),0),1,0)</f>
        <v>0</v>
      </c>
    </row>
    <row r="800" spans="1:21" x14ac:dyDescent="0.2">
      <c r="A800" s="3">
        <v>799</v>
      </c>
      <c r="B800" s="3">
        <v>29</v>
      </c>
      <c r="C800" s="3" t="s">
        <v>18</v>
      </c>
      <c r="D800" s="3" t="s">
        <v>124</v>
      </c>
      <c r="E800" s="3" t="s">
        <v>20</v>
      </c>
      <c r="F800" s="3">
        <v>39</v>
      </c>
      <c r="G800" s="3" t="s">
        <v>119</v>
      </c>
      <c r="H800" s="3" t="s">
        <v>43</v>
      </c>
      <c r="I800" s="3" t="s">
        <v>82</v>
      </c>
      <c r="J800" s="3" t="s">
        <v>36</v>
      </c>
      <c r="K800" s="3">
        <v>38</v>
      </c>
      <c r="L800" s="3" t="s">
        <v>25</v>
      </c>
      <c r="M800" s="3" t="str">
        <f>IF(shopping_behavior_updated[[#This Row],[Subscription Status]]="","desconocido",shopping_behavior_updated[[#This Row],[Subscription Status]])</f>
        <v>Yes</v>
      </c>
      <c r="N800" s="3" t="s">
        <v>69</v>
      </c>
      <c r="O800" s="3" t="s">
        <v>25</v>
      </c>
      <c r="P800" s="3" t="s">
        <v>25</v>
      </c>
      <c r="Q800" s="3">
        <v>48</v>
      </c>
      <c r="R800" s="3" t="s">
        <v>45</v>
      </c>
      <c r="S800" s="3" t="s">
        <v>96</v>
      </c>
      <c r="T800" s="3">
        <f>COUNTBLANK(shopping_behavior_updated[Customer ID])</f>
        <v>0</v>
      </c>
      <c r="U800" s="3">
        <f>IF(IFERROR(VLOOKUP(shopping_behavior_updated[[#This Row],[Customer ID]],A801:$A$3902,1,FALSE),0),1,0)</f>
        <v>0</v>
      </c>
    </row>
    <row r="801" spans="1:21" x14ac:dyDescent="0.2">
      <c r="A801" s="3">
        <v>800</v>
      </c>
      <c r="B801" s="3">
        <v>55</v>
      </c>
      <c r="C801" s="3" t="s">
        <v>18</v>
      </c>
      <c r="D801" s="3" t="s">
        <v>132</v>
      </c>
      <c r="E801" s="3" t="s">
        <v>66</v>
      </c>
      <c r="F801" s="3">
        <v>55</v>
      </c>
      <c r="G801" s="3" t="s">
        <v>106</v>
      </c>
      <c r="H801" s="3" t="s">
        <v>22</v>
      </c>
      <c r="I801" s="3" t="s">
        <v>109</v>
      </c>
      <c r="J801" s="3" t="s">
        <v>52</v>
      </c>
      <c r="K801" s="3">
        <v>33</v>
      </c>
      <c r="L801" s="3" t="s">
        <v>25</v>
      </c>
      <c r="M801" s="3" t="str">
        <f>IF(shopping_behavior_updated[[#This Row],[Subscription Status]]="","desconocido",shopping_behavior_updated[[#This Row],[Subscription Status]])</f>
        <v>Yes</v>
      </c>
      <c r="N801" s="3" t="s">
        <v>37</v>
      </c>
      <c r="O801" s="3" t="s">
        <v>25</v>
      </c>
      <c r="P801" s="3" t="s">
        <v>25</v>
      </c>
      <c r="Q801" s="3">
        <v>31</v>
      </c>
      <c r="R801" s="3" t="s">
        <v>45</v>
      </c>
      <c r="S801" s="3" t="s">
        <v>48</v>
      </c>
      <c r="T801" s="3">
        <f>COUNTBLANK(shopping_behavior_updated[Customer ID])</f>
        <v>0</v>
      </c>
      <c r="U801" s="3">
        <f>IF(IFERROR(VLOOKUP(shopping_behavior_updated[[#This Row],[Customer ID]],A802:$A$3902,1,FALSE),0),1,0)</f>
        <v>0</v>
      </c>
    </row>
    <row r="802" spans="1:21" x14ac:dyDescent="0.2">
      <c r="A802" s="3">
        <v>801</v>
      </c>
      <c r="B802" s="3">
        <v>32</v>
      </c>
      <c r="C802" s="3" t="s">
        <v>18</v>
      </c>
      <c r="D802" s="3" t="s">
        <v>124</v>
      </c>
      <c r="E802" s="3" t="s">
        <v>20</v>
      </c>
      <c r="F802" s="3">
        <v>20</v>
      </c>
      <c r="G802" s="3" t="s">
        <v>139</v>
      </c>
      <c r="H802" s="3" t="s">
        <v>35</v>
      </c>
      <c r="I802" s="3" t="s">
        <v>79</v>
      </c>
      <c r="J802" s="3" t="s">
        <v>52</v>
      </c>
      <c r="K802" s="3">
        <v>26</v>
      </c>
      <c r="L802" s="3" t="s">
        <v>25</v>
      </c>
      <c r="M802" s="3" t="str">
        <f>IF(shopping_behavior_updated[[#This Row],[Subscription Status]]="","desconocido",shopping_behavior_updated[[#This Row],[Subscription Status]])</f>
        <v>Yes</v>
      </c>
      <c r="N802" s="3" t="s">
        <v>37</v>
      </c>
      <c r="O802" s="3" t="s">
        <v>25</v>
      </c>
      <c r="P802" s="3" t="s">
        <v>25</v>
      </c>
      <c r="Q802" s="3">
        <v>20</v>
      </c>
      <c r="R802" s="3" t="s">
        <v>32</v>
      </c>
      <c r="S802" s="3" t="s">
        <v>96</v>
      </c>
      <c r="T802" s="3">
        <f>COUNTBLANK(shopping_behavior_updated[Customer ID])</f>
        <v>0</v>
      </c>
      <c r="U802" s="3">
        <f>IF(IFERROR(VLOOKUP(shopping_behavior_updated[[#This Row],[Customer ID]],A803:$A$3902,1,FALSE),0),1,0)</f>
        <v>0</v>
      </c>
    </row>
    <row r="803" spans="1:21" x14ac:dyDescent="0.2">
      <c r="A803" s="3">
        <v>802</v>
      </c>
      <c r="B803" s="3">
        <v>25</v>
      </c>
      <c r="C803" s="3" t="s">
        <v>18</v>
      </c>
      <c r="D803" s="3" t="s">
        <v>132</v>
      </c>
      <c r="E803" s="3" t="s">
        <v>66</v>
      </c>
      <c r="F803" s="3">
        <v>29</v>
      </c>
      <c r="G803" s="3" t="s">
        <v>129</v>
      </c>
      <c r="H803" s="3" t="s">
        <v>22</v>
      </c>
      <c r="I803" s="3" t="s">
        <v>143</v>
      </c>
      <c r="J803" s="3" t="s">
        <v>56</v>
      </c>
      <c r="K803" s="3">
        <v>49</v>
      </c>
      <c r="L803" s="3" t="s">
        <v>25</v>
      </c>
      <c r="M803" s="3" t="str">
        <f>IF(shopping_behavior_updated[[#This Row],[Subscription Status]]="","desconocido",shopping_behavior_updated[[#This Row],[Subscription Status]])</f>
        <v>Yes</v>
      </c>
      <c r="N803" s="3" t="s">
        <v>26</v>
      </c>
      <c r="O803" s="3" t="s">
        <v>25</v>
      </c>
      <c r="P803" s="3" t="s">
        <v>25</v>
      </c>
      <c r="Q803" s="3">
        <v>12</v>
      </c>
      <c r="R803" s="3" t="s">
        <v>38</v>
      </c>
      <c r="S803" s="3" t="s">
        <v>28</v>
      </c>
      <c r="T803" s="3">
        <f>COUNTBLANK(shopping_behavior_updated[Customer ID])</f>
        <v>0</v>
      </c>
      <c r="U803" s="3">
        <f>IF(IFERROR(VLOOKUP(shopping_behavior_updated[[#This Row],[Customer ID]],A804:$A$3902,1,FALSE),0),1,0)</f>
        <v>0</v>
      </c>
    </row>
    <row r="804" spans="1:21" x14ac:dyDescent="0.2">
      <c r="A804" s="3">
        <v>803</v>
      </c>
      <c r="B804" s="3">
        <v>38</v>
      </c>
      <c r="C804" s="3" t="s">
        <v>18</v>
      </c>
      <c r="D804" s="3" t="s">
        <v>94</v>
      </c>
      <c r="E804" s="3" t="s">
        <v>20</v>
      </c>
      <c r="F804" s="3">
        <v>41</v>
      </c>
      <c r="G804" s="3" t="s">
        <v>78</v>
      </c>
      <c r="H804" s="3" t="s">
        <v>43</v>
      </c>
      <c r="I804" s="3" t="s">
        <v>84</v>
      </c>
      <c r="J804" s="3" t="s">
        <v>24</v>
      </c>
      <c r="K804" s="3">
        <v>35</v>
      </c>
      <c r="L804" s="3" t="s">
        <v>25</v>
      </c>
      <c r="M804" s="3" t="str">
        <f>IF(shopping_behavior_updated[[#This Row],[Subscription Status]]="","desconocido",shopping_behavior_updated[[#This Row],[Subscription Status]])</f>
        <v>Yes</v>
      </c>
      <c r="N804" s="3" t="s">
        <v>44</v>
      </c>
      <c r="O804" s="3" t="s">
        <v>25</v>
      </c>
      <c r="P804" s="3" t="s">
        <v>25</v>
      </c>
      <c r="Q804" s="3">
        <v>2</v>
      </c>
      <c r="R804" s="3" t="s">
        <v>74</v>
      </c>
      <c r="S804" s="3" t="s">
        <v>39</v>
      </c>
      <c r="T804" s="3">
        <f>COUNTBLANK(shopping_behavior_updated[Customer ID])</f>
        <v>0</v>
      </c>
      <c r="U804" s="3">
        <f>IF(IFERROR(VLOOKUP(shopping_behavior_updated[[#This Row],[Customer ID]],A805:$A$3902,1,FALSE),0),1,0)</f>
        <v>0</v>
      </c>
    </row>
    <row r="805" spans="1:21" x14ac:dyDescent="0.2">
      <c r="A805" s="3">
        <v>804</v>
      </c>
      <c r="B805" s="3">
        <v>32</v>
      </c>
      <c r="C805" s="3" t="s">
        <v>18</v>
      </c>
      <c r="D805" s="3" t="s">
        <v>58</v>
      </c>
      <c r="E805" s="3" t="s">
        <v>20</v>
      </c>
      <c r="F805" s="3">
        <v>38</v>
      </c>
      <c r="G805" s="3" t="s">
        <v>138</v>
      </c>
      <c r="H805" s="3" t="s">
        <v>22</v>
      </c>
      <c r="I805" s="3" t="s">
        <v>64</v>
      </c>
      <c r="J805" s="3" t="s">
        <v>24</v>
      </c>
      <c r="K805" s="3">
        <v>28</v>
      </c>
      <c r="L805" s="3" t="s">
        <v>25</v>
      </c>
      <c r="M805" s="3" t="str">
        <f>IF(shopping_behavior_updated[[#This Row],[Subscription Status]]="","desconocido",shopping_behavior_updated[[#This Row],[Subscription Status]])</f>
        <v>Yes</v>
      </c>
      <c r="N805" s="3" t="s">
        <v>26</v>
      </c>
      <c r="O805" s="3" t="s">
        <v>25</v>
      </c>
      <c r="P805" s="3" t="s">
        <v>25</v>
      </c>
      <c r="Q805" s="3">
        <v>30</v>
      </c>
      <c r="R805" s="3" t="s">
        <v>27</v>
      </c>
      <c r="S805" s="3" t="s">
        <v>96</v>
      </c>
      <c r="T805" s="3">
        <f>COUNTBLANK(shopping_behavior_updated[Customer ID])</f>
        <v>0</v>
      </c>
      <c r="U805" s="3">
        <f>IF(IFERROR(VLOOKUP(shopping_behavior_updated[[#This Row],[Customer ID]],A806:$A$3902,1,FALSE),0),1,0)</f>
        <v>0</v>
      </c>
    </row>
    <row r="806" spans="1:21" x14ac:dyDescent="0.2">
      <c r="A806" s="3">
        <v>805</v>
      </c>
      <c r="B806" s="3">
        <v>43</v>
      </c>
      <c r="C806" s="3" t="s">
        <v>18</v>
      </c>
      <c r="D806" s="3" t="s">
        <v>136</v>
      </c>
      <c r="E806" s="3" t="s">
        <v>41</v>
      </c>
      <c r="F806" s="3">
        <v>47</v>
      </c>
      <c r="G806" s="3" t="s">
        <v>90</v>
      </c>
      <c r="H806" s="3" t="s">
        <v>43</v>
      </c>
      <c r="I806" s="3" t="s">
        <v>31</v>
      </c>
      <c r="J806" s="3" t="s">
        <v>52</v>
      </c>
      <c r="K806" s="3">
        <v>26</v>
      </c>
      <c r="L806" s="3" t="s">
        <v>25</v>
      </c>
      <c r="M806" s="3" t="str">
        <f>IF(shopping_behavior_updated[[#This Row],[Subscription Status]]="","desconocido",shopping_behavior_updated[[#This Row],[Subscription Status]])</f>
        <v>Yes</v>
      </c>
      <c r="N806" s="3" t="s">
        <v>73</v>
      </c>
      <c r="O806" s="3" t="s">
        <v>25</v>
      </c>
      <c r="P806" s="3" t="s">
        <v>25</v>
      </c>
      <c r="Q806" s="3">
        <v>28</v>
      </c>
      <c r="R806" s="3" t="s">
        <v>27</v>
      </c>
      <c r="S806" s="3" t="s">
        <v>57</v>
      </c>
      <c r="T806" s="3">
        <f>COUNTBLANK(shopping_behavior_updated[Customer ID])</f>
        <v>0</v>
      </c>
      <c r="U806" s="3">
        <f>IF(IFERROR(VLOOKUP(shopping_behavior_updated[[#This Row],[Customer ID]],A807:$A$3902,1,FALSE),0),1,0)</f>
        <v>0</v>
      </c>
    </row>
    <row r="807" spans="1:21" x14ac:dyDescent="0.2">
      <c r="A807" s="3">
        <v>806</v>
      </c>
      <c r="B807" s="3">
        <v>41</v>
      </c>
      <c r="C807" s="3" t="s">
        <v>18</v>
      </c>
      <c r="D807" s="3" t="s">
        <v>80</v>
      </c>
      <c r="E807" s="3" t="s">
        <v>20</v>
      </c>
      <c r="F807" s="3">
        <v>30</v>
      </c>
      <c r="G807" s="3" t="s">
        <v>138</v>
      </c>
      <c r="H807" s="3" t="s">
        <v>22</v>
      </c>
      <c r="I807" s="3" t="s">
        <v>51</v>
      </c>
      <c r="J807" s="3" t="s">
        <v>52</v>
      </c>
      <c r="K807" s="3">
        <v>37</v>
      </c>
      <c r="L807" s="3" t="s">
        <v>25</v>
      </c>
      <c r="M807" s="3" t="str">
        <f>IF(shopping_behavior_updated[[#This Row],[Subscription Status]]="","desconocido",shopping_behavior_updated[[#This Row],[Subscription Status]])</f>
        <v>Yes</v>
      </c>
      <c r="N807" s="3" t="s">
        <v>44</v>
      </c>
      <c r="O807" s="3" t="s">
        <v>25</v>
      </c>
      <c r="P807" s="3" t="s">
        <v>25</v>
      </c>
      <c r="Q807" s="3">
        <v>40</v>
      </c>
      <c r="R807" s="3" t="s">
        <v>85</v>
      </c>
      <c r="S807" s="3" t="s">
        <v>87</v>
      </c>
      <c r="T807" s="3">
        <f>COUNTBLANK(shopping_behavior_updated[Customer ID])</f>
        <v>0</v>
      </c>
      <c r="U807" s="3">
        <f>IF(IFERROR(VLOOKUP(shopping_behavior_updated[[#This Row],[Customer ID]],A808:$A$3902,1,FALSE),0),1,0)</f>
        <v>0</v>
      </c>
    </row>
    <row r="808" spans="1:21" x14ac:dyDescent="0.2">
      <c r="A808" s="3">
        <v>807</v>
      </c>
      <c r="B808" s="3">
        <v>56</v>
      </c>
      <c r="C808" s="3" t="s">
        <v>18</v>
      </c>
      <c r="D808" s="3" t="s">
        <v>33</v>
      </c>
      <c r="E808" s="3" t="s">
        <v>20</v>
      </c>
      <c r="F808" s="3">
        <v>56</v>
      </c>
      <c r="G808" s="3" t="s">
        <v>102</v>
      </c>
      <c r="H808" s="3" t="s">
        <v>22</v>
      </c>
      <c r="I808" s="3" t="s">
        <v>60</v>
      </c>
      <c r="J808" s="3" t="s">
        <v>52</v>
      </c>
      <c r="K808" s="3">
        <v>27</v>
      </c>
      <c r="L808" s="3" t="s">
        <v>25</v>
      </c>
      <c r="M808" s="3" t="str">
        <f>IF(shopping_behavior_updated[[#This Row],[Subscription Status]]="","desconocido",shopping_behavior_updated[[#This Row],[Subscription Status]])</f>
        <v>Yes</v>
      </c>
      <c r="N808" s="3" t="s">
        <v>53</v>
      </c>
      <c r="O808" s="3" t="s">
        <v>25</v>
      </c>
      <c r="P808" s="3" t="s">
        <v>25</v>
      </c>
      <c r="Q808" s="3">
        <v>46</v>
      </c>
      <c r="R808" s="3" t="s">
        <v>45</v>
      </c>
      <c r="S808" s="3" t="s">
        <v>57</v>
      </c>
      <c r="T808" s="3">
        <f>COUNTBLANK(shopping_behavior_updated[Customer ID])</f>
        <v>0</v>
      </c>
      <c r="U808" s="3">
        <f>IF(IFERROR(VLOOKUP(shopping_behavior_updated[[#This Row],[Customer ID]],A809:$A$3902,1,FALSE),0),1,0)</f>
        <v>0</v>
      </c>
    </row>
    <row r="809" spans="1:21" x14ac:dyDescent="0.2">
      <c r="A809" s="3">
        <v>808</v>
      </c>
      <c r="B809" s="3">
        <v>27</v>
      </c>
      <c r="C809" s="3" t="s">
        <v>18</v>
      </c>
      <c r="D809" s="3" t="s">
        <v>112</v>
      </c>
      <c r="E809" s="3" t="s">
        <v>20</v>
      </c>
      <c r="F809" s="3">
        <v>89</v>
      </c>
      <c r="G809" s="3" t="s">
        <v>83</v>
      </c>
      <c r="H809" s="3" t="s">
        <v>35</v>
      </c>
      <c r="I809" s="3" t="s">
        <v>109</v>
      </c>
      <c r="J809" s="3" t="s">
        <v>24</v>
      </c>
      <c r="K809" s="3">
        <v>33</v>
      </c>
      <c r="L809" s="3" t="s">
        <v>25</v>
      </c>
      <c r="M809" s="3" t="str">
        <f>IF(shopping_behavior_updated[[#This Row],[Subscription Status]]="","desconocido",shopping_behavior_updated[[#This Row],[Subscription Status]])</f>
        <v>Yes</v>
      </c>
      <c r="N809" s="3" t="s">
        <v>26</v>
      </c>
      <c r="O809" s="3" t="s">
        <v>25</v>
      </c>
      <c r="P809" s="3" t="s">
        <v>25</v>
      </c>
      <c r="Q809" s="3">
        <v>15</v>
      </c>
      <c r="R809" s="3" t="s">
        <v>38</v>
      </c>
      <c r="S809" s="3" t="s">
        <v>39</v>
      </c>
      <c r="T809" s="3">
        <f>COUNTBLANK(shopping_behavior_updated[Customer ID])</f>
        <v>0</v>
      </c>
      <c r="U809" s="3">
        <f>IF(IFERROR(VLOOKUP(shopping_behavior_updated[[#This Row],[Customer ID]],A810:$A$3902,1,FALSE),0),1,0)</f>
        <v>0</v>
      </c>
    </row>
    <row r="810" spans="1:21" x14ac:dyDescent="0.2">
      <c r="A810" s="3">
        <v>809</v>
      </c>
      <c r="B810" s="3">
        <v>46</v>
      </c>
      <c r="C810" s="3" t="s">
        <v>18</v>
      </c>
      <c r="D810" s="3" t="s">
        <v>70</v>
      </c>
      <c r="E810" s="3" t="s">
        <v>41</v>
      </c>
      <c r="F810" s="3">
        <v>96</v>
      </c>
      <c r="G810" s="3" t="s">
        <v>149</v>
      </c>
      <c r="H810" s="3" t="s">
        <v>22</v>
      </c>
      <c r="I810" s="3" t="s">
        <v>92</v>
      </c>
      <c r="J810" s="3" t="s">
        <v>56</v>
      </c>
      <c r="K810" s="3">
        <v>46</v>
      </c>
      <c r="L810" s="3" t="s">
        <v>25</v>
      </c>
      <c r="M810" s="3" t="str">
        <f>IF(shopping_behavior_updated[[#This Row],[Subscription Status]]="","desconocido",shopping_behavior_updated[[#This Row],[Subscription Status]])</f>
        <v>Yes</v>
      </c>
      <c r="N810" s="3" t="s">
        <v>44</v>
      </c>
      <c r="O810" s="3" t="s">
        <v>25</v>
      </c>
      <c r="P810" s="3" t="s">
        <v>25</v>
      </c>
      <c r="Q810" s="3">
        <v>38</v>
      </c>
      <c r="R810" s="3" t="s">
        <v>32</v>
      </c>
      <c r="S810" s="3" t="s">
        <v>96</v>
      </c>
      <c r="T810" s="3">
        <f>COUNTBLANK(shopping_behavior_updated[Customer ID])</f>
        <v>0</v>
      </c>
      <c r="U810" s="3">
        <f>IF(IFERROR(VLOOKUP(shopping_behavior_updated[[#This Row],[Customer ID]],A811:$A$3902,1,FALSE),0),1,0)</f>
        <v>0</v>
      </c>
    </row>
    <row r="811" spans="1:21" x14ac:dyDescent="0.2">
      <c r="A811" s="3">
        <v>810</v>
      </c>
      <c r="B811" s="3">
        <v>48</v>
      </c>
      <c r="C811" s="3" t="s">
        <v>18</v>
      </c>
      <c r="D811" s="3" t="s">
        <v>136</v>
      </c>
      <c r="E811" s="3" t="s">
        <v>41</v>
      </c>
      <c r="F811" s="3">
        <v>81</v>
      </c>
      <c r="G811" s="3" t="s">
        <v>130</v>
      </c>
      <c r="H811" s="3" t="s">
        <v>43</v>
      </c>
      <c r="I811" s="3" t="s">
        <v>82</v>
      </c>
      <c r="J811" s="3" t="s">
        <v>56</v>
      </c>
      <c r="K811" s="3">
        <v>49</v>
      </c>
      <c r="L811" s="3" t="s">
        <v>25</v>
      </c>
      <c r="M811" s="3" t="str">
        <f>IF(shopping_behavior_updated[[#This Row],[Subscription Status]]="","desconocido",shopping_behavior_updated[[#This Row],[Subscription Status]])</f>
        <v>Yes</v>
      </c>
      <c r="N811" s="3" t="s">
        <v>44</v>
      </c>
      <c r="O811" s="3" t="s">
        <v>25</v>
      </c>
      <c r="P811" s="3" t="s">
        <v>25</v>
      </c>
      <c r="Q811" s="3">
        <v>30</v>
      </c>
      <c r="R811" s="3" t="s">
        <v>45</v>
      </c>
      <c r="S811" s="3" t="s">
        <v>75</v>
      </c>
      <c r="T811" s="3">
        <f>COUNTBLANK(shopping_behavior_updated[Customer ID])</f>
        <v>0</v>
      </c>
      <c r="U811" s="3">
        <f>IF(IFERROR(VLOOKUP(shopping_behavior_updated[[#This Row],[Customer ID]],A812:$A$3902,1,FALSE),0),1,0)</f>
        <v>0</v>
      </c>
    </row>
    <row r="812" spans="1:21" x14ac:dyDescent="0.2">
      <c r="A812" s="3">
        <v>811</v>
      </c>
      <c r="B812" s="3">
        <v>52</v>
      </c>
      <c r="C812" s="3" t="s">
        <v>18</v>
      </c>
      <c r="D812" s="3" t="s">
        <v>118</v>
      </c>
      <c r="E812" s="3" t="s">
        <v>66</v>
      </c>
      <c r="F812" s="3">
        <v>83</v>
      </c>
      <c r="G812" s="3" t="s">
        <v>146</v>
      </c>
      <c r="H812" s="3" t="s">
        <v>35</v>
      </c>
      <c r="I812" s="3" t="s">
        <v>92</v>
      </c>
      <c r="J812" s="3" t="s">
        <v>56</v>
      </c>
      <c r="K812" s="3">
        <v>49</v>
      </c>
      <c r="L812" s="3" t="s">
        <v>25</v>
      </c>
      <c r="M812" s="3" t="str">
        <f>IF(shopping_behavior_updated[[#This Row],[Subscription Status]]="","desconocido",shopping_behavior_updated[[#This Row],[Subscription Status]])</f>
        <v>Yes</v>
      </c>
      <c r="N812" s="3" t="s">
        <v>73</v>
      </c>
      <c r="O812" s="3" t="s">
        <v>25</v>
      </c>
      <c r="P812" s="3" t="s">
        <v>25</v>
      </c>
      <c r="Q812" s="3">
        <v>32</v>
      </c>
      <c r="R812" s="3" t="s">
        <v>85</v>
      </c>
      <c r="S812" s="3" t="s">
        <v>75</v>
      </c>
      <c r="T812" s="3">
        <f>COUNTBLANK(shopping_behavior_updated[Customer ID])</f>
        <v>0</v>
      </c>
      <c r="U812" s="3">
        <f>IF(IFERROR(VLOOKUP(shopping_behavior_updated[[#This Row],[Customer ID]],A813:$A$3902,1,FALSE),0),1,0)</f>
        <v>0</v>
      </c>
    </row>
    <row r="813" spans="1:21" x14ac:dyDescent="0.2">
      <c r="A813" s="3">
        <v>812</v>
      </c>
      <c r="B813" s="3">
        <v>18</v>
      </c>
      <c r="C813" s="3" t="s">
        <v>18</v>
      </c>
      <c r="D813" s="3" t="s">
        <v>49</v>
      </c>
      <c r="E813" s="3" t="s">
        <v>41</v>
      </c>
      <c r="F813" s="3">
        <v>35</v>
      </c>
      <c r="G813" s="3" t="s">
        <v>114</v>
      </c>
      <c r="H813" s="3" t="s">
        <v>43</v>
      </c>
      <c r="I813" s="3" t="s">
        <v>95</v>
      </c>
      <c r="J813" s="3" t="s">
        <v>24</v>
      </c>
      <c r="K813" s="3">
        <v>27</v>
      </c>
      <c r="L813" s="3" t="s">
        <v>25</v>
      </c>
      <c r="M813" s="3" t="str">
        <f>IF(shopping_behavior_updated[[#This Row],[Subscription Status]]="","desconocido",shopping_behavior_updated[[#This Row],[Subscription Status]])</f>
        <v>Yes</v>
      </c>
      <c r="N813" s="3" t="s">
        <v>37</v>
      </c>
      <c r="O813" s="3" t="s">
        <v>25</v>
      </c>
      <c r="P813" s="3" t="s">
        <v>25</v>
      </c>
      <c r="Q813" s="3">
        <v>36</v>
      </c>
      <c r="R813" s="3" t="s">
        <v>27</v>
      </c>
      <c r="S813" s="3" t="s">
        <v>57</v>
      </c>
      <c r="T813" s="3">
        <f>COUNTBLANK(shopping_behavior_updated[Customer ID])</f>
        <v>0</v>
      </c>
      <c r="U813" s="3">
        <f>IF(IFERROR(VLOOKUP(shopping_behavior_updated[[#This Row],[Customer ID]],A814:$A$3902,1,FALSE),0),1,0)</f>
        <v>0</v>
      </c>
    </row>
    <row r="814" spans="1:21" x14ac:dyDescent="0.2">
      <c r="A814" s="3">
        <v>813</v>
      </c>
      <c r="B814" s="3">
        <v>64</v>
      </c>
      <c r="C814" s="3" t="s">
        <v>18</v>
      </c>
      <c r="D814" s="3" t="s">
        <v>136</v>
      </c>
      <c r="E814" s="3" t="s">
        <v>41</v>
      </c>
      <c r="F814" s="3">
        <v>56</v>
      </c>
      <c r="G814" s="3" t="s">
        <v>119</v>
      </c>
      <c r="H814" s="3" t="s">
        <v>43</v>
      </c>
      <c r="I814" s="3" t="s">
        <v>77</v>
      </c>
      <c r="J814" s="3" t="s">
        <v>52</v>
      </c>
      <c r="K814" s="3">
        <v>32</v>
      </c>
      <c r="L814" s="3" t="s">
        <v>25</v>
      </c>
      <c r="M814" s="3" t="str">
        <f>IF(shopping_behavior_updated[[#This Row],[Subscription Status]]="","desconocido",shopping_behavior_updated[[#This Row],[Subscription Status]])</f>
        <v>Yes</v>
      </c>
      <c r="N814" s="3" t="s">
        <v>53</v>
      </c>
      <c r="O814" s="3" t="s">
        <v>25</v>
      </c>
      <c r="P814" s="3" t="s">
        <v>25</v>
      </c>
      <c r="Q814" s="3">
        <v>32</v>
      </c>
      <c r="R814" s="3" t="s">
        <v>38</v>
      </c>
      <c r="S814" s="3" t="s">
        <v>39</v>
      </c>
      <c r="T814" s="3">
        <f>COUNTBLANK(shopping_behavior_updated[Customer ID])</f>
        <v>0</v>
      </c>
      <c r="U814" s="3">
        <f>IF(IFERROR(VLOOKUP(shopping_behavior_updated[[#This Row],[Customer ID]],A815:$A$3902,1,FALSE),0),1,0)</f>
        <v>0</v>
      </c>
    </row>
    <row r="815" spans="1:21" x14ac:dyDescent="0.2">
      <c r="A815" s="3">
        <v>814</v>
      </c>
      <c r="B815" s="3">
        <v>54</v>
      </c>
      <c r="C815" s="3" t="s">
        <v>18</v>
      </c>
      <c r="D815" s="3" t="s">
        <v>65</v>
      </c>
      <c r="E815" s="3" t="s">
        <v>66</v>
      </c>
      <c r="F815" s="3">
        <v>45</v>
      </c>
      <c r="G815" s="3" t="s">
        <v>55</v>
      </c>
      <c r="H815" s="3" t="s">
        <v>35</v>
      </c>
      <c r="I815" s="3" t="s">
        <v>77</v>
      </c>
      <c r="J815" s="3" t="s">
        <v>52</v>
      </c>
      <c r="K815" s="3">
        <v>29</v>
      </c>
      <c r="L815" s="3" t="s">
        <v>25</v>
      </c>
      <c r="M815" s="3" t="str">
        <f>IF(shopping_behavior_updated[[#This Row],[Subscription Status]]="","desconocido",shopping_behavior_updated[[#This Row],[Subscription Status]])</f>
        <v>Yes</v>
      </c>
      <c r="N815" s="3" t="s">
        <v>73</v>
      </c>
      <c r="O815" s="3" t="s">
        <v>25</v>
      </c>
      <c r="P815" s="3" t="s">
        <v>25</v>
      </c>
      <c r="Q815" s="3">
        <v>14</v>
      </c>
      <c r="R815" s="3" t="s">
        <v>85</v>
      </c>
      <c r="S815" s="3" t="s">
        <v>48</v>
      </c>
      <c r="T815" s="3">
        <f>COUNTBLANK(shopping_behavior_updated[Customer ID])</f>
        <v>0</v>
      </c>
      <c r="U815" s="3">
        <f>IF(IFERROR(VLOOKUP(shopping_behavior_updated[[#This Row],[Customer ID]],A816:$A$3902,1,FALSE),0),1,0)</f>
        <v>0</v>
      </c>
    </row>
    <row r="816" spans="1:21" x14ac:dyDescent="0.2">
      <c r="A816" s="3">
        <v>815</v>
      </c>
      <c r="B816" s="3">
        <v>31</v>
      </c>
      <c r="C816" s="3" t="s">
        <v>18</v>
      </c>
      <c r="D816" s="3" t="s">
        <v>54</v>
      </c>
      <c r="E816" s="3" t="s">
        <v>20</v>
      </c>
      <c r="F816" s="3">
        <v>62</v>
      </c>
      <c r="G816" s="3" t="s">
        <v>147</v>
      </c>
      <c r="H816" s="3" t="s">
        <v>43</v>
      </c>
      <c r="I816" s="3" t="s">
        <v>68</v>
      </c>
      <c r="J816" s="3" t="s">
        <v>24</v>
      </c>
      <c r="K816" s="3">
        <v>38</v>
      </c>
      <c r="L816" s="3" t="s">
        <v>25</v>
      </c>
      <c r="M816" s="3" t="str">
        <f>IF(shopping_behavior_updated[[#This Row],[Subscription Status]]="","desconocido",shopping_behavior_updated[[#This Row],[Subscription Status]])</f>
        <v>Yes</v>
      </c>
      <c r="N816" s="3" t="s">
        <v>26</v>
      </c>
      <c r="O816" s="3" t="s">
        <v>25</v>
      </c>
      <c r="P816" s="3" t="s">
        <v>25</v>
      </c>
      <c r="Q816" s="3">
        <v>8</v>
      </c>
      <c r="R816" s="3" t="s">
        <v>45</v>
      </c>
      <c r="S816" s="3" t="s">
        <v>87</v>
      </c>
      <c r="T816" s="3">
        <f>COUNTBLANK(shopping_behavior_updated[Customer ID])</f>
        <v>0</v>
      </c>
      <c r="U816" s="3">
        <f>IF(IFERROR(VLOOKUP(shopping_behavior_updated[[#This Row],[Customer ID]],A817:$A$3902,1,FALSE),0),1,0)</f>
        <v>0</v>
      </c>
    </row>
    <row r="817" spans="1:21" x14ac:dyDescent="0.2">
      <c r="A817" s="3">
        <v>816</v>
      </c>
      <c r="B817" s="3">
        <v>30</v>
      </c>
      <c r="C817" s="3" t="s">
        <v>18</v>
      </c>
      <c r="D817" s="3" t="s">
        <v>123</v>
      </c>
      <c r="E817" s="3" t="s">
        <v>66</v>
      </c>
      <c r="F817" s="3">
        <v>84</v>
      </c>
      <c r="G817" s="3" t="s">
        <v>63</v>
      </c>
      <c r="H817" s="3" t="s">
        <v>22</v>
      </c>
      <c r="I817" s="3" t="s">
        <v>84</v>
      </c>
      <c r="J817" s="3" t="s">
        <v>36</v>
      </c>
      <c r="K817" s="3">
        <v>3</v>
      </c>
      <c r="L817" s="3" t="s">
        <v>25</v>
      </c>
      <c r="M817" s="3" t="str">
        <f>IF(shopping_behavior_updated[[#This Row],[Subscription Status]]="","desconocido",shopping_behavior_updated[[#This Row],[Subscription Status]])</f>
        <v>Yes</v>
      </c>
      <c r="N817" s="3" t="s">
        <v>44</v>
      </c>
      <c r="O817" s="3" t="s">
        <v>25</v>
      </c>
      <c r="P817" s="3" t="s">
        <v>25</v>
      </c>
      <c r="Q817" s="3">
        <v>27</v>
      </c>
      <c r="R817" s="3" t="s">
        <v>27</v>
      </c>
      <c r="S817" s="3" t="s">
        <v>75</v>
      </c>
      <c r="T817" s="3">
        <f>COUNTBLANK(shopping_behavior_updated[Customer ID])</f>
        <v>0</v>
      </c>
      <c r="U817" s="3">
        <f>IF(IFERROR(VLOOKUP(shopping_behavior_updated[[#This Row],[Customer ID]],A818:$A$3902,1,FALSE),0),1,0)</f>
        <v>0</v>
      </c>
    </row>
    <row r="818" spans="1:21" x14ac:dyDescent="0.2">
      <c r="A818" s="3">
        <v>817</v>
      </c>
      <c r="B818" s="3">
        <v>26</v>
      </c>
      <c r="C818" s="3" t="s">
        <v>18</v>
      </c>
      <c r="D818" s="3" t="s">
        <v>29</v>
      </c>
      <c r="E818" s="3" t="s">
        <v>20</v>
      </c>
      <c r="F818" s="3">
        <v>24</v>
      </c>
      <c r="G818" s="3" t="s">
        <v>114</v>
      </c>
      <c r="H818" s="3" t="s">
        <v>22</v>
      </c>
      <c r="I818" s="3" t="s">
        <v>108</v>
      </c>
      <c r="J818" s="3" t="s">
        <v>52</v>
      </c>
      <c r="K818" s="3">
        <v>39</v>
      </c>
      <c r="L818" s="3" t="s">
        <v>25</v>
      </c>
      <c r="M818" s="3" t="str">
        <f>IF(shopping_behavior_updated[[#This Row],[Subscription Status]]="","desconocido",shopping_behavior_updated[[#This Row],[Subscription Status]])</f>
        <v>Yes</v>
      </c>
      <c r="N818" s="3" t="s">
        <v>73</v>
      </c>
      <c r="O818" s="3" t="s">
        <v>25</v>
      </c>
      <c r="P818" s="3" t="s">
        <v>25</v>
      </c>
      <c r="Q818" s="3">
        <v>24</v>
      </c>
      <c r="R818" s="3" t="s">
        <v>85</v>
      </c>
      <c r="S818" s="3" t="s">
        <v>87</v>
      </c>
      <c r="T818" s="3">
        <f>COUNTBLANK(shopping_behavior_updated[Customer ID])</f>
        <v>0</v>
      </c>
      <c r="U818" s="3">
        <f>IF(IFERROR(VLOOKUP(shopping_behavior_updated[[#This Row],[Customer ID]],A819:$A$3902,1,FALSE),0),1,0)</f>
        <v>0</v>
      </c>
    </row>
    <row r="819" spans="1:21" x14ac:dyDescent="0.2">
      <c r="A819" s="3">
        <v>818</v>
      </c>
      <c r="B819" s="3">
        <v>25</v>
      </c>
      <c r="C819" s="3" t="s">
        <v>18</v>
      </c>
      <c r="D819" s="3" t="s">
        <v>65</v>
      </c>
      <c r="E819" s="3" t="s">
        <v>66</v>
      </c>
      <c r="F819" s="3">
        <v>21</v>
      </c>
      <c r="G819" s="3" t="s">
        <v>106</v>
      </c>
      <c r="H819" s="3" t="s">
        <v>35</v>
      </c>
      <c r="I819" s="3" t="s">
        <v>23</v>
      </c>
      <c r="J819" s="3" t="s">
        <v>36</v>
      </c>
      <c r="K819" s="3">
        <v>47</v>
      </c>
      <c r="L819" s="3" t="s">
        <v>25</v>
      </c>
      <c r="M819" s="3" t="str">
        <f>IF(shopping_behavior_updated[[#This Row],[Subscription Status]]="","desconocido",shopping_behavior_updated[[#This Row],[Subscription Status]])</f>
        <v>Yes</v>
      </c>
      <c r="N819" s="3" t="s">
        <v>73</v>
      </c>
      <c r="O819" s="3" t="s">
        <v>25</v>
      </c>
      <c r="P819" s="3" t="s">
        <v>25</v>
      </c>
      <c r="Q819" s="3">
        <v>30</v>
      </c>
      <c r="R819" s="3" t="s">
        <v>45</v>
      </c>
      <c r="S819" s="3" t="s">
        <v>28</v>
      </c>
      <c r="T819" s="3">
        <f>COUNTBLANK(shopping_behavior_updated[Customer ID])</f>
        <v>0</v>
      </c>
      <c r="U819" s="3">
        <f>IF(IFERROR(VLOOKUP(shopping_behavior_updated[[#This Row],[Customer ID]],A820:$A$3902,1,FALSE),0),1,0)</f>
        <v>0</v>
      </c>
    </row>
    <row r="820" spans="1:21" x14ac:dyDescent="0.2">
      <c r="A820" s="3">
        <v>819</v>
      </c>
      <c r="B820" s="3">
        <v>59</v>
      </c>
      <c r="C820" s="3" t="s">
        <v>18</v>
      </c>
      <c r="D820" s="3" t="s">
        <v>54</v>
      </c>
      <c r="E820" s="3" t="s">
        <v>20</v>
      </c>
      <c r="F820" s="3">
        <v>91</v>
      </c>
      <c r="G820" s="3" t="s">
        <v>134</v>
      </c>
      <c r="H820" s="3" t="s">
        <v>43</v>
      </c>
      <c r="I820" s="3" t="s">
        <v>99</v>
      </c>
      <c r="J820" s="3" t="s">
        <v>24</v>
      </c>
      <c r="K820" s="3">
        <v>49</v>
      </c>
      <c r="L820" s="3" t="s">
        <v>25</v>
      </c>
      <c r="M820" s="3" t="str">
        <f>IF(shopping_behavior_updated[[#This Row],[Subscription Status]]="","desconocido",shopping_behavior_updated[[#This Row],[Subscription Status]])</f>
        <v>Yes</v>
      </c>
      <c r="N820" s="3" t="s">
        <v>73</v>
      </c>
      <c r="O820" s="3" t="s">
        <v>25</v>
      </c>
      <c r="P820" s="3" t="s">
        <v>25</v>
      </c>
      <c r="Q820" s="3">
        <v>34</v>
      </c>
      <c r="R820" s="3" t="s">
        <v>85</v>
      </c>
      <c r="S820" s="3" t="s">
        <v>87</v>
      </c>
      <c r="T820" s="3">
        <f>COUNTBLANK(shopping_behavior_updated[Customer ID])</f>
        <v>0</v>
      </c>
      <c r="U820" s="3">
        <f>IF(IFERROR(VLOOKUP(shopping_behavior_updated[[#This Row],[Customer ID]],A821:$A$3902,1,FALSE),0),1,0)</f>
        <v>0</v>
      </c>
    </row>
    <row r="821" spans="1:21" x14ac:dyDescent="0.2">
      <c r="A821" s="3">
        <v>820</v>
      </c>
      <c r="B821" s="3">
        <v>55</v>
      </c>
      <c r="C821" s="3" t="s">
        <v>18</v>
      </c>
      <c r="D821" s="3" t="s">
        <v>88</v>
      </c>
      <c r="E821" s="3" t="s">
        <v>66</v>
      </c>
      <c r="F821" s="3">
        <v>36</v>
      </c>
      <c r="G821" s="3" t="s">
        <v>111</v>
      </c>
      <c r="H821" s="3" t="s">
        <v>35</v>
      </c>
      <c r="I821" s="3" t="s">
        <v>84</v>
      </c>
      <c r="J821" s="3" t="s">
        <v>24</v>
      </c>
      <c r="K821" s="3">
        <v>48</v>
      </c>
      <c r="L821" s="3" t="s">
        <v>25</v>
      </c>
      <c r="M821" s="3" t="str">
        <f>IF(shopping_behavior_updated[[#This Row],[Subscription Status]]="","desconocido",shopping_behavior_updated[[#This Row],[Subscription Status]])</f>
        <v>Yes</v>
      </c>
      <c r="N821" s="3" t="s">
        <v>44</v>
      </c>
      <c r="O821" s="3" t="s">
        <v>25</v>
      </c>
      <c r="P821" s="3" t="s">
        <v>25</v>
      </c>
      <c r="Q821" s="3">
        <v>28</v>
      </c>
      <c r="R821" s="3" t="s">
        <v>85</v>
      </c>
      <c r="S821" s="3" t="s">
        <v>57</v>
      </c>
      <c r="T821" s="3">
        <f>COUNTBLANK(shopping_behavior_updated[Customer ID])</f>
        <v>0</v>
      </c>
      <c r="U821" s="3">
        <f>IF(IFERROR(VLOOKUP(shopping_behavior_updated[[#This Row],[Customer ID]],A822:$A$3902,1,FALSE),0),1,0)</f>
        <v>0</v>
      </c>
    </row>
    <row r="822" spans="1:21" x14ac:dyDescent="0.2">
      <c r="A822" s="3">
        <v>821</v>
      </c>
      <c r="B822" s="3">
        <v>56</v>
      </c>
      <c r="C822" s="3" t="s">
        <v>18</v>
      </c>
      <c r="D822" s="3" t="s">
        <v>49</v>
      </c>
      <c r="E822" s="3" t="s">
        <v>41</v>
      </c>
      <c r="F822" s="3">
        <v>39</v>
      </c>
      <c r="G822" s="3" t="s">
        <v>59</v>
      </c>
      <c r="H822" s="3" t="s">
        <v>43</v>
      </c>
      <c r="I822" s="3" t="s">
        <v>47</v>
      </c>
      <c r="J822" s="3" t="s">
        <v>36</v>
      </c>
      <c r="K822" s="3">
        <v>25</v>
      </c>
      <c r="L822" s="3" t="s">
        <v>25</v>
      </c>
      <c r="M822" s="3" t="str">
        <f>IF(shopping_behavior_updated[[#This Row],[Subscription Status]]="","desconocido",shopping_behavior_updated[[#This Row],[Subscription Status]])</f>
        <v>Yes</v>
      </c>
      <c r="N822" s="3" t="s">
        <v>69</v>
      </c>
      <c r="O822" s="3" t="s">
        <v>25</v>
      </c>
      <c r="P822" s="3" t="s">
        <v>25</v>
      </c>
      <c r="Q822" s="3">
        <v>27</v>
      </c>
      <c r="R822" s="3" t="s">
        <v>85</v>
      </c>
      <c r="S822" s="3" t="s">
        <v>87</v>
      </c>
      <c r="T822" s="3">
        <f>COUNTBLANK(shopping_behavior_updated[Customer ID])</f>
        <v>0</v>
      </c>
      <c r="U822" s="3">
        <f>IF(IFERROR(VLOOKUP(shopping_behavior_updated[[#This Row],[Customer ID]],A823:$A$3902,1,FALSE),0),1,0)</f>
        <v>0</v>
      </c>
    </row>
    <row r="823" spans="1:21" x14ac:dyDescent="0.2">
      <c r="A823" s="3">
        <v>822</v>
      </c>
      <c r="B823" s="3">
        <v>62</v>
      </c>
      <c r="C823" s="3" t="s">
        <v>18</v>
      </c>
      <c r="D823" s="3" t="s">
        <v>103</v>
      </c>
      <c r="E823" s="3" t="s">
        <v>20</v>
      </c>
      <c r="F823" s="3">
        <v>39</v>
      </c>
      <c r="G823" s="3" t="s">
        <v>128</v>
      </c>
      <c r="H823" s="3" t="s">
        <v>43</v>
      </c>
      <c r="I823" s="3" t="s">
        <v>95</v>
      </c>
      <c r="J823" s="3" t="s">
        <v>36</v>
      </c>
      <c r="K823" s="3">
        <v>39</v>
      </c>
      <c r="L823" s="3" t="s">
        <v>25</v>
      </c>
      <c r="M823" s="3" t="str">
        <f>IF(shopping_behavior_updated[[#This Row],[Subscription Status]]="","desconocido",shopping_behavior_updated[[#This Row],[Subscription Status]])</f>
        <v>Yes</v>
      </c>
      <c r="N823" s="3" t="s">
        <v>53</v>
      </c>
      <c r="O823" s="3" t="s">
        <v>25</v>
      </c>
      <c r="P823" s="3" t="s">
        <v>25</v>
      </c>
      <c r="Q823" s="3">
        <v>31</v>
      </c>
      <c r="R823" s="3" t="s">
        <v>38</v>
      </c>
      <c r="S823" s="3" t="s">
        <v>75</v>
      </c>
      <c r="T823" s="3">
        <f>COUNTBLANK(shopping_behavior_updated[Customer ID])</f>
        <v>0</v>
      </c>
      <c r="U823" s="3">
        <f>IF(IFERROR(VLOOKUP(shopping_behavior_updated[[#This Row],[Customer ID]],A824:$A$3902,1,FALSE),0),1,0)</f>
        <v>0</v>
      </c>
    </row>
    <row r="824" spans="1:21" x14ac:dyDescent="0.2">
      <c r="A824" s="3">
        <v>823</v>
      </c>
      <c r="B824" s="3">
        <v>35</v>
      </c>
      <c r="C824" s="3" t="s">
        <v>18</v>
      </c>
      <c r="D824" s="3" t="s">
        <v>54</v>
      </c>
      <c r="E824" s="3" t="s">
        <v>20</v>
      </c>
      <c r="F824" s="3">
        <v>59</v>
      </c>
      <c r="G824" s="3" t="s">
        <v>90</v>
      </c>
      <c r="H824" s="3" t="s">
        <v>22</v>
      </c>
      <c r="I824" s="3" t="s">
        <v>135</v>
      </c>
      <c r="J824" s="3" t="s">
        <v>24</v>
      </c>
      <c r="K824" s="3">
        <v>34</v>
      </c>
      <c r="L824" s="3" t="s">
        <v>25</v>
      </c>
      <c r="M824" s="3" t="str">
        <f>IF(shopping_behavior_updated[[#This Row],[Subscription Status]]="","desconocido",shopping_behavior_updated[[#This Row],[Subscription Status]])</f>
        <v>Yes</v>
      </c>
      <c r="N824" s="3" t="s">
        <v>53</v>
      </c>
      <c r="O824" s="3" t="s">
        <v>25</v>
      </c>
      <c r="P824" s="3" t="s">
        <v>25</v>
      </c>
      <c r="Q824" s="3">
        <v>23</v>
      </c>
      <c r="R824" s="3" t="s">
        <v>74</v>
      </c>
      <c r="S824" s="3" t="s">
        <v>48</v>
      </c>
      <c r="T824" s="3">
        <f>COUNTBLANK(shopping_behavior_updated[Customer ID])</f>
        <v>0</v>
      </c>
      <c r="U824" s="3">
        <f>IF(IFERROR(VLOOKUP(shopping_behavior_updated[[#This Row],[Customer ID]],A825:$A$3902,1,FALSE),0),1,0)</f>
        <v>0</v>
      </c>
    </row>
    <row r="825" spans="1:21" x14ac:dyDescent="0.2">
      <c r="A825" s="3">
        <v>824</v>
      </c>
      <c r="B825" s="3">
        <v>51</v>
      </c>
      <c r="C825" s="3" t="s">
        <v>18</v>
      </c>
      <c r="D825" s="3" t="s">
        <v>88</v>
      </c>
      <c r="E825" s="3" t="s">
        <v>66</v>
      </c>
      <c r="F825" s="3">
        <v>27</v>
      </c>
      <c r="G825" s="3" t="s">
        <v>141</v>
      </c>
      <c r="H825" s="3" t="s">
        <v>43</v>
      </c>
      <c r="I825" s="3" t="s">
        <v>95</v>
      </c>
      <c r="J825" s="3" t="s">
        <v>24</v>
      </c>
      <c r="K825" s="3">
        <v>25</v>
      </c>
      <c r="L825" s="3" t="s">
        <v>25</v>
      </c>
      <c r="M825" s="3" t="str">
        <f>IF(shopping_behavior_updated[[#This Row],[Subscription Status]]="","desconocido",shopping_behavior_updated[[#This Row],[Subscription Status]])</f>
        <v>Yes</v>
      </c>
      <c r="N825" s="3" t="s">
        <v>37</v>
      </c>
      <c r="O825" s="3" t="s">
        <v>25</v>
      </c>
      <c r="P825" s="3" t="s">
        <v>25</v>
      </c>
      <c r="Q825" s="3">
        <v>11</v>
      </c>
      <c r="R825" s="3" t="s">
        <v>38</v>
      </c>
      <c r="S825" s="3" t="s">
        <v>57</v>
      </c>
      <c r="T825" s="3">
        <f>COUNTBLANK(shopping_behavior_updated[Customer ID])</f>
        <v>0</v>
      </c>
      <c r="U825" s="3">
        <f>IF(IFERROR(VLOOKUP(shopping_behavior_updated[[#This Row],[Customer ID]],A826:$A$3902,1,FALSE),0),1,0)</f>
        <v>0</v>
      </c>
    </row>
    <row r="826" spans="1:21" x14ac:dyDescent="0.2">
      <c r="A826" s="3">
        <v>825</v>
      </c>
      <c r="B826" s="3">
        <v>61</v>
      </c>
      <c r="C826" s="3" t="s">
        <v>18</v>
      </c>
      <c r="D826" s="3" t="s">
        <v>19</v>
      </c>
      <c r="E826" s="3" t="s">
        <v>20</v>
      </c>
      <c r="F826" s="3">
        <v>94</v>
      </c>
      <c r="G826" s="3" t="s">
        <v>141</v>
      </c>
      <c r="H826" s="3" t="s">
        <v>43</v>
      </c>
      <c r="I826" s="3" t="s">
        <v>51</v>
      </c>
      <c r="J826" s="3" t="s">
        <v>36</v>
      </c>
      <c r="K826" s="3">
        <v>3</v>
      </c>
      <c r="L826" s="3" t="s">
        <v>25</v>
      </c>
      <c r="M826" s="3" t="str">
        <f>IF(shopping_behavior_updated[[#This Row],[Subscription Status]]="","desconocido",shopping_behavior_updated[[#This Row],[Subscription Status]])</f>
        <v>Yes</v>
      </c>
      <c r="N826" s="3" t="s">
        <v>73</v>
      </c>
      <c r="O826" s="3" t="s">
        <v>25</v>
      </c>
      <c r="P826" s="3" t="s">
        <v>25</v>
      </c>
      <c r="Q826" s="3">
        <v>48</v>
      </c>
      <c r="R826" s="3" t="s">
        <v>32</v>
      </c>
      <c r="S826" s="3" t="s">
        <v>57</v>
      </c>
      <c r="T826" s="3">
        <f>COUNTBLANK(shopping_behavior_updated[Customer ID])</f>
        <v>0</v>
      </c>
      <c r="U826" s="3">
        <f>IF(IFERROR(VLOOKUP(shopping_behavior_updated[[#This Row],[Customer ID]],A827:$A$3902,1,FALSE),0),1,0)</f>
        <v>0</v>
      </c>
    </row>
    <row r="827" spans="1:21" x14ac:dyDescent="0.2">
      <c r="A827" s="3">
        <v>826</v>
      </c>
      <c r="B827" s="3">
        <v>27</v>
      </c>
      <c r="C827" s="3" t="s">
        <v>18</v>
      </c>
      <c r="D827" s="3" t="s">
        <v>132</v>
      </c>
      <c r="E827" s="3" t="s">
        <v>66</v>
      </c>
      <c r="F827" s="3">
        <v>94</v>
      </c>
      <c r="G827" s="3" t="s">
        <v>144</v>
      </c>
      <c r="H827" s="3" t="s">
        <v>91</v>
      </c>
      <c r="I827" s="3" t="s">
        <v>109</v>
      </c>
      <c r="J827" s="3" t="s">
        <v>56</v>
      </c>
      <c r="K827" s="3">
        <v>36</v>
      </c>
      <c r="L827" s="3" t="s">
        <v>25</v>
      </c>
      <c r="M827" s="3" t="str">
        <f>IF(shopping_behavior_updated[[#This Row],[Subscription Status]]="","desconocido",shopping_behavior_updated[[#This Row],[Subscription Status]])</f>
        <v>Yes</v>
      </c>
      <c r="N827" s="3" t="s">
        <v>44</v>
      </c>
      <c r="O827" s="3" t="s">
        <v>25</v>
      </c>
      <c r="P827" s="3" t="s">
        <v>25</v>
      </c>
      <c r="Q827" s="3">
        <v>17</v>
      </c>
      <c r="R827" s="3" t="s">
        <v>32</v>
      </c>
      <c r="S827" s="3" t="s">
        <v>87</v>
      </c>
      <c r="T827" s="3">
        <f>COUNTBLANK(shopping_behavior_updated[Customer ID])</f>
        <v>0</v>
      </c>
      <c r="U827" s="3">
        <f>IF(IFERROR(VLOOKUP(shopping_behavior_updated[[#This Row],[Customer ID]],A828:$A$3902,1,FALSE),0),1,0)</f>
        <v>0</v>
      </c>
    </row>
    <row r="828" spans="1:21" x14ac:dyDescent="0.2">
      <c r="A828" s="3">
        <v>827</v>
      </c>
      <c r="B828" s="3">
        <v>54</v>
      </c>
      <c r="C828" s="3" t="s">
        <v>18</v>
      </c>
      <c r="D828" s="3" t="s">
        <v>80</v>
      </c>
      <c r="E828" s="3" t="s">
        <v>20</v>
      </c>
      <c r="F828" s="3">
        <v>94</v>
      </c>
      <c r="G828" s="3" t="s">
        <v>34</v>
      </c>
      <c r="H828" s="3" t="s">
        <v>43</v>
      </c>
      <c r="I828" s="3" t="s">
        <v>72</v>
      </c>
      <c r="J828" s="3" t="s">
        <v>24</v>
      </c>
      <c r="K828" s="3">
        <v>36</v>
      </c>
      <c r="L828" s="3" t="s">
        <v>25</v>
      </c>
      <c r="M828" s="3" t="str">
        <f>IF(shopping_behavior_updated[[#This Row],[Subscription Status]]="","desconocido",shopping_behavior_updated[[#This Row],[Subscription Status]])</f>
        <v>Yes</v>
      </c>
      <c r="N828" s="3" t="s">
        <v>53</v>
      </c>
      <c r="O828" s="3" t="s">
        <v>25</v>
      </c>
      <c r="P828" s="3" t="s">
        <v>25</v>
      </c>
      <c r="Q828" s="3">
        <v>36</v>
      </c>
      <c r="R828" s="3" t="s">
        <v>45</v>
      </c>
      <c r="S828" s="3" t="s">
        <v>39</v>
      </c>
      <c r="T828" s="3">
        <f>COUNTBLANK(shopping_behavior_updated[Customer ID])</f>
        <v>0</v>
      </c>
      <c r="U828" s="3">
        <f>IF(IFERROR(VLOOKUP(shopping_behavior_updated[[#This Row],[Customer ID]],A829:$A$3902,1,FALSE),0),1,0)</f>
        <v>0</v>
      </c>
    </row>
    <row r="829" spans="1:21" x14ac:dyDescent="0.2">
      <c r="A829" s="3">
        <v>828</v>
      </c>
      <c r="B829" s="3">
        <v>31</v>
      </c>
      <c r="C829" s="3" t="s">
        <v>18</v>
      </c>
      <c r="D829" s="3" t="s">
        <v>70</v>
      </c>
      <c r="E829" s="3" t="s">
        <v>41</v>
      </c>
      <c r="F829" s="3">
        <v>51</v>
      </c>
      <c r="G829" s="3" t="s">
        <v>111</v>
      </c>
      <c r="H829" s="3" t="s">
        <v>35</v>
      </c>
      <c r="I829" s="3" t="s">
        <v>95</v>
      </c>
      <c r="J829" s="3" t="s">
        <v>56</v>
      </c>
      <c r="K829" s="3">
        <v>41</v>
      </c>
      <c r="L829" s="3" t="s">
        <v>25</v>
      </c>
      <c r="M829" s="3" t="str">
        <f>IF(shopping_behavior_updated[[#This Row],[Subscription Status]]="","desconocido",shopping_behavior_updated[[#This Row],[Subscription Status]])</f>
        <v>Yes</v>
      </c>
      <c r="N829" s="3" t="s">
        <v>37</v>
      </c>
      <c r="O829" s="3" t="s">
        <v>25</v>
      </c>
      <c r="P829" s="3" t="s">
        <v>25</v>
      </c>
      <c r="Q829" s="3">
        <v>33</v>
      </c>
      <c r="R829" s="3" t="s">
        <v>74</v>
      </c>
      <c r="S829" s="3" t="s">
        <v>28</v>
      </c>
      <c r="T829" s="3">
        <f>COUNTBLANK(shopping_behavior_updated[Customer ID])</f>
        <v>0</v>
      </c>
      <c r="U829" s="3">
        <f>IF(IFERROR(VLOOKUP(shopping_behavior_updated[[#This Row],[Customer ID]],A830:$A$3902,1,FALSE),0),1,0)</f>
        <v>0</v>
      </c>
    </row>
    <row r="830" spans="1:21" x14ac:dyDescent="0.2">
      <c r="A830" s="3">
        <v>829</v>
      </c>
      <c r="B830" s="3">
        <v>24</v>
      </c>
      <c r="C830" s="3" t="s">
        <v>18</v>
      </c>
      <c r="D830" s="3" t="s">
        <v>124</v>
      </c>
      <c r="E830" s="3" t="s">
        <v>20</v>
      </c>
      <c r="F830" s="3">
        <v>62</v>
      </c>
      <c r="G830" s="3" t="s">
        <v>106</v>
      </c>
      <c r="H830" s="3" t="s">
        <v>43</v>
      </c>
      <c r="I830" s="3" t="s">
        <v>99</v>
      </c>
      <c r="J830" s="3" t="s">
        <v>56</v>
      </c>
      <c r="K830" s="3">
        <v>37</v>
      </c>
      <c r="L830" s="3" t="s">
        <v>25</v>
      </c>
      <c r="M830" s="3" t="str">
        <f>IF(shopping_behavior_updated[[#This Row],[Subscription Status]]="","desconocido",shopping_behavior_updated[[#This Row],[Subscription Status]])</f>
        <v>Yes</v>
      </c>
      <c r="N830" s="3" t="s">
        <v>69</v>
      </c>
      <c r="O830" s="3" t="s">
        <v>25</v>
      </c>
      <c r="P830" s="3" t="s">
        <v>25</v>
      </c>
      <c r="Q830" s="3">
        <v>27</v>
      </c>
      <c r="R830" s="3" t="s">
        <v>45</v>
      </c>
      <c r="S830" s="3" t="s">
        <v>75</v>
      </c>
      <c r="T830" s="3">
        <f>COUNTBLANK(shopping_behavior_updated[Customer ID])</f>
        <v>0</v>
      </c>
      <c r="U830" s="3">
        <f>IF(IFERROR(VLOOKUP(shopping_behavior_updated[[#This Row],[Customer ID]],A831:$A$3902,1,FALSE),0),1,0)</f>
        <v>0</v>
      </c>
    </row>
    <row r="831" spans="1:21" x14ac:dyDescent="0.2">
      <c r="A831" s="3">
        <v>830</v>
      </c>
      <c r="B831" s="3">
        <v>42</v>
      </c>
      <c r="C831" s="3" t="s">
        <v>18</v>
      </c>
      <c r="D831" s="3" t="s">
        <v>124</v>
      </c>
      <c r="E831" s="3" t="s">
        <v>20</v>
      </c>
      <c r="F831" s="3">
        <v>57</v>
      </c>
      <c r="G831" s="3" t="s">
        <v>134</v>
      </c>
      <c r="H831" s="3" t="s">
        <v>35</v>
      </c>
      <c r="I831" s="3" t="s">
        <v>64</v>
      </c>
      <c r="J831" s="3" t="s">
        <v>36</v>
      </c>
      <c r="K831" s="3">
        <v>31</v>
      </c>
      <c r="L831" s="3" t="s">
        <v>25</v>
      </c>
      <c r="M831" s="3" t="str">
        <f>IF(shopping_behavior_updated[[#This Row],[Subscription Status]]="","desconocido",shopping_behavior_updated[[#This Row],[Subscription Status]])</f>
        <v>Yes</v>
      </c>
      <c r="N831" s="3" t="s">
        <v>69</v>
      </c>
      <c r="O831" s="3" t="s">
        <v>25</v>
      </c>
      <c r="P831" s="3" t="s">
        <v>25</v>
      </c>
      <c r="Q831" s="3">
        <v>14</v>
      </c>
      <c r="R831" s="3" t="s">
        <v>38</v>
      </c>
      <c r="S831" s="3" t="s">
        <v>28</v>
      </c>
      <c r="T831" s="3">
        <f>COUNTBLANK(shopping_behavior_updated[Customer ID])</f>
        <v>0</v>
      </c>
      <c r="U831" s="3">
        <f>IF(IFERROR(VLOOKUP(shopping_behavior_updated[[#This Row],[Customer ID]],A832:$A$3902,1,FALSE),0),1,0)</f>
        <v>0</v>
      </c>
    </row>
    <row r="832" spans="1:21" x14ac:dyDescent="0.2">
      <c r="A832" s="3">
        <v>831</v>
      </c>
      <c r="B832" s="3">
        <v>41</v>
      </c>
      <c r="C832" s="3" t="s">
        <v>18</v>
      </c>
      <c r="D832" s="3" t="s">
        <v>58</v>
      </c>
      <c r="E832" s="3" t="s">
        <v>20</v>
      </c>
      <c r="F832" s="3">
        <v>76</v>
      </c>
      <c r="G832" s="3" t="s">
        <v>50</v>
      </c>
      <c r="H832" s="3" t="s">
        <v>43</v>
      </c>
      <c r="I832" s="3" t="s">
        <v>31</v>
      </c>
      <c r="J832" s="3" t="s">
        <v>56</v>
      </c>
      <c r="K832" s="3">
        <v>42</v>
      </c>
      <c r="L832" s="3" t="s">
        <v>25</v>
      </c>
      <c r="M832" s="3" t="str">
        <f>IF(shopping_behavior_updated[[#This Row],[Subscription Status]]="","desconocido",shopping_behavior_updated[[#This Row],[Subscription Status]])</f>
        <v>Yes</v>
      </c>
      <c r="N832" s="3" t="s">
        <v>26</v>
      </c>
      <c r="O832" s="3" t="s">
        <v>25</v>
      </c>
      <c r="P832" s="3" t="s">
        <v>25</v>
      </c>
      <c r="Q832" s="3">
        <v>5</v>
      </c>
      <c r="R832" s="3" t="s">
        <v>38</v>
      </c>
      <c r="S832" s="3" t="s">
        <v>48</v>
      </c>
      <c r="T832" s="3">
        <f>COUNTBLANK(shopping_behavior_updated[Customer ID])</f>
        <v>0</v>
      </c>
      <c r="U832" s="3">
        <f>IF(IFERROR(VLOOKUP(shopping_behavior_updated[[#This Row],[Customer ID]],A833:$A$3902,1,FALSE),0),1,0)</f>
        <v>0</v>
      </c>
    </row>
    <row r="833" spans="1:21" x14ac:dyDescent="0.2">
      <c r="A833" s="3">
        <v>832</v>
      </c>
      <c r="B833" s="3">
        <v>66</v>
      </c>
      <c r="C833" s="3" t="s">
        <v>18</v>
      </c>
      <c r="D833" s="3" t="s">
        <v>142</v>
      </c>
      <c r="E833" s="3" t="s">
        <v>66</v>
      </c>
      <c r="F833" s="3">
        <v>63</v>
      </c>
      <c r="G833" s="3" t="s">
        <v>148</v>
      </c>
      <c r="H833" s="3" t="s">
        <v>43</v>
      </c>
      <c r="I833" s="3" t="s">
        <v>107</v>
      </c>
      <c r="J833" s="3" t="s">
        <v>52</v>
      </c>
      <c r="K833" s="3">
        <v>43</v>
      </c>
      <c r="L833" s="3" t="s">
        <v>25</v>
      </c>
      <c r="M833" s="3" t="str">
        <f>IF(shopping_behavior_updated[[#This Row],[Subscription Status]]="","desconocido",shopping_behavior_updated[[#This Row],[Subscription Status]])</f>
        <v>Yes</v>
      </c>
      <c r="N833" s="3" t="s">
        <v>26</v>
      </c>
      <c r="O833" s="3" t="s">
        <v>25</v>
      </c>
      <c r="P833" s="3" t="s">
        <v>25</v>
      </c>
      <c r="Q833" s="3">
        <v>47</v>
      </c>
      <c r="R833" s="3" t="s">
        <v>32</v>
      </c>
      <c r="S833" s="3" t="s">
        <v>96</v>
      </c>
      <c r="T833" s="3">
        <f>COUNTBLANK(shopping_behavior_updated[Customer ID])</f>
        <v>0</v>
      </c>
      <c r="U833" s="3">
        <f>IF(IFERROR(VLOOKUP(shopping_behavior_updated[[#This Row],[Customer ID]],A834:$A$3902,1,FALSE),0),1,0)</f>
        <v>0</v>
      </c>
    </row>
    <row r="834" spans="1:21" x14ac:dyDescent="0.2">
      <c r="A834" s="3">
        <v>833</v>
      </c>
      <c r="B834" s="3">
        <v>58</v>
      </c>
      <c r="C834" s="3" t="s">
        <v>18</v>
      </c>
      <c r="D834" s="3" t="s">
        <v>101</v>
      </c>
      <c r="E834" s="3" t="s">
        <v>62</v>
      </c>
      <c r="F834" s="3">
        <v>80</v>
      </c>
      <c r="G834" s="3" t="s">
        <v>98</v>
      </c>
      <c r="H834" s="3" t="s">
        <v>22</v>
      </c>
      <c r="I834" s="3" t="s">
        <v>143</v>
      </c>
      <c r="J834" s="3" t="s">
        <v>56</v>
      </c>
      <c r="K834" s="3">
        <v>25</v>
      </c>
      <c r="L834" s="3" t="s">
        <v>25</v>
      </c>
      <c r="M834" s="3" t="str">
        <f>IF(shopping_behavior_updated[[#This Row],[Subscription Status]]="","desconocido",shopping_behavior_updated[[#This Row],[Subscription Status]])</f>
        <v>Yes</v>
      </c>
      <c r="N834" s="3" t="s">
        <v>26</v>
      </c>
      <c r="O834" s="3" t="s">
        <v>25</v>
      </c>
      <c r="P834" s="3" t="s">
        <v>25</v>
      </c>
      <c r="Q834" s="3">
        <v>28</v>
      </c>
      <c r="R834" s="3" t="s">
        <v>32</v>
      </c>
      <c r="S834" s="3" t="s">
        <v>75</v>
      </c>
      <c r="T834" s="3">
        <f>COUNTBLANK(shopping_behavior_updated[Customer ID])</f>
        <v>0</v>
      </c>
      <c r="U834" s="3">
        <f>IF(IFERROR(VLOOKUP(shopping_behavior_updated[[#This Row],[Customer ID]],A835:$A$3902,1,FALSE),0),1,0)</f>
        <v>0</v>
      </c>
    </row>
    <row r="835" spans="1:21" x14ac:dyDescent="0.2">
      <c r="A835" s="3">
        <v>834</v>
      </c>
      <c r="B835" s="3">
        <v>43</v>
      </c>
      <c r="C835" s="3" t="s">
        <v>18</v>
      </c>
      <c r="D835" s="3" t="s">
        <v>65</v>
      </c>
      <c r="E835" s="3" t="s">
        <v>66</v>
      </c>
      <c r="F835" s="3">
        <v>68</v>
      </c>
      <c r="G835" s="3" t="s">
        <v>100</v>
      </c>
      <c r="H835" s="3" t="s">
        <v>43</v>
      </c>
      <c r="I835" s="3" t="s">
        <v>72</v>
      </c>
      <c r="J835" s="3" t="s">
        <v>56</v>
      </c>
      <c r="K835" s="3">
        <v>35</v>
      </c>
      <c r="L835" s="3" t="s">
        <v>25</v>
      </c>
      <c r="M835" s="3" t="str">
        <f>IF(shopping_behavior_updated[[#This Row],[Subscription Status]]="","desconocido",shopping_behavior_updated[[#This Row],[Subscription Status]])</f>
        <v>Yes</v>
      </c>
      <c r="N835" s="3" t="s">
        <v>53</v>
      </c>
      <c r="O835" s="3" t="s">
        <v>25</v>
      </c>
      <c r="P835" s="3" t="s">
        <v>25</v>
      </c>
      <c r="Q835" s="3">
        <v>11</v>
      </c>
      <c r="R835" s="3" t="s">
        <v>38</v>
      </c>
      <c r="S835" s="3" t="s">
        <v>48</v>
      </c>
      <c r="T835" s="3">
        <f>COUNTBLANK(shopping_behavior_updated[Customer ID])</f>
        <v>0</v>
      </c>
      <c r="U835" s="3">
        <f>IF(IFERROR(VLOOKUP(shopping_behavior_updated[[#This Row],[Customer ID]],A836:$A$3902,1,FALSE),0),1,0)</f>
        <v>0</v>
      </c>
    </row>
    <row r="836" spans="1:21" x14ac:dyDescent="0.2">
      <c r="A836" s="3">
        <v>835</v>
      </c>
      <c r="B836" s="3">
        <v>52</v>
      </c>
      <c r="C836" s="3" t="s">
        <v>18</v>
      </c>
      <c r="D836" s="3" t="s">
        <v>131</v>
      </c>
      <c r="E836" s="3" t="s">
        <v>66</v>
      </c>
      <c r="F836" s="3">
        <v>89</v>
      </c>
      <c r="G836" s="3" t="s">
        <v>106</v>
      </c>
      <c r="H836" s="3" t="s">
        <v>43</v>
      </c>
      <c r="I836" s="3" t="s">
        <v>125</v>
      </c>
      <c r="J836" s="3" t="s">
        <v>52</v>
      </c>
      <c r="K836" s="3">
        <v>31</v>
      </c>
      <c r="L836" s="3" t="s">
        <v>25</v>
      </c>
      <c r="M836" s="3" t="str">
        <f>IF(shopping_behavior_updated[[#This Row],[Subscription Status]]="","desconocido",shopping_behavior_updated[[#This Row],[Subscription Status]])</f>
        <v>Yes</v>
      </c>
      <c r="N836" s="3" t="s">
        <v>37</v>
      </c>
      <c r="O836" s="3" t="s">
        <v>25</v>
      </c>
      <c r="P836" s="3" t="s">
        <v>25</v>
      </c>
      <c r="Q836" s="3">
        <v>18</v>
      </c>
      <c r="R836" s="3" t="s">
        <v>38</v>
      </c>
      <c r="S836" s="3" t="s">
        <v>39</v>
      </c>
      <c r="T836" s="3">
        <f>COUNTBLANK(shopping_behavior_updated[Customer ID])</f>
        <v>0</v>
      </c>
      <c r="U836" s="3">
        <f>IF(IFERROR(VLOOKUP(shopping_behavior_updated[[#This Row],[Customer ID]],A837:$A$3902,1,FALSE),0),1,0)</f>
        <v>0</v>
      </c>
    </row>
    <row r="837" spans="1:21" x14ac:dyDescent="0.2">
      <c r="A837" s="3">
        <v>836</v>
      </c>
      <c r="B837" s="3">
        <v>35</v>
      </c>
      <c r="C837" s="3" t="s">
        <v>18</v>
      </c>
      <c r="D837" s="3" t="s">
        <v>136</v>
      </c>
      <c r="E837" s="3" t="s">
        <v>41</v>
      </c>
      <c r="F837" s="3">
        <v>26</v>
      </c>
      <c r="G837" s="3" t="s">
        <v>127</v>
      </c>
      <c r="H837" s="3" t="s">
        <v>22</v>
      </c>
      <c r="I837" s="3" t="s">
        <v>125</v>
      </c>
      <c r="J837" s="3" t="s">
        <v>52</v>
      </c>
      <c r="K837" s="3">
        <v>25</v>
      </c>
      <c r="L837" s="3" t="s">
        <v>25</v>
      </c>
      <c r="M837" s="3" t="str">
        <f>IF(shopping_behavior_updated[[#This Row],[Subscription Status]]="","desconocido",shopping_behavior_updated[[#This Row],[Subscription Status]])</f>
        <v>Yes</v>
      </c>
      <c r="N837" s="3" t="s">
        <v>44</v>
      </c>
      <c r="O837" s="3" t="s">
        <v>25</v>
      </c>
      <c r="P837" s="3" t="s">
        <v>25</v>
      </c>
      <c r="Q837" s="3">
        <v>21</v>
      </c>
      <c r="R837" s="3" t="s">
        <v>85</v>
      </c>
      <c r="S837" s="3" t="s">
        <v>39</v>
      </c>
      <c r="T837" s="3">
        <f>COUNTBLANK(shopping_behavior_updated[Customer ID])</f>
        <v>0</v>
      </c>
      <c r="U837" s="3">
        <f>IF(IFERROR(VLOOKUP(shopping_behavior_updated[[#This Row],[Customer ID]],A838:$A$3902,1,FALSE),0),1,0)</f>
        <v>0</v>
      </c>
    </row>
    <row r="838" spans="1:21" x14ac:dyDescent="0.2">
      <c r="A838" s="3">
        <v>837</v>
      </c>
      <c r="B838" s="3">
        <v>23</v>
      </c>
      <c r="C838" s="3" t="s">
        <v>18</v>
      </c>
      <c r="D838" s="3" t="s">
        <v>142</v>
      </c>
      <c r="E838" s="3" t="s">
        <v>66</v>
      </c>
      <c r="F838" s="3">
        <v>90</v>
      </c>
      <c r="G838" s="3" t="s">
        <v>63</v>
      </c>
      <c r="H838" s="3" t="s">
        <v>22</v>
      </c>
      <c r="I838" s="3" t="s">
        <v>82</v>
      </c>
      <c r="J838" s="3" t="s">
        <v>24</v>
      </c>
      <c r="K838" s="3">
        <v>39</v>
      </c>
      <c r="L838" s="3" t="s">
        <v>25</v>
      </c>
      <c r="M838" s="3" t="str">
        <f>IF(shopping_behavior_updated[[#This Row],[Subscription Status]]="","desconocido",shopping_behavior_updated[[#This Row],[Subscription Status]])</f>
        <v>Yes</v>
      </c>
      <c r="N838" s="3" t="s">
        <v>73</v>
      </c>
      <c r="O838" s="3" t="s">
        <v>25</v>
      </c>
      <c r="P838" s="3" t="s">
        <v>25</v>
      </c>
      <c r="Q838" s="3">
        <v>22</v>
      </c>
      <c r="R838" s="3" t="s">
        <v>32</v>
      </c>
      <c r="S838" s="3" t="s">
        <v>75</v>
      </c>
      <c r="T838" s="3">
        <f>COUNTBLANK(shopping_behavior_updated[Customer ID])</f>
        <v>0</v>
      </c>
      <c r="U838" s="3">
        <f>IF(IFERROR(VLOOKUP(shopping_behavior_updated[[#This Row],[Customer ID]],A839:$A$3902,1,FALSE),0),1,0)</f>
        <v>0</v>
      </c>
    </row>
    <row r="839" spans="1:21" x14ac:dyDescent="0.2">
      <c r="A839" s="3">
        <v>838</v>
      </c>
      <c r="B839" s="3">
        <v>25</v>
      </c>
      <c r="C839" s="3" t="s">
        <v>18</v>
      </c>
      <c r="D839" s="3" t="s">
        <v>103</v>
      </c>
      <c r="E839" s="3" t="s">
        <v>20</v>
      </c>
      <c r="F839" s="3">
        <v>28</v>
      </c>
      <c r="G839" s="3" t="s">
        <v>114</v>
      </c>
      <c r="H839" s="3" t="s">
        <v>22</v>
      </c>
      <c r="I839" s="3" t="s">
        <v>109</v>
      </c>
      <c r="J839" s="3" t="s">
        <v>36</v>
      </c>
      <c r="K839" s="3">
        <v>49</v>
      </c>
      <c r="L839" s="3" t="s">
        <v>25</v>
      </c>
      <c r="M839" s="3" t="str">
        <f>IF(shopping_behavior_updated[[#This Row],[Subscription Status]]="","desconocido",shopping_behavior_updated[[#This Row],[Subscription Status]])</f>
        <v>Yes</v>
      </c>
      <c r="N839" s="3" t="s">
        <v>26</v>
      </c>
      <c r="O839" s="3" t="s">
        <v>25</v>
      </c>
      <c r="P839" s="3" t="s">
        <v>25</v>
      </c>
      <c r="Q839" s="3">
        <v>33</v>
      </c>
      <c r="R839" s="3" t="s">
        <v>32</v>
      </c>
      <c r="S839" s="3" t="s">
        <v>96</v>
      </c>
      <c r="T839" s="3">
        <f>COUNTBLANK(shopping_behavior_updated[Customer ID])</f>
        <v>0</v>
      </c>
      <c r="U839" s="3">
        <f>IF(IFERROR(VLOOKUP(shopping_behavior_updated[[#This Row],[Customer ID]],A840:$A$3902,1,FALSE),0),1,0)</f>
        <v>0</v>
      </c>
    </row>
    <row r="840" spans="1:21" x14ac:dyDescent="0.2">
      <c r="A840" s="3">
        <v>839</v>
      </c>
      <c r="B840" s="3">
        <v>33</v>
      </c>
      <c r="C840" s="3" t="s">
        <v>18</v>
      </c>
      <c r="D840" s="3" t="s">
        <v>61</v>
      </c>
      <c r="E840" s="3" t="s">
        <v>62</v>
      </c>
      <c r="F840" s="3">
        <v>29</v>
      </c>
      <c r="G840" s="3" t="s">
        <v>21</v>
      </c>
      <c r="H840" s="3" t="s">
        <v>43</v>
      </c>
      <c r="I840" s="3" t="s">
        <v>23</v>
      </c>
      <c r="J840" s="3" t="s">
        <v>36</v>
      </c>
      <c r="K840" s="3">
        <v>43</v>
      </c>
      <c r="L840" s="3" t="s">
        <v>25</v>
      </c>
      <c r="M840" s="3" t="str">
        <f>IF(shopping_behavior_updated[[#This Row],[Subscription Status]]="","desconocido",shopping_behavior_updated[[#This Row],[Subscription Status]])</f>
        <v>Yes</v>
      </c>
      <c r="N840" s="3" t="s">
        <v>26</v>
      </c>
      <c r="O840" s="3" t="s">
        <v>25</v>
      </c>
      <c r="P840" s="3" t="s">
        <v>25</v>
      </c>
      <c r="Q840" s="3">
        <v>49</v>
      </c>
      <c r="R840" s="3" t="s">
        <v>38</v>
      </c>
      <c r="S840" s="3" t="s">
        <v>48</v>
      </c>
      <c r="T840" s="3">
        <f>COUNTBLANK(shopping_behavior_updated[Customer ID])</f>
        <v>0</v>
      </c>
      <c r="U840" s="3">
        <f>IF(IFERROR(VLOOKUP(shopping_behavior_updated[[#This Row],[Customer ID]],A841:$A$3902,1,FALSE),0),1,0)</f>
        <v>0</v>
      </c>
    </row>
    <row r="841" spans="1:21" x14ac:dyDescent="0.2">
      <c r="A841" s="3">
        <v>840</v>
      </c>
      <c r="B841" s="3">
        <v>48</v>
      </c>
      <c r="C841" s="3" t="s">
        <v>18</v>
      </c>
      <c r="D841" s="3" t="s">
        <v>54</v>
      </c>
      <c r="E841" s="3" t="s">
        <v>20</v>
      </c>
      <c r="F841" s="3">
        <v>31</v>
      </c>
      <c r="G841" s="3" t="s">
        <v>114</v>
      </c>
      <c r="H841" s="3" t="s">
        <v>22</v>
      </c>
      <c r="I841" s="3" t="s">
        <v>84</v>
      </c>
      <c r="J841" s="3" t="s">
        <v>36</v>
      </c>
      <c r="K841" s="3">
        <v>26</v>
      </c>
      <c r="L841" s="3" t="s">
        <v>25</v>
      </c>
      <c r="M841" s="3" t="str">
        <f>IF(shopping_behavior_updated[[#This Row],[Subscription Status]]="","desconocido",shopping_behavior_updated[[#This Row],[Subscription Status]])</f>
        <v>Yes</v>
      </c>
      <c r="N841" s="3" t="s">
        <v>37</v>
      </c>
      <c r="O841" s="3" t="s">
        <v>25</v>
      </c>
      <c r="P841" s="3" t="s">
        <v>25</v>
      </c>
      <c r="Q841" s="3">
        <v>10</v>
      </c>
      <c r="R841" s="3" t="s">
        <v>85</v>
      </c>
      <c r="S841" s="3" t="s">
        <v>96</v>
      </c>
      <c r="T841" s="3">
        <f>COUNTBLANK(shopping_behavior_updated[Customer ID])</f>
        <v>0</v>
      </c>
      <c r="U841" s="3">
        <f>IF(IFERROR(VLOOKUP(shopping_behavior_updated[[#This Row],[Customer ID]],A842:$A$3902,1,FALSE),0),1,0)</f>
        <v>0</v>
      </c>
    </row>
    <row r="842" spans="1:21" x14ac:dyDescent="0.2">
      <c r="A842" s="3">
        <v>841</v>
      </c>
      <c r="B842" s="3">
        <v>42</v>
      </c>
      <c r="C842" s="3" t="s">
        <v>18</v>
      </c>
      <c r="D842" s="3" t="s">
        <v>54</v>
      </c>
      <c r="E842" s="3" t="s">
        <v>20</v>
      </c>
      <c r="F842" s="3">
        <v>24</v>
      </c>
      <c r="G842" s="3" t="s">
        <v>89</v>
      </c>
      <c r="H842" s="3" t="s">
        <v>22</v>
      </c>
      <c r="I842" s="3" t="s">
        <v>84</v>
      </c>
      <c r="J842" s="3" t="s">
        <v>52</v>
      </c>
      <c r="K842" s="3">
        <v>42</v>
      </c>
      <c r="L842" s="3" t="s">
        <v>25</v>
      </c>
      <c r="M842" s="3" t="str">
        <f>IF(shopping_behavior_updated[[#This Row],[Subscription Status]]="","desconocido",shopping_behavior_updated[[#This Row],[Subscription Status]])</f>
        <v>Yes</v>
      </c>
      <c r="N842" s="3" t="s">
        <v>69</v>
      </c>
      <c r="O842" s="3" t="s">
        <v>25</v>
      </c>
      <c r="P842" s="3" t="s">
        <v>25</v>
      </c>
      <c r="Q842" s="3">
        <v>18</v>
      </c>
      <c r="R842" s="3" t="s">
        <v>45</v>
      </c>
      <c r="S842" s="3" t="s">
        <v>39</v>
      </c>
      <c r="T842" s="3">
        <f>COUNTBLANK(shopping_behavior_updated[Customer ID])</f>
        <v>0</v>
      </c>
      <c r="U842" s="3">
        <f>IF(IFERROR(VLOOKUP(shopping_behavior_updated[[#This Row],[Customer ID]],A843:$A$3902,1,FALSE),0),1,0)</f>
        <v>0</v>
      </c>
    </row>
    <row r="843" spans="1:21" x14ac:dyDescent="0.2">
      <c r="A843" s="3">
        <v>842</v>
      </c>
      <c r="B843" s="3">
        <v>55</v>
      </c>
      <c r="C843" s="3" t="s">
        <v>18</v>
      </c>
      <c r="D843" s="3" t="s">
        <v>29</v>
      </c>
      <c r="E843" s="3" t="s">
        <v>20</v>
      </c>
      <c r="F843" s="3">
        <v>88</v>
      </c>
      <c r="G843" s="3" t="s">
        <v>104</v>
      </c>
      <c r="H843" s="3" t="s">
        <v>43</v>
      </c>
      <c r="I843" s="3" t="s">
        <v>117</v>
      </c>
      <c r="J843" s="3" t="s">
        <v>52</v>
      </c>
      <c r="K843" s="3">
        <v>26</v>
      </c>
      <c r="L843" s="3" t="s">
        <v>25</v>
      </c>
      <c r="M843" s="3" t="str">
        <f>IF(shopping_behavior_updated[[#This Row],[Subscription Status]]="","desconocido",shopping_behavior_updated[[#This Row],[Subscription Status]])</f>
        <v>Yes</v>
      </c>
      <c r="N843" s="3" t="s">
        <v>73</v>
      </c>
      <c r="O843" s="3" t="s">
        <v>25</v>
      </c>
      <c r="P843" s="3" t="s">
        <v>25</v>
      </c>
      <c r="Q843" s="3">
        <v>28</v>
      </c>
      <c r="R843" s="3" t="s">
        <v>45</v>
      </c>
      <c r="S843" s="3" t="s">
        <v>28</v>
      </c>
      <c r="T843" s="3">
        <f>COUNTBLANK(shopping_behavior_updated[Customer ID])</f>
        <v>0</v>
      </c>
      <c r="U843" s="3">
        <f>IF(IFERROR(VLOOKUP(shopping_behavior_updated[[#This Row],[Customer ID]],A844:$A$3902,1,FALSE),0),1,0)</f>
        <v>0</v>
      </c>
    </row>
    <row r="844" spans="1:21" x14ac:dyDescent="0.2">
      <c r="A844" s="3">
        <v>843</v>
      </c>
      <c r="B844" s="3">
        <v>59</v>
      </c>
      <c r="C844" s="3" t="s">
        <v>18</v>
      </c>
      <c r="D844" s="3" t="s">
        <v>54</v>
      </c>
      <c r="E844" s="3" t="s">
        <v>20</v>
      </c>
      <c r="F844" s="3">
        <v>87</v>
      </c>
      <c r="G844" s="3" t="s">
        <v>67</v>
      </c>
      <c r="H844" s="3" t="s">
        <v>43</v>
      </c>
      <c r="I844" s="3" t="s">
        <v>82</v>
      </c>
      <c r="J844" s="3" t="s">
        <v>36</v>
      </c>
      <c r="K844" s="3">
        <v>36</v>
      </c>
      <c r="L844" s="3" t="s">
        <v>25</v>
      </c>
      <c r="M844" s="3" t="str">
        <f>IF(shopping_behavior_updated[[#This Row],[Subscription Status]]="","desconocido",shopping_behavior_updated[[#This Row],[Subscription Status]])</f>
        <v>Yes</v>
      </c>
      <c r="N844" s="3" t="s">
        <v>26</v>
      </c>
      <c r="O844" s="3" t="s">
        <v>25</v>
      </c>
      <c r="P844" s="3" t="s">
        <v>25</v>
      </c>
      <c r="Q844" s="3">
        <v>25</v>
      </c>
      <c r="R844" s="3" t="s">
        <v>45</v>
      </c>
      <c r="S844" s="3" t="s">
        <v>39</v>
      </c>
      <c r="T844" s="3">
        <f>COUNTBLANK(shopping_behavior_updated[Customer ID])</f>
        <v>0</v>
      </c>
      <c r="U844" s="3">
        <f>IF(IFERROR(VLOOKUP(shopping_behavior_updated[[#This Row],[Customer ID]],A845:$A$3902,1,FALSE),0),1,0)</f>
        <v>0</v>
      </c>
    </row>
    <row r="845" spans="1:21" x14ac:dyDescent="0.2">
      <c r="A845" s="3">
        <v>844</v>
      </c>
      <c r="B845" s="3">
        <v>65</v>
      </c>
      <c r="C845" s="3" t="s">
        <v>18</v>
      </c>
      <c r="D845" s="3" t="s">
        <v>103</v>
      </c>
      <c r="E845" s="3" t="s">
        <v>20</v>
      </c>
      <c r="F845" s="3">
        <v>80</v>
      </c>
      <c r="G845" s="3" t="s">
        <v>137</v>
      </c>
      <c r="H845" s="3" t="s">
        <v>35</v>
      </c>
      <c r="I845" s="3" t="s">
        <v>117</v>
      </c>
      <c r="J845" s="3" t="s">
        <v>52</v>
      </c>
      <c r="K845" s="3">
        <v>32</v>
      </c>
      <c r="L845" s="3" t="s">
        <v>25</v>
      </c>
      <c r="M845" s="3" t="str">
        <f>IF(shopping_behavior_updated[[#This Row],[Subscription Status]]="","desconocido",shopping_behavior_updated[[#This Row],[Subscription Status]])</f>
        <v>Yes</v>
      </c>
      <c r="N845" s="3" t="s">
        <v>26</v>
      </c>
      <c r="O845" s="3" t="s">
        <v>25</v>
      </c>
      <c r="P845" s="3" t="s">
        <v>25</v>
      </c>
      <c r="Q845" s="3">
        <v>6</v>
      </c>
      <c r="R845" s="3" t="s">
        <v>45</v>
      </c>
      <c r="S845" s="3" t="s">
        <v>39</v>
      </c>
      <c r="T845" s="3">
        <f>COUNTBLANK(shopping_behavior_updated[Customer ID])</f>
        <v>0</v>
      </c>
      <c r="U845" s="3">
        <f>IF(IFERROR(VLOOKUP(shopping_behavior_updated[[#This Row],[Customer ID]],A846:$A$3902,1,FALSE),0),1,0)</f>
        <v>0</v>
      </c>
    </row>
    <row r="846" spans="1:21" x14ac:dyDescent="0.2">
      <c r="A846" s="3">
        <v>845</v>
      </c>
      <c r="B846" s="3">
        <v>59</v>
      </c>
      <c r="C846" s="3" t="s">
        <v>18</v>
      </c>
      <c r="D846" s="3" t="s">
        <v>40</v>
      </c>
      <c r="E846" s="3" t="s">
        <v>41</v>
      </c>
      <c r="F846" s="3">
        <v>48</v>
      </c>
      <c r="G846" s="3" t="s">
        <v>67</v>
      </c>
      <c r="H846" s="3" t="s">
        <v>22</v>
      </c>
      <c r="I846" s="3" t="s">
        <v>72</v>
      </c>
      <c r="J846" s="3" t="s">
        <v>24</v>
      </c>
      <c r="K846" s="3">
        <v>44</v>
      </c>
      <c r="L846" s="3" t="s">
        <v>25</v>
      </c>
      <c r="M846" s="3" t="str">
        <f>IF(shopping_behavior_updated[[#This Row],[Subscription Status]]="","desconocido",shopping_behavior_updated[[#This Row],[Subscription Status]])</f>
        <v>Yes</v>
      </c>
      <c r="N846" s="3" t="s">
        <v>26</v>
      </c>
      <c r="O846" s="3" t="s">
        <v>25</v>
      </c>
      <c r="P846" s="3" t="s">
        <v>25</v>
      </c>
      <c r="Q846" s="3">
        <v>44</v>
      </c>
      <c r="R846" s="3" t="s">
        <v>27</v>
      </c>
      <c r="S846" s="3" t="s">
        <v>75</v>
      </c>
      <c r="T846" s="3">
        <f>COUNTBLANK(shopping_behavior_updated[Customer ID])</f>
        <v>0</v>
      </c>
      <c r="U846" s="3">
        <f>IF(IFERROR(VLOOKUP(shopping_behavior_updated[[#This Row],[Customer ID]],A847:$A$3902,1,FALSE),0),1,0)</f>
        <v>0</v>
      </c>
    </row>
    <row r="847" spans="1:21" x14ac:dyDescent="0.2">
      <c r="A847" s="3">
        <v>846</v>
      </c>
      <c r="B847" s="3">
        <v>31</v>
      </c>
      <c r="C847" s="3" t="s">
        <v>18</v>
      </c>
      <c r="D847" s="3" t="s">
        <v>132</v>
      </c>
      <c r="E847" s="3" t="s">
        <v>66</v>
      </c>
      <c r="F847" s="3">
        <v>21</v>
      </c>
      <c r="G847" s="3" t="s">
        <v>150</v>
      </c>
      <c r="H847" s="3" t="s">
        <v>91</v>
      </c>
      <c r="I847" s="3" t="s">
        <v>60</v>
      </c>
      <c r="J847" s="3" t="s">
        <v>24</v>
      </c>
      <c r="K847" s="3">
        <v>37</v>
      </c>
      <c r="L847" s="3" t="s">
        <v>25</v>
      </c>
      <c r="M847" s="3" t="str">
        <f>IF(shopping_behavior_updated[[#This Row],[Subscription Status]]="","desconocido",shopping_behavior_updated[[#This Row],[Subscription Status]])</f>
        <v>Yes</v>
      </c>
      <c r="N847" s="3" t="s">
        <v>53</v>
      </c>
      <c r="O847" s="3" t="s">
        <v>25</v>
      </c>
      <c r="P847" s="3" t="s">
        <v>25</v>
      </c>
      <c r="Q847" s="3">
        <v>30</v>
      </c>
      <c r="R847" s="3" t="s">
        <v>27</v>
      </c>
      <c r="S847" s="3" t="s">
        <v>87</v>
      </c>
      <c r="T847" s="3">
        <f>COUNTBLANK(shopping_behavior_updated[Customer ID])</f>
        <v>0</v>
      </c>
      <c r="U847" s="3">
        <f>IF(IFERROR(VLOOKUP(shopping_behavior_updated[[#This Row],[Customer ID]],A848:$A$3902,1,FALSE),0),1,0)</f>
        <v>0</v>
      </c>
    </row>
    <row r="848" spans="1:21" x14ac:dyDescent="0.2">
      <c r="A848" s="3">
        <v>847</v>
      </c>
      <c r="B848" s="3">
        <v>49</v>
      </c>
      <c r="C848" s="3" t="s">
        <v>18</v>
      </c>
      <c r="D848" s="3" t="s">
        <v>136</v>
      </c>
      <c r="E848" s="3" t="s">
        <v>41</v>
      </c>
      <c r="F848" s="3">
        <v>72</v>
      </c>
      <c r="G848" s="3" t="s">
        <v>21</v>
      </c>
      <c r="H848" s="3" t="s">
        <v>43</v>
      </c>
      <c r="I848" s="3" t="s">
        <v>68</v>
      </c>
      <c r="J848" s="3" t="s">
        <v>36</v>
      </c>
      <c r="K848" s="3">
        <v>37</v>
      </c>
      <c r="L848" s="3" t="s">
        <v>25</v>
      </c>
      <c r="M848" s="3" t="str">
        <f>IF(shopping_behavior_updated[[#This Row],[Subscription Status]]="","desconocido",shopping_behavior_updated[[#This Row],[Subscription Status]])</f>
        <v>Yes</v>
      </c>
      <c r="N848" s="3" t="s">
        <v>26</v>
      </c>
      <c r="O848" s="3" t="s">
        <v>25</v>
      </c>
      <c r="P848" s="3" t="s">
        <v>25</v>
      </c>
      <c r="Q848" s="3">
        <v>42</v>
      </c>
      <c r="R848" s="3" t="s">
        <v>85</v>
      </c>
      <c r="S848" s="3" t="s">
        <v>57</v>
      </c>
      <c r="T848" s="3">
        <f>COUNTBLANK(shopping_behavior_updated[Customer ID])</f>
        <v>0</v>
      </c>
      <c r="U848" s="3">
        <f>IF(IFERROR(VLOOKUP(shopping_behavior_updated[[#This Row],[Customer ID]],A849:$A$3902,1,FALSE),0),1,0)</f>
        <v>0</v>
      </c>
    </row>
    <row r="849" spans="1:21" x14ac:dyDescent="0.2">
      <c r="A849" s="3">
        <v>848</v>
      </c>
      <c r="B849" s="3">
        <v>53</v>
      </c>
      <c r="C849" s="3" t="s">
        <v>18</v>
      </c>
      <c r="D849" s="3" t="s">
        <v>103</v>
      </c>
      <c r="E849" s="3" t="s">
        <v>20</v>
      </c>
      <c r="F849" s="3">
        <v>44</v>
      </c>
      <c r="G849" s="3" t="s">
        <v>126</v>
      </c>
      <c r="H849" s="3" t="s">
        <v>22</v>
      </c>
      <c r="I849" s="3" t="s">
        <v>143</v>
      </c>
      <c r="J849" s="3" t="s">
        <v>56</v>
      </c>
      <c r="K849" s="3">
        <v>41</v>
      </c>
      <c r="L849" s="3" t="s">
        <v>25</v>
      </c>
      <c r="M849" s="3" t="str">
        <f>IF(shopping_behavior_updated[[#This Row],[Subscription Status]]="","desconocido",shopping_behavior_updated[[#This Row],[Subscription Status]])</f>
        <v>Yes</v>
      </c>
      <c r="N849" s="3" t="s">
        <v>53</v>
      </c>
      <c r="O849" s="3" t="s">
        <v>25</v>
      </c>
      <c r="P849" s="3" t="s">
        <v>25</v>
      </c>
      <c r="Q849" s="3">
        <v>30</v>
      </c>
      <c r="R849" s="3" t="s">
        <v>45</v>
      </c>
      <c r="S849" s="3" t="s">
        <v>87</v>
      </c>
      <c r="T849" s="3">
        <f>COUNTBLANK(shopping_behavior_updated[Customer ID])</f>
        <v>0</v>
      </c>
      <c r="U849" s="3">
        <f>IF(IFERROR(VLOOKUP(shopping_behavior_updated[[#This Row],[Customer ID]],A850:$A$3902,1,FALSE),0),1,0)</f>
        <v>0</v>
      </c>
    </row>
    <row r="850" spans="1:21" x14ac:dyDescent="0.2">
      <c r="A850" s="3">
        <v>849</v>
      </c>
      <c r="B850" s="3">
        <v>48</v>
      </c>
      <c r="C850" s="3" t="s">
        <v>18</v>
      </c>
      <c r="D850" s="3" t="s">
        <v>40</v>
      </c>
      <c r="E850" s="3" t="s">
        <v>41</v>
      </c>
      <c r="F850" s="3">
        <v>73</v>
      </c>
      <c r="G850" s="3" t="s">
        <v>78</v>
      </c>
      <c r="H850" s="3" t="s">
        <v>43</v>
      </c>
      <c r="I850" s="3" t="s">
        <v>92</v>
      </c>
      <c r="J850" s="3" t="s">
        <v>56</v>
      </c>
      <c r="K850" s="3">
        <v>36</v>
      </c>
      <c r="L850" s="3" t="s">
        <v>25</v>
      </c>
      <c r="M850" s="3" t="str">
        <f>IF(shopping_behavior_updated[[#This Row],[Subscription Status]]="","desconocido",shopping_behavior_updated[[#This Row],[Subscription Status]])</f>
        <v>Yes</v>
      </c>
      <c r="N850" s="3" t="s">
        <v>73</v>
      </c>
      <c r="O850" s="3" t="s">
        <v>25</v>
      </c>
      <c r="P850" s="3" t="s">
        <v>25</v>
      </c>
      <c r="Q850" s="3">
        <v>33</v>
      </c>
      <c r="R850" s="3" t="s">
        <v>38</v>
      </c>
      <c r="S850" s="3" t="s">
        <v>75</v>
      </c>
      <c r="T850" s="3">
        <f>COUNTBLANK(shopping_behavior_updated[Customer ID])</f>
        <v>0</v>
      </c>
      <c r="U850" s="3">
        <f>IF(IFERROR(VLOOKUP(shopping_behavior_updated[[#This Row],[Customer ID]],A851:$A$3902,1,FALSE),0),1,0)</f>
        <v>0</v>
      </c>
    </row>
    <row r="851" spans="1:21" x14ac:dyDescent="0.2">
      <c r="A851" s="3">
        <v>850</v>
      </c>
      <c r="B851" s="3">
        <v>23</v>
      </c>
      <c r="C851" s="3" t="s">
        <v>18</v>
      </c>
      <c r="D851" s="3" t="s">
        <v>33</v>
      </c>
      <c r="E851" s="3" t="s">
        <v>20</v>
      </c>
      <c r="F851" s="3">
        <v>61</v>
      </c>
      <c r="G851" s="3" t="s">
        <v>67</v>
      </c>
      <c r="H851" s="3" t="s">
        <v>35</v>
      </c>
      <c r="I851" s="3" t="s">
        <v>60</v>
      </c>
      <c r="J851" s="3" t="s">
        <v>36</v>
      </c>
      <c r="K851" s="3">
        <v>43</v>
      </c>
      <c r="L851" s="3" t="s">
        <v>25</v>
      </c>
      <c r="M851" s="3" t="str">
        <f>IF(shopping_behavior_updated[[#This Row],[Subscription Status]]="","desconocido",shopping_behavior_updated[[#This Row],[Subscription Status]])</f>
        <v>Yes</v>
      </c>
      <c r="N851" s="3" t="s">
        <v>26</v>
      </c>
      <c r="O851" s="3" t="s">
        <v>25</v>
      </c>
      <c r="P851" s="3" t="s">
        <v>25</v>
      </c>
      <c r="Q851" s="3">
        <v>24</v>
      </c>
      <c r="R851" s="3" t="s">
        <v>45</v>
      </c>
      <c r="S851" s="3" t="s">
        <v>57</v>
      </c>
      <c r="T851" s="3">
        <f>COUNTBLANK(shopping_behavior_updated[Customer ID])</f>
        <v>0</v>
      </c>
      <c r="U851" s="3">
        <f>IF(IFERROR(VLOOKUP(shopping_behavior_updated[[#This Row],[Customer ID]],A852:$A$3902,1,FALSE),0),1,0)</f>
        <v>0</v>
      </c>
    </row>
    <row r="852" spans="1:21" x14ac:dyDescent="0.2">
      <c r="A852" s="3">
        <v>851</v>
      </c>
      <c r="B852" s="3">
        <v>68</v>
      </c>
      <c r="C852" s="3" t="s">
        <v>18</v>
      </c>
      <c r="D852" s="3" t="s">
        <v>70</v>
      </c>
      <c r="E852" s="3" t="s">
        <v>41</v>
      </c>
      <c r="F852" s="3">
        <v>20</v>
      </c>
      <c r="G852" s="3" t="s">
        <v>138</v>
      </c>
      <c r="H852" s="3" t="s">
        <v>22</v>
      </c>
      <c r="I852" s="3" t="s">
        <v>47</v>
      </c>
      <c r="J852" s="3" t="s">
        <v>24</v>
      </c>
      <c r="K852" s="3">
        <v>26</v>
      </c>
      <c r="L852" s="3" t="s">
        <v>25</v>
      </c>
      <c r="M852" s="3" t="str">
        <f>IF(shopping_behavior_updated[[#This Row],[Subscription Status]]="","desconocido",shopping_behavior_updated[[#This Row],[Subscription Status]])</f>
        <v>Yes</v>
      </c>
      <c r="N852" s="3" t="s">
        <v>73</v>
      </c>
      <c r="O852" s="3" t="s">
        <v>25</v>
      </c>
      <c r="P852" s="3" t="s">
        <v>25</v>
      </c>
      <c r="Q852" s="3">
        <v>13</v>
      </c>
      <c r="R852" s="3" t="s">
        <v>27</v>
      </c>
      <c r="S852" s="3" t="s">
        <v>87</v>
      </c>
      <c r="T852" s="3">
        <f>COUNTBLANK(shopping_behavior_updated[Customer ID])</f>
        <v>0</v>
      </c>
      <c r="U852" s="3">
        <f>IF(IFERROR(VLOOKUP(shopping_behavior_updated[[#This Row],[Customer ID]],A853:$A$3902,1,FALSE),0),1,0)</f>
        <v>0</v>
      </c>
    </row>
    <row r="853" spans="1:21" x14ac:dyDescent="0.2">
      <c r="A853" s="3">
        <v>852</v>
      </c>
      <c r="B853" s="3">
        <v>35</v>
      </c>
      <c r="C853" s="3" t="s">
        <v>18</v>
      </c>
      <c r="D853" s="3" t="s">
        <v>40</v>
      </c>
      <c r="E853" s="3" t="s">
        <v>41</v>
      </c>
      <c r="F853" s="3">
        <v>86</v>
      </c>
      <c r="G853" s="3" t="s">
        <v>34</v>
      </c>
      <c r="H853" s="3" t="s">
        <v>43</v>
      </c>
      <c r="I853" s="3" t="s">
        <v>107</v>
      </c>
      <c r="J853" s="3" t="s">
        <v>52</v>
      </c>
      <c r="K853" s="3">
        <v>29</v>
      </c>
      <c r="L853" s="3" t="s">
        <v>25</v>
      </c>
      <c r="M853" s="3" t="str">
        <f>IF(shopping_behavior_updated[[#This Row],[Subscription Status]]="","desconocido",shopping_behavior_updated[[#This Row],[Subscription Status]])</f>
        <v>Yes</v>
      </c>
      <c r="N853" s="3" t="s">
        <v>26</v>
      </c>
      <c r="O853" s="3" t="s">
        <v>25</v>
      </c>
      <c r="P853" s="3" t="s">
        <v>25</v>
      </c>
      <c r="Q853" s="3">
        <v>19</v>
      </c>
      <c r="R853" s="3" t="s">
        <v>85</v>
      </c>
      <c r="S853" s="3" t="s">
        <v>87</v>
      </c>
      <c r="T853" s="3">
        <f>COUNTBLANK(shopping_behavior_updated[Customer ID])</f>
        <v>0</v>
      </c>
      <c r="U853" s="3">
        <f>IF(IFERROR(VLOOKUP(shopping_behavior_updated[[#This Row],[Customer ID]],A854:$A$3902,1,FALSE),0),1,0)</f>
        <v>0</v>
      </c>
    </row>
    <row r="854" spans="1:21" x14ac:dyDescent="0.2">
      <c r="A854" s="3">
        <v>853</v>
      </c>
      <c r="B854" s="3">
        <v>34</v>
      </c>
      <c r="C854" s="3" t="s">
        <v>18</v>
      </c>
      <c r="D854" s="3" t="s">
        <v>80</v>
      </c>
      <c r="E854" s="3" t="s">
        <v>20</v>
      </c>
      <c r="F854" s="3">
        <v>60</v>
      </c>
      <c r="G854" s="3" t="s">
        <v>102</v>
      </c>
      <c r="H854" s="3" t="s">
        <v>22</v>
      </c>
      <c r="I854" s="3" t="s">
        <v>133</v>
      </c>
      <c r="J854" s="3" t="s">
        <v>36</v>
      </c>
      <c r="K854" s="3">
        <v>42</v>
      </c>
      <c r="L854" s="3" t="s">
        <v>25</v>
      </c>
      <c r="M854" s="3" t="str">
        <f>IF(shopping_behavior_updated[[#This Row],[Subscription Status]]="","desconocido",shopping_behavior_updated[[#This Row],[Subscription Status]])</f>
        <v>Yes</v>
      </c>
      <c r="N854" s="3" t="s">
        <v>44</v>
      </c>
      <c r="O854" s="3" t="s">
        <v>25</v>
      </c>
      <c r="P854" s="3" t="s">
        <v>25</v>
      </c>
      <c r="Q854" s="3">
        <v>23</v>
      </c>
      <c r="R854" s="3" t="s">
        <v>85</v>
      </c>
      <c r="S854" s="3" t="s">
        <v>96</v>
      </c>
      <c r="T854" s="3">
        <f>COUNTBLANK(shopping_behavior_updated[Customer ID])</f>
        <v>0</v>
      </c>
      <c r="U854" s="3">
        <f>IF(IFERROR(VLOOKUP(shopping_behavior_updated[[#This Row],[Customer ID]],A855:$A$3902,1,FALSE),0),1,0)</f>
        <v>0</v>
      </c>
    </row>
    <row r="855" spans="1:21" x14ac:dyDescent="0.2">
      <c r="A855" s="3">
        <v>854</v>
      </c>
      <c r="B855" s="3">
        <v>62</v>
      </c>
      <c r="C855" s="3" t="s">
        <v>18</v>
      </c>
      <c r="D855" s="3" t="s">
        <v>123</v>
      </c>
      <c r="E855" s="3" t="s">
        <v>66</v>
      </c>
      <c r="F855" s="3">
        <v>43</v>
      </c>
      <c r="G855" s="3" t="s">
        <v>78</v>
      </c>
      <c r="H855" s="3" t="s">
        <v>22</v>
      </c>
      <c r="I855" s="3" t="s">
        <v>120</v>
      </c>
      <c r="J855" s="3" t="s">
        <v>24</v>
      </c>
      <c r="K855" s="3">
        <v>4</v>
      </c>
      <c r="L855" s="3" t="s">
        <v>25</v>
      </c>
      <c r="M855" s="3" t="str">
        <f>IF(shopping_behavior_updated[[#This Row],[Subscription Status]]="","desconocido",shopping_behavior_updated[[#This Row],[Subscription Status]])</f>
        <v>Yes</v>
      </c>
      <c r="N855" s="3" t="s">
        <v>37</v>
      </c>
      <c r="O855" s="3" t="s">
        <v>25</v>
      </c>
      <c r="P855" s="3" t="s">
        <v>25</v>
      </c>
      <c r="Q855" s="3">
        <v>35</v>
      </c>
      <c r="R855" s="3" t="s">
        <v>32</v>
      </c>
      <c r="S855" s="3" t="s">
        <v>87</v>
      </c>
      <c r="T855" s="3">
        <f>COUNTBLANK(shopping_behavior_updated[Customer ID])</f>
        <v>0</v>
      </c>
      <c r="U855" s="3">
        <f>IF(IFERROR(VLOOKUP(shopping_behavior_updated[[#This Row],[Customer ID]],A856:$A$3902,1,FALSE),0),1,0)</f>
        <v>0</v>
      </c>
    </row>
    <row r="856" spans="1:21" x14ac:dyDescent="0.2">
      <c r="A856" s="3">
        <v>855</v>
      </c>
      <c r="B856" s="3">
        <v>21</v>
      </c>
      <c r="C856" s="3" t="s">
        <v>18</v>
      </c>
      <c r="D856" s="3" t="s">
        <v>94</v>
      </c>
      <c r="E856" s="3" t="s">
        <v>20</v>
      </c>
      <c r="F856" s="3">
        <v>44</v>
      </c>
      <c r="G856" s="3" t="s">
        <v>98</v>
      </c>
      <c r="H856" s="3" t="s">
        <v>22</v>
      </c>
      <c r="I856" s="3" t="s">
        <v>143</v>
      </c>
      <c r="J856" s="3" t="s">
        <v>36</v>
      </c>
      <c r="K856" s="3">
        <v>43</v>
      </c>
      <c r="L856" s="3" t="s">
        <v>25</v>
      </c>
      <c r="M856" s="3" t="str">
        <f>IF(shopping_behavior_updated[[#This Row],[Subscription Status]]="","desconocido",shopping_behavior_updated[[#This Row],[Subscription Status]])</f>
        <v>Yes</v>
      </c>
      <c r="N856" s="3" t="s">
        <v>37</v>
      </c>
      <c r="O856" s="3" t="s">
        <v>25</v>
      </c>
      <c r="P856" s="3" t="s">
        <v>25</v>
      </c>
      <c r="Q856" s="3">
        <v>22</v>
      </c>
      <c r="R856" s="3" t="s">
        <v>27</v>
      </c>
      <c r="S856" s="3" t="s">
        <v>87</v>
      </c>
      <c r="T856" s="3">
        <f>COUNTBLANK(shopping_behavior_updated[Customer ID])</f>
        <v>0</v>
      </c>
      <c r="U856" s="3">
        <f>IF(IFERROR(VLOOKUP(shopping_behavior_updated[[#This Row],[Customer ID]],A857:$A$3902,1,FALSE),0),1,0)</f>
        <v>0</v>
      </c>
    </row>
    <row r="857" spans="1:21" x14ac:dyDescent="0.2">
      <c r="A857" s="3">
        <v>856</v>
      </c>
      <c r="B857" s="3">
        <v>70</v>
      </c>
      <c r="C857" s="3" t="s">
        <v>18</v>
      </c>
      <c r="D857" s="3" t="s">
        <v>124</v>
      </c>
      <c r="E857" s="3" t="s">
        <v>20</v>
      </c>
      <c r="F857" s="3">
        <v>76</v>
      </c>
      <c r="G857" s="3" t="s">
        <v>46</v>
      </c>
      <c r="H857" s="3" t="s">
        <v>22</v>
      </c>
      <c r="I857" s="3" t="s">
        <v>79</v>
      </c>
      <c r="J857" s="3" t="s">
        <v>36</v>
      </c>
      <c r="K857" s="3">
        <v>3</v>
      </c>
      <c r="L857" s="3" t="s">
        <v>25</v>
      </c>
      <c r="M857" s="3" t="str">
        <f>IF(shopping_behavior_updated[[#This Row],[Subscription Status]]="","desconocido",shopping_behavior_updated[[#This Row],[Subscription Status]])</f>
        <v>Yes</v>
      </c>
      <c r="N857" s="3" t="s">
        <v>69</v>
      </c>
      <c r="O857" s="3" t="s">
        <v>25</v>
      </c>
      <c r="P857" s="3" t="s">
        <v>25</v>
      </c>
      <c r="Q857" s="3">
        <v>14</v>
      </c>
      <c r="R857" s="3" t="s">
        <v>38</v>
      </c>
      <c r="S857" s="3" t="s">
        <v>57</v>
      </c>
      <c r="T857" s="3">
        <f>COUNTBLANK(shopping_behavior_updated[Customer ID])</f>
        <v>0</v>
      </c>
      <c r="U857" s="3">
        <f>IF(IFERROR(VLOOKUP(shopping_behavior_updated[[#This Row],[Customer ID]],A858:$A$3902,1,FALSE),0),1,0)</f>
        <v>0</v>
      </c>
    </row>
    <row r="858" spans="1:21" x14ac:dyDescent="0.2">
      <c r="A858" s="3">
        <v>857</v>
      </c>
      <c r="B858" s="3">
        <v>55</v>
      </c>
      <c r="C858" s="3" t="s">
        <v>18</v>
      </c>
      <c r="D858" s="3" t="s">
        <v>54</v>
      </c>
      <c r="E858" s="3" t="s">
        <v>20</v>
      </c>
      <c r="F858" s="3">
        <v>33</v>
      </c>
      <c r="G858" s="3" t="s">
        <v>119</v>
      </c>
      <c r="H858" s="3" t="s">
        <v>43</v>
      </c>
      <c r="I858" s="3" t="s">
        <v>79</v>
      </c>
      <c r="J858" s="3" t="s">
        <v>52</v>
      </c>
      <c r="K858" s="3">
        <v>35</v>
      </c>
      <c r="L858" s="3" t="s">
        <v>25</v>
      </c>
      <c r="M858" s="3" t="str">
        <f>IF(shopping_behavior_updated[[#This Row],[Subscription Status]]="","desconocido",shopping_behavior_updated[[#This Row],[Subscription Status]])</f>
        <v>Yes</v>
      </c>
      <c r="N858" s="3" t="s">
        <v>26</v>
      </c>
      <c r="O858" s="3" t="s">
        <v>25</v>
      </c>
      <c r="P858" s="3" t="s">
        <v>25</v>
      </c>
      <c r="Q858" s="3">
        <v>47</v>
      </c>
      <c r="R858" s="3" t="s">
        <v>85</v>
      </c>
      <c r="S858" s="3" t="s">
        <v>28</v>
      </c>
      <c r="T858" s="3">
        <f>COUNTBLANK(shopping_behavior_updated[Customer ID])</f>
        <v>0</v>
      </c>
      <c r="U858" s="3">
        <f>IF(IFERROR(VLOOKUP(shopping_behavior_updated[[#This Row],[Customer ID]],A859:$A$3902,1,FALSE),0),1,0)</f>
        <v>0</v>
      </c>
    </row>
    <row r="859" spans="1:21" x14ac:dyDescent="0.2">
      <c r="A859" s="3">
        <v>858</v>
      </c>
      <c r="B859" s="3">
        <v>43</v>
      </c>
      <c r="C859" s="3" t="s">
        <v>18</v>
      </c>
      <c r="D859" s="3" t="s">
        <v>58</v>
      </c>
      <c r="E859" s="3" t="s">
        <v>20</v>
      </c>
      <c r="F859" s="3">
        <v>60</v>
      </c>
      <c r="G859" s="3" t="s">
        <v>67</v>
      </c>
      <c r="H859" s="3" t="s">
        <v>22</v>
      </c>
      <c r="I859" s="3" t="s">
        <v>108</v>
      </c>
      <c r="J859" s="3" t="s">
        <v>56</v>
      </c>
      <c r="K859" s="3">
        <v>3</v>
      </c>
      <c r="L859" s="3" t="s">
        <v>25</v>
      </c>
      <c r="M859" s="3" t="str">
        <f>IF(shopping_behavior_updated[[#This Row],[Subscription Status]]="","desconocido",shopping_behavior_updated[[#This Row],[Subscription Status]])</f>
        <v>Yes</v>
      </c>
      <c r="N859" s="3" t="s">
        <v>53</v>
      </c>
      <c r="O859" s="3" t="s">
        <v>25</v>
      </c>
      <c r="P859" s="3" t="s">
        <v>25</v>
      </c>
      <c r="Q859" s="3">
        <v>50</v>
      </c>
      <c r="R859" s="3" t="s">
        <v>85</v>
      </c>
      <c r="S859" s="3" t="s">
        <v>96</v>
      </c>
      <c r="T859" s="3">
        <f>COUNTBLANK(shopping_behavior_updated[Customer ID])</f>
        <v>0</v>
      </c>
      <c r="U859" s="3">
        <f>IF(IFERROR(VLOOKUP(shopping_behavior_updated[[#This Row],[Customer ID]],A860:$A$3902,1,FALSE),0),1,0)</f>
        <v>0</v>
      </c>
    </row>
    <row r="860" spans="1:21" x14ac:dyDescent="0.2">
      <c r="A860" s="3">
        <v>859</v>
      </c>
      <c r="B860" s="3">
        <v>19</v>
      </c>
      <c r="C860" s="3" t="s">
        <v>18</v>
      </c>
      <c r="D860" s="3" t="s">
        <v>101</v>
      </c>
      <c r="E860" s="3" t="s">
        <v>62</v>
      </c>
      <c r="F860" s="3">
        <v>26</v>
      </c>
      <c r="G860" s="3" t="s">
        <v>100</v>
      </c>
      <c r="H860" s="3" t="s">
        <v>22</v>
      </c>
      <c r="I860" s="3" t="s">
        <v>77</v>
      </c>
      <c r="J860" s="3" t="s">
        <v>56</v>
      </c>
      <c r="K860" s="3">
        <v>31</v>
      </c>
      <c r="L860" s="3" t="s">
        <v>25</v>
      </c>
      <c r="M860" s="3" t="str">
        <f>IF(shopping_behavior_updated[[#This Row],[Subscription Status]]="","desconocido",shopping_behavior_updated[[#This Row],[Subscription Status]])</f>
        <v>Yes</v>
      </c>
      <c r="N860" s="3" t="s">
        <v>37</v>
      </c>
      <c r="O860" s="3" t="s">
        <v>25</v>
      </c>
      <c r="P860" s="3" t="s">
        <v>25</v>
      </c>
      <c r="Q860" s="3">
        <v>33</v>
      </c>
      <c r="R860" s="3" t="s">
        <v>45</v>
      </c>
      <c r="S860" s="3" t="s">
        <v>39</v>
      </c>
      <c r="T860" s="3">
        <f>COUNTBLANK(shopping_behavior_updated[Customer ID])</f>
        <v>0</v>
      </c>
      <c r="U860" s="3">
        <f>IF(IFERROR(VLOOKUP(shopping_behavior_updated[[#This Row],[Customer ID]],A861:$A$3902,1,FALSE),0),1,0)</f>
        <v>0</v>
      </c>
    </row>
    <row r="861" spans="1:21" x14ac:dyDescent="0.2">
      <c r="A861" s="3">
        <v>860</v>
      </c>
      <c r="B861" s="3">
        <v>47</v>
      </c>
      <c r="C861" s="3" t="s">
        <v>18</v>
      </c>
      <c r="D861" s="3" t="s">
        <v>103</v>
      </c>
      <c r="E861" s="3" t="s">
        <v>20</v>
      </c>
      <c r="F861" s="3">
        <v>73</v>
      </c>
      <c r="G861" s="3" t="s">
        <v>149</v>
      </c>
      <c r="H861" s="3" t="s">
        <v>43</v>
      </c>
      <c r="I861" s="3" t="s">
        <v>84</v>
      </c>
      <c r="J861" s="3" t="s">
        <v>24</v>
      </c>
      <c r="K861" s="3">
        <v>4</v>
      </c>
      <c r="L861" s="3" t="s">
        <v>25</v>
      </c>
      <c r="M861" s="3" t="str">
        <f>IF(shopping_behavior_updated[[#This Row],[Subscription Status]]="","desconocido",shopping_behavior_updated[[#This Row],[Subscription Status]])</f>
        <v>Yes</v>
      </c>
      <c r="N861" s="3" t="s">
        <v>44</v>
      </c>
      <c r="O861" s="3" t="s">
        <v>25</v>
      </c>
      <c r="P861" s="3" t="s">
        <v>25</v>
      </c>
      <c r="Q861" s="3">
        <v>7</v>
      </c>
      <c r="R861" s="3" t="s">
        <v>85</v>
      </c>
      <c r="S861" s="3" t="s">
        <v>87</v>
      </c>
      <c r="T861" s="3">
        <f>COUNTBLANK(shopping_behavior_updated[Customer ID])</f>
        <v>0</v>
      </c>
      <c r="U861" s="3">
        <f>IF(IFERROR(VLOOKUP(shopping_behavior_updated[[#This Row],[Customer ID]],A862:$A$3902,1,FALSE),0),1,0)</f>
        <v>0</v>
      </c>
    </row>
    <row r="862" spans="1:21" x14ac:dyDescent="0.2">
      <c r="A862" s="3">
        <v>861</v>
      </c>
      <c r="B862" s="3">
        <v>26</v>
      </c>
      <c r="C862" s="3" t="s">
        <v>18</v>
      </c>
      <c r="D862" s="3" t="s">
        <v>70</v>
      </c>
      <c r="E862" s="3" t="s">
        <v>41</v>
      </c>
      <c r="F862" s="3">
        <v>87</v>
      </c>
      <c r="G862" s="3" t="s">
        <v>130</v>
      </c>
      <c r="H862" s="3" t="s">
        <v>43</v>
      </c>
      <c r="I862" s="3" t="s">
        <v>31</v>
      </c>
      <c r="J862" s="3" t="s">
        <v>36</v>
      </c>
      <c r="K862" s="3">
        <v>41</v>
      </c>
      <c r="L862" s="3" t="s">
        <v>25</v>
      </c>
      <c r="M862" s="3" t="str">
        <f>IF(shopping_behavior_updated[[#This Row],[Subscription Status]]="","desconocido",shopping_behavior_updated[[#This Row],[Subscription Status]])</f>
        <v>Yes</v>
      </c>
      <c r="N862" s="3" t="s">
        <v>53</v>
      </c>
      <c r="O862" s="3" t="s">
        <v>25</v>
      </c>
      <c r="P862" s="3" t="s">
        <v>25</v>
      </c>
      <c r="Q862" s="3">
        <v>3</v>
      </c>
      <c r="R862" s="3" t="s">
        <v>32</v>
      </c>
      <c r="S862" s="3" t="s">
        <v>87</v>
      </c>
      <c r="T862" s="3">
        <f>COUNTBLANK(shopping_behavior_updated[Customer ID])</f>
        <v>0</v>
      </c>
      <c r="U862" s="3">
        <f>IF(IFERROR(VLOOKUP(shopping_behavior_updated[[#This Row],[Customer ID]],A863:$A$3902,1,FALSE),0),1,0)</f>
        <v>0</v>
      </c>
    </row>
    <row r="863" spans="1:21" x14ac:dyDescent="0.2">
      <c r="A863" s="3">
        <v>862</v>
      </c>
      <c r="B863" s="3">
        <v>46</v>
      </c>
      <c r="C863" s="3" t="s">
        <v>18</v>
      </c>
      <c r="D863" s="3" t="s">
        <v>86</v>
      </c>
      <c r="E863" s="3" t="s">
        <v>20</v>
      </c>
      <c r="F863" s="3">
        <v>100</v>
      </c>
      <c r="G863" s="3" t="s">
        <v>140</v>
      </c>
      <c r="H863" s="3" t="s">
        <v>91</v>
      </c>
      <c r="I863" s="3" t="s">
        <v>95</v>
      </c>
      <c r="J863" s="3" t="s">
        <v>36</v>
      </c>
      <c r="K863" s="3">
        <v>33</v>
      </c>
      <c r="L863" s="3" t="s">
        <v>25</v>
      </c>
      <c r="M863" s="3" t="str">
        <f>IF(shopping_behavior_updated[[#This Row],[Subscription Status]]="","desconocido",shopping_behavior_updated[[#This Row],[Subscription Status]])</f>
        <v>Yes</v>
      </c>
      <c r="N863" s="3" t="s">
        <v>69</v>
      </c>
      <c r="O863" s="3" t="s">
        <v>25</v>
      </c>
      <c r="P863" s="3" t="s">
        <v>25</v>
      </c>
      <c r="Q863" s="3">
        <v>35</v>
      </c>
      <c r="R863" s="3" t="s">
        <v>38</v>
      </c>
      <c r="S863" s="3" t="s">
        <v>96</v>
      </c>
      <c r="T863" s="3">
        <f>COUNTBLANK(shopping_behavior_updated[Customer ID])</f>
        <v>0</v>
      </c>
      <c r="U863" s="3">
        <f>IF(IFERROR(VLOOKUP(shopping_behavior_updated[[#This Row],[Customer ID]],A864:$A$3902,1,FALSE),0),1,0)</f>
        <v>0</v>
      </c>
    </row>
    <row r="864" spans="1:21" x14ac:dyDescent="0.2">
      <c r="A864" s="3">
        <v>863</v>
      </c>
      <c r="B864" s="3">
        <v>19</v>
      </c>
      <c r="C864" s="3" t="s">
        <v>18</v>
      </c>
      <c r="D864" s="3" t="s">
        <v>61</v>
      </c>
      <c r="E864" s="3" t="s">
        <v>62</v>
      </c>
      <c r="F864" s="3">
        <v>84</v>
      </c>
      <c r="G864" s="3" t="s">
        <v>71</v>
      </c>
      <c r="H864" s="3" t="s">
        <v>43</v>
      </c>
      <c r="I864" s="3" t="s">
        <v>60</v>
      </c>
      <c r="J864" s="3" t="s">
        <v>24</v>
      </c>
      <c r="K864" s="3">
        <v>49</v>
      </c>
      <c r="L864" s="3" t="s">
        <v>25</v>
      </c>
      <c r="M864" s="3" t="str">
        <f>IF(shopping_behavior_updated[[#This Row],[Subscription Status]]="","desconocido",shopping_behavior_updated[[#This Row],[Subscription Status]])</f>
        <v>Yes</v>
      </c>
      <c r="N864" s="3" t="s">
        <v>53</v>
      </c>
      <c r="O864" s="3" t="s">
        <v>25</v>
      </c>
      <c r="P864" s="3" t="s">
        <v>25</v>
      </c>
      <c r="Q864" s="3">
        <v>13</v>
      </c>
      <c r="R864" s="3" t="s">
        <v>45</v>
      </c>
      <c r="S864" s="3" t="s">
        <v>28</v>
      </c>
      <c r="T864" s="3">
        <f>COUNTBLANK(shopping_behavior_updated[Customer ID])</f>
        <v>0</v>
      </c>
      <c r="U864" s="3">
        <f>IF(IFERROR(VLOOKUP(shopping_behavior_updated[[#This Row],[Customer ID]],A865:$A$3902,1,FALSE),0),1,0)</f>
        <v>0</v>
      </c>
    </row>
    <row r="865" spans="1:21" x14ac:dyDescent="0.2">
      <c r="A865" s="3">
        <v>864</v>
      </c>
      <c r="B865" s="3">
        <v>49</v>
      </c>
      <c r="C865" s="3" t="s">
        <v>18</v>
      </c>
      <c r="D865" s="3" t="s">
        <v>49</v>
      </c>
      <c r="E865" s="3" t="s">
        <v>41</v>
      </c>
      <c r="F865" s="3">
        <v>41</v>
      </c>
      <c r="G865" s="3" t="s">
        <v>128</v>
      </c>
      <c r="H865" s="3" t="s">
        <v>43</v>
      </c>
      <c r="I865" s="3" t="s">
        <v>108</v>
      </c>
      <c r="J865" s="3" t="s">
        <v>52</v>
      </c>
      <c r="K865" s="3">
        <v>39</v>
      </c>
      <c r="L865" s="3" t="s">
        <v>25</v>
      </c>
      <c r="M865" s="3" t="str">
        <f>IF(shopping_behavior_updated[[#This Row],[Subscription Status]]="","desconocido",shopping_behavior_updated[[#This Row],[Subscription Status]])</f>
        <v>Yes</v>
      </c>
      <c r="N865" s="3" t="s">
        <v>53</v>
      </c>
      <c r="O865" s="3" t="s">
        <v>25</v>
      </c>
      <c r="P865" s="3" t="s">
        <v>25</v>
      </c>
      <c r="Q865" s="3">
        <v>42</v>
      </c>
      <c r="R865" s="3" t="s">
        <v>45</v>
      </c>
      <c r="S865" s="3" t="s">
        <v>28</v>
      </c>
      <c r="T865" s="3">
        <f>COUNTBLANK(shopping_behavior_updated[Customer ID])</f>
        <v>0</v>
      </c>
      <c r="U865" s="3">
        <f>IF(IFERROR(VLOOKUP(shopping_behavior_updated[[#This Row],[Customer ID]],A866:$A$3902,1,FALSE),0),1,0)</f>
        <v>0</v>
      </c>
    </row>
    <row r="866" spans="1:21" x14ac:dyDescent="0.2">
      <c r="A866" s="3">
        <v>865</v>
      </c>
      <c r="B866" s="3">
        <v>51</v>
      </c>
      <c r="C866" s="3" t="s">
        <v>18</v>
      </c>
      <c r="D866" s="3" t="s">
        <v>33</v>
      </c>
      <c r="E866" s="3" t="s">
        <v>20</v>
      </c>
      <c r="F866" s="3">
        <v>59</v>
      </c>
      <c r="G866" s="3" t="s">
        <v>21</v>
      </c>
      <c r="H866" s="3" t="s">
        <v>35</v>
      </c>
      <c r="I866" s="3" t="s">
        <v>60</v>
      </c>
      <c r="J866" s="3" t="s">
        <v>24</v>
      </c>
      <c r="K866" s="3">
        <v>39</v>
      </c>
      <c r="L866" s="3" t="s">
        <v>25</v>
      </c>
      <c r="M866" s="3" t="str">
        <f>IF(shopping_behavior_updated[[#This Row],[Subscription Status]]="","desconocido",shopping_behavior_updated[[#This Row],[Subscription Status]])</f>
        <v>Yes</v>
      </c>
      <c r="N866" s="3" t="s">
        <v>44</v>
      </c>
      <c r="O866" s="3" t="s">
        <v>25</v>
      </c>
      <c r="P866" s="3" t="s">
        <v>25</v>
      </c>
      <c r="Q866" s="3">
        <v>5</v>
      </c>
      <c r="R866" s="3" t="s">
        <v>45</v>
      </c>
      <c r="S866" s="3" t="s">
        <v>48</v>
      </c>
      <c r="T866" s="3">
        <f>COUNTBLANK(shopping_behavior_updated[Customer ID])</f>
        <v>0</v>
      </c>
      <c r="U866" s="3">
        <f>IF(IFERROR(VLOOKUP(shopping_behavior_updated[[#This Row],[Customer ID]],A867:$A$3902,1,FALSE),0),1,0)</f>
        <v>0</v>
      </c>
    </row>
    <row r="867" spans="1:21" x14ac:dyDescent="0.2">
      <c r="A867" s="3">
        <v>866</v>
      </c>
      <c r="B867" s="3">
        <v>64</v>
      </c>
      <c r="C867" s="3" t="s">
        <v>18</v>
      </c>
      <c r="D867" s="3" t="s">
        <v>19</v>
      </c>
      <c r="E867" s="3" t="s">
        <v>20</v>
      </c>
      <c r="F867" s="3">
        <v>26</v>
      </c>
      <c r="G867" s="3" t="s">
        <v>111</v>
      </c>
      <c r="H867" s="3" t="s">
        <v>22</v>
      </c>
      <c r="I867" s="3" t="s">
        <v>60</v>
      </c>
      <c r="J867" s="3" t="s">
        <v>24</v>
      </c>
      <c r="K867" s="3">
        <v>48</v>
      </c>
      <c r="L867" s="3" t="s">
        <v>25</v>
      </c>
      <c r="M867" s="3" t="str">
        <f>IF(shopping_behavior_updated[[#This Row],[Subscription Status]]="","desconocido",shopping_behavior_updated[[#This Row],[Subscription Status]])</f>
        <v>Yes</v>
      </c>
      <c r="N867" s="3" t="s">
        <v>73</v>
      </c>
      <c r="O867" s="3" t="s">
        <v>25</v>
      </c>
      <c r="P867" s="3" t="s">
        <v>25</v>
      </c>
      <c r="Q867" s="3">
        <v>23</v>
      </c>
      <c r="R867" s="3" t="s">
        <v>27</v>
      </c>
      <c r="S867" s="3" t="s">
        <v>48</v>
      </c>
      <c r="T867" s="3">
        <f>COUNTBLANK(shopping_behavior_updated[Customer ID])</f>
        <v>0</v>
      </c>
      <c r="U867" s="3">
        <f>IF(IFERROR(VLOOKUP(shopping_behavior_updated[[#This Row],[Customer ID]],A868:$A$3902,1,FALSE),0),1,0)</f>
        <v>0</v>
      </c>
    </row>
    <row r="868" spans="1:21" x14ac:dyDescent="0.2">
      <c r="A868" s="3">
        <v>867</v>
      </c>
      <c r="B868" s="3">
        <v>67</v>
      </c>
      <c r="C868" s="3" t="s">
        <v>18</v>
      </c>
      <c r="D868" s="3" t="s">
        <v>88</v>
      </c>
      <c r="E868" s="3" t="s">
        <v>66</v>
      </c>
      <c r="F868" s="3">
        <v>69</v>
      </c>
      <c r="G868" s="3" t="s">
        <v>129</v>
      </c>
      <c r="H868" s="3" t="s">
        <v>43</v>
      </c>
      <c r="I868" s="3" t="s">
        <v>92</v>
      </c>
      <c r="J868" s="3" t="s">
        <v>52</v>
      </c>
      <c r="K868" s="3">
        <v>27</v>
      </c>
      <c r="L868" s="3" t="s">
        <v>25</v>
      </c>
      <c r="M868" s="3" t="str">
        <f>IF(shopping_behavior_updated[[#This Row],[Subscription Status]]="","desconocido",shopping_behavior_updated[[#This Row],[Subscription Status]])</f>
        <v>Yes</v>
      </c>
      <c r="N868" s="3" t="s">
        <v>37</v>
      </c>
      <c r="O868" s="3" t="s">
        <v>25</v>
      </c>
      <c r="P868" s="3" t="s">
        <v>25</v>
      </c>
      <c r="Q868" s="3">
        <v>11</v>
      </c>
      <c r="R868" s="3" t="s">
        <v>45</v>
      </c>
      <c r="S868" s="3" t="s">
        <v>75</v>
      </c>
      <c r="T868" s="3">
        <f>COUNTBLANK(shopping_behavior_updated[Customer ID])</f>
        <v>0</v>
      </c>
      <c r="U868" s="3">
        <f>IF(IFERROR(VLOOKUP(shopping_behavior_updated[[#This Row],[Customer ID]],A869:$A$3902,1,FALSE),0),1,0)</f>
        <v>0</v>
      </c>
    </row>
    <row r="869" spans="1:21" x14ac:dyDescent="0.2">
      <c r="A869" s="3">
        <v>868</v>
      </c>
      <c r="B869" s="3">
        <v>37</v>
      </c>
      <c r="C869" s="3" t="s">
        <v>18</v>
      </c>
      <c r="D869" s="3" t="s">
        <v>101</v>
      </c>
      <c r="E869" s="3" t="s">
        <v>62</v>
      </c>
      <c r="F869" s="3">
        <v>20</v>
      </c>
      <c r="G869" s="3" t="s">
        <v>111</v>
      </c>
      <c r="H869" s="3" t="s">
        <v>43</v>
      </c>
      <c r="I869" s="3" t="s">
        <v>47</v>
      </c>
      <c r="J869" s="3" t="s">
        <v>36</v>
      </c>
      <c r="K869" s="3">
        <v>31</v>
      </c>
      <c r="L869" s="3" t="s">
        <v>25</v>
      </c>
      <c r="M869" s="3" t="str">
        <f>IF(shopping_behavior_updated[[#This Row],[Subscription Status]]="","desconocido",shopping_behavior_updated[[#This Row],[Subscription Status]])</f>
        <v>Yes</v>
      </c>
      <c r="N869" s="3" t="s">
        <v>37</v>
      </c>
      <c r="O869" s="3" t="s">
        <v>25</v>
      </c>
      <c r="P869" s="3" t="s">
        <v>25</v>
      </c>
      <c r="Q869" s="3">
        <v>23</v>
      </c>
      <c r="R869" s="3" t="s">
        <v>74</v>
      </c>
      <c r="S869" s="3" t="s">
        <v>28</v>
      </c>
      <c r="T869" s="3">
        <f>COUNTBLANK(shopping_behavior_updated[Customer ID])</f>
        <v>0</v>
      </c>
      <c r="U869" s="3">
        <f>IF(IFERROR(VLOOKUP(shopping_behavior_updated[[#This Row],[Customer ID]],A870:$A$3902,1,FALSE),0),1,0)</f>
        <v>0</v>
      </c>
    </row>
    <row r="870" spans="1:21" x14ac:dyDescent="0.2">
      <c r="A870" s="3">
        <v>869</v>
      </c>
      <c r="B870" s="3">
        <v>40</v>
      </c>
      <c r="C870" s="3" t="s">
        <v>18</v>
      </c>
      <c r="D870" s="3" t="s">
        <v>80</v>
      </c>
      <c r="E870" s="3" t="s">
        <v>20</v>
      </c>
      <c r="F870" s="3">
        <v>83</v>
      </c>
      <c r="G870" s="3" t="s">
        <v>97</v>
      </c>
      <c r="H870" s="3" t="s">
        <v>43</v>
      </c>
      <c r="I870" s="3" t="s">
        <v>95</v>
      </c>
      <c r="J870" s="3" t="s">
        <v>52</v>
      </c>
      <c r="K870" s="3">
        <v>32</v>
      </c>
      <c r="L870" s="3" t="s">
        <v>25</v>
      </c>
      <c r="M870" s="3" t="str">
        <f>IF(shopping_behavior_updated[[#This Row],[Subscription Status]]="","desconocido",shopping_behavior_updated[[#This Row],[Subscription Status]])</f>
        <v>Yes</v>
      </c>
      <c r="N870" s="3" t="s">
        <v>44</v>
      </c>
      <c r="O870" s="3" t="s">
        <v>25</v>
      </c>
      <c r="P870" s="3" t="s">
        <v>25</v>
      </c>
      <c r="Q870" s="3">
        <v>2</v>
      </c>
      <c r="R870" s="3" t="s">
        <v>38</v>
      </c>
      <c r="S870" s="3" t="s">
        <v>96</v>
      </c>
      <c r="T870" s="3">
        <f>COUNTBLANK(shopping_behavior_updated[Customer ID])</f>
        <v>0</v>
      </c>
      <c r="U870" s="3">
        <f>IF(IFERROR(VLOOKUP(shopping_behavior_updated[[#This Row],[Customer ID]],A871:$A$3902,1,FALSE),0),1,0)</f>
        <v>0</v>
      </c>
    </row>
    <row r="871" spans="1:21" x14ac:dyDescent="0.2">
      <c r="A871" s="3">
        <v>870</v>
      </c>
      <c r="B871" s="3">
        <v>38</v>
      </c>
      <c r="C871" s="3" t="s">
        <v>18</v>
      </c>
      <c r="D871" s="3" t="s">
        <v>123</v>
      </c>
      <c r="E871" s="3" t="s">
        <v>66</v>
      </c>
      <c r="F871" s="3">
        <v>54</v>
      </c>
      <c r="G871" s="3" t="s">
        <v>81</v>
      </c>
      <c r="H871" s="3" t="s">
        <v>43</v>
      </c>
      <c r="I871" s="3" t="s">
        <v>64</v>
      </c>
      <c r="J871" s="3" t="s">
        <v>36</v>
      </c>
      <c r="K871" s="3">
        <v>27</v>
      </c>
      <c r="L871" s="3" t="s">
        <v>25</v>
      </c>
      <c r="M871" s="3" t="str">
        <f>IF(shopping_behavior_updated[[#This Row],[Subscription Status]]="","desconocido",shopping_behavior_updated[[#This Row],[Subscription Status]])</f>
        <v>Yes</v>
      </c>
      <c r="N871" s="3" t="s">
        <v>69</v>
      </c>
      <c r="O871" s="3" t="s">
        <v>25</v>
      </c>
      <c r="P871" s="3" t="s">
        <v>25</v>
      </c>
      <c r="Q871" s="3">
        <v>33</v>
      </c>
      <c r="R871" s="3" t="s">
        <v>45</v>
      </c>
      <c r="S871" s="3" t="s">
        <v>39</v>
      </c>
      <c r="T871" s="3">
        <f>COUNTBLANK(shopping_behavior_updated[Customer ID])</f>
        <v>0</v>
      </c>
      <c r="U871" s="3">
        <f>IF(IFERROR(VLOOKUP(shopping_behavior_updated[[#This Row],[Customer ID]],A872:$A$3902,1,FALSE),0),1,0)</f>
        <v>0</v>
      </c>
    </row>
    <row r="872" spans="1:21" x14ac:dyDescent="0.2">
      <c r="A872" s="3">
        <v>871</v>
      </c>
      <c r="B872" s="3">
        <v>66</v>
      </c>
      <c r="C872" s="3" t="s">
        <v>18</v>
      </c>
      <c r="D872" s="3" t="s">
        <v>103</v>
      </c>
      <c r="E872" s="3" t="s">
        <v>20</v>
      </c>
      <c r="F872" s="3">
        <v>66</v>
      </c>
      <c r="G872" s="3" t="s">
        <v>63</v>
      </c>
      <c r="H872" s="3" t="s">
        <v>43</v>
      </c>
      <c r="I872" s="3" t="s">
        <v>143</v>
      </c>
      <c r="J872" s="3" t="s">
        <v>56</v>
      </c>
      <c r="K872" s="3">
        <v>25</v>
      </c>
      <c r="L872" s="3" t="s">
        <v>25</v>
      </c>
      <c r="M872" s="3" t="str">
        <f>IF(shopping_behavior_updated[[#This Row],[Subscription Status]]="","desconocido",shopping_behavior_updated[[#This Row],[Subscription Status]])</f>
        <v>Yes</v>
      </c>
      <c r="N872" s="3" t="s">
        <v>53</v>
      </c>
      <c r="O872" s="3" t="s">
        <v>25</v>
      </c>
      <c r="P872" s="3" t="s">
        <v>25</v>
      </c>
      <c r="Q872" s="3">
        <v>6</v>
      </c>
      <c r="R872" s="3" t="s">
        <v>74</v>
      </c>
      <c r="S872" s="3" t="s">
        <v>75</v>
      </c>
      <c r="T872" s="3">
        <f>COUNTBLANK(shopping_behavior_updated[Customer ID])</f>
        <v>0</v>
      </c>
      <c r="U872" s="3">
        <f>IF(IFERROR(VLOOKUP(shopping_behavior_updated[[#This Row],[Customer ID]],A873:$A$3902,1,FALSE),0),1,0)</f>
        <v>0</v>
      </c>
    </row>
    <row r="873" spans="1:21" x14ac:dyDescent="0.2">
      <c r="A873" s="3">
        <v>872</v>
      </c>
      <c r="B873" s="3">
        <v>47</v>
      </c>
      <c r="C873" s="3" t="s">
        <v>18</v>
      </c>
      <c r="D873" s="3" t="s">
        <v>65</v>
      </c>
      <c r="E873" s="3" t="s">
        <v>66</v>
      </c>
      <c r="F873" s="3">
        <v>42</v>
      </c>
      <c r="G873" s="3" t="s">
        <v>76</v>
      </c>
      <c r="H873" s="3" t="s">
        <v>43</v>
      </c>
      <c r="I873" s="3" t="s">
        <v>60</v>
      </c>
      <c r="J873" s="3" t="s">
        <v>36</v>
      </c>
      <c r="K873" s="3">
        <v>26</v>
      </c>
      <c r="L873" s="3" t="s">
        <v>25</v>
      </c>
      <c r="M873" s="3" t="str">
        <f>IF(shopping_behavior_updated[[#This Row],[Subscription Status]]="","desconocido",shopping_behavior_updated[[#This Row],[Subscription Status]])</f>
        <v>Yes</v>
      </c>
      <c r="N873" s="3" t="s">
        <v>44</v>
      </c>
      <c r="O873" s="3" t="s">
        <v>25</v>
      </c>
      <c r="P873" s="3" t="s">
        <v>25</v>
      </c>
      <c r="Q873" s="3">
        <v>45</v>
      </c>
      <c r="R873" s="3" t="s">
        <v>85</v>
      </c>
      <c r="S873" s="3" t="s">
        <v>57</v>
      </c>
      <c r="T873" s="3">
        <f>COUNTBLANK(shopping_behavior_updated[Customer ID])</f>
        <v>0</v>
      </c>
      <c r="U873" s="3">
        <f>IF(IFERROR(VLOOKUP(shopping_behavior_updated[[#This Row],[Customer ID]],A874:$A$3902,1,FALSE),0),1,0)</f>
        <v>0</v>
      </c>
    </row>
    <row r="874" spans="1:21" x14ac:dyDescent="0.2">
      <c r="A874" s="3">
        <v>873</v>
      </c>
      <c r="B874" s="3">
        <v>56</v>
      </c>
      <c r="C874" s="3" t="s">
        <v>18</v>
      </c>
      <c r="D874" s="3" t="s">
        <v>33</v>
      </c>
      <c r="E874" s="3" t="s">
        <v>20</v>
      </c>
      <c r="F874" s="3">
        <v>33</v>
      </c>
      <c r="G874" s="3" t="s">
        <v>113</v>
      </c>
      <c r="H874" s="3" t="s">
        <v>43</v>
      </c>
      <c r="I874" s="3" t="s">
        <v>68</v>
      </c>
      <c r="J874" s="3" t="s">
        <v>36</v>
      </c>
      <c r="K874" s="3">
        <v>29</v>
      </c>
      <c r="L874" s="3" t="s">
        <v>25</v>
      </c>
      <c r="M874" s="3" t="str">
        <f>IF(shopping_behavior_updated[[#This Row],[Subscription Status]]="","desconocido",shopping_behavior_updated[[#This Row],[Subscription Status]])</f>
        <v>Yes</v>
      </c>
      <c r="N874" s="3" t="s">
        <v>53</v>
      </c>
      <c r="O874" s="3" t="s">
        <v>25</v>
      </c>
      <c r="P874" s="3" t="s">
        <v>25</v>
      </c>
      <c r="Q874" s="3">
        <v>25</v>
      </c>
      <c r="R874" s="3" t="s">
        <v>32</v>
      </c>
      <c r="S874" s="3" t="s">
        <v>57</v>
      </c>
      <c r="T874" s="3">
        <f>COUNTBLANK(shopping_behavior_updated[Customer ID])</f>
        <v>0</v>
      </c>
      <c r="U874" s="3">
        <f>IF(IFERROR(VLOOKUP(shopping_behavior_updated[[#This Row],[Customer ID]],A875:$A$3902,1,FALSE),0),1,0)</f>
        <v>0</v>
      </c>
    </row>
    <row r="875" spans="1:21" x14ac:dyDescent="0.2">
      <c r="A875" s="3">
        <v>874</v>
      </c>
      <c r="B875" s="3">
        <v>51</v>
      </c>
      <c r="C875" s="3" t="s">
        <v>18</v>
      </c>
      <c r="D875" s="3" t="s">
        <v>136</v>
      </c>
      <c r="E875" s="3" t="s">
        <v>41</v>
      </c>
      <c r="F875" s="3">
        <v>77</v>
      </c>
      <c r="G875" s="3" t="s">
        <v>90</v>
      </c>
      <c r="H875" s="3" t="s">
        <v>43</v>
      </c>
      <c r="I875" s="3" t="s">
        <v>68</v>
      </c>
      <c r="J875" s="3" t="s">
        <v>52</v>
      </c>
      <c r="K875" s="3">
        <v>42</v>
      </c>
      <c r="L875" s="3" t="s">
        <v>25</v>
      </c>
      <c r="M875" s="3" t="str">
        <f>IF(shopping_behavior_updated[[#This Row],[Subscription Status]]="","desconocido",shopping_behavior_updated[[#This Row],[Subscription Status]])</f>
        <v>Yes</v>
      </c>
      <c r="N875" s="3" t="s">
        <v>37</v>
      </c>
      <c r="O875" s="3" t="s">
        <v>25</v>
      </c>
      <c r="P875" s="3" t="s">
        <v>25</v>
      </c>
      <c r="Q875" s="3">
        <v>24</v>
      </c>
      <c r="R875" s="3" t="s">
        <v>27</v>
      </c>
      <c r="S875" s="3" t="s">
        <v>57</v>
      </c>
      <c r="T875" s="3">
        <f>COUNTBLANK(shopping_behavior_updated[Customer ID])</f>
        <v>0</v>
      </c>
      <c r="U875" s="3">
        <f>IF(IFERROR(VLOOKUP(shopping_behavior_updated[[#This Row],[Customer ID]],A876:$A$3902,1,FALSE),0),1,0)</f>
        <v>0</v>
      </c>
    </row>
    <row r="876" spans="1:21" x14ac:dyDescent="0.2">
      <c r="A876" s="3">
        <v>875</v>
      </c>
      <c r="B876" s="3">
        <v>25</v>
      </c>
      <c r="C876" s="3" t="s">
        <v>18</v>
      </c>
      <c r="D876" s="3" t="s">
        <v>101</v>
      </c>
      <c r="E876" s="3" t="s">
        <v>62</v>
      </c>
      <c r="F876" s="3">
        <v>65</v>
      </c>
      <c r="G876" s="3" t="s">
        <v>30</v>
      </c>
      <c r="H876" s="3" t="s">
        <v>43</v>
      </c>
      <c r="I876" s="3" t="s">
        <v>135</v>
      </c>
      <c r="J876" s="3" t="s">
        <v>56</v>
      </c>
      <c r="K876" s="3">
        <v>44</v>
      </c>
      <c r="L876" s="3" t="s">
        <v>25</v>
      </c>
      <c r="M876" s="3" t="str">
        <f>IF(shopping_behavior_updated[[#This Row],[Subscription Status]]="","desconocido",shopping_behavior_updated[[#This Row],[Subscription Status]])</f>
        <v>Yes</v>
      </c>
      <c r="N876" s="3" t="s">
        <v>37</v>
      </c>
      <c r="O876" s="3" t="s">
        <v>25</v>
      </c>
      <c r="P876" s="3" t="s">
        <v>25</v>
      </c>
      <c r="Q876" s="3">
        <v>10</v>
      </c>
      <c r="R876" s="3" t="s">
        <v>27</v>
      </c>
      <c r="S876" s="3" t="s">
        <v>96</v>
      </c>
      <c r="T876" s="3">
        <f>COUNTBLANK(shopping_behavior_updated[Customer ID])</f>
        <v>0</v>
      </c>
      <c r="U876" s="3">
        <f>IF(IFERROR(VLOOKUP(shopping_behavior_updated[[#This Row],[Customer ID]],A877:$A$3902,1,FALSE),0),1,0)</f>
        <v>0</v>
      </c>
    </row>
    <row r="877" spans="1:21" x14ac:dyDescent="0.2">
      <c r="A877" s="3">
        <v>876</v>
      </c>
      <c r="B877" s="3">
        <v>37</v>
      </c>
      <c r="C877" s="3" t="s">
        <v>18</v>
      </c>
      <c r="D877" s="3" t="s">
        <v>40</v>
      </c>
      <c r="E877" s="3" t="s">
        <v>41</v>
      </c>
      <c r="F877" s="3">
        <v>39</v>
      </c>
      <c r="G877" s="3" t="s">
        <v>113</v>
      </c>
      <c r="H877" s="3" t="s">
        <v>22</v>
      </c>
      <c r="I877" s="3" t="s">
        <v>23</v>
      </c>
      <c r="J877" s="3" t="s">
        <v>52</v>
      </c>
      <c r="K877" s="3">
        <v>41</v>
      </c>
      <c r="L877" s="3" t="s">
        <v>25</v>
      </c>
      <c r="M877" s="3" t="str">
        <f>IF(shopping_behavior_updated[[#This Row],[Subscription Status]]="","desconocido",shopping_behavior_updated[[#This Row],[Subscription Status]])</f>
        <v>Yes</v>
      </c>
      <c r="N877" s="3" t="s">
        <v>37</v>
      </c>
      <c r="O877" s="3" t="s">
        <v>25</v>
      </c>
      <c r="P877" s="3" t="s">
        <v>25</v>
      </c>
      <c r="Q877" s="3">
        <v>7</v>
      </c>
      <c r="R877" s="3" t="s">
        <v>74</v>
      </c>
      <c r="S877" s="3" t="s">
        <v>96</v>
      </c>
      <c r="T877" s="3">
        <f>COUNTBLANK(shopping_behavior_updated[Customer ID])</f>
        <v>0</v>
      </c>
      <c r="U877" s="3">
        <f>IF(IFERROR(VLOOKUP(shopping_behavior_updated[[#This Row],[Customer ID]],A878:$A$3902,1,FALSE),0),1,0)</f>
        <v>0</v>
      </c>
    </row>
    <row r="878" spans="1:21" x14ac:dyDescent="0.2">
      <c r="A878" s="3">
        <v>877</v>
      </c>
      <c r="B878" s="3">
        <v>41</v>
      </c>
      <c r="C878" s="3" t="s">
        <v>18</v>
      </c>
      <c r="D878" s="3" t="s">
        <v>132</v>
      </c>
      <c r="E878" s="3" t="s">
        <v>66</v>
      </c>
      <c r="F878" s="3">
        <v>51</v>
      </c>
      <c r="G878" s="3" t="s">
        <v>144</v>
      </c>
      <c r="H878" s="3" t="s">
        <v>22</v>
      </c>
      <c r="I878" s="3" t="s">
        <v>23</v>
      </c>
      <c r="J878" s="3" t="s">
        <v>52</v>
      </c>
      <c r="K878" s="3">
        <v>38</v>
      </c>
      <c r="L878" s="3" t="s">
        <v>25</v>
      </c>
      <c r="M878" s="3" t="str">
        <f>IF(shopping_behavior_updated[[#This Row],[Subscription Status]]="","desconocido",shopping_behavior_updated[[#This Row],[Subscription Status]])</f>
        <v>Yes</v>
      </c>
      <c r="N878" s="3" t="s">
        <v>69</v>
      </c>
      <c r="O878" s="3" t="s">
        <v>25</v>
      </c>
      <c r="P878" s="3" t="s">
        <v>25</v>
      </c>
      <c r="Q878" s="3">
        <v>1</v>
      </c>
      <c r="R878" s="3" t="s">
        <v>85</v>
      </c>
      <c r="S878" s="3" t="s">
        <v>39</v>
      </c>
      <c r="T878" s="3">
        <f>COUNTBLANK(shopping_behavior_updated[Customer ID])</f>
        <v>0</v>
      </c>
      <c r="U878" s="3">
        <f>IF(IFERROR(VLOOKUP(shopping_behavior_updated[[#This Row],[Customer ID]],A879:$A$3902,1,FALSE),0),1,0)</f>
        <v>0</v>
      </c>
    </row>
    <row r="879" spans="1:21" x14ac:dyDescent="0.2">
      <c r="A879" s="3">
        <v>878</v>
      </c>
      <c r="B879" s="3">
        <v>64</v>
      </c>
      <c r="C879" s="3" t="s">
        <v>18</v>
      </c>
      <c r="D879" s="3" t="s">
        <v>65</v>
      </c>
      <c r="E879" s="3" t="s">
        <v>66</v>
      </c>
      <c r="F879" s="3">
        <v>65</v>
      </c>
      <c r="G879" s="3" t="s">
        <v>144</v>
      </c>
      <c r="H879" s="3" t="s">
        <v>43</v>
      </c>
      <c r="I879" s="3" t="s">
        <v>120</v>
      </c>
      <c r="J879" s="3" t="s">
        <v>24</v>
      </c>
      <c r="K879" s="3">
        <v>49</v>
      </c>
      <c r="L879" s="3" t="s">
        <v>25</v>
      </c>
      <c r="M879" s="3" t="str">
        <f>IF(shopping_behavior_updated[[#This Row],[Subscription Status]]="","desconocido",shopping_behavior_updated[[#This Row],[Subscription Status]])</f>
        <v>Yes</v>
      </c>
      <c r="N879" s="3" t="s">
        <v>44</v>
      </c>
      <c r="O879" s="3" t="s">
        <v>25</v>
      </c>
      <c r="P879" s="3" t="s">
        <v>25</v>
      </c>
      <c r="Q879" s="3">
        <v>45</v>
      </c>
      <c r="R879" s="3" t="s">
        <v>27</v>
      </c>
      <c r="S879" s="3" t="s">
        <v>96</v>
      </c>
      <c r="T879" s="3">
        <f>COUNTBLANK(shopping_behavior_updated[Customer ID])</f>
        <v>0</v>
      </c>
      <c r="U879" s="3">
        <f>IF(IFERROR(VLOOKUP(shopping_behavior_updated[[#This Row],[Customer ID]],A880:$A$3902,1,FALSE),0),1,0)</f>
        <v>0</v>
      </c>
    </row>
    <row r="880" spans="1:21" x14ac:dyDescent="0.2">
      <c r="A880" s="3">
        <v>879</v>
      </c>
      <c r="B880" s="3">
        <v>23</v>
      </c>
      <c r="C880" s="3" t="s">
        <v>18</v>
      </c>
      <c r="D880" s="3" t="s">
        <v>88</v>
      </c>
      <c r="E880" s="3" t="s">
        <v>66</v>
      </c>
      <c r="F880" s="3">
        <v>89</v>
      </c>
      <c r="G880" s="3" t="s">
        <v>121</v>
      </c>
      <c r="H880" s="3" t="s">
        <v>35</v>
      </c>
      <c r="I880" s="3" t="s">
        <v>93</v>
      </c>
      <c r="J880" s="3" t="s">
        <v>52</v>
      </c>
      <c r="K880" s="3">
        <v>49</v>
      </c>
      <c r="L880" s="3" t="s">
        <v>25</v>
      </c>
      <c r="M880" s="3" t="str">
        <f>IF(shopping_behavior_updated[[#This Row],[Subscription Status]]="","desconocido",shopping_behavior_updated[[#This Row],[Subscription Status]])</f>
        <v>Yes</v>
      </c>
      <c r="N880" s="3" t="s">
        <v>26</v>
      </c>
      <c r="O880" s="3" t="s">
        <v>25</v>
      </c>
      <c r="P880" s="3" t="s">
        <v>25</v>
      </c>
      <c r="Q880" s="3">
        <v>37</v>
      </c>
      <c r="R880" s="3" t="s">
        <v>85</v>
      </c>
      <c r="S880" s="3" t="s">
        <v>39</v>
      </c>
      <c r="T880" s="3">
        <f>COUNTBLANK(shopping_behavior_updated[Customer ID])</f>
        <v>0</v>
      </c>
      <c r="U880" s="3">
        <f>IF(IFERROR(VLOOKUP(shopping_behavior_updated[[#This Row],[Customer ID]],A881:$A$3902,1,FALSE),0),1,0)</f>
        <v>0</v>
      </c>
    </row>
    <row r="881" spans="1:21" x14ac:dyDescent="0.2">
      <c r="A881" s="3">
        <v>880</v>
      </c>
      <c r="B881" s="3">
        <v>62</v>
      </c>
      <c r="C881" s="3" t="s">
        <v>18</v>
      </c>
      <c r="D881" s="3" t="s">
        <v>86</v>
      </c>
      <c r="E881" s="3" t="s">
        <v>20</v>
      </c>
      <c r="F881" s="3">
        <v>76</v>
      </c>
      <c r="G881" s="3" t="s">
        <v>50</v>
      </c>
      <c r="H881" s="3" t="s">
        <v>35</v>
      </c>
      <c r="I881" s="3" t="s">
        <v>92</v>
      </c>
      <c r="J881" s="3" t="s">
        <v>36</v>
      </c>
      <c r="K881" s="3">
        <v>41</v>
      </c>
      <c r="L881" s="3" t="s">
        <v>25</v>
      </c>
      <c r="M881" s="3" t="str">
        <f>IF(shopping_behavior_updated[[#This Row],[Subscription Status]]="","desconocido",shopping_behavior_updated[[#This Row],[Subscription Status]])</f>
        <v>Yes</v>
      </c>
      <c r="N881" s="3" t="s">
        <v>37</v>
      </c>
      <c r="O881" s="3" t="s">
        <v>25</v>
      </c>
      <c r="P881" s="3" t="s">
        <v>25</v>
      </c>
      <c r="Q881" s="3">
        <v>14</v>
      </c>
      <c r="R881" s="3" t="s">
        <v>45</v>
      </c>
      <c r="S881" s="3" t="s">
        <v>57</v>
      </c>
      <c r="T881" s="3">
        <f>COUNTBLANK(shopping_behavior_updated[Customer ID])</f>
        <v>0</v>
      </c>
      <c r="U881" s="3">
        <f>IF(IFERROR(VLOOKUP(shopping_behavior_updated[[#This Row],[Customer ID]],A882:$A$3902,1,FALSE),0),1,0)</f>
        <v>0</v>
      </c>
    </row>
    <row r="882" spans="1:21" x14ac:dyDescent="0.2">
      <c r="A882" s="3">
        <v>881</v>
      </c>
      <c r="B882" s="3">
        <v>39</v>
      </c>
      <c r="C882" s="3" t="s">
        <v>18</v>
      </c>
      <c r="D882" s="3" t="s">
        <v>131</v>
      </c>
      <c r="E882" s="3" t="s">
        <v>66</v>
      </c>
      <c r="F882" s="3">
        <v>75</v>
      </c>
      <c r="G882" s="3" t="s">
        <v>106</v>
      </c>
      <c r="H882" s="3" t="s">
        <v>22</v>
      </c>
      <c r="I882" s="3" t="s">
        <v>107</v>
      </c>
      <c r="J882" s="3" t="s">
        <v>36</v>
      </c>
      <c r="K882" s="3">
        <v>31</v>
      </c>
      <c r="L882" s="3" t="s">
        <v>25</v>
      </c>
      <c r="M882" s="3" t="str">
        <f>IF(shopping_behavior_updated[[#This Row],[Subscription Status]]="","desconocido",shopping_behavior_updated[[#This Row],[Subscription Status]])</f>
        <v>Yes</v>
      </c>
      <c r="N882" s="3" t="s">
        <v>26</v>
      </c>
      <c r="O882" s="3" t="s">
        <v>25</v>
      </c>
      <c r="P882" s="3" t="s">
        <v>25</v>
      </c>
      <c r="Q882" s="3">
        <v>25</v>
      </c>
      <c r="R882" s="3" t="s">
        <v>85</v>
      </c>
      <c r="S882" s="3" t="s">
        <v>87</v>
      </c>
      <c r="T882" s="3">
        <f>COUNTBLANK(shopping_behavior_updated[Customer ID])</f>
        <v>0</v>
      </c>
      <c r="U882" s="3">
        <f>IF(IFERROR(VLOOKUP(shopping_behavior_updated[[#This Row],[Customer ID]],A883:$A$3902,1,FALSE),0),1,0)</f>
        <v>0</v>
      </c>
    </row>
    <row r="883" spans="1:21" x14ac:dyDescent="0.2">
      <c r="A883" s="3">
        <v>882</v>
      </c>
      <c r="B883" s="3">
        <v>52</v>
      </c>
      <c r="C883" s="3" t="s">
        <v>18</v>
      </c>
      <c r="D883" s="3" t="s">
        <v>40</v>
      </c>
      <c r="E883" s="3" t="s">
        <v>41</v>
      </c>
      <c r="F883" s="3">
        <v>61</v>
      </c>
      <c r="G883" s="3" t="s">
        <v>130</v>
      </c>
      <c r="H883" s="3" t="s">
        <v>43</v>
      </c>
      <c r="I883" s="3" t="s">
        <v>64</v>
      </c>
      <c r="J883" s="3" t="s">
        <v>52</v>
      </c>
      <c r="K883" s="3">
        <v>27</v>
      </c>
      <c r="L883" s="3" t="s">
        <v>25</v>
      </c>
      <c r="M883" s="3" t="str">
        <f>IF(shopping_behavior_updated[[#This Row],[Subscription Status]]="","desconocido",shopping_behavior_updated[[#This Row],[Subscription Status]])</f>
        <v>Yes</v>
      </c>
      <c r="N883" s="3" t="s">
        <v>44</v>
      </c>
      <c r="O883" s="3" t="s">
        <v>25</v>
      </c>
      <c r="P883" s="3" t="s">
        <v>25</v>
      </c>
      <c r="Q883" s="3">
        <v>18</v>
      </c>
      <c r="R883" s="3" t="s">
        <v>27</v>
      </c>
      <c r="S883" s="3" t="s">
        <v>48</v>
      </c>
      <c r="T883" s="3">
        <f>COUNTBLANK(shopping_behavior_updated[Customer ID])</f>
        <v>0</v>
      </c>
      <c r="U883" s="3">
        <f>IF(IFERROR(VLOOKUP(shopping_behavior_updated[[#This Row],[Customer ID]],A884:$A$3902,1,FALSE),0),1,0)</f>
        <v>0</v>
      </c>
    </row>
    <row r="884" spans="1:21" x14ac:dyDescent="0.2">
      <c r="A884" s="3">
        <v>883</v>
      </c>
      <c r="B884" s="3">
        <v>50</v>
      </c>
      <c r="C884" s="3" t="s">
        <v>18</v>
      </c>
      <c r="D884" s="3" t="s">
        <v>136</v>
      </c>
      <c r="E884" s="3" t="s">
        <v>41</v>
      </c>
      <c r="F884" s="3">
        <v>35</v>
      </c>
      <c r="G884" s="3" t="s">
        <v>140</v>
      </c>
      <c r="H884" s="3" t="s">
        <v>43</v>
      </c>
      <c r="I884" s="3" t="s">
        <v>108</v>
      </c>
      <c r="J884" s="3" t="s">
        <v>56</v>
      </c>
      <c r="K884" s="3">
        <v>38</v>
      </c>
      <c r="L884" s="3" t="s">
        <v>25</v>
      </c>
      <c r="M884" s="3" t="str">
        <f>IF(shopping_behavior_updated[[#This Row],[Subscription Status]]="","desconocido",shopping_behavior_updated[[#This Row],[Subscription Status]])</f>
        <v>Yes</v>
      </c>
      <c r="N884" s="3" t="s">
        <v>44</v>
      </c>
      <c r="O884" s="3" t="s">
        <v>25</v>
      </c>
      <c r="P884" s="3" t="s">
        <v>25</v>
      </c>
      <c r="Q884" s="3">
        <v>37</v>
      </c>
      <c r="R884" s="3" t="s">
        <v>32</v>
      </c>
      <c r="S884" s="3" t="s">
        <v>96</v>
      </c>
      <c r="T884" s="3">
        <f>COUNTBLANK(shopping_behavior_updated[Customer ID])</f>
        <v>0</v>
      </c>
      <c r="U884" s="3">
        <f>IF(IFERROR(VLOOKUP(shopping_behavior_updated[[#This Row],[Customer ID]],A885:$A$3902,1,FALSE),0),1,0)</f>
        <v>0</v>
      </c>
    </row>
    <row r="885" spans="1:21" x14ac:dyDescent="0.2">
      <c r="A885" s="3">
        <v>884</v>
      </c>
      <c r="B885" s="3">
        <v>28</v>
      </c>
      <c r="C885" s="3" t="s">
        <v>18</v>
      </c>
      <c r="D885" s="3" t="s">
        <v>49</v>
      </c>
      <c r="E885" s="3" t="s">
        <v>41</v>
      </c>
      <c r="F885" s="3">
        <v>37</v>
      </c>
      <c r="G885" s="3" t="s">
        <v>137</v>
      </c>
      <c r="H885" s="3" t="s">
        <v>35</v>
      </c>
      <c r="I885" s="3" t="s">
        <v>79</v>
      </c>
      <c r="J885" s="3" t="s">
        <v>56</v>
      </c>
      <c r="K885" s="3">
        <v>43</v>
      </c>
      <c r="L885" s="3" t="s">
        <v>25</v>
      </c>
      <c r="M885" s="3" t="str">
        <f>IF(shopping_behavior_updated[[#This Row],[Subscription Status]]="","desconocido",shopping_behavior_updated[[#This Row],[Subscription Status]])</f>
        <v>Yes</v>
      </c>
      <c r="N885" s="3" t="s">
        <v>37</v>
      </c>
      <c r="O885" s="3" t="s">
        <v>25</v>
      </c>
      <c r="P885" s="3" t="s">
        <v>25</v>
      </c>
      <c r="Q885" s="3">
        <v>30</v>
      </c>
      <c r="R885" s="3" t="s">
        <v>74</v>
      </c>
      <c r="S885" s="3" t="s">
        <v>87</v>
      </c>
      <c r="T885" s="3">
        <f>COUNTBLANK(shopping_behavior_updated[Customer ID])</f>
        <v>0</v>
      </c>
      <c r="U885" s="3">
        <f>IF(IFERROR(VLOOKUP(shopping_behavior_updated[[#This Row],[Customer ID]],A886:$A$3902,1,FALSE),0),1,0)</f>
        <v>0</v>
      </c>
    </row>
    <row r="886" spans="1:21" x14ac:dyDescent="0.2">
      <c r="A886" s="3">
        <v>885</v>
      </c>
      <c r="B886" s="3">
        <v>67</v>
      </c>
      <c r="C886" s="3" t="s">
        <v>18</v>
      </c>
      <c r="D886" s="3" t="s">
        <v>86</v>
      </c>
      <c r="E886" s="3" t="s">
        <v>20</v>
      </c>
      <c r="F886" s="3">
        <v>91</v>
      </c>
      <c r="G886" s="3" t="s">
        <v>76</v>
      </c>
      <c r="H886" s="3" t="s">
        <v>22</v>
      </c>
      <c r="I886" s="3" t="s">
        <v>133</v>
      </c>
      <c r="J886" s="3" t="s">
        <v>24</v>
      </c>
      <c r="K886" s="3">
        <v>41</v>
      </c>
      <c r="L886" s="3" t="s">
        <v>25</v>
      </c>
      <c r="M886" s="3" t="str">
        <f>IF(shopping_behavior_updated[[#This Row],[Subscription Status]]="","desconocido",shopping_behavior_updated[[#This Row],[Subscription Status]])</f>
        <v>Yes</v>
      </c>
      <c r="N886" s="3" t="s">
        <v>26</v>
      </c>
      <c r="O886" s="3" t="s">
        <v>25</v>
      </c>
      <c r="P886" s="3" t="s">
        <v>25</v>
      </c>
      <c r="Q886" s="3">
        <v>34</v>
      </c>
      <c r="R886" s="3" t="s">
        <v>74</v>
      </c>
      <c r="S886" s="3" t="s">
        <v>39</v>
      </c>
      <c r="T886" s="3">
        <f>COUNTBLANK(shopping_behavior_updated[Customer ID])</f>
        <v>0</v>
      </c>
      <c r="U886" s="3">
        <f>IF(IFERROR(VLOOKUP(shopping_behavior_updated[[#This Row],[Customer ID]],A887:$A$3902,1,FALSE),0),1,0)</f>
        <v>0</v>
      </c>
    </row>
    <row r="887" spans="1:21" x14ac:dyDescent="0.2">
      <c r="A887" s="3">
        <v>886</v>
      </c>
      <c r="B887" s="3">
        <v>41</v>
      </c>
      <c r="C887" s="3" t="s">
        <v>18</v>
      </c>
      <c r="D887" s="3" t="s">
        <v>80</v>
      </c>
      <c r="E887" s="3" t="s">
        <v>20</v>
      </c>
      <c r="F887" s="3">
        <v>99</v>
      </c>
      <c r="G887" s="3" t="s">
        <v>122</v>
      </c>
      <c r="H887" s="3" t="s">
        <v>22</v>
      </c>
      <c r="I887" s="3" t="s">
        <v>72</v>
      </c>
      <c r="J887" s="3" t="s">
        <v>56</v>
      </c>
      <c r="K887" s="3">
        <v>44</v>
      </c>
      <c r="L887" s="3" t="s">
        <v>25</v>
      </c>
      <c r="M887" s="3" t="str">
        <f>IF(shopping_behavior_updated[[#This Row],[Subscription Status]]="","desconocido",shopping_behavior_updated[[#This Row],[Subscription Status]])</f>
        <v>Yes</v>
      </c>
      <c r="N887" s="3" t="s">
        <v>37</v>
      </c>
      <c r="O887" s="3" t="s">
        <v>25</v>
      </c>
      <c r="P887" s="3" t="s">
        <v>25</v>
      </c>
      <c r="Q887" s="3">
        <v>49</v>
      </c>
      <c r="R887" s="3" t="s">
        <v>85</v>
      </c>
      <c r="S887" s="3" t="s">
        <v>96</v>
      </c>
      <c r="T887" s="3">
        <f>COUNTBLANK(shopping_behavior_updated[Customer ID])</f>
        <v>0</v>
      </c>
      <c r="U887" s="3">
        <f>IF(IFERROR(VLOOKUP(shopping_behavior_updated[[#This Row],[Customer ID]],A888:$A$3902,1,FALSE),0),1,0)</f>
        <v>0</v>
      </c>
    </row>
    <row r="888" spans="1:21" x14ac:dyDescent="0.2">
      <c r="A888" s="3">
        <v>887</v>
      </c>
      <c r="B888" s="3">
        <v>19</v>
      </c>
      <c r="C888" s="3" t="s">
        <v>18</v>
      </c>
      <c r="D888" s="3" t="s">
        <v>58</v>
      </c>
      <c r="E888" s="3" t="s">
        <v>20</v>
      </c>
      <c r="F888" s="3">
        <v>54</v>
      </c>
      <c r="G888" s="3" t="s">
        <v>139</v>
      </c>
      <c r="H888" s="3" t="s">
        <v>35</v>
      </c>
      <c r="I888" s="3" t="s">
        <v>109</v>
      </c>
      <c r="J888" s="3" t="s">
        <v>52</v>
      </c>
      <c r="K888" s="3">
        <v>36</v>
      </c>
      <c r="L888" s="3" t="s">
        <v>25</v>
      </c>
      <c r="M888" s="3" t="str">
        <f>IF(shopping_behavior_updated[[#This Row],[Subscription Status]]="","desconocido",shopping_behavior_updated[[#This Row],[Subscription Status]])</f>
        <v>Yes</v>
      </c>
      <c r="N888" s="3" t="s">
        <v>26</v>
      </c>
      <c r="O888" s="3" t="s">
        <v>25</v>
      </c>
      <c r="P888" s="3" t="s">
        <v>25</v>
      </c>
      <c r="Q888" s="3">
        <v>48</v>
      </c>
      <c r="R888" s="3" t="s">
        <v>74</v>
      </c>
      <c r="S888" s="3" t="s">
        <v>87</v>
      </c>
      <c r="T888" s="3">
        <f>COUNTBLANK(shopping_behavior_updated[Customer ID])</f>
        <v>0</v>
      </c>
      <c r="U888" s="3">
        <f>IF(IFERROR(VLOOKUP(shopping_behavior_updated[[#This Row],[Customer ID]],A889:$A$3902,1,FALSE),0),1,0)</f>
        <v>0</v>
      </c>
    </row>
    <row r="889" spans="1:21" x14ac:dyDescent="0.2">
      <c r="A889" s="3">
        <v>888</v>
      </c>
      <c r="B889" s="3">
        <v>70</v>
      </c>
      <c r="C889" s="3" t="s">
        <v>18</v>
      </c>
      <c r="D889" s="3" t="s">
        <v>65</v>
      </c>
      <c r="E889" s="3" t="s">
        <v>66</v>
      </c>
      <c r="F889" s="3">
        <v>47</v>
      </c>
      <c r="G889" s="3" t="s">
        <v>147</v>
      </c>
      <c r="H889" s="3" t="s">
        <v>22</v>
      </c>
      <c r="I889" s="3" t="s">
        <v>47</v>
      </c>
      <c r="J889" s="3" t="s">
        <v>24</v>
      </c>
      <c r="K889" s="3">
        <v>33</v>
      </c>
      <c r="L889" s="3" t="s">
        <v>25</v>
      </c>
      <c r="M889" s="3" t="str">
        <f>IF(shopping_behavior_updated[[#This Row],[Subscription Status]]="","desconocido",shopping_behavior_updated[[#This Row],[Subscription Status]])</f>
        <v>Yes</v>
      </c>
      <c r="N889" s="3" t="s">
        <v>69</v>
      </c>
      <c r="O889" s="3" t="s">
        <v>25</v>
      </c>
      <c r="P889" s="3" t="s">
        <v>25</v>
      </c>
      <c r="Q889" s="3">
        <v>33</v>
      </c>
      <c r="R889" s="3" t="s">
        <v>45</v>
      </c>
      <c r="S889" s="3" t="s">
        <v>28</v>
      </c>
      <c r="T889" s="3">
        <f>COUNTBLANK(shopping_behavior_updated[Customer ID])</f>
        <v>0</v>
      </c>
      <c r="U889" s="3">
        <f>IF(IFERROR(VLOOKUP(shopping_behavior_updated[[#This Row],[Customer ID]],A890:$A$3902,1,FALSE),0),1,0)</f>
        <v>0</v>
      </c>
    </row>
    <row r="890" spans="1:21" x14ac:dyDescent="0.2">
      <c r="A890" s="3">
        <v>889</v>
      </c>
      <c r="B890" s="3">
        <v>49</v>
      </c>
      <c r="C890" s="3" t="s">
        <v>18</v>
      </c>
      <c r="D890" s="3" t="s">
        <v>118</v>
      </c>
      <c r="E890" s="3" t="s">
        <v>66</v>
      </c>
      <c r="F890" s="3">
        <v>77</v>
      </c>
      <c r="G890" s="3" t="s">
        <v>81</v>
      </c>
      <c r="H890" s="3" t="s">
        <v>35</v>
      </c>
      <c r="I890" s="3" t="s">
        <v>79</v>
      </c>
      <c r="J890" s="3" t="s">
        <v>36</v>
      </c>
      <c r="K890" s="3">
        <v>36</v>
      </c>
      <c r="L890" s="3" t="s">
        <v>25</v>
      </c>
      <c r="M890" s="3" t="str">
        <f>IF(shopping_behavior_updated[[#This Row],[Subscription Status]]="","desconocido",shopping_behavior_updated[[#This Row],[Subscription Status]])</f>
        <v>Yes</v>
      </c>
      <c r="N890" s="3" t="s">
        <v>26</v>
      </c>
      <c r="O890" s="3" t="s">
        <v>25</v>
      </c>
      <c r="P890" s="3" t="s">
        <v>25</v>
      </c>
      <c r="Q890" s="3">
        <v>44</v>
      </c>
      <c r="R890" s="3" t="s">
        <v>32</v>
      </c>
      <c r="S890" s="3" t="s">
        <v>48</v>
      </c>
      <c r="T890" s="3">
        <f>COUNTBLANK(shopping_behavior_updated[Customer ID])</f>
        <v>0</v>
      </c>
      <c r="U890" s="3">
        <f>IF(IFERROR(VLOOKUP(shopping_behavior_updated[[#This Row],[Customer ID]],A891:$A$3902,1,FALSE),0),1,0)</f>
        <v>0</v>
      </c>
    </row>
    <row r="891" spans="1:21" x14ac:dyDescent="0.2">
      <c r="A891" s="3">
        <v>890</v>
      </c>
      <c r="B891" s="3">
        <v>59</v>
      </c>
      <c r="C891" s="3" t="s">
        <v>18</v>
      </c>
      <c r="D891" s="3" t="s">
        <v>132</v>
      </c>
      <c r="E891" s="3" t="s">
        <v>66</v>
      </c>
      <c r="F891" s="3">
        <v>84</v>
      </c>
      <c r="G891" s="3" t="s">
        <v>116</v>
      </c>
      <c r="H891" s="3" t="s">
        <v>35</v>
      </c>
      <c r="I891" s="3" t="s">
        <v>77</v>
      </c>
      <c r="J891" s="3" t="s">
        <v>56</v>
      </c>
      <c r="K891" s="3">
        <v>28</v>
      </c>
      <c r="L891" s="3" t="s">
        <v>25</v>
      </c>
      <c r="M891" s="3" t="str">
        <f>IF(shopping_behavior_updated[[#This Row],[Subscription Status]]="","desconocido",shopping_behavior_updated[[#This Row],[Subscription Status]])</f>
        <v>Yes</v>
      </c>
      <c r="N891" s="3" t="s">
        <v>37</v>
      </c>
      <c r="O891" s="3" t="s">
        <v>25</v>
      </c>
      <c r="P891" s="3" t="s">
        <v>25</v>
      </c>
      <c r="Q891" s="3">
        <v>50</v>
      </c>
      <c r="R891" s="3" t="s">
        <v>27</v>
      </c>
      <c r="S891" s="3" t="s">
        <v>39</v>
      </c>
      <c r="T891" s="3">
        <f>COUNTBLANK(shopping_behavior_updated[Customer ID])</f>
        <v>0</v>
      </c>
      <c r="U891" s="3">
        <f>IF(IFERROR(VLOOKUP(shopping_behavior_updated[[#This Row],[Customer ID]],A892:$A$3902,1,FALSE),0),1,0)</f>
        <v>0</v>
      </c>
    </row>
    <row r="892" spans="1:21" x14ac:dyDescent="0.2">
      <c r="A892" s="3">
        <v>891</v>
      </c>
      <c r="B892" s="3">
        <v>52</v>
      </c>
      <c r="C892" s="3" t="s">
        <v>18</v>
      </c>
      <c r="D892" s="3" t="s">
        <v>142</v>
      </c>
      <c r="E892" s="3" t="s">
        <v>66</v>
      </c>
      <c r="F892" s="3">
        <v>51</v>
      </c>
      <c r="G892" s="3" t="s">
        <v>83</v>
      </c>
      <c r="H892" s="3" t="s">
        <v>35</v>
      </c>
      <c r="I892" s="3" t="s">
        <v>72</v>
      </c>
      <c r="J892" s="3" t="s">
        <v>36</v>
      </c>
      <c r="K892" s="3">
        <v>43</v>
      </c>
      <c r="L892" s="3" t="s">
        <v>25</v>
      </c>
      <c r="M892" s="3" t="str">
        <f>IF(shopping_behavior_updated[[#This Row],[Subscription Status]]="","desconocido",shopping_behavior_updated[[#This Row],[Subscription Status]])</f>
        <v>Yes</v>
      </c>
      <c r="N892" s="3" t="s">
        <v>69</v>
      </c>
      <c r="O892" s="3" t="s">
        <v>25</v>
      </c>
      <c r="P892" s="3" t="s">
        <v>25</v>
      </c>
      <c r="Q892" s="3">
        <v>47</v>
      </c>
      <c r="R892" s="3" t="s">
        <v>38</v>
      </c>
      <c r="S892" s="3" t="s">
        <v>87</v>
      </c>
      <c r="T892" s="3">
        <f>COUNTBLANK(shopping_behavior_updated[Customer ID])</f>
        <v>0</v>
      </c>
      <c r="U892" s="3">
        <f>IF(IFERROR(VLOOKUP(shopping_behavior_updated[[#This Row],[Customer ID]],A893:$A$3902,1,FALSE),0),1,0)</f>
        <v>0</v>
      </c>
    </row>
    <row r="893" spans="1:21" x14ac:dyDescent="0.2">
      <c r="A893" s="3">
        <v>892</v>
      </c>
      <c r="B893" s="3">
        <v>20</v>
      </c>
      <c r="C893" s="3" t="s">
        <v>18</v>
      </c>
      <c r="D893" s="3" t="s">
        <v>86</v>
      </c>
      <c r="E893" s="3" t="s">
        <v>20</v>
      </c>
      <c r="F893" s="3">
        <v>26</v>
      </c>
      <c r="G893" s="3" t="s">
        <v>137</v>
      </c>
      <c r="H893" s="3" t="s">
        <v>35</v>
      </c>
      <c r="I893" s="3" t="s">
        <v>92</v>
      </c>
      <c r="J893" s="3" t="s">
        <v>52</v>
      </c>
      <c r="K893" s="3">
        <v>39</v>
      </c>
      <c r="L893" s="3" t="s">
        <v>25</v>
      </c>
      <c r="M893" s="3" t="str">
        <f>IF(shopping_behavior_updated[[#This Row],[Subscription Status]]="","desconocido",shopping_behavior_updated[[#This Row],[Subscription Status]])</f>
        <v>Yes</v>
      </c>
      <c r="N893" s="3" t="s">
        <v>73</v>
      </c>
      <c r="O893" s="3" t="s">
        <v>25</v>
      </c>
      <c r="P893" s="3" t="s">
        <v>25</v>
      </c>
      <c r="Q893" s="3">
        <v>24</v>
      </c>
      <c r="R893" s="3" t="s">
        <v>45</v>
      </c>
      <c r="S893" s="3" t="s">
        <v>96</v>
      </c>
      <c r="T893" s="3">
        <f>COUNTBLANK(shopping_behavior_updated[Customer ID])</f>
        <v>0</v>
      </c>
      <c r="U893" s="3">
        <f>IF(IFERROR(VLOOKUP(shopping_behavior_updated[[#This Row],[Customer ID]],A894:$A$3902,1,FALSE),0),1,0)</f>
        <v>0</v>
      </c>
    </row>
    <row r="894" spans="1:21" x14ac:dyDescent="0.2">
      <c r="A894" s="3">
        <v>893</v>
      </c>
      <c r="B894" s="3">
        <v>31</v>
      </c>
      <c r="C894" s="3" t="s">
        <v>18</v>
      </c>
      <c r="D894" s="3" t="s">
        <v>58</v>
      </c>
      <c r="E894" s="3" t="s">
        <v>20</v>
      </c>
      <c r="F894" s="3">
        <v>64</v>
      </c>
      <c r="G894" s="3" t="s">
        <v>129</v>
      </c>
      <c r="H894" s="3" t="s">
        <v>22</v>
      </c>
      <c r="I894" s="3" t="s">
        <v>23</v>
      </c>
      <c r="J894" s="3" t="s">
        <v>52</v>
      </c>
      <c r="K894" s="3">
        <v>27</v>
      </c>
      <c r="L894" s="3" t="s">
        <v>25</v>
      </c>
      <c r="M894" s="3" t="str">
        <f>IF(shopping_behavior_updated[[#This Row],[Subscription Status]]="","desconocido",shopping_behavior_updated[[#This Row],[Subscription Status]])</f>
        <v>Yes</v>
      </c>
      <c r="N894" s="3" t="s">
        <v>37</v>
      </c>
      <c r="O894" s="3" t="s">
        <v>25</v>
      </c>
      <c r="P894" s="3" t="s">
        <v>25</v>
      </c>
      <c r="Q894" s="3">
        <v>43</v>
      </c>
      <c r="R894" s="3" t="s">
        <v>85</v>
      </c>
      <c r="S894" s="3" t="s">
        <v>87</v>
      </c>
      <c r="T894" s="3">
        <f>COUNTBLANK(shopping_behavior_updated[Customer ID])</f>
        <v>0</v>
      </c>
      <c r="U894" s="3">
        <f>IF(IFERROR(VLOOKUP(shopping_behavior_updated[[#This Row],[Customer ID]],A895:$A$3902,1,FALSE),0),1,0)</f>
        <v>0</v>
      </c>
    </row>
    <row r="895" spans="1:21" x14ac:dyDescent="0.2">
      <c r="A895" s="3">
        <v>894</v>
      </c>
      <c r="B895" s="3">
        <v>33</v>
      </c>
      <c r="C895" s="3" t="s">
        <v>18</v>
      </c>
      <c r="D895" s="3" t="s">
        <v>131</v>
      </c>
      <c r="E895" s="3" t="s">
        <v>66</v>
      </c>
      <c r="F895" s="3">
        <v>51</v>
      </c>
      <c r="G895" s="3" t="s">
        <v>144</v>
      </c>
      <c r="H895" s="3" t="s">
        <v>43</v>
      </c>
      <c r="I895" s="3" t="s">
        <v>107</v>
      </c>
      <c r="J895" s="3" t="s">
        <v>36</v>
      </c>
      <c r="K895" s="3">
        <v>47</v>
      </c>
      <c r="L895" s="3" t="s">
        <v>25</v>
      </c>
      <c r="M895" s="3" t="str">
        <f>IF(shopping_behavior_updated[[#This Row],[Subscription Status]]="","desconocido",shopping_behavior_updated[[#This Row],[Subscription Status]])</f>
        <v>Yes</v>
      </c>
      <c r="N895" s="3" t="s">
        <v>26</v>
      </c>
      <c r="O895" s="3" t="s">
        <v>25</v>
      </c>
      <c r="P895" s="3" t="s">
        <v>25</v>
      </c>
      <c r="Q895" s="3">
        <v>14</v>
      </c>
      <c r="R895" s="3" t="s">
        <v>27</v>
      </c>
      <c r="S895" s="3" t="s">
        <v>87</v>
      </c>
      <c r="T895" s="3">
        <f>COUNTBLANK(shopping_behavior_updated[Customer ID])</f>
        <v>0</v>
      </c>
      <c r="U895" s="3">
        <f>IF(IFERROR(VLOOKUP(shopping_behavior_updated[[#This Row],[Customer ID]],A896:$A$3902,1,FALSE),0),1,0)</f>
        <v>0</v>
      </c>
    </row>
    <row r="896" spans="1:21" x14ac:dyDescent="0.2">
      <c r="A896" s="3">
        <v>895</v>
      </c>
      <c r="B896" s="3">
        <v>44</v>
      </c>
      <c r="C896" s="3" t="s">
        <v>18</v>
      </c>
      <c r="D896" s="3" t="s">
        <v>103</v>
      </c>
      <c r="E896" s="3" t="s">
        <v>20</v>
      </c>
      <c r="F896" s="3">
        <v>60</v>
      </c>
      <c r="G896" s="3" t="s">
        <v>50</v>
      </c>
      <c r="H896" s="3" t="s">
        <v>22</v>
      </c>
      <c r="I896" s="3" t="s">
        <v>72</v>
      </c>
      <c r="J896" s="3" t="s">
        <v>36</v>
      </c>
      <c r="K896" s="3">
        <v>38</v>
      </c>
      <c r="L896" s="3" t="s">
        <v>25</v>
      </c>
      <c r="M896" s="3" t="str">
        <f>IF(shopping_behavior_updated[[#This Row],[Subscription Status]]="","desconocido",shopping_behavior_updated[[#This Row],[Subscription Status]])</f>
        <v>Yes</v>
      </c>
      <c r="N896" s="3" t="s">
        <v>37</v>
      </c>
      <c r="O896" s="3" t="s">
        <v>25</v>
      </c>
      <c r="P896" s="3" t="s">
        <v>25</v>
      </c>
      <c r="Q896" s="3">
        <v>3</v>
      </c>
      <c r="R896" s="3" t="s">
        <v>85</v>
      </c>
      <c r="S896" s="3" t="s">
        <v>57</v>
      </c>
      <c r="T896" s="3">
        <f>COUNTBLANK(shopping_behavior_updated[Customer ID])</f>
        <v>0</v>
      </c>
      <c r="U896" s="3">
        <f>IF(IFERROR(VLOOKUP(shopping_behavior_updated[[#This Row],[Customer ID]],A897:$A$3902,1,FALSE),0),1,0)</f>
        <v>0</v>
      </c>
    </row>
    <row r="897" spans="1:21" x14ac:dyDescent="0.2">
      <c r="A897" s="3">
        <v>896</v>
      </c>
      <c r="B897" s="3">
        <v>40</v>
      </c>
      <c r="C897" s="3" t="s">
        <v>18</v>
      </c>
      <c r="D897" s="3" t="s">
        <v>123</v>
      </c>
      <c r="E897" s="3" t="s">
        <v>66</v>
      </c>
      <c r="F897" s="3">
        <v>69</v>
      </c>
      <c r="G897" s="3" t="s">
        <v>90</v>
      </c>
      <c r="H897" s="3" t="s">
        <v>91</v>
      </c>
      <c r="I897" s="3" t="s">
        <v>77</v>
      </c>
      <c r="J897" s="3" t="s">
        <v>36</v>
      </c>
      <c r="K897" s="3">
        <v>47</v>
      </c>
      <c r="L897" s="3" t="s">
        <v>25</v>
      </c>
      <c r="M897" s="3" t="str">
        <f>IF(shopping_behavior_updated[[#This Row],[Subscription Status]]="","desconocido",shopping_behavior_updated[[#This Row],[Subscription Status]])</f>
        <v>Yes</v>
      </c>
      <c r="N897" s="3" t="s">
        <v>44</v>
      </c>
      <c r="O897" s="3" t="s">
        <v>25</v>
      </c>
      <c r="P897" s="3" t="s">
        <v>25</v>
      </c>
      <c r="Q897" s="3">
        <v>33</v>
      </c>
      <c r="R897" s="3" t="s">
        <v>85</v>
      </c>
      <c r="S897" s="3" t="s">
        <v>57</v>
      </c>
      <c r="T897" s="3">
        <f>COUNTBLANK(shopping_behavior_updated[Customer ID])</f>
        <v>0</v>
      </c>
      <c r="U897" s="3">
        <f>IF(IFERROR(VLOOKUP(shopping_behavior_updated[[#This Row],[Customer ID]],A898:$A$3902,1,FALSE),0),1,0)</f>
        <v>0</v>
      </c>
    </row>
    <row r="898" spans="1:21" x14ac:dyDescent="0.2">
      <c r="A898" s="3">
        <v>897</v>
      </c>
      <c r="B898" s="3">
        <v>69</v>
      </c>
      <c r="C898" s="3" t="s">
        <v>18</v>
      </c>
      <c r="D898" s="3" t="s">
        <v>105</v>
      </c>
      <c r="E898" s="3" t="s">
        <v>66</v>
      </c>
      <c r="F898" s="3">
        <v>29</v>
      </c>
      <c r="G898" s="3" t="s">
        <v>71</v>
      </c>
      <c r="H898" s="3" t="s">
        <v>43</v>
      </c>
      <c r="I898" s="3" t="s">
        <v>92</v>
      </c>
      <c r="J898" s="3" t="s">
        <v>36</v>
      </c>
      <c r="K898" s="3">
        <v>47</v>
      </c>
      <c r="L898" s="3" t="s">
        <v>25</v>
      </c>
      <c r="M898" s="3" t="str">
        <f>IF(shopping_behavior_updated[[#This Row],[Subscription Status]]="","desconocido",shopping_behavior_updated[[#This Row],[Subscription Status]])</f>
        <v>Yes</v>
      </c>
      <c r="N898" s="3" t="s">
        <v>26</v>
      </c>
      <c r="O898" s="3" t="s">
        <v>25</v>
      </c>
      <c r="P898" s="3" t="s">
        <v>25</v>
      </c>
      <c r="Q898" s="3">
        <v>38</v>
      </c>
      <c r="R898" s="3" t="s">
        <v>32</v>
      </c>
      <c r="S898" s="3" t="s">
        <v>28</v>
      </c>
      <c r="T898" s="3">
        <f>COUNTBLANK(shopping_behavior_updated[Customer ID])</f>
        <v>0</v>
      </c>
      <c r="U898" s="3">
        <f>IF(IFERROR(VLOOKUP(shopping_behavior_updated[[#This Row],[Customer ID]],A899:$A$3902,1,FALSE),0),1,0)</f>
        <v>0</v>
      </c>
    </row>
    <row r="899" spans="1:21" x14ac:dyDescent="0.2">
      <c r="A899" s="3">
        <v>898</v>
      </c>
      <c r="B899" s="3">
        <v>29</v>
      </c>
      <c r="C899" s="3" t="s">
        <v>18</v>
      </c>
      <c r="D899" s="3" t="s">
        <v>54</v>
      </c>
      <c r="E899" s="3" t="s">
        <v>20</v>
      </c>
      <c r="F899" s="3">
        <v>91</v>
      </c>
      <c r="G899" s="3" t="s">
        <v>114</v>
      </c>
      <c r="H899" s="3" t="s">
        <v>43</v>
      </c>
      <c r="I899" s="3" t="s">
        <v>23</v>
      </c>
      <c r="J899" s="3" t="s">
        <v>36</v>
      </c>
      <c r="K899" s="3">
        <v>34</v>
      </c>
      <c r="L899" s="3" t="s">
        <v>25</v>
      </c>
      <c r="M899" s="3" t="str">
        <f>IF(shopping_behavior_updated[[#This Row],[Subscription Status]]="","desconocido",shopping_behavior_updated[[#This Row],[Subscription Status]])</f>
        <v>Yes</v>
      </c>
      <c r="N899" s="3" t="s">
        <v>26</v>
      </c>
      <c r="O899" s="3" t="s">
        <v>25</v>
      </c>
      <c r="P899" s="3" t="s">
        <v>25</v>
      </c>
      <c r="Q899" s="3">
        <v>46</v>
      </c>
      <c r="R899" s="3" t="s">
        <v>27</v>
      </c>
      <c r="S899" s="3" t="s">
        <v>39</v>
      </c>
      <c r="T899" s="3">
        <f>COUNTBLANK(shopping_behavior_updated[Customer ID])</f>
        <v>0</v>
      </c>
      <c r="U899" s="3">
        <f>IF(IFERROR(VLOOKUP(shopping_behavior_updated[[#This Row],[Customer ID]],A900:$A$3902,1,FALSE),0),1,0)</f>
        <v>0</v>
      </c>
    </row>
    <row r="900" spans="1:21" x14ac:dyDescent="0.2">
      <c r="A900" s="3">
        <v>899</v>
      </c>
      <c r="B900" s="3">
        <v>54</v>
      </c>
      <c r="C900" s="3" t="s">
        <v>18</v>
      </c>
      <c r="D900" s="3" t="s">
        <v>132</v>
      </c>
      <c r="E900" s="3" t="s">
        <v>66</v>
      </c>
      <c r="F900" s="3">
        <v>70</v>
      </c>
      <c r="G900" s="3" t="s">
        <v>106</v>
      </c>
      <c r="H900" s="3" t="s">
        <v>22</v>
      </c>
      <c r="I900" s="3" t="s">
        <v>107</v>
      </c>
      <c r="J900" s="3" t="s">
        <v>36</v>
      </c>
      <c r="K900" s="3">
        <v>35</v>
      </c>
      <c r="L900" s="3" t="s">
        <v>25</v>
      </c>
      <c r="M900" s="3" t="str">
        <f>IF(shopping_behavior_updated[[#This Row],[Subscription Status]]="","desconocido",shopping_behavior_updated[[#This Row],[Subscription Status]])</f>
        <v>Yes</v>
      </c>
      <c r="N900" s="3" t="s">
        <v>69</v>
      </c>
      <c r="O900" s="3" t="s">
        <v>25</v>
      </c>
      <c r="P900" s="3" t="s">
        <v>25</v>
      </c>
      <c r="Q900" s="3">
        <v>19</v>
      </c>
      <c r="R900" s="3" t="s">
        <v>74</v>
      </c>
      <c r="S900" s="3" t="s">
        <v>96</v>
      </c>
      <c r="T900" s="3">
        <f>COUNTBLANK(shopping_behavior_updated[Customer ID])</f>
        <v>0</v>
      </c>
      <c r="U900" s="3">
        <f>IF(IFERROR(VLOOKUP(shopping_behavior_updated[[#This Row],[Customer ID]],A901:$A$3902,1,FALSE),0),1,0)</f>
        <v>0</v>
      </c>
    </row>
    <row r="901" spans="1:21" x14ac:dyDescent="0.2">
      <c r="A901" s="3">
        <v>900</v>
      </c>
      <c r="B901" s="3">
        <v>65</v>
      </c>
      <c r="C901" s="3" t="s">
        <v>18</v>
      </c>
      <c r="D901" s="3" t="s">
        <v>29</v>
      </c>
      <c r="E901" s="3" t="s">
        <v>20</v>
      </c>
      <c r="F901" s="3">
        <v>58</v>
      </c>
      <c r="G901" s="3" t="s">
        <v>42</v>
      </c>
      <c r="H901" s="3" t="s">
        <v>43</v>
      </c>
      <c r="I901" s="3" t="s">
        <v>99</v>
      </c>
      <c r="J901" s="3" t="s">
        <v>52</v>
      </c>
      <c r="K901" s="3">
        <v>4</v>
      </c>
      <c r="L901" s="3" t="s">
        <v>25</v>
      </c>
      <c r="M901" s="3" t="str">
        <f>IF(shopping_behavior_updated[[#This Row],[Subscription Status]]="","desconocido",shopping_behavior_updated[[#This Row],[Subscription Status]])</f>
        <v>Yes</v>
      </c>
      <c r="N901" s="3" t="s">
        <v>53</v>
      </c>
      <c r="O901" s="3" t="s">
        <v>25</v>
      </c>
      <c r="P901" s="3" t="s">
        <v>25</v>
      </c>
      <c r="Q901" s="3">
        <v>20</v>
      </c>
      <c r="R901" s="3" t="s">
        <v>45</v>
      </c>
      <c r="S901" s="3" t="s">
        <v>48</v>
      </c>
      <c r="T901" s="3">
        <f>COUNTBLANK(shopping_behavior_updated[Customer ID])</f>
        <v>0</v>
      </c>
      <c r="U901" s="3">
        <f>IF(IFERROR(VLOOKUP(shopping_behavior_updated[[#This Row],[Customer ID]],A902:$A$3902,1,FALSE),0),1,0)</f>
        <v>0</v>
      </c>
    </row>
    <row r="902" spans="1:21" x14ac:dyDescent="0.2">
      <c r="A902" s="3">
        <v>901</v>
      </c>
      <c r="B902" s="3">
        <v>54</v>
      </c>
      <c r="C902" s="3" t="s">
        <v>18</v>
      </c>
      <c r="D902" s="3" t="s">
        <v>123</v>
      </c>
      <c r="E902" s="3" t="s">
        <v>66</v>
      </c>
      <c r="F902" s="3">
        <v>98</v>
      </c>
      <c r="G902" s="3" t="s">
        <v>63</v>
      </c>
      <c r="H902" s="3" t="s">
        <v>22</v>
      </c>
      <c r="I902" s="3" t="s">
        <v>23</v>
      </c>
      <c r="J902" s="3" t="s">
        <v>56</v>
      </c>
      <c r="K902" s="3">
        <v>33</v>
      </c>
      <c r="L902" s="3" t="s">
        <v>25</v>
      </c>
      <c r="M902" s="3" t="str">
        <f>IF(shopping_behavior_updated[[#This Row],[Subscription Status]]="","desconocido",shopping_behavior_updated[[#This Row],[Subscription Status]])</f>
        <v>Yes</v>
      </c>
      <c r="N902" s="3" t="s">
        <v>37</v>
      </c>
      <c r="O902" s="3" t="s">
        <v>25</v>
      </c>
      <c r="P902" s="3" t="s">
        <v>25</v>
      </c>
      <c r="Q902" s="3">
        <v>42</v>
      </c>
      <c r="R902" s="3" t="s">
        <v>74</v>
      </c>
      <c r="S902" s="3" t="s">
        <v>57</v>
      </c>
      <c r="T902" s="3">
        <f>COUNTBLANK(shopping_behavior_updated[Customer ID])</f>
        <v>0</v>
      </c>
      <c r="U902" s="3">
        <f>IF(IFERROR(VLOOKUP(shopping_behavior_updated[[#This Row],[Customer ID]],A903:$A$3902,1,FALSE),0),1,0)</f>
        <v>0</v>
      </c>
    </row>
    <row r="903" spans="1:21" x14ac:dyDescent="0.2">
      <c r="A903" s="3">
        <v>902</v>
      </c>
      <c r="B903" s="3">
        <v>60</v>
      </c>
      <c r="C903" s="3" t="s">
        <v>18</v>
      </c>
      <c r="D903" s="3" t="s">
        <v>118</v>
      </c>
      <c r="E903" s="3" t="s">
        <v>66</v>
      </c>
      <c r="F903" s="3">
        <v>68</v>
      </c>
      <c r="G903" s="3" t="s">
        <v>67</v>
      </c>
      <c r="H903" s="3" t="s">
        <v>22</v>
      </c>
      <c r="I903" s="3" t="s">
        <v>82</v>
      </c>
      <c r="J903" s="3" t="s">
        <v>52</v>
      </c>
      <c r="K903" s="3">
        <v>47</v>
      </c>
      <c r="L903" s="3" t="s">
        <v>25</v>
      </c>
      <c r="M903" s="3" t="str">
        <f>IF(shopping_behavior_updated[[#This Row],[Subscription Status]]="","desconocido",shopping_behavior_updated[[#This Row],[Subscription Status]])</f>
        <v>Yes</v>
      </c>
      <c r="N903" s="3" t="s">
        <v>69</v>
      </c>
      <c r="O903" s="3" t="s">
        <v>25</v>
      </c>
      <c r="P903" s="3" t="s">
        <v>25</v>
      </c>
      <c r="Q903" s="3">
        <v>34</v>
      </c>
      <c r="R903" s="3" t="s">
        <v>32</v>
      </c>
      <c r="S903" s="3" t="s">
        <v>87</v>
      </c>
      <c r="T903" s="3">
        <f>COUNTBLANK(shopping_behavior_updated[Customer ID])</f>
        <v>0</v>
      </c>
      <c r="U903" s="3">
        <f>IF(IFERROR(VLOOKUP(shopping_behavior_updated[[#This Row],[Customer ID]],A904:$A$3902,1,FALSE),0),1,0)</f>
        <v>0</v>
      </c>
    </row>
    <row r="904" spans="1:21" x14ac:dyDescent="0.2">
      <c r="A904" s="3">
        <v>903</v>
      </c>
      <c r="B904" s="3">
        <v>43</v>
      </c>
      <c r="C904" s="3" t="s">
        <v>18</v>
      </c>
      <c r="D904" s="3" t="s">
        <v>123</v>
      </c>
      <c r="E904" s="3" t="s">
        <v>66</v>
      </c>
      <c r="F904" s="3">
        <v>44</v>
      </c>
      <c r="G904" s="3" t="s">
        <v>21</v>
      </c>
      <c r="H904" s="3" t="s">
        <v>43</v>
      </c>
      <c r="I904" s="3" t="s">
        <v>117</v>
      </c>
      <c r="J904" s="3" t="s">
        <v>52</v>
      </c>
      <c r="K904" s="3">
        <v>28</v>
      </c>
      <c r="L904" s="3" t="s">
        <v>25</v>
      </c>
      <c r="M904" s="3" t="str">
        <f>IF(shopping_behavior_updated[[#This Row],[Subscription Status]]="","desconocido",shopping_behavior_updated[[#This Row],[Subscription Status]])</f>
        <v>Yes</v>
      </c>
      <c r="N904" s="3" t="s">
        <v>44</v>
      </c>
      <c r="O904" s="3" t="s">
        <v>25</v>
      </c>
      <c r="P904" s="3" t="s">
        <v>25</v>
      </c>
      <c r="Q904" s="3">
        <v>5</v>
      </c>
      <c r="R904" s="3" t="s">
        <v>32</v>
      </c>
      <c r="S904" s="3" t="s">
        <v>87</v>
      </c>
      <c r="T904" s="3">
        <f>COUNTBLANK(shopping_behavior_updated[Customer ID])</f>
        <v>0</v>
      </c>
      <c r="U904" s="3">
        <f>IF(IFERROR(VLOOKUP(shopping_behavior_updated[[#This Row],[Customer ID]],A905:$A$3902,1,FALSE),0),1,0)</f>
        <v>0</v>
      </c>
    </row>
    <row r="905" spans="1:21" x14ac:dyDescent="0.2">
      <c r="A905" s="3">
        <v>904</v>
      </c>
      <c r="B905" s="3">
        <v>44</v>
      </c>
      <c r="C905" s="3" t="s">
        <v>18</v>
      </c>
      <c r="D905" s="3" t="s">
        <v>101</v>
      </c>
      <c r="E905" s="3" t="s">
        <v>62</v>
      </c>
      <c r="F905" s="3">
        <v>45</v>
      </c>
      <c r="G905" s="3" t="s">
        <v>148</v>
      </c>
      <c r="H905" s="3" t="s">
        <v>43</v>
      </c>
      <c r="I905" s="3" t="s">
        <v>143</v>
      </c>
      <c r="J905" s="3" t="s">
        <v>24</v>
      </c>
      <c r="K905" s="3">
        <v>33</v>
      </c>
      <c r="L905" s="3" t="s">
        <v>25</v>
      </c>
      <c r="M905" s="3" t="str">
        <f>IF(shopping_behavior_updated[[#This Row],[Subscription Status]]="","desconocido",shopping_behavior_updated[[#This Row],[Subscription Status]])</f>
        <v>Yes</v>
      </c>
      <c r="N905" s="3" t="s">
        <v>26</v>
      </c>
      <c r="O905" s="3" t="s">
        <v>25</v>
      </c>
      <c r="P905" s="3" t="s">
        <v>25</v>
      </c>
      <c r="Q905" s="3">
        <v>3</v>
      </c>
      <c r="R905" s="3" t="s">
        <v>45</v>
      </c>
      <c r="S905" s="3" t="s">
        <v>57</v>
      </c>
      <c r="T905" s="3">
        <f>COUNTBLANK(shopping_behavior_updated[Customer ID])</f>
        <v>0</v>
      </c>
      <c r="U905" s="3">
        <f>IF(IFERROR(VLOOKUP(shopping_behavior_updated[[#This Row],[Customer ID]],A906:$A$3902,1,FALSE),0),1,0)</f>
        <v>0</v>
      </c>
    </row>
    <row r="906" spans="1:21" x14ac:dyDescent="0.2">
      <c r="A906" s="3">
        <v>905</v>
      </c>
      <c r="B906" s="3">
        <v>69</v>
      </c>
      <c r="C906" s="3" t="s">
        <v>18</v>
      </c>
      <c r="D906" s="3" t="s">
        <v>112</v>
      </c>
      <c r="E906" s="3" t="s">
        <v>20</v>
      </c>
      <c r="F906" s="3">
        <v>99</v>
      </c>
      <c r="G906" s="3" t="s">
        <v>119</v>
      </c>
      <c r="H906" s="3" t="s">
        <v>22</v>
      </c>
      <c r="I906" s="3" t="s">
        <v>135</v>
      </c>
      <c r="J906" s="3" t="s">
        <v>36</v>
      </c>
      <c r="K906" s="3">
        <v>29</v>
      </c>
      <c r="L906" s="3" t="s">
        <v>25</v>
      </c>
      <c r="M906" s="3" t="str">
        <f>IF(shopping_behavior_updated[[#This Row],[Subscription Status]]="","desconocido",shopping_behavior_updated[[#This Row],[Subscription Status]])</f>
        <v>Yes</v>
      </c>
      <c r="N906" s="3" t="s">
        <v>37</v>
      </c>
      <c r="O906" s="3" t="s">
        <v>25</v>
      </c>
      <c r="P906" s="3" t="s">
        <v>25</v>
      </c>
      <c r="Q906" s="3">
        <v>46</v>
      </c>
      <c r="R906" s="3" t="s">
        <v>45</v>
      </c>
      <c r="S906" s="3" t="s">
        <v>96</v>
      </c>
      <c r="T906" s="3">
        <f>COUNTBLANK(shopping_behavior_updated[Customer ID])</f>
        <v>0</v>
      </c>
      <c r="U906" s="3">
        <f>IF(IFERROR(VLOOKUP(shopping_behavior_updated[[#This Row],[Customer ID]],A907:$A$3902,1,FALSE),0),1,0)</f>
        <v>0</v>
      </c>
    </row>
    <row r="907" spans="1:21" x14ac:dyDescent="0.2">
      <c r="A907" s="3">
        <v>906</v>
      </c>
      <c r="B907" s="3">
        <v>46</v>
      </c>
      <c r="C907" s="3" t="s">
        <v>18</v>
      </c>
      <c r="D907" s="3" t="s">
        <v>80</v>
      </c>
      <c r="E907" s="3" t="s">
        <v>20</v>
      </c>
      <c r="F907" s="3">
        <v>68</v>
      </c>
      <c r="G907" s="3" t="s">
        <v>90</v>
      </c>
      <c r="H907" s="3" t="s">
        <v>35</v>
      </c>
      <c r="I907" s="3" t="s">
        <v>108</v>
      </c>
      <c r="J907" s="3" t="s">
        <v>36</v>
      </c>
      <c r="K907" s="3">
        <v>28</v>
      </c>
      <c r="L907" s="3" t="s">
        <v>25</v>
      </c>
      <c r="M907" s="3" t="str">
        <f>IF(shopping_behavior_updated[[#This Row],[Subscription Status]]="","desconocido",shopping_behavior_updated[[#This Row],[Subscription Status]])</f>
        <v>Yes</v>
      </c>
      <c r="N907" s="3" t="s">
        <v>53</v>
      </c>
      <c r="O907" s="3" t="s">
        <v>25</v>
      </c>
      <c r="P907" s="3" t="s">
        <v>25</v>
      </c>
      <c r="Q907" s="3">
        <v>16</v>
      </c>
      <c r="R907" s="3" t="s">
        <v>27</v>
      </c>
      <c r="S907" s="3" t="s">
        <v>48</v>
      </c>
      <c r="T907" s="3">
        <f>COUNTBLANK(shopping_behavior_updated[Customer ID])</f>
        <v>0</v>
      </c>
      <c r="U907" s="3">
        <f>IF(IFERROR(VLOOKUP(shopping_behavior_updated[[#This Row],[Customer ID]],A908:$A$3902,1,FALSE),0),1,0)</f>
        <v>0</v>
      </c>
    </row>
    <row r="908" spans="1:21" x14ac:dyDescent="0.2">
      <c r="A908" s="3">
        <v>907</v>
      </c>
      <c r="B908" s="3">
        <v>41</v>
      </c>
      <c r="C908" s="3" t="s">
        <v>18</v>
      </c>
      <c r="D908" s="3" t="s">
        <v>94</v>
      </c>
      <c r="E908" s="3" t="s">
        <v>20</v>
      </c>
      <c r="F908" s="3">
        <v>56</v>
      </c>
      <c r="G908" s="3" t="s">
        <v>130</v>
      </c>
      <c r="H908" s="3" t="s">
        <v>43</v>
      </c>
      <c r="I908" s="3" t="s">
        <v>107</v>
      </c>
      <c r="J908" s="3" t="s">
        <v>36</v>
      </c>
      <c r="K908" s="3">
        <v>42</v>
      </c>
      <c r="L908" s="3" t="s">
        <v>25</v>
      </c>
      <c r="M908" s="3" t="str">
        <f>IF(shopping_behavior_updated[[#This Row],[Subscription Status]]="","desconocido",shopping_behavior_updated[[#This Row],[Subscription Status]])</f>
        <v>Yes</v>
      </c>
      <c r="N908" s="3" t="s">
        <v>53</v>
      </c>
      <c r="O908" s="3" t="s">
        <v>25</v>
      </c>
      <c r="P908" s="3" t="s">
        <v>25</v>
      </c>
      <c r="Q908" s="3">
        <v>21</v>
      </c>
      <c r="R908" s="3" t="s">
        <v>85</v>
      </c>
      <c r="S908" s="3" t="s">
        <v>75</v>
      </c>
      <c r="T908" s="3">
        <f>COUNTBLANK(shopping_behavior_updated[Customer ID])</f>
        <v>0</v>
      </c>
      <c r="U908" s="3">
        <f>IF(IFERROR(VLOOKUP(shopping_behavior_updated[[#This Row],[Customer ID]],A909:$A$3902,1,FALSE),0),1,0)</f>
        <v>0</v>
      </c>
    </row>
    <row r="909" spans="1:21" x14ac:dyDescent="0.2">
      <c r="A909" s="3">
        <v>908</v>
      </c>
      <c r="B909" s="3">
        <v>32</v>
      </c>
      <c r="C909" s="3" t="s">
        <v>18</v>
      </c>
      <c r="D909" s="3" t="s">
        <v>29</v>
      </c>
      <c r="E909" s="3" t="s">
        <v>20</v>
      </c>
      <c r="F909" s="3">
        <v>43</v>
      </c>
      <c r="G909" s="3" t="s">
        <v>67</v>
      </c>
      <c r="H909" s="3" t="s">
        <v>22</v>
      </c>
      <c r="I909" s="3" t="s">
        <v>108</v>
      </c>
      <c r="J909" s="3" t="s">
        <v>24</v>
      </c>
      <c r="K909" s="3">
        <v>44</v>
      </c>
      <c r="L909" s="3" t="s">
        <v>25</v>
      </c>
      <c r="M909" s="3" t="str">
        <f>IF(shopping_behavior_updated[[#This Row],[Subscription Status]]="","desconocido",shopping_behavior_updated[[#This Row],[Subscription Status]])</f>
        <v>Yes</v>
      </c>
      <c r="N909" s="3" t="s">
        <v>26</v>
      </c>
      <c r="O909" s="3" t="s">
        <v>25</v>
      </c>
      <c r="P909" s="3" t="s">
        <v>25</v>
      </c>
      <c r="Q909" s="3">
        <v>34</v>
      </c>
      <c r="R909" s="3" t="s">
        <v>38</v>
      </c>
      <c r="S909" s="3" t="s">
        <v>75</v>
      </c>
      <c r="T909" s="3">
        <f>COUNTBLANK(shopping_behavior_updated[Customer ID])</f>
        <v>0</v>
      </c>
      <c r="U909" s="3">
        <f>IF(IFERROR(VLOOKUP(shopping_behavior_updated[[#This Row],[Customer ID]],A910:$A$3902,1,FALSE),0),1,0)</f>
        <v>0</v>
      </c>
    </row>
    <row r="910" spans="1:21" x14ac:dyDescent="0.2">
      <c r="A910" s="3">
        <v>909</v>
      </c>
      <c r="B910" s="3">
        <v>26</v>
      </c>
      <c r="C910" s="3" t="s">
        <v>18</v>
      </c>
      <c r="D910" s="3" t="s">
        <v>88</v>
      </c>
      <c r="E910" s="3" t="s">
        <v>66</v>
      </c>
      <c r="F910" s="3">
        <v>99</v>
      </c>
      <c r="G910" s="3" t="s">
        <v>126</v>
      </c>
      <c r="H910" s="3" t="s">
        <v>43</v>
      </c>
      <c r="I910" s="3" t="s">
        <v>47</v>
      </c>
      <c r="J910" s="3" t="s">
        <v>24</v>
      </c>
      <c r="K910" s="3">
        <v>36</v>
      </c>
      <c r="L910" s="3" t="s">
        <v>25</v>
      </c>
      <c r="M910" s="3" t="str">
        <f>IF(shopping_behavior_updated[[#This Row],[Subscription Status]]="","desconocido",shopping_behavior_updated[[#This Row],[Subscription Status]])</f>
        <v>Yes</v>
      </c>
      <c r="N910" s="3" t="s">
        <v>37</v>
      </c>
      <c r="O910" s="3" t="s">
        <v>25</v>
      </c>
      <c r="P910" s="3" t="s">
        <v>25</v>
      </c>
      <c r="Q910" s="3">
        <v>9</v>
      </c>
      <c r="R910" s="3" t="s">
        <v>45</v>
      </c>
      <c r="S910" s="3" t="s">
        <v>96</v>
      </c>
      <c r="T910" s="3">
        <f>COUNTBLANK(shopping_behavior_updated[Customer ID])</f>
        <v>0</v>
      </c>
      <c r="U910" s="3">
        <f>IF(IFERROR(VLOOKUP(shopping_behavior_updated[[#This Row],[Customer ID]],A911:$A$3902,1,FALSE),0),1,0)</f>
        <v>0</v>
      </c>
    </row>
    <row r="911" spans="1:21" x14ac:dyDescent="0.2">
      <c r="A911" s="3">
        <v>910</v>
      </c>
      <c r="B911" s="3">
        <v>61</v>
      </c>
      <c r="C911" s="3" t="s">
        <v>18</v>
      </c>
      <c r="D911" s="3" t="s">
        <v>132</v>
      </c>
      <c r="E911" s="3" t="s">
        <v>66</v>
      </c>
      <c r="F911" s="3">
        <v>56</v>
      </c>
      <c r="G911" s="3" t="s">
        <v>59</v>
      </c>
      <c r="H911" s="3" t="s">
        <v>22</v>
      </c>
      <c r="I911" s="3" t="s">
        <v>64</v>
      </c>
      <c r="J911" s="3" t="s">
        <v>56</v>
      </c>
      <c r="K911" s="3">
        <v>27</v>
      </c>
      <c r="L911" s="3" t="s">
        <v>25</v>
      </c>
      <c r="M911" s="3" t="str">
        <f>IF(shopping_behavior_updated[[#This Row],[Subscription Status]]="","desconocido",shopping_behavior_updated[[#This Row],[Subscription Status]])</f>
        <v>Yes</v>
      </c>
      <c r="N911" s="3" t="s">
        <v>26</v>
      </c>
      <c r="O911" s="3" t="s">
        <v>25</v>
      </c>
      <c r="P911" s="3" t="s">
        <v>25</v>
      </c>
      <c r="Q911" s="3">
        <v>36</v>
      </c>
      <c r="R911" s="3" t="s">
        <v>45</v>
      </c>
      <c r="S911" s="3" t="s">
        <v>39</v>
      </c>
      <c r="T911" s="3">
        <f>COUNTBLANK(shopping_behavior_updated[Customer ID])</f>
        <v>0</v>
      </c>
      <c r="U911" s="3">
        <f>IF(IFERROR(VLOOKUP(shopping_behavior_updated[[#This Row],[Customer ID]],A912:$A$3902,1,FALSE),0),1,0)</f>
        <v>0</v>
      </c>
    </row>
    <row r="912" spans="1:21" x14ac:dyDescent="0.2">
      <c r="A912" s="3">
        <v>911</v>
      </c>
      <c r="B912" s="3">
        <v>49</v>
      </c>
      <c r="C912" s="3" t="s">
        <v>18</v>
      </c>
      <c r="D912" s="3" t="s">
        <v>103</v>
      </c>
      <c r="E912" s="3" t="s">
        <v>20</v>
      </c>
      <c r="F912" s="3">
        <v>25</v>
      </c>
      <c r="G912" s="3" t="s">
        <v>130</v>
      </c>
      <c r="H912" s="3" t="s">
        <v>35</v>
      </c>
      <c r="I912" s="3" t="s">
        <v>68</v>
      </c>
      <c r="J912" s="3" t="s">
        <v>36</v>
      </c>
      <c r="K912" s="3">
        <v>34</v>
      </c>
      <c r="L912" s="3" t="s">
        <v>25</v>
      </c>
      <c r="M912" s="3" t="str">
        <f>IF(shopping_behavior_updated[[#This Row],[Subscription Status]]="","desconocido",shopping_behavior_updated[[#This Row],[Subscription Status]])</f>
        <v>Yes</v>
      </c>
      <c r="N912" s="3" t="s">
        <v>26</v>
      </c>
      <c r="O912" s="3" t="s">
        <v>25</v>
      </c>
      <c r="P912" s="3" t="s">
        <v>25</v>
      </c>
      <c r="Q912" s="3">
        <v>22</v>
      </c>
      <c r="R912" s="3" t="s">
        <v>38</v>
      </c>
      <c r="S912" s="3" t="s">
        <v>87</v>
      </c>
      <c r="T912" s="3">
        <f>COUNTBLANK(shopping_behavior_updated[Customer ID])</f>
        <v>0</v>
      </c>
      <c r="U912" s="3">
        <f>IF(IFERROR(VLOOKUP(shopping_behavior_updated[[#This Row],[Customer ID]],A913:$A$3902,1,FALSE),0),1,0)</f>
        <v>0</v>
      </c>
    </row>
    <row r="913" spans="1:21" x14ac:dyDescent="0.2">
      <c r="A913" s="3">
        <v>912</v>
      </c>
      <c r="B913" s="3">
        <v>53</v>
      </c>
      <c r="C913" s="3" t="s">
        <v>18</v>
      </c>
      <c r="D913" s="3" t="s">
        <v>94</v>
      </c>
      <c r="E913" s="3" t="s">
        <v>20</v>
      </c>
      <c r="F913" s="3">
        <v>74</v>
      </c>
      <c r="G913" s="3" t="s">
        <v>128</v>
      </c>
      <c r="H913" s="3" t="s">
        <v>43</v>
      </c>
      <c r="I913" s="3" t="s">
        <v>93</v>
      </c>
      <c r="J913" s="3" t="s">
        <v>24</v>
      </c>
      <c r="K913" s="3">
        <v>28</v>
      </c>
      <c r="L913" s="3" t="s">
        <v>25</v>
      </c>
      <c r="M913" s="3" t="str">
        <f>IF(shopping_behavior_updated[[#This Row],[Subscription Status]]="","desconocido",shopping_behavior_updated[[#This Row],[Subscription Status]])</f>
        <v>Yes</v>
      </c>
      <c r="N913" s="3" t="s">
        <v>69</v>
      </c>
      <c r="O913" s="3" t="s">
        <v>25</v>
      </c>
      <c r="P913" s="3" t="s">
        <v>25</v>
      </c>
      <c r="Q913" s="3">
        <v>2</v>
      </c>
      <c r="R913" s="3" t="s">
        <v>74</v>
      </c>
      <c r="S913" s="3" t="s">
        <v>57</v>
      </c>
      <c r="T913" s="3">
        <f>COUNTBLANK(shopping_behavior_updated[Customer ID])</f>
        <v>0</v>
      </c>
      <c r="U913" s="3">
        <f>IF(IFERROR(VLOOKUP(shopping_behavior_updated[[#This Row],[Customer ID]],A914:$A$3902,1,FALSE),0),1,0)</f>
        <v>0</v>
      </c>
    </row>
    <row r="914" spans="1:21" x14ac:dyDescent="0.2">
      <c r="A914" s="3">
        <v>913</v>
      </c>
      <c r="B914" s="3">
        <v>24</v>
      </c>
      <c r="C914" s="3" t="s">
        <v>18</v>
      </c>
      <c r="D914" s="3" t="s">
        <v>103</v>
      </c>
      <c r="E914" s="3" t="s">
        <v>20</v>
      </c>
      <c r="F914" s="3">
        <v>56</v>
      </c>
      <c r="G914" s="3" t="s">
        <v>71</v>
      </c>
      <c r="H914" s="3" t="s">
        <v>43</v>
      </c>
      <c r="I914" s="3" t="s">
        <v>95</v>
      </c>
      <c r="J914" s="3" t="s">
        <v>24</v>
      </c>
      <c r="K914" s="3">
        <v>34</v>
      </c>
      <c r="L914" s="3" t="s">
        <v>25</v>
      </c>
      <c r="M914" s="3" t="str">
        <f>IF(shopping_behavior_updated[[#This Row],[Subscription Status]]="","desconocido",shopping_behavior_updated[[#This Row],[Subscription Status]])</f>
        <v>Yes</v>
      </c>
      <c r="N914" s="3" t="s">
        <v>44</v>
      </c>
      <c r="O914" s="3" t="s">
        <v>25</v>
      </c>
      <c r="P914" s="3" t="s">
        <v>25</v>
      </c>
      <c r="Q914" s="3">
        <v>32</v>
      </c>
      <c r="R914" s="3" t="s">
        <v>74</v>
      </c>
      <c r="S914" s="3" t="s">
        <v>87</v>
      </c>
      <c r="T914" s="3">
        <f>COUNTBLANK(shopping_behavior_updated[Customer ID])</f>
        <v>0</v>
      </c>
      <c r="U914" s="3">
        <f>IF(IFERROR(VLOOKUP(shopping_behavior_updated[[#This Row],[Customer ID]],A915:$A$3902,1,FALSE),0),1,0)</f>
        <v>0</v>
      </c>
    </row>
    <row r="915" spans="1:21" x14ac:dyDescent="0.2">
      <c r="A915" s="3">
        <v>914</v>
      </c>
      <c r="B915" s="3">
        <v>37</v>
      </c>
      <c r="C915" s="3" t="s">
        <v>18</v>
      </c>
      <c r="D915" s="3" t="s">
        <v>49</v>
      </c>
      <c r="E915" s="3" t="s">
        <v>41</v>
      </c>
      <c r="F915" s="3">
        <v>47</v>
      </c>
      <c r="G915" s="3" t="s">
        <v>139</v>
      </c>
      <c r="H915" s="3" t="s">
        <v>43</v>
      </c>
      <c r="I915" s="3" t="s">
        <v>133</v>
      </c>
      <c r="J915" s="3" t="s">
        <v>56</v>
      </c>
      <c r="K915" s="3">
        <v>26</v>
      </c>
      <c r="L915" s="3" t="s">
        <v>25</v>
      </c>
      <c r="M915" s="3" t="str">
        <f>IF(shopping_behavior_updated[[#This Row],[Subscription Status]]="","desconocido",shopping_behavior_updated[[#This Row],[Subscription Status]])</f>
        <v>Yes</v>
      </c>
      <c r="N915" s="3" t="s">
        <v>44</v>
      </c>
      <c r="O915" s="3" t="s">
        <v>25</v>
      </c>
      <c r="P915" s="3" t="s">
        <v>25</v>
      </c>
      <c r="Q915" s="3">
        <v>29</v>
      </c>
      <c r="R915" s="3" t="s">
        <v>32</v>
      </c>
      <c r="S915" s="3" t="s">
        <v>96</v>
      </c>
      <c r="T915" s="3">
        <f>COUNTBLANK(shopping_behavior_updated[Customer ID])</f>
        <v>0</v>
      </c>
      <c r="U915" s="3">
        <f>IF(IFERROR(VLOOKUP(shopping_behavior_updated[[#This Row],[Customer ID]],A916:$A$3902,1,FALSE),0),1,0)</f>
        <v>0</v>
      </c>
    </row>
    <row r="916" spans="1:21" x14ac:dyDescent="0.2">
      <c r="A916" s="3">
        <v>915</v>
      </c>
      <c r="B916" s="3">
        <v>43</v>
      </c>
      <c r="C916" s="3" t="s">
        <v>18</v>
      </c>
      <c r="D916" s="3" t="s">
        <v>80</v>
      </c>
      <c r="E916" s="3" t="s">
        <v>20</v>
      </c>
      <c r="F916" s="3">
        <v>67</v>
      </c>
      <c r="G916" s="3" t="s">
        <v>148</v>
      </c>
      <c r="H916" s="3" t="s">
        <v>22</v>
      </c>
      <c r="I916" s="3" t="s">
        <v>72</v>
      </c>
      <c r="J916" s="3" t="s">
        <v>52</v>
      </c>
      <c r="K916" s="3">
        <v>41</v>
      </c>
      <c r="L916" s="3" t="s">
        <v>25</v>
      </c>
      <c r="M916" s="3" t="str">
        <f>IF(shopping_behavior_updated[[#This Row],[Subscription Status]]="","desconocido",shopping_behavior_updated[[#This Row],[Subscription Status]])</f>
        <v>Yes</v>
      </c>
      <c r="N916" s="3" t="s">
        <v>53</v>
      </c>
      <c r="O916" s="3" t="s">
        <v>25</v>
      </c>
      <c r="P916" s="3" t="s">
        <v>25</v>
      </c>
      <c r="Q916" s="3">
        <v>27</v>
      </c>
      <c r="R916" s="3" t="s">
        <v>27</v>
      </c>
      <c r="S916" s="3" t="s">
        <v>96</v>
      </c>
      <c r="T916" s="3">
        <f>COUNTBLANK(shopping_behavior_updated[Customer ID])</f>
        <v>0</v>
      </c>
      <c r="U916" s="3">
        <f>IF(IFERROR(VLOOKUP(shopping_behavior_updated[[#This Row],[Customer ID]],A917:$A$3902,1,FALSE),0),1,0)</f>
        <v>0</v>
      </c>
    </row>
    <row r="917" spans="1:21" x14ac:dyDescent="0.2">
      <c r="A917" s="3">
        <v>916</v>
      </c>
      <c r="B917" s="3">
        <v>31</v>
      </c>
      <c r="C917" s="3" t="s">
        <v>18</v>
      </c>
      <c r="D917" s="3" t="s">
        <v>80</v>
      </c>
      <c r="E917" s="3" t="s">
        <v>20</v>
      </c>
      <c r="F917" s="3">
        <v>22</v>
      </c>
      <c r="G917" s="3" t="s">
        <v>42</v>
      </c>
      <c r="H917" s="3" t="s">
        <v>22</v>
      </c>
      <c r="I917" s="3" t="s">
        <v>72</v>
      </c>
      <c r="J917" s="3" t="s">
        <v>24</v>
      </c>
      <c r="K917" s="3">
        <v>29</v>
      </c>
      <c r="L917" s="3" t="s">
        <v>25</v>
      </c>
      <c r="M917" s="3" t="str">
        <f>IF(shopping_behavior_updated[[#This Row],[Subscription Status]]="","desconocido",shopping_behavior_updated[[#This Row],[Subscription Status]])</f>
        <v>Yes</v>
      </c>
      <c r="N917" s="3" t="s">
        <v>73</v>
      </c>
      <c r="O917" s="3" t="s">
        <v>25</v>
      </c>
      <c r="P917" s="3" t="s">
        <v>25</v>
      </c>
      <c r="Q917" s="3">
        <v>33</v>
      </c>
      <c r="R917" s="3" t="s">
        <v>38</v>
      </c>
      <c r="S917" s="3" t="s">
        <v>28</v>
      </c>
      <c r="T917" s="3">
        <f>COUNTBLANK(shopping_behavior_updated[Customer ID])</f>
        <v>0</v>
      </c>
      <c r="U917" s="3">
        <f>IF(IFERROR(VLOOKUP(shopping_behavior_updated[[#This Row],[Customer ID]],A918:$A$3902,1,FALSE),0),1,0)</f>
        <v>0</v>
      </c>
    </row>
    <row r="918" spans="1:21" x14ac:dyDescent="0.2">
      <c r="A918" s="3">
        <v>917</v>
      </c>
      <c r="B918" s="3">
        <v>49</v>
      </c>
      <c r="C918" s="3" t="s">
        <v>18</v>
      </c>
      <c r="D918" s="3" t="s">
        <v>33</v>
      </c>
      <c r="E918" s="3" t="s">
        <v>20</v>
      </c>
      <c r="F918" s="3">
        <v>34</v>
      </c>
      <c r="G918" s="3" t="s">
        <v>114</v>
      </c>
      <c r="H918" s="3" t="s">
        <v>35</v>
      </c>
      <c r="I918" s="3" t="s">
        <v>143</v>
      </c>
      <c r="J918" s="3" t="s">
        <v>36</v>
      </c>
      <c r="K918" s="3">
        <v>27</v>
      </c>
      <c r="L918" s="3" t="s">
        <v>25</v>
      </c>
      <c r="M918" s="3" t="str">
        <f>IF(shopping_behavior_updated[[#This Row],[Subscription Status]]="","desconocido",shopping_behavior_updated[[#This Row],[Subscription Status]])</f>
        <v>Yes</v>
      </c>
      <c r="N918" s="3" t="s">
        <v>53</v>
      </c>
      <c r="O918" s="3" t="s">
        <v>25</v>
      </c>
      <c r="P918" s="3" t="s">
        <v>25</v>
      </c>
      <c r="Q918" s="3">
        <v>16</v>
      </c>
      <c r="R918" s="3" t="s">
        <v>27</v>
      </c>
      <c r="S918" s="3" t="s">
        <v>87</v>
      </c>
      <c r="T918" s="3">
        <f>COUNTBLANK(shopping_behavior_updated[Customer ID])</f>
        <v>0</v>
      </c>
      <c r="U918" s="3">
        <f>IF(IFERROR(VLOOKUP(shopping_behavior_updated[[#This Row],[Customer ID]],A919:$A$3902,1,FALSE),0),1,0)</f>
        <v>0</v>
      </c>
    </row>
    <row r="919" spans="1:21" x14ac:dyDescent="0.2">
      <c r="A919" s="3">
        <v>918</v>
      </c>
      <c r="B919" s="3">
        <v>69</v>
      </c>
      <c r="C919" s="3" t="s">
        <v>18</v>
      </c>
      <c r="D919" s="3" t="s">
        <v>29</v>
      </c>
      <c r="E919" s="3" t="s">
        <v>20</v>
      </c>
      <c r="F919" s="3">
        <v>64</v>
      </c>
      <c r="G919" s="3" t="s">
        <v>67</v>
      </c>
      <c r="H919" s="3" t="s">
        <v>43</v>
      </c>
      <c r="I919" s="3" t="s">
        <v>31</v>
      </c>
      <c r="J919" s="3" t="s">
        <v>36</v>
      </c>
      <c r="K919" s="3">
        <v>37</v>
      </c>
      <c r="L919" s="3" t="s">
        <v>25</v>
      </c>
      <c r="M919" s="3" t="str">
        <f>IF(shopping_behavior_updated[[#This Row],[Subscription Status]]="","desconocido",shopping_behavior_updated[[#This Row],[Subscription Status]])</f>
        <v>Yes</v>
      </c>
      <c r="N919" s="3" t="s">
        <v>53</v>
      </c>
      <c r="O919" s="3" t="s">
        <v>25</v>
      </c>
      <c r="P919" s="3" t="s">
        <v>25</v>
      </c>
      <c r="Q919" s="3">
        <v>11</v>
      </c>
      <c r="R919" s="3" t="s">
        <v>74</v>
      </c>
      <c r="S919" s="3" t="s">
        <v>57</v>
      </c>
      <c r="T919" s="3">
        <f>COUNTBLANK(shopping_behavior_updated[Customer ID])</f>
        <v>0</v>
      </c>
      <c r="U919" s="3">
        <f>IF(IFERROR(VLOOKUP(shopping_behavior_updated[[#This Row],[Customer ID]],A920:$A$3902,1,FALSE),0),1,0)</f>
        <v>0</v>
      </c>
    </row>
    <row r="920" spans="1:21" x14ac:dyDescent="0.2">
      <c r="A920" s="3">
        <v>919</v>
      </c>
      <c r="B920" s="3">
        <v>65</v>
      </c>
      <c r="C920" s="3" t="s">
        <v>18</v>
      </c>
      <c r="D920" s="3" t="s">
        <v>58</v>
      </c>
      <c r="E920" s="3" t="s">
        <v>20</v>
      </c>
      <c r="F920" s="3">
        <v>42</v>
      </c>
      <c r="G920" s="3" t="s">
        <v>97</v>
      </c>
      <c r="H920" s="3" t="s">
        <v>43</v>
      </c>
      <c r="I920" s="3" t="s">
        <v>120</v>
      </c>
      <c r="J920" s="3" t="s">
        <v>36</v>
      </c>
      <c r="K920" s="3">
        <v>43</v>
      </c>
      <c r="L920" s="3" t="s">
        <v>25</v>
      </c>
      <c r="M920" s="3" t="str">
        <f>IF(shopping_behavior_updated[[#This Row],[Subscription Status]]="","desconocido",shopping_behavior_updated[[#This Row],[Subscription Status]])</f>
        <v>Yes</v>
      </c>
      <c r="N920" s="3" t="s">
        <v>69</v>
      </c>
      <c r="O920" s="3" t="s">
        <v>25</v>
      </c>
      <c r="P920" s="3" t="s">
        <v>25</v>
      </c>
      <c r="Q920" s="3">
        <v>11</v>
      </c>
      <c r="R920" s="3" t="s">
        <v>32</v>
      </c>
      <c r="S920" s="3" t="s">
        <v>28</v>
      </c>
      <c r="T920" s="3">
        <f>COUNTBLANK(shopping_behavior_updated[Customer ID])</f>
        <v>0</v>
      </c>
      <c r="U920" s="3">
        <f>IF(IFERROR(VLOOKUP(shopping_behavior_updated[[#This Row],[Customer ID]],A921:$A$3902,1,FALSE),0),1,0)</f>
        <v>0</v>
      </c>
    </row>
    <row r="921" spans="1:21" x14ac:dyDescent="0.2">
      <c r="A921" s="3">
        <v>920</v>
      </c>
      <c r="B921" s="3">
        <v>41</v>
      </c>
      <c r="C921" s="3" t="s">
        <v>18</v>
      </c>
      <c r="D921" s="3" t="s">
        <v>54</v>
      </c>
      <c r="E921" s="3" t="s">
        <v>20</v>
      </c>
      <c r="F921" s="3">
        <v>82</v>
      </c>
      <c r="G921" s="3" t="s">
        <v>34</v>
      </c>
      <c r="H921" s="3" t="s">
        <v>22</v>
      </c>
      <c r="I921" s="3" t="s">
        <v>95</v>
      </c>
      <c r="J921" s="3" t="s">
        <v>24</v>
      </c>
      <c r="K921" s="3">
        <v>26</v>
      </c>
      <c r="L921" s="3" t="s">
        <v>25</v>
      </c>
      <c r="M921" s="3" t="str">
        <f>IF(shopping_behavior_updated[[#This Row],[Subscription Status]]="","desconocido",shopping_behavior_updated[[#This Row],[Subscription Status]])</f>
        <v>Yes</v>
      </c>
      <c r="N921" s="3" t="s">
        <v>69</v>
      </c>
      <c r="O921" s="3" t="s">
        <v>25</v>
      </c>
      <c r="P921" s="3" t="s">
        <v>25</v>
      </c>
      <c r="Q921" s="3">
        <v>17</v>
      </c>
      <c r="R921" s="3" t="s">
        <v>85</v>
      </c>
      <c r="S921" s="3" t="s">
        <v>75</v>
      </c>
      <c r="T921" s="3">
        <f>COUNTBLANK(shopping_behavior_updated[Customer ID])</f>
        <v>0</v>
      </c>
      <c r="U921" s="3">
        <f>IF(IFERROR(VLOOKUP(shopping_behavior_updated[[#This Row],[Customer ID]],A922:$A$3902,1,FALSE),0),1,0)</f>
        <v>0</v>
      </c>
    </row>
    <row r="922" spans="1:21" x14ac:dyDescent="0.2">
      <c r="A922" s="3">
        <v>921</v>
      </c>
      <c r="B922" s="3">
        <v>37</v>
      </c>
      <c r="C922" s="3" t="s">
        <v>18</v>
      </c>
      <c r="D922" s="3" t="s">
        <v>132</v>
      </c>
      <c r="E922" s="3" t="s">
        <v>66</v>
      </c>
      <c r="F922" s="3">
        <v>81</v>
      </c>
      <c r="G922" s="3" t="s">
        <v>71</v>
      </c>
      <c r="H922" s="3" t="s">
        <v>91</v>
      </c>
      <c r="I922" s="3" t="s">
        <v>79</v>
      </c>
      <c r="J922" s="3" t="s">
        <v>52</v>
      </c>
      <c r="K922" s="3">
        <v>43</v>
      </c>
      <c r="L922" s="3" t="s">
        <v>25</v>
      </c>
      <c r="M922" s="3" t="str">
        <f>IF(shopping_behavior_updated[[#This Row],[Subscription Status]]="","desconocido",shopping_behavior_updated[[#This Row],[Subscription Status]])</f>
        <v>Yes</v>
      </c>
      <c r="N922" s="3" t="s">
        <v>37</v>
      </c>
      <c r="O922" s="3" t="s">
        <v>25</v>
      </c>
      <c r="P922" s="3" t="s">
        <v>25</v>
      </c>
      <c r="Q922" s="3">
        <v>37</v>
      </c>
      <c r="R922" s="3" t="s">
        <v>32</v>
      </c>
      <c r="S922" s="3" t="s">
        <v>39</v>
      </c>
      <c r="T922" s="3">
        <f>COUNTBLANK(shopping_behavior_updated[Customer ID])</f>
        <v>0</v>
      </c>
      <c r="U922" s="3">
        <f>IF(IFERROR(VLOOKUP(shopping_behavior_updated[[#This Row],[Customer ID]],A923:$A$3902,1,FALSE),0),1,0)</f>
        <v>0</v>
      </c>
    </row>
    <row r="923" spans="1:21" x14ac:dyDescent="0.2">
      <c r="A923" s="3">
        <v>922</v>
      </c>
      <c r="B923" s="3">
        <v>70</v>
      </c>
      <c r="C923" s="3" t="s">
        <v>18</v>
      </c>
      <c r="D923" s="3" t="s">
        <v>61</v>
      </c>
      <c r="E923" s="3" t="s">
        <v>62</v>
      </c>
      <c r="F923" s="3">
        <v>24</v>
      </c>
      <c r="G923" s="3" t="s">
        <v>146</v>
      </c>
      <c r="H923" s="3" t="s">
        <v>22</v>
      </c>
      <c r="I923" s="3" t="s">
        <v>64</v>
      </c>
      <c r="J923" s="3" t="s">
        <v>52</v>
      </c>
      <c r="K923" s="3">
        <v>41</v>
      </c>
      <c r="L923" s="3" t="s">
        <v>25</v>
      </c>
      <c r="M923" s="3" t="str">
        <f>IF(shopping_behavior_updated[[#This Row],[Subscription Status]]="","desconocido",shopping_behavior_updated[[#This Row],[Subscription Status]])</f>
        <v>Yes</v>
      </c>
      <c r="N923" s="3" t="s">
        <v>26</v>
      </c>
      <c r="O923" s="3" t="s">
        <v>25</v>
      </c>
      <c r="P923" s="3" t="s">
        <v>25</v>
      </c>
      <c r="Q923" s="3">
        <v>18</v>
      </c>
      <c r="R923" s="3" t="s">
        <v>45</v>
      </c>
      <c r="S923" s="3" t="s">
        <v>39</v>
      </c>
      <c r="T923" s="3">
        <f>COUNTBLANK(shopping_behavior_updated[Customer ID])</f>
        <v>0</v>
      </c>
      <c r="U923" s="3">
        <f>IF(IFERROR(VLOOKUP(shopping_behavior_updated[[#This Row],[Customer ID]],A924:$A$3902,1,FALSE),0),1,0)</f>
        <v>0</v>
      </c>
    </row>
    <row r="924" spans="1:21" x14ac:dyDescent="0.2">
      <c r="A924" s="3">
        <v>923</v>
      </c>
      <c r="B924" s="3">
        <v>63</v>
      </c>
      <c r="C924" s="3" t="s">
        <v>18</v>
      </c>
      <c r="D924" s="3" t="s">
        <v>49</v>
      </c>
      <c r="E924" s="3" t="s">
        <v>41</v>
      </c>
      <c r="F924" s="3">
        <v>60</v>
      </c>
      <c r="G924" s="3" t="s">
        <v>141</v>
      </c>
      <c r="H924" s="3" t="s">
        <v>43</v>
      </c>
      <c r="I924" s="3" t="s">
        <v>108</v>
      </c>
      <c r="J924" s="3" t="s">
        <v>56</v>
      </c>
      <c r="K924" s="3">
        <v>42</v>
      </c>
      <c r="L924" s="3" t="s">
        <v>25</v>
      </c>
      <c r="M924" s="3" t="str">
        <f>IF(shopping_behavior_updated[[#This Row],[Subscription Status]]="","desconocido",shopping_behavior_updated[[#This Row],[Subscription Status]])</f>
        <v>Yes</v>
      </c>
      <c r="N924" s="3" t="s">
        <v>53</v>
      </c>
      <c r="O924" s="3" t="s">
        <v>25</v>
      </c>
      <c r="P924" s="3" t="s">
        <v>25</v>
      </c>
      <c r="Q924" s="3">
        <v>13</v>
      </c>
      <c r="R924" s="3" t="s">
        <v>38</v>
      </c>
      <c r="S924" s="3" t="s">
        <v>87</v>
      </c>
      <c r="T924" s="3">
        <f>COUNTBLANK(shopping_behavior_updated[Customer ID])</f>
        <v>0</v>
      </c>
      <c r="U924" s="3">
        <f>IF(IFERROR(VLOOKUP(shopping_behavior_updated[[#This Row],[Customer ID]],A925:$A$3902,1,FALSE),0),1,0)</f>
        <v>0</v>
      </c>
    </row>
    <row r="925" spans="1:21" x14ac:dyDescent="0.2">
      <c r="A925" s="3">
        <v>924</v>
      </c>
      <c r="B925" s="3">
        <v>55</v>
      </c>
      <c r="C925" s="3" t="s">
        <v>18</v>
      </c>
      <c r="D925" s="3" t="s">
        <v>54</v>
      </c>
      <c r="E925" s="3" t="s">
        <v>20</v>
      </c>
      <c r="F925" s="3">
        <v>24</v>
      </c>
      <c r="G925" s="3" t="s">
        <v>71</v>
      </c>
      <c r="H925" s="3" t="s">
        <v>43</v>
      </c>
      <c r="I925" s="3" t="s">
        <v>64</v>
      </c>
      <c r="J925" s="3" t="s">
        <v>36</v>
      </c>
      <c r="K925" s="3">
        <v>42</v>
      </c>
      <c r="L925" s="3" t="s">
        <v>25</v>
      </c>
      <c r="M925" s="3" t="str">
        <f>IF(shopping_behavior_updated[[#This Row],[Subscription Status]]="","desconocido",shopping_behavior_updated[[#This Row],[Subscription Status]])</f>
        <v>Yes</v>
      </c>
      <c r="N925" s="3" t="s">
        <v>69</v>
      </c>
      <c r="O925" s="3" t="s">
        <v>25</v>
      </c>
      <c r="P925" s="3" t="s">
        <v>25</v>
      </c>
      <c r="Q925" s="3">
        <v>7</v>
      </c>
      <c r="R925" s="3" t="s">
        <v>45</v>
      </c>
      <c r="S925" s="3" t="s">
        <v>39</v>
      </c>
      <c r="T925" s="3">
        <f>COUNTBLANK(shopping_behavior_updated[Customer ID])</f>
        <v>0</v>
      </c>
      <c r="U925" s="3">
        <f>IF(IFERROR(VLOOKUP(shopping_behavior_updated[[#This Row],[Customer ID]],A926:$A$3902,1,FALSE),0),1,0)</f>
        <v>0</v>
      </c>
    </row>
    <row r="926" spans="1:21" x14ac:dyDescent="0.2">
      <c r="A926" s="3">
        <v>925</v>
      </c>
      <c r="B926" s="3">
        <v>52</v>
      </c>
      <c r="C926" s="3" t="s">
        <v>18</v>
      </c>
      <c r="D926" s="3" t="s">
        <v>124</v>
      </c>
      <c r="E926" s="3" t="s">
        <v>20</v>
      </c>
      <c r="F926" s="3">
        <v>78</v>
      </c>
      <c r="G926" s="3" t="s">
        <v>110</v>
      </c>
      <c r="H926" s="3" t="s">
        <v>91</v>
      </c>
      <c r="I926" s="3" t="s">
        <v>117</v>
      </c>
      <c r="J926" s="3" t="s">
        <v>24</v>
      </c>
      <c r="K926" s="3">
        <v>31</v>
      </c>
      <c r="L926" s="3" t="s">
        <v>25</v>
      </c>
      <c r="M926" s="3" t="str">
        <f>IF(shopping_behavior_updated[[#This Row],[Subscription Status]]="","desconocido",shopping_behavior_updated[[#This Row],[Subscription Status]])</f>
        <v>Yes</v>
      </c>
      <c r="N926" s="3" t="s">
        <v>53</v>
      </c>
      <c r="O926" s="3" t="s">
        <v>25</v>
      </c>
      <c r="P926" s="3" t="s">
        <v>25</v>
      </c>
      <c r="Q926" s="3">
        <v>37</v>
      </c>
      <c r="R926" s="3" t="s">
        <v>32</v>
      </c>
      <c r="S926" s="3" t="s">
        <v>57</v>
      </c>
      <c r="T926" s="3">
        <f>COUNTBLANK(shopping_behavior_updated[Customer ID])</f>
        <v>0</v>
      </c>
      <c r="U926" s="3">
        <f>IF(IFERROR(VLOOKUP(shopping_behavior_updated[[#This Row],[Customer ID]],A927:$A$3902,1,FALSE),0),1,0)</f>
        <v>0</v>
      </c>
    </row>
    <row r="927" spans="1:21" x14ac:dyDescent="0.2">
      <c r="A927" s="3">
        <v>926</v>
      </c>
      <c r="B927" s="3">
        <v>22</v>
      </c>
      <c r="C927" s="3" t="s">
        <v>18</v>
      </c>
      <c r="D927" s="3" t="s">
        <v>33</v>
      </c>
      <c r="E927" s="3" t="s">
        <v>20</v>
      </c>
      <c r="F927" s="3">
        <v>88</v>
      </c>
      <c r="G927" s="3" t="s">
        <v>116</v>
      </c>
      <c r="H927" s="3" t="s">
        <v>22</v>
      </c>
      <c r="I927" s="3" t="s">
        <v>84</v>
      </c>
      <c r="J927" s="3" t="s">
        <v>24</v>
      </c>
      <c r="K927" s="3">
        <v>49</v>
      </c>
      <c r="L927" s="3" t="s">
        <v>25</v>
      </c>
      <c r="M927" s="3" t="str">
        <f>IF(shopping_behavior_updated[[#This Row],[Subscription Status]]="","desconocido",shopping_behavior_updated[[#This Row],[Subscription Status]])</f>
        <v>Yes</v>
      </c>
      <c r="N927" s="3" t="s">
        <v>26</v>
      </c>
      <c r="O927" s="3" t="s">
        <v>25</v>
      </c>
      <c r="P927" s="3" t="s">
        <v>25</v>
      </c>
      <c r="Q927" s="3">
        <v>8</v>
      </c>
      <c r="R927" s="3" t="s">
        <v>32</v>
      </c>
      <c r="S927" s="3" t="s">
        <v>87</v>
      </c>
      <c r="T927" s="3">
        <f>COUNTBLANK(shopping_behavior_updated[Customer ID])</f>
        <v>0</v>
      </c>
      <c r="U927" s="3">
        <f>IF(IFERROR(VLOOKUP(shopping_behavior_updated[[#This Row],[Customer ID]],A928:$A$3902,1,FALSE),0),1,0)</f>
        <v>0</v>
      </c>
    </row>
    <row r="928" spans="1:21" x14ac:dyDescent="0.2">
      <c r="A928" s="3">
        <v>927</v>
      </c>
      <c r="B928" s="3">
        <v>54</v>
      </c>
      <c r="C928" s="3" t="s">
        <v>18</v>
      </c>
      <c r="D928" s="3" t="s">
        <v>33</v>
      </c>
      <c r="E928" s="3" t="s">
        <v>20</v>
      </c>
      <c r="F928" s="3">
        <v>63</v>
      </c>
      <c r="G928" s="3" t="s">
        <v>34</v>
      </c>
      <c r="H928" s="3" t="s">
        <v>91</v>
      </c>
      <c r="I928" s="3" t="s">
        <v>95</v>
      </c>
      <c r="J928" s="3" t="s">
        <v>36</v>
      </c>
      <c r="K928" s="3">
        <v>44</v>
      </c>
      <c r="L928" s="3" t="s">
        <v>25</v>
      </c>
      <c r="M928" s="3" t="str">
        <f>IF(shopping_behavior_updated[[#This Row],[Subscription Status]]="","desconocido",shopping_behavior_updated[[#This Row],[Subscription Status]])</f>
        <v>Yes</v>
      </c>
      <c r="N928" s="3" t="s">
        <v>26</v>
      </c>
      <c r="O928" s="3" t="s">
        <v>25</v>
      </c>
      <c r="P928" s="3" t="s">
        <v>25</v>
      </c>
      <c r="Q928" s="3">
        <v>11</v>
      </c>
      <c r="R928" s="3" t="s">
        <v>32</v>
      </c>
      <c r="S928" s="3" t="s">
        <v>75</v>
      </c>
      <c r="T928" s="3">
        <f>COUNTBLANK(shopping_behavior_updated[Customer ID])</f>
        <v>0</v>
      </c>
      <c r="U928" s="3">
        <f>IF(IFERROR(VLOOKUP(shopping_behavior_updated[[#This Row],[Customer ID]],A929:$A$3902,1,FALSE),0),1,0)</f>
        <v>0</v>
      </c>
    </row>
    <row r="929" spans="1:21" x14ac:dyDescent="0.2">
      <c r="A929" s="3">
        <v>928</v>
      </c>
      <c r="B929" s="3">
        <v>28</v>
      </c>
      <c r="C929" s="3" t="s">
        <v>18</v>
      </c>
      <c r="D929" s="3" t="s">
        <v>49</v>
      </c>
      <c r="E929" s="3" t="s">
        <v>41</v>
      </c>
      <c r="F929" s="3">
        <v>78</v>
      </c>
      <c r="G929" s="3" t="s">
        <v>129</v>
      </c>
      <c r="H929" s="3" t="s">
        <v>22</v>
      </c>
      <c r="I929" s="3" t="s">
        <v>93</v>
      </c>
      <c r="J929" s="3" t="s">
        <v>52</v>
      </c>
      <c r="K929" s="3">
        <v>44</v>
      </c>
      <c r="L929" s="3" t="s">
        <v>25</v>
      </c>
      <c r="M929" s="3" t="str">
        <f>IF(shopping_behavior_updated[[#This Row],[Subscription Status]]="","desconocido",shopping_behavior_updated[[#This Row],[Subscription Status]])</f>
        <v>Yes</v>
      </c>
      <c r="N929" s="3" t="s">
        <v>53</v>
      </c>
      <c r="O929" s="3" t="s">
        <v>25</v>
      </c>
      <c r="P929" s="3" t="s">
        <v>25</v>
      </c>
      <c r="Q929" s="3">
        <v>8</v>
      </c>
      <c r="R929" s="3" t="s">
        <v>27</v>
      </c>
      <c r="S929" s="3" t="s">
        <v>75</v>
      </c>
      <c r="T929" s="3">
        <f>COUNTBLANK(shopping_behavior_updated[Customer ID])</f>
        <v>0</v>
      </c>
      <c r="U929" s="3">
        <f>IF(IFERROR(VLOOKUP(shopping_behavior_updated[[#This Row],[Customer ID]],A930:$A$3902,1,FALSE),0),1,0)</f>
        <v>0</v>
      </c>
    </row>
    <row r="930" spans="1:21" x14ac:dyDescent="0.2">
      <c r="A930" s="3">
        <v>929</v>
      </c>
      <c r="B930" s="3">
        <v>67</v>
      </c>
      <c r="C930" s="3" t="s">
        <v>18</v>
      </c>
      <c r="D930" s="3" t="s">
        <v>80</v>
      </c>
      <c r="E930" s="3" t="s">
        <v>20</v>
      </c>
      <c r="F930" s="3">
        <v>37</v>
      </c>
      <c r="G930" s="3" t="s">
        <v>71</v>
      </c>
      <c r="H930" s="3" t="s">
        <v>91</v>
      </c>
      <c r="I930" s="3" t="s">
        <v>133</v>
      </c>
      <c r="J930" s="3" t="s">
        <v>24</v>
      </c>
      <c r="K930" s="3">
        <v>34</v>
      </c>
      <c r="L930" s="3" t="s">
        <v>25</v>
      </c>
      <c r="M930" s="3" t="str">
        <f>IF(shopping_behavior_updated[[#This Row],[Subscription Status]]="","desconocido",shopping_behavior_updated[[#This Row],[Subscription Status]])</f>
        <v>Yes</v>
      </c>
      <c r="N930" s="3" t="s">
        <v>73</v>
      </c>
      <c r="O930" s="3" t="s">
        <v>25</v>
      </c>
      <c r="P930" s="3" t="s">
        <v>25</v>
      </c>
      <c r="Q930" s="3">
        <v>31</v>
      </c>
      <c r="R930" s="3" t="s">
        <v>32</v>
      </c>
      <c r="S930" s="3" t="s">
        <v>96</v>
      </c>
      <c r="T930" s="3">
        <f>COUNTBLANK(shopping_behavior_updated[Customer ID])</f>
        <v>0</v>
      </c>
      <c r="U930" s="3">
        <f>IF(IFERROR(VLOOKUP(shopping_behavior_updated[[#This Row],[Customer ID]],A931:$A$3902,1,FALSE),0),1,0)</f>
        <v>0</v>
      </c>
    </row>
    <row r="931" spans="1:21" x14ac:dyDescent="0.2">
      <c r="A931" s="3">
        <v>930</v>
      </c>
      <c r="B931" s="3">
        <v>59</v>
      </c>
      <c r="C931" s="3" t="s">
        <v>18</v>
      </c>
      <c r="D931" s="3" t="s">
        <v>136</v>
      </c>
      <c r="E931" s="3" t="s">
        <v>41</v>
      </c>
      <c r="F931" s="3">
        <v>94</v>
      </c>
      <c r="G931" s="3" t="s">
        <v>144</v>
      </c>
      <c r="H931" s="3" t="s">
        <v>43</v>
      </c>
      <c r="I931" s="3" t="s">
        <v>51</v>
      </c>
      <c r="J931" s="3" t="s">
        <v>56</v>
      </c>
      <c r="K931" s="3">
        <v>45</v>
      </c>
      <c r="L931" s="3" t="s">
        <v>25</v>
      </c>
      <c r="M931" s="3" t="str">
        <f>IF(shopping_behavior_updated[[#This Row],[Subscription Status]]="","desconocido",shopping_behavior_updated[[#This Row],[Subscription Status]])</f>
        <v>Yes</v>
      </c>
      <c r="N931" s="3" t="s">
        <v>69</v>
      </c>
      <c r="O931" s="3" t="s">
        <v>25</v>
      </c>
      <c r="P931" s="3" t="s">
        <v>25</v>
      </c>
      <c r="Q931" s="3">
        <v>26</v>
      </c>
      <c r="R931" s="3" t="s">
        <v>85</v>
      </c>
      <c r="S931" s="3" t="s">
        <v>28</v>
      </c>
      <c r="T931" s="3">
        <f>COUNTBLANK(shopping_behavior_updated[Customer ID])</f>
        <v>0</v>
      </c>
      <c r="U931" s="3">
        <f>IF(IFERROR(VLOOKUP(shopping_behavior_updated[[#This Row],[Customer ID]],A932:$A$3902,1,FALSE),0),1,0)</f>
        <v>0</v>
      </c>
    </row>
    <row r="932" spans="1:21" x14ac:dyDescent="0.2">
      <c r="A932" s="3">
        <v>931</v>
      </c>
      <c r="B932" s="3">
        <v>26</v>
      </c>
      <c r="C932" s="3" t="s">
        <v>18</v>
      </c>
      <c r="D932" s="3" t="s">
        <v>112</v>
      </c>
      <c r="E932" s="3" t="s">
        <v>20</v>
      </c>
      <c r="F932" s="3">
        <v>78</v>
      </c>
      <c r="G932" s="3" t="s">
        <v>76</v>
      </c>
      <c r="H932" s="3" t="s">
        <v>22</v>
      </c>
      <c r="I932" s="3" t="s">
        <v>95</v>
      </c>
      <c r="J932" s="3" t="s">
        <v>56</v>
      </c>
      <c r="K932" s="3">
        <v>45</v>
      </c>
      <c r="L932" s="3" t="s">
        <v>25</v>
      </c>
      <c r="M932" s="3" t="str">
        <f>IF(shopping_behavior_updated[[#This Row],[Subscription Status]]="","desconocido",shopping_behavior_updated[[#This Row],[Subscription Status]])</f>
        <v>Yes</v>
      </c>
      <c r="N932" s="3" t="s">
        <v>73</v>
      </c>
      <c r="O932" s="3" t="s">
        <v>25</v>
      </c>
      <c r="P932" s="3" t="s">
        <v>25</v>
      </c>
      <c r="Q932" s="3">
        <v>20</v>
      </c>
      <c r="R932" s="3" t="s">
        <v>38</v>
      </c>
      <c r="S932" s="3" t="s">
        <v>75</v>
      </c>
      <c r="T932" s="3">
        <f>COUNTBLANK(shopping_behavior_updated[Customer ID])</f>
        <v>0</v>
      </c>
      <c r="U932" s="3">
        <f>IF(IFERROR(VLOOKUP(shopping_behavior_updated[[#This Row],[Customer ID]],A933:$A$3902,1,FALSE),0),1,0)</f>
        <v>0</v>
      </c>
    </row>
    <row r="933" spans="1:21" x14ac:dyDescent="0.2">
      <c r="A933" s="3">
        <v>932</v>
      </c>
      <c r="B933" s="3">
        <v>24</v>
      </c>
      <c r="C933" s="3" t="s">
        <v>18</v>
      </c>
      <c r="D933" s="3" t="s">
        <v>61</v>
      </c>
      <c r="E933" s="3" t="s">
        <v>62</v>
      </c>
      <c r="F933" s="3">
        <v>36</v>
      </c>
      <c r="G933" s="3" t="s">
        <v>144</v>
      </c>
      <c r="H933" s="3" t="s">
        <v>43</v>
      </c>
      <c r="I933" s="3" t="s">
        <v>64</v>
      </c>
      <c r="J933" s="3" t="s">
        <v>24</v>
      </c>
      <c r="K933" s="3">
        <v>41</v>
      </c>
      <c r="L933" s="3" t="s">
        <v>25</v>
      </c>
      <c r="M933" s="3" t="str">
        <f>IF(shopping_behavior_updated[[#This Row],[Subscription Status]]="","desconocido",shopping_behavior_updated[[#This Row],[Subscription Status]])</f>
        <v>Yes</v>
      </c>
      <c r="N933" s="3" t="s">
        <v>53</v>
      </c>
      <c r="O933" s="3" t="s">
        <v>25</v>
      </c>
      <c r="P933" s="3" t="s">
        <v>25</v>
      </c>
      <c r="Q933" s="3">
        <v>24</v>
      </c>
      <c r="R933" s="3" t="s">
        <v>74</v>
      </c>
      <c r="S933" s="3" t="s">
        <v>28</v>
      </c>
      <c r="T933" s="3">
        <f>COUNTBLANK(shopping_behavior_updated[Customer ID])</f>
        <v>0</v>
      </c>
      <c r="U933" s="3">
        <f>IF(IFERROR(VLOOKUP(shopping_behavior_updated[[#This Row],[Customer ID]],A934:$A$3902,1,FALSE),0),1,0)</f>
        <v>0</v>
      </c>
    </row>
    <row r="934" spans="1:21" x14ac:dyDescent="0.2">
      <c r="A934" s="3">
        <v>933</v>
      </c>
      <c r="B934" s="3">
        <v>62</v>
      </c>
      <c r="C934" s="3" t="s">
        <v>18</v>
      </c>
      <c r="D934" s="3" t="s">
        <v>86</v>
      </c>
      <c r="E934" s="3" t="s">
        <v>20</v>
      </c>
      <c r="F934" s="3">
        <v>24</v>
      </c>
      <c r="G934" s="3" t="s">
        <v>115</v>
      </c>
      <c r="H934" s="3" t="s">
        <v>22</v>
      </c>
      <c r="I934" s="3" t="s">
        <v>143</v>
      </c>
      <c r="J934" s="3" t="s">
        <v>24</v>
      </c>
      <c r="K934" s="3">
        <v>32</v>
      </c>
      <c r="L934" s="3" t="s">
        <v>25</v>
      </c>
      <c r="M934" s="3" t="str">
        <f>IF(shopping_behavior_updated[[#This Row],[Subscription Status]]="","desconocido",shopping_behavior_updated[[#This Row],[Subscription Status]])</f>
        <v>Yes</v>
      </c>
      <c r="N934" s="3" t="s">
        <v>53</v>
      </c>
      <c r="O934" s="3" t="s">
        <v>25</v>
      </c>
      <c r="P934" s="3" t="s">
        <v>25</v>
      </c>
      <c r="Q934" s="3">
        <v>45</v>
      </c>
      <c r="R934" s="3" t="s">
        <v>85</v>
      </c>
      <c r="S934" s="3" t="s">
        <v>75</v>
      </c>
      <c r="T934" s="3">
        <f>COUNTBLANK(shopping_behavior_updated[Customer ID])</f>
        <v>0</v>
      </c>
      <c r="U934" s="3">
        <f>IF(IFERROR(VLOOKUP(shopping_behavior_updated[[#This Row],[Customer ID]],A935:$A$3902,1,FALSE),0),1,0)</f>
        <v>0</v>
      </c>
    </row>
    <row r="935" spans="1:21" x14ac:dyDescent="0.2">
      <c r="A935" s="3">
        <v>934</v>
      </c>
      <c r="B935" s="3">
        <v>70</v>
      </c>
      <c r="C935" s="3" t="s">
        <v>18</v>
      </c>
      <c r="D935" s="3" t="s">
        <v>49</v>
      </c>
      <c r="E935" s="3" t="s">
        <v>41</v>
      </c>
      <c r="F935" s="3">
        <v>84</v>
      </c>
      <c r="G935" s="3" t="s">
        <v>111</v>
      </c>
      <c r="H935" s="3" t="s">
        <v>43</v>
      </c>
      <c r="I935" s="3" t="s">
        <v>135</v>
      </c>
      <c r="J935" s="3" t="s">
        <v>36</v>
      </c>
      <c r="K935" s="3">
        <v>27</v>
      </c>
      <c r="L935" s="3" t="s">
        <v>25</v>
      </c>
      <c r="M935" s="3" t="str">
        <f>IF(shopping_behavior_updated[[#This Row],[Subscription Status]]="","desconocido",shopping_behavior_updated[[#This Row],[Subscription Status]])</f>
        <v>Yes</v>
      </c>
      <c r="N935" s="3" t="s">
        <v>73</v>
      </c>
      <c r="O935" s="3" t="s">
        <v>25</v>
      </c>
      <c r="P935" s="3" t="s">
        <v>25</v>
      </c>
      <c r="Q935" s="3">
        <v>33</v>
      </c>
      <c r="R935" s="3" t="s">
        <v>85</v>
      </c>
      <c r="S935" s="3" t="s">
        <v>87</v>
      </c>
      <c r="T935" s="3">
        <f>COUNTBLANK(shopping_behavior_updated[Customer ID])</f>
        <v>0</v>
      </c>
      <c r="U935" s="3">
        <f>IF(IFERROR(VLOOKUP(shopping_behavior_updated[[#This Row],[Customer ID]],A936:$A$3902,1,FALSE),0),1,0)</f>
        <v>0</v>
      </c>
    </row>
    <row r="936" spans="1:21" x14ac:dyDescent="0.2">
      <c r="A936" s="3">
        <v>935</v>
      </c>
      <c r="B936" s="3">
        <v>45</v>
      </c>
      <c r="C936" s="3" t="s">
        <v>18</v>
      </c>
      <c r="D936" s="3" t="s">
        <v>33</v>
      </c>
      <c r="E936" s="3" t="s">
        <v>20</v>
      </c>
      <c r="F936" s="3">
        <v>47</v>
      </c>
      <c r="G936" s="3" t="s">
        <v>46</v>
      </c>
      <c r="H936" s="3" t="s">
        <v>35</v>
      </c>
      <c r="I936" s="3" t="s">
        <v>133</v>
      </c>
      <c r="J936" s="3" t="s">
        <v>36</v>
      </c>
      <c r="K936" s="3">
        <v>37</v>
      </c>
      <c r="L936" s="3" t="s">
        <v>25</v>
      </c>
      <c r="M936" s="3" t="str">
        <f>IF(shopping_behavior_updated[[#This Row],[Subscription Status]]="","desconocido",shopping_behavior_updated[[#This Row],[Subscription Status]])</f>
        <v>Yes</v>
      </c>
      <c r="N936" s="3" t="s">
        <v>26</v>
      </c>
      <c r="O936" s="3" t="s">
        <v>25</v>
      </c>
      <c r="P936" s="3" t="s">
        <v>25</v>
      </c>
      <c r="Q936" s="3">
        <v>21</v>
      </c>
      <c r="R936" s="3" t="s">
        <v>74</v>
      </c>
      <c r="S936" s="3" t="s">
        <v>87</v>
      </c>
      <c r="T936" s="3">
        <f>COUNTBLANK(shopping_behavior_updated[Customer ID])</f>
        <v>0</v>
      </c>
      <c r="U936" s="3">
        <f>IF(IFERROR(VLOOKUP(shopping_behavior_updated[[#This Row],[Customer ID]],A937:$A$3902,1,FALSE),0),1,0)</f>
        <v>0</v>
      </c>
    </row>
    <row r="937" spans="1:21" x14ac:dyDescent="0.2">
      <c r="A937" s="3">
        <v>936</v>
      </c>
      <c r="B937" s="3">
        <v>58</v>
      </c>
      <c r="C937" s="3" t="s">
        <v>18</v>
      </c>
      <c r="D937" s="3" t="s">
        <v>103</v>
      </c>
      <c r="E937" s="3" t="s">
        <v>20</v>
      </c>
      <c r="F937" s="3">
        <v>51</v>
      </c>
      <c r="G937" s="3" t="s">
        <v>122</v>
      </c>
      <c r="H937" s="3" t="s">
        <v>22</v>
      </c>
      <c r="I937" s="3" t="s">
        <v>51</v>
      </c>
      <c r="J937" s="3" t="s">
        <v>56</v>
      </c>
      <c r="K937" s="3">
        <v>26</v>
      </c>
      <c r="L937" s="3" t="s">
        <v>25</v>
      </c>
      <c r="M937" s="3" t="str">
        <f>IF(shopping_behavior_updated[[#This Row],[Subscription Status]]="","desconocido",shopping_behavior_updated[[#This Row],[Subscription Status]])</f>
        <v>Yes</v>
      </c>
      <c r="N937" s="3" t="s">
        <v>73</v>
      </c>
      <c r="O937" s="3" t="s">
        <v>25</v>
      </c>
      <c r="P937" s="3" t="s">
        <v>25</v>
      </c>
      <c r="Q937" s="3">
        <v>2</v>
      </c>
      <c r="R937" s="3" t="s">
        <v>74</v>
      </c>
      <c r="S937" s="3" t="s">
        <v>28</v>
      </c>
      <c r="T937" s="3">
        <f>COUNTBLANK(shopping_behavior_updated[Customer ID])</f>
        <v>0</v>
      </c>
      <c r="U937" s="3">
        <f>IF(IFERROR(VLOOKUP(shopping_behavior_updated[[#This Row],[Customer ID]],A938:$A$3902,1,FALSE),0),1,0)</f>
        <v>0</v>
      </c>
    </row>
    <row r="938" spans="1:21" x14ac:dyDescent="0.2">
      <c r="A938" s="3">
        <v>937</v>
      </c>
      <c r="B938" s="3">
        <v>31</v>
      </c>
      <c r="C938" s="3" t="s">
        <v>18</v>
      </c>
      <c r="D938" s="3" t="s">
        <v>70</v>
      </c>
      <c r="E938" s="3" t="s">
        <v>41</v>
      </c>
      <c r="F938" s="3">
        <v>84</v>
      </c>
      <c r="G938" s="3" t="s">
        <v>30</v>
      </c>
      <c r="H938" s="3" t="s">
        <v>43</v>
      </c>
      <c r="I938" s="3" t="s">
        <v>68</v>
      </c>
      <c r="J938" s="3" t="s">
        <v>52</v>
      </c>
      <c r="K938" s="3">
        <v>27</v>
      </c>
      <c r="L938" s="3" t="s">
        <v>25</v>
      </c>
      <c r="M938" s="3" t="str">
        <f>IF(shopping_behavior_updated[[#This Row],[Subscription Status]]="","desconocido",shopping_behavior_updated[[#This Row],[Subscription Status]])</f>
        <v>Yes</v>
      </c>
      <c r="N938" s="3" t="s">
        <v>37</v>
      </c>
      <c r="O938" s="3" t="s">
        <v>25</v>
      </c>
      <c r="P938" s="3" t="s">
        <v>25</v>
      </c>
      <c r="Q938" s="3">
        <v>28</v>
      </c>
      <c r="R938" s="3" t="s">
        <v>32</v>
      </c>
      <c r="S938" s="3" t="s">
        <v>39</v>
      </c>
      <c r="T938" s="3">
        <f>COUNTBLANK(shopping_behavior_updated[Customer ID])</f>
        <v>0</v>
      </c>
      <c r="U938" s="3">
        <f>IF(IFERROR(VLOOKUP(shopping_behavior_updated[[#This Row],[Customer ID]],A939:$A$3902,1,FALSE),0),1,0)</f>
        <v>0</v>
      </c>
    </row>
    <row r="939" spans="1:21" x14ac:dyDescent="0.2">
      <c r="A939" s="3">
        <v>938</v>
      </c>
      <c r="B939" s="3">
        <v>32</v>
      </c>
      <c r="C939" s="3" t="s">
        <v>18</v>
      </c>
      <c r="D939" s="3" t="s">
        <v>58</v>
      </c>
      <c r="E939" s="3" t="s">
        <v>20</v>
      </c>
      <c r="F939" s="3">
        <v>24</v>
      </c>
      <c r="G939" s="3" t="s">
        <v>145</v>
      </c>
      <c r="H939" s="3" t="s">
        <v>43</v>
      </c>
      <c r="I939" s="3" t="s">
        <v>135</v>
      </c>
      <c r="J939" s="3" t="s">
        <v>52</v>
      </c>
      <c r="K939" s="3">
        <v>27</v>
      </c>
      <c r="L939" s="3" t="s">
        <v>25</v>
      </c>
      <c r="M939" s="3" t="str">
        <f>IF(shopping_behavior_updated[[#This Row],[Subscription Status]]="","desconocido",shopping_behavior_updated[[#This Row],[Subscription Status]])</f>
        <v>Yes</v>
      </c>
      <c r="N939" s="3" t="s">
        <v>26</v>
      </c>
      <c r="O939" s="3" t="s">
        <v>25</v>
      </c>
      <c r="P939" s="3" t="s">
        <v>25</v>
      </c>
      <c r="Q939" s="3">
        <v>18</v>
      </c>
      <c r="R939" s="3" t="s">
        <v>27</v>
      </c>
      <c r="S939" s="3" t="s">
        <v>57</v>
      </c>
      <c r="T939" s="3">
        <f>COUNTBLANK(shopping_behavior_updated[Customer ID])</f>
        <v>0</v>
      </c>
      <c r="U939" s="3">
        <f>IF(IFERROR(VLOOKUP(shopping_behavior_updated[[#This Row],[Customer ID]],A940:$A$3902,1,FALSE),0),1,0)</f>
        <v>0</v>
      </c>
    </row>
    <row r="940" spans="1:21" x14ac:dyDescent="0.2">
      <c r="A940" s="3">
        <v>939</v>
      </c>
      <c r="B940" s="3">
        <v>36</v>
      </c>
      <c r="C940" s="3" t="s">
        <v>18</v>
      </c>
      <c r="D940" s="3" t="s">
        <v>19</v>
      </c>
      <c r="E940" s="3" t="s">
        <v>20</v>
      </c>
      <c r="F940" s="3">
        <v>97</v>
      </c>
      <c r="G940" s="3" t="s">
        <v>149</v>
      </c>
      <c r="H940" s="3" t="s">
        <v>35</v>
      </c>
      <c r="I940" s="3" t="s">
        <v>84</v>
      </c>
      <c r="J940" s="3" t="s">
        <v>56</v>
      </c>
      <c r="K940" s="3">
        <v>48</v>
      </c>
      <c r="L940" s="3" t="s">
        <v>25</v>
      </c>
      <c r="M940" s="3" t="str">
        <f>IF(shopping_behavior_updated[[#This Row],[Subscription Status]]="","desconocido",shopping_behavior_updated[[#This Row],[Subscription Status]])</f>
        <v>Yes</v>
      </c>
      <c r="N940" s="3" t="s">
        <v>37</v>
      </c>
      <c r="O940" s="3" t="s">
        <v>25</v>
      </c>
      <c r="P940" s="3" t="s">
        <v>25</v>
      </c>
      <c r="Q940" s="3">
        <v>21</v>
      </c>
      <c r="R940" s="3" t="s">
        <v>85</v>
      </c>
      <c r="S940" s="3" t="s">
        <v>28</v>
      </c>
      <c r="T940" s="3">
        <f>COUNTBLANK(shopping_behavior_updated[Customer ID])</f>
        <v>0</v>
      </c>
      <c r="U940" s="3">
        <f>IF(IFERROR(VLOOKUP(shopping_behavior_updated[[#This Row],[Customer ID]],A941:$A$3902,1,FALSE),0),1,0)</f>
        <v>0</v>
      </c>
    </row>
    <row r="941" spans="1:21" x14ac:dyDescent="0.2">
      <c r="A941" s="3">
        <v>940</v>
      </c>
      <c r="B941" s="3">
        <v>25</v>
      </c>
      <c r="C941" s="3" t="s">
        <v>18</v>
      </c>
      <c r="D941" s="3" t="s">
        <v>112</v>
      </c>
      <c r="E941" s="3" t="s">
        <v>20</v>
      </c>
      <c r="F941" s="3">
        <v>89</v>
      </c>
      <c r="G941" s="3" t="s">
        <v>83</v>
      </c>
      <c r="H941" s="3" t="s">
        <v>22</v>
      </c>
      <c r="I941" s="3" t="s">
        <v>125</v>
      </c>
      <c r="J941" s="3" t="s">
        <v>24</v>
      </c>
      <c r="K941" s="3">
        <v>48</v>
      </c>
      <c r="L941" s="3" t="s">
        <v>25</v>
      </c>
      <c r="M941" s="3" t="str">
        <f>IF(shopping_behavior_updated[[#This Row],[Subscription Status]]="","desconocido",shopping_behavior_updated[[#This Row],[Subscription Status]])</f>
        <v>Yes</v>
      </c>
      <c r="N941" s="3" t="s">
        <v>44</v>
      </c>
      <c r="O941" s="3" t="s">
        <v>25</v>
      </c>
      <c r="P941" s="3" t="s">
        <v>25</v>
      </c>
      <c r="Q941" s="3">
        <v>24</v>
      </c>
      <c r="R941" s="3" t="s">
        <v>38</v>
      </c>
      <c r="S941" s="3" t="s">
        <v>87</v>
      </c>
      <c r="T941" s="3">
        <f>COUNTBLANK(shopping_behavior_updated[Customer ID])</f>
        <v>0</v>
      </c>
      <c r="U941" s="3">
        <f>IF(IFERROR(VLOOKUP(shopping_behavior_updated[[#This Row],[Customer ID]],A942:$A$3902,1,FALSE),0),1,0)</f>
        <v>0</v>
      </c>
    </row>
    <row r="942" spans="1:21" x14ac:dyDescent="0.2">
      <c r="A942" s="3">
        <v>941</v>
      </c>
      <c r="B942" s="3">
        <v>48</v>
      </c>
      <c r="C942" s="3" t="s">
        <v>18</v>
      </c>
      <c r="D942" s="3" t="s">
        <v>132</v>
      </c>
      <c r="E942" s="3" t="s">
        <v>66</v>
      </c>
      <c r="F942" s="3">
        <v>44</v>
      </c>
      <c r="G942" s="3" t="s">
        <v>111</v>
      </c>
      <c r="H942" s="3" t="s">
        <v>35</v>
      </c>
      <c r="I942" s="3" t="s">
        <v>31</v>
      </c>
      <c r="J942" s="3" t="s">
        <v>36</v>
      </c>
      <c r="K942" s="3">
        <v>26</v>
      </c>
      <c r="L942" s="3" t="s">
        <v>25</v>
      </c>
      <c r="M942" s="3" t="str">
        <f>IF(shopping_behavior_updated[[#This Row],[Subscription Status]]="","desconocido",shopping_behavior_updated[[#This Row],[Subscription Status]])</f>
        <v>Yes</v>
      </c>
      <c r="N942" s="3" t="s">
        <v>73</v>
      </c>
      <c r="O942" s="3" t="s">
        <v>25</v>
      </c>
      <c r="P942" s="3" t="s">
        <v>25</v>
      </c>
      <c r="Q942" s="3">
        <v>15</v>
      </c>
      <c r="R942" s="3" t="s">
        <v>45</v>
      </c>
      <c r="S942" s="3" t="s">
        <v>96</v>
      </c>
      <c r="T942" s="3">
        <f>COUNTBLANK(shopping_behavior_updated[Customer ID])</f>
        <v>0</v>
      </c>
      <c r="U942" s="3">
        <f>IF(IFERROR(VLOOKUP(shopping_behavior_updated[[#This Row],[Customer ID]],A943:$A$3902,1,FALSE),0),1,0)</f>
        <v>0</v>
      </c>
    </row>
    <row r="943" spans="1:21" x14ac:dyDescent="0.2">
      <c r="A943" s="3">
        <v>942</v>
      </c>
      <c r="B943" s="3">
        <v>39</v>
      </c>
      <c r="C943" s="3" t="s">
        <v>18</v>
      </c>
      <c r="D943" s="3" t="s">
        <v>65</v>
      </c>
      <c r="E943" s="3" t="s">
        <v>66</v>
      </c>
      <c r="F943" s="3">
        <v>35</v>
      </c>
      <c r="G943" s="3" t="s">
        <v>114</v>
      </c>
      <c r="H943" s="3" t="s">
        <v>22</v>
      </c>
      <c r="I943" s="3" t="s">
        <v>93</v>
      </c>
      <c r="J943" s="3" t="s">
        <v>24</v>
      </c>
      <c r="K943" s="3">
        <v>45</v>
      </c>
      <c r="L943" s="3" t="s">
        <v>25</v>
      </c>
      <c r="M943" s="3" t="str">
        <f>IF(shopping_behavior_updated[[#This Row],[Subscription Status]]="","desconocido",shopping_behavior_updated[[#This Row],[Subscription Status]])</f>
        <v>Yes</v>
      </c>
      <c r="N943" s="3" t="s">
        <v>69</v>
      </c>
      <c r="O943" s="3" t="s">
        <v>25</v>
      </c>
      <c r="P943" s="3" t="s">
        <v>25</v>
      </c>
      <c r="Q943" s="3">
        <v>38</v>
      </c>
      <c r="R943" s="3" t="s">
        <v>45</v>
      </c>
      <c r="S943" s="3" t="s">
        <v>96</v>
      </c>
      <c r="T943" s="3">
        <f>COUNTBLANK(shopping_behavior_updated[Customer ID])</f>
        <v>0</v>
      </c>
      <c r="U943" s="3">
        <f>IF(IFERROR(VLOOKUP(shopping_behavior_updated[[#This Row],[Customer ID]],A944:$A$3902,1,FALSE),0),1,0)</f>
        <v>0</v>
      </c>
    </row>
    <row r="944" spans="1:21" x14ac:dyDescent="0.2">
      <c r="A944" s="3">
        <v>943</v>
      </c>
      <c r="B944" s="3">
        <v>26</v>
      </c>
      <c r="C944" s="3" t="s">
        <v>18</v>
      </c>
      <c r="D944" s="3" t="s">
        <v>80</v>
      </c>
      <c r="E944" s="3" t="s">
        <v>20</v>
      </c>
      <c r="F944" s="3">
        <v>91</v>
      </c>
      <c r="G944" s="3" t="s">
        <v>116</v>
      </c>
      <c r="H944" s="3" t="s">
        <v>43</v>
      </c>
      <c r="I944" s="3" t="s">
        <v>108</v>
      </c>
      <c r="J944" s="3" t="s">
        <v>24</v>
      </c>
      <c r="K944" s="3">
        <v>32</v>
      </c>
      <c r="L944" s="3" t="s">
        <v>25</v>
      </c>
      <c r="M944" s="3" t="str">
        <f>IF(shopping_behavior_updated[[#This Row],[Subscription Status]]="","desconocido",shopping_behavior_updated[[#This Row],[Subscription Status]])</f>
        <v>Yes</v>
      </c>
      <c r="N944" s="3" t="s">
        <v>26</v>
      </c>
      <c r="O944" s="3" t="s">
        <v>25</v>
      </c>
      <c r="P944" s="3" t="s">
        <v>25</v>
      </c>
      <c r="Q944" s="3">
        <v>38</v>
      </c>
      <c r="R944" s="3" t="s">
        <v>45</v>
      </c>
      <c r="S944" s="3" t="s">
        <v>75</v>
      </c>
      <c r="T944" s="3">
        <f>COUNTBLANK(shopping_behavior_updated[Customer ID])</f>
        <v>0</v>
      </c>
      <c r="U944" s="3">
        <f>IF(IFERROR(VLOOKUP(shopping_behavior_updated[[#This Row],[Customer ID]],A945:$A$3902,1,FALSE),0),1,0)</f>
        <v>0</v>
      </c>
    </row>
    <row r="945" spans="1:21" x14ac:dyDescent="0.2">
      <c r="A945" s="3">
        <v>944</v>
      </c>
      <c r="B945" s="3">
        <v>32</v>
      </c>
      <c r="C945" s="3" t="s">
        <v>18</v>
      </c>
      <c r="D945" s="3" t="s">
        <v>123</v>
      </c>
      <c r="E945" s="3" t="s">
        <v>66</v>
      </c>
      <c r="F945" s="3">
        <v>63</v>
      </c>
      <c r="G945" s="3" t="s">
        <v>100</v>
      </c>
      <c r="H945" s="3" t="s">
        <v>22</v>
      </c>
      <c r="I945" s="3" t="s">
        <v>108</v>
      </c>
      <c r="J945" s="3" t="s">
        <v>24</v>
      </c>
      <c r="K945" s="3">
        <v>38</v>
      </c>
      <c r="L945" s="3" t="s">
        <v>25</v>
      </c>
      <c r="M945" s="3" t="str">
        <f>IF(shopping_behavior_updated[[#This Row],[Subscription Status]]="","desconocido",shopping_behavior_updated[[#This Row],[Subscription Status]])</f>
        <v>Yes</v>
      </c>
      <c r="N945" s="3" t="s">
        <v>44</v>
      </c>
      <c r="O945" s="3" t="s">
        <v>25</v>
      </c>
      <c r="P945" s="3" t="s">
        <v>25</v>
      </c>
      <c r="Q945" s="3">
        <v>13</v>
      </c>
      <c r="R945" s="3" t="s">
        <v>27</v>
      </c>
      <c r="S945" s="3" t="s">
        <v>28</v>
      </c>
      <c r="T945" s="3">
        <f>COUNTBLANK(shopping_behavior_updated[Customer ID])</f>
        <v>0</v>
      </c>
      <c r="U945" s="3">
        <f>IF(IFERROR(VLOOKUP(shopping_behavior_updated[[#This Row],[Customer ID]],A946:$A$3902,1,FALSE),0),1,0)</f>
        <v>0</v>
      </c>
    </row>
    <row r="946" spans="1:21" x14ac:dyDescent="0.2">
      <c r="A946" s="3">
        <v>945</v>
      </c>
      <c r="B946" s="3">
        <v>54</v>
      </c>
      <c r="C946" s="3" t="s">
        <v>18</v>
      </c>
      <c r="D946" s="3" t="s">
        <v>132</v>
      </c>
      <c r="E946" s="3" t="s">
        <v>66</v>
      </c>
      <c r="F946" s="3">
        <v>97</v>
      </c>
      <c r="G946" s="3" t="s">
        <v>115</v>
      </c>
      <c r="H946" s="3" t="s">
        <v>35</v>
      </c>
      <c r="I946" s="3" t="s">
        <v>23</v>
      </c>
      <c r="J946" s="3" t="s">
        <v>36</v>
      </c>
      <c r="K946" s="3">
        <v>48</v>
      </c>
      <c r="L946" s="3" t="s">
        <v>25</v>
      </c>
      <c r="M946" s="3" t="str">
        <f>IF(shopping_behavior_updated[[#This Row],[Subscription Status]]="","desconocido",shopping_behavior_updated[[#This Row],[Subscription Status]])</f>
        <v>Yes</v>
      </c>
      <c r="N946" s="3" t="s">
        <v>26</v>
      </c>
      <c r="O946" s="3" t="s">
        <v>25</v>
      </c>
      <c r="P946" s="3" t="s">
        <v>25</v>
      </c>
      <c r="Q946" s="3">
        <v>39</v>
      </c>
      <c r="R946" s="3" t="s">
        <v>32</v>
      </c>
      <c r="S946" s="3" t="s">
        <v>75</v>
      </c>
      <c r="T946" s="3">
        <f>COUNTBLANK(shopping_behavior_updated[Customer ID])</f>
        <v>0</v>
      </c>
      <c r="U946" s="3">
        <f>IF(IFERROR(VLOOKUP(shopping_behavior_updated[[#This Row],[Customer ID]],A947:$A$3902,1,FALSE),0),1,0)</f>
        <v>0</v>
      </c>
    </row>
    <row r="947" spans="1:21" x14ac:dyDescent="0.2">
      <c r="A947" s="3">
        <v>946</v>
      </c>
      <c r="B947" s="3">
        <v>38</v>
      </c>
      <c r="C947" s="3" t="s">
        <v>18</v>
      </c>
      <c r="D947" s="3" t="s">
        <v>136</v>
      </c>
      <c r="E947" s="3" t="s">
        <v>41</v>
      </c>
      <c r="F947" s="3">
        <v>38</v>
      </c>
      <c r="G947" s="3" t="s">
        <v>147</v>
      </c>
      <c r="H947" s="3" t="s">
        <v>43</v>
      </c>
      <c r="I947" s="3" t="s">
        <v>82</v>
      </c>
      <c r="J947" s="3" t="s">
        <v>52</v>
      </c>
      <c r="K947" s="3">
        <v>41</v>
      </c>
      <c r="L947" s="3" t="s">
        <v>25</v>
      </c>
      <c r="M947" s="3" t="str">
        <f>IF(shopping_behavior_updated[[#This Row],[Subscription Status]]="","desconocido",shopping_behavior_updated[[#This Row],[Subscription Status]])</f>
        <v>Yes</v>
      </c>
      <c r="N947" s="3" t="s">
        <v>73</v>
      </c>
      <c r="O947" s="3" t="s">
        <v>25</v>
      </c>
      <c r="P947" s="3" t="s">
        <v>25</v>
      </c>
      <c r="Q947" s="3">
        <v>8</v>
      </c>
      <c r="R947" s="3" t="s">
        <v>27</v>
      </c>
      <c r="S947" s="3" t="s">
        <v>96</v>
      </c>
      <c r="T947" s="3">
        <f>COUNTBLANK(shopping_behavior_updated[Customer ID])</f>
        <v>0</v>
      </c>
      <c r="U947" s="3">
        <f>IF(IFERROR(VLOOKUP(shopping_behavior_updated[[#This Row],[Customer ID]],A948:$A$3902,1,FALSE),0),1,0)</f>
        <v>0</v>
      </c>
    </row>
    <row r="948" spans="1:21" x14ac:dyDescent="0.2">
      <c r="A948" s="3">
        <v>947</v>
      </c>
      <c r="B948" s="3">
        <v>46</v>
      </c>
      <c r="C948" s="3" t="s">
        <v>18</v>
      </c>
      <c r="D948" s="3" t="s">
        <v>61</v>
      </c>
      <c r="E948" s="3" t="s">
        <v>62</v>
      </c>
      <c r="F948" s="3">
        <v>24</v>
      </c>
      <c r="G948" s="3" t="s">
        <v>137</v>
      </c>
      <c r="H948" s="3" t="s">
        <v>91</v>
      </c>
      <c r="I948" s="3" t="s">
        <v>143</v>
      </c>
      <c r="J948" s="3" t="s">
        <v>36</v>
      </c>
      <c r="K948" s="3">
        <v>28</v>
      </c>
      <c r="L948" s="3" t="s">
        <v>25</v>
      </c>
      <c r="M948" s="3" t="str">
        <f>IF(shopping_behavior_updated[[#This Row],[Subscription Status]]="","desconocido",shopping_behavior_updated[[#This Row],[Subscription Status]])</f>
        <v>Yes</v>
      </c>
      <c r="N948" s="3" t="s">
        <v>44</v>
      </c>
      <c r="O948" s="3" t="s">
        <v>25</v>
      </c>
      <c r="P948" s="3" t="s">
        <v>25</v>
      </c>
      <c r="Q948" s="3">
        <v>4</v>
      </c>
      <c r="R948" s="3" t="s">
        <v>45</v>
      </c>
      <c r="S948" s="3" t="s">
        <v>57</v>
      </c>
      <c r="T948" s="3">
        <f>COUNTBLANK(shopping_behavior_updated[Customer ID])</f>
        <v>0</v>
      </c>
      <c r="U948" s="3">
        <f>IF(IFERROR(VLOOKUP(shopping_behavior_updated[[#This Row],[Customer ID]],A949:$A$3902,1,FALSE),0),1,0)</f>
        <v>0</v>
      </c>
    </row>
    <row r="949" spans="1:21" x14ac:dyDescent="0.2">
      <c r="A949" s="3">
        <v>948</v>
      </c>
      <c r="B949" s="3">
        <v>57</v>
      </c>
      <c r="C949" s="3" t="s">
        <v>18</v>
      </c>
      <c r="D949" s="3" t="s">
        <v>19</v>
      </c>
      <c r="E949" s="3" t="s">
        <v>20</v>
      </c>
      <c r="F949" s="3">
        <v>32</v>
      </c>
      <c r="G949" s="3" t="s">
        <v>115</v>
      </c>
      <c r="H949" s="3" t="s">
        <v>43</v>
      </c>
      <c r="I949" s="3" t="s">
        <v>60</v>
      </c>
      <c r="J949" s="3" t="s">
        <v>24</v>
      </c>
      <c r="K949" s="3">
        <v>39</v>
      </c>
      <c r="L949" s="3" t="s">
        <v>25</v>
      </c>
      <c r="M949" s="3" t="str">
        <f>IF(shopping_behavior_updated[[#This Row],[Subscription Status]]="","desconocido",shopping_behavior_updated[[#This Row],[Subscription Status]])</f>
        <v>Yes</v>
      </c>
      <c r="N949" s="3" t="s">
        <v>73</v>
      </c>
      <c r="O949" s="3" t="s">
        <v>25</v>
      </c>
      <c r="P949" s="3" t="s">
        <v>25</v>
      </c>
      <c r="Q949" s="3">
        <v>6</v>
      </c>
      <c r="R949" s="3" t="s">
        <v>32</v>
      </c>
      <c r="S949" s="3" t="s">
        <v>96</v>
      </c>
      <c r="T949" s="3">
        <f>COUNTBLANK(shopping_behavior_updated[Customer ID])</f>
        <v>0</v>
      </c>
      <c r="U949" s="3">
        <f>IF(IFERROR(VLOOKUP(shopping_behavior_updated[[#This Row],[Customer ID]],A950:$A$3902,1,FALSE),0),1,0)</f>
        <v>0</v>
      </c>
    </row>
    <row r="950" spans="1:21" x14ac:dyDescent="0.2">
      <c r="A950" s="3">
        <v>949</v>
      </c>
      <c r="B950" s="3">
        <v>49</v>
      </c>
      <c r="C950" s="3" t="s">
        <v>18</v>
      </c>
      <c r="D950" s="3" t="s">
        <v>123</v>
      </c>
      <c r="E950" s="3" t="s">
        <v>66</v>
      </c>
      <c r="F950" s="3">
        <v>90</v>
      </c>
      <c r="G950" s="3" t="s">
        <v>89</v>
      </c>
      <c r="H950" s="3" t="s">
        <v>22</v>
      </c>
      <c r="I950" s="3" t="s">
        <v>77</v>
      </c>
      <c r="J950" s="3" t="s">
        <v>52</v>
      </c>
      <c r="K950" s="3">
        <v>49</v>
      </c>
      <c r="L950" s="3" t="s">
        <v>25</v>
      </c>
      <c r="M950" s="3" t="str">
        <f>IF(shopping_behavior_updated[[#This Row],[Subscription Status]]="","desconocido",shopping_behavior_updated[[#This Row],[Subscription Status]])</f>
        <v>Yes</v>
      </c>
      <c r="N950" s="3" t="s">
        <v>26</v>
      </c>
      <c r="O950" s="3" t="s">
        <v>25</v>
      </c>
      <c r="P950" s="3" t="s">
        <v>25</v>
      </c>
      <c r="Q950" s="3">
        <v>11</v>
      </c>
      <c r="R950" s="3" t="s">
        <v>27</v>
      </c>
      <c r="S950" s="3" t="s">
        <v>96</v>
      </c>
      <c r="T950" s="3">
        <f>COUNTBLANK(shopping_behavior_updated[Customer ID])</f>
        <v>0</v>
      </c>
      <c r="U950" s="3">
        <f>IF(IFERROR(VLOOKUP(shopping_behavior_updated[[#This Row],[Customer ID]],A951:$A$3902,1,FALSE),0),1,0)</f>
        <v>0</v>
      </c>
    </row>
    <row r="951" spans="1:21" x14ac:dyDescent="0.2">
      <c r="A951" s="3">
        <v>950</v>
      </c>
      <c r="B951" s="3">
        <v>33</v>
      </c>
      <c r="C951" s="3" t="s">
        <v>18</v>
      </c>
      <c r="D951" s="3" t="s">
        <v>33</v>
      </c>
      <c r="E951" s="3" t="s">
        <v>20</v>
      </c>
      <c r="F951" s="3">
        <v>36</v>
      </c>
      <c r="G951" s="3" t="s">
        <v>55</v>
      </c>
      <c r="H951" s="3" t="s">
        <v>43</v>
      </c>
      <c r="I951" s="3" t="s">
        <v>77</v>
      </c>
      <c r="J951" s="3" t="s">
        <v>52</v>
      </c>
      <c r="K951" s="3">
        <v>34</v>
      </c>
      <c r="L951" s="3" t="s">
        <v>25</v>
      </c>
      <c r="M951" s="3" t="str">
        <f>IF(shopping_behavior_updated[[#This Row],[Subscription Status]]="","desconocido",shopping_behavior_updated[[#This Row],[Subscription Status]])</f>
        <v>Yes</v>
      </c>
      <c r="N951" s="3" t="s">
        <v>53</v>
      </c>
      <c r="O951" s="3" t="s">
        <v>25</v>
      </c>
      <c r="P951" s="3" t="s">
        <v>25</v>
      </c>
      <c r="Q951" s="3">
        <v>49</v>
      </c>
      <c r="R951" s="3" t="s">
        <v>27</v>
      </c>
      <c r="S951" s="3" t="s">
        <v>87</v>
      </c>
      <c r="T951" s="3">
        <f>COUNTBLANK(shopping_behavior_updated[Customer ID])</f>
        <v>0</v>
      </c>
      <c r="U951" s="3">
        <f>IF(IFERROR(VLOOKUP(shopping_behavior_updated[[#This Row],[Customer ID]],A952:$A$3902,1,FALSE),0),1,0)</f>
        <v>0</v>
      </c>
    </row>
    <row r="952" spans="1:21" x14ac:dyDescent="0.2">
      <c r="A952" s="3">
        <v>951</v>
      </c>
      <c r="B952" s="3">
        <v>54</v>
      </c>
      <c r="C952" s="3" t="s">
        <v>18</v>
      </c>
      <c r="D952" s="3" t="s">
        <v>131</v>
      </c>
      <c r="E952" s="3" t="s">
        <v>66</v>
      </c>
      <c r="F952" s="3">
        <v>37</v>
      </c>
      <c r="G952" s="3" t="s">
        <v>129</v>
      </c>
      <c r="H952" s="3" t="s">
        <v>91</v>
      </c>
      <c r="I952" s="3" t="s">
        <v>47</v>
      </c>
      <c r="J952" s="3" t="s">
        <v>24</v>
      </c>
      <c r="K952" s="3">
        <v>41</v>
      </c>
      <c r="L952" s="3" t="s">
        <v>25</v>
      </c>
      <c r="M952" s="3" t="str">
        <f>IF(shopping_behavior_updated[[#This Row],[Subscription Status]]="","desconocido",shopping_behavior_updated[[#This Row],[Subscription Status]])</f>
        <v>Yes</v>
      </c>
      <c r="N952" s="3" t="s">
        <v>37</v>
      </c>
      <c r="O952" s="3" t="s">
        <v>25</v>
      </c>
      <c r="P952" s="3" t="s">
        <v>25</v>
      </c>
      <c r="Q952" s="3">
        <v>30</v>
      </c>
      <c r="R952" s="3" t="s">
        <v>45</v>
      </c>
      <c r="S952" s="3" t="s">
        <v>57</v>
      </c>
      <c r="T952" s="3">
        <f>COUNTBLANK(shopping_behavior_updated[Customer ID])</f>
        <v>0</v>
      </c>
      <c r="U952" s="3">
        <f>IF(IFERROR(VLOOKUP(shopping_behavior_updated[[#This Row],[Customer ID]],A953:$A$3902,1,FALSE),0),1,0)</f>
        <v>0</v>
      </c>
    </row>
    <row r="953" spans="1:21" x14ac:dyDescent="0.2">
      <c r="A953" s="3">
        <v>952</v>
      </c>
      <c r="B953" s="3">
        <v>47</v>
      </c>
      <c r="C953" s="3" t="s">
        <v>18</v>
      </c>
      <c r="D953" s="3" t="s">
        <v>80</v>
      </c>
      <c r="E953" s="3" t="s">
        <v>20</v>
      </c>
      <c r="F953" s="3">
        <v>51</v>
      </c>
      <c r="G953" s="3" t="s">
        <v>119</v>
      </c>
      <c r="H953" s="3" t="s">
        <v>43</v>
      </c>
      <c r="I953" s="3" t="s">
        <v>108</v>
      </c>
      <c r="J953" s="3" t="s">
        <v>52</v>
      </c>
      <c r="K953" s="3">
        <v>29</v>
      </c>
      <c r="L953" s="3" t="s">
        <v>25</v>
      </c>
      <c r="M953" s="3" t="str">
        <f>IF(shopping_behavior_updated[[#This Row],[Subscription Status]]="","desconocido",shopping_behavior_updated[[#This Row],[Subscription Status]])</f>
        <v>Yes</v>
      </c>
      <c r="N953" s="3" t="s">
        <v>26</v>
      </c>
      <c r="O953" s="3" t="s">
        <v>25</v>
      </c>
      <c r="P953" s="3" t="s">
        <v>25</v>
      </c>
      <c r="Q953" s="3">
        <v>34</v>
      </c>
      <c r="R953" s="3" t="s">
        <v>74</v>
      </c>
      <c r="S953" s="3" t="s">
        <v>87</v>
      </c>
      <c r="T953" s="3">
        <f>COUNTBLANK(shopping_behavior_updated[Customer ID])</f>
        <v>0</v>
      </c>
      <c r="U953" s="3">
        <f>IF(IFERROR(VLOOKUP(shopping_behavior_updated[[#This Row],[Customer ID]],A954:$A$3902,1,FALSE),0),1,0)</f>
        <v>0</v>
      </c>
    </row>
    <row r="954" spans="1:21" x14ac:dyDescent="0.2">
      <c r="A954" s="3">
        <v>953</v>
      </c>
      <c r="B954" s="3">
        <v>36</v>
      </c>
      <c r="C954" s="3" t="s">
        <v>18</v>
      </c>
      <c r="D954" s="3" t="s">
        <v>123</v>
      </c>
      <c r="E954" s="3" t="s">
        <v>66</v>
      </c>
      <c r="F954" s="3">
        <v>71</v>
      </c>
      <c r="G954" s="3" t="s">
        <v>134</v>
      </c>
      <c r="H954" s="3" t="s">
        <v>35</v>
      </c>
      <c r="I954" s="3" t="s">
        <v>107</v>
      </c>
      <c r="J954" s="3" t="s">
        <v>56</v>
      </c>
      <c r="K954" s="3">
        <v>31</v>
      </c>
      <c r="L954" s="3" t="s">
        <v>25</v>
      </c>
      <c r="M954" s="3" t="str">
        <f>IF(shopping_behavior_updated[[#This Row],[Subscription Status]]="","desconocido",shopping_behavior_updated[[#This Row],[Subscription Status]])</f>
        <v>Yes</v>
      </c>
      <c r="N954" s="3" t="s">
        <v>69</v>
      </c>
      <c r="O954" s="3" t="s">
        <v>25</v>
      </c>
      <c r="P954" s="3" t="s">
        <v>25</v>
      </c>
      <c r="Q954" s="3">
        <v>28</v>
      </c>
      <c r="R954" s="3" t="s">
        <v>45</v>
      </c>
      <c r="S954" s="3" t="s">
        <v>87</v>
      </c>
      <c r="T954" s="3">
        <f>COUNTBLANK(shopping_behavior_updated[Customer ID])</f>
        <v>0</v>
      </c>
      <c r="U954" s="3">
        <f>IF(IFERROR(VLOOKUP(shopping_behavior_updated[[#This Row],[Customer ID]],A955:$A$3902,1,FALSE),0),1,0)</f>
        <v>0</v>
      </c>
    </row>
    <row r="955" spans="1:21" x14ac:dyDescent="0.2">
      <c r="A955" s="3">
        <v>954</v>
      </c>
      <c r="B955" s="3">
        <v>68</v>
      </c>
      <c r="C955" s="3" t="s">
        <v>18</v>
      </c>
      <c r="D955" s="3" t="s">
        <v>88</v>
      </c>
      <c r="E955" s="3" t="s">
        <v>66</v>
      </c>
      <c r="F955" s="3">
        <v>50</v>
      </c>
      <c r="G955" s="3" t="s">
        <v>139</v>
      </c>
      <c r="H955" s="3" t="s">
        <v>35</v>
      </c>
      <c r="I955" s="3" t="s">
        <v>108</v>
      </c>
      <c r="J955" s="3" t="s">
        <v>36</v>
      </c>
      <c r="K955" s="3">
        <v>36</v>
      </c>
      <c r="L955" s="3" t="s">
        <v>25</v>
      </c>
      <c r="M955" s="3" t="str">
        <f>IF(shopping_behavior_updated[[#This Row],[Subscription Status]]="","desconocido",shopping_behavior_updated[[#This Row],[Subscription Status]])</f>
        <v>Yes</v>
      </c>
      <c r="N955" s="3" t="s">
        <v>69</v>
      </c>
      <c r="O955" s="3" t="s">
        <v>25</v>
      </c>
      <c r="P955" s="3" t="s">
        <v>25</v>
      </c>
      <c r="Q955" s="3">
        <v>36</v>
      </c>
      <c r="R955" s="3" t="s">
        <v>27</v>
      </c>
      <c r="S955" s="3" t="s">
        <v>57</v>
      </c>
      <c r="T955" s="3">
        <f>COUNTBLANK(shopping_behavior_updated[Customer ID])</f>
        <v>0</v>
      </c>
      <c r="U955" s="3">
        <f>IF(IFERROR(VLOOKUP(shopping_behavior_updated[[#This Row],[Customer ID]],A956:$A$3902,1,FALSE),0),1,0)</f>
        <v>0</v>
      </c>
    </row>
    <row r="956" spans="1:21" x14ac:dyDescent="0.2">
      <c r="A956" s="3">
        <v>955</v>
      </c>
      <c r="B956" s="3">
        <v>60</v>
      </c>
      <c r="C956" s="3" t="s">
        <v>18</v>
      </c>
      <c r="D956" s="3" t="s">
        <v>123</v>
      </c>
      <c r="E956" s="3" t="s">
        <v>66</v>
      </c>
      <c r="F956" s="3">
        <v>74</v>
      </c>
      <c r="G956" s="3" t="s">
        <v>59</v>
      </c>
      <c r="H956" s="3" t="s">
        <v>35</v>
      </c>
      <c r="I956" s="3" t="s">
        <v>47</v>
      </c>
      <c r="J956" s="3" t="s">
        <v>56</v>
      </c>
      <c r="K956" s="3">
        <v>35</v>
      </c>
      <c r="L956" s="3" t="s">
        <v>25</v>
      </c>
      <c r="M956" s="3" t="str">
        <f>IF(shopping_behavior_updated[[#This Row],[Subscription Status]]="","desconocido",shopping_behavior_updated[[#This Row],[Subscription Status]])</f>
        <v>Yes</v>
      </c>
      <c r="N956" s="3" t="s">
        <v>53</v>
      </c>
      <c r="O956" s="3" t="s">
        <v>25</v>
      </c>
      <c r="P956" s="3" t="s">
        <v>25</v>
      </c>
      <c r="Q956" s="3">
        <v>18</v>
      </c>
      <c r="R956" s="3" t="s">
        <v>38</v>
      </c>
      <c r="S956" s="3" t="s">
        <v>96</v>
      </c>
      <c r="T956" s="3">
        <f>COUNTBLANK(shopping_behavior_updated[Customer ID])</f>
        <v>0</v>
      </c>
      <c r="U956" s="3">
        <f>IF(IFERROR(VLOOKUP(shopping_behavior_updated[[#This Row],[Customer ID]],A957:$A$3902,1,FALSE),0),1,0)</f>
        <v>0</v>
      </c>
    </row>
    <row r="957" spans="1:21" x14ac:dyDescent="0.2">
      <c r="A957" s="3">
        <v>956</v>
      </c>
      <c r="B957" s="3">
        <v>55</v>
      </c>
      <c r="C957" s="3" t="s">
        <v>18</v>
      </c>
      <c r="D957" s="3" t="s">
        <v>80</v>
      </c>
      <c r="E957" s="3" t="s">
        <v>20</v>
      </c>
      <c r="F957" s="3">
        <v>75</v>
      </c>
      <c r="G957" s="3" t="s">
        <v>90</v>
      </c>
      <c r="H957" s="3" t="s">
        <v>22</v>
      </c>
      <c r="I957" s="3" t="s">
        <v>92</v>
      </c>
      <c r="J957" s="3" t="s">
        <v>52</v>
      </c>
      <c r="K957" s="3">
        <v>34</v>
      </c>
      <c r="L957" s="3" t="s">
        <v>25</v>
      </c>
      <c r="M957" s="3" t="str">
        <f>IF(shopping_behavior_updated[[#This Row],[Subscription Status]]="","desconocido",shopping_behavior_updated[[#This Row],[Subscription Status]])</f>
        <v>Yes</v>
      </c>
      <c r="N957" s="3" t="s">
        <v>37</v>
      </c>
      <c r="O957" s="3" t="s">
        <v>25</v>
      </c>
      <c r="P957" s="3" t="s">
        <v>25</v>
      </c>
      <c r="Q957" s="3">
        <v>4</v>
      </c>
      <c r="R957" s="3" t="s">
        <v>45</v>
      </c>
      <c r="S957" s="3" t="s">
        <v>87</v>
      </c>
      <c r="T957" s="3">
        <f>COUNTBLANK(shopping_behavior_updated[Customer ID])</f>
        <v>0</v>
      </c>
      <c r="U957" s="3">
        <f>IF(IFERROR(VLOOKUP(shopping_behavior_updated[[#This Row],[Customer ID]],A958:$A$3902,1,FALSE),0),1,0)</f>
        <v>0</v>
      </c>
    </row>
    <row r="958" spans="1:21" x14ac:dyDescent="0.2">
      <c r="A958" s="3">
        <v>957</v>
      </c>
      <c r="B958" s="3">
        <v>29</v>
      </c>
      <c r="C958" s="3" t="s">
        <v>18</v>
      </c>
      <c r="D958" s="3" t="s">
        <v>54</v>
      </c>
      <c r="E958" s="3" t="s">
        <v>20</v>
      </c>
      <c r="F958" s="3">
        <v>99</v>
      </c>
      <c r="G958" s="3" t="s">
        <v>90</v>
      </c>
      <c r="H958" s="3" t="s">
        <v>91</v>
      </c>
      <c r="I958" s="3" t="s">
        <v>108</v>
      </c>
      <c r="J958" s="3" t="s">
        <v>36</v>
      </c>
      <c r="K958" s="3">
        <v>29</v>
      </c>
      <c r="L958" s="3" t="s">
        <v>25</v>
      </c>
      <c r="M958" s="3" t="str">
        <f>IF(shopping_behavior_updated[[#This Row],[Subscription Status]]="","desconocido",shopping_behavior_updated[[#This Row],[Subscription Status]])</f>
        <v>Yes</v>
      </c>
      <c r="N958" s="3" t="s">
        <v>69</v>
      </c>
      <c r="O958" s="3" t="s">
        <v>25</v>
      </c>
      <c r="P958" s="3" t="s">
        <v>25</v>
      </c>
      <c r="Q958" s="3">
        <v>42</v>
      </c>
      <c r="R958" s="3" t="s">
        <v>85</v>
      </c>
      <c r="S958" s="3" t="s">
        <v>57</v>
      </c>
      <c r="T958" s="3">
        <f>COUNTBLANK(shopping_behavior_updated[Customer ID])</f>
        <v>0</v>
      </c>
      <c r="U958" s="3">
        <f>IF(IFERROR(VLOOKUP(shopping_behavior_updated[[#This Row],[Customer ID]],A959:$A$3902,1,FALSE),0),1,0)</f>
        <v>0</v>
      </c>
    </row>
    <row r="959" spans="1:21" x14ac:dyDescent="0.2">
      <c r="A959" s="3">
        <v>958</v>
      </c>
      <c r="B959" s="3">
        <v>38</v>
      </c>
      <c r="C959" s="3" t="s">
        <v>18</v>
      </c>
      <c r="D959" s="3" t="s">
        <v>118</v>
      </c>
      <c r="E959" s="3" t="s">
        <v>66</v>
      </c>
      <c r="F959" s="3">
        <v>23</v>
      </c>
      <c r="G959" s="3" t="s">
        <v>115</v>
      </c>
      <c r="H959" s="3" t="s">
        <v>91</v>
      </c>
      <c r="I959" s="3" t="s">
        <v>82</v>
      </c>
      <c r="J959" s="3" t="s">
        <v>36</v>
      </c>
      <c r="K959" s="3">
        <v>47</v>
      </c>
      <c r="L959" s="3" t="s">
        <v>25</v>
      </c>
      <c r="M959" s="3" t="str">
        <f>IF(shopping_behavior_updated[[#This Row],[Subscription Status]]="","desconocido",shopping_behavior_updated[[#This Row],[Subscription Status]])</f>
        <v>Yes</v>
      </c>
      <c r="N959" s="3" t="s">
        <v>73</v>
      </c>
      <c r="O959" s="3" t="s">
        <v>25</v>
      </c>
      <c r="P959" s="3" t="s">
        <v>25</v>
      </c>
      <c r="Q959" s="3">
        <v>11</v>
      </c>
      <c r="R959" s="3" t="s">
        <v>32</v>
      </c>
      <c r="S959" s="3" t="s">
        <v>57</v>
      </c>
      <c r="T959" s="3">
        <f>COUNTBLANK(shopping_behavior_updated[Customer ID])</f>
        <v>0</v>
      </c>
      <c r="U959" s="3">
        <f>IF(IFERROR(VLOOKUP(shopping_behavior_updated[[#This Row],[Customer ID]],A960:$A$3902,1,FALSE),0),1,0)</f>
        <v>0</v>
      </c>
    </row>
    <row r="960" spans="1:21" x14ac:dyDescent="0.2">
      <c r="A960" s="3">
        <v>959</v>
      </c>
      <c r="B960" s="3">
        <v>70</v>
      </c>
      <c r="C960" s="3" t="s">
        <v>18</v>
      </c>
      <c r="D960" s="3" t="s">
        <v>49</v>
      </c>
      <c r="E960" s="3" t="s">
        <v>41</v>
      </c>
      <c r="F960" s="3">
        <v>53</v>
      </c>
      <c r="G960" s="3" t="s">
        <v>148</v>
      </c>
      <c r="H960" s="3" t="s">
        <v>91</v>
      </c>
      <c r="I960" s="3" t="s">
        <v>117</v>
      </c>
      <c r="J960" s="3" t="s">
        <v>24</v>
      </c>
      <c r="K960" s="3">
        <v>44</v>
      </c>
      <c r="L960" s="3" t="s">
        <v>25</v>
      </c>
      <c r="M960" s="3" t="str">
        <f>IF(shopping_behavior_updated[[#This Row],[Subscription Status]]="","desconocido",shopping_behavior_updated[[#This Row],[Subscription Status]])</f>
        <v>Yes</v>
      </c>
      <c r="N960" s="3" t="s">
        <v>37</v>
      </c>
      <c r="O960" s="3" t="s">
        <v>25</v>
      </c>
      <c r="P960" s="3" t="s">
        <v>25</v>
      </c>
      <c r="Q960" s="3">
        <v>31</v>
      </c>
      <c r="R960" s="3" t="s">
        <v>38</v>
      </c>
      <c r="S960" s="3" t="s">
        <v>75</v>
      </c>
      <c r="T960" s="3">
        <f>COUNTBLANK(shopping_behavior_updated[Customer ID])</f>
        <v>0</v>
      </c>
      <c r="U960" s="3">
        <f>IF(IFERROR(VLOOKUP(shopping_behavior_updated[[#This Row],[Customer ID]],A961:$A$3902,1,FALSE),0),1,0)</f>
        <v>0</v>
      </c>
    </row>
    <row r="961" spans="1:21" x14ac:dyDescent="0.2">
      <c r="A961" s="3">
        <v>960</v>
      </c>
      <c r="B961" s="3">
        <v>36</v>
      </c>
      <c r="C961" s="3" t="s">
        <v>18</v>
      </c>
      <c r="D961" s="3" t="s">
        <v>86</v>
      </c>
      <c r="E961" s="3" t="s">
        <v>20</v>
      </c>
      <c r="F961" s="3">
        <v>99</v>
      </c>
      <c r="G961" s="3" t="s">
        <v>106</v>
      </c>
      <c r="H961" s="3" t="s">
        <v>43</v>
      </c>
      <c r="I961" s="3" t="s">
        <v>108</v>
      </c>
      <c r="J961" s="3" t="s">
        <v>36</v>
      </c>
      <c r="K961" s="3">
        <v>26</v>
      </c>
      <c r="L961" s="3" t="s">
        <v>25</v>
      </c>
      <c r="M961" s="3" t="str">
        <f>IF(shopping_behavior_updated[[#This Row],[Subscription Status]]="","desconocido",shopping_behavior_updated[[#This Row],[Subscription Status]])</f>
        <v>Yes</v>
      </c>
      <c r="N961" s="3" t="s">
        <v>53</v>
      </c>
      <c r="O961" s="3" t="s">
        <v>25</v>
      </c>
      <c r="P961" s="3" t="s">
        <v>25</v>
      </c>
      <c r="Q961" s="3">
        <v>12</v>
      </c>
      <c r="R961" s="3" t="s">
        <v>32</v>
      </c>
      <c r="S961" s="3" t="s">
        <v>28</v>
      </c>
      <c r="T961" s="3">
        <f>COUNTBLANK(shopping_behavior_updated[Customer ID])</f>
        <v>0</v>
      </c>
      <c r="U961" s="3">
        <f>IF(IFERROR(VLOOKUP(shopping_behavior_updated[[#This Row],[Customer ID]],A962:$A$3902,1,FALSE),0),1,0)</f>
        <v>0</v>
      </c>
    </row>
    <row r="962" spans="1:21" x14ac:dyDescent="0.2">
      <c r="A962" s="3">
        <v>961</v>
      </c>
      <c r="B962" s="3">
        <v>18</v>
      </c>
      <c r="C962" s="3" t="s">
        <v>18</v>
      </c>
      <c r="D962" s="3" t="s">
        <v>105</v>
      </c>
      <c r="E962" s="3" t="s">
        <v>66</v>
      </c>
      <c r="F962" s="3">
        <v>48</v>
      </c>
      <c r="G962" s="3" t="s">
        <v>59</v>
      </c>
      <c r="H962" s="3" t="s">
        <v>91</v>
      </c>
      <c r="I962" s="3" t="s">
        <v>125</v>
      </c>
      <c r="J962" s="3" t="s">
        <v>36</v>
      </c>
      <c r="K962" s="3">
        <v>44</v>
      </c>
      <c r="L962" s="3" t="s">
        <v>25</v>
      </c>
      <c r="M962" s="3" t="str">
        <f>IF(shopping_behavior_updated[[#This Row],[Subscription Status]]="","desconocido",shopping_behavior_updated[[#This Row],[Subscription Status]])</f>
        <v>Yes</v>
      </c>
      <c r="N962" s="3" t="s">
        <v>53</v>
      </c>
      <c r="O962" s="3" t="s">
        <v>25</v>
      </c>
      <c r="P962" s="3" t="s">
        <v>25</v>
      </c>
      <c r="Q962" s="3">
        <v>20</v>
      </c>
      <c r="R962" s="3" t="s">
        <v>27</v>
      </c>
      <c r="S962" s="3" t="s">
        <v>57</v>
      </c>
      <c r="T962" s="3">
        <f>COUNTBLANK(shopping_behavior_updated[Customer ID])</f>
        <v>0</v>
      </c>
      <c r="U962" s="3">
        <f>IF(IFERROR(VLOOKUP(shopping_behavior_updated[[#This Row],[Customer ID]],A963:$A$3902,1,FALSE),0),1,0)</f>
        <v>0</v>
      </c>
    </row>
    <row r="963" spans="1:21" x14ac:dyDescent="0.2">
      <c r="A963" s="3">
        <v>962</v>
      </c>
      <c r="B963" s="3">
        <v>62</v>
      </c>
      <c r="C963" s="3" t="s">
        <v>18</v>
      </c>
      <c r="D963" s="3" t="s">
        <v>136</v>
      </c>
      <c r="E963" s="3" t="s">
        <v>41</v>
      </c>
      <c r="F963" s="3">
        <v>72</v>
      </c>
      <c r="G963" s="3" t="s">
        <v>137</v>
      </c>
      <c r="H963" s="3" t="s">
        <v>22</v>
      </c>
      <c r="I963" s="3" t="s">
        <v>77</v>
      </c>
      <c r="J963" s="3" t="s">
        <v>56</v>
      </c>
      <c r="K963" s="3">
        <v>37</v>
      </c>
      <c r="L963" s="3" t="s">
        <v>25</v>
      </c>
      <c r="M963" s="3" t="str">
        <f>IF(shopping_behavior_updated[[#This Row],[Subscription Status]]="","desconocido",shopping_behavior_updated[[#This Row],[Subscription Status]])</f>
        <v>Yes</v>
      </c>
      <c r="N963" s="3" t="s">
        <v>44</v>
      </c>
      <c r="O963" s="3" t="s">
        <v>25</v>
      </c>
      <c r="P963" s="3" t="s">
        <v>25</v>
      </c>
      <c r="Q963" s="3">
        <v>37</v>
      </c>
      <c r="R963" s="3" t="s">
        <v>85</v>
      </c>
      <c r="S963" s="3" t="s">
        <v>57</v>
      </c>
      <c r="T963" s="3">
        <f>COUNTBLANK(shopping_behavior_updated[Customer ID])</f>
        <v>0</v>
      </c>
      <c r="U963" s="3">
        <f>IF(IFERROR(VLOOKUP(shopping_behavior_updated[[#This Row],[Customer ID]],A964:$A$3902,1,FALSE),0),1,0)</f>
        <v>0</v>
      </c>
    </row>
    <row r="964" spans="1:21" x14ac:dyDescent="0.2">
      <c r="A964" s="3">
        <v>963</v>
      </c>
      <c r="B964" s="3">
        <v>29</v>
      </c>
      <c r="C964" s="3" t="s">
        <v>18</v>
      </c>
      <c r="D964" s="3" t="s">
        <v>88</v>
      </c>
      <c r="E964" s="3" t="s">
        <v>66</v>
      </c>
      <c r="F964" s="3">
        <v>64</v>
      </c>
      <c r="G964" s="3" t="s">
        <v>150</v>
      </c>
      <c r="H964" s="3" t="s">
        <v>22</v>
      </c>
      <c r="I964" s="3" t="s">
        <v>95</v>
      </c>
      <c r="J964" s="3" t="s">
        <v>36</v>
      </c>
      <c r="K964" s="3">
        <v>44</v>
      </c>
      <c r="L964" s="3" t="s">
        <v>25</v>
      </c>
      <c r="M964" s="3" t="str">
        <f>IF(shopping_behavior_updated[[#This Row],[Subscription Status]]="","desconocido",shopping_behavior_updated[[#This Row],[Subscription Status]])</f>
        <v>Yes</v>
      </c>
      <c r="N964" s="3" t="s">
        <v>53</v>
      </c>
      <c r="O964" s="3" t="s">
        <v>25</v>
      </c>
      <c r="P964" s="3" t="s">
        <v>25</v>
      </c>
      <c r="Q964" s="3">
        <v>26</v>
      </c>
      <c r="R964" s="3" t="s">
        <v>85</v>
      </c>
      <c r="S964" s="3" t="s">
        <v>28</v>
      </c>
      <c r="T964" s="3">
        <f>COUNTBLANK(shopping_behavior_updated[Customer ID])</f>
        <v>0</v>
      </c>
      <c r="U964" s="3">
        <f>IF(IFERROR(VLOOKUP(shopping_behavior_updated[[#This Row],[Customer ID]],A965:$A$3902,1,FALSE),0),1,0)</f>
        <v>0</v>
      </c>
    </row>
    <row r="965" spans="1:21" x14ac:dyDescent="0.2">
      <c r="A965" s="3">
        <v>964</v>
      </c>
      <c r="B965" s="3">
        <v>21</v>
      </c>
      <c r="C965" s="3" t="s">
        <v>18</v>
      </c>
      <c r="D965" s="3" t="s">
        <v>136</v>
      </c>
      <c r="E965" s="3" t="s">
        <v>41</v>
      </c>
      <c r="F965" s="3">
        <v>63</v>
      </c>
      <c r="G965" s="3" t="s">
        <v>130</v>
      </c>
      <c r="H965" s="3" t="s">
        <v>22</v>
      </c>
      <c r="I965" s="3" t="s">
        <v>95</v>
      </c>
      <c r="J965" s="3" t="s">
        <v>36</v>
      </c>
      <c r="K965" s="3">
        <v>25</v>
      </c>
      <c r="L965" s="3" t="s">
        <v>25</v>
      </c>
      <c r="M965" s="3" t="str">
        <f>IF(shopping_behavior_updated[[#This Row],[Subscription Status]]="","desconocido",shopping_behavior_updated[[#This Row],[Subscription Status]])</f>
        <v>Yes</v>
      </c>
      <c r="N965" s="3" t="s">
        <v>69</v>
      </c>
      <c r="O965" s="3" t="s">
        <v>25</v>
      </c>
      <c r="P965" s="3" t="s">
        <v>25</v>
      </c>
      <c r="Q965" s="3">
        <v>14</v>
      </c>
      <c r="R965" s="3" t="s">
        <v>38</v>
      </c>
      <c r="S965" s="3" t="s">
        <v>39</v>
      </c>
      <c r="T965" s="3">
        <f>COUNTBLANK(shopping_behavior_updated[Customer ID])</f>
        <v>0</v>
      </c>
      <c r="U965" s="3">
        <f>IF(IFERROR(VLOOKUP(shopping_behavior_updated[[#This Row],[Customer ID]],A966:$A$3902,1,FALSE),0),1,0)</f>
        <v>0</v>
      </c>
    </row>
    <row r="966" spans="1:21" x14ac:dyDescent="0.2">
      <c r="A966" s="3">
        <v>965</v>
      </c>
      <c r="B966" s="3">
        <v>42</v>
      </c>
      <c r="C966" s="3" t="s">
        <v>18</v>
      </c>
      <c r="D966" s="3" t="s">
        <v>40</v>
      </c>
      <c r="E966" s="3" t="s">
        <v>41</v>
      </c>
      <c r="F966" s="3">
        <v>51</v>
      </c>
      <c r="G966" s="3" t="s">
        <v>116</v>
      </c>
      <c r="H966" s="3" t="s">
        <v>43</v>
      </c>
      <c r="I966" s="3" t="s">
        <v>117</v>
      </c>
      <c r="J966" s="3" t="s">
        <v>36</v>
      </c>
      <c r="K966" s="3">
        <v>26</v>
      </c>
      <c r="L966" s="3" t="s">
        <v>25</v>
      </c>
      <c r="M966" s="3" t="str">
        <f>IF(shopping_behavior_updated[[#This Row],[Subscription Status]]="","desconocido",shopping_behavior_updated[[#This Row],[Subscription Status]])</f>
        <v>Yes</v>
      </c>
      <c r="N966" s="3" t="s">
        <v>44</v>
      </c>
      <c r="O966" s="3" t="s">
        <v>25</v>
      </c>
      <c r="P966" s="3" t="s">
        <v>25</v>
      </c>
      <c r="Q966" s="3">
        <v>12</v>
      </c>
      <c r="R966" s="3" t="s">
        <v>27</v>
      </c>
      <c r="S966" s="3" t="s">
        <v>75</v>
      </c>
      <c r="T966" s="3">
        <f>COUNTBLANK(shopping_behavior_updated[Customer ID])</f>
        <v>0</v>
      </c>
      <c r="U966" s="3">
        <f>IF(IFERROR(VLOOKUP(shopping_behavior_updated[[#This Row],[Customer ID]],A967:$A$3902,1,FALSE),0),1,0)</f>
        <v>0</v>
      </c>
    </row>
    <row r="967" spans="1:21" x14ac:dyDescent="0.2">
      <c r="A967" s="3">
        <v>966</v>
      </c>
      <c r="B967" s="3">
        <v>43</v>
      </c>
      <c r="C967" s="3" t="s">
        <v>18</v>
      </c>
      <c r="D967" s="3" t="s">
        <v>136</v>
      </c>
      <c r="E967" s="3" t="s">
        <v>41</v>
      </c>
      <c r="F967" s="3">
        <v>55</v>
      </c>
      <c r="G967" s="3" t="s">
        <v>78</v>
      </c>
      <c r="H967" s="3" t="s">
        <v>22</v>
      </c>
      <c r="I967" s="3" t="s">
        <v>93</v>
      </c>
      <c r="J967" s="3" t="s">
        <v>36</v>
      </c>
      <c r="K967" s="3">
        <v>5</v>
      </c>
      <c r="L967" s="3" t="s">
        <v>25</v>
      </c>
      <c r="M967" s="3" t="str">
        <f>IF(shopping_behavior_updated[[#This Row],[Subscription Status]]="","desconocido",shopping_behavior_updated[[#This Row],[Subscription Status]])</f>
        <v>Yes</v>
      </c>
      <c r="N967" s="3" t="s">
        <v>73</v>
      </c>
      <c r="O967" s="3" t="s">
        <v>25</v>
      </c>
      <c r="P967" s="3" t="s">
        <v>25</v>
      </c>
      <c r="Q967" s="3">
        <v>10</v>
      </c>
      <c r="R967" s="3" t="s">
        <v>38</v>
      </c>
      <c r="S967" s="3" t="s">
        <v>48</v>
      </c>
      <c r="T967" s="3">
        <f>COUNTBLANK(shopping_behavior_updated[Customer ID])</f>
        <v>0</v>
      </c>
      <c r="U967" s="3">
        <f>IF(IFERROR(VLOOKUP(shopping_behavior_updated[[#This Row],[Customer ID]],A968:$A$3902,1,FALSE),0),1,0)</f>
        <v>0</v>
      </c>
    </row>
    <row r="968" spans="1:21" x14ac:dyDescent="0.2">
      <c r="A968" s="3">
        <v>967</v>
      </c>
      <c r="B968" s="3">
        <v>58</v>
      </c>
      <c r="C968" s="3" t="s">
        <v>18</v>
      </c>
      <c r="D968" s="3" t="s">
        <v>80</v>
      </c>
      <c r="E968" s="3" t="s">
        <v>20</v>
      </c>
      <c r="F968" s="3">
        <v>55</v>
      </c>
      <c r="G968" s="3" t="s">
        <v>21</v>
      </c>
      <c r="H968" s="3" t="s">
        <v>43</v>
      </c>
      <c r="I968" s="3" t="s">
        <v>109</v>
      </c>
      <c r="J968" s="3" t="s">
        <v>36</v>
      </c>
      <c r="K968" s="3">
        <v>49</v>
      </c>
      <c r="L968" s="3" t="s">
        <v>25</v>
      </c>
      <c r="M968" s="3" t="str">
        <f>IF(shopping_behavior_updated[[#This Row],[Subscription Status]]="","desconocido",shopping_behavior_updated[[#This Row],[Subscription Status]])</f>
        <v>Yes</v>
      </c>
      <c r="N968" s="3" t="s">
        <v>26</v>
      </c>
      <c r="O968" s="3" t="s">
        <v>25</v>
      </c>
      <c r="P968" s="3" t="s">
        <v>25</v>
      </c>
      <c r="Q968" s="3">
        <v>19</v>
      </c>
      <c r="R968" s="3" t="s">
        <v>32</v>
      </c>
      <c r="S968" s="3" t="s">
        <v>48</v>
      </c>
      <c r="T968" s="3">
        <f>COUNTBLANK(shopping_behavior_updated[Customer ID])</f>
        <v>0</v>
      </c>
      <c r="U968" s="3">
        <f>IF(IFERROR(VLOOKUP(shopping_behavior_updated[[#This Row],[Customer ID]],A969:$A$3902,1,FALSE),0),1,0)</f>
        <v>0</v>
      </c>
    </row>
    <row r="969" spans="1:21" x14ac:dyDescent="0.2">
      <c r="A969" s="3">
        <v>968</v>
      </c>
      <c r="B969" s="3">
        <v>27</v>
      </c>
      <c r="C969" s="3" t="s">
        <v>18</v>
      </c>
      <c r="D969" s="3" t="s">
        <v>103</v>
      </c>
      <c r="E969" s="3" t="s">
        <v>20</v>
      </c>
      <c r="F969" s="3">
        <v>26</v>
      </c>
      <c r="G969" s="3" t="s">
        <v>141</v>
      </c>
      <c r="H969" s="3" t="s">
        <v>35</v>
      </c>
      <c r="I969" s="3" t="s">
        <v>64</v>
      </c>
      <c r="J969" s="3" t="s">
        <v>52</v>
      </c>
      <c r="K969" s="3">
        <v>37</v>
      </c>
      <c r="L969" s="3" t="s">
        <v>25</v>
      </c>
      <c r="M969" s="3" t="str">
        <f>IF(shopping_behavior_updated[[#This Row],[Subscription Status]]="","desconocido",shopping_behavior_updated[[#This Row],[Subscription Status]])</f>
        <v>Yes</v>
      </c>
      <c r="N969" s="3" t="s">
        <v>73</v>
      </c>
      <c r="O969" s="3" t="s">
        <v>25</v>
      </c>
      <c r="P969" s="3" t="s">
        <v>25</v>
      </c>
      <c r="Q969" s="3">
        <v>4</v>
      </c>
      <c r="R969" s="3" t="s">
        <v>32</v>
      </c>
      <c r="S969" s="3" t="s">
        <v>39</v>
      </c>
      <c r="T969" s="3">
        <f>COUNTBLANK(shopping_behavior_updated[Customer ID])</f>
        <v>0</v>
      </c>
      <c r="U969" s="3">
        <f>IF(IFERROR(VLOOKUP(shopping_behavior_updated[[#This Row],[Customer ID]],A970:$A$3902,1,FALSE),0),1,0)</f>
        <v>0</v>
      </c>
    </row>
    <row r="970" spans="1:21" x14ac:dyDescent="0.2">
      <c r="A970" s="3">
        <v>969</v>
      </c>
      <c r="B970" s="3">
        <v>57</v>
      </c>
      <c r="C970" s="3" t="s">
        <v>18</v>
      </c>
      <c r="D970" s="3" t="s">
        <v>58</v>
      </c>
      <c r="E970" s="3" t="s">
        <v>20</v>
      </c>
      <c r="F970" s="3">
        <v>67</v>
      </c>
      <c r="G970" s="3" t="s">
        <v>97</v>
      </c>
      <c r="H970" s="3" t="s">
        <v>22</v>
      </c>
      <c r="I970" s="3" t="s">
        <v>23</v>
      </c>
      <c r="J970" s="3" t="s">
        <v>52</v>
      </c>
      <c r="K970" s="3">
        <v>31</v>
      </c>
      <c r="L970" s="3" t="s">
        <v>25</v>
      </c>
      <c r="M970" s="3" t="str">
        <f>IF(shopping_behavior_updated[[#This Row],[Subscription Status]]="","desconocido",shopping_behavior_updated[[#This Row],[Subscription Status]])</f>
        <v>Yes</v>
      </c>
      <c r="N970" s="3" t="s">
        <v>44</v>
      </c>
      <c r="O970" s="3" t="s">
        <v>25</v>
      </c>
      <c r="P970" s="3" t="s">
        <v>25</v>
      </c>
      <c r="Q970" s="3">
        <v>48</v>
      </c>
      <c r="R970" s="3" t="s">
        <v>74</v>
      </c>
      <c r="S970" s="3" t="s">
        <v>57</v>
      </c>
      <c r="T970" s="3">
        <f>COUNTBLANK(shopping_behavior_updated[Customer ID])</f>
        <v>0</v>
      </c>
      <c r="U970" s="3">
        <f>IF(IFERROR(VLOOKUP(shopping_behavior_updated[[#This Row],[Customer ID]],A971:$A$3902,1,FALSE),0),1,0)</f>
        <v>0</v>
      </c>
    </row>
    <row r="971" spans="1:21" x14ac:dyDescent="0.2">
      <c r="A971" s="3">
        <v>970</v>
      </c>
      <c r="B971" s="3">
        <v>40</v>
      </c>
      <c r="C971" s="3" t="s">
        <v>18</v>
      </c>
      <c r="D971" s="3" t="s">
        <v>61</v>
      </c>
      <c r="E971" s="3" t="s">
        <v>62</v>
      </c>
      <c r="F971" s="3">
        <v>31</v>
      </c>
      <c r="G971" s="3" t="s">
        <v>98</v>
      </c>
      <c r="H971" s="3" t="s">
        <v>35</v>
      </c>
      <c r="I971" s="3" t="s">
        <v>68</v>
      </c>
      <c r="J971" s="3" t="s">
        <v>56</v>
      </c>
      <c r="K971" s="3">
        <v>32</v>
      </c>
      <c r="L971" s="3" t="s">
        <v>25</v>
      </c>
      <c r="M971" s="3" t="str">
        <f>IF(shopping_behavior_updated[[#This Row],[Subscription Status]]="","desconocido",shopping_behavior_updated[[#This Row],[Subscription Status]])</f>
        <v>Yes</v>
      </c>
      <c r="N971" s="3" t="s">
        <v>26</v>
      </c>
      <c r="O971" s="3" t="s">
        <v>25</v>
      </c>
      <c r="P971" s="3" t="s">
        <v>25</v>
      </c>
      <c r="Q971" s="3">
        <v>37</v>
      </c>
      <c r="R971" s="3" t="s">
        <v>45</v>
      </c>
      <c r="S971" s="3" t="s">
        <v>87</v>
      </c>
      <c r="T971" s="3">
        <f>COUNTBLANK(shopping_behavior_updated[Customer ID])</f>
        <v>0</v>
      </c>
      <c r="U971" s="3">
        <f>IF(IFERROR(VLOOKUP(shopping_behavior_updated[[#This Row],[Customer ID]],A972:$A$3902,1,FALSE),0),1,0)</f>
        <v>0</v>
      </c>
    </row>
    <row r="972" spans="1:21" x14ac:dyDescent="0.2">
      <c r="A972" s="3">
        <v>971</v>
      </c>
      <c r="B972" s="3">
        <v>45</v>
      </c>
      <c r="C972" s="3" t="s">
        <v>18</v>
      </c>
      <c r="D972" s="3" t="s">
        <v>33</v>
      </c>
      <c r="E972" s="3" t="s">
        <v>20</v>
      </c>
      <c r="F972" s="3">
        <v>66</v>
      </c>
      <c r="G972" s="3" t="s">
        <v>98</v>
      </c>
      <c r="H972" s="3" t="s">
        <v>35</v>
      </c>
      <c r="I972" s="3" t="s">
        <v>31</v>
      </c>
      <c r="J972" s="3" t="s">
        <v>24</v>
      </c>
      <c r="K972" s="3">
        <v>44</v>
      </c>
      <c r="L972" s="3" t="s">
        <v>25</v>
      </c>
      <c r="M972" s="3" t="str">
        <f>IF(shopping_behavior_updated[[#This Row],[Subscription Status]]="","desconocido",shopping_behavior_updated[[#This Row],[Subscription Status]])</f>
        <v>Yes</v>
      </c>
      <c r="N972" s="3" t="s">
        <v>37</v>
      </c>
      <c r="O972" s="3" t="s">
        <v>25</v>
      </c>
      <c r="P972" s="3" t="s">
        <v>25</v>
      </c>
      <c r="Q972" s="3">
        <v>4</v>
      </c>
      <c r="R972" s="3" t="s">
        <v>32</v>
      </c>
      <c r="S972" s="3" t="s">
        <v>87</v>
      </c>
      <c r="T972" s="3">
        <f>COUNTBLANK(shopping_behavior_updated[Customer ID])</f>
        <v>0</v>
      </c>
      <c r="U972" s="3">
        <f>IF(IFERROR(VLOOKUP(shopping_behavior_updated[[#This Row],[Customer ID]],A973:$A$3902,1,FALSE),0),1,0)</f>
        <v>0</v>
      </c>
    </row>
    <row r="973" spans="1:21" x14ac:dyDescent="0.2">
      <c r="A973" s="3">
        <v>972</v>
      </c>
      <c r="B973" s="3">
        <v>47</v>
      </c>
      <c r="C973" s="3" t="s">
        <v>18</v>
      </c>
      <c r="D973" s="3" t="s">
        <v>88</v>
      </c>
      <c r="E973" s="3" t="s">
        <v>66</v>
      </c>
      <c r="F973" s="3">
        <v>67</v>
      </c>
      <c r="G973" s="3" t="s">
        <v>115</v>
      </c>
      <c r="H973" s="3" t="s">
        <v>43</v>
      </c>
      <c r="I973" s="3" t="s">
        <v>108</v>
      </c>
      <c r="J973" s="3" t="s">
        <v>52</v>
      </c>
      <c r="K973" s="3">
        <v>43</v>
      </c>
      <c r="L973" s="3" t="s">
        <v>25</v>
      </c>
      <c r="M973" s="3" t="str">
        <f>IF(shopping_behavior_updated[[#This Row],[Subscription Status]]="","desconocido",shopping_behavior_updated[[#This Row],[Subscription Status]])</f>
        <v>Yes</v>
      </c>
      <c r="N973" s="3" t="s">
        <v>44</v>
      </c>
      <c r="O973" s="3" t="s">
        <v>25</v>
      </c>
      <c r="P973" s="3" t="s">
        <v>25</v>
      </c>
      <c r="Q973" s="3">
        <v>15</v>
      </c>
      <c r="R973" s="3" t="s">
        <v>38</v>
      </c>
      <c r="S973" s="3" t="s">
        <v>39</v>
      </c>
      <c r="T973" s="3">
        <f>COUNTBLANK(shopping_behavior_updated[Customer ID])</f>
        <v>0</v>
      </c>
      <c r="U973" s="3">
        <f>IF(IFERROR(VLOOKUP(shopping_behavior_updated[[#This Row],[Customer ID]],A974:$A$3902,1,FALSE),0),1,0)</f>
        <v>0</v>
      </c>
    </row>
    <row r="974" spans="1:21" x14ac:dyDescent="0.2">
      <c r="A974" s="3">
        <v>973</v>
      </c>
      <c r="B974" s="3">
        <v>61</v>
      </c>
      <c r="C974" s="3" t="s">
        <v>18</v>
      </c>
      <c r="D974" s="3" t="s">
        <v>49</v>
      </c>
      <c r="E974" s="3" t="s">
        <v>41</v>
      </c>
      <c r="F974" s="3">
        <v>61</v>
      </c>
      <c r="G974" s="3" t="s">
        <v>111</v>
      </c>
      <c r="H974" s="3" t="s">
        <v>22</v>
      </c>
      <c r="I974" s="3" t="s">
        <v>79</v>
      </c>
      <c r="J974" s="3" t="s">
        <v>24</v>
      </c>
      <c r="K974" s="3">
        <v>3</v>
      </c>
      <c r="L974" s="3" t="s">
        <v>25</v>
      </c>
      <c r="M974" s="3" t="str">
        <f>IF(shopping_behavior_updated[[#This Row],[Subscription Status]]="","desconocido",shopping_behavior_updated[[#This Row],[Subscription Status]])</f>
        <v>Yes</v>
      </c>
      <c r="N974" s="3" t="s">
        <v>53</v>
      </c>
      <c r="O974" s="3" t="s">
        <v>25</v>
      </c>
      <c r="P974" s="3" t="s">
        <v>25</v>
      </c>
      <c r="Q974" s="3">
        <v>33</v>
      </c>
      <c r="R974" s="3" t="s">
        <v>38</v>
      </c>
      <c r="S974" s="3" t="s">
        <v>39</v>
      </c>
      <c r="T974" s="3">
        <f>COUNTBLANK(shopping_behavior_updated[Customer ID])</f>
        <v>0</v>
      </c>
      <c r="U974" s="3">
        <f>IF(IFERROR(VLOOKUP(shopping_behavior_updated[[#This Row],[Customer ID]],A975:$A$3902,1,FALSE),0),1,0)</f>
        <v>0</v>
      </c>
    </row>
    <row r="975" spans="1:21" x14ac:dyDescent="0.2">
      <c r="A975" s="3">
        <v>974</v>
      </c>
      <c r="B975" s="3">
        <v>60</v>
      </c>
      <c r="C975" s="3" t="s">
        <v>18</v>
      </c>
      <c r="D975" s="3" t="s">
        <v>101</v>
      </c>
      <c r="E975" s="3" t="s">
        <v>62</v>
      </c>
      <c r="F975" s="3">
        <v>75</v>
      </c>
      <c r="G975" s="3" t="s">
        <v>111</v>
      </c>
      <c r="H975" s="3" t="s">
        <v>43</v>
      </c>
      <c r="I975" s="3" t="s">
        <v>84</v>
      </c>
      <c r="J975" s="3" t="s">
        <v>56</v>
      </c>
      <c r="K975" s="3">
        <v>35</v>
      </c>
      <c r="L975" s="3" t="s">
        <v>25</v>
      </c>
      <c r="M975" s="3" t="str">
        <f>IF(shopping_behavior_updated[[#This Row],[Subscription Status]]="","desconocido",shopping_behavior_updated[[#This Row],[Subscription Status]])</f>
        <v>Yes</v>
      </c>
      <c r="N975" s="3" t="s">
        <v>69</v>
      </c>
      <c r="O975" s="3" t="s">
        <v>25</v>
      </c>
      <c r="P975" s="3" t="s">
        <v>25</v>
      </c>
      <c r="Q975" s="3">
        <v>30</v>
      </c>
      <c r="R975" s="3" t="s">
        <v>74</v>
      </c>
      <c r="S975" s="3" t="s">
        <v>57</v>
      </c>
      <c r="T975" s="3">
        <f>COUNTBLANK(shopping_behavior_updated[Customer ID])</f>
        <v>0</v>
      </c>
      <c r="U975" s="3">
        <f>IF(IFERROR(VLOOKUP(shopping_behavior_updated[[#This Row],[Customer ID]],A976:$A$3902,1,FALSE),0),1,0)</f>
        <v>0</v>
      </c>
    </row>
    <row r="976" spans="1:21" x14ac:dyDescent="0.2">
      <c r="A976" s="3">
        <v>975</v>
      </c>
      <c r="B976" s="3">
        <v>69</v>
      </c>
      <c r="C976" s="3" t="s">
        <v>18</v>
      </c>
      <c r="D976" s="3" t="s">
        <v>86</v>
      </c>
      <c r="E976" s="3" t="s">
        <v>20</v>
      </c>
      <c r="F976" s="3">
        <v>90</v>
      </c>
      <c r="G976" s="3" t="s">
        <v>97</v>
      </c>
      <c r="H976" s="3" t="s">
        <v>43</v>
      </c>
      <c r="I976" s="3" t="s">
        <v>117</v>
      </c>
      <c r="J976" s="3" t="s">
        <v>36</v>
      </c>
      <c r="K976" s="3">
        <v>36</v>
      </c>
      <c r="L976" s="3" t="s">
        <v>25</v>
      </c>
      <c r="M976" s="3" t="str">
        <f>IF(shopping_behavior_updated[[#This Row],[Subscription Status]]="","desconocido",shopping_behavior_updated[[#This Row],[Subscription Status]])</f>
        <v>Yes</v>
      </c>
      <c r="N976" s="3" t="s">
        <v>69</v>
      </c>
      <c r="O976" s="3" t="s">
        <v>25</v>
      </c>
      <c r="P976" s="3" t="s">
        <v>25</v>
      </c>
      <c r="Q976" s="3">
        <v>23</v>
      </c>
      <c r="R976" s="3" t="s">
        <v>74</v>
      </c>
      <c r="S976" s="3" t="s">
        <v>87</v>
      </c>
      <c r="T976" s="3">
        <f>COUNTBLANK(shopping_behavior_updated[Customer ID])</f>
        <v>0</v>
      </c>
      <c r="U976" s="3">
        <f>IF(IFERROR(VLOOKUP(shopping_behavior_updated[[#This Row],[Customer ID]],A977:$A$3902,1,FALSE),0),1,0)</f>
        <v>0</v>
      </c>
    </row>
    <row r="977" spans="1:21" x14ac:dyDescent="0.2">
      <c r="A977" s="3">
        <v>976</v>
      </c>
      <c r="B977" s="3">
        <v>58</v>
      </c>
      <c r="C977" s="3" t="s">
        <v>18</v>
      </c>
      <c r="D977" s="3" t="s">
        <v>29</v>
      </c>
      <c r="E977" s="3" t="s">
        <v>20</v>
      </c>
      <c r="F977" s="3">
        <v>40</v>
      </c>
      <c r="G977" s="3" t="s">
        <v>148</v>
      </c>
      <c r="H977" s="3" t="s">
        <v>43</v>
      </c>
      <c r="I977" s="3" t="s">
        <v>77</v>
      </c>
      <c r="J977" s="3" t="s">
        <v>52</v>
      </c>
      <c r="K977" s="3">
        <v>38</v>
      </c>
      <c r="L977" s="3" t="s">
        <v>25</v>
      </c>
      <c r="M977" s="3" t="str">
        <f>IF(shopping_behavior_updated[[#This Row],[Subscription Status]]="","desconocido",shopping_behavior_updated[[#This Row],[Subscription Status]])</f>
        <v>Yes</v>
      </c>
      <c r="N977" s="3" t="s">
        <v>69</v>
      </c>
      <c r="O977" s="3" t="s">
        <v>25</v>
      </c>
      <c r="P977" s="3" t="s">
        <v>25</v>
      </c>
      <c r="Q977" s="3">
        <v>2</v>
      </c>
      <c r="R977" s="3" t="s">
        <v>74</v>
      </c>
      <c r="S977" s="3" t="s">
        <v>39</v>
      </c>
      <c r="T977" s="3">
        <f>COUNTBLANK(shopping_behavior_updated[Customer ID])</f>
        <v>0</v>
      </c>
      <c r="U977" s="3">
        <f>IF(IFERROR(VLOOKUP(shopping_behavior_updated[[#This Row],[Customer ID]],A978:$A$3902,1,FALSE),0),1,0)</f>
        <v>0</v>
      </c>
    </row>
    <row r="978" spans="1:21" x14ac:dyDescent="0.2">
      <c r="A978" s="3">
        <v>977</v>
      </c>
      <c r="B978" s="3">
        <v>34</v>
      </c>
      <c r="C978" s="3" t="s">
        <v>18</v>
      </c>
      <c r="D978" s="3" t="s">
        <v>112</v>
      </c>
      <c r="E978" s="3" t="s">
        <v>20</v>
      </c>
      <c r="F978" s="3">
        <v>90</v>
      </c>
      <c r="G978" s="3" t="s">
        <v>102</v>
      </c>
      <c r="H978" s="3" t="s">
        <v>43</v>
      </c>
      <c r="I978" s="3" t="s">
        <v>23</v>
      </c>
      <c r="J978" s="3" t="s">
        <v>56</v>
      </c>
      <c r="K978" s="3">
        <v>36</v>
      </c>
      <c r="L978" s="3" t="s">
        <v>25</v>
      </c>
      <c r="M978" s="3" t="str">
        <f>IF(shopping_behavior_updated[[#This Row],[Subscription Status]]="","desconocido",shopping_behavior_updated[[#This Row],[Subscription Status]])</f>
        <v>Yes</v>
      </c>
      <c r="N978" s="3" t="s">
        <v>26</v>
      </c>
      <c r="O978" s="3" t="s">
        <v>25</v>
      </c>
      <c r="P978" s="3" t="s">
        <v>25</v>
      </c>
      <c r="Q978" s="3">
        <v>50</v>
      </c>
      <c r="R978" s="3" t="s">
        <v>38</v>
      </c>
      <c r="S978" s="3" t="s">
        <v>96</v>
      </c>
      <c r="T978" s="3">
        <f>COUNTBLANK(shopping_behavior_updated[Customer ID])</f>
        <v>0</v>
      </c>
      <c r="U978" s="3">
        <f>IF(IFERROR(VLOOKUP(shopping_behavior_updated[[#This Row],[Customer ID]],A979:$A$3902,1,FALSE),0),1,0)</f>
        <v>0</v>
      </c>
    </row>
    <row r="979" spans="1:21" x14ac:dyDescent="0.2">
      <c r="A979" s="3">
        <v>978</v>
      </c>
      <c r="B979" s="3">
        <v>20</v>
      </c>
      <c r="C979" s="3" t="s">
        <v>18</v>
      </c>
      <c r="D979" s="3" t="s">
        <v>132</v>
      </c>
      <c r="E979" s="3" t="s">
        <v>66</v>
      </c>
      <c r="F979" s="3">
        <v>20</v>
      </c>
      <c r="G979" s="3" t="s">
        <v>148</v>
      </c>
      <c r="H979" s="3" t="s">
        <v>43</v>
      </c>
      <c r="I979" s="3" t="s">
        <v>93</v>
      </c>
      <c r="J979" s="3" t="s">
        <v>36</v>
      </c>
      <c r="K979" s="3">
        <v>46</v>
      </c>
      <c r="L979" s="3" t="s">
        <v>25</v>
      </c>
      <c r="M979" s="3" t="str">
        <f>IF(shopping_behavior_updated[[#This Row],[Subscription Status]]="","desconocido",shopping_behavior_updated[[#This Row],[Subscription Status]])</f>
        <v>Yes</v>
      </c>
      <c r="N979" s="3" t="s">
        <v>26</v>
      </c>
      <c r="O979" s="3" t="s">
        <v>25</v>
      </c>
      <c r="P979" s="3" t="s">
        <v>25</v>
      </c>
      <c r="Q979" s="3">
        <v>34</v>
      </c>
      <c r="R979" s="3" t="s">
        <v>32</v>
      </c>
      <c r="S979" s="3" t="s">
        <v>75</v>
      </c>
      <c r="T979" s="3">
        <f>COUNTBLANK(shopping_behavior_updated[Customer ID])</f>
        <v>0</v>
      </c>
      <c r="U979" s="3">
        <f>IF(IFERROR(VLOOKUP(shopping_behavior_updated[[#This Row],[Customer ID]],A980:$A$3902,1,FALSE),0),1,0)</f>
        <v>0</v>
      </c>
    </row>
    <row r="980" spans="1:21" x14ac:dyDescent="0.2">
      <c r="A980" s="3">
        <v>979</v>
      </c>
      <c r="B980" s="3">
        <v>56</v>
      </c>
      <c r="C980" s="3" t="s">
        <v>18</v>
      </c>
      <c r="D980" s="3" t="s">
        <v>142</v>
      </c>
      <c r="E980" s="3" t="s">
        <v>66</v>
      </c>
      <c r="F980" s="3">
        <v>40</v>
      </c>
      <c r="G980" s="3" t="s">
        <v>111</v>
      </c>
      <c r="H980" s="3" t="s">
        <v>43</v>
      </c>
      <c r="I980" s="3" t="s">
        <v>47</v>
      </c>
      <c r="J980" s="3" t="s">
        <v>52</v>
      </c>
      <c r="K980" s="3">
        <v>25</v>
      </c>
      <c r="L980" s="3" t="s">
        <v>25</v>
      </c>
      <c r="M980" s="3" t="str">
        <f>IF(shopping_behavior_updated[[#This Row],[Subscription Status]]="","desconocido",shopping_behavior_updated[[#This Row],[Subscription Status]])</f>
        <v>Yes</v>
      </c>
      <c r="N980" s="3" t="s">
        <v>53</v>
      </c>
      <c r="O980" s="3" t="s">
        <v>25</v>
      </c>
      <c r="P980" s="3" t="s">
        <v>25</v>
      </c>
      <c r="Q980" s="3">
        <v>33</v>
      </c>
      <c r="R980" s="3" t="s">
        <v>38</v>
      </c>
      <c r="S980" s="3" t="s">
        <v>39</v>
      </c>
      <c r="T980" s="3">
        <f>COUNTBLANK(shopping_behavior_updated[Customer ID])</f>
        <v>0</v>
      </c>
      <c r="U980" s="3">
        <f>IF(IFERROR(VLOOKUP(shopping_behavior_updated[[#This Row],[Customer ID]],A981:$A$3902,1,FALSE),0),1,0)</f>
        <v>0</v>
      </c>
    </row>
    <row r="981" spans="1:21" x14ac:dyDescent="0.2">
      <c r="A981" s="3">
        <v>980</v>
      </c>
      <c r="B981" s="3">
        <v>64</v>
      </c>
      <c r="C981" s="3" t="s">
        <v>18</v>
      </c>
      <c r="D981" s="3" t="s">
        <v>123</v>
      </c>
      <c r="E981" s="3" t="s">
        <v>66</v>
      </c>
      <c r="F981" s="3">
        <v>33</v>
      </c>
      <c r="G981" s="3" t="s">
        <v>81</v>
      </c>
      <c r="H981" s="3" t="s">
        <v>35</v>
      </c>
      <c r="I981" s="3" t="s">
        <v>109</v>
      </c>
      <c r="J981" s="3" t="s">
        <v>56</v>
      </c>
      <c r="K981" s="3">
        <v>35</v>
      </c>
      <c r="L981" s="3" t="s">
        <v>25</v>
      </c>
      <c r="M981" s="3" t="str">
        <f>IF(shopping_behavior_updated[[#This Row],[Subscription Status]]="","desconocido",shopping_behavior_updated[[#This Row],[Subscription Status]])</f>
        <v>Yes</v>
      </c>
      <c r="N981" s="3" t="s">
        <v>73</v>
      </c>
      <c r="O981" s="3" t="s">
        <v>25</v>
      </c>
      <c r="P981" s="3" t="s">
        <v>25</v>
      </c>
      <c r="Q981" s="3">
        <v>34</v>
      </c>
      <c r="R981" s="3" t="s">
        <v>85</v>
      </c>
      <c r="S981" s="3" t="s">
        <v>87</v>
      </c>
      <c r="T981" s="3">
        <f>COUNTBLANK(shopping_behavior_updated[Customer ID])</f>
        <v>0</v>
      </c>
      <c r="U981" s="3">
        <f>IF(IFERROR(VLOOKUP(shopping_behavior_updated[[#This Row],[Customer ID]],A982:$A$3902,1,FALSE),0),1,0)</f>
        <v>0</v>
      </c>
    </row>
    <row r="982" spans="1:21" x14ac:dyDescent="0.2">
      <c r="A982" s="3">
        <v>981</v>
      </c>
      <c r="B982" s="3">
        <v>56</v>
      </c>
      <c r="C982" s="3" t="s">
        <v>18</v>
      </c>
      <c r="D982" s="3" t="s">
        <v>136</v>
      </c>
      <c r="E982" s="3" t="s">
        <v>41</v>
      </c>
      <c r="F982" s="3">
        <v>98</v>
      </c>
      <c r="G982" s="3" t="s">
        <v>127</v>
      </c>
      <c r="H982" s="3" t="s">
        <v>35</v>
      </c>
      <c r="I982" s="3" t="s">
        <v>135</v>
      </c>
      <c r="J982" s="3" t="s">
        <v>36</v>
      </c>
      <c r="K982" s="3">
        <v>4</v>
      </c>
      <c r="L982" s="3" t="s">
        <v>25</v>
      </c>
      <c r="M982" s="3" t="str">
        <f>IF(shopping_behavior_updated[[#This Row],[Subscription Status]]="","desconocido",shopping_behavior_updated[[#This Row],[Subscription Status]])</f>
        <v>Yes</v>
      </c>
      <c r="N982" s="3" t="s">
        <v>37</v>
      </c>
      <c r="O982" s="3" t="s">
        <v>25</v>
      </c>
      <c r="P982" s="3" t="s">
        <v>25</v>
      </c>
      <c r="Q982" s="3">
        <v>39</v>
      </c>
      <c r="R982" s="3" t="s">
        <v>45</v>
      </c>
      <c r="S982" s="3" t="s">
        <v>96</v>
      </c>
      <c r="T982" s="3">
        <f>COUNTBLANK(shopping_behavior_updated[Customer ID])</f>
        <v>0</v>
      </c>
      <c r="U982" s="3">
        <f>IF(IFERROR(VLOOKUP(shopping_behavior_updated[[#This Row],[Customer ID]],A983:$A$3902,1,FALSE),0),1,0)</f>
        <v>0</v>
      </c>
    </row>
    <row r="983" spans="1:21" x14ac:dyDescent="0.2">
      <c r="A983" s="3">
        <v>982</v>
      </c>
      <c r="B983" s="3">
        <v>27</v>
      </c>
      <c r="C983" s="3" t="s">
        <v>18</v>
      </c>
      <c r="D983" s="3" t="s">
        <v>132</v>
      </c>
      <c r="E983" s="3" t="s">
        <v>66</v>
      </c>
      <c r="F983" s="3">
        <v>42</v>
      </c>
      <c r="G983" s="3" t="s">
        <v>127</v>
      </c>
      <c r="H983" s="3" t="s">
        <v>43</v>
      </c>
      <c r="I983" s="3" t="s">
        <v>64</v>
      </c>
      <c r="J983" s="3" t="s">
        <v>36</v>
      </c>
      <c r="K983" s="3">
        <v>35</v>
      </c>
      <c r="L983" s="3" t="s">
        <v>25</v>
      </c>
      <c r="M983" s="3" t="str">
        <f>IF(shopping_behavior_updated[[#This Row],[Subscription Status]]="","desconocido",shopping_behavior_updated[[#This Row],[Subscription Status]])</f>
        <v>Yes</v>
      </c>
      <c r="N983" s="3" t="s">
        <v>44</v>
      </c>
      <c r="O983" s="3" t="s">
        <v>25</v>
      </c>
      <c r="P983" s="3" t="s">
        <v>25</v>
      </c>
      <c r="Q983" s="3">
        <v>47</v>
      </c>
      <c r="R983" s="3" t="s">
        <v>38</v>
      </c>
      <c r="S983" s="3" t="s">
        <v>57</v>
      </c>
      <c r="T983" s="3">
        <f>COUNTBLANK(shopping_behavior_updated[Customer ID])</f>
        <v>0</v>
      </c>
      <c r="U983" s="3">
        <f>IF(IFERROR(VLOOKUP(shopping_behavior_updated[[#This Row],[Customer ID]],A984:$A$3902,1,FALSE),0),1,0)</f>
        <v>0</v>
      </c>
    </row>
    <row r="984" spans="1:21" x14ac:dyDescent="0.2">
      <c r="A984" s="3">
        <v>983</v>
      </c>
      <c r="B984" s="3">
        <v>35</v>
      </c>
      <c r="C984" s="3" t="s">
        <v>18</v>
      </c>
      <c r="D984" s="3" t="s">
        <v>61</v>
      </c>
      <c r="E984" s="3" t="s">
        <v>62</v>
      </c>
      <c r="F984" s="3">
        <v>62</v>
      </c>
      <c r="G984" s="3" t="s">
        <v>104</v>
      </c>
      <c r="H984" s="3" t="s">
        <v>35</v>
      </c>
      <c r="I984" s="3" t="s">
        <v>107</v>
      </c>
      <c r="J984" s="3" t="s">
        <v>52</v>
      </c>
      <c r="K984" s="3">
        <v>32</v>
      </c>
      <c r="L984" s="3" t="s">
        <v>25</v>
      </c>
      <c r="M984" s="3" t="str">
        <f>IF(shopping_behavior_updated[[#This Row],[Subscription Status]]="","desconocido",shopping_behavior_updated[[#This Row],[Subscription Status]])</f>
        <v>Yes</v>
      </c>
      <c r="N984" s="3" t="s">
        <v>53</v>
      </c>
      <c r="O984" s="3" t="s">
        <v>25</v>
      </c>
      <c r="P984" s="3" t="s">
        <v>25</v>
      </c>
      <c r="Q984" s="3">
        <v>37</v>
      </c>
      <c r="R984" s="3" t="s">
        <v>45</v>
      </c>
      <c r="S984" s="3" t="s">
        <v>87</v>
      </c>
      <c r="T984" s="3">
        <f>COUNTBLANK(shopping_behavior_updated[Customer ID])</f>
        <v>0</v>
      </c>
      <c r="U984" s="3">
        <f>IF(IFERROR(VLOOKUP(shopping_behavior_updated[[#This Row],[Customer ID]],A985:$A$3902,1,FALSE),0),1,0)</f>
        <v>0</v>
      </c>
    </row>
    <row r="985" spans="1:21" x14ac:dyDescent="0.2">
      <c r="A985" s="3">
        <v>984</v>
      </c>
      <c r="B985" s="3">
        <v>24</v>
      </c>
      <c r="C985" s="3" t="s">
        <v>18</v>
      </c>
      <c r="D985" s="3" t="s">
        <v>123</v>
      </c>
      <c r="E985" s="3" t="s">
        <v>66</v>
      </c>
      <c r="F985" s="3">
        <v>45</v>
      </c>
      <c r="G985" s="3" t="s">
        <v>129</v>
      </c>
      <c r="H985" s="3" t="s">
        <v>22</v>
      </c>
      <c r="I985" s="3" t="s">
        <v>125</v>
      </c>
      <c r="J985" s="3" t="s">
        <v>24</v>
      </c>
      <c r="K985" s="3">
        <v>35</v>
      </c>
      <c r="L985" s="3" t="s">
        <v>25</v>
      </c>
      <c r="M985" s="3" t="str">
        <f>IF(shopping_behavior_updated[[#This Row],[Subscription Status]]="","desconocido",shopping_behavior_updated[[#This Row],[Subscription Status]])</f>
        <v>Yes</v>
      </c>
      <c r="N985" s="3" t="s">
        <v>37</v>
      </c>
      <c r="O985" s="3" t="s">
        <v>25</v>
      </c>
      <c r="P985" s="3" t="s">
        <v>25</v>
      </c>
      <c r="Q985" s="3">
        <v>40</v>
      </c>
      <c r="R985" s="3" t="s">
        <v>27</v>
      </c>
      <c r="S985" s="3" t="s">
        <v>75</v>
      </c>
      <c r="T985" s="3">
        <f>COUNTBLANK(shopping_behavior_updated[Customer ID])</f>
        <v>0</v>
      </c>
      <c r="U985" s="3">
        <f>IF(IFERROR(VLOOKUP(shopping_behavior_updated[[#This Row],[Customer ID]],A986:$A$3902,1,FALSE),0),1,0)</f>
        <v>0</v>
      </c>
    </row>
    <row r="986" spans="1:21" x14ac:dyDescent="0.2">
      <c r="A986" s="3">
        <v>985</v>
      </c>
      <c r="B986" s="3">
        <v>26</v>
      </c>
      <c r="C986" s="3" t="s">
        <v>18</v>
      </c>
      <c r="D986" s="3" t="s">
        <v>70</v>
      </c>
      <c r="E986" s="3" t="s">
        <v>41</v>
      </c>
      <c r="F986" s="3">
        <v>78</v>
      </c>
      <c r="G986" s="3" t="s">
        <v>139</v>
      </c>
      <c r="H986" s="3" t="s">
        <v>43</v>
      </c>
      <c r="I986" s="3" t="s">
        <v>95</v>
      </c>
      <c r="J986" s="3" t="s">
        <v>52</v>
      </c>
      <c r="K986" s="3">
        <v>34</v>
      </c>
      <c r="L986" s="3" t="s">
        <v>25</v>
      </c>
      <c r="M986" s="3" t="str">
        <f>IF(shopping_behavior_updated[[#This Row],[Subscription Status]]="","desconocido",shopping_behavior_updated[[#This Row],[Subscription Status]])</f>
        <v>Yes</v>
      </c>
      <c r="N986" s="3" t="s">
        <v>37</v>
      </c>
      <c r="O986" s="3" t="s">
        <v>25</v>
      </c>
      <c r="P986" s="3" t="s">
        <v>25</v>
      </c>
      <c r="Q986" s="3">
        <v>8</v>
      </c>
      <c r="R986" s="3" t="s">
        <v>38</v>
      </c>
      <c r="S986" s="3" t="s">
        <v>75</v>
      </c>
      <c r="T986" s="3">
        <f>COUNTBLANK(shopping_behavior_updated[Customer ID])</f>
        <v>0</v>
      </c>
      <c r="U986" s="3">
        <f>IF(IFERROR(VLOOKUP(shopping_behavior_updated[[#This Row],[Customer ID]],A987:$A$3902,1,FALSE),0),1,0)</f>
        <v>0</v>
      </c>
    </row>
    <row r="987" spans="1:21" x14ac:dyDescent="0.2">
      <c r="A987" s="3">
        <v>986</v>
      </c>
      <c r="B987" s="3">
        <v>32</v>
      </c>
      <c r="C987" s="3" t="s">
        <v>18</v>
      </c>
      <c r="D987" s="3" t="s">
        <v>65</v>
      </c>
      <c r="E987" s="3" t="s">
        <v>66</v>
      </c>
      <c r="F987" s="3">
        <v>80</v>
      </c>
      <c r="G987" s="3" t="s">
        <v>63</v>
      </c>
      <c r="H987" s="3" t="s">
        <v>43</v>
      </c>
      <c r="I987" s="3" t="s">
        <v>23</v>
      </c>
      <c r="J987" s="3" t="s">
        <v>56</v>
      </c>
      <c r="K987" s="3">
        <v>5</v>
      </c>
      <c r="L987" s="3" t="s">
        <v>25</v>
      </c>
      <c r="M987" s="3" t="str">
        <f>IF(shopping_behavior_updated[[#This Row],[Subscription Status]]="","desconocido",shopping_behavior_updated[[#This Row],[Subscription Status]])</f>
        <v>Yes</v>
      </c>
      <c r="N987" s="3" t="s">
        <v>26</v>
      </c>
      <c r="O987" s="3" t="s">
        <v>25</v>
      </c>
      <c r="P987" s="3" t="s">
        <v>25</v>
      </c>
      <c r="Q987" s="3">
        <v>12</v>
      </c>
      <c r="R987" s="3" t="s">
        <v>74</v>
      </c>
      <c r="S987" s="3" t="s">
        <v>48</v>
      </c>
      <c r="T987" s="3">
        <f>COUNTBLANK(shopping_behavior_updated[Customer ID])</f>
        <v>0</v>
      </c>
      <c r="U987" s="3">
        <f>IF(IFERROR(VLOOKUP(shopping_behavior_updated[[#This Row],[Customer ID]],A988:$A$3902,1,FALSE),0),1,0)</f>
        <v>0</v>
      </c>
    </row>
    <row r="988" spans="1:21" x14ac:dyDescent="0.2">
      <c r="A988" s="3">
        <v>987</v>
      </c>
      <c r="B988" s="3">
        <v>54</v>
      </c>
      <c r="C988" s="3" t="s">
        <v>18</v>
      </c>
      <c r="D988" s="3" t="s">
        <v>118</v>
      </c>
      <c r="E988" s="3" t="s">
        <v>66</v>
      </c>
      <c r="F988" s="3">
        <v>96</v>
      </c>
      <c r="G988" s="3" t="s">
        <v>138</v>
      </c>
      <c r="H988" s="3" t="s">
        <v>35</v>
      </c>
      <c r="I988" s="3" t="s">
        <v>99</v>
      </c>
      <c r="J988" s="3" t="s">
        <v>36</v>
      </c>
      <c r="K988" s="3">
        <v>45</v>
      </c>
      <c r="L988" s="3" t="s">
        <v>25</v>
      </c>
      <c r="M988" s="3" t="str">
        <f>IF(shopping_behavior_updated[[#This Row],[Subscription Status]]="","desconocido",shopping_behavior_updated[[#This Row],[Subscription Status]])</f>
        <v>Yes</v>
      </c>
      <c r="N988" s="3" t="s">
        <v>73</v>
      </c>
      <c r="O988" s="3" t="s">
        <v>25</v>
      </c>
      <c r="P988" s="3" t="s">
        <v>25</v>
      </c>
      <c r="Q988" s="3">
        <v>36</v>
      </c>
      <c r="R988" s="3" t="s">
        <v>74</v>
      </c>
      <c r="S988" s="3" t="s">
        <v>87</v>
      </c>
      <c r="T988" s="3">
        <f>COUNTBLANK(shopping_behavior_updated[Customer ID])</f>
        <v>0</v>
      </c>
      <c r="U988" s="3">
        <f>IF(IFERROR(VLOOKUP(shopping_behavior_updated[[#This Row],[Customer ID]],A989:$A$3902,1,FALSE),0),1,0)</f>
        <v>0</v>
      </c>
    </row>
    <row r="989" spans="1:21" x14ac:dyDescent="0.2">
      <c r="A989" s="3">
        <v>988</v>
      </c>
      <c r="B989" s="3">
        <v>62</v>
      </c>
      <c r="C989" s="3" t="s">
        <v>18</v>
      </c>
      <c r="D989" s="3" t="s">
        <v>65</v>
      </c>
      <c r="E989" s="3" t="s">
        <v>66</v>
      </c>
      <c r="F989" s="3">
        <v>47</v>
      </c>
      <c r="G989" s="3" t="s">
        <v>63</v>
      </c>
      <c r="H989" s="3" t="s">
        <v>43</v>
      </c>
      <c r="I989" s="3" t="s">
        <v>60</v>
      </c>
      <c r="J989" s="3" t="s">
        <v>52</v>
      </c>
      <c r="K989" s="3">
        <v>28</v>
      </c>
      <c r="L989" s="3" t="s">
        <v>25</v>
      </c>
      <c r="M989" s="3" t="str">
        <f>IF(shopping_behavior_updated[[#This Row],[Subscription Status]]="","desconocido",shopping_behavior_updated[[#This Row],[Subscription Status]])</f>
        <v>Yes</v>
      </c>
      <c r="N989" s="3" t="s">
        <v>26</v>
      </c>
      <c r="O989" s="3" t="s">
        <v>25</v>
      </c>
      <c r="P989" s="3" t="s">
        <v>25</v>
      </c>
      <c r="Q989" s="3">
        <v>48</v>
      </c>
      <c r="R989" s="3" t="s">
        <v>45</v>
      </c>
      <c r="S989" s="3" t="s">
        <v>39</v>
      </c>
      <c r="T989" s="3">
        <f>COUNTBLANK(shopping_behavior_updated[Customer ID])</f>
        <v>0</v>
      </c>
      <c r="U989" s="3">
        <f>IF(IFERROR(VLOOKUP(shopping_behavior_updated[[#This Row],[Customer ID]],A990:$A$3902,1,FALSE),0),1,0)</f>
        <v>0</v>
      </c>
    </row>
    <row r="990" spans="1:21" x14ac:dyDescent="0.2">
      <c r="A990" s="3">
        <v>989</v>
      </c>
      <c r="B990" s="3">
        <v>50</v>
      </c>
      <c r="C990" s="3" t="s">
        <v>18</v>
      </c>
      <c r="D990" s="3" t="s">
        <v>94</v>
      </c>
      <c r="E990" s="3" t="s">
        <v>20</v>
      </c>
      <c r="F990" s="3">
        <v>84</v>
      </c>
      <c r="G990" s="3" t="s">
        <v>122</v>
      </c>
      <c r="H990" s="3" t="s">
        <v>43</v>
      </c>
      <c r="I990" s="3" t="s">
        <v>120</v>
      </c>
      <c r="J990" s="3" t="s">
        <v>24</v>
      </c>
      <c r="K990" s="3">
        <v>49</v>
      </c>
      <c r="L990" s="3" t="s">
        <v>25</v>
      </c>
      <c r="M990" s="3" t="str">
        <f>IF(shopping_behavior_updated[[#This Row],[Subscription Status]]="","desconocido",shopping_behavior_updated[[#This Row],[Subscription Status]])</f>
        <v>Yes</v>
      </c>
      <c r="N990" s="3" t="s">
        <v>69</v>
      </c>
      <c r="O990" s="3" t="s">
        <v>25</v>
      </c>
      <c r="P990" s="3" t="s">
        <v>25</v>
      </c>
      <c r="Q990" s="3">
        <v>47</v>
      </c>
      <c r="R990" s="3" t="s">
        <v>45</v>
      </c>
      <c r="S990" s="3" t="s">
        <v>28</v>
      </c>
      <c r="T990" s="3">
        <f>COUNTBLANK(shopping_behavior_updated[Customer ID])</f>
        <v>0</v>
      </c>
      <c r="U990" s="3">
        <f>IF(IFERROR(VLOOKUP(shopping_behavior_updated[[#This Row],[Customer ID]],A991:$A$3902,1,FALSE),0),1,0)</f>
        <v>0</v>
      </c>
    </row>
    <row r="991" spans="1:21" x14ac:dyDescent="0.2">
      <c r="A991" s="3">
        <v>990</v>
      </c>
      <c r="B991" s="3">
        <v>70</v>
      </c>
      <c r="C991" s="3" t="s">
        <v>18</v>
      </c>
      <c r="D991" s="3" t="s">
        <v>70</v>
      </c>
      <c r="E991" s="3" t="s">
        <v>41</v>
      </c>
      <c r="F991" s="3">
        <v>31</v>
      </c>
      <c r="G991" s="3" t="s">
        <v>104</v>
      </c>
      <c r="H991" s="3" t="s">
        <v>43</v>
      </c>
      <c r="I991" s="3" t="s">
        <v>117</v>
      </c>
      <c r="J991" s="3" t="s">
        <v>36</v>
      </c>
      <c r="K991" s="3">
        <v>31</v>
      </c>
      <c r="L991" s="3" t="s">
        <v>25</v>
      </c>
      <c r="M991" s="3" t="str">
        <f>IF(shopping_behavior_updated[[#This Row],[Subscription Status]]="","desconocido",shopping_behavior_updated[[#This Row],[Subscription Status]])</f>
        <v>Yes</v>
      </c>
      <c r="N991" s="3" t="s">
        <v>73</v>
      </c>
      <c r="O991" s="3" t="s">
        <v>25</v>
      </c>
      <c r="P991" s="3" t="s">
        <v>25</v>
      </c>
      <c r="Q991" s="3">
        <v>2</v>
      </c>
      <c r="R991" s="3" t="s">
        <v>74</v>
      </c>
      <c r="S991" s="3" t="s">
        <v>87</v>
      </c>
      <c r="T991" s="3">
        <f>COUNTBLANK(shopping_behavior_updated[Customer ID])</f>
        <v>0</v>
      </c>
      <c r="U991" s="3">
        <f>IF(IFERROR(VLOOKUP(shopping_behavior_updated[[#This Row],[Customer ID]],A992:$A$3902,1,FALSE),0),1,0)</f>
        <v>0</v>
      </c>
    </row>
    <row r="992" spans="1:21" x14ac:dyDescent="0.2">
      <c r="A992" s="3">
        <v>991</v>
      </c>
      <c r="B992" s="3">
        <v>48</v>
      </c>
      <c r="C992" s="3" t="s">
        <v>18</v>
      </c>
      <c r="D992" s="3" t="s">
        <v>88</v>
      </c>
      <c r="E992" s="3" t="s">
        <v>66</v>
      </c>
      <c r="F992" s="3">
        <v>63</v>
      </c>
      <c r="G992" s="3" t="s">
        <v>148</v>
      </c>
      <c r="H992" s="3" t="s">
        <v>35</v>
      </c>
      <c r="I992" s="3" t="s">
        <v>133</v>
      </c>
      <c r="J992" s="3" t="s">
        <v>36</v>
      </c>
      <c r="K992" s="3">
        <v>48</v>
      </c>
      <c r="L992" s="3" t="s">
        <v>25</v>
      </c>
      <c r="M992" s="3" t="str">
        <f>IF(shopping_behavior_updated[[#This Row],[Subscription Status]]="","desconocido",shopping_behavior_updated[[#This Row],[Subscription Status]])</f>
        <v>Yes</v>
      </c>
      <c r="N992" s="3" t="s">
        <v>73</v>
      </c>
      <c r="O992" s="3" t="s">
        <v>25</v>
      </c>
      <c r="P992" s="3" t="s">
        <v>25</v>
      </c>
      <c r="Q992" s="3">
        <v>24</v>
      </c>
      <c r="R992" s="3" t="s">
        <v>32</v>
      </c>
      <c r="S992" s="3" t="s">
        <v>39</v>
      </c>
      <c r="T992" s="3">
        <f>COUNTBLANK(shopping_behavior_updated[Customer ID])</f>
        <v>0</v>
      </c>
      <c r="U992" s="3">
        <f>IF(IFERROR(VLOOKUP(shopping_behavior_updated[[#This Row],[Customer ID]],A993:$A$3902,1,FALSE),0),1,0)</f>
        <v>0</v>
      </c>
    </row>
    <row r="993" spans="1:21" x14ac:dyDescent="0.2">
      <c r="A993" s="3">
        <v>992</v>
      </c>
      <c r="B993" s="3">
        <v>20</v>
      </c>
      <c r="C993" s="3" t="s">
        <v>18</v>
      </c>
      <c r="D993" s="3" t="s">
        <v>58</v>
      </c>
      <c r="E993" s="3" t="s">
        <v>20</v>
      </c>
      <c r="F993" s="3">
        <v>97</v>
      </c>
      <c r="G993" s="3" t="s">
        <v>149</v>
      </c>
      <c r="H993" s="3" t="s">
        <v>91</v>
      </c>
      <c r="I993" s="3" t="s">
        <v>51</v>
      </c>
      <c r="J993" s="3" t="s">
        <v>36</v>
      </c>
      <c r="K993" s="3">
        <v>27</v>
      </c>
      <c r="L993" s="3" t="s">
        <v>25</v>
      </c>
      <c r="M993" s="3" t="str">
        <f>IF(shopping_behavior_updated[[#This Row],[Subscription Status]]="","desconocido",shopping_behavior_updated[[#This Row],[Subscription Status]])</f>
        <v>Yes</v>
      </c>
      <c r="N993" s="3" t="s">
        <v>53</v>
      </c>
      <c r="O993" s="3" t="s">
        <v>25</v>
      </c>
      <c r="P993" s="3" t="s">
        <v>25</v>
      </c>
      <c r="Q993" s="3">
        <v>40</v>
      </c>
      <c r="R993" s="3" t="s">
        <v>74</v>
      </c>
      <c r="S993" s="3" t="s">
        <v>75</v>
      </c>
      <c r="T993" s="3">
        <f>COUNTBLANK(shopping_behavior_updated[Customer ID])</f>
        <v>0</v>
      </c>
      <c r="U993" s="3">
        <f>IF(IFERROR(VLOOKUP(shopping_behavior_updated[[#This Row],[Customer ID]],A994:$A$3902,1,FALSE),0),1,0)</f>
        <v>0</v>
      </c>
    </row>
    <row r="994" spans="1:21" x14ac:dyDescent="0.2">
      <c r="A994" s="3">
        <v>993</v>
      </c>
      <c r="B994" s="3">
        <v>46</v>
      </c>
      <c r="C994" s="3" t="s">
        <v>18</v>
      </c>
      <c r="D994" s="3" t="s">
        <v>101</v>
      </c>
      <c r="E994" s="3" t="s">
        <v>62</v>
      </c>
      <c r="F994" s="3">
        <v>99</v>
      </c>
      <c r="G994" s="3" t="s">
        <v>59</v>
      </c>
      <c r="H994" s="3" t="s">
        <v>43</v>
      </c>
      <c r="I994" s="3" t="s">
        <v>23</v>
      </c>
      <c r="J994" s="3" t="s">
        <v>24</v>
      </c>
      <c r="K994" s="3">
        <v>46</v>
      </c>
      <c r="L994" s="3" t="s">
        <v>25</v>
      </c>
      <c r="M994" s="3" t="str">
        <f>IF(shopping_behavior_updated[[#This Row],[Subscription Status]]="","desconocido",shopping_behavior_updated[[#This Row],[Subscription Status]])</f>
        <v>Yes</v>
      </c>
      <c r="N994" s="3" t="s">
        <v>26</v>
      </c>
      <c r="O994" s="3" t="s">
        <v>25</v>
      </c>
      <c r="P994" s="3" t="s">
        <v>25</v>
      </c>
      <c r="Q994" s="3">
        <v>50</v>
      </c>
      <c r="R994" s="3" t="s">
        <v>85</v>
      </c>
      <c r="S994" s="3" t="s">
        <v>39</v>
      </c>
      <c r="T994" s="3">
        <f>COUNTBLANK(shopping_behavior_updated[Customer ID])</f>
        <v>0</v>
      </c>
      <c r="U994" s="3">
        <f>IF(IFERROR(VLOOKUP(shopping_behavior_updated[[#This Row],[Customer ID]],A995:$A$3902,1,FALSE),0),1,0)</f>
        <v>0</v>
      </c>
    </row>
    <row r="995" spans="1:21" x14ac:dyDescent="0.2">
      <c r="A995" s="3">
        <v>994</v>
      </c>
      <c r="B995" s="3">
        <v>51</v>
      </c>
      <c r="C995" s="3" t="s">
        <v>18</v>
      </c>
      <c r="D995" s="3" t="s">
        <v>40</v>
      </c>
      <c r="E995" s="3" t="s">
        <v>41</v>
      </c>
      <c r="F995" s="3">
        <v>90</v>
      </c>
      <c r="G995" s="3" t="s">
        <v>145</v>
      </c>
      <c r="H995" s="3" t="s">
        <v>43</v>
      </c>
      <c r="I995" s="3" t="s">
        <v>99</v>
      </c>
      <c r="J995" s="3" t="s">
        <v>24</v>
      </c>
      <c r="K995" s="3">
        <v>44</v>
      </c>
      <c r="L995" s="3" t="s">
        <v>25</v>
      </c>
      <c r="M995" s="3" t="str">
        <f>IF(shopping_behavior_updated[[#This Row],[Subscription Status]]="","desconocido",shopping_behavior_updated[[#This Row],[Subscription Status]])</f>
        <v>Yes</v>
      </c>
      <c r="N995" s="3" t="s">
        <v>73</v>
      </c>
      <c r="O995" s="3" t="s">
        <v>25</v>
      </c>
      <c r="P995" s="3" t="s">
        <v>25</v>
      </c>
      <c r="Q995" s="3">
        <v>25</v>
      </c>
      <c r="R995" s="3" t="s">
        <v>32</v>
      </c>
      <c r="S995" s="3" t="s">
        <v>39</v>
      </c>
      <c r="T995" s="3">
        <f>COUNTBLANK(shopping_behavior_updated[Customer ID])</f>
        <v>0</v>
      </c>
      <c r="U995" s="3">
        <f>IF(IFERROR(VLOOKUP(shopping_behavior_updated[[#This Row],[Customer ID]],A996:$A$3902,1,FALSE),0),1,0)</f>
        <v>0</v>
      </c>
    </row>
    <row r="996" spans="1:21" x14ac:dyDescent="0.2">
      <c r="A996" s="3">
        <v>995</v>
      </c>
      <c r="B996" s="3">
        <v>53</v>
      </c>
      <c r="C996" s="3" t="s">
        <v>18</v>
      </c>
      <c r="D996" s="3" t="s">
        <v>70</v>
      </c>
      <c r="E996" s="3" t="s">
        <v>41</v>
      </c>
      <c r="F996" s="3">
        <v>68</v>
      </c>
      <c r="G996" s="3" t="s">
        <v>83</v>
      </c>
      <c r="H996" s="3" t="s">
        <v>22</v>
      </c>
      <c r="I996" s="3" t="s">
        <v>82</v>
      </c>
      <c r="J996" s="3" t="s">
        <v>56</v>
      </c>
      <c r="K996" s="3">
        <v>32</v>
      </c>
      <c r="L996" s="3" t="s">
        <v>25</v>
      </c>
      <c r="M996" s="3" t="str">
        <f>IF(shopping_behavior_updated[[#This Row],[Subscription Status]]="","desconocido",shopping_behavior_updated[[#This Row],[Subscription Status]])</f>
        <v>Yes</v>
      </c>
      <c r="N996" s="3" t="s">
        <v>26</v>
      </c>
      <c r="O996" s="3" t="s">
        <v>25</v>
      </c>
      <c r="P996" s="3" t="s">
        <v>25</v>
      </c>
      <c r="Q996" s="3">
        <v>20</v>
      </c>
      <c r="R996" s="3" t="s">
        <v>85</v>
      </c>
      <c r="S996" s="3" t="s">
        <v>87</v>
      </c>
      <c r="T996" s="3">
        <f>COUNTBLANK(shopping_behavior_updated[Customer ID])</f>
        <v>0</v>
      </c>
      <c r="U996" s="3">
        <f>IF(IFERROR(VLOOKUP(shopping_behavior_updated[[#This Row],[Customer ID]],A997:$A$3902,1,FALSE),0),1,0)</f>
        <v>0</v>
      </c>
    </row>
    <row r="997" spans="1:21" x14ac:dyDescent="0.2">
      <c r="A997" s="3">
        <v>996</v>
      </c>
      <c r="B997" s="3">
        <v>44</v>
      </c>
      <c r="C997" s="3" t="s">
        <v>18</v>
      </c>
      <c r="D997" s="3" t="s">
        <v>105</v>
      </c>
      <c r="E997" s="3" t="s">
        <v>66</v>
      </c>
      <c r="F997" s="3">
        <v>80</v>
      </c>
      <c r="G997" s="3" t="s">
        <v>134</v>
      </c>
      <c r="H997" s="3" t="s">
        <v>43</v>
      </c>
      <c r="I997" s="3" t="s">
        <v>135</v>
      </c>
      <c r="J997" s="3" t="s">
        <v>36</v>
      </c>
      <c r="K997" s="3">
        <v>3</v>
      </c>
      <c r="L997" s="3" t="s">
        <v>25</v>
      </c>
      <c r="M997" s="3" t="str">
        <f>IF(shopping_behavior_updated[[#This Row],[Subscription Status]]="","desconocido",shopping_behavior_updated[[#This Row],[Subscription Status]])</f>
        <v>Yes</v>
      </c>
      <c r="N997" s="3" t="s">
        <v>69</v>
      </c>
      <c r="O997" s="3" t="s">
        <v>25</v>
      </c>
      <c r="P997" s="3" t="s">
        <v>25</v>
      </c>
      <c r="Q997" s="3">
        <v>10</v>
      </c>
      <c r="R997" s="3" t="s">
        <v>27</v>
      </c>
      <c r="S997" s="3" t="s">
        <v>39</v>
      </c>
      <c r="T997" s="3">
        <f>COUNTBLANK(shopping_behavior_updated[Customer ID])</f>
        <v>0</v>
      </c>
      <c r="U997" s="3">
        <f>IF(IFERROR(VLOOKUP(shopping_behavior_updated[[#This Row],[Customer ID]],A998:$A$3902,1,FALSE),0),1,0)</f>
        <v>0</v>
      </c>
    </row>
    <row r="998" spans="1:21" x14ac:dyDescent="0.2">
      <c r="A998" s="3">
        <v>997</v>
      </c>
      <c r="B998" s="3">
        <v>29</v>
      </c>
      <c r="C998" s="3" t="s">
        <v>18</v>
      </c>
      <c r="D998" s="3" t="s">
        <v>40</v>
      </c>
      <c r="E998" s="3" t="s">
        <v>41</v>
      </c>
      <c r="F998" s="3">
        <v>91</v>
      </c>
      <c r="G998" s="3" t="s">
        <v>78</v>
      </c>
      <c r="H998" s="3" t="s">
        <v>22</v>
      </c>
      <c r="I998" s="3" t="s">
        <v>31</v>
      </c>
      <c r="J998" s="3" t="s">
        <v>52</v>
      </c>
      <c r="K998" s="3">
        <v>49</v>
      </c>
      <c r="L998" s="3" t="s">
        <v>25</v>
      </c>
      <c r="M998" s="3" t="str">
        <f>IF(shopping_behavior_updated[[#This Row],[Subscription Status]]="","desconocido",shopping_behavior_updated[[#This Row],[Subscription Status]])</f>
        <v>Yes</v>
      </c>
      <c r="N998" s="3" t="s">
        <v>53</v>
      </c>
      <c r="O998" s="3" t="s">
        <v>25</v>
      </c>
      <c r="P998" s="3" t="s">
        <v>25</v>
      </c>
      <c r="Q998" s="3">
        <v>32</v>
      </c>
      <c r="R998" s="3" t="s">
        <v>74</v>
      </c>
      <c r="S998" s="3" t="s">
        <v>57</v>
      </c>
      <c r="T998" s="3">
        <f>COUNTBLANK(shopping_behavior_updated[Customer ID])</f>
        <v>0</v>
      </c>
      <c r="U998" s="3">
        <f>IF(IFERROR(VLOOKUP(shopping_behavior_updated[[#This Row],[Customer ID]],A999:$A$3902,1,FALSE),0),1,0)</f>
        <v>0</v>
      </c>
    </row>
    <row r="999" spans="1:21" x14ac:dyDescent="0.2">
      <c r="A999" s="3">
        <v>998</v>
      </c>
      <c r="B999" s="3">
        <v>64</v>
      </c>
      <c r="C999" s="3" t="s">
        <v>18</v>
      </c>
      <c r="D999" s="3" t="s">
        <v>94</v>
      </c>
      <c r="E999" s="3" t="s">
        <v>20</v>
      </c>
      <c r="F999" s="3">
        <v>30</v>
      </c>
      <c r="G999" s="3" t="s">
        <v>21</v>
      </c>
      <c r="H999" s="3" t="s">
        <v>43</v>
      </c>
      <c r="I999" s="3" t="s">
        <v>108</v>
      </c>
      <c r="J999" s="3" t="s">
        <v>36</v>
      </c>
      <c r="K999" s="3">
        <v>36</v>
      </c>
      <c r="L999" s="3" t="s">
        <v>25</v>
      </c>
      <c r="M999" s="3" t="str">
        <f>IF(shopping_behavior_updated[[#This Row],[Subscription Status]]="","desconocido",shopping_behavior_updated[[#This Row],[Subscription Status]])</f>
        <v>Yes</v>
      </c>
      <c r="N999" s="3" t="s">
        <v>26</v>
      </c>
      <c r="O999" s="3" t="s">
        <v>25</v>
      </c>
      <c r="P999" s="3" t="s">
        <v>25</v>
      </c>
      <c r="Q999" s="3">
        <v>31</v>
      </c>
      <c r="R999" s="3" t="s">
        <v>32</v>
      </c>
      <c r="S999" s="3" t="s">
        <v>28</v>
      </c>
      <c r="T999" s="3">
        <f>COUNTBLANK(shopping_behavior_updated[Customer ID])</f>
        <v>0</v>
      </c>
      <c r="U999" s="3">
        <f>IF(IFERROR(VLOOKUP(shopping_behavior_updated[[#This Row],[Customer ID]],A1000:$A$3902,1,FALSE),0),1,0)</f>
        <v>0</v>
      </c>
    </row>
    <row r="1000" spans="1:21" x14ac:dyDescent="0.2">
      <c r="A1000" s="3">
        <v>999</v>
      </c>
      <c r="B1000" s="3">
        <v>51</v>
      </c>
      <c r="C1000" s="3" t="s">
        <v>18</v>
      </c>
      <c r="D1000" s="3" t="s">
        <v>70</v>
      </c>
      <c r="E1000" s="3" t="s">
        <v>41</v>
      </c>
      <c r="F1000" s="3">
        <v>90</v>
      </c>
      <c r="G1000" s="3" t="s">
        <v>138</v>
      </c>
      <c r="H1000" s="3" t="s">
        <v>43</v>
      </c>
      <c r="I1000" s="3" t="s">
        <v>51</v>
      </c>
      <c r="J1000" s="3" t="s">
        <v>36</v>
      </c>
      <c r="K1000" s="3">
        <v>38</v>
      </c>
      <c r="L1000" s="3" t="s">
        <v>25</v>
      </c>
      <c r="M1000" s="3" t="str">
        <f>IF(shopping_behavior_updated[[#This Row],[Subscription Status]]="","desconocido",shopping_behavior_updated[[#This Row],[Subscription Status]])</f>
        <v>Yes</v>
      </c>
      <c r="N1000" s="3" t="s">
        <v>44</v>
      </c>
      <c r="O1000" s="3" t="s">
        <v>25</v>
      </c>
      <c r="P1000" s="3" t="s">
        <v>25</v>
      </c>
      <c r="Q1000" s="3">
        <v>48</v>
      </c>
      <c r="R1000" s="3" t="s">
        <v>74</v>
      </c>
      <c r="S1000" s="3" t="s">
        <v>75</v>
      </c>
      <c r="T1000" s="3">
        <f>COUNTBLANK(shopping_behavior_updated[Customer ID])</f>
        <v>0</v>
      </c>
      <c r="U1000" s="3">
        <f>IF(IFERROR(VLOOKUP(shopping_behavior_updated[[#This Row],[Customer ID]],A1001:$A$3902,1,FALSE),0),1,0)</f>
        <v>0</v>
      </c>
    </row>
    <row r="1001" spans="1:21" x14ac:dyDescent="0.2">
      <c r="A1001" s="3">
        <v>1000</v>
      </c>
      <c r="B1001" s="3">
        <v>50</v>
      </c>
      <c r="C1001" s="3" t="s">
        <v>18</v>
      </c>
      <c r="D1001" s="3" t="s">
        <v>124</v>
      </c>
      <c r="E1001" s="3" t="s">
        <v>20</v>
      </c>
      <c r="F1001" s="3">
        <v>28</v>
      </c>
      <c r="G1001" s="3" t="s">
        <v>129</v>
      </c>
      <c r="H1001" s="3" t="s">
        <v>22</v>
      </c>
      <c r="I1001" s="3" t="s">
        <v>109</v>
      </c>
      <c r="J1001" s="3" t="s">
        <v>36</v>
      </c>
      <c r="K1001" s="3">
        <v>29</v>
      </c>
      <c r="L1001" s="3" t="s">
        <v>25</v>
      </c>
      <c r="M1001" s="3" t="str">
        <f>IF(shopping_behavior_updated[[#This Row],[Subscription Status]]="","desconocido",shopping_behavior_updated[[#This Row],[Subscription Status]])</f>
        <v>Yes</v>
      </c>
      <c r="N1001" s="3" t="s">
        <v>53</v>
      </c>
      <c r="O1001" s="3" t="s">
        <v>25</v>
      </c>
      <c r="P1001" s="3" t="s">
        <v>25</v>
      </c>
      <c r="Q1001" s="3">
        <v>23</v>
      </c>
      <c r="R1001" s="3" t="s">
        <v>85</v>
      </c>
      <c r="S1001" s="3" t="s">
        <v>87</v>
      </c>
      <c r="T1001" s="3">
        <f>COUNTBLANK(shopping_behavior_updated[Customer ID])</f>
        <v>0</v>
      </c>
      <c r="U1001" s="3">
        <f>IF(IFERROR(VLOOKUP(shopping_behavior_updated[[#This Row],[Customer ID]],A1002:$A$3902,1,FALSE),0),1,0)</f>
        <v>0</v>
      </c>
    </row>
    <row r="1002" spans="1:21" x14ac:dyDescent="0.2">
      <c r="A1002" s="3">
        <v>1001</v>
      </c>
      <c r="B1002" s="3">
        <v>43</v>
      </c>
      <c r="C1002" s="3" t="s">
        <v>18</v>
      </c>
      <c r="D1002" s="3" t="s">
        <v>124</v>
      </c>
      <c r="E1002" s="3" t="s">
        <v>20</v>
      </c>
      <c r="F1002" s="3">
        <v>46</v>
      </c>
      <c r="G1002" s="3" t="s">
        <v>141</v>
      </c>
      <c r="H1002" s="3" t="s">
        <v>43</v>
      </c>
      <c r="I1002" s="3" t="s">
        <v>107</v>
      </c>
      <c r="J1002" s="3" t="s">
        <v>24</v>
      </c>
      <c r="K1002" s="3">
        <v>39</v>
      </c>
      <c r="L1002" s="3" t="s">
        <v>25</v>
      </c>
      <c r="M1002" s="3" t="str">
        <f>IF(shopping_behavior_updated[[#This Row],[Subscription Status]]="","desconocido",shopping_behavior_updated[[#This Row],[Subscription Status]])</f>
        <v>Yes</v>
      </c>
      <c r="N1002" s="3" t="s">
        <v>26</v>
      </c>
      <c r="O1002" s="3" t="s">
        <v>25</v>
      </c>
      <c r="P1002" s="3" t="s">
        <v>25</v>
      </c>
      <c r="Q1002" s="3">
        <v>1</v>
      </c>
      <c r="R1002" s="3" t="s">
        <v>74</v>
      </c>
      <c r="S1002" s="3" t="s">
        <v>75</v>
      </c>
      <c r="T1002" s="3">
        <f>COUNTBLANK(shopping_behavior_updated[Customer ID])</f>
        <v>0</v>
      </c>
      <c r="U1002" s="3">
        <f>IF(IFERROR(VLOOKUP(shopping_behavior_updated[[#This Row],[Customer ID]],A1003:$A$3902,1,FALSE),0),1,0)</f>
        <v>0</v>
      </c>
    </row>
    <row r="1003" spans="1:21" x14ac:dyDescent="0.2">
      <c r="A1003" s="3">
        <v>1002</v>
      </c>
      <c r="B1003" s="3">
        <v>61</v>
      </c>
      <c r="C1003" s="3" t="s">
        <v>18</v>
      </c>
      <c r="D1003" s="3" t="s">
        <v>80</v>
      </c>
      <c r="E1003" s="3" t="s">
        <v>20</v>
      </c>
      <c r="F1003" s="3">
        <v>60</v>
      </c>
      <c r="G1003" s="3" t="s">
        <v>148</v>
      </c>
      <c r="H1003" s="3" t="s">
        <v>43</v>
      </c>
      <c r="I1003" s="3" t="s">
        <v>120</v>
      </c>
      <c r="J1003" s="3" t="s">
        <v>56</v>
      </c>
      <c r="K1003" s="3">
        <v>36</v>
      </c>
      <c r="L1003" s="3" t="s">
        <v>25</v>
      </c>
      <c r="M1003" s="3" t="str">
        <f>IF(shopping_behavior_updated[[#This Row],[Subscription Status]]="","desconocido",shopping_behavior_updated[[#This Row],[Subscription Status]])</f>
        <v>Yes</v>
      </c>
      <c r="N1003" s="3" t="s">
        <v>53</v>
      </c>
      <c r="O1003" s="3" t="s">
        <v>25</v>
      </c>
      <c r="P1003" s="3" t="s">
        <v>25</v>
      </c>
      <c r="Q1003" s="3">
        <v>4</v>
      </c>
      <c r="R1003" s="3" t="s">
        <v>85</v>
      </c>
      <c r="S1003" s="3" t="s">
        <v>28</v>
      </c>
      <c r="T1003" s="3">
        <f>COUNTBLANK(shopping_behavior_updated[Customer ID])</f>
        <v>0</v>
      </c>
      <c r="U1003" s="3">
        <f>IF(IFERROR(VLOOKUP(shopping_behavior_updated[[#This Row],[Customer ID]],A1004:$A$3902,1,FALSE),0),1,0)</f>
        <v>0</v>
      </c>
    </row>
    <row r="1004" spans="1:21" x14ac:dyDescent="0.2">
      <c r="A1004" s="3">
        <v>1003</v>
      </c>
      <c r="B1004" s="3">
        <v>55</v>
      </c>
      <c r="C1004" s="3" t="s">
        <v>18</v>
      </c>
      <c r="D1004" s="3" t="s">
        <v>70</v>
      </c>
      <c r="E1004" s="3" t="s">
        <v>41</v>
      </c>
      <c r="F1004" s="3">
        <v>59</v>
      </c>
      <c r="G1004" s="3" t="s">
        <v>113</v>
      </c>
      <c r="H1004" s="3" t="s">
        <v>43</v>
      </c>
      <c r="I1004" s="3" t="s">
        <v>51</v>
      </c>
      <c r="J1004" s="3" t="s">
        <v>36</v>
      </c>
      <c r="K1004" s="3">
        <v>35</v>
      </c>
      <c r="L1004" s="3" t="s">
        <v>25</v>
      </c>
      <c r="M1004" s="3" t="str">
        <f>IF(shopping_behavior_updated[[#This Row],[Subscription Status]]="","desconocido",shopping_behavior_updated[[#This Row],[Subscription Status]])</f>
        <v>Yes</v>
      </c>
      <c r="N1004" s="3" t="s">
        <v>73</v>
      </c>
      <c r="O1004" s="3" t="s">
        <v>25</v>
      </c>
      <c r="P1004" s="3" t="s">
        <v>25</v>
      </c>
      <c r="Q1004" s="3">
        <v>3</v>
      </c>
      <c r="R1004" s="3" t="s">
        <v>74</v>
      </c>
      <c r="S1004" s="3" t="s">
        <v>75</v>
      </c>
      <c r="T1004" s="3">
        <f>COUNTBLANK(shopping_behavior_updated[Customer ID])</f>
        <v>0</v>
      </c>
      <c r="U1004" s="3">
        <f>IF(IFERROR(VLOOKUP(shopping_behavior_updated[[#This Row],[Customer ID]],A1005:$A$3902,1,FALSE),0),1,0)</f>
        <v>0</v>
      </c>
    </row>
    <row r="1005" spans="1:21" x14ac:dyDescent="0.2">
      <c r="A1005" s="3">
        <v>1004</v>
      </c>
      <c r="B1005" s="3">
        <v>56</v>
      </c>
      <c r="C1005" s="3" t="s">
        <v>18</v>
      </c>
      <c r="D1005" s="3" t="s">
        <v>123</v>
      </c>
      <c r="E1005" s="3" t="s">
        <v>66</v>
      </c>
      <c r="F1005" s="3">
        <v>68</v>
      </c>
      <c r="G1005" s="3" t="s">
        <v>122</v>
      </c>
      <c r="H1005" s="3" t="s">
        <v>43</v>
      </c>
      <c r="I1005" s="3" t="s">
        <v>95</v>
      </c>
      <c r="J1005" s="3" t="s">
        <v>56</v>
      </c>
      <c r="K1005" s="3">
        <v>4</v>
      </c>
      <c r="L1005" s="3" t="s">
        <v>25</v>
      </c>
      <c r="M1005" s="3" t="str">
        <f>IF(shopping_behavior_updated[[#This Row],[Subscription Status]]="","desconocido",shopping_behavior_updated[[#This Row],[Subscription Status]])</f>
        <v>Yes</v>
      </c>
      <c r="N1005" s="3" t="s">
        <v>73</v>
      </c>
      <c r="O1005" s="3" t="s">
        <v>25</v>
      </c>
      <c r="P1005" s="3" t="s">
        <v>25</v>
      </c>
      <c r="Q1005" s="3">
        <v>3</v>
      </c>
      <c r="R1005" s="3" t="s">
        <v>32</v>
      </c>
      <c r="S1005" s="3" t="s">
        <v>75</v>
      </c>
      <c r="T1005" s="3">
        <f>COUNTBLANK(shopping_behavior_updated[Customer ID])</f>
        <v>0</v>
      </c>
      <c r="U1005" s="3">
        <f>IF(IFERROR(VLOOKUP(shopping_behavior_updated[[#This Row],[Customer ID]],A1006:$A$3902,1,FALSE),0),1,0)</f>
        <v>0</v>
      </c>
    </row>
    <row r="1006" spans="1:21" x14ac:dyDescent="0.2">
      <c r="A1006" s="3">
        <v>1005</v>
      </c>
      <c r="B1006" s="3">
        <v>33</v>
      </c>
      <c r="C1006" s="3" t="s">
        <v>18</v>
      </c>
      <c r="D1006" s="3" t="s">
        <v>131</v>
      </c>
      <c r="E1006" s="3" t="s">
        <v>66</v>
      </c>
      <c r="F1006" s="3">
        <v>79</v>
      </c>
      <c r="G1006" s="3" t="s">
        <v>121</v>
      </c>
      <c r="H1006" s="3" t="s">
        <v>43</v>
      </c>
      <c r="I1006" s="3" t="s">
        <v>93</v>
      </c>
      <c r="J1006" s="3" t="s">
        <v>52</v>
      </c>
      <c r="K1006" s="3">
        <v>48</v>
      </c>
      <c r="L1006" s="3" t="s">
        <v>25</v>
      </c>
      <c r="M1006" s="3" t="str">
        <f>IF(shopping_behavior_updated[[#This Row],[Subscription Status]]="","desconocido",shopping_behavior_updated[[#This Row],[Subscription Status]])</f>
        <v>Yes</v>
      </c>
      <c r="N1006" s="3" t="s">
        <v>69</v>
      </c>
      <c r="O1006" s="3" t="s">
        <v>25</v>
      </c>
      <c r="P1006" s="3" t="s">
        <v>25</v>
      </c>
      <c r="Q1006" s="3">
        <v>44</v>
      </c>
      <c r="R1006" s="3" t="s">
        <v>32</v>
      </c>
      <c r="S1006" s="3" t="s">
        <v>48</v>
      </c>
      <c r="T1006" s="3">
        <f>COUNTBLANK(shopping_behavior_updated[Customer ID])</f>
        <v>0</v>
      </c>
      <c r="U1006" s="3">
        <f>IF(IFERROR(VLOOKUP(shopping_behavior_updated[[#This Row],[Customer ID]],A1007:$A$3902,1,FALSE),0),1,0)</f>
        <v>0</v>
      </c>
    </row>
    <row r="1007" spans="1:21" x14ac:dyDescent="0.2">
      <c r="A1007" s="3">
        <v>1006</v>
      </c>
      <c r="B1007" s="3">
        <v>43</v>
      </c>
      <c r="C1007" s="3" t="s">
        <v>18</v>
      </c>
      <c r="D1007" s="3" t="s">
        <v>131</v>
      </c>
      <c r="E1007" s="3" t="s">
        <v>66</v>
      </c>
      <c r="F1007" s="3">
        <v>94</v>
      </c>
      <c r="G1007" s="3" t="s">
        <v>83</v>
      </c>
      <c r="H1007" s="3" t="s">
        <v>43</v>
      </c>
      <c r="I1007" s="3" t="s">
        <v>79</v>
      </c>
      <c r="J1007" s="3" t="s">
        <v>24</v>
      </c>
      <c r="K1007" s="3">
        <v>39</v>
      </c>
      <c r="L1007" s="3" t="s">
        <v>25</v>
      </c>
      <c r="M1007" s="3" t="str">
        <f>IF(shopping_behavior_updated[[#This Row],[Subscription Status]]="","desconocido",shopping_behavior_updated[[#This Row],[Subscription Status]])</f>
        <v>Yes</v>
      </c>
      <c r="N1007" s="3" t="s">
        <v>73</v>
      </c>
      <c r="O1007" s="3" t="s">
        <v>25</v>
      </c>
      <c r="P1007" s="3" t="s">
        <v>25</v>
      </c>
      <c r="Q1007" s="3">
        <v>5</v>
      </c>
      <c r="R1007" s="3" t="s">
        <v>85</v>
      </c>
      <c r="S1007" s="3" t="s">
        <v>75</v>
      </c>
      <c r="T1007" s="3">
        <f>COUNTBLANK(shopping_behavior_updated[Customer ID])</f>
        <v>0</v>
      </c>
      <c r="U1007" s="3">
        <f>IF(IFERROR(VLOOKUP(shopping_behavior_updated[[#This Row],[Customer ID]],A1008:$A$3902,1,FALSE),0),1,0)</f>
        <v>0</v>
      </c>
    </row>
    <row r="1008" spans="1:21" x14ac:dyDescent="0.2">
      <c r="A1008" s="3">
        <v>1007</v>
      </c>
      <c r="B1008" s="3">
        <v>21</v>
      </c>
      <c r="C1008" s="3" t="s">
        <v>18</v>
      </c>
      <c r="D1008" s="3" t="s">
        <v>94</v>
      </c>
      <c r="E1008" s="3" t="s">
        <v>20</v>
      </c>
      <c r="F1008" s="3">
        <v>83</v>
      </c>
      <c r="G1008" s="3" t="s">
        <v>150</v>
      </c>
      <c r="H1008" s="3" t="s">
        <v>35</v>
      </c>
      <c r="I1008" s="3" t="s">
        <v>92</v>
      </c>
      <c r="J1008" s="3" t="s">
        <v>52</v>
      </c>
      <c r="K1008" s="3">
        <v>45</v>
      </c>
      <c r="L1008" s="3" t="s">
        <v>25</v>
      </c>
      <c r="M1008" s="3" t="str">
        <f>IF(shopping_behavior_updated[[#This Row],[Subscription Status]]="","desconocido",shopping_behavior_updated[[#This Row],[Subscription Status]])</f>
        <v>Yes</v>
      </c>
      <c r="N1008" s="3" t="s">
        <v>44</v>
      </c>
      <c r="O1008" s="3" t="s">
        <v>25</v>
      </c>
      <c r="P1008" s="3" t="s">
        <v>25</v>
      </c>
      <c r="Q1008" s="3">
        <v>50</v>
      </c>
      <c r="R1008" s="3" t="s">
        <v>27</v>
      </c>
      <c r="S1008" s="3" t="s">
        <v>57</v>
      </c>
      <c r="T1008" s="3">
        <f>COUNTBLANK(shopping_behavior_updated[Customer ID])</f>
        <v>0</v>
      </c>
      <c r="U1008" s="3">
        <f>IF(IFERROR(VLOOKUP(shopping_behavior_updated[[#This Row],[Customer ID]],A1009:$A$3902,1,FALSE),0),1,0)</f>
        <v>0</v>
      </c>
    </row>
    <row r="1009" spans="1:21" x14ac:dyDescent="0.2">
      <c r="A1009" s="3">
        <v>1008</v>
      </c>
      <c r="B1009" s="3">
        <v>58</v>
      </c>
      <c r="C1009" s="3" t="s">
        <v>18</v>
      </c>
      <c r="D1009" s="3" t="s">
        <v>142</v>
      </c>
      <c r="E1009" s="3" t="s">
        <v>66</v>
      </c>
      <c r="F1009" s="3">
        <v>62</v>
      </c>
      <c r="G1009" s="3" t="s">
        <v>141</v>
      </c>
      <c r="H1009" s="3" t="s">
        <v>91</v>
      </c>
      <c r="I1009" s="3" t="s">
        <v>47</v>
      </c>
      <c r="J1009" s="3" t="s">
        <v>36</v>
      </c>
      <c r="K1009" s="3">
        <v>48</v>
      </c>
      <c r="L1009" s="3" t="s">
        <v>25</v>
      </c>
      <c r="M1009" s="3" t="str">
        <f>IF(shopping_behavior_updated[[#This Row],[Subscription Status]]="","desconocido",shopping_behavior_updated[[#This Row],[Subscription Status]])</f>
        <v>Yes</v>
      </c>
      <c r="N1009" s="3" t="s">
        <v>53</v>
      </c>
      <c r="O1009" s="3" t="s">
        <v>25</v>
      </c>
      <c r="P1009" s="3" t="s">
        <v>25</v>
      </c>
      <c r="Q1009" s="3">
        <v>2</v>
      </c>
      <c r="R1009" s="3" t="s">
        <v>38</v>
      </c>
      <c r="S1009" s="3" t="s">
        <v>48</v>
      </c>
      <c r="T1009" s="3">
        <f>COUNTBLANK(shopping_behavior_updated[Customer ID])</f>
        <v>0</v>
      </c>
      <c r="U1009" s="3">
        <f>IF(IFERROR(VLOOKUP(shopping_behavior_updated[[#This Row],[Customer ID]],A1010:$A$3902,1,FALSE),0),1,0)</f>
        <v>0</v>
      </c>
    </row>
    <row r="1010" spans="1:21" x14ac:dyDescent="0.2">
      <c r="A1010" s="3">
        <v>1009</v>
      </c>
      <c r="B1010" s="3">
        <v>41</v>
      </c>
      <c r="C1010" s="3" t="s">
        <v>18</v>
      </c>
      <c r="D1010" s="3" t="s">
        <v>118</v>
      </c>
      <c r="E1010" s="3" t="s">
        <v>66</v>
      </c>
      <c r="F1010" s="3">
        <v>85</v>
      </c>
      <c r="G1010" s="3" t="s">
        <v>129</v>
      </c>
      <c r="H1010" s="3" t="s">
        <v>43</v>
      </c>
      <c r="I1010" s="3" t="s">
        <v>68</v>
      </c>
      <c r="J1010" s="3" t="s">
        <v>36</v>
      </c>
      <c r="K1010" s="3">
        <v>26</v>
      </c>
      <c r="L1010" s="3" t="s">
        <v>25</v>
      </c>
      <c r="M1010" s="3" t="str">
        <f>IF(shopping_behavior_updated[[#This Row],[Subscription Status]]="","desconocido",shopping_behavior_updated[[#This Row],[Subscription Status]])</f>
        <v>Yes</v>
      </c>
      <c r="N1010" s="3" t="s">
        <v>73</v>
      </c>
      <c r="O1010" s="3" t="s">
        <v>25</v>
      </c>
      <c r="P1010" s="3" t="s">
        <v>25</v>
      </c>
      <c r="Q1010" s="3">
        <v>29</v>
      </c>
      <c r="R1010" s="3" t="s">
        <v>45</v>
      </c>
      <c r="S1010" s="3" t="s">
        <v>48</v>
      </c>
      <c r="T1010" s="3">
        <f>COUNTBLANK(shopping_behavior_updated[Customer ID])</f>
        <v>0</v>
      </c>
      <c r="U1010" s="3">
        <f>IF(IFERROR(VLOOKUP(shopping_behavior_updated[[#This Row],[Customer ID]],A1011:$A$3902,1,FALSE),0),1,0)</f>
        <v>0</v>
      </c>
    </row>
    <row r="1011" spans="1:21" x14ac:dyDescent="0.2">
      <c r="A1011" s="3">
        <v>1010</v>
      </c>
      <c r="B1011" s="3">
        <v>39</v>
      </c>
      <c r="C1011" s="3" t="s">
        <v>18</v>
      </c>
      <c r="D1011" s="3" t="s">
        <v>103</v>
      </c>
      <c r="E1011" s="3" t="s">
        <v>20</v>
      </c>
      <c r="F1011" s="3">
        <v>30</v>
      </c>
      <c r="G1011" s="3" t="s">
        <v>59</v>
      </c>
      <c r="H1011" s="3" t="s">
        <v>43</v>
      </c>
      <c r="I1011" s="3" t="s">
        <v>64</v>
      </c>
      <c r="J1011" s="3" t="s">
        <v>52</v>
      </c>
      <c r="K1011" s="3">
        <v>31</v>
      </c>
      <c r="L1011" s="3" t="s">
        <v>25</v>
      </c>
      <c r="M1011" s="3" t="str">
        <f>IF(shopping_behavior_updated[[#This Row],[Subscription Status]]="","desconocido",shopping_behavior_updated[[#This Row],[Subscription Status]])</f>
        <v>Yes</v>
      </c>
      <c r="N1011" s="3" t="s">
        <v>26</v>
      </c>
      <c r="O1011" s="3" t="s">
        <v>25</v>
      </c>
      <c r="P1011" s="3" t="s">
        <v>25</v>
      </c>
      <c r="Q1011" s="3">
        <v>11</v>
      </c>
      <c r="R1011" s="3" t="s">
        <v>27</v>
      </c>
      <c r="S1011" s="3" t="s">
        <v>48</v>
      </c>
      <c r="T1011" s="3">
        <f>COUNTBLANK(shopping_behavior_updated[Customer ID])</f>
        <v>0</v>
      </c>
      <c r="U1011" s="3">
        <f>IF(IFERROR(VLOOKUP(shopping_behavior_updated[[#This Row],[Customer ID]],A1012:$A$3902,1,FALSE),0),1,0)</f>
        <v>0</v>
      </c>
    </row>
    <row r="1012" spans="1:21" x14ac:dyDescent="0.2">
      <c r="A1012" s="3">
        <v>1011</v>
      </c>
      <c r="B1012" s="3">
        <v>54</v>
      </c>
      <c r="C1012" s="3" t="s">
        <v>18</v>
      </c>
      <c r="D1012" s="3" t="s">
        <v>33</v>
      </c>
      <c r="E1012" s="3" t="s">
        <v>20</v>
      </c>
      <c r="F1012" s="3">
        <v>24</v>
      </c>
      <c r="G1012" s="3" t="s">
        <v>146</v>
      </c>
      <c r="H1012" s="3" t="s">
        <v>91</v>
      </c>
      <c r="I1012" s="3" t="s">
        <v>23</v>
      </c>
      <c r="J1012" s="3" t="s">
        <v>36</v>
      </c>
      <c r="K1012" s="3">
        <v>47</v>
      </c>
      <c r="L1012" s="3" t="s">
        <v>25</v>
      </c>
      <c r="M1012" s="3" t="str">
        <f>IF(shopping_behavior_updated[[#This Row],[Subscription Status]]="","desconocido",shopping_behavior_updated[[#This Row],[Subscription Status]])</f>
        <v>Yes</v>
      </c>
      <c r="N1012" s="3" t="s">
        <v>69</v>
      </c>
      <c r="O1012" s="3" t="s">
        <v>25</v>
      </c>
      <c r="P1012" s="3" t="s">
        <v>25</v>
      </c>
      <c r="Q1012" s="3">
        <v>37</v>
      </c>
      <c r="R1012" s="3" t="s">
        <v>38</v>
      </c>
      <c r="S1012" s="3" t="s">
        <v>28</v>
      </c>
      <c r="T1012" s="3">
        <f>COUNTBLANK(shopping_behavior_updated[Customer ID])</f>
        <v>0</v>
      </c>
      <c r="U1012" s="3">
        <f>IF(IFERROR(VLOOKUP(shopping_behavior_updated[[#This Row],[Customer ID]],A1013:$A$3902,1,FALSE),0),1,0)</f>
        <v>0</v>
      </c>
    </row>
    <row r="1013" spans="1:21" x14ac:dyDescent="0.2">
      <c r="A1013" s="3">
        <v>1012</v>
      </c>
      <c r="B1013" s="3">
        <v>43</v>
      </c>
      <c r="C1013" s="3" t="s">
        <v>18</v>
      </c>
      <c r="D1013" s="3" t="s">
        <v>131</v>
      </c>
      <c r="E1013" s="3" t="s">
        <v>66</v>
      </c>
      <c r="F1013" s="3">
        <v>25</v>
      </c>
      <c r="G1013" s="3" t="s">
        <v>55</v>
      </c>
      <c r="H1013" s="3" t="s">
        <v>22</v>
      </c>
      <c r="I1013" s="3" t="s">
        <v>125</v>
      </c>
      <c r="J1013" s="3" t="s">
        <v>36</v>
      </c>
      <c r="K1013" s="3">
        <v>29</v>
      </c>
      <c r="L1013" s="3" t="s">
        <v>25</v>
      </c>
      <c r="M1013" s="3" t="str">
        <f>IF(shopping_behavior_updated[[#This Row],[Subscription Status]]="","desconocido",shopping_behavior_updated[[#This Row],[Subscription Status]])</f>
        <v>Yes</v>
      </c>
      <c r="N1013" s="3" t="s">
        <v>44</v>
      </c>
      <c r="O1013" s="3" t="s">
        <v>25</v>
      </c>
      <c r="P1013" s="3" t="s">
        <v>25</v>
      </c>
      <c r="Q1013" s="3">
        <v>32</v>
      </c>
      <c r="R1013" s="3" t="s">
        <v>85</v>
      </c>
      <c r="S1013" s="3" t="s">
        <v>28</v>
      </c>
      <c r="T1013" s="3">
        <f>COUNTBLANK(shopping_behavior_updated[Customer ID])</f>
        <v>0</v>
      </c>
      <c r="U1013" s="3">
        <f>IF(IFERROR(VLOOKUP(shopping_behavior_updated[[#This Row],[Customer ID]],A1014:$A$3902,1,FALSE),0),1,0)</f>
        <v>0</v>
      </c>
    </row>
    <row r="1014" spans="1:21" x14ac:dyDescent="0.2">
      <c r="A1014" s="3">
        <v>1013</v>
      </c>
      <c r="B1014" s="3">
        <v>28</v>
      </c>
      <c r="C1014" s="3" t="s">
        <v>18</v>
      </c>
      <c r="D1014" s="3" t="s">
        <v>40</v>
      </c>
      <c r="E1014" s="3" t="s">
        <v>41</v>
      </c>
      <c r="F1014" s="3">
        <v>37</v>
      </c>
      <c r="G1014" s="3" t="s">
        <v>129</v>
      </c>
      <c r="H1014" s="3" t="s">
        <v>22</v>
      </c>
      <c r="I1014" s="3" t="s">
        <v>84</v>
      </c>
      <c r="J1014" s="3" t="s">
        <v>52</v>
      </c>
      <c r="K1014" s="3">
        <v>38</v>
      </c>
      <c r="L1014" s="3" t="s">
        <v>25</v>
      </c>
      <c r="M1014" s="3" t="str">
        <f>IF(shopping_behavior_updated[[#This Row],[Subscription Status]]="","desconocido",shopping_behavior_updated[[#This Row],[Subscription Status]])</f>
        <v>Yes</v>
      </c>
      <c r="N1014" s="3" t="s">
        <v>26</v>
      </c>
      <c r="O1014" s="3" t="s">
        <v>25</v>
      </c>
      <c r="P1014" s="3" t="s">
        <v>25</v>
      </c>
      <c r="Q1014" s="3">
        <v>27</v>
      </c>
      <c r="R1014" s="3" t="s">
        <v>38</v>
      </c>
      <c r="S1014" s="3" t="s">
        <v>48</v>
      </c>
      <c r="T1014" s="3">
        <f>COUNTBLANK(shopping_behavior_updated[Customer ID])</f>
        <v>0</v>
      </c>
      <c r="U1014" s="3">
        <f>IF(IFERROR(VLOOKUP(shopping_behavior_updated[[#This Row],[Customer ID]],A1015:$A$3902,1,FALSE),0),1,0)</f>
        <v>0</v>
      </c>
    </row>
    <row r="1015" spans="1:21" x14ac:dyDescent="0.2">
      <c r="A1015" s="3">
        <v>1014</v>
      </c>
      <c r="B1015" s="3">
        <v>59</v>
      </c>
      <c r="C1015" s="3" t="s">
        <v>18</v>
      </c>
      <c r="D1015" s="3" t="s">
        <v>132</v>
      </c>
      <c r="E1015" s="3" t="s">
        <v>66</v>
      </c>
      <c r="F1015" s="3">
        <v>69</v>
      </c>
      <c r="G1015" s="3" t="s">
        <v>130</v>
      </c>
      <c r="H1015" s="3" t="s">
        <v>91</v>
      </c>
      <c r="I1015" s="3" t="s">
        <v>95</v>
      </c>
      <c r="J1015" s="3" t="s">
        <v>52</v>
      </c>
      <c r="K1015" s="3">
        <v>38</v>
      </c>
      <c r="L1015" s="3" t="s">
        <v>25</v>
      </c>
      <c r="M1015" s="3" t="str">
        <f>IF(shopping_behavior_updated[[#This Row],[Subscription Status]]="","desconocido",shopping_behavior_updated[[#This Row],[Subscription Status]])</f>
        <v>Yes</v>
      </c>
      <c r="N1015" s="3" t="s">
        <v>69</v>
      </c>
      <c r="O1015" s="3" t="s">
        <v>25</v>
      </c>
      <c r="P1015" s="3" t="s">
        <v>25</v>
      </c>
      <c r="Q1015" s="3">
        <v>31</v>
      </c>
      <c r="R1015" s="3" t="s">
        <v>27</v>
      </c>
      <c r="S1015" s="3" t="s">
        <v>75</v>
      </c>
      <c r="T1015" s="3">
        <f>COUNTBLANK(shopping_behavior_updated[Customer ID])</f>
        <v>0</v>
      </c>
      <c r="U1015" s="3">
        <f>IF(IFERROR(VLOOKUP(shopping_behavior_updated[[#This Row],[Customer ID]],A1016:$A$3902,1,FALSE),0),1,0)</f>
        <v>0</v>
      </c>
    </row>
    <row r="1016" spans="1:21" x14ac:dyDescent="0.2">
      <c r="A1016" s="3">
        <v>1015</v>
      </c>
      <c r="B1016" s="3">
        <v>28</v>
      </c>
      <c r="C1016" s="3" t="s">
        <v>18</v>
      </c>
      <c r="D1016" s="3" t="s">
        <v>70</v>
      </c>
      <c r="E1016" s="3" t="s">
        <v>41</v>
      </c>
      <c r="F1016" s="3">
        <v>97</v>
      </c>
      <c r="G1016" s="3" t="s">
        <v>122</v>
      </c>
      <c r="H1016" s="3" t="s">
        <v>43</v>
      </c>
      <c r="I1016" s="3" t="s">
        <v>82</v>
      </c>
      <c r="J1016" s="3" t="s">
        <v>52</v>
      </c>
      <c r="K1016" s="3">
        <v>3</v>
      </c>
      <c r="L1016" s="3" t="s">
        <v>25</v>
      </c>
      <c r="M1016" s="3" t="str">
        <f>IF(shopping_behavior_updated[[#This Row],[Subscription Status]]="","desconocido",shopping_behavior_updated[[#This Row],[Subscription Status]])</f>
        <v>Yes</v>
      </c>
      <c r="N1016" s="3" t="s">
        <v>53</v>
      </c>
      <c r="O1016" s="3" t="s">
        <v>25</v>
      </c>
      <c r="P1016" s="3" t="s">
        <v>25</v>
      </c>
      <c r="Q1016" s="3">
        <v>36</v>
      </c>
      <c r="R1016" s="3" t="s">
        <v>85</v>
      </c>
      <c r="S1016" s="3" t="s">
        <v>28</v>
      </c>
      <c r="T1016" s="3">
        <f>COUNTBLANK(shopping_behavior_updated[Customer ID])</f>
        <v>0</v>
      </c>
      <c r="U1016" s="3">
        <f>IF(IFERROR(VLOOKUP(shopping_behavior_updated[[#This Row],[Customer ID]],A1017:$A$3902,1,FALSE),0),1,0)</f>
        <v>0</v>
      </c>
    </row>
    <row r="1017" spans="1:21" x14ac:dyDescent="0.2">
      <c r="A1017" s="3">
        <v>1016</v>
      </c>
      <c r="B1017" s="3">
        <v>68</v>
      </c>
      <c r="C1017" s="3" t="s">
        <v>18</v>
      </c>
      <c r="D1017" s="3" t="s">
        <v>142</v>
      </c>
      <c r="E1017" s="3" t="s">
        <v>66</v>
      </c>
      <c r="F1017" s="3">
        <v>24</v>
      </c>
      <c r="G1017" s="3" t="s">
        <v>97</v>
      </c>
      <c r="H1017" s="3" t="s">
        <v>43</v>
      </c>
      <c r="I1017" s="3" t="s">
        <v>108</v>
      </c>
      <c r="J1017" s="3" t="s">
        <v>52</v>
      </c>
      <c r="K1017" s="3">
        <v>41</v>
      </c>
      <c r="L1017" s="3" t="s">
        <v>25</v>
      </c>
      <c r="M1017" s="3" t="str">
        <f>IF(shopping_behavior_updated[[#This Row],[Subscription Status]]="","desconocido",shopping_behavior_updated[[#This Row],[Subscription Status]])</f>
        <v>Yes</v>
      </c>
      <c r="N1017" s="3" t="s">
        <v>53</v>
      </c>
      <c r="O1017" s="3" t="s">
        <v>25</v>
      </c>
      <c r="P1017" s="3" t="s">
        <v>25</v>
      </c>
      <c r="Q1017" s="3">
        <v>34</v>
      </c>
      <c r="R1017" s="3" t="s">
        <v>32</v>
      </c>
      <c r="S1017" s="3" t="s">
        <v>39</v>
      </c>
      <c r="T1017" s="3">
        <f>COUNTBLANK(shopping_behavior_updated[Customer ID])</f>
        <v>0</v>
      </c>
      <c r="U1017" s="3">
        <f>IF(IFERROR(VLOOKUP(shopping_behavior_updated[[#This Row],[Customer ID]],A1018:$A$3902,1,FALSE),0),1,0)</f>
        <v>0</v>
      </c>
    </row>
    <row r="1018" spans="1:21" x14ac:dyDescent="0.2">
      <c r="A1018" s="3">
        <v>1017</v>
      </c>
      <c r="B1018" s="3">
        <v>20</v>
      </c>
      <c r="C1018" s="3" t="s">
        <v>18</v>
      </c>
      <c r="D1018" s="3" t="s">
        <v>132</v>
      </c>
      <c r="E1018" s="3" t="s">
        <v>66</v>
      </c>
      <c r="F1018" s="3">
        <v>30</v>
      </c>
      <c r="G1018" s="3" t="s">
        <v>134</v>
      </c>
      <c r="H1018" s="3" t="s">
        <v>91</v>
      </c>
      <c r="I1018" s="3" t="s">
        <v>143</v>
      </c>
      <c r="J1018" s="3" t="s">
        <v>52</v>
      </c>
      <c r="K1018" s="3">
        <v>34</v>
      </c>
      <c r="L1018" s="3" t="s">
        <v>25</v>
      </c>
      <c r="M1018" s="3" t="str">
        <f>IF(shopping_behavior_updated[[#This Row],[Subscription Status]]="","desconocido",shopping_behavior_updated[[#This Row],[Subscription Status]])</f>
        <v>Yes</v>
      </c>
      <c r="N1018" s="3" t="s">
        <v>26</v>
      </c>
      <c r="O1018" s="3" t="s">
        <v>25</v>
      </c>
      <c r="P1018" s="3" t="s">
        <v>25</v>
      </c>
      <c r="Q1018" s="3">
        <v>15</v>
      </c>
      <c r="R1018" s="3" t="s">
        <v>74</v>
      </c>
      <c r="S1018" s="3" t="s">
        <v>96</v>
      </c>
      <c r="T1018" s="3">
        <f>COUNTBLANK(shopping_behavior_updated[Customer ID])</f>
        <v>0</v>
      </c>
      <c r="U1018" s="3">
        <f>IF(IFERROR(VLOOKUP(shopping_behavior_updated[[#This Row],[Customer ID]],A1019:$A$3902,1,FALSE),0),1,0)</f>
        <v>0</v>
      </c>
    </row>
    <row r="1019" spans="1:21" x14ac:dyDescent="0.2">
      <c r="A1019" s="3">
        <v>1018</v>
      </c>
      <c r="B1019" s="3">
        <v>21</v>
      </c>
      <c r="C1019" s="3" t="s">
        <v>18</v>
      </c>
      <c r="D1019" s="3" t="s">
        <v>101</v>
      </c>
      <c r="E1019" s="3" t="s">
        <v>62</v>
      </c>
      <c r="F1019" s="3">
        <v>53</v>
      </c>
      <c r="G1019" s="3" t="s">
        <v>100</v>
      </c>
      <c r="H1019" s="3" t="s">
        <v>22</v>
      </c>
      <c r="I1019" s="3" t="s">
        <v>120</v>
      </c>
      <c r="J1019" s="3" t="s">
        <v>56</v>
      </c>
      <c r="K1019" s="3">
        <v>25</v>
      </c>
      <c r="L1019" s="3" t="s">
        <v>25</v>
      </c>
      <c r="M1019" s="3" t="str">
        <f>IF(shopping_behavior_updated[[#This Row],[Subscription Status]]="","desconocido",shopping_behavior_updated[[#This Row],[Subscription Status]])</f>
        <v>Yes</v>
      </c>
      <c r="N1019" s="3" t="s">
        <v>26</v>
      </c>
      <c r="O1019" s="3" t="s">
        <v>25</v>
      </c>
      <c r="P1019" s="3" t="s">
        <v>25</v>
      </c>
      <c r="Q1019" s="3">
        <v>14</v>
      </c>
      <c r="R1019" s="3" t="s">
        <v>38</v>
      </c>
      <c r="S1019" s="3" t="s">
        <v>48</v>
      </c>
      <c r="T1019" s="3">
        <f>COUNTBLANK(shopping_behavior_updated[Customer ID])</f>
        <v>0</v>
      </c>
      <c r="U1019" s="3">
        <f>IF(IFERROR(VLOOKUP(shopping_behavior_updated[[#This Row],[Customer ID]],A1020:$A$3902,1,FALSE),0),1,0)</f>
        <v>0</v>
      </c>
    </row>
    <row r="1020" spans="1:21" x14ac:dyDescent="0.2">
      <c r="A1020" s="3">
        <v>1019</v>
      </c>
      <c r="B1020" s="3">
        <v>50</v>
      </c>
      <c r="C1020" s="3" t="s">
        <v>18</v>
      </c>
      <c r="D1020" s="3" t="s">
        <v>80</v>
      </c>
      <c r="E1020" s="3" t="s">
        <v>20</v>
      </c>
      <c r="F1020" s="3">
        <v>70</v>
      </c>
      <c r="G1020" s="3" t="s">
        <v>141</v>
      </c>
      <c r="H1020" s="3" t="s">
        <v>91</v>
      </c>
      <c r="I1020" s="3" t="s">
        <v>60</v>
      </c>
      <c r="J1020" s="3" t="s">
        <v>36</v>
      </c>
      <c r="K1020" s="3">
        <v>49</v>
      </c>
      <c r="L1020" s="3" t="s">
        <v>25</v>
      </c>
      <c r="M1020" s="3" t="str">
        <f>IF(shopping_behavior_updated[[#This Row],[Subscription Status]]="","desconocido",shopping_behavior_updated[[#This Row],[Subscription Status]])</f>
        <v>Yes</v>
      </c>
      <c r="N1020" s="3" t="s">
        <v>44</v>
      </c>
      <c r="O1020" s="3" t="s">
        <v>25</v>
      </c>
      <c r="P1020" s="3" t="s">
        <v>25</v>
      </c>
      <c r="Q1020" s="3">
        <v>46</v>
      </c>
      <c r="R1020" s="3" t="s">
        <v>32</v>
      </c>
      <c r="S1020" s="3" t="s">
        <v>39</v>
      </c>
      <c r="T1020" s="3">
        <f>COUNTBLANK(shopping_behavior_updated[Customer ID])</f>
        <v>0</v>
      </c>
      <c r="U1020" s="3">
        <f>IF(IFERROR(VLOOKUP(shopping_behavior_updated[[#This Row],[Customer ID]],A1021:$A$3902,1,FALSE),0),1,0)</f>
        <v>0</v>
      </c>
    </row>
    <row r="1021" spans="1:21" x14ac:dyDescent="0.2">
      <c r="A1021" s="3">
        <v>1020</v>
      </c>
      <c r="B1021" s="3">
        <v>32</v>
      </c>
      <c r="C1021" s="3" t="s">
        <v>18</v>
      </c>
      <c r="D1021" s="3" t="s">
        <v>54</v>
      </c>
      <c r="E1021" s="3" t="s">
        <v>20</v>
      </c>
      <c r="F1021" s="3">
        <v>76</v>
      </c>
      <c r="G1021" s="3" t="s">
        <v>21</v>
      </c>
      <c r="H1021" s="3" t="s">
        <v>35</v>
      </c>
      <c r="I1021" s="3" t="s">
        <v>117</v>
      </c>
      <c r="J1021" s="3" t="s">
        <v>24</v>
      </c>
      <c r="K1021" s="3">
        <v>28</v>
      </c>
      <c r="L1021" s="3" t="s">
        <v>25</v>
      </c>
      <c r="M1021" s="3" t="str">
        <f>IF(shopping_behavior_updated[[#This Row],[Subscription Status]]="","desconocido",shopping_behavior_updated[[#This Row],[Subscription Status]])</f>
        <v>Yes</v>
      </c>
      <c r="N1021" s="3" t="s">
        <v>53</v>
      </c>
      <c r="O1021" s="3" t="s">
        <v>25</v>
      </c>
      <c r="P1021" s="3" t="s">
        <v>25</v>
      </c>
      <c r="Q1021" s="3">
        <v>33</v>
      </c>
      <c r="R1021" s="3" t="s">
        <v>27</v>
      </c>
      <c r="S1021" s="3" t="s">
        <v>75</v>
      </c>
      <c r="T1021" s="3">
        <f>COUNTBLANK(shopping_behavior_updated[Customer ID])</f>
        <v>0</v>
      </c>
      <c r="U1021" s="3">
        <f>IF(IFERROR(VLOOKUP(shopping_behavior_updated[[#This Row],[Customer ID]],A1022:$A$3902,1,FALSE),0),1,0)</f>
        <v>0</v>
      </c>
    </row>
    <row r="1022" spans="1:21" x14ac:dyDescent="0.2">
      <c r="A1022" s="3">
        <v>1021</v>
      </c>
      <c r="B1022" s="3">
        <v>24</v>
      </c>
      <c r="C1022" s="3" t="s">
        <v>18</v>
      </c>
      <c r="D1022" s="3" t="s">
        <v>118</v>
      </c>
      <c r="E1022" s="3" t="s">
        <v>66</v>
      </c>
      <c r="F1022" s="3">
        <v>95</v>
      </c>
      <c r="G1022" s="3" t="s">
        <v>78</v>
      </c>
      <c r="H1022" s="3" t="s">
        <v>43</v>
      </c>
      <c r="I1022" s="3" t="s">
        <v>93</v>
      </c>
      <c r="J1022" s="3" t="s">
        <v>56</v>
      </c>
      <c r="K1022" s="3">
        <v>45</v>
      </c>
      <c r="L1022" s="3" t="s">
        <v>25</v>
      </c>
      <c r="M1022" s="3" t="str">
        <f>IF(shopping_behavior_updated[[#This Row],[Subscription Status]]="","desconocido",shopping_behavior_updated[[#This Row],[Subscription Status]])</f>
        <v>Yes</v>
      </c>
      <c r="N1022" s="3" t="s">
        <v>26</v>
      </c>
      <c r="O1022" s="3" t="s">
        <v>25</v>
      </c>
      <c r="P1022" s="3" t="s">
        <v>25</v>
      </c>
      <c r="Q1022" s="3">
        <v>41</v>
      </c>
      <c r="R1022" s="3" t="s">
        <v>85</v>
      </c>
      <c r="S1022" s="3" t="s">
        <v>48</v>
      </c>
      <c r="T1022" s="3">
        <f>COUNTBLANK(shopping_behavior_updated[Customer ID])</f>
        <v>0</v>
      </c>
      <c r="U1022" s="3">
        <f>IF(IFERROR(VLOOKUP(shopping_behavior_updated[[#This Row],[Customer ID]],A1023:$A$3902,1,FALSE),0),1,0)</f>
        <v>0</v>
      </c>
    </row>
    <row r="1023" spans="1:21" x14ac:dyDescent="0.2">
      <c r="A1023" s="3">
        <v>1022</v>
      </c>
      <c r="B1023" s="3">
        <v>55</v>
      </c>
      <c r="C1023" s="3" t="s">
        <v>18</v>
      </c>
      <c r="D1023" s="3" t="s">
        <v>61</v>
      </c>
      <c r="E1023" s="3" t="s">
        <v>62</v>
      </c>
      <c r="F1023" s="3">
        <v>51</v>
      </c>
      <c r="G1023" s="3" t="s">
        <v>34</v>
      </c>
      <c r="H1023" s="3" t="s">
        <v>35</v>
      </c>
      <c r="I1023" s="3" t="s">
        <v>92</v>
      </c>
      <c r="J1023" s="3" t="s">
        <v>24</v>
      </c>
      <c r="K1023" s="3">
        <v>49</v>
      </c>
      <c r="L1023" s="3" t="s">
        <v>25</v>
      </c>
      <c r="M1023" s="3" t="str">
        <f>IF(shopping_behavior_updated[[#This Row],[Subscription Status]]="","desconocido",shopping_behavior_updated[[#This Row],[Subscription Status]])</f>
        <v>Yes</v>
      </c>
      <c r="N1023" s="3" t="s">
        <v>69</v>
      </c>
      <c r="O1023" s="3" t="s">
        <v>25</v>
      </c>
      <c r="P1023" s="3" t="s">
        <v>25</v>
      </c>
      <c r="Q1023" s="3">
        <v>39</v>
      </c>
      <c r="R1023" s="3" t="s">
        <v>45</v>
      </c>
      <c r="S1023" s="3" t="s">
        <v>39</v>
      </c>
      <c r="T1023" s="3">
        <f>COUNTBLANK(shopping_behavior_updated[Customer ID])</f>
        <v>0</v>
      </c>
      <c r="U1023" s="3">
        <f>IF(IFERROR(VLOOKUP(shopping_behavior_updated[[#This Row],[Customer ID]],A1024:$A$3902,1,FALSE),0),1,0)</f>
        <v>0</v>
      </c>
    </row>
    <row r="1024" spans="1:21" x14ac:dyDescent="0.2">
      <c r="A1024" s="3">
        <v>1023</v>
      </c>
      <c r="B1024" s="3">
        <v>61</v>
      </c>
      <c r="C1024" s="3" t="s">
        <v>18</v>
      </c>
      <c r="D1024" s="3" t="s">
        <v>65</v>
      </c>
      <c r="E1024" s="3" t="s">
        <v>66</v>
      </c>
      <c r="F1024" s="3">
        <v>41</v>
      </c>
      <c r="G1024" s="3" t="s">
        <v>144</v>
      </c>
      <c r="H1024" s="3" t="s">
        <v>43</v>
      </c>
      <c r="I1024" s="3" t="s">
        <v>92</v>
      </c>
      <c r="J1024" s="3" t="s">
        <v>24</v>
      </c>
      <c r="K1024" s="3">
        <v>49</v>
      </c>
      <c r="L1024" s="3" t="s">
        <v>25</v>
      </c>
      <c r="M1024" s="3" t="str">
        <f>IF(shopping_behavior_updated[[#This Row],[Subscription Status]]="","desconocido",shopping_behavior_updated[[#This Row],[Subscription Status]])</f>
        <v>Yes</v>
      </c>
      <c r="N1024" s="3" t="s">
        <v>73</v>
      </c>
      <c r="O1024" s="3" t="s">
        <v>25</v>
      </c>
      <c r="P1024" s="3" t="s">
        <v>25</v>
      </c>
      <c r="Q1024" s="3">
        <v>7</v>
      </c>
      <c r="R1024" s="3" t="s">
        <v>32</v>
      </c>
      <c r="S1024" s="3" t="s">
        <v>48</v>
      </c>
      <c r="T1024" s="3">
        <f>COUNTBLANK(shopping_behavior_updated[Customer ID])</f>
        <v>0</v>
      </c>
      <c r="U1024" s="3">
        <f>IF(IFERROR(VLOOKUP(shopping_behavior_updated[[#This Row],[Customer ID]],A1025:$A$3902,1,FALSE),0),1,0)</f>
        <v>0</v>
      </c>
    </row>
    <row r="1025" spans="1:21" x14ac:dyDescent="0.2">
      <c r="A1025" s="3">
        <v>1024</v>
      </c>
      <c r="B1025" s="3">
        <v>61</v>
      </c>
      <c r="C1025" s="3" t="s">
        <v>18</v>
      </c>
      <c r="D1025" s="3" t="s">
        <v>88</v>
      </c>
      <c r="E1025" s="3" t="s">
        <v>66</v>
      </c>
      <c r="F1025" s="3">
        <v>71</v>
      </c>
      <c r="G1025" s="3" t="s">
        <v>30</v>
      </c>
      <c r="H1025" s="3" t="s">
        <v>35</v>
      </c>
      <c r="I1025" s="3" t="s">
        <v>47</v>
      </c>
      <c r="J1025" s="3" t="s">
        <v>24</v>
      </c>
      <c r="K1025" s="3">
        <v>35</v>
      </c>
      <c r="L1025" s="3" t="s">
        <v>25</v>
      </c>
      <c r="M1025" s="3" t="str">
        <f>IF(shopping_behavior_updated[[#This Row],[Subscription Status]]="","desconocido",shopping_behavior_updated[[#This Row],[Subscription Status]])</f>
        <v>Yes</v>
      </c>
      <c r="N1025" s="3" t="s">
        <v>37</v>
      </c>
      <c r="O1025" s="3" t="s">
        <v>25</v>
      </c>
      <c r="P1025" s="3" t="s">
        <v>25</v>
      </c>
      <c r="Q1025" s="3">
        <v>29</v>
      </c>
      <c r="R1025" s="3" t="s">
        <v>74</v>
      </c>
      <c r="S1025" s="3" t="s">
        <v>96</v>
      </c>
      <c r="T1025" s="3">
        <f>COUNTBLANK(shopping_behavior_updated[Customer ID])</f>
        <v>0</v>
      </c>
      <c r="U1025" s="3">
        <f>IF(IFERROR(VLOOKUP(shopping_behavior_updated[[#This Row],[Customer ID]],A1026:$A$3902,1,FALSE),0),1,0)</f>
        <v>0</v>
      </c>
    </row>
    <row r="1026" spans="1:21" x14ac:dyDescent="0.2">
      <c r="A1026" s="3">
        <v>1025</v>
      </c>
      <c r="B1026" s="3">
        <v>28</v>
      </c>
      <c r="C1026" s="3" t="s">
        <v>18</v>
      </c>
      <c r="D1026" s="3" t="s">
        <v>112</v>
      </c>
      <c r="E1026" s="3" t="s">
        <v>20</v>
      </c>
      <c r="F1026" s="3">
        <v>66</v>
      </c>
      <c r="G1026" s="3" t="s">
        <v>137</v>
      </c>
      <c r="H1026" s="3" t="s">
        <v>43</v>
      </c>
      <c r="I1026" s="3" t="s">
        <v>72</v>
      </c>
      <c r="J1026" s="3" t="s">
        <v>52</v>
      </c>
      <c r="K1026" s="3">
        <v>35</v>
      </c>
      <c r="L1026" s="3" t="s">
        <v>25</v>
      </c>
      <c r="M1026" s="3" t="str">
        <f>IF(shopping_behavior_updated[[#This Row],[Subscription Status]]="","desconocido",shopping_behavior_updated[[#This Row],[Subscription Status]])</f>
        <v>Yes</v>
      </c>
      <c r="N1026" s="3" t="s">
        <v>37</v>
      </c>
      <c r="O1026" s="3" t="s">
        <v>25</v>
      </c>
      <c r="P1026" s="3" t="s">
        <v>25</v>
      </c>
      <c r="Q1026" s="3">
        <v>18</v>
      </c>
      <c r="R1026" s="3" t="s">
        <v>27</v>
      </c>
      <c r="S1026" s="3" t="s">
        <v>57</v>
      </c>
      <c r="T1026" s="3">
        <f>COUNTBLANK(shopping_behavior_updated[Customer ID])</f>
        <v>0</v>
      </c>
      <c r="U1026" s="3">
        <f>IF(IFERROR(VLOOKUP(shopping_behavior_updated[[#This Row],[Customer ID]],A1027:$A$3902,1,FALSE),0),1,0)</f>
        <v>0</v>
      </c>
    </row>
    <row r="1027" spans="1:21" x14ac:dyDescent="0.2">
      <c r="A1027" s="3">
        <v>1026</v>
      </c>
      <c r="B1027" s="3">
        <v>60</v>
      </c>
      <c r="C1027" s="3" t="s">
        <v>18</v>
      </c>
      <c r="D1027" s="3" t="s">
        <v>54</v>
      </c>
      <c r="E1027" s="3" t="s">
        <v>20</v>
      </c>
      <c r="F1027" s="3">
        <v>84</v>
      </c>
      <c r="G1027" s="3" t="s">
        <v>144</v>
      </c>
      <c r="H1027" s="3" t="s">
        <v>43</v>
      </c>
      <c r="I1027" s="3" t="s">
        <v>77</v>
      </c>
      <c r="J1027" s="3" t="s">
        <v>24</v>
      </c>
      <c r="K1027" s="3">
        <v>49</v>
      </c>
      <c r="L1027" s="3" t="s">
        <v>25</v>
      </c>
      <c r="M1027" s="3" t="str">
        <f>IF(shopping_behavior_updated[[#This Row],[Subscription Status]]="","desconocido",shopping_behavior_updated[[#This Row],[Subscription Status]])</f>
        <v>Yes</v>
      </c>
      <c r="N1027" s="3" t="s">
        <v>37</v>
      </c>
      <c r="O1027" s="3" t="s">
        <v>25</v>
      </c>
      <c r="P1027" s="3" t="s">
        <v>25</v>
      </c>
      <c r="Q1027" s="3">
        <v>15</v>
      </c>
      <c r="R1027" s="3" t="s">
        <v>38</v>
      </c>
      <c r="S1027" s="3" t="s">
        <v>48</v>
      </c>
      <c r="T1027" s="3">
        <f>COUNTBLANK(shopping_behavior_updated[Customer ID])</f>
        <v>0</v>
      </c>
      <c r="U1027" s="3">
        <f>IF(IFERROR(VLOOKUP(shopping_behavior_updated[[#This Row],[Customer ID]],A1028:$A$3902,1,FALSE),0),1,0)</f>
        <v>0</v>
      </c>
    </row>
    <row r="1028" spans="1:21" x14ac:dyDescent="0.2">
      <c r="A1028" s="3">
        <v>1027</v>
      </c>
      <c r="B1028" s="3">
        <v>49</v>
      </c>
      <c r="C1028" s="3" t="s">
        <v>18</v>
      </c>
      <c r="D1028" s="3" t="s">
        <v>65</v>
      </c>
      <c r="E1028" s="3" t="s">
        <v>66</v>
      </c>
      <c r="F1028" s="3">
        <v>95</v>
      </c>
      <c r="G1028" s="3" t="s">
        <v>140</v>
      </c>
      <c r="H1028" s="3" t="s">
        <v>22</v>
      </c>
      <c r="I1028" s="3" t="s">
        <v>47</v>
      </c>
      <c r="J1028" s="3" t="s">
        <v>24</v>
      </c>
      <c r="K1028" s="3">
        <v>3</v>
      </c>
      <c r="L1028" s="3" t="s">
        <v>25</v>
      </c>
      <c r="M1028" s="3" t="str">
        <f>IF(shopping_behavior_updated[[#This Row],[Subscription Status]]="","desconocido",shopping_behavior_updated[[#This Row],[Subscription Status]])</f>
        <v>Yes</v>
      </c>
      <c r="N1028" s="3" t="s">
        <v>26</v>
      </c>
      <c r="O1028" s="3" t="s">
        <v>25</v>
      </c>
      <c r="P1028" s="3" t="s">
        <v>25</v>
      </c>
      <c r="Q1028" s="3">
        <v>39</v>
      </c>
      <c r="R1028" s="3" t="s">
        <v>45</v>
      </c>
      <c r="S1028" s="3" t="s">
        <v>75</v>
      </c>
      <c r="T1028" s="3">
        <f>COUNTBLANK(shopping_behavior_updated[Customer ID])</f>
        <v>0</v>
      </c>
      <c r="U1028" s="3">
        <f>IF(IFERROR(VLOOKUP(shopping_behavior_updated[[#This Row],[Customer ID]],A1029:$A$3902,1,FALSE),0),1,0)</f>
        <v>0</v>
      </c>
    </row>
    <row r="1029" spans="1:21" x14ac:dyDescent="0.2">
      <c r="A1029" s="3">
        <v>1028</v>
      </c>
      <c r="B1029" s="3">
        <v>33</v>
      </c>
      <c r="C1029" s="3" t="s">
        <v>18</v>
      </c>
      <c r="D1029" s="3" t="s">
        <v>105</v>
      </c>
      <c r="E1029" s="3" t="s">
        <v>66</v>
      </c>
      <c r="F1029" s="3">
        <v>90</v>
      </c>
      <c r="G1029" s="3" t="s">
        <v>122</v>
      </c>
      <c r="H1029" s="3" t="s">
        <v>22</v>
      </c>
      <c r="I1029" s="3" t="s">
        <v>84</v>
      </c>
      <c r="J1029" s="3" t="s">
        <v>52</v>
      </c>
      <c r="K1029" s="3">
        <v>28</v>
      </c>
      <c r="L1029" s="3" t="s">
        <v>25</v>
      </c>
      <c r="M1029" s="3" t="str">
        <f>IF(shopping_behavior_updated[[#This Row],[Subscription Status]]="","desconocido",shopping_behavior_updated[[#This Row],[Subscription Status]])</f>
        <v>Yes</v>
      </c>
      <c r="N1029" s="3" t="s">
        <v>44</v>
      </c>
      <c r="O1029" s="3" t="s">
        <v>25</v>
      </c>
      <c r="P1029" s="3" t="s">
        <v>25</v>
      </c>
      <c r="Q1029" s="3">
        <v>11</v>
      </c>
      <c r="R1029" s="3" t="s">
        <v>32</v>
      </c>
      <c r="S1029" s="3" t="s">
        <v>87</v>
      </c>
      <c r="T1029" s="3">
        <f>COUNTBLANK(shopping_behavior_updated[Customer ID])</f>
        <v>0</v>
      </c>
      <c r="U1029" s="3">
        <f>IF(IFERROR(VLOOKUP(shopping_behavior_updated[[#This Row],[Customer ID]],A1030:$A$3902,1,FALSE),0),1,0)</f>
        <v>0</v>
      </c>
    </row>
    <row r="1030" spans="1:21" x14ac:dyDescent="0.2">
      <c r="A1030" s="3">
        <v>1029</v>
      </c>
      <c r="B1030" s="3">
        <v>45</v>
      </c>
      <c r="C1030" s="3" t="s">
        <v>18</v>
      </c>
      <c r="D1030" s="3" t="s">
        <v>103</v>
      </c>
      <c r="E1030" s="3" t="s">
        <v>20</v>
      </c>
      <c r="F1030" s="3">
        <v>36</v>
      </c>
      <c r="G1030" s="3" t="s">
        <v>144</v>
      </c>
      <c r="H1030" s="3" t="s">
        <v>35</v>
      </c>
      <c r="I1030" s="3" t="s">
        <v>92</v>
      </c>
      <c r="J1030" s="3" t="s">
        <v>52</v>
      </c>
      <c r="K1030" s="3">
        <v>37</v>
      </c>
      <c r="L1030" s="3" t="s">
        <v>25</v>
      </c>
      <c r="M1030" s="3" t="str">
        <f>IF(shopping_behavior_updated[[#This Row],[Subscription Status]]="","desconocido",shopping_behavior_updated[[#This Row],[Subscription Status]])</f>
        <v>Yes</v>
      </c>
      <c r="N1030" s="3" t="s">
        <v>53</v>
      </c>
      <c r="O1030" s="3" t="s">
        <v>25</v>
      </c>
      <c r="P1030" s="3" t="s">
        <v>25</v>
      </c>
      <c r="Q1030" s="3">
        <v>4</v>
      </c>
      <c r="R1030" s="3" t="s">
        <v>32</v>
      </c>
      <c r="S1030" s="3" t="s">
        <v>28</v>
      </c>
      <c r="T1030" s="3">
        <f>COUNTBLANK(shopping_behavior_updated[Customer ID])</f>
        <v>0</v>
      </c>
      <c r="U1030" s="3">
        <f>IF(IFERROR(VLOOKUP(shopping_behavior_updated[[#This Row],[Customer ID]],A1031:$A$3902,1,FALSE),0),1,0)</f>
        <v>0</v>
      </c>
    </row>
    <row r="1031" spans="1:21" x14ac:dyDescent="0.2">
      <c r="A1031" s="3">
        <v>1030</v>
      </c>
      <c r="B1031" s="3">
        <v>29</v>
      </c>
      <c r="C1031" s="3" t="s">
        <v>18</v>
      </c>
      <c r="D1031" s="3" t="s">
        <v>142</v>
      </c>
      <c r="E1031" s="3" t="s">
        <v>66</v>
      </c>
      <c r="F1031" s="3">
        <v>22</v>
      </c>
      <c r="G1031" s="3" t="s">
        <v>122</v>
      </c>
      <c r="H1031" s="3" t="s">
        <v>43</v>
      </c>
      <c r="I1031" s="3" t="s">
        <v>72</v>
      </c>
      <c r="J1031" s="3" t="s">
        <v>36</v>
      </c>
      <c r="K1031" s="3">
        <v>36</v>
      </c>
      <c r="L1031" s="3" t="s">
        <v>25</v>
      </c>
      <c r="M1031" s="3" t="str">
        <f>IF(shopping_behavior_updated[[#This Row],[Subscription Status]]="","desconocido",shopping_behavior_updated[[#This Row],[Subscription Status]])</f>
        <v>Yes</v>
      </c>
      <c r="N1031" s="3" t="s">
        <v>69</v>
      </c>
      <c r="O1031" s="3" t="s">
        <v>25</v>
      </c>
      <c r="P1031" s="3" t="s">
        <v>25</v>
      </c>
      <c r="Q1031" s="3">
        <v>33</v>
      </c>
      <c r="R1031" s="3" t="s">
        <v>27</v>
      </c>
      <c r="S1031" s="3" t="s">
        <v>75</v>
      </c>
      <c r="T1031" s="3">
        <f>COUNTBLANK(shopping_behavior_updated[Customer ID])</f>
        <v>0</v>
      </c>
      <c r="U1031" s="3">
        <f>IF(IFERROR(VLOOKUP(shopping_behavior_updated[[#This Row],[Customer ID]],A1032:$A$3902,1,FALSE),0),1,0)</f>
        <v>0</v>
      </c>
    </row>
    <row r="1032" spans="1:21" x14ac:dyDescent="0.2">
      <c r="A1032" s="3">
        <v>1031</v>
      </c>
      <c r="B1032" s="3">
        <v>58</v>
      </c>
      <c r="C1032" s="3" t="s">
        <v>18</v>
      </c>
      <c r="D1032" s="3" t="s">
        <v>61</v>
      </c>
      <c r="E1032" s="3" t="s">
        <v>62</v>
      </c>
      <c r="F1032" s="3">
        <v>89</v>
      </c>
      <c r="G1032" s="3" t="s">
        <v>21</v>
      </c>
      <c r="H1032" s="3" t="s">
        <v>22</v>
      </c>
      <c r="I1032" s="3" t="s">
        <v>143</v>
      </c>
      <c r="J1032" s="3" t="s">
        <v>24</v>
      </c>
      <c r="K1032" s="3">
        <v>33</v>
      </c>
      <c r="L1032" s="3" t="s">
        <v>25</v>
      </c>
      <c r="M1032" s="3" t="str">
        <f>IF(shopping_behavior_updated[[#This Row],[Subscription Status]]="","desconocido",shopping_behavior_updated[[#This Row],[Subscription Status]])</f>
        <v>Yes</v>
      </c>
      <c r="N1032" s="3" t="s">
        <v>44</v>
      </c>
      <c r="O1032" s="3" t="s">
        <v>25</v>
      </c>
      <c r="P1032" s="3" t="s">
        <v>25</v>
      </c>
      <c r="Q1032" s="3">
        <v>37</v>
      </c>
      <c r="R1032" s="3" t="s">
        <v>85</v>
      </c>
      <c r="S1032" s="3" t="s">
        <v>57</v>
      </c>
      <c r="T1032" s="3">
        <f>COUNTBLANK(shopping_behavior_updated[Customer ID])</f>
        <v>0</v>
      </c>
      <c r="U1032" s="3">
        <f>IF(IFERROR(VLOOKUP(shopping_behavior_updated[[#This Row],[Customer ID]],A1033:$A$3902,1,FALSE),0),1,0)</f>
        <v>0</v>
      </c>
    </row>
    <row r="1033" spans="1:21" x14ac:dyDescent="0.2">
      <c r="A1033" s="3">
        <v>1032</v>
      </c>
      <c r="B1033" s="3">
        <v>22</v>
      </c>
      <c r="C1033" s="3" t="s">
        <v>18</v>
      </c>
      <c r="D1033" s="3" t="s">
        <v>40</v>
      </c>
      <c r="E1033" s="3" t="s">
        <v>41</v>
      </c>
      <c r="F1033" s="3">
        <v>50</v>
      </c>
      <c r="G1033" s="3" t="s">
        <v>121</v>
      </c>
      <c r="H1033" s="3" t="s">
        <v>43</v>
      </c>
      <c r="I1033" s="3" t="s">
        <v>84</v>
      </c>
      <c r="J1033" s="3" t="s">
        <v>36</v>
      </c>
      <c r="K1033" s="3">
        <v>34</v>
      </c>
      <c r="L1033" s="3" t="s">
        <v>25</v>
      </c>
      <c r="M1033" s="3" t="str">
        <f>IF(shopping_behavior_updated[[#This Row],[Subscription Status]]="","desconocido",shopping_behavior_updated[[#This Row],[Subscription Status]])</f>
        <v>Yes</v>
      </c>
      <c r="N1033" s="3" t="s">
        <v>37</v>
      </c>
      <c r="O1033" s="3" t="s">
        <v>25</v>
      </c>
      <c r="P1033" s="3" t="s">
        <v>25</v>
      </c>
      <c r="Q1033" s="3">
        <v>32</v>
      </c>
      <c r="R1033" s="3" t="s">
        <v>32</v>
      </c>
      <c r="S1033" s="3" t="s">
        <v>57</v>
      </c>
      <c r="T1033" s="3">
        <f>COUNTBLANK(shopping_behavior_updated[Customer ID])</f>
        <v>0</v>
      </c>
      <c r="U1033" s="3">
        <f>IF(IFERROR(VLOOKUP(shopping_behavior_updated[[#This Row],[Customer ID]],A1034:$A$3902,1,FALSE),0),1,0)</f>
        <v>0</v>
      </c>
    </row>
    <row r="1034" spans="1:21" x14ac:dyDescent="0.2">
      <c r="A1034" s="3">
        <v>1033</v>
      </c>
      <c r="B1034" s="3">
        <v>55</v>
      </c>
      <c r="C1034" s="3" t="s">
        <v>18</v>
      </c>
      <c r="D1034" s="3" t="s">
        <v>136</v>
      </c>
      <c r="E1034" s="3" t="s">
        <v>41</v>
      </c>
      <c r="F1034" s="3">
        <v>36</v>
      </c>
      <c r="G1034" s="3" t="s">
        <v>30</v>
      </c>
      <c r="H1034" s="3" t="s">
        <v>43</v>
      </c>
      <c r="I1034" s="3" t="s">
        <v>92</v>
      </c>
      <c r="J1034" s="3" t="s">
        <v>56</v>
      </c>
      <c r="K1034" s="3">
        <v>4</v>
      </c>
      <c r="L1034" s="3" t="s">
        <v>25</v>
      </c>
      <c r="M1034" s="3" t="str">
        <f>IF(shopping_behavior_updated[[#This Row],[Subscription Status]]="","desconocido",shopping_behavior_updated[[#This Row],[Subscription Status]])</f>
        <v>Yes</v>
      </c>
      <c r="N1034" s="3" t="s">
        <v>37</v>
      </c>
      <c r="O1034" s="3" t="s">
        <v>25</v>
      </c>
      <c r="P1034" s="3" t="s">
        <v>25</v>
      </c>
      <c r="Q1034" s="3">
        <v>44</v>
      </c>
      <c r="R1034" s="3" t="s">
        <v>38</v>
      </c>
      <c r="S1034" s="3" t="s">
        <v>57</v>
      </c>
      <c r="T1034" s="3">
        <f>COUNTBLANK(shopping_behavior_updated[Customer ID])</f>
        <v>0</v>
      </c>
      <c r="U1034" s="3">
        <f>IF(IFERROR(VLOOKUP(shopping_behavior_updated[[#This Row],[Customer ID]],A1035:$A$3902,1,FALSE),0),1,0)</f>
        <v>0</v>
      </c>
    </row>
    <row r="1035" spans="1:21" x14ac:dyDescent="0.2">
      <c r="A1035" s="3">
        <v>1034</v>
      </c>
      <c r="B1035" s="3">
        <v>19</v>
      </c>
      <c r="C1035" s="3" t="s">
        <v>18</v>
      </c>
      <c r="D1035" s="3" t="s">
        <v>94</v>
      </c>
      <c r="E1035" s="3" t="s">
        <v>20</v>
      </c>
      <c r="F1035" s="3">
        <v>52</v>
      </c>
      <c r="G1035" s="3" t="s">
        <v>55</v>
      </c>
      <c r="H1035" s="3" t="s">
        <v>35</v>
      </c>
      <c r="I1035" s="3" t="s">
        <v>64</v>
      </c>
      <c r="J1035" s="3" t="s">
        <v>36</v>
      </c>
      <c r="K1035" s="3">
        <v>46</v>
      </c>
      <c r="L1035" s="3" t="s">
        <v>25</v>
      </c>
      <c r="M1035" s="3" t="str">
        <f>IF(shopping_behavior_updated[[#This Row],[Subscription Status]]="","desconocido",shopping_behavior_updated[[#This Row],[Subscription Status]])</f>
        <v>Yes</v>
      </c>
      <c r="N1035" s="3" t="s">
        <v>37</v>
      </c>
      <c r="O1035" s="3" t="s">
        <v>25</v>
      </c>
      <c r="P1035" s="3" t="s">
        <v>25</v>
      </c>
      <c r="Q1035" s="3">
        <v>41</v>
      </c>
      <c r="R1035" s="3" t="s">
        <v>74</v>
      </c>
      <c r="S1035" s="3" t="s">
        <v>57</v>
      </c>
      <c r="T1035" s="3">
        <f>COUNTBLANK(shopping_behavior_updated[Customer ID])</f>
        <v>0</v>
      </c>
      <c r="U1035" s="3">
        <f>IF(IFERROR(VLOOKUP(shopping_behavior_updated[[#This Row],[Customer ID]],A1036:$A$3902,1,FALSE),0),1,0)</f>
        <v>0</v>
      </c>
    </row>
    <row r="1036" spans="1:21" x14ac:dyDescent="0.2">
      <c r="A1036" s="3">
        <v>1035</v>
      </c>
      <c r="B1036" s="3">
        <v>68</v>
      </c>
      <c r="C1036" s="3" t="s">
        <v>18</v>
      </c>
      <c r="D1036" s="3" t="s">
        <v>124</v>
      </c>
      <c r="E1036" s="3" t="s">
        <v>20</v>
      </c>
      <c r="F1036" s="3">
        <v>29</v>
      </c>
      <c r="G1036" s="3" t="s">
        <v>127</v>
      </c>
      <c r="H1036" s="3" t="s">
        <v>43</v>
      </c>
      <c r="I1036" s="3" t="s">
        <v>77</v>
      </c>
      <c r="J1036" s="3" t="s">
        <v>56</v>
      </c>
      <c r="K1036" s="3">
        <v>42</v>
      </c>
      <c r="L1036" s="3" t="s">
        <v>25</v>
      </c>
      <c r="M1036" s="3" t="str">
        <f>IF(shopping_behavior_updated[[#This Row],[Subscription Status]]="","desconocido",shopping_behavior_updated[[#This Row],[Subscription Status]])</f>
        <v>Yes</v>
      </c>
      <c r="N1036" s="3" t="s">
        <v>44</v>
      </c>
      <c r="O1036" s="3" t="s">
        <v>25</v>
      </c>
      <c r="P1036" s="3" t="s">
        <v>25</v>
      </c>
      <c r="Q1036" s="3">
        <v>44</v>
      </c>
      <c r="R1036" s="3" t="s">
        <v>74</v>
      </c>
      <c r="S1036" s="3" t="s">
        <v>39</v>
      </c>
      <c r="T1036" s="3">
        <f>COUNTBLANK(shopping_behavior_updated[Customer ID])</f>
        <v>0</v>
      </c>
      <c r="U1036" s="3">
        <f>IF(IFERROR(VLOOKUP(shopping_behavior_updated[[#This Row],[Customer ID]],A1037:$A$3902,1,FALSE),0),1,0)</f>
        <v>0</v>
      </c>
    </row>
    <row r="1037" spans="1:21" x14ac:dyDescent="0.2">
      <c r="A1037" s="3">
        <v>1036</v>
      </c>
      <c r="B1037" s="3">
        <v>61</v>
      </c>
      <c r="C1037" s="3" t="s">
        <v>18</v>
      </c>
      <c r="D1037" s="3" t="s">
        <v>19</v>
      </c>
      <c r="E1037" s="3" t="s">
        <v>20</v>
      </c>
      <c r="F1037" s="3">
        <v>89</v>
      </c>
      <c r="G1037" s="3" t="s">
        <v>141</v>
      </c>
      <c r="H1037" s="3" t="s">
        <v>43</v>
      </c>
      <c r="I1037" s="3" t="s">
        <v>109</v>
      </c>
      <c r="J1037" s="3" t="s">
        <v>56</v>
      </c>
      <c r="K1037" s="3">
        <v>28</v>
      </c>
      <c r="L1037" s="3" t="s">
        <v>25</v>
      </c>
      <c r="M1037" s="3" t="str">
        <f>IF(shopping_behavior_updated[[#This Row],[Subscription Status]]="","desconocido",shopping_behavior_updated[[#This Row],[Subscription Status]])</f>
        <v>Yes</v>
      </c>
      <c r="N1037" s="3" t="s">
        <v>26</v>
      </c>
      <c r="O1037" s="3" t="s">
        <v>25</v>
      </c>
      <c r="P1037" s="3" t="s">
        <v>25</v>
      </c>
      <c r="Q1037" s="3">
        <v>32</v>
      </c>
      <c r="R1037" s="3" t="s">
        <v>27</v>
      </c>
      <c r="S1037" s="3" t="s">
        <v>48</v>
      </c>
      <c r="T1037" s="3">
        <f>COUNTBLANK(shopping_behavior_updated[Customer ID])</f>
        <v>0</v>
      </c>
      <c r="U1037" s="3">
        <f>IF(IFERROR(VLOOKUP(shopping_behavior_updated[[#This Row],[Customer ID]],A1038:$A$3902,1,FALSE),0),1,0)</f>
        <v>0</v>
      </c>
    </row>
    <row r="1038" spans="1:21" x14ac:dyDescent="0.2">
      <c r="A1038" s="3">
        <v>1037</v>
      </c>
      <c r="B1038" s="3">
        <v>68</v>
      </c>
      <c r="C1038" s="3" t="s">
        <v>18</v>
      </c>
      <c r="D1038" s="3" t="s">
        <v>65</v>
      </c>
      <c r="E1038" s="3" t="s">
        <v>66</v>
      </c>
      <c r="F1038" s="3">
        <v>47</v>
      </c>
      <c r="G1038" s="3" t="s">
        <v>76</v>
      </c>
      <c r="H1038" s="3" t="s">
        <v>43</v>
      </c>
      <c r="I1038" s="3" t="s">
        <v>133</v>
      </c>
      <c r="J1038" s="3" t="s">
        <v>56</v>
      </c>
      <c r="K1038" s="3">
        <v>37</v>
      </c>
      <c r="L1038" s="3" t="s">
        <v>25</v>
      </c>
      <c r="M1038" s="3" t="str">
        <f>IF(shopping_behavior_updated[[#This Row],[Subscription Status]]="","desconocido",shopping_behavior_updated[[#This Row],[Subscription Status]])</f>
        <v>Yes</v>
      </c>
      <c r="N1038" s="3" t="s">
        <v>69</v>
      </c>
      <c r="O1038" s="3" t="s">
        <v>25</v>
      </c>
      <c r="P1038" s="3" t="s">
        <v>25</v>
      </c>
      <c r="Q1038" s="3">
        <v>13</v>
      </c>
      <c r="R1038" s="3" t="s">
        <v>74</v>
      </c>
      <c r="S1038" s="3" t="s">
        <v>87</v>
      </c>
      <c r="T1038" s="3">
        <f>COUNTBLANK(shopping_behavior_updated[Customer ID])</f>
        <v>0</v>
      </c>
      <c r="U1038" s="3">
        <f>IF(IFERROR(VLOOKUP(shopping_behavior_updated[[#This Row],[Customer ID]],A1039:$A$3902,1,FALSE),0),1,0)</f>
        <v>0</v>
      </c>
    </row>
    <row r="1039" spans="1:21" x14ac:dyDescent="0.2">
      <c r="A1039" s="3">
        <v>1038</v>
      </c>
      <c r="B1039" s="3">
        <v>52</v>
      </c>
      <c r="C1039" s="3" t="s">
        <v>18</v>
      </c>
      <c r="D1039" s="3" t="s">
        <v>105</v>
      </c>
      <c r="E1039" s="3" t="s">
        <v>66</v>
      </c>
      <c r="F1039" s="3">
        <v>25</v>
      </c>
      <c r="G1039" s="3" t="s">
        <v>42</v>
      </c>
      <c r="H1039" s="3" t="s">
        <v>91</v>
      </c>
      <c r="I1039" s="3" t="s">
        <v>109</v>
      </c>
      <c r="J1039" s="3" t="s">
        <v>36</v>
      </c>
      <c r="K1039" s="3">
        <v>34</v>
      </c>
      <c r="L1039" s="3" t="s">
        <v>25</v>
      </c>
      <c r="M1039" s="3" t="str">
        <f>IF(shopping_behavior_updated[[#This Row],[Subscription Status]]="","desconocido",shopping_behavior_updated[[#This Row],[Subscription Status]])</f>
        <v>Yes</v>
      </c>
      <c r="N1039" s="3" t="s">
        <v>53</v>
      </c>
      <c r="O1039" s="3" t="s">
        <v>25</v>
      </c>
      <c r="P1039" s="3" t="s">
        <v>25</v>
      </c>
      <c r="Q1039" s="3">
        <v>48</v>
      </c>
      <c r="R1039" s="3" t="s">
        <v>85</v>
      </c>
      <c r="S1039" s="3" t="s">
        <v>57</v>
      </c>
      <c r="T1039" s="3">
        <f>COUNTBLANK(shopping_behavior_updated[Customer ID])</f>
        <v>0</v>
      </c>
      <c r="U1039" s="3">
        <f>IF(IFERROR(VLOOKUP(shopping_behavior_updated[[#This Row],[Customer ID]],A1040:$A$3902,1,FALSE),0),1,0)</f>
        <v>0</v>
      </c>
    </row>
    <row r="1040" spans="1:21" x14ac:dyDescent="0.2">
      <c r="A1040" s="3">
        <v>1039</v>
      </c>
      <c r="B1040" s="3">
        <v>41</v>
      </c>
      <c r="C1040" s="3" t="s">
        <v>18</v>
      </c>
      <c r="D1040" s="3" t="s">
        <v>94</v>
      </c>
      <c r="E1040" s="3" t="s">
        <v>20</v>
      </c>
      <c r="F1040" s="3">
        <v>74</v>
      </c>
      <c r="G1040" s="3" t="s">
        <v>144</v>
      </c>
      <c r="H1040" s="3" t="s">
        <v>91</v>
      </c>
      <c r="I1040" s="3" t="s">
        <v>108</v>
      </c>
      <c r="J1040" s="3" t="s">
        <v>56</v>
      </c>
      <c r="K1040" s="3">
        <v>3</v>
      </c>
      <c r="L1040" s="3" t="s">
        <v>25</v>
      </c>
      <c r="M1040" s="3" t="str">
        <f>IF(shopping_behavior_updated[[#This Row],[Subscription Status]]="","desconocido",shopping_behavior_updated[[#This Row],[Subscription Status]])</f>
        <v>Yes</v>
      </c>
      <c r="N1040" s="3" t="s">
        <v>26</v>
      </c>
      <c r="O1040" s="3" t="s">
        <v>25</v>
      </c>
      <c r="P1040" s="3" t="s">
        <v>25</v>
      </c>
      <c r="Q1040" s="3">
        <v>3</v>
      </c>
      <c r="R1040" s="3" t="s">
        <v>74</v>
      </c>
      <c r="S1040" s="3" t="s">
        <v>39</v>
      </c>
      <c r="T1040" s="3">
        <f>COUNTBLANK(shopping_behavior_updated[Customer ID])</f>
        <v>0</v>
      </c>
      <c r="U1040" s="3">
        <f>IF(IFERROR(VLOOKUP(shopping_behavior_updated[[#This Row],[Customer ID]],A1041:$A$3902,1,FALSE),0),1,0)</f>
        <v>0</v>
      </c>
    </row>
    <row r="1041" spans="1:21" x14ac:dyDescent="0.2">
      <c r="A1041" s="3">
        <v>1040</v>
      </c>
      <c r="B1041" s="3">
        <v>29</v>
      </c>
      <c r="C1041" s="3" t="s">
        <v>18</v>
      </c>
      <c r="D1041" s="3" t="s">
        <v>132</v>
      </c>
      <c r="E1041" s="3" t="s">
        <v>66</v>
      </c>
      <c r="F1041" s="3">
        <v>46</v>
      </c>
      <c r="G1041" s="3" t="s">
        <v>150</v>
      </c>
      <c r="H1041" s="3" t="s">
        <v>43</v>
      </c>
      <c r="I1041" s="3" t="s">
        <v>135</v>
      </c>
      <c r="J1041" s="3" t="s">
        <v>56</v>
      </c>
      <c r="K1041" s="3">
        <v>48</v>
      </c>
      <c r="L1041" s="3" t="s">
        <v>25</v>
      </c>
      <c r="M1041" s="3" t="str">
        <f>IF(shopping_behavior_updated[[#This Row],[Subscription Status]]="","desconocido",shopping_behavior_updated[[#This Row],[Subscription Status]])</f>
        <v>Yes</v>
      </c>
      <c r="N1041" s="3" t="s">
        <v>53</v>
      </c>
      <c r="O1041" s="3" t="s">
        <v>25</v>
      </c>
      <c r="P1041" s="3" t="s">
        <v>25</v>
      </c>
      <c r="Q1041" s="3">
        <v>39</v>
      </c>
      <c r="R1041" s="3" t="s">
        <v>27</v>
      </c>
      <c r="S1041" s="3" t="s">
        <v>87</v>
      </c>
      <c r="T1041" s="3">
        <f>COUNTBLANK(shopping_behavior_updated[Customer ID])</f>
        <v>0</v>
      </c>
      <c r="U1041" s="3">
        <f>IF(IFERROR(VLOOKUP(shopping_behavior_updated[[#This Row],[Customer ID]],A1042:$A$3902,1,FALSE),0),1,0)</f>
        <v>0</v>
      </c>
    </row>
    <row r="1042" spans="1:21" x14ac:dyDescent="0.2">
      <c r="A1042" s="3">
        <v>1041</v>
      </c>
      <c r="B1042" s="3">
        <v>68</v>
      </c>
      <c r="C1042" s="3" t="s">
        <v>18</v>
      </c>
      <c r="D1042" s="3" t="s">
        <v>33</v>
      </c>
      <c r="E1042" s="3" t="s">
        <v>20</v>
      </c>
      <c r="F1042" s="3">
        <v>22</v>
      </c>
      <c r="G1042" s="3" t="s">
        <v>97</v>
      </c>
      <c r="H1042" s="3" t="s">
        <v>35</v>
      </c>
      <c r="I1042" s="3" t="s">
        <v>135</v>
      </c>
      <c r="J1042" s="3" t="s">
        <v>56</v>
      </c>
      <c r="K1042" s="3">
        <v>4</v>
      </c>
      <c r="L1042" s="3" t="s">
        <v>25</v>
      </c>
      <c r="M1042" s="3" t="str">
        <f>IF(shopping_behavior_updated[[#This Row],[Subscription Status]]="","desconocido",shopping_behavior_updated[[#This Row],[Subscription Status]])</f>
        <v>Yes</v>
      </c>
      <c r="N1042" s="3" t="s">
        <v>44</v>
      </c>
      <c r="O1042" s="3" t="s">
        <v>25</v>
      </c>
      <c r="P1042" s="3" t="s">
        <v>25</v>
      </c>
      <c r="Q1042" s="3">
        <v>7</v>
      </c>
      <c r="R1042" s="3" t="s">
        <v>32</v>
      </c>
      <c r="S1042" s="3" t="s">
        <v>28</v>
      </c>
      <c r="T1042" s="3">
        <f>COUNTBLANK(shopping_behavior_updated[Customer ID])</f>
        <v>0</v>
      </c>
      <c r="U1042" s="3">
        <f>IF(IFERROR(VLOOKUP(shopping_behavior_updated[[#This Row],[Customer ID]],A1043:$A$3902,1,FALSE),0),1,0)</f>
        <v>0</v>
      </c>
    </row>
    <row r="1043" spans="1:21" x14ac:dyDescent="0.2">
      <c r="A1043" s="3">
        <v>1042</v>
      </c>
      <c r="B1043" s="3">
        <v>36</v>
      </c>
      <c r="C1043" s="3" t="s">
        <v>18</v>
      </c>
      <c r="D1043" s="3" t="s">
        <v>54</v>
      </c>
      <c r="E1043" s="3" t="s">
        <v>20</v>
      </c>
      <c r="F1043" s="3">
        <v>25</v>
      </c>
      <c r="G1043" s="3" t="s">
        <v>147</v>
      </c>
      <c r="H1043" s="3" t="s">
        <v>43</v>
      </c>
      <c r="I1043" s="3" t="s">
        <v>120</v>
      </c>
      <c r="J1043" s="3" t="s">
        <v>52</v>
      </c>
      <c r="K1043" s="3">
        <v>49</v>
      </c>
      <c r="L1043" s="3" t="s">
        <v>25</v>
      </c>
      <c r="M1043" s="3" t="str">
        <f>IF(shopping_behavior_updated[[#This Row],[Subscription Status]]="","desconocido",shopping_behavior_updated[[#This Row],[Subscription Status]])</f>
        <v>Yes</v>
      </c>
      <c r="N1043" s="3" t="s">
        <v>44</v>
      </c>
      <c r="O1043" s="3" t="s">
        <v>25</v>
      </c>
      <c r="P1043" s="3" t="s">
        <v>25</v>
      </c>
      <c r="Q1043" s="3">
        <v>11</v>
      </c>
      <c r="R1043" s="3" t="s">
        <v>32</v>
      </c>
      <c r="S1043" s="3" t="s">
        <v>28</v>
      </c>
      <c r="T1043" s="3">
        <f>COUNTBLANK(shopping_behavior_updated[Customer ID])</f>
        <v>0</v>
      </c>
      <c r="U1043" s="3">
        <f>IF(IFERROR(VLOOKUP(shopping_behavior_updated[[#This Row],[Customer ID]],A1044:$A$3902,1,FALSE),0),1,0)</f>
        <v>0</v>
      </c>
    </row>
    <row r="1044" spans="1:21" x14ac:dyDescent="0.2">
      <c r="A1044" s="3">
        <v>1043</v>
      </c>
      <c r="B1044" s="3">
        <v>55</v>
      </c>
      <c r="C1044" s="3" t="s">
        <v>18</v>
      </c>
      <c r="D1044" s="3" t="s">
        <v>132</v>
      </c>
      <c r="E1044" s="3" t="s">
        <v>66</v>
      </c>
      <c r="F1044" s="3">
        <v>80</v>
      </c>
      <c r="G1044" s="3" t="s">
        <v>127</v>
      </c>
      <c r="H1044" s="3" t="s">
        <v>43</v>
      </c>
      <c r="I1044" s="3" t="s">
        <v>31</v>
      </c>
      <c r="J1044" s="3" t="s">
        <v>36</v>
      </c>
      <c r="K1044" s="3">
        <v>49</v>
      </c>
      <c r="L1044" s="3" t="s">
        <v>25</v>
      </c>
      <c r="M1044" s="3" t="str">
        <f>IF(shopping_behavior_updated[[#This Row],[Subscription Status]]="","desconocido",shopping_behavior_updated[[#This Row],[Subscription Status]])</f>
        <v>Yes</v>
      </c>
      <c r="N1044" s="3" t="s">
        <v>44</v>
      </c>
      <c r="O1044" s="3" t="s">
        <v>25</v>
      </c>
      <c r="P1044" s="3" t="s">
        <v>25</v>
      </c>
      <c r="Q1044" s="3">
        <v>47</v>
      </c>
      <c r="R1044" s="3" t="s">
        <v>38</v>
      </c>
      <c r="S1044" s="3" t="s">
        <v>39</v>
      </c>
      <c r="T1044" s="3">
        <f>COUNTBLANK(shopping_behavior_updated[Customer ID])</f>
        <v>0</v>
      </c>
      <c r="U1044" s="3">
        <f>IF(IFERROR(VLOOKUP(shopping_behavior_updated[[#This Row],[Customer ID]],A1045:$A$3902,1,FALSE),0),1,0)</f>
        <v>0</v>
      </c>
    </row>
    <row r="1045" spans="1:21" x14ac:dyDescent="0.2">
      <c r="A1045" s="3">
        <v>1044</v>
      </c>
      <c r="B1045" s="3">
        <v>28</v>
      </c>
      <c r="C1045" s="3" t="s">
        <v>18</v>
      </c>
      <c r="D1045" s="3" t="s">
        <v>33</v>
      </c>
      <c r="E1045" s="3" t="s">
        <v>20</v>
      </c>
      <c r="F1045" s="3">
        <v>76</v>
      </c>
      <c r="G1045" s="3" t="s">
        <v>76</v>
      </c>
      <c r="H1045" s="3" t="s">
        <v>43</v>
      </c>
      <c r="I1045" s="3" t="s">
        <v>95</v>
      </c>
      <c r="J1045" s="3" t="s">
        <v>36</v>
      </c>
      <c r="K1045" s="3">
        <v>33</v>
      </c>
      <c r="L1045" s="3" t="s">
        <v>25</v>
      </c>
      <c r="M1045" s="3" t="str">
        <f>IF(shopping_behavior_updated[[#This Row],[Subscription Status]]="","desconocido",shopping_behavior_updated[[#This Row],[Subscription Status]])</f>
        <v>Yes</v>
      </c>
      <c r="N1045" s="3" t="s">
        <v>69</v>
      </c>
      <c r="O1045" s="3" t="s">
        <v>25</v>
      </c>
      <c r="P1045" s="3" t="s">
        <v>25</v>
      </c>
      <c r="Q1045" s="3">
        <v>28</v>
      </c>
      <c r="R1045" s="3" t="s">
        <v>85</v>
      </c>
      <c r="S1045" s="3" t="s">
        <v>28</v>
      </c>
      <c r="T1045" s="3">
        <f>COUNTBLANK(shopping_behavior_updated[Customer ID])</f>
        <v>0</v>
      </c>
      <c r="U1045" s="3">
        <f>IF(IFERROR(VLOOKUP(shopping_behavior_updated[[#This Row],[Customer ID]],A1046:$A$3902,1,FALSE),0),1,0)</f>
        <v>0</v>
      </c>
    </row>
    <row r="1046" spans="1:21" x14ac:dyDescent="0.2">
      <c r="A1046" s="3">
        <v>1045</v>
      </c>
      <c r="B1046" s="3">
        <v>39</v>
      </c>
      <c r="C1046" s="3" t="s">
        <v>18</v>
      </c>
      <c r="D1046" s="3" t="s">
        <v>33</v>
      </c>
      <c r="E1046" s="3" t="s">
        <v>20</v>
      </c>
      <c r="F1046" s="3">
        <v>30</v>
      </c>
      <c r="G1046" s="3" t="s">
        <v>46</v>
      </c>
      <c r="H1046" s="3" t="s">
        <v>22</v>
      </c>
      <c r="I1046" s="3" t="s">
        <v>84</v>
      </c>
      <c r="J1046" s="3" t="s">
        <v>52</v>
      </c>
      <c r="K1046" s="3">
        <v>44</v>
      </c>
      <c r="L1046" s="3" t="s">
        <v>25</v>
      </c>
      <c r="M1046" s="3" t="str">
        <f>IF(shopping_behavior_updated[[#This Row],[Subscription Status]]="","desconocido",shopping_behavior_updated[[#This Row],[Subscription Status]])</f>
        <v>Yes</v>
      </c>
      <c r="N1046" s="3" t="s">
        <v>44</v>
      </c>
      <c r="O1046" s="3" t="s">
        <v>25</v>
      </c>
      <c r="P1046" s="3" t="s">
        <v>25</v>
      </c>
      <c r="Q1046" s="3">
        <v>17</v>
      </c>
      <c r="R1046" s="3" t="s">
        <v>74</v>
      </c>
      <c r="S1046" s="3" t="s">
        <v>96</v>
      </c>
      <c r="T1046" s="3">
        <f>COUNTBLANK(shopping_behavior_updated[Customer ID])</f>
        <v>0</v>
      </c>
      <c r="U1046" s="3">
        <f>IF(IFERROR(VLOOKUP(shopping_behavior_updated[[#This Row],[Customer ID]],A1047:$A$3902,1,FALSE),0),1,0)</f>
        <v>0</v>
      </c>
    </row>
    <row r="1047" spans="1:21" x14ac:dyDescent="0.2">
      <c r="A1047" s="3">
        <v>1046</v>
      </c>
      <c r="B1047" s="3">
        <v>54</v>
      </c>
      <c r="C1047" s="3" t="s">
        <v>18</v>
      </c>
      <c r="D1047" s="3" t="s">
        <v>29</v>
      </c>
      <c r="E1047" s="3" t="s">
        <v>20</v>
      </c>
      <c r="F1047" s="3">
        <v>79</v>
      </c>
      <c r="G1047" s="3" t="s">
        <v>129</v>
      </c>
      <c r="H1047" s="3" t="s">
        <v>22</v>
      </c>
      <c r="I1047" s="3" t="s">
        <v>93</v>
      </c>
      <c r="J1047" s="3" t="s">
        <v>56</v>
      </c>
      <c r="K1047" s="3">
        <v>35</v>
      </c>
      <c r="L1047" s="3" t="s">
        <v>25</v>
      </c>
      <c r="M1047" s="3" t="str">
        <f>IF(shopping_behavior_updated[[#This Row],[Subscription Status]]="","desconocido",shopping_behavior_updated[[#This Row],[Subscription Status]])</f>
        <v>Yes</v>
      </c>
      <c r="N1047" s="3" t="s">
        <v>69</v>
      </c>
      <c r="O1047" s="3" t="s">
        <v>25</v>
      </c>
      <c r="P1047" s="3" t="s">
        <v>25</v>
      </c>
      <c r="Q1047" s="3">
        <v>11</v>
      </c>
      <c r="R1047" s="3" t="s">
        <v>45</v>
      </c>
      <c r="S1047" s="3" t="s">
        <v>75</v>
      </c>
      <c r="T1047" s="3">
        <f>COUNTBLANK(shopping_behavior_updated[Customer ID])</f>
        <v>0</v>
      </c>
      <c r="U1047" s="3">
        <f>IF(IFERROR(VLOOKUP(shopping_behavior_updated[[#This Row],[Customer ID]],A1048:$A$3902,1,FALSE),0),1,0)</f>
        <v>0</v>
      </c>
    </row>
    <row r="1048" spans="1:21" x14ac:dyDescent="0.2">
      <c r="A1048" s="3">
        <v>1047</v>
      </c>
      <c r="B1048" s="3">
        <v>40</v>
      </c>
      <c r="C1048" s="3" t="s">
        <v>18</v>
      </c>
      <c r="D1048" s="3" t="s">
        <v>49</v>
      </c>
      <c r="E1048" s="3" t="s">
        <v>41</v>
      </c>
      <c r="F1048" s="3">
        <v>22</v>
      </c>
      <c r="G1048" s="3" t="s">
        <v>114</v>
      </c>
      <c r="H1048" s="3" t="s">
        <v>43</v>
      </c>
      <c r="I1048" s="3" t="s">
        <v>135</v>
      </c>
      <c r="J1048" s="3" t="s">
        <v>24</v>
      </c>
      <c r="K1048" s="3">
        <v>42</v>
      </c>
      <c r="L1048" s="3" t="s">
        <v>25</v>
      </c>
      <c r="M1048" s="3" t="str">
        <f>IF(shopping_behavior_updated[[#This Row],[Subscription Status]]="","desconocido",shopping_behavior_updated[[#This Row],[Subscription Status]])</f>
        <v>Yes</v>
      </c>
      <c r="N1048" s="3" t="s">
        <v>53</v>
      </c>
      <c r="O1048" s="3" t="s">
        <v>25</v>
      </c>
      <c r="P1048" s="3" t="s">
        <v>25</v>
      </c>
      <c r="Q1048" s="3">
        <v>12</v>
      </c>
      <c r="R1048" s="3" t="s">
        <v>27</v>
      </c>
      <c r="S1048" s="3" t="s">
        <v>48</v>
      </c>
      <c r="T1048" s="3">
        <f>COUNTBLANK(shopping_behavior_updated[Customer ID])</f>
        <v>0</v>
      </c>
      <c r="U1048" s="3">
        <f>IF(IFERROR(VLOOKUP(shopping_behavior_updated[[#This Row],[Customer ID]],A1049:$A$3902,1,FALSE),0),1,0)</f>
        <v>0</v>
      </c>
    </row>
    <row r="1049" spans="1:21" x14ac:dyDescent="0.2">
      <c r="A1049" s="3">
        <v>1048</v>
      </c>
      <c r="B1049" s="3">
        <v>31</v>
      </c>
      <c r="C1049" s="3" t="s">
        <v>18</v>
      </c>
      <c r="D1049" s="3" t="s">
        <v>124</v>
      </c>
      <c r="E1049" s="3" t="s">
        <v>20</v>
      </c>
      <c r="F1049" s="3">
        <v>36</v>
      </c>
      <c r="G1049" s="3" t="s">
        <v>139</v>
      </c>
      <c r="H1049" s="3" t="s">
        <v>35</v>
      </c>
      <c r="I1049" s="3" t="s">
        <v>77</v>
      </c>
      <c r="J1049" s="3" t="s">
        <v>56</v>
      </c>
      <c r="K1049" s="3">
        <v>42</v>
      </c>
      <c r="L1049" s="3" t="s">
        <v>25</v>
      </c>
      <c r="M1049" s="3" t="str">
        <f>IF(shopping_behavior_updated[[#This Row],[Subscription Status]]="","desconocido",shopping_behavior_updated[[#This Row],[Subscription Status]])</f>
        <v>Yes</v>
      </c>
      <c r="N1049" s="3" t="s">
        <v>53</v>
      </c>
      <c r="O1049" s="3" t="s">
        <v>25</v>
      </c>
      <c r="P1049" s="3" t="s">
        <v>25</v>
      </c>
      <c r="Q1049" s="3">
        <v>7</v>
      </c>
      <c r="R1049" s="3" t="s">
        <v>38</v>
      </c>
      <c r="S1049" s="3" t="s">
        <v>28</v>
      </c>
      <c r="T1049" s="3">
        <f>COUNTBLANK(shopping_behavior_updated[Customer ID])</f>
        <v>0</v>
      </c>
      <c r="U1049" s="3">
        <f>IF(IFERROR(VLOOKUP(shopping_behavior_updated[[#This Row],[Customer ID]],A1050:$A$3902,1,FALSE),0),1,0)</f>
        <v>0</v>
      </c>
    </row>
    <row r="1050" spans="1:21" x14ac:dyDescent="0.2">
      <c r="A1050" s="3">
        <v>1049</v>
      </c>
      <c r="B1050" s="3">
        <v>30</v>
      </c>
      <c r="C1050" s="3" t="s">
        <v>18</v>
      </c>
      <c r="D1050" s="3" t="s">
        <v>124</v>
      </c>
      <c r="E1050" s="3" t="s">
        <v>20</v>
      </c>
      <c r="F1050" s="3">
        <v>77</v>
      </c>
      <c r="G1050" s="3" t="s">
        <v>30</v>
      </c>
      <c r="H1050" s="3" t="s">
        <v>22</v>
      </c>
      <c r="I1050" s="3" t="s">
        <v>133</v>
      </c>
      <c r="J1050" s="3" t="s">
        <v>56</v>
      </c>
      <c r="K1050" s="3">
        <v>27</v>
      </c>
      <c r="L1050" s="3" t="s">
        <v>25</v>
      </c>
      <c r="M1050" s="3" t="str">
        <f>IF(shopping_behavior_updated[[#This Row],[Subscription Status]]="","desconocido",shopping_behavior_updated[[#This Row],[Subscription Status]])</f>
        <v>Yes</v>
      </c>
      <c r="N1050" s="3" t="s">
        <v>53</v>
      </c>
      <c r="O1050" s="3" t="s">
        <v>25</v>
      </c>
      <c r="P1050" s="3" t="s">
        <v>25</v>
      </c>
      <c r="Q1050" s="3">
        <v>19</v>
      </c>
      <c r="R1050" s="3" t="s">
        <v>27</v>
      </c>
      <c r="S1050" s="3" t="s">
        <v>28</v>
      </c>
      <c r="T1050" s="3">
        <f>COUNTBLANK(shopping_behavior_updated[Customer ID])</f>
        <v>0</v>
      </c>
      <c r="U1050" s="3">
        <f>IF(IFERROR(VLOOKUP(shopping_behavior_updated[[#This Row],[Customer ID]],A1051:$A$3902,1,FALSE),0),1,0)</f>
        <v>0</v>
      </c>
    </row>
    <row r="1051" spans="1:21" x14ac:dyDescent="0.2">
      <c r="A1051" s="3">
        <v>1050</v>
      </c>
      <c r="B1051" s="3">
        <v>45</v>
      </c>
      <c r="C1051" s="3" t="s">
        <v>18</v>
      </c>
      <c r="D1051" s="3" t="s">
        <v>88</v>
      </c>
      <c r="E1051" s="3" t="s">
        <v>66</v>
      </c>
      <c r="F1051" s="3">
        <v>33</v>
      </c>
      <c r="G1051" s="3" t="s">
        <v>140</v>
      </c>
      <c r="H1051" s="3" t="s">
        <v>35</v>
      </c>
      <c r="I1051" s="3" t="s">
        <v>72</v>
      </c>
      <c r="J1051" s="3" t="s">
        <v>56</v>
      </c>
      <c r="K1051" s="3">
        <v>28</v>
      </c>
      <c r="L1051" s="3" t="s">
        <v>25</v>
      </c>
      <c r="M1051" s="3" t="str">
        <f>IF(shopping_behavior_updated[[#This Row],[Subscription Status]]="","desconocido",shopping_behavior_updated[[#This Row],[Subscription Status]])</f>
        <v>Yes</v>
      </c>
      <c r="N1051" s="3" t="s">
        <v>73</v>
      </c>
      <c r="O1051" s="3" t="s">
        <v>25</v>
      </c>
      <c r="P1051" s="3" t="s">
        <v>25</v>
      </c>
      <c r="Q1051" s="3">
        <v>24</v>
      </c>
      <c r="R1051" s="3" t="s">
        <v>32</v>
      </c>
      <c r="S1051" s="3" t="s">
        <v>57</v>
      </c>
      <c r="T1051" s="3">
        <f>COUNTBLANK(shopping_behavior_updated[Customer ID])</f>
        <v>0</v>
      </c>
      <c r="U1051" s="3">
        <f>IF(IFERROR(VLOOKUP(shopping_behavior_updated[[#This Row],[Customer ID]],A1052:$A$3902,1,FALSE),0),1,0)</f>
        <v>0</v>
      </c>
    </row>
    <row r="1052" spans="1:21" x14ac:dyDescent="0.2">
      <c r="A1052" s="3">
        <v>1051</v>
      </c>
      <c r="B1052" s="3">
        <v>48</v>
      </c>
      <c r="C1052" s="3" t="s">
        <v>18</v>
      </c>
      <c r="D1052" s="3" t="s">
        <v>49</v>
      </c>
      <c r="E1052" s="3" t="s">
        <v>41</v>
      </c>
      <c r="F1052" s="3">
        <v>64</v>
      </c>
      <c r="G1052" s="3" t="s">
        <v>102</v>
      </c>
      <c r="H1052" s="3" t="s">
        <v>43</v>
      </c>
      <c r="I1052" s="3" t="s">
        <v>117</v>
      </c>
      <c r="J1052" s="3" t="s">
        <v>24</v>
      </c>
      <c r="K1052" s="3">
        <v>38</v>
      </c>
      <c r="L1052" s="3" t="s">
        <v>25</v>
      </c>
      <c r="M1052" s="3" t="str">
        <f>IF(shopping_behavior_updated[[#This Row],[Subscription Status]]="","desconocido",shopping_behavior_updated[[#This Row],[Subscription Status]])</f>
        <v>Yes</v>
      </c>
      <c r="N1052" s="3" t="s">
        <v>44</v>
      </c>
      <c r="O1052" s="3" t="s">
        <v>25</v>
      </c>
      <c r="P1052" s="3" t="s">
        <v>25</v>
      </c>
      <c r="Q1052" s="3">
        <v>19</v>
      </c>
      <c r="R1052" s="3" t="s">
        <v>27</v>
      </c>
      <c r="S1052" s="3" t="s">
        <v>87</v>
      </c>
      <c r="T1052" s="3">
        <f>COUNTBLANK(shopping_behavior_updated[Customer ID])</f>
        <v>0</v>
      </c>
      <c r="U1052" s="3">
        <f>IF(IFERROR(VLOOKUP(shopping_behavior_updated[[#This Row],[Customer ID]],A1053:$A$3902,1,FALSE),0),1,0)</f>
        <v>0</v>
      </c>
    </row>
    <row r="1053" spans="1:21" x14ac:dyDescent="0.2">
      <c r="A1053" s="3">
        <v>1052</v>
      </c>
      <c r="B1053" s="3">
        <v>45</v>
      </c>
      <c r="C1053" s="3" t="s">
        <v>18</v>
      </c>
      <c r="D1053" s="3" t="s">
        <v>124</v>
      </c>
      <c r="E1053" s="3" t="s">
        <v>20</v>
      </c>
      <c r="F1053" s="3">
        <v>53</v>
      </c>
      <c r="G1053" s="3" t="s">
        <v>122</v>
      </c>
      <c r="H1053" s="3" t="s">
        <v>43</v>
      </c>
      <c r="I1053" s="3" t="s">
        <v>125</v>
      </c>
      <c r="J1053" s="3" t="s">
        <v>56</v>
      </c>
      <c r="K1053" s="3">
        <v>26</v>
      </c>
      <c r="L1053" s="3" t="s">
        <v>25</v>
      </c>
      <c r="M1053" s="3" t="str">
        <f>IF(shopping_behavior_updated[[#This Row],[Subscription Status]]="","desconocido",shopping_behavior_updated[[#This Row],[Subscription Status]])</f>
        <v>Yes</v>
      </c>
      <c r="N1053" s="3" t="s">
        <v>37</v>
      </c>
      <c r="O1053" s="3" t="s">
        <v>25</v>
      </c>
      <c r="P1053" s="3" t="s">
        <v>25</v>
      </c>
      <c r="Q1053" s="3">
        <v>39</v>
      </c>
      <c r="R1053" s="3" t="s">
        <v>45</v>
      </c>
      <c r="S1053" s="3" t="s">
        <v>48</v>
      </c>
      <c r="T1053" s="3">
        <f>COUNTBLANK(shopping_behavior_updated[Customer ID])</f>
        <v>0</v>
      </c>
      <c r="U1053" s="3">
        <f>IF(IFERROR(VLOOKUP(shopping_behavior_updated[[#This Row],[Customer ID]],A1054:$A$3902,1,FALSE),0),1,0)</f>
        <v>0</v>
      </c>
    </row>
    <row r="1054" spans="1:21" x14ac:dyDescent="0.2">
      <c r="A1054" s="3">
        <v>1053</v>
      </c>
      <c r="B1054" s="3">
        <v>60</v>
      </c>
      <c r="C1054" s="3" t="s">
        <v>18</v>
      </c>
      <c r="D1054" s="3" t="s">
        <v>70</v>
      </c>
      <c r="E1054" s="3" t="s">
        <v>41</v>
      </c>
      <c r="F1054" s="3">
        <v>36</v>
      </c>
      <c r="G1054" s="3" t="s">
        <v>140</v>
      </c>
      <c r="H1054" s="3" t="s">
        <v>91</v>
      </c>
      <c r="I1054" s="3" t="s">
        <v>68</v>
      </c>
      <c r="J1054" s="3" t="s">
        <v>56</v>
      </c>
      <c r="K1054" s="3">
        <v>3</v>
      </c>
      <c r="L1054" s="3" t="s">
        <v>25</v>
      </c>
      <c r="M1054" s="3" t="str">
        <f>IF(shopping_behavior_updated[[#This Row],[Subscription Status]]="","desconocido",shopping_behavior_updated[[#This Row],[Subscription Status]])</f>
        <v>Yes</v>
      </c>
      <c r="N1054" s="3" t="s">
        <v>69</v>
      </c>
      <c r="O1054" s="3" t="s">
        <v>25</v>
      </c>
      <c r="P1054" s="3" t="s">
        <v>25</v>
      </c>
      <c r="Q1054" s="3">
        <v>1</v>
      </c>
      <c r="R1054" s="3" t="s">
        <v>38</v>
      </c>
      <c r="S1054" s="3" t="s">
        <v>28</v>
      </c>
      <c r="T1054" s="3">
        <f>COUNTBLANK(shopping_behavior_updated[Customer ID])</f>
        <v>0</v>
      </c>
      <c r="U1054" s="3">
        <f>IF(IFERROR(VLOOKUP(shopping_behavior_updated[[#This Row],[Customer ID]],A1055:$A$3902,1,FALSE),0),1,0)</f>
        <v>0</v>
      </c>
    </row>
    <row r="1055" spans="1:21" x14ac:dyDescent="0.2">
      <c r="A1055" s="3">
        <v>1054</v>
      </c>
      <c r="B1055" s="3">
        <v>59</v>
      </c>
      <c r="C1055" s="3" t="s">
        <v>18</v>
      </c>
      <c r="D1055" s="3" t="s">
        <v>19</v>
      </c>
      <c r="E1055" s="3" t="s">
        <v>20</v>
      </c>
      <c r="F1055" s="3">
        <v>70</v>
      </c>
      <c r="G1055" s="3" t="s">
        <v>110</v>
      </c>
      <c r="H1055" s="3" t="s">
        <v>43</v>
      </c>
      <c r="I1055" s="3" t="s">
        <v>143</v>
      </c>
      <c r="J1055" s="3" t="s">
        <v>36</v>
      </c>
      <c r="K1055" s="3">
        <v>33</v>
      </c>
      <c r="L1055" s="3" t="s">
        <v>151</v>
      </c>
      <c r="M1055" s="3" t="str">
        <f>IF(shopping_behavior_updated[[#This Row],[Subscription Status]]="","desconocido",shopping_behavior_updated[[#This Row],[Subscription Status]])</f>
        <v>No</v>
      </c>
      <c r="N1055" s="3" t="s">
        <v>69</v>
      </c>
      <c r="O1055" s="3" t="s">
        <v>25</v>
      </c>
      <c r="P1055" s="3" t="s">
        <v>25</v>
      </c>
      <c r="Q1055" s="3">
        <v>10</v>
      </c>
      <c r="R1055" s="3" t="s">
        <v>85</v>
      </c>
      <c r="S1055" s="3" t="s">
        <v>75</v>
      </c>
      <c r="T1055" s="3">
        <f>COUNTBLANK(shopping_behavior_updated[Customer ID])</f>
        <v>0</v>
      </c>
      <c r="U1055" s="3">
        <f>IF(IFERROR(VLOOKUP(shopping_behavior_updated[[#This Row],[Customer ID]],A1056:$A$3902,1,FALSE),0),1,0)</f>
        <v>0</v>
      </c>
    </row>
    <row r="1056" spans="1:21" x14ac:dyDescent="0.2">
      <c r="A1056" s="3">
        <v>1055</v>
      </c>
      <c r="B1056" s="3">
        <v>18</v>
      </c>
      <c r="C1056" s="3" t="s">
        <v>18</v>
      </c>
      <c r="D1056" s="3" t="s">
        <v>58</v>
      </c>
      <c r="E1056" s="3" t="s">
        <v>20</v>
      </c>
      <c r="F1056" s="3">
        <v>96</v>
      </c>
      <c r="G1056" s="3" t="s">
        <v>71</v>
      </c>
      <c r="H1056" s="3" t="s">
        <v>22</v>
      </c>
      <c r="I1056" s="3" t="s">
        <v>108</v>
      </c>
      <c r="J1056" s="3" t="s">
        <v>24</v>
      </c>
      <c r="K1056" s="3">
        <v>49</v>
      </c>
      <c r="L1056" s="3" t="s">
        <v>151</v>
      </c>
      <c r="M1056" s="3" t="str">
        <f>IF(shopping_behavior_updated[[#This Row],[Subscription Status]]="","desconocido",shopping_behavior_updated[[#This Row],[Subscription Status]])</f>
        <v>No</v>
      </c>
      <c r="N1056" s="3" t="s">
        <v>26</v>
      </c>
      <c r="O1056" s="3" t="s">
        <v>25</v>
      </c>
      <c r="P1056" s="3" t="s">
        <v>25</v>
      </c>
      <c r="Q1056" s="3">
        <v>48</v>
      </c>
      <c r="R1056" s="3" t="s">
        <v>45</v>
      </c>
      <c r="S1056" s="3" t="s">
        <v>57</v>
      </c>
      <c r="T1056" s="3">
        <f>COUNTBLANK(shopping_behavior_updated[Customer ID])</f>
        <v>0</v>
      </c>
      <c r="U1056" s="3">
        <f>IF(IFERROR(VLOOKUP(shopping_behavior_updated[[#This Row],[Customer ID]],A1057:$A$3902,1,FALSE),0),1,0)</f>
        <v>0</v>
      </c>
    </row>
    <row r="1057" spans="1:21" x14ac:dyDescent="0.2">
      <c r="A1057" s="3">
        <v>1056</v>
      </c>
      <c r="B1057" s="3">
        <v>70</v>
      </c>
      <c r="C1057" s="3" t="s">
        <v>18</v>
      </c>
      <c r="D1057" s="3" t="s">
        <v>101</v>
      </c>
      <c r="E1057" s="3" t="s">
        <v>62</v>
      </c>
      <c r="F1057" s="3">
        <v>27</v>
      </c>
      <c r="G1057" s="3" t="s">
        <v>34</v>
      </c>
      <c r="H1057" s="3" t="s">
        <v>43</v>
      </c>
      <c r="I1057" s="3" t="s">
        <v>120</v>
      </c>
      <c r="J1057" s="3" t="s">
        <v>36</v>
      </c>
      <c r="K1057" s="3">
        <v>33</v>
      </c>
      <c r="L1057" s="3" t="s">
        <v>151</v>
      </c>
      <c r="M1057" s="3" t="str">
        <f>IF(shopping_behavior_updated[[#This Row],[Subscription Status]]="","desconocido",shopping_behavior_updated[[#This Row],[Subscription Status]])</f>
        <v>No</v>
      </c>
      <c r="N1057" s="3" t="s">
        <v>44</v>
      </c>
      <c r="O1057" s="3" t="s">
        <v>25</v>
      </c>
      <c r="P1057" s="3" t="s">
        <v>25</v>
      </c>
      <c r="Q1057" s="3">
        <v>24</v>
      </c>
      <c r="R1057" s="3" t="s">
        <v>85</v>
      </c>
      <c r="S1057" s="3" t="s">
        <v>48</v>
      </c>
      <c r="T1057" s="3">
        <f>COUNTBLANK(shopping_behavior_updated[Customer ID])</f>
        <v>0</v>
      </c>
      <c r="U1057" s="3">
        <f>IF(IFERROR(VLOOKUP(shopping_behavior_updated[[#This Row],[Customer ID]],A1058:$A$3902,1,FALSE),0),1,0)</f>
        <v>0</v>
      </c>
    </row>
    <row r="1058" spans="1:21" x14ac:dyDescent="0.2">
      <c r="A1058" s="3">
        <v>1057</v>
      </c>
      <c r="B1058" s="3">
        <v>20</v>
      </c>
      <c r="C1058" s="3" t="s">
        <v>18</v>
      </c>
      <c r="D1058" s="3" t="s">
        <v>29</v>
      </c>
      <c r="E1058" s="3" t="s">
        <v>20</v>
      </c>
      <c r="F1058" s="3">
        <v>64</v>
      </c>
      <c r="G1058" s="3" t="s">
        <v>134</v>
      </c>
      <c r="H1058" s="3" t="s">
        <v>22</v>
      </c>
      <c r="I1058" s="3" t="s">
        <v>93</v>
      </c>
      <c r="J1058" s="3" t="s">
        <v>24</v>
      </c>
      <c r="K1058" s="3">
        <v>29</v>
      </c>
      <c r="L1058" s="3" t="s">
        <v>151</v>
      </c>
      <c r="M1058" s="3" t="str">
        <f>IF(shopping_behavior_updated[[#This Row],[Subscription Status]]="","desconocido",shopping_behavior_updated[[#This Row],[Subscription Status]])</f>
        <v>No</v>
      </c>
      <c r="N1058" s="3" t="s">
        <v>69</v>
      </c>
      <c r="O1058" s="3" t="s">
        <v>25</v>
      </c>
      <c r="P1058" s="3" t="s">
        <v>25</v>
      </c>
      <c r="Q1058" s="3">
        <v>42</v>
      </c>
      <c r="R1058" s="3" t="s">
        <v>27</v>
      </c>
      <c r="S1058" s="3" t="s">
        <v>28</v>
      </c>
      <c r="T1058" s="3">
        <f>COUNTBLANK(shopping_behavior_updated[Customer ID])</f>
        <v>0</v>
      </c>
      <c r="U1058" s="3">
        <f>IF(IFERROR(VLOOKUP(shopping_behavior_updated[[#This Row],[Customer ID]],A1059:$A$3902,1,FALSE),0),1,0)</f>
        <v>0</v>
      </c>
    </row>
    <row r="1059" spans="1:21" x14ac:dyDescent="0.2">
      <c r="A1059" s="3">
        <v>1058</v>
      </c>
      <c r="B1059" s="3">
        <v>65</v>
      </c>
      <c r="C1059" s="3" t="s">
        <v>18</v>
      </c>
      <c r="D1059" s="3" t="s">
        <v>101</v>
      </c>
      <c r="E1059" s="3" t="s">
        <v>62</v>
      </c>
      <c r="F1059" s="3">
        <v>23</v>
      </c>
      <c r="G1059" s="3" t="s">
        <v>149</v>
      </c>
      <c r="H1059" s="3" t="s">
        <v>35</v>
      </c>
      <c r="I1059" s="3" t="s">
        <v>31</v>
      </c>
      <c r="J1059" s="3" t="s">
        <v>36</v>
      </c>
      <c r="K1059" s="3">
        <v>44</v>
      </c>
      <c r="L1059" s="3" t="s">
        <v>151</v>
      </c>
      <c r="M1059" s="3" t="str">
        <f>IF(shopping_behavior_updated[[#This Row],[Subscription Status]]="","desconocido",shopping_behavior_updated[[#This Row],[Subscription Status]])</f>
        <v>No</v>
      </c>
      <c r="N1059" s="3" t="s">
        <v>69</v>
      </c>
      <c r="O1059" s="3" t="s">
        <v>25</v>
      </c>
      <c r="P1059" s="3" t="s">
        <v>25</v>
      </c>
      <c r="Q1059" s="3">
        <v>20</v>
      </c>
      <c r="R1059" s="3" t="s">
        <v>38</v>
      </c>
      <c r="S1059" s="3" t="s">
        <v>39</v>
      </c>
      <c r="T1059" s="3">
        <f>COUNTBLANK(shopping_behavior_updated[Customer ID])</f>
        <v>0</v>
      </c>
      <c r="U1059" s="3">
        <f>IF(IFERROR(VLOOKUP(shopping_behavior_updated[[#This Row],[Customer ID]],A1060:$A$3902,1,FALSE),0),1,0)</f>
        <v>0</v>
      </c>
    </row>
    <row r="1060" spans="1:21" x14ac:dyDescent="0.2">
      <c r="A1060" s="3">
        <v>1059</v>
      </c>
      <c r="B1060" s="3">
        <v>29</v>
      </c>
      <c r="C1060" s="3" t="s">
        <v>18</v>
      </c>
      <c r="D1060" s="3" t="s">
        <v>118</v>
      </c>
      <c r="E1060" s="3" t="s">
        <v>66</v>
      </c>
      <c r="F1060" s="3">
        <v>33</v>
      </c>
      <c r="G1060" s="3" t="s">
        <v>129</v>
      </c>
      <c r="H1060" s="3" t="s">
        <v>22</v>
      </c>
      <c r="I1060" s="3" t="s">
        <v>82</v>
      </c>
      <c r="J1060" s="3" t="s">
        <v>52</v>
      </c>
      <c r="K1060" s="3">
        <v>31</v>
      </c>
      <c r="L1060" s="3" t="s">
        <v>151</v>
      </c>
      <c r="M1060" s="3" t="str">
        <f>IF(shopping_behavior_updated[[#This Row],[Subscription Status]]="","desconocido",shopping_behavior_updated[[#This Row],[Subscription Status]])</f>
        <v>No</v>
      </c>
      <c r="N1060" s="3" t="s">
        <v>44</v>
      </c>
      <c r="O1060" s="3" t="s">
        <v>25</v>
      </c>
      <c r="P1060" s="3" t="s">
        <v>25</v>
      </c>
      <c r="Q1060" s="3">
        <v>49</v>
      </c>
      <c r="R1060" s="3" t="s">
        <v>74</v>
      </c>
      <c r="S1060" s="3" t="s">
        <v>96</v>
      </c>
      <c r="T1060" s="3">
        <f>COUNTBLANK(shopping_behavior_updated[Customer ID])</f>
        <v>0</v>
      </c>
      <c r="U1060" s="3">
        <f>IF(IFERROR(VLOOKUP(shopping_behavior_updated[[#This Row],[Customer ID]],A1061:$A$3902,1,FALSE),0),1,0)</f>
        <v>0</v>
      </c>
    </row>
    <row r="1061" spans="1:21" x14ac:dyDescent="0.2">
      <c r="A1061" s="3">
        <v>1060</v>
      </c>
      <c r="B1061" s="3">
        <v>22</v>
      </c>
      <c r="C1061" s="3" t="s">
        <v>18</v>
      </c>
      <c r="D1061" s="3" t="s">
        <v>101</v>
      </c>
      <c r="E1061" s="3" t="s">
        <v>62</v>
      </c>
      <c r="F1061" s="3">
        <v>34</v>
      </c>
      <c r="G1061" s="3" t="s">
        <v>97</v>
      </c>
      <c r="H1061" s="3" t="s">
        <v>43</v>
      </c>
      <c r="I1061" s="3" t="s">
        <v>117</v>
      </c>
      <c r="J1061" s="3" t="s">
        <v>24</v>
      </c>
      <c r="K1061" s="3">
        <v>25</v>
      </c>
      <c r="L1061" s="3" t="s">
        <v>151</v>
      </c>
      <c r="M1061" s="3" t="str">
        <f>IF(shopping_behavior_updated[[#This Row],[Subscription Status]]="","desconocido",shopping_behavior_updated[[#This Row],[Subscription Status]])</f>
        <v>No</v>
      </c>
      <c r="N1061" s="3" t="s">
        <v>53</v>
      </c>
      <c r="O1061" s="3" t="s">
        <v>25</v>
      </c>
      <c r="P1061" s="3" t="s">
        <v>25</v>
      </c>
      <c r="Q1061" s="3">
        <v>25</v>
      </c>
      <c r="R1061" s="3" t="s">
        <v>85</v>
      </c>
      <c r="S1061" s="3" t="s">
        <v>87</v>
      </c>
      <c r="T1061" s="3">
        <f>COUNTBLANK(shopping_behavior_updated[Customer ID])</f>
        <v>0</v>
      </c>
      <c r="U1061" s="3">
        <f>IF(IFERROR(VLOOKUP(shopping_behavior_updated[[#This Row],[Customer ID]],A1062:$A$3902,1,FALSE),0),1,0)</f>
        <v>0</v>
      </c>
    </row>
    <row r="1062" spans="1:21" x14ac:dyDescent="0.2">
      <c r="A1062" s="3">
        <v>1061</v>
      </c>
      <c r="B1062" s="3">
        <v>27</v>
      </c>
      <c r="C1062" s="3" t="s">
        <v>18</v>
      </c>
      <c r="D1062" s="3" t="s">
        <v>29</v>
      </c>
      <c r="E1062" s="3" t="s">
        <v>20</v>
      </c>
      <c r="F1062" s="3">
        <v>35</v>
      </c>
      <c r="G1062" s="3" t="s">
        <v>145</v>
      </c>
      <c r="H1062" s="3" t="s">
        <v>35</v>
      </c>
      <c r="I1062" s="3" t="s">
        <v>23</v>
      </c>
      <c r="J1062" s="3" t="s">
        <v>52</v>
      </c>
      <c r="K1062" s="3">
        <v>26</v>
      </c>
      <c r="L1062" s="3" t="s">
        <v>151</v>
      </c>
      <c r="M1062" s="3" t="str">
        <f>IF(shopping_behavior_updated[[#This Row],[Subscription Status]]="","desconocido",shopping_behavior_updated[[#This Row],[Subscription Status]])</f>
        <v>No</v>
      </c>
      <c r="N1062" s="3" t="s">
        <v>44</v>
      </c>
      <c r="O1062" s="3" t="s">
        <v>25</v>
      </c>
      <c r="P1062" s="3" t="s">
        <v>25</v>
      </c>
      <c r="Q1062" s="3">
        <v>21</v>
      </c>
      <c r="R1062" s="3" t="s">
        <v>85</v>
      </c>
      <c r="S1062" s="3" t="s">
        <v>96</v>
      </c>
      <c r="T1062" s="3">
        <f>COUNTBLANK(shopping_behavior_updated[Customer ID])</f>
        <v>0</v>
      </c>
      <c r="U1062" s="3">
        <f>IF(IFERROR(VLOOKUP(shopping_behavior_updated[[#This Row],[Customer ID]],A1063:$A$3902,1,FALSE),0),1,0)</f>
        <v>0</v>
      </c>
    </row>
    <row r="1063" spans="1:21" x14ac:dyDescent="0.2">
      <c r="A1063" s="3">
        <v>1062</v>
      </c>
      <c r="B1063" s="3">
        <v>36</v>
      </c>
      <c r="C1063" s="3" t="s">
        <v>18</v>
      </c>
      <c r="D1063" s="3" t="s">
        <v>61</v>
      </c>
      <c r="E1063" s="3" t="s">
        <v>62</v>
      </c>
      <c r="F1063" s="3">
        <v>62</v>
      </c>
      <c r="G1063" s="3" t="s">
        <v>134</v>
      </c>
      <c r="H1063" s="3" t="s">
        <v>43</v>
      </c>
      <c r="I1063" s="3" t="s">
        <v>23</v>
      </c>
      <c r="J1063" s="3" t="s">
        <v>52</v>
      </c>
      <c r="K1063" s="3">
        <v>44</v>
      </c>
      <c r="L1063" s="3" t="s">
        <v>151</v>
      </c>
      <c r="M1063" s="3" t="str">
        <f>IF(shopping_behavior_updated[[#This Row],[Subscription Status]]="","desconocido",shopping_behavior_updated[[#This Row],[Subscription Status]])</f>
        <v>No</v>
      </c>
      <c r="N1063" s="3" t="s">
        <v>37</v>
      </c>
      <c r="O1063" s="3" t="s">
        <v>25</v>
      </c>
      <c r="P1063" s="3" t="s">
        <v>25</v>
      </c>
      <c r="Q1063" s="3">
        <v>12</v>
      </c>
      <c r="R1063" s="3" t="s">
        <v>27</v>
      </c>
      <c r="S1063" s="3" t="s">
        <v>96</v>
      </c>
      <c r="T1063" s="3">
        <f>COUNTBLANK(shopping_behavior_updated[Customer ID])</f>
        <v>0</v>
      </c>
      <c r="U1063" s="3">
        <f>IF(IFERROR(VLOOKUP(shopping_behavior_updated[[#This Row],[Customer ID]],A1064:$A$3902,1,FALSE),0),1,0)</f>
        <v>0</v>
      </c>
    </row>
    <row r="1064" spans="1:21" x14ac:dyDescent="0.2">
      <c r="A1064" s="3">
        <v>1063</v>
      </c>
      <c r="B1064" s="3">
        <v>59</v>
      </c>
      <c r="C1064" s="3" t="s">
        <v>18</v>
      </c>
      <c r="D1064" s="3" t="s">
        <v>136</v>
      </c>
      <c r="E1064" s="3" t="s">
        <v>41</v>
      </c>
      <c r="F1064" s="3">
        <v>75</v>
      </c>
      <c r="G1064" s="3" t="s">
        <v>122</v>
      </c>
      <c r="H1064" s="3" t="s">
        <v>43</v>
      </c>
      <c r="I1064" s="3" t="s">
        <v>109</v>
      </c>
      <c r="J1064" s="3" t="s">
        <v>56</v>
      </c>
      <c r="K1064" s="3">
        <v>26</v>
      </c>
      <c r="L1064" s="3" t="s">
        <v>151</v>
      </c>
      <c r="M1064" s="3" t="str">
        <f>IF(shopping_behavior_updated[[#This Row],[Subscription Status]]="","desconocido",shopping_behavior_updated[[#This Row],[Subscription Status]])</f>
        <v>No</v>
      </c>
      <c r="N1064" s="3" t="s">
        <v>44</v>
      </c>
      <c r="O1064" s="3" t="s">
        <v>25</v>
      </c>
      <c r="P1064" s="3" t="s">
        <v>25</v>
      </c>
      <c r="Q1064" s="3">
        <v>21</v>
      </c>
      <c r="R1064" s="3" t="s">
        <v>85</v>
      </c>
      <c r="S1064" s="3" t="s">
        <v>96</v>
      </c>
      <c r="T1064" s="3">
        <f>COUNTBLANK(shopping_behavior_updated[Customer ID])</f>
        <v>0</v>
      </c>
      <c r="U1064" s="3">
        <f>IF(IFERROR(VLOOKUP(shopping_behavior_updated[[#This Row],[Customer ID]],A1065:$A$3902,1,FALSE),0),1,0)</f>
        <v>0</v>
      </c>
    </row>
    <row r="1065" spans="1:21" x14ac:dyDescent="0.2">
      <c r="A1065" s="3">
        <v>1064</v>
      </c>
      <c r="B1065" s="3">
        <v>62</v>
      </c>
      <c r="C1065" s="3" t="s">
        <v>18</v>
      </c>
      <c r="D1065" s="3" t="s">
        <v>103</v>
      </c>
      <c r="E1065" s="3" t="s">
        <v>20</v>
      </c>
      <c r="F1065" s="3">
        <v>29</v>
      </c>
      <c r="G1065" s="3" t="s">
        <v>89</v>
      </c>
      <c r="H1065" s="3" t="s">
        <v>35</v>
      </c>
      <c r="I1065" s="3" t="s">
        <v>125</v>
      </c>
      <c r="J1065" s="3" t="s">
        <v>52</v>
      </c>
      <c r="K1065" s="3">
        <v>33</v>
      </c>
      <c r="L1065" s="3" t="s">
        <v>151</v>
      </c>
      <c r="M1065" s="3" t="str">
        <f>IF(shopping_behavior_updated[[#This Row],[Subscription Status]]="","desconocido",shopping_behavior_updated[[#This Row],[Subscription Status]])</f>
        <v>No</v>
      </c>
      <c r="N1065" s="3" t="s">
        <v>37</v>
      </c>
      <c r="O1065" s="3" t="s">
        <v>25</v>
      </c>
      <c r="P1065" s="3" t="s">
        <v>25</v>
      </c>
      <c r="Q1065" s="3">
        <v>35</v>
      </c>
      <c r="R1065" s="3" t="s">
        <v>32</v>
      </c>
      <c r="S1065" s="3" t="s">
        <v>87</v>
      </c>
      <c r="T1065" s="3">
        <f>COUNTBLANK(shopping_behavior_updated[Customer ID])</f>
        <v>0</v>
      </c>
      <c r="U1065" s="3">
        <f>IF(IFERROR(VLOOKUP(shopping_behavior_updated[[#This Row],[Customer ID]],A1066:$A$3902,1,FALSE),0),1,0)</f>
        <v>0</v>
      </c>
    </row>
    <row r="1066" spans="1:21" x14ac:dyDescent="0.2">
      <c r="A1066" s="3">
        <v>1065</v>
      </c>
      <c r="B1066" s="3">
        <v>34</v>
      </c>
      <c r="C1066" s="3" t="s">
        <v>18</v>
      </c>
      <c r="D1066" s="3" t="s">
        <v>123</v>
      </c>
      <c r="E1066" s="3" t="s">
        <v>66</v>
      </c>
      <c r="F1066" s="3">
        <v>28</v>
      </c>
      <c r="G1066" s="3" t="s">
        <v>50</v>
      </c>
      <c r="H1066" s="3" t="s">
        <v>43</v>
      </c>
      <c r="I1066" s="3" t="s">
        <v>82</v>
      </c>
      <c r="J1066" s="3" t="s">
        <v>36</v>
      </c>
      <c r="K1066" s="3">
        <v>35</v>
      </c>
      <c r="L1066" s="3" t="s">
        <v>151</v>
      </c>
      <c r="M1066" s="3" t="str">
        <f>IF(shopping_behavior_updated[[#This Row],[Subscription Status]]="","desconocido",shopping_behavior_updated[[#This Row],[Subscription Status]])</f>
        <v>No</v>
      </c>
      <c r="N1066" s="3" t="s">
        <v>26</v>
      </c>
      <c r="O1066" s="3" t="s">
        <v>25</v>
      </c>
      <c r="P1066" s="3" t="s">
        <v>25</v>
      </c>
      <c r="Q1066" s="3">
        <v>42</v>
      </c>
      <c r="R1066" s="3" t="s">
        <v>38</v>
      </c>
      <c r="S1066" s="3" t="s">
        <v>96</v>
      </c>
      <c r="T1066" s="3">
        <f>COUNTBLANK(shopping_behavior_updated[Customer ID])</f>
        <v>0</v>
      </c>
      <c r="U1066" s="3">
        <f>IF(IFERROR(VLOOKUP(shopping_behavior_updated[[#This Row],[Customer ID]],A1067:$A$3902,1,FALSE),0),1,0)</f>
        <v>0</v>
      </c>
    </row>
    <row r="1067" spans="1:21" x14ac:dyDescent="0.2">
      <c r="A1067" s="3">
        <v>1066</v>
      </c>
      <c r="B1067" s="3">
        <v>59</v>
      </c>
      <c r="C1067" s="3" t="s">
        <v>18</v>
      </c>
      <c r="D1067" s="3" t="s">
        <v>112</v>
      </c>
      <c r="E1067" s="3" t="s">
        <v>20</v>
      </c>
      <c r="F1067" s="3">
        <v>20</v>
      </c>
      <c r="G1067" s="3" t="s">
        <v>89</v>
      </c>
      <c r="H1067" s="3" t="s">
        <v>91</v>
      </c>
      <c r="I1067" s="3" t="s">
        <v>143</v>
      </c>
      <c r="J1067" s="3" t="s">
        <v>36</v>
      </c>
      <c r="K1067" s="3">
        <v>41</v>
      </c>
      <c r="L1067" s="3" t="s">
        <v>151</v>
      </c>
      <c r="M1067" s="3" t="str">
        <f>IF(shopping_behavior_updated[[#This Row],[Subscription Status]]="","desconocido",shopping_behavior_updated[[#This Row],[Subscription Status]])</f>
        <v>No</v>
      </c>
      <c r="N1067" s="3" t="s">
        <v>73</v>
      </c>
      <c r="O1067" s="3" t="s">
        <v>25</v>
      </c>
      <c r="P1067" s="3" t="s">
        <v>25</v>
      </c>
      <c r="Q1067" s="3">
        <v>3</v>
      </c>
      <c r="R1067" s="3" t="s">
        <v>45</v>
      </c>
      <c r="S1067" s="3" t="s">
        <v>96</v>
      </c>
      <c r="T1067" s="3">
        <f>COUNTBLANK(shopping_behavior_updated[Customer ID])</f>
        <v>0</v>
      </c>
      <c r="U1067" s="3">
        <f>IF(IFERROR(VLOOKUP(shopping_behavior_updated[[#This Row],[Customer ID]],A1068:$A$3902,1,FALSE),0),1,0)</f>
        <v>0</v>
      </c>
    </row>
    <row r="1068" spans="1:21" x14ac:dyDescent="0.2">
      <c r="A1068" s="3">
        <v>1067</v>
      </c>
      <c r="B1068" s="3">
        <v>49</v>
      </c>
      <c r="C1068" s="3" t="s">
        <v>18</v>
      </c>
      <c r="D1068" s="3" t="s">
        <v>61</v>
      </c>
      <c r="E1068" s="3" t="s">
        <v>62</v>
      </c>
      <c r="F1068" s="3">
        <v>96</v>
      </c>
      <c r="G1068" s="3" t="s">
        <v>90</v>
      </c>
      <c r="H1068" s="3" t="s">
        <v>43</v>
      </c>
      <c r="I1068" s="3" t="s">
        <v>107</v>
      </c>
      <c r="J1068" s="3" t="s">
        <v>24</v>
      </c>
      <c r="K1068" s="3">
        <v>4</v>
      </c>
      <c r="L1068" s="3" t="s">
        <v>151</v>
      </c>
      <c r="M1068" s="3" t="str">
        <f>IF(shopping_behavior_updated[[#This Row],[Subscription Status]]="","desconocido",shopping_behavior_updated[[#This Row],[Subscription Status]])</f>
        <v>No</v>
      </c>
      <c r="N1068" s="3" t="s">
        <v>73</v>
      </c>
      <c r="O1068" s="3" t="s">
        <v>25</v>
      </c>
      <c r="P1068" s="3" t="s">
        <v>25</v>
      </c>
      <c r="Q1068" s="3">
        <v>11</v>
      </c>
      <c r="R1068" s="3" t="s">
        <v>45</v>
      </c>
      <c r="S1068" s="3" t="s">
        <v>75</v>
      </c>
      <c r="T1068" s="3">
        <f>COUNTBLANK(shopping_behavior_updated[Customer ID])</f>
        <v>0</v>
      </c>
      <c r="U1068" s="3">
        <f>IF(IFERROR(VLOOKUP(shopping_behavior_updated[[#This Row],[Customer ID]],A1069:$A$3902,1,FALSE),0),1,0)</f>
        <v>0</v>
      </c>
    </row>
    <row r="1069" spans="1:21" x14ac:dyDescent="0.2">
      <c r="A1069" s="3">
        <v>1068</v>
      </c>
      <c r="B1069" s="3">
        <v>18</v>
      </c>
      <c r="C1069" s="3" t="s">
        <v>18</v>
      </c>
      <c r="D1069" s="3" t="s">
        <v>80</v>
      </c>
      <c r="E1069" s="3" t="s">
        <v>20</v>
      </c>
      <c r="F1069" s="3">
        <v>43</v>
      </c>
      <c r="G1069" s="3" t="s">
        <v>137</v>
      </c>
      <c r="H1069" s="3" t="s">
        <v>35</v>
      </c>
      <c r="I1069" s="3" t="s">
        <v>99</v>
      </c>
      <c r="J1069" s="3" t="s">
        <v>52</v>
      </c>
      <c r="K1069" s="3">
        <v>27</v>
      </c>
      <c r="L1069" s="3" t="s">
        <v>151</v>
      </c>
      <c r="M1069" s="3" t="str">
        <f>IF(shopping_behavior_updated[[#This Row],[Subscription Status]]="","desconocido",shopping_behavior_updated[[#This Row],[Subscription Status]])</f>
        <v>No</v>
      </c>
      <c r="N1069" s="3" t="s">
        <v>69</v>
      </c>
      <c r="O1069" s="3" t="s">
        <v>25</v>
      </c>
      <c r="P1069" s="3" t="s">
        <v>25</v>
      </c>
      <c r="Q1069" s="3">
        <v>22</v>
      </c>
      <c r="R1069" s="3" t="s">
        <v>45</v>
      </c>
      <c r="S1069" s="3" t="s">
        <v>57</v>
      </c>
      <c r="T1069" s="3">
        <f>COUNTBLANK(shopping_behavior_updated[Customer ID])</f>
        <v>0</v>
      </c>
      <c r="U1069" s="3">
        <f>IF(IFERROR(VLOOKUP(shopping_behavior_updated[[#This Row],[Customer ID]],A1070:$A$3902,1,FALSE),0),1,0)</f>
        <v>0</v>
      </c>
    </row>
    <row r="1070" spans="1:21" x14ac:dyDescent="0.2">
      <c r="A1070" s="3">
        <v>1069</v>
      </c>
      <c r="B1070" s="3">
        <v>55</v>
      </c>
      <c r="C1070" s="3" t="s">
        <v>18</v>
      </c>
      <c r="D1070" s="3" t="s">
        <v>54</v>
      </c>
      <c r="E1070" s="3" t="s">
        <v>20</v>
      </c>
      <c r="F1070" s="3">
        <v>94</v>
      </c>
      <c r="G1070" s="3" t="s">
        <v>50</v>
      </c>
      <c r="H1070" s="3" t="s">
        <v>43</v>
      </c>
      <c r="I1070" s="3" t="s">
        <v>77</v>
      </c>
      <c r="J1070" s="3" t="s">
        <v>56</v>
      </c>
      <c r="K1070" s="3">
        <v>25</v>
      </c>
      <c r="L1070" s="3" t="s">
        <v>151</v>
      </c>
      <c r="M1070" s="3" t="str">
        <f>IF(shopping_behavior_updated[[#This Row],[Subscription Status]]="","desconocido",shopping_behavior_updated[[#This Row],[Subscription Status]])</f>
        <v>No</v>
      </c>
      <c r="N1070" s="3" t="s">
        <v>53</v>
      </c>
      <c r="O1070" s="3" t="s">
        <v>25</v>
      </c>
      <c r="P1070" s="3" t="s">
        <v>25</v>
      </c>
      <c r="Q1070" s="3">
        <v>47</v>
      </c>
      <c r="R1070" s="3" t="s">
        <v>38</v>
      </c>
      <c r="S1070" s="3" t="s">
        <v>39</v>
      </c>
      <c r="T1070" s="3">
        <f>COUNTBLANK(shopping_behavior_updated[Customer ID])</f>
        <v>0</v>
      </c>
      <c r="U1070" s="3">
        <f>IF(IFERROR(VLOOKUP(shopping_behavior_updated[[#This Row],[Customer ID]],A1071:$A$3902,1,FALSE),0),1,0)</f>
        <v>0</v>
      </c>
    </row>
    <row r="1071" spans="1:21" x14ac:dyDescent="0.2">
      <c r="A1071" s="3">
        <v>1070</v>
      </c>
      <c r="B1071" s="3">
        <v>38</v>
      </c>
      <c r="C1071" s="3" t="s">
        <v>18</v>
      </c>
      <c r="D1071" s="3" t="s">
        <v>86</v>
      </c>
      <c r="E1071" s="3" t="s">
        <v>20</v>
      </c>
      <c r="F1071" s="3">
        <v>81</v>
      </c>
      <c r="G1071" s="3" t="s">
        <v>127</v>
      </c>
      <c r="H1071" s="3" t="s">
        <v>91</v>
      </c>
      <c r="I1071" s="3" t="s">
        <v>51</v>
      </c>
      <c r="J1071" s="3" t="s">
        <v>56</v>
      </c>
      <c r="K1071" s="3">
        <v>43</v>
      </c>
      <c r="L1071" s="3" t="s">
        <v>151</v>
      </c>
      <c r="M1071" s="3" t="str">
        <f>IF(shopping_behavior_updated[[#This Row],[Subscription Status]]="","desconocido",shopping_behavior_updated[[#This Row],[Subscription Status]])</f>
        <v>No</v>
      </c>
      <c r="N1071" s="3" t="s">
        <v>44</v>
      </c>
      <c r="O1071" s="3" t="s">
        <v>25</v>
      </c>
      <c r="P1071" s="3" t="s">
        <v>25</v>
      </c>
      <c r="Q1071" s="3">
        <v>33</v>
      </c>
      <c r="R1071" s="3" t="s">
        <v>27</v>
      </c>
      <c r="S1071" s="3" t="s">
        <v>96</v>
      </c>
      <c r="T1071" s="3">
        <f>COUNTBLANK(shopping_behavior_updated[Customer ID])</f>
        <v>0</v>
      </c>
      <c r="U1071" s="3">
        <f>IF(IFERROR(VLOOKUP(shopping_behavior_updated[[#This Row],[Customer ID]],A1072:$A$3902,1,FALSE),0),1,0)</f>
        <v>0</v>
      </c>
    </row>
    <row r="1072" spans="1:21" x14ac:dyDescent="0.2">
      <c r="A1072" s="3">
        <v>1071</v>
      </c>
      <c r="B1072" s="3">
        <v>50</v>
      </c>
      <c r="C1072" s="3" t="s">
        <v>18</v>
      </c>
      <c r="D1072" s="3" t="s">
        <v>105</v>
      </c>
      <c r="E1072" s="3" t="s">
        <v>66</v>
      </c>
      <c r="F1072" s="3">
        <v>75</v>
      </c>
      <c r="G1072" s="3" t="s">
        <v>97</v>
      </c>
      <c r="H1072" s="3" t="s">
        <v>43</v>
      </c>
      <c r="I1072" s="3" t="s">
        <v>135</v>
      </c>
      <c r="J1072" s="3" t="s">
        <v>52</v>
      </c>
      <c r="K1072" s="3">
        <v>33</v>
      </c>
      <c r="L1072" s="3" t="s">
        <v>151</v>
      </c>
      <c r="M1072" s="3" t="str">
        <f>IF(shopping_behavior_updated[[#This Row],[Subscription Status]]="","desconocido",shopping_behavior_updated[[#This Row],[Subscription Status]])</f>
        <v>No</v>
      </c>
      <c r="N1072" s="3" t="s">
        <v>37</v>
      </c>
      <c r="O1072" s="3" t="s">
        <v>25</v>
      </c>
      <c r="P1072" s="3" t="s">
        <v>25</v>
      </c>
      <c r="Q1072" s="3">
        <v>50</v>
      </c>
      <c r="R1072" s="3" t="s">
        <v>85</v>
      </c>
      <c r="S1072" s="3" t="s">
        <v>39</v>
      </c>
      <c r="T1072" s="3">
        <f>COUNTBLANK(shopping_behavior_updated[Customer ID])</f>
        <v>0</v>
      </c>
      <c r="U1072" s="3">
        <f>IF(IFERROR(VLOOKUP(shopping_behavior_updated[[#This Row],[Customer ID]],A1073:$A$3902,1,FALSE),0),1,0)</f>
        <v>0</v>
      </c>
    </row>
    <row r="1073" spans="1:21" x14ac:dyDescent="0.2">
      <c r="A1073" s="3">
        <v>1072</v>
      </c>
      <c r="B1073" s="3">
        <v>61</v>
      </c>
      <c r="C1073" s="3" t="s">
        <v>18</v>
      </c>
      <c r="D1073" s="3" t="s">
        <v>123</v>
      </c>
      <c r="E1073" s="3" t="s">
        <v>66</v>
      </c>
      <c r="F1073" s="3">
        <v>81</v>
      </c>
      <c r="G1073" s="3" t="s">
        <v>137</v>
      </c>
      <c r="H1073" s="3" t="s">
        <v>43</v>
      </c>
      <c r="I1073" s="3" t="s">
        <v>117</v>
      </c>
      <c r="J1073" s="3" t="s">
        <v>52</v>
      </c>
      <c r="K1073" s="3">
        <v>26</v>
      </c>
      <c r="L1073" s="3" t="s">
        <v>151</v>
      </c>
      <c r="M1073" s="3" t="str">
        <f>IF(shopping_behavior_updated[[#This Row],[Subscription Status]]="","desconocido",shopping_behavior_updated[[#This Row],[Subscription Status]])</f>
        <v>No</v>
      </c>
      <c r="N1073" s="3" t="s">
        <v>26</v>
      </c>
      <c r="O1073" s="3" t="s">
        <v>25</v>
      </c>
      <c r="P1073" s="3" t="s">
        <v>25</v>
      </c>
      <c r="Q1073" s="3">
        <v>46</v>
      </c>
      <c r="R1073" s="3" t="s">
        <v>38</v>
      </c>
      <c r="S1073" s="3" t="s">
        <v>87</v>
      </c>
      <c r="T1073" s="3">
        <f>COUNTBLANK(shopping_behavior_updated[Customer ID])</f>
        <v>0</v>
      </c>
      <c r="U1073" s="3">
        <f>IF(IFERROR(VLOOKUP(shopping_behavior_updated[[#This Row],[Customer ID]],A1074:$A$3902,1,FALSE),0),1,0)</f>
        <v>0</v>
      </c>
    </row>
    <row r="1074" spans="1:21" x14ac:dyDescent="0.2">
      <c r="A1074" s="3">
        <v>1073</v>
      </c>
      <c r="B1074" s="3">
        <v>48</v>
      </c>
      <c r="C1074" s="3" t="s">
        <v>18</v>
      </c>
      <c r="D1074" s="3" t="s">
        <v>58</v>
      </c>
      <c r="E1074" s="3" t="s">
        <v>20</v>
      </c>
      <c r="F1074" s="3">
        <v>92</v>
      </c>
      <c r="G1074" s="3" t="s">
        <v>134</v>
      </c>
      <c r="H1074" s="3" t="s">
        <v>22</v>
      </c>
      <c r="I1074" s="3" t="s">
        <v>79</v>
      </c>
      <c r="J1074" s="3" t="s">
        <v>56</v>
      </c>
      <c r="K1074" s="3">
        <v>35</v>
      </c>
      <c r="L1074" s="3" t="s">
        <v>151</v>
      </c>
      <c r="M1074" s="3" t="str">
        <f>IF(shopping_behavior_updated[[#This Row],[Subscription Status]]="","desconocido",shopping_behavior_updated[[#This Row],[Subscription Status]])</f>
        <v>No</v>
      </c>
      <c r="N1074" s="3" t="s">
        <v>26</v>
      </c>
      <c r="O1074" s="3" t="s">
        <v>25</v>
      </c>
      <c r="P1074" s="3" t="s">
        <v>25</v>
      </c>
      <c r="Q1074" s="3">
        <v>34</v>
      </c>
      <c r="R1074" s="3" t="s">
        <v>85</v>
      </c>
      <c r="S1074" s="3" t="s">
        <v>28</v>
      </c>
      <c r="T1074" s="3">
        <f>COUNTBLANK(shopping_behavior_updated[Customer ID])</f>
        <v>0</v>
      </c>
      <c r="U1074" s="3">
        <f>IF(IFERROR(VLOOKUP(shopping_behavior_updated[[#This Row],[Customer ID]],A1075:$A$3902,1,FALSE),0),1,0)</f>
        <v>0</v>
      </c>
    </row>
    <row r="1075" spans="1:21" x14ac:dyDescent="0.2">
      <c r="A1075" s="3">
        <v>1074</v>
      </c>
      <c r="B1075" s="3">
        <v>22</v>
      </c>
      <c r="C1075" s="3" t="s">
        <v>18</v>
      </c>
      <c r="D1075" s="3" t="s">
        <v>118</v>
      </c>
      <c r="E1075" s="3" t="s">
        <v>66</v>
      </c>
      <c r="F1075" s="3">
        <v>96</v>
      </c>
      <c r="G1075" s="3" t="s">
        <v>98</v>
      </c>
      <c r="H1075" s="3" t="s">
        <v>91</v>
      </c>
      <c r="I1075" s="3" t="s">
        <v>72</v>
      </c>
      <c r="J1075" s="3" t="s">
        <v>36</v>
      </c>
      <c r="K1075" s="3">
        <v>4</v>
      </c>
      <c r="L1075" s="3" t="s">
        <v>151</v>
      </c>
      <c r="M1075" s="3" t="str">
        <f>IF(shopping_behavior_updated[[#This Row],[Subscription Status]]="","desconocido",shopping_behavior_updated[[#This Row],[Subscription Status]])</f>
        <v>No</v>
      </c>
      <c r="N1075" s="3" t="s">
        <v>73</v>
      </c>
      <c r="O1075" s="3" t="s">
        <v>25</v>
      </c>
      <c r="P1075" s="3" t="s">
        <v>25</v>
      </c>
      <c r="Q1075" s="3">
        <v>33</v>
      </c>
      <c r="R1075" s="3" t="s">
        <v>38</v>
      </c>
      <c r="S1075" s="3" t="s">
        <v>87</v>
      </c>
      <c r="T1075" s="3">
        <f>COUNTBLANK(shopping_behavior_updated[Customer ID])</f>
        <v>0</v>
      </c>
      <c r="U1075" s="3">
        <f>IF(IFERROR(VLOOKUP(shopping_behavior_updated[[#This Row],[Customer ID]],A1076:$A$3902,1,FALSE),0),1,0)</f>
        <v>0</v>
      </c>
    </row>
    <row r="1076" spans="1:21" x14ac:dyDescent="0.2">
      <c r="A1076" s="3">
        <v>1075</v>
      </c>
      <c r="B1076" s="3">
        <v>48</v>
      </c>
      <c r="C1076" s="3" t="s">
        <v>18</v>
      </c>
      <c r="D1076" s="3" t="s">
        <v>105</v>
      </c>
      <c r="E1076" s="3" t="s">
        <v>66</v>
      </c>
      <c r="F1076" s="3">
        <v>71</v>
      </c>
      <c r="G1076" s="3" t="s">
        <v>121</v>
      </c>
      <c r="H1076" s="3" t="s">
        <v>35</v>
      </c>
      <c r="I1076" s="3" t="s">
        <v>51</v>
      </c>
      <c r="J1076" s="3" t="s">
        <v>56</v>
      </c>
      <c r="K1076" s="3">
        <v>26</v>
      </c>
      <c r="L1076" s="3" t="s">
        <v>151</v>
      </c>
      <c r="M1076" s="3" t="str">
        <f>IF(shopping_behavior_updated[[#This Row],[Subscription Status]]="","desconocido",shopping_behavior_updated[[#This Row],[Subscription Status]])</f>
        <v>No</v>
      </c>
      <c r="N1076" s="3" t="s">
        <v>53</v>
      </c>
      <c r="O1076" s="3" t="s">
        <v>25</v>
      </c>
      <c r="P1076" s="3" t="s">
        <v>25</v>
      </c>
      <c r="Q1076" s="3">
        <v>45</v>
      </c>
      <c r="R1076" s="3" t="s">
        <v>74</v>
      </c>
      <c r="S1076" s="3" t="s">
        <v>28</v>
      </c>
      <c r="T1076" s="3">
        <f>COUNTBLANK(shopping_behavior_updated[Customer ID])</f>
        <v>0</v>
      </c>
      <c r="U1076" s="3">
        <f>IF(IFERROR(VLOOKUP(shopping_behavior_updated[[#This Row],[Customer ID]],A1077:$A$3902,1,FALSE),0),1,0)</f>
        <v>0</v>
      </c>
    </row>
    <row r="1077" spans="1:21" x14ac:dyDescent="0.2">
      <c r="A1077" s="3">
        <v>1076</v>
      </c>
      <c r="B1077" s="3">
        <v>57</v>
      </c>
      <c r="C1077" s="3" t="s">
        <v>18</v>
      </c>
      <c r="D1077" s="3" t="s">
        <v>88</v>
      </c>
      <c r="E1077" s="3" t="s">
        <v>66</v>
      </c>
      <c r="F1077" s="3">
        <v>50</v>
      </c>
      <c r="G1077" s="3" t="s">
        <v>67</v>
      </c>
      <c r="H1077" s="3" t="s">
        <v>22</v>
      </c>
      <c r="I1077" s="3" t="s">
        <v>125</v>
      </c>
      <c r="J1077" s="3" t="s">
        <v>52</v>
      </c>
      <c r="K1077" s="3">
        <v>49</v>
      </c>
      <c r="L1077" s="3" t="s">
        <v>151</v>
      </c>
      <c r="M1077" s="3" t="str">
        <f>IF(shopping_behavior_updated[[#This Row],[Subscription Status]]="","desconocido",shopping_behavior_updated[[#This Row],[Subscription Status]])</f>
        <v>No</v>
      </c>
      <c r="N1077" s="3" t="s">
        <v>44</v>
      </c>
      <c r="O1077" s="3" t="s">
        <v>25</v>
      </c>
      <c r="P1077" s="3" t="s">
        <v>25</v>
      </c>
      <c r="Q1077" s="3">
        <v>32</v>
      </c>
      <c r="R1077" s="3" t="s">
        <v>85</v>
      </c>
      <c r="S1077" s="3" t="s">
        <v>75</v>
      </c>
      <c r="T1077" s="3">
        <f>COUNTBLANK(shopping_behavior_updated[Customer ID])</f>
        <v>0</v>
      </c>
      <c r="U1077" s="3">
        <f>IF(IFERROR(VLOOKUP(shopping_behavior_updated[[#This Row],[Customer ID]],A1078:$A$3902,1,FALSE),0),1,0)</f>
        <v>0</v>
      </c>
    </row>
    <row r="1078" spans="1:21" x14ac:dyDescent="0.2">
      <c r="A1078" s="3">
        <v>1077</v>
      </c>
      <c r="B1078" s="3">
        <v>33</v>
      </c>
      <c r="C1078" s="3" t="s">
        <v>18</v>
      </c>
      <c r="D1078" s="3" t="s">
        <v>61</v>
      </c>
      <c r="E1078" s="3" t="s">
        <v>62</v>
      </c>
      <c r="F1078" s="3">
        <v>72</v>
      </c>
      <c r="G1078" s="3" t="s">
        <v>113</v>
      </c>
      <c r="H1078" s="3" t="s">
        <v>22</v>
      </c>
      <c r="I1078" s="3" t="s">
        <v>60</v>
      </c>
      <c r="J1078" s="3" t="s">
        <v>36</v>
      </c>
      <c r="K1078" s="3">
        <v>29</v>
      </c>
      <c r="L1078" s="3" t="s">
        <v>151</v>
      </c>
      <c r="M1078" s="3" t="str">
        <f>IF(shopping_behavior_updated[[#This Row],[Subscription Status]]="","desconocido",shopping_behavior_updated[[#This Row],[Subscription Status]])</f>
        <v>No</v>
      </c>
      <c r="N1078" s="3" t="s">
        <v>53</v>
      </c>
      <c r="O1078" s="3" t="s">
        <v>25</v>
      </c>
      <c r="P1078" s="3" t="s">
        <v>25</v>
      </c>
      <c r="Q1078" s="3">
        <v>47</v>
      </c>
      <c r="R1078" s="3" t="s">
        <v>27</v>
      </c>
      <c r="S1078" s="3" t="s">
        <v>75</v>
      </c>
      <c r="T1078" s="3">
        <f>COUNTBLANK(shopping_behavior_updated[Customer ID])</f>
        <v>0</v>
      </c>
      <c r="U1078" s="3">
        <f>IF(IFERROR(VLOOKUP(shopping_behavior_updated[[#This Row],[Customer ID]],A1079:$A$3902,1,FALSE),0),1,0)</f>
        <v>0</v>
      </c>
    </row>
    <row r="1079" spans="1:21" x14ac:dyDescent="0.2">
      <c r="A1079" s="3">
        <v>1078</v>
      </c>
      <c r="B1079" s="3">
        <v>58</v>
      </c>
      <c r="C1079" s="3" t="s">
        <v>18</v>
      </c>
      <c r="D1079" s="3" t="s">
        <v>101</v>
      </c>
      <c r="E1079" s="3" t="s">
        <v>62</v>
      </c>
      <c r="F1079" s="3">
        <v>28</v>
      </c>
      <c r="G1079" s="3" t="s">
        <v>63</v>
      </c>
      <c r="H1079" s="3" t="s">
        <v>43</v>
      </c>
      <c r="I1079" s="3" t="s">
        <v>68</v>
      </c>
      <c r="J1079" s="3" t="s">
        <v>24</v>
      </c>
      <c r="K1079" s="3">
        <v>37</v>
      </c>
      <c r="L1079" s="3" t="s">
        <v>151</v>
      </c>
      <c r="M1079" s="3" t="str">
        <f>IF(shopping_behavior_updated[[#This Row],[Subscription Status]]="","desconocido",shopping_behavior_updated[[#This Row],[Subscription Status]])</f>
        <v>No</v>
      </c>
      <c r="N1079" s="3" t="s">
        <v>53</v>
      </c>
      <c r="O1079" s="3" t="s">
        <v>25</v>
      </c>
      <c r="P1079" s="3" t="s">
        <v>25</v>
      </c>
      <c r="Q1079" s="3">
        <v>5</v>
      </c>
      <c r="R1079" s="3" t="s">
        <v>45</v>
      </c>
      <c r="S1079" s="3" t="s">
        <v>57</v>
      </c>
      <c r="T1079" s="3">
        <f>COUNTBLANK(shopping_behavior_updated[Customer ID])</f>
        <v>0</v>
      </c>
      <c r="U1079" s="3">
        <f>IF(IFERROR(VLOOKUP(shopping_behavior_updated[[#This Row],[Customer ID]],A1080:$A$3902,1,FALSE),0),1,0)</f>
        <v>0</v>
      </c>
    </row>
    <row r="1080" spans="1:21" x14ac:dyDescent="0.2">
      <c r="A1080" s="3">
        <v>1079</v>
      </c>
      <c r="B1080" s="3">
        <v>37</v>
      </c>
      <c r="C1080" s="3" t="s">
        <v>18</v>
      </c>
      <c r="D1080" s="3" t="s">
        <v>29</v>
      </c>
      <c r="E1080" s="3" t="s">
        <v>20</v>
      </c>
      <c r="F1080" s="3">
        <v>59</v>
      </c>
      <c r="G1080" s="3" t="s">
        <v>116</v>
      </c>
      <c r="H1080" s="3" t="s">
        <v>43</v>
      </c>
      <c r="I1080" s="3" t="s">
        <v>64</v>
      </c>
      <c r="J1080" s="3" t="s">
        <v>56</v>
      </c>
      <c r="K1080" s="3">
        <v>44</v>
      </c>
      <c r="L1080" s="3" t="s">
        <v>151</v>
      </c>
      <c r="M1080" s="3" t="str">
        <f>IF(shopping_behavior_updated[[#This Row],[Subscription Status]]="","desconocido",shopping_behavior_updated[[#This Row],[Subscription Status]])</f>
        <v>No</v>
      </c>
      <c r="N1080" s="3" t="s">
        <v>26</v>
      </c>
      <c r="O1080" s="3" t="s">
        <v>25</v>
      </c>
      <c r="P1080" s="3" t="s">
        <v>25</v>
      </c>
      <c r="Q1080" s="3">
        <v>49</v>
      </c>
      <c r="R1080" s="3" t="s">
        <v>38</v>
      </c>
      <c r="S1080" s="3" t="s">
        <v>28</v>
      </c>
      <c r="T1080" s="3">
        <f>COUNTBLANK(shopping_behavior_updated[Customer ID])</f>
        <v>0</v>
      </c>
      <c r="U1080" s="3">
        <f>IF(IFERROR(VLOOKUP(shopping_behavior_updated[[#This Row],[Customer ID]],A1081:$A$3902,1,FALSE),0),1,0)</f>
        <v>0</v>
      </c>
    </row>
    <row r="1081" spans="1:21" x14ac:dyDescent="0.2">
      <c r="A1081" s="3">
        <v>1080</v>
      </c>
      <c r="B1081" s="3">
        <v>18</v>
      </c>
      <c r="C1081" s="3" t="s">
        <v>18</v>
      </c>
      <c r="D1081" s="3" t="s">
        <v>61</v>
      </c>
      <c r="E1081" s="3" t="s">
        <v>62</v>
      </c>
      <c r="F1081" s="3">
        <v>33</v>
      </c>
      <c r="G1081" s="3" t="s">
        <v>100</v>
      </c>
      <c r="H1081" s="3" t="s">
        <v>35</v>
      </c>
      <c r="I1081" s="3" t="s">
        <v>143</v>
      </c>
      <c r="J1081" s="3" t="s">
        <v>52</v>
      </c>
      <c r="K1081" s="3">
        <v>44</v>
      </c>
      <c r="L1081" s="3" t="s">
        <v>151</v>
      </c>
      <c r="M1081" s="3" t="str">
        <f>IF(shopping_behavior_updated[[#This Row],[Subscription Status]]="","desconocido",shopping_behavior_updated[[#This Row],[Subscription Status]])</f>
        <v>No</v>
      </c>
      <c r="N1081" s="3" t="s">
        <v>37</v>
      </c>
      <c r="O1081" s="3" t="s">
        <v>25</v>
      </c>
      <c r="P1081" s="3" t="s">
        <v>25</v>
      </c>
      <c r="Q1081" s="3">
        <v>48</v>
      </c>
      <c r="R1081" s="3" t="s">
        <v>74</v>
      </c>
      <c r="S1081" s="3" t="s">
        <v>87</v>
      </c>
      <c r="T1081" s="3">
        <f>COUNTBLANK(shopping_behavior_updated[Customer ID])</f>
        <v>0</v>
      </c>
      <c r="U1081" s="3">
        <f>IF(IFERROR(VLOOKUP(shopping_behavior_updated[[#This Row],[Customer ID]],A1082:$A$3902,1,FALSE),0),1,0)</f>
        <v>0</v>
      </c>
    </row>
    <row r="1082" spans="1:21" x14ac:dyDescent="0.2">
      <c r="A1082" s="3">
        <v>1081</v>
      </c>
      <c r="B1082" s="3">
        <v>65</v>
      </c>
      <c r="C1082" s="3" t="s">
        <v>18</v>
      </c>
      <c r="D1082" s="3" t="s">
        <v>118</v>
      </c>
      <c r="E1082" s="3" t="s">
        <v>66</v>
      </c>
      <c r="F1082" s="3">
        <v>59</v>
      </c>
      <c r="G1082" s="3" t="s">
        <v>137</v>
      </c>
      <c r="H1082" s="3" t="s">
        <v>22</v>
      </c>
      <c r="I1082" s="3" t="s">
        <v>143</v>
      </c>
      <c r="J1082" s="3" t="s">
        <v>56</v>
      </c>
      <c r="K1082" s="3">
        <v>38</v>
      </c>
      <c r="L1082" s="3" t="s">
        <v>151</v>
      </c>
      <c r="M1082" s="3" t="str">
        <f>IF(shopping_behavior_updated[[#This Row],[Subscription Status]]="","desconocido",shopping_behavior_updated[[#This Row],[Subscription Status]])</f>
        <v>No</v>
      </c>
      <c r="N1082" s="3" t="s">
        <v>26</v>
      </c>
      <c r="O1082" s="3" t="s">
        <v>25</v>
      </c>
      <c r="P1082" s="3" t="s">
        <v>25</v>
      </c>
      <c r="Q1082" s="3">
        <v>22</v>
      </c>
      <c r="R1082" s="3" t="s">
        <v>32</v>
      </c>
      <c r="S1082" s="3" t="s">
        <v>96</v>
      </c>
      <c r="T1082" s="3">
        <f>COUNTBLANK(shopping_behavior_updated[Customer ID])</f>
        <v>0</v>
      </c>
      <c r="U1082" s="3">
        <f>IF(IFERROR(VLOOKUP(shopping_behavior_updated[[#This Row],[Customer ID]],A1083:$A$3902,1,FALSE),0),1,0)</f>
        <v>0</v>
      </c>
    </row>
    <row r="1083" spans="1:21" x14ac:dyDescent="0.2">
      <c r="A1083" s="3">
        <v>1082</v>
      </c>
      <c r="B1083" s="3">
        <v>62</v>
      </c>
      <c r="C1083" s="3" t="s">
        <v>18</v>
      </c>
      <c r="D1083" s="3" t="s">
        <v>132</v>
      </c>
      <c r="E1083" s="3" t="s">
        <v>66</v>
      </c>
      <c r="F1083" s="3">
        <v>30</v>
      </c>
      <c r="G1083" s="3" t="s">
        <v>134</v>
      </c>
      <c r="H1083" s="3" t="s">
        <v>91</v>
      </c>
      <c r="I1083" s="3" t="s">
        <v>109</v>
      </c>
      <c r="J1083" s="3" t="s">
        <v>36</v>
      </c>
      <c r="K1083" s="3">
        <v>45</v>
      </c>
      <c r="L1083" s="3" t="s">
        <v>151</v>
      </c>
      <c r="M1083" s="3" t="str">
        <f>IF(shopping_behavior_updated[[#This Row],[Subscription Status]]="","desconocido",shopping_behavior_updated[[#This Row],[Subscription Status]])</f>
        <v>No</v>
      </c>
      <c r="N1083" s="3" t="s">
        <v>53</v>
      </c>
      <c r="O1083" s="3" t="s">
        <v>25</v>
      </c>
      <c r="P1083" s="3" t="s">
        <v>25</v>
      </c>
      <c r="Q1083" s="3">
        <v>45</v>
      </c>
      <c r="R1083" s="3" t="s">
        <v>38</v>
      </c>
      <c r="S1083" s="3" t="s">
        <v>48</v>
      </c>
      <c r="T1083" s="3">
        <f>COUNTBLANK(shopping_behavior_updated[Customer ID])</f>
        <v>0</v>
      </c>
      <c r="U1083" s="3">
        <f>IF(IFERROR(VLOOKUP(shopping_behavior_updated[[#This Row],[Customer ID]],A1084:$A$3902,1,FALSE),0),1,0)</f>
        <v>0</v>
      </c>
    </row>
    <row r="1084" spans="1:21" x14ac:dyDescent="0.2">
      <c r="A1084" s="3">
        <v>1083</v>
      </c>
      <c r="B1084" s="3">
        <v>54</v>
      </c>
      <c r="C1084" s="3" t="s">
        <v>18</v>
      </c>
      <c r="D1084" s="3" t="s">
        <v>123</v>
      </c>
      <c r="E1084" s="3" t="s">
        <v>66</v>
      </c>
      <c r="F1084" s="3">
        <v>85</v>
      </c>
      <c r="G1084" s="3" t="s">
        <v>130</v>
      </c>
      <c r="H1084" s="3" t="s">
        <v>91</v>
      </c>
      <c r="I1084" s="3" t="s">
        <v>108</v>
      </c>
      <c r="J1084" s="3" t="s">
        <v>24</v>
      </c>
      <c r="K1084" s="3">
        <v>26</v>
      </c>
      <c r="L1084" s="3" t="s">
        <v>151</v>
      </c>
      <c r="M1084" s="3" t="str">
        <f>IF(shopping_behavior_updated[[#This Row],[Subscription Status]]="","desconocido",shopping_behavior_updated[[#This Row],[Subscription Status]])</f>
        <v>No</v>
      </c>
      <c r="N1084" s="3" t="s">
        <v>44</v>
      </c>
      <c r="O1084" s="3" t="s">
        <v>25</v>
      </c>
      <c r="P1084" s="3" t="s">
        <v>25</v>
      </c>
      <c r="Q1084" s="3">
        <v>30</v>
      </c>
      <c r="R1084" s="3" t="s">
        <v>27</v>
      </c>
      <c r="S1084" s="3" t="s">
        <v>57</v>
      </c>
      <c r="T1084" s="3">
        <f>COUNTBLANK(shopping_behavior_updated[Customer ID])</f>
        <v>0</v>
      </c>
      <c r="U1084" s="3">
        <f>IF(IFERROR(VLOOKUP(shopping_behavior_updated[[#This Row],[Customer ID]],A1085:$A$3902,1,FALSE),0),1,0)</f>
        <v>0</v>
      </c>
    </row>
    <row r="1085" spans="1:21" x14ac:dyDescent="0.2">
      <c r="A1085" s="3">
        <v>1084</v>
      </c>
      <c r="B1085" s="3">
        <v>35</v>
      </c>
      <c r="C1085" s="3" t="s">
        <v>18</v>
      </c>
      <c r="D1085" s="3" t="s">
        <v>131</v>
      </c>
      <c r="E1085" s="3" t="s">
        <v>66</v>
      </c>
      <c r="F1085" s="3">
        <v>97</v>
      </c>
      <c r="G1085" s="3" t="s">
        <v>148</v>
      </c>
      <c r="H1085" s="3" t="s">
        <v>22</v>
      </c>
      <c r="I1085" s="3" t="s">
        <v>84</v>
      </c>
      <c r="J1085" s="3" t="s">
        <v>52</v>
      </c>
      <c r="K1085" s="3">
        <v>33</v>
      </c>
      <c r="L1085" s="3" t="s">
        <v>151</v>
      </c>
      <c r="M1085" s="3" t="str">
        <f>IF(shopping_behavior_updated[[#This Row],[Subscription Status]]="","desconocido",shopping_behavior_updated[[#This Row],[Subscription Status]])</f>
        <v>No</v>
      </c>
      <c r="N1085" s="3" t="s">
        <v>73</v>
      </c>
      <c r="O1085" s="3" t="s">
        <v>25</v>
      </c>
      <c r="P1085" s="3" t="s">
        <v>25</v>
      </c>
      <c r="Q1085" s="3">
        <v>43</v>
      </c>
      <c r="R1085" s="3" t="s">
        <v>32</v>
      </c>
      <c r="S1085" s="3" t="s">
        <v>39</v>
      </c>
      <c r="T1085" s="3">
        <f>COUNTBLANK(shopping_behavior_updated[Customer ID])</f>
        <v>0</v>
      </c>
      <c r="U1085" s="3">
        <f>IF(IFERROR(VLOOKUP(shopping_behavior_updated[[#This Row],[Customer ID]],A1086:$A$3902,1,FALSE),0),1,0)</f>
        <v>0</v>
      </c>
    </row>
    <row r="1086" spans="1:21" x14ac:dyDescent="0.2">
      <c r="A1086" s="3">
        <v>1085</v>
      </c>
      <c r="B1086" s="3">
        <v>34</v>
      </c>
      <c r="C1086" s="3" t="s">
        <v>18</v>
      </c>
      <c r="D1086" s="3" t="s">
        <v>112</v>
      </c>
      <c r="E1086" s="3" t="s">
        <v>20</v>
      </c>
      <c r="F1086" s="3">
        <v>36</v>
      </c>
      <c r="G1086" s="3" t="s">
        <v>71</v>
      </c>
      <c r="H1086" s="3" t="s">
        <v>35</v>
      </c>
      <c r="I1086" s="3" t="s">
        <v>72</v>
      </c>
      <c r="J1086" s="3" t="s">
        <v>56</v>
      </c>
      <c r="K1086" s="3">
        <v>41</v>
      </c>
      <c r="L1086" s="3" t="s">
        <v>151</v>
      </c>
      <c r="M1086" s="3" t="str">
        <f>IF(shopping_behavior_updated[[#This Row],[Subscription Status]]="","desconocido",shopping_behavior_updated[[#This Row],[Subscription Status]])</f>
        <v>No</v>
      </c>
      <c r="N1086" s="3" t="s">
        <v>44</v>
      </c>
      <c r="O1086" s="3" t="s">
        <v>25</v>
      </c>
      <c r="P1086" s="3" t="s">
        <v>25</v>
      </c>
      <c r="Q1086" s="3">
        <v>48</v>
      </c>
      <c r="R1086" s="3" t="s">
        <v>32</v>
      </c>
      <c r="S1086" s="3" t="s">
        <v>57</v>
      </c>
      <c r="T1086" s="3">
        <f>COUNTBLANK(shopping_behavior_updated[Customer ID])</f>
        <v>0</v>
      </c>
      <c r="U1086" s="3">
        <f>IF(IFERROR(VLOOKUP(shopping_behavior_updated[[#This Row],[Customer ID]],A1087:$A$3902,1,FALSE),0),1,0)</f>
        <v>0</v>
      </c>
    </row>
    <row r="1087" spans="1:21" x14ac:dyDescent="0.2">
      <c r="A1087" s="3">
        <v>1086</v>
      </c>
      <c r="B1087" s="3">
        <v>25</v>
      </c>
      <c r="C1087" s="3" t="s">
        <v>18</v>
      </c>
      <c r="D1087" s="3" t="s">
        <v>105</v>
      </c>
      <c r="E1087" s="3" t="s">
        <v>66</v>
      </c>
      <c r="F1087" s="3">
        <v>85</v>
      </c>
      <c r="G1087" s="3" t="s">
        <v>139</v>
      </c>
      <c r="H1087" s="3" t="s">
        <v>43</v>
      </c>
      <c r="I1087" s="3" t="s">
        <v>47</v>
      </c>
      <c r="J1087" s="3" t="s">
        <v>24</v>
      </c>
      <c r="K1087" s="3">
        <v>3</v>
      </c>
      <c r="L1087" s="3" t="s">
        <v>151</v>
      </c>
      <c r="M1087" s="3" t="str">
        <f>IF(shopping_behavior_updated[[#This Row],[Subscription Status]]="","desconocido",shopping_behavior_updated[[#This Row],[Subscription Status]])</f>
        <v>No</v>
      </c>
      <c r="N1087" s="3" t="s">
        <v>73</v>
      </c>
      <c r="O1087" s="3" t="s">
        <v>25</v>
      </c>
      <c r="P1087" s="3" t="s">
        <v>25</v>
      </c>
      <c r="Q1087" s="3">
        <v>23</v>
      </c>
      <c r="R1087" s="3" t="s">
        <v>27</v>
      </c>
      <c r="S1087" s="3" t="s">
        <v>28</v>
      </c>
      <c r="T1087" s="3">
        <f>COUNTBLANK(shopping_behavior_updated[Customer ID])</f>
        <v>0</v>
      </c>
      <c r="U1087" s="3">
        <f>IF(IFERROR(VLOOKUP(shopping_behavior_updated[[#This Row],[Customer ID]],A1088:$A$3902,1,FALSE),0),1,0)</f>
        <v>0</v>
      </c>
    </row>
    <row r="1088" spans="1:21" x14ac:dyDescent="0.2">
      <c r="A1088" s="3">
        <v>1087</v>
      </c>
      <c r="B1088" s="3">
        <v>53</v>
      </c>
      <c r="C1088" s="3" t="s">
        <v>18</v>
      </c>
      <c r="D1088" s="3" t="s">
        <v>88</v>
      </c>
      <c r="E1088" s="3" t="s">
        <v>66</v>
      </c>
      <c r="F1088" s="3">
        <v>62</v>
      </c>
      <c r="G1088" s="3" t="s">
        <v>119</v>
      </c>
      <c r="H1088" s="3" t="s">
        <v>43</v>
      </c>
      <c r="I1088" s="3" t="s">
        <v>77</v>
      </c>
      <c r="J1088" s="3" t="s">
        <v>24</v>
      </c>
      <c r="K1088" s="3">
        <v>3</v>
      </c>
      <c r="L1088" s="3" t="s">
        <v>151</v>
      </c>
      <c r="M1088" s="3" t="str">
        <f>IF(shopping_behavior_updated[[#This Row],[Subscription Status]]="","desconocido",shopping_behavior_updated[[#This Row],[Subscription Status]])</f>
        <v>No</v>
      </c>
      <c r="N1088" s="3" t="s">
        <v>37</v>
      </c>
      <c r="O1088" s="3" t="s">
        <v>25</v>
      </c>
      <c r="P1088" s="3" t="s">
        <v>25</v>
      </c>
      <c r="Q1088" s="3">
        <v>27</v>
      </c>
      <c r="R1088" s="3" t="s">
        <v>45</v>
      </c>
      <c r="S1088" s="3" t="s">
        <v>75</v>
      </c>
      <c r="T1088" s="3">
        <f>COUNTBLANK(shopping_behavior_updated[Customer ID])</f>
        <v>0</v>
      </c>
      <c r="U1088" s="3">
        <f>IF(IFERROR(VLOOKUP(shopping_behavior_updated[[#This Row],[Customer ID]],A1089:$A$3902,1,FALSE),0),1,0)</f>
        <v>0</v>
      </c>
    </row>
    <row r="1089" spans="1:21" x14ac:dyDescent="0.2">
      <c r="A1089" s="3">
        <v>1088</v>
      </c>
      <c r="B1089" s="3">
        <v>45</v>
      </c>
      <c r="C1089" s="3" t="s">
        <v>18</v>
      </c>
      <c r="D1089" s="3" t="s">
        <v>33</v>
      </c>
      <c r="E1089" s="3" t="s">
        <v>20</v>
      </c>
      <c r="F1089" s="3">
        <v>71</v>
      </c>
      <c r="G1089" s="3" t="s">
        <v>63</v>
      </c>
      <c r="H1089" s="3" t="s">
        <v>35</v>
      </c>
      <c r="I1089" s="3" t="s">
        <v>51</v>
      </c>
      <c r="J1089" s="3" t="s">
        <v>24</v>
      </c>
      <c r="K1089" s="3">
        <v>34</v>
      </c>
      <c r="L1089" s="3" t="s">
        <v>151</v>
      </c>
      <c r="M1089" s="3" t="str">
        <f>IF(shopping_behavior_updated[[#This Row],[Subscription Status]]="","desconocido",shopping_behavior_updated[[#This Row],[Subscription Status]])</f>
        <v>No</v>
      </c>
      <c r="N1089" s="3" t="s">
        <v>44</v>
      </c>
      <c r="O1089" s="3" t="s">
        <v>25</v>
      </c>
      <c r="P1089" s="3" t="s">
        <v>25</v>
      </c>
      <c r="Q1089" s="3">
        <v>7</v>
      </c>
      <c r="R1089" s="3" t="s">
        <v>74</v>
      </c>
      <c r="S1089" s="3" t="s">
        <v>87</v>
      </c>
      <c r="T1089" s="3">
        <f>COUNTBLANK(shopping_behavior_updated[Customer ID])</f>
        <v>0</v>
      </c>
      <c r="U1089" s="3">
        <f>IF(IFERROR(VLOOKUP(shopping_behavior_updated[[#This Row],[Customer ID]],A1090:$A$3902,1,FALSE),0),1,0)</f>
        <v>0</v>
      </c>
    </row>
    <row r="1090" spans="1:21" x14ac:dyDescent="0.2">
      <c r="A1090" s="3">
        <v>1089</v>
      </c>
      <c r="B1090" s="3">
        <v>49</v>
      </c>
      <c r="C1090" s="3" t="s">
        <v>18</v>
      </c>
      <c r="D1090" s="3" t="s">
        <v>94</v>
      </c>
      <c r="E1090" s="3" t="s">
        <v>20</v>
      </c>
      <c r="F1090" s="3">
        <v>21</v>
      </c>
      <c r="G1090" s="3" t="s">
        <v>59</v>
      </c>
      <c r="H1090" s="3" t="s">
        <v>43</v>
      </c>
      <c r="I1090" s="3" t="s">
        <v>47</v>
      </c>
      <c r="J1090" s="3" t="s">
        <v>24</v>
      </c>
      <c r="K1090" s="3">
        <v>27</v>
      </c>
      <c r="L1090" s="3" t="s">
        <v>151</v>
      </c>
      <c r="M1090" s="3" t="str">
        <f>IF(shopping_behavior_updated[[#This Row],[Subscription Status]]="","desconocido",shopping_behavior_updated[[#This Row],[Subscription Status]])</f>
        <v>No</v>
      </c>
      <c r="N1090" s="3" t="s">
        <v>37</v>
      </c>
      <c r="O1090" s="3" t="s">
        <v>25</v>
      </c>
      <c r="P1090" s="3" t="s">
        <v>25</v>
      </c>
      <c r="Q1090" s="3">
        <v>2</v>
      </c>
      <c r="R1090" s="3" t="s">
        <v>45</v>
      </c>
      <c r="S1090" s="3" t="s">
        <v>39</v>
      </c>
      <c r="T1090" s="3">
        <f>COUNTBLANK(shopping_behavior_updated[Customer ID])</f>
        <v>0</v>
      </c>
      <c r="U1090" s="3">
        <f>IF(IFERROR(VLOOKUP(shopping_behavior_updated[[#This Row],[Customer ID]],A1091:$A$3902,1,FALSE),0),1,0)</f>
        <v>0</v>
      </c>
    </row>
    <row r="1091" spans="1:21" x14ac:dyDescent="0.2">
      <c r="A1091" s="3">
        <v>1090</v>
      </c>
      <c r="B1091" s="3">
        <v>40</v>
      </c>
      <c r="C1091" s="3" t="s">
        <v>18</v>
      </c>
      <c r="D1091" s="3" t="s">
        <v>131</v>
      </c>
      <c r="E1091" s="3" t="s">
        <v>66</v>
      </c>
      <c r="F1091" s="3">
        <v>61</v>
      </c>
      <c r="G1091" s="3" t="s">
        <v>116</v>
      </c>
      <c r="H1091" s="3" t="s">
        <v>43</v>
      </c>
      <c r="I1091" s="3" t="s">
        <v>64</v>
      </c>
      <c r="J1091" s="3" t="s">
        <v>36</v>
      </c>
      <c r="K1091" s="3">
        <v>38</v>
      </c>
      <c r="L1091" s="3" t="s">
        <v>151</v>
      </c>
      <c r="M1091" s="3" t="str">
        <f>IF(shopping_behavior_updated[[#This Row],[Subscription Status]]="","desconocido",shopping_behavior_updated[[#This Row],[Subscription Status]])</f>
        <v>No</v>
      </c>
      <c r="N1091" s="3" t="s">
        <v>44</v>
      </c>
      <c r="O1091" s="3" t="s">
        <v>25</v>
      </c>
      <c r="P1091" s="3" t="s">
        <v>25</v>
      </c>
      <c r="Q1091" s="3">
        <v>33</v>
      </c>
      <c r="R1091" s="3" t="s">
        <v>45</v>
      </c>
      <c r="S1091" s="3" t="s">
        <v>75</v>
      </c>
      <c r="T1091" s="3">
        <f>COUNTBLANK(shopping_behavior_updated[Customer ID])</f>
        <v>0</v>
      </c>
      <c r="U1091" s="3">
        <f>IF(IFERROR(VLOOKUP(shopping_behavior_updated[[#This Row],[Customer ID]],A1092:$A$3902,1,FALSE),0),1,0)</f>
        <v>0</v>
      </c>
    </row>
    <row r="1092" spans="1:21" x14ac:dyDescent="0.2">
      <c r="A1092" s="3">
        <v>1091</v>
      </c>
      <c r="B1092" s="3">
        <v>38</v>
      </c>
      <c r="C1092" s="3" t="s">
        <v>18</v>
      </c>
      <c r="D1092" s="3" t="s">
        <v>118</v>
      </c>
      <c r="E1092" s="3" t="s">
        <v>66</v>
      </c>
      <c r="F1092" s="3">
        <v>58</v>
      </c>
      <c r="G1092" s="3" t="s">
        <v>138</v>
      </c>
      <c r="H1092" s="3" t="s">
        <v>43</v>
      </c>
      <c r="I1092" s="3" t="s">
        <v>82</v>
      </c>
      <c r="J1092" s="3" t="s">
        <v>36</v>
      </c>
      <c r="K1092" s="3">
        <v>42</v>
      </c>
      <c r="L1092" s="3" t="s">
        <v>151</v>
      </c>
      <c r="M1092" s="3" t="str">
        <f>IF(shopping_behavior_updated[[#This Row],[Subscription Status]]="","desconocido",shopping_behavior_updated[[#This Row],[Subscription Status]])</f>
        <v>No</v>
      </c>
      <c r="N1092" s="3" t="s">
        <v>73</v>
      </c>
      <c r="O1092" s="3" t="s">
        <v>25</v>
      </c>
      <c r="P1092" s="3" t="s">
        <v>25</v>
      </c>
      <c r="Q1092" s="3">
        <v>27</v>
      </c>
      <c r="R1092" s="3" t="s">
        <v>32</v>
      </c>
      <c r="S1092" s="3" t="s">
        <v>28</v>
      </c>
      <c r="T1092" s="3">
        <f>COUNTBLANK(shopping_behavior_updated[Customer ID])</f>
        <v>0</v>
      </c>
      <c r="U1092" s="3">
        <f>IF(IFERROR(VLOOKUP(shopping_behavior_updated[[#This Row],[Customer ID]],A1093:$A$3902,1,FALSE),0),1,0)</f>
        <v>0</v>
      </c>
    </row>
    <row r="1093" spans="1:21" x14ac:dyDescent="0.2">
      <c r="A1093" s="3">
        <v>1092</v>
      </c>
      <c r="B1093" s="3">
        <v>44</v>
      </c>
      <c r="C1093" s="3" t="s">
        <v>18</v>
      </c>
      <c r="D1093" s="3" t="s">
        <v>29</v>
      </c>
      <c r="E1093" s="3" t="s">
        <v>20</v>
      </c>
      <c r="F1093" s="3">
        <v>80</v>
      </c>
      <c r="G1093" s="3" t="s">
        <v>97</v>
      </c>
      <c r="H1093" s="3" t="s">
        <v>22</v>
      </c>
      <c r="I1093" s="3" t="s">
        <v>92</v>
      </c>
      <c r="J1093" s="3" t="s">
        <v>36</v>
      </c>
      <c r="K1093" s="3">
        <v>47</v>
      </c>
      <c r="L1093" s="3" t="s">
        <v>151</v>
      </c>
      <c r="M1093" s="3" t="str">
        <f>IF(shopping_behavior_updated[[#This Row],[Subscription Status]]="","desconocido",shopping_behavior_updated[[#This Row],[Subscription Status]])</f>
        <v>No</v>
      </c>
      <c r="N1093" s="3" t="s">
        <v>73</v>
      </c>
      <c r="O1093" s="3" t="s">
        <v>25</v>
      </c>
      <c r="P1093" s="3" t="s">
        <v>25</v>
      </c>
      <c r="Q1093" s="3">
        <v>6</v>
      </c>
      <c r="R1093" s="3" t="s">
        <v>38</v>
      </c>
      <c r="S1093" s="3" t="s">
        <v>28</v>
      </c>
      <c r="T1093" s="3">
        <f>COUNTBLANK(shopping_behavior_updated[Customer ID])</f>
        <v>0</v>
      </c>
      <c r="U1093" s="3">
        <f>IF(IFERROR(VLOOKUP(shopping_behavior_updated[[#This Row],[Customer ID]],A1094:$A$3902,1,FALSE),0),1,0)</f>
        <v>0</v>
      </c>
    </row>
    <row r="1094" spans="1:21" x14ac:dyDescent="0.2">
      <c r="A1094" s="3">
        <v>1093</v>
      </c>
      <c r="B1094" s="3">
        <v>68</v>
      </c>
      <c r="C1094" s="3" t="s">
        <v>18</v>
      </c>
      <c r="D1094" s="3" t="s">
        <v>105</v>
      </c>
      <c r="E1094" s="3" t="s">
        <v>66</v>
      </c>
      <c r="F1094" s="3">
        <v>50</v>
      </c>
      <c r="G1094" s="3" t="s">
        <v>146</v>
      </c>
      <c r="H1094" s="3" t="s">
        <v>22</v>
      </c>
      <c r="I1094" s="3" t="s">
        <v>135</v>
      </c>
      <c r="J1094" s="3" t="s">
        <v>36</v>
      </c>
      <c r="K1094" s="3">
        <v>41</v>
      </c>
      <c r="L1094" s="3" t="s">
        <v>151</v>
      </c>
      <c r="M1094" s="3" t="str">
        <f>IF(shopping_behavior_updated[[#This Row],[Subscription Status]]="","desconocido",shopping_behavior_updated[[#This Row],[Subscription Status]])</f>
        <v>No</v>
      </c>
      <c r="N1094" s="3" t="s">
        <v>69</v>
      </c>
      <c r="O1094" s="3" t="s">
        <v>25</v>
      </c>
      <c r="P1094" s="3" t="s">
        <v>25</v>
      </c>
      <c r="Q1094" s="3">
        <v>20</v>
      </c>
      <c r="R1094" s="3" t="s">
        <v>27</v>
      </c>
      <c r="S1094" s="3" t="s">
        <v>57</v>
      </c>
      <c r="T1094" s="3">
        <f>COUNTBLANK(shopping_behavior_updated[Customer ID])</f>
        <v>0</v>
      </c>
      <c r="U1094" s="3">
        <f>IF(IFERROR(VLOOKUP(shopping_behavior_updated[[#This Row],[Customer ID]],A1095:$A$3902,1,FALSE),0),1,0)</f>
        <v>0</v>
      </c>
    </row>
    <row r="1095" spans="1:21" x14ac:dyDescent="0.2">
      <c r="A1095" s="3">
        <v>1094</v>
      </c>
      <c r="B1095" s="3">
        <v>60</v>
      </c>
      <c r="C1095" s="3" t="s">
        <v>18</v>
      </c>
      <c r="D1095" s="3" t="s">
        <v>49</v>
      </c>
      <c r="E1095" s="3" t="s">
        <v>41</v>
      </c>
      <c r="F1095" s="3">
        <v>48</v>
      </c>
      <c r="G1095" s="3" t="s">
        <v>78</v>
      </c>
      <c r="H1095" s="3" t="s">
        <v>35</v>
      </c>
      <c r="I1095" s="3" t="s">
        <v>125</v>
      </c>
      <c r="J1095" s="3" t="s">
        <v>24</v>
      </c>
      <c r="K1095" s="3">
        <v>42</v>
      </c>
      <c r="L1095" s="3" t="s">
        <v>151</v>
      </c>
      <c r="M1095" s="3" t="str">
        <f>IF(shopping_behavior_updated[[#This Row],[Subscription Status]]="","desconocido",shopping_behavior_updated[[#This Row],[Subscription Status]])</f>
        <v>No</v>
      </c>
      <c r="N1095" s="3" t="s">
        <v>69</v>
      </c>
      <c r="O1095" s="3" t="s">
        <v>25</v>
      </c>
      <c r="P1095" s="3" t="s">
        <v>25</v>
      </c>
      <c r="Q1095" s="3">
        <v>46</v>
      </c>
      <c r="R1095" s="3" t="s">
        <v>27</v>
      </c>
      <c r="S1095" s="3" t="s">
        <v>96</v>
      </c>
      <c r="T1095" s="3">
        <f>COUNTBLANK(shopping_behavior_updated[Customer ID])</f>
        <v>0</v>
      </c>
      <c r="U1095" s="3">
        <f>IF(IFERROR(VLOOKUP(shopping_behavior_updated[[#This Row],[Customer ID]],A1096:$A$3902,1,FALSE),0),1,0)</f>
        <v>0</v>
      </c>
    </row>
    <row r="1096" spans="1:21" x14ac:dyDescent="0.2">
      <c r="A1096" s="3">
        <v>1095</v>
      </c>
      <c r="B1096" s="3">
        <v>25</v>
      </c>
      <c r="C1096" s="3" t="s">
        <v>18</v>
      </c>
      <c r="D1096" s="3" t="s">
        <v>105</v>
      </c>
      <c r="E1096" s="3" t="s">
        <v>66</v>
      </c>
      <c r="F1096" s="3">
        <v>40</v>
      </c>
      <c r="G1096" s="3" t="s">
        <v>138</v>
      </c>
      <c r="H1096" s="3" t="s">
        <v>43</v>
      </c>
      <c r="I1096" s="3" t="s">
        <v>93</v>
      </c>
      <c r="J1096" s="3" t="s">
        <v>24</v>
      </c>
      <c r="K1096" s="3">
        <v>48</v>
      </c>
      <c r="L1096" s="3" t="s">
        <v>151</v>
      </c>
      <c r="M1096" s="3" t="str">
        <f>IF(shopping_behavior_updated[[#This Row],[Subscription Status]]="","desconocido",shopping_behavior_updated[[#This Row],[Subscription Status]])</f>
        <v>No</v>
      </c>
      <c r="N1096" s="3" t="s">
        <v>44</v>
      </c>
      <c r="O1096" s="3" t="s">
        <v>25</v>
      </c>
      <c r="P1096" s="3" t="s">
        <v>25</v>
      </c>
      <c r="Q1096" s="3">
        <v>25</v>
      </c>
      <c r="R1096" s="3" t="s">
        <v>32</v>
      </c>
      <c r="S1096" s="3" t="s">
        <v>57</v>
      </c>
      <c r="T1096" s="3">
        <f>COUNTBLANK(shopping_behavior_updated[Customer ID])</f>
        <v>0</v>
      </c>
      <c r="U1096" s="3">
        <f>IF(IFERROR(VLOOKUP(shopping_behavior_updated[[#This Row],[Customer ID]],A1097:$A$3902,1,FALSE),0),1,0)</f>
        <v>0</v>
      </c>
    </row>
    <row r="1097" spans="1:21" x14ac:dyDescent="0.2">
      <c r="A1097" s="3">
        <v>1096</v>
      </c>
      <c r="B1097" s="3">
        <v>19</v>
      </c>
      <c r="C1097" s="3" t="s">
        <v>18</v>
      </c>
      <c r="D1097" s="3" t="s">
        <v>61</v>
      </c>
      <c r="E1097" s="3" t="s">
        <v>62</v>
      </c>
      <c r="F1097" s="3">
        <v>34</v>
      </c>
      <c r="G1097" s="3" t="s">
        <v>121</v>
      </c>
      <c r="H1097" s="3" t="s">
        <v>35</v>
      </c>
      <c r="I1097" s="3" t="s">
        <v>99</v>
      </c>
      <c r="J1097" s="3" t="s">
        <v>52</v>
      </c>
      <c r="K1097" s="3">
        <v>3</v>
      </c>
      <c r="L1097" s="3" t="s">
        <v>151</v>
      </c>
      <c r="M1097" s="3" t="str">
        <f>IF(shopping_behavior_updated[[#This Row],[Subscription Status]]="","desconocido",shopping_behavior_updated[[#This Row],[Subscription Status]])</f>
        <v>No</v>
      </c>
      <c r="N1097" s="3" t="s">
        <v>37</v>
      </c>
      <c r="O1097" s="3" t="s">
        <v>25</v>
      </c>
      <c r="P1097" s="3" t="s">
        <v>25</v>
      </c>
      <c r="Q1097" s="3">
        <v>30</v>
      </c>
      <c r="R1097" s="3" t="s">
        <v>74</v>
      </c>
      <c r="S1097" s="3" t="s">
        <v>57</v>
      </c>
      <c r="T1097" s="3">
        <f>COUNTBLANK(shopping_behavior_updated[Customer ID])</f>
        <v>0</v>
      </c>
      <c r="U1097" s="3">
        <f>IF(IFERROR(VLOOKUP(shopping_behavior_updated[[#This Row],[Customer ID]],A1098:$A$3902,1,FALSE),0),1,0)</f>
        <v>0</v>
      </c>
    </row>
    <row r="1098" spans="1:21" x14ac:dyDescent="0.2">
      <c r="A1098" s="3">
        <v>1097</v>
      </c>
      <c r="B1098" s="3">
        <v>57</v>
      </c>
      <c r="C1098" s="3" t="s">
        <v>18</v>
      </c>
      <c r="D1098" s="3" t="s">
        <v>61</v>
      </c>
      <c r="E1098" s="3" t="s">
        <v>62</v>
      </c>
      <c r="F1098" s="3">
        <v>46</v>
      </c>
      <c r="G1098" s="3" t="s">
        <v>81</v>
      </c>
      <c r="H1098" s="3" t="s">
        <v>35</v>
      </c>
      <c r="I1098" s="3" t="s">
        <v>117</v>
      </c>
      <c r="J1098" s="3" t="s">
        <v>56</v>
      </c>
      <c r="K1098" s="3">
        <v>26</v>
      </c>
      <c r="L1098" s="3" t="s">
        <v>151</v>
      </c>
      <c r="M1098" s="3" t="str">
        <f>IF(shopping_behavior_updated[[#This Row],[Subscription Status]]="","desconocido",shopping_behavior_updated[[#This Row],[Subscription Status]])</f>
        <v>No</v>
      </c>
      <c r="N1098" s="3" t="s">
        <v>53</v>
      </c>
      <c r="O1098" s="3" t="s">
        <v>25</v>
      </c>
      <c r="P1098" s="3" t="s">
        <v>25</v>
      </c>
      <c r="Q1098" s="3">
        <v>48</v>
      </c>
      <c r="R1098" s="3" t="s">
        <v>38</v>
      </c>
      <c r="S1098" s="3" t="s">
        <v>48</v>
      </c>
      <c r="T1098" s="3">
        <f>COUNTBLANK(shopping_behavior_updated[Customer ID])</f>
        <v>0</v>
      </c>
      <c r="U1098" s="3">
        <f>IF(IFERROR(VLOOKUP(shopping_behavior_updated[[#This Row],[Customer ID]],A1099:$A$3902,1,FALSE),0),1,0)</f>
        <v>0</v>
      </c>
    </row>
    <row r="1099" spans="1:21" x14ac:dyDescent="0.2">
      <c r="A1099" s="3">
        <v>1098</v>
      </c>
      <c r="B1099" s="3">
        <v>58</v>
      </c>
      <c r="C1099" s="3" t="s">
        <v>18</v>
      </c>
      <c r="D1099" s="3" t="s">
        <v>88</v>
      </c>
      <c r="E1099" s="3" t="s">
        <v>66</v>
      </c>
      <c r="F1099" s="3">
        <v>27</v>
      </c>
      <c r="G1099" s="3" t="s">
        <v>128</v>
      </c>
      <c r="H1099" s="3" t="s">
        <v>43</v>
      </c>
      <c r="I1099" s="3" t="s">
        <v>93</v>
      </c>
      <c r="J1099" s="3" t="s">
        <v>52</v>
      </c>
      <c r="K1099" s="3">
        <v>32</v>
      </c>
      <c r="L1099" s="3" t="s">
        <v>151</v>
      </c>
      <c r="M1099" s="3" t="str">
        <f>IF(shopping_behavior_updated[[#This Row],[Subscription Status]]="","desconocido",shopping_behavior_updated[[#This Row],[Subscription Status]])</f>
        <v>No</v>
      </c>
      <c r="N1099" s="3" t="s">
        <v>73</v>
      </c>
      <c r="O1099" s="3" t="s">
        <v>25</v>
      </c>
      <c r="P1099" s="3" t="s">
        <v>25</v>
      </c>
      <c r="Q1099" s="3">
        <v>47</v>
      </c>
      <c r="R1099" s="3" t="s">
        <v>74</v>
      </c>
      <c r="S1099" s="3" t="s">
        <v>39</v>
      </c>
      <c r="T1099" s="3">
        <f>COUNTBLANK(shopping_behavior_updated[Customer ID])</f>
        <v>0</v>
      </c>
      <c r="U1099" s="3">
        <f>IF(IFERROR(VLOOKUP(shopping_behavior_updated[[#This Row],[Customer ID]],A1100:$A$3902,1,FALSE),0),1,0)</f>
        <v>0</v>
      </c>
    </row>
    <row r="1100" spans="1:21" x14ac:dyDescent="0.2">
      <c r="A1100" s="3">
        <v>1099</v>
      </c>
      <c r="B1100" s="3">
        <v>49</v>
      </c>
      <c r="C1100" s="3" t="s">
        <v>18</v>
      </c>
      <c r="D1100" s="3" t="s">
        <v>65</v>
      </c>
      <c r="E1100" s="3" t="s">
        <v>66</v>
      </c>
      <c r="F1100" s="3">
        <v>98</v>
      </c>
      <c r="G1100" s="3" t="s">
        <v>134</v>
      </c>
      <c r="H1100" s="3" t="s">
        <v>35</v>
      </c>
      <c r="I1100" s="3" t="s">
        <v>47</v>
      </c>
      <c r="J1100" s="3" t="s">
        <v>36</v>
      </c>
      <c r="K1100" s="3">
        <v>36</v>
      </c>
      <c r="L1100" s="3" t="s">
        <v>151</v>
      </c>
      <c r="M1100" s="3" t="str">
        <f>IF(shopping_behavior_updated[[#This Row],[Subscription Status]]="","desconocido",shopping_behavior_updated[[#This Row],[Subscription Status]])</f>
        <v>No</v>
      </c>
      <c r="N1100" s="3" t="s">
        <v>44</v>
      </c>
      <c r="O1100" s="3" t="s">
        <v>25</v>
      </c>
      <c r="P1100" s="3" t="s">
        <v>25</v>
      </c>
      <c r="Q1100" s="3">
        <v>27</v>
      </c>
      <c r="R1100" s="3" t="s">
        <v>38</v>
      </c>
      <c r="S1100" s="3" t="s">
        <v>39</v>
      </c>
      <c r="T1100" s="3">
        <f>COUNTBLANK(shopping_behavior_updated[Customer ID])</f>
        <v>0</v>
      </c>
      <c r="U1100" s="3">
        <f>IF(IFERROR(VLOOKUP(shopping_behavior_updated[[#This Row],[Customer ID]],A1101:$A$3902,1,FALSE),0),1,0)</f>
        <v>0</v>
      </c>
    </row>
    <row r="1101" spans="1:21" x14ac:dyDescent="0.2">
      <c r="A1101" s="3">
        <v>1100</v>
      </c>
      <c r="B1101" s="3">
        <v>19</v>
      </c>
      <c r="C1101" s="3" t="s">
        <v>18</v>
      </c>
      <c r="D1101" s="3" t="s">
        <v>29</v>
      </c>
      <c r="E1101" s="3" t="s">
        <v>20</v>
      </c>
      <c r="F1101" s="3">
        <v>73</v>
      </c>
      <c r="G1101" s="3" t="s">
        <v>97</v>
      </c>
      <c r="H1101" s="3" t="s">
        <v>43</v>
      </c>
      <c r="I1101" s="3" t="s">
        <v>99</v>
      </c>
      <c r="J1101" s="3" t="s">
        <v>56</v>
      </c>
      <c r="K1101" s="3">
        <v>26</v>
      </c>
      <c r="L1101" s="3" t="s">
        <v>151</v>
      </c>
      <c r="M1101" s="3" t="str">
        <f>IF(shopping_behavior_updated[[#This Row],[Subscription Status]]="","desconocido",shopping_behavior_updated[[#This Row],[Subscription Status]])</f>
        <v>No</v>
      </c>
      <c r="N1101" s="3" t="s">
        <v>44</v>
      </c>
      <c r="O1101" s="3" t="s">
        <v>25</v>
      </c>
      <c r="P1101" s="3" t="s">
        <v>25</v>
      </c>
      <c r="Q1101" s="3">
        <v>45</v>
      </c>
      <c r="R1101" s="3" t="s">
        <v>74</v>
      </c>
      <c r="S1101" s="3" t="s">
        <v>28</v>
      </c>
      <c r="T1101" s="3">
        <f>COUNTBLANK(shopping_behavior_updated[Customer ID])</f>
        <v>0</v>
      </c>
      <c r="U1101" s="3">
        <f>IF(IFERROR(VLOOKUP(shopping_behavior_updated[[#This Row],[Customer ID]],A1102:$A$3902,1,FALSE),0),1,0)</f>
        <v>0</v>
      </c>
    </row>
    <row r="1102" spans="1:21" x14ac:dyDescent="0.2">
      <c r="A1102" s="3">
        <v>1101</v>
      </c>
      <c r="B1102" s="3">
        <v>50</v>
      </c>
      <c r="C1102" s="3" t="s">
        <v>18</v>
      </c>
      <c r="D1102" s="3" t="s">
        <v>94</v>
      </c>
      <c r="E1102" s="3" t="s">
        <v>20</v>
      </c>
      <c r="F1102" s="3">
        <v>28</v>
      </c>
      <c r="G1102" s="3" t="s">
        <v>106</v>
      </c>
      <c r="H1102" s="3" t="s">
        <v>22</v>
      </c>
      <c r="I1102" s="3" t="s">
        <v>79</v>
      </c>
      <c r="J1102" s="3" t="s">
        <v>36</v>
      </c>
      <c r="K1102" s="3">
        <v>44</v>
      </c>
      <c r="L1102" s="3" t="s">
        <v>151</v>
      </c>
      <c r="M1102" s="3" t="str">
        <f>IF(shopping_behavior_updated[[#This Row],[Subscription Status]]="","desconocido",shopping_behavior_updated[[#This Row],[Subscription Status]])</f>
        <v>No</v>
      </c>
      <c r="N1102" s="3" t="s">
        <v>26</v>
      </c>
      <c r="O1102" s="3" t="s">
        <v>25</v>
      </c>
      <c r="P1102" s="3" t="s">
        <v>25</v>
      </c>
      <c r="Q1102" s="3">
        <v>2</v>
      </c>
      <c r="R1102" s="3" t="s">
        <v>38</v>
      </c>
      <c r="S1102" s="3" t="s">
        <v>39</v>
      </c>
      <c r="T1102" s="3">
        <f>COUNTBLANK(shopping_behavior_updated[Customer ID])</f>
        <v>0</v>
      </c>
      <c r="U1102" s="3">
        <f>IF(IFERROR(VLOOKUP(shopping_behavior_updated[[#This Row],[Customer ID]],A1103:$A$3902,1,FALSE),0),1,0)</f>
        <v>0</v>
      </c>
    </row>
    <row r="1103" spans="1:21" x14ac:dyDescent="0.2">
      <c r="A1103" s="3">
        <v>1102</v>
      </c>
      <c r="B1103" s="3">
        <v>30</v>
      </c>
      <c r="C1103" s="3" t="s">
        <v>18</v>
      </c>
      <c r="D1103" s="3" t="s">
        <v>142</v>
      </c>
      <c r="E1103" s="3" t="s">
        <v>66</v>
      </c>
      <c r="F1103" s="3">
        <v>76</v>
      </c>
      <c r="G1103" s="3" t="s">
        <v>78</v>
      </c>
      <c r="H1103" s="3" t="s">
        <v>91</v>
      </c>
      <c r="I1103" s="3" t="s">
        <v>64</v>
      </c>
      <c r="J1103" s="3" t="s">
        <v>56</v>
      </c>
      <c r="K1103" s="3">
        <v>3</v>
      </c>
      <c r="L1103" s="3" t="s">
        <v>151</v>
      </c>
      <c r="M1103" s="3" t="str">
        <f>IF(shopping_behavior_updated[[#This Row],[Subscription Status]]="","desconocido",shopping_behavior_updated[[#This Row],[Subscription Status]])</f>
        <v>No</v>
      </c>
      <c r="N1103" s="3" t="s">
        <v>37</v>
      </c>
      <c r="O1103" s="3" t="s">
        <v>25</v>
      </c>
      <c r="P1103" s="3" t="s">
        <v>25</v>
      </c>
      <c r="Q1103" s="3">
        <v>39</v>
      </c>
      <c r="R1103" s="3" t="s">
        <v>32</v>
      </c>
      <c r="S1103" s="3" t="s">
        <v>28</v>
      </c>
      <c r="T1103" s="3">
        <f>COUNTBLANK(shopping_behavior_updated[Customer ID])</f>
        <v>0</v>
      </c>
      <c r="U1103" s="3">
        <f>IF(IFERROR(VLOOKUP(shopping_behavior_updated[[#This Row],[Customer ID]],A1104:$A$3902,1,FALSE),0),1,0)</f>
        <v>0</v>
      </c>
    </row>
    <row r="1104" spans="1:21" x14ac:dyDescent="0.2">
      <c r="A1104" s="3">
        <v>1103</v>
      </c>
      <c r="B1104" s="3">
        <v>52</v>
      </c>
      <c r="C1104" s="3" t="s">
        <v>18</v>
      </c>
      <c r="D1104" s="3" t="s">
        <v>29</v>
      </c>
      <c r="E1104" s="3" t="s">
        <v>20</v>
      </c>
      <c r="F1104" s="3">
        <v>83</v>
      </c>
      <c r="G1104" s="3" t="s">
        <v>104</v>
      </c>
      <c r="H1104" s="3" t="s">
        <v>43</v>
      </c>
      <c r="I1104" s="3" t="s">
        <v>99</v>
      </c>
      <c r="J1104" s="3" t="s">
        <v>56</v>
      </c>
      <c r="K1104" s="3">
        <v>29</v>
      </c>
      <c r="L1104" s="3" t="s">
        <v>151</v>
      </c>
      <c r="M1104" s="3" t="str">
        <f>IF(shopping_behavior_updated[[#This Row],[Subscription Status]]="","desconocido",shopping_behavior_updated[[#This Row],[Subscription Status]])</f>
        <v>No</v>
      </c>
      <c r="N1104" s="3" t="s">
        <v>26</v>
      </c>
      <c r="O1104" s="3" t="s">
        <v>25</v>
      </c>
      <c r="P1104" s="3" t="s">
        <v>25</v>
      </c>
      <c r="Q1104" s="3">
        <v>24</v>
      </c>
      <c r="R1104" s="3" t="s">
        <v>32</v>
      </c>
      <c r="S1104" s="3" t="s">
        <v>28</v>
      </c>
      <c r="T1104" s="3">
        <f>COUNTBLANK(shopping_behavior_updated[Customer ID])</f>
        <v>0</v>
      </c>
      <c r="U1104" s="3">
        <f>IF(IFERROR(VLOOKUP(shopping_behavior_updated[[#This Row],[Customer ID]],A1105:$A$3902,1,FALSE),0),1,0)</f>
        <v>0</v>
      </c>
    </row>
    <row r="1105" spans="1:21" x14ac:dyDescent="0.2">
      <c r="A1105" s="3">
        <v>1104</v>
      </c>
      <c r="B1105" s="3">
        <v>35</v>
      </c>
      <c r="C1105" s="3" t="s">
        <v>18</v>
      </c>
      <c r="D1105" s="3" t="s">
        <v>103</v>
      </c>
      <c r="E1105" s="3" t="s">
        <v>20</v>
      </c>
      <c r="F1105" s="3">
        <v>23</v>
      </c>
      <c r="G1105" s="3" t="s">
        <v>121</v>
      </c>
      <c r="H1105" s="3" t="s">
        <v>35</v>
      </c>
      <c r="I1105" s="3" t="s">
        <v>60</v>
      </c>
      <c r="J1105" s="3" t="s">
        <v>36</v>
      </c>
      <c r="K1105" s="3">
        <v>43</v>
      </c>
      <c r="L1105" s="3" t="s">
        <v>151</v>
      </c>
      <c r="M1105" s="3" t="str">
        <f>IF(shopping_behavior_updated[[#This Row],[Subscription Status]]="","desconocido",shopping_behavior_updated[[#This Row],[Subscription Status]])</f>
        <v>No</v>
      </c>
      <c r="N1105" s="3" t="s">
        <v>37</v>
      </c>
      <c r="O1105" s="3" t="s">
        <v>25</v>
      </c>
      <c r="P1105" s="3" t="s">
        <v>25</v>
      </c>
      <c r="Q1105" s="3">
        <v>8</v>
      </c>
      <c r="R1105" s="3" t="s">
        <v>85</v>
      </c>
      <c r="S1105" s="3" t="s">
        <v>75</v>
      </c>
      <c r="T1105" s="3">
        <f>COUNTBLANK(shopping_behavior_updated[Customer ID])</f>
        <v>0</v>
      </c>
      <c r="U1105" s="3">
        <f>IF(IFERROR(VLOOKUP(shopping_behavior_updated[[#This Row],[Customer ID]],A1106:$A$3902,1,FALSE),0),1,0)</f>
        <v>0</v>
      </c>
    </row>
    <row r="1106" spans="1:21" x14ac:dyDescent="0.2">
      <c r="A1106" s="3">
        <v>1105</v>
      </c>
      <c r="B1106" s="3">
        <v>35</v>
      </c>
      <c r="C1106" s="3" t="s">
        <v>18</v>
      </c>
      <c r="D1106" s="3" t="s">
        <v>123</v>
      </c>
      <c r="E1106" s="3" t="s">
        <v>66</v>
      </c>
      <c r="F1106" s="3">
        <v>28</v>
      </c>
      <c r="G1106" s="3" t="s">
        <v>78</v>
      </c>
      <c r="H1106" s="3" t="s">
        <v>43</v>
      </c>
      <c r="I1106" s="3" t="s">
        <v>117</v>
      </c>
      <c r="J1106" s="3" t="s">
        <v>56</v>
      </c>
      <c r="K1106" s="3">
        <v>31</v>
      </c>
      <c r="L1106" s="3" t="s">
        <v>151</v>
      </c>
      <c r="M1106" s="3" t="str">
        <f>IF(shopping_behavior_updated[[#This Row],[Subscription Status]]="","desconocido",shopping_behavior_updated[[#This Row],[Subscription Status]])</f>
        <v>No</v>
      </c>
      <c r="N1106" s="3" t="s">
        <v>26</v>
      </c>
      <c r="O1106" s="3" t="s">
        <v>25</v>
      </c>
      <c r="P1106" s="3" t="s">
        <v>25</v>
      </c>
      <c r="Q1106" s="3">
        <v>8</v>
      </c>
      <c r="R1106" s="3" t="s">
        <v>74</v>
      </c>
      <c r="S1106" s="3" t="s">
        <v>57</v>
      </c>
      <c r="T1106" s="3">
        <f>COUNTBLANK(shopping_behavior_updated[Customer ID])</f>
        <v>0</v>
      </c>
      <c r="U1106" s="3">
        <f>IF(IFERROR(VLOOKUP(shopping_behavior_updated[[#This Row],[Customer ID]],A1107:$A$3902,1,FALSE),0),1,0)</f>
        <v>0</v>
      </c>
    </row>
    <row r="1107" spans="1:21" x14ac:dyDescent="0.2">
      <c r="A1107" s="3">
        <v>1106</v>
      </c>
      <c r="B1107" s="3">
        <v>33</v>
      </c>
      <c r="C1107" s="3" t="s">
        <v>18</v>
      </c>
      <c r="D1107" s="3" t="s">
        <v>112</v>
      </c>
      <c r="E1107" s="3" t="s">
        <v>20</v>
      </c>
      <c r="F1107" s="3">
        <v>83</v>
      </c>
      <c r="G1107" s="3" t="s">
        <v>34</v>
      </c>
      <c r="H1107" s="3" t="s">
        <v>35</v>
      </c>
      <c r="I1107" s="3" t="s">
        <v>77</v>
      </c>
      <c r="J1107" s="3" t="s">
        <v>36</v>
      </c>
      <c r="K1107" s="3">
        <v>3</v>
      </c>
      <c r="L1107" s="3" t="s">
        <v>151</v>
      </c>
      <c r="M1107" s="3" t="str">
        <f>IF(shopping_behavior_updated[[#This Row],[Subscription Status]]="","desconocido",shopping_behavior_updated[[#This Row],[Subscription Status]])</f>
        <v>No</v>
      </c>
      <c r="N1107" s="3" t="s">
        <v>44</v>
      </c>
      <c r="O1107" s="3" t="s">
        <v>25</v>
      </c>
      <c r="P1107" s="3" t="s">
        <v>25</v>
      </c>
      <c r="Q1107" s="3">
        <v>6</v>
      </c>
      <c r="R1107" s="3" t="s">
        <v>27</v>
      </c>
      <c r="S1107" s="3" t="s">
        <v>96</v>
      </c>
      <c r="T1107" s="3">
        <f>COUNTBLANK(shopping_behavior_updated[Customer ID])</f>
        <v>0</v>
      </c>
      <c r="U1107" s="3">
        <f>IF(IFERROR(VLOOKUP(shopping_behavior_updated[[#This Row],[Customer ID]],A1108:$A$3902,1,FALSE),0),1,0)</f>
        <v>0</v>
      </c>
    </row>
    <row r="1108" spans="1:21" x14ac:dyDescent="0.2">
      <c r="A1108" s="3">
        <v>1107</v>
      </c>
      <c r="B1108" s="3">
        <v>52</v>
      </c>
      <c r="C1108" s="3" t="s">
        <v>18</v>
      </c>
      <c r="D1108" s="3" t="s">
        <v>86</v>
      </c>
      <c r="E1108" s="3" t="s">
        <v>20</v>
      </c>
      <c r="F1108" s="3">
        <v>96</v>
      </c>
      <c r="G1108" s="3" t="s">
        <v>147</v>
      </c>
      <c r="H1108" s="3" t="s">
        <v>22</v>
      </c>
      <c r="I1108" s="3" t="s">
        <v>82</v>
      </c>
      <c r="J1108" s="3" t="s">
        <v>24</v>
      </c>
      <c r="K1108" s="3">
        <v>36</v>
      </c>
      <c r="L1108" s="3" t="s">
        <v>151</v>
      </c>
      <c r="M1108" s="3" t="str">
        <f>IF(shopping_behavior_updated[[#This Row],[Subscription Status]]="","desconocido",shopping_behavior_updated[[#This Row],[Subscription Status]])</f>
        <v>No</v>
      </c>
      <c r="N1108" s="3" t="s">
        <v>73</v>
      </c>
      <c r="O1108" s="3" t="s">
        <v>25</v>
      </c>
      <c r="P1108" s="3" t="s">
        <v>25</v>
      </c>
      <c r="Q1108" s="3">
        <v>12</v>
      </c>
      <c r="R1108" s="3" t="s">
        <v>27</v>
      </c>
      <c r="S1108" s="3" t="s">
        <v>28</v>
      </c>
      <c r="T1108" s="3">
        <f>COUNTBLANK(shopping_behavior_updated[Customer ID])</f>
        <v>0</v>
      </c>
      <c r="U1108" s="3">
        <f>IF(IFERROR(VLOOKUP(shopping_behavior_updated[[#This Row],[Customer ID]],A1109:$A$3902,1,FALSE),0),1,0)</f>
        <v>0</v>
      </c>
    </row>
    <row r="1109" spans="1:21" x14ac:dyDescent="0.2">
      <c r="A1109" s="3">
        <v>1108</v>
      </c>
      <c r="B1109" s="3">
        <v>69</v>
      </c>
      <c r="C1109" s="3" t="s">
        <v>18</v>
      </c>
      <c r="D1109" s="3" t="s">
        <v>49</v>
      </c>
      <c r="E1109" s="3" t="s">
        <v>41</v>
      </c>
      <c r="F1109" s="3">
        <v>62</v>
      </c>
      <c r="G1109" s="3" t="s">
        <v>104</v>
      </c>
      <c r="H1109" s="3" t="s">
        <v>43</v>
      </c>
      <c r="I1109" s="3" t="s">
        <v>99</v>
      </c>
      <c r="J1109" s="3" t="s">
        <v>56</v>
      </c>
      <c r="K1109" s="3">
        <v>28</v>
      </c>
      <c r="L1109" s="3" t="s">
        <v>151</v>
      </c>
      <c r="M1109" s="3" t="str">
        <f>IF(shopping_behavior_updated[[#This Row],[Subscription Status]]="","desconocido",shopping_behavior_updated[[#This Row],[Subscription Status]])</f>
        <v>No</v>
      </c>
      <c r="N1109" s="3" t="s">
        <v>73</v>
      </c>
      <c r="O1109" s="3" t="s">
        <v>25</v>
      </c>
      <c r="P1109" s="3" t="s">
        <v>25</v>
      </c>
      <c r="Q1109" s="3">
        <v>26</v>
      </c>
      <c r="R1109" s="3" t="s">
        <v>74</v>
      </c>
      <c r="S1109" s="3" t="s">
        <v>39</v>
      </c>
      <c r="T1109" s="3">
        <f>COUNTBLANK(shopping_behavior_updated[Customer ID])</f>
        <v>0</v>
      </c>
      <c r="U1109" s="3">
        <f>IF(IFERROR(VLOOKUP(shopping_behavior_updated[[#This Row],[Customer ID]],A1110:$A$3902,1,FALSE),0),1,0)</f>
        <v>0</v>
      </c>
    </row>
    <row r="1110" spans="1:21" x14ac:dyDescent="0.2">
      <c r="A1110" s="3">
        <v>1109</v>
      </c>
      <c r="B1110" s="3">
        <v>27</v>
      </c>
      <c r="C1110" s="3" t="s">
        <v>18</v>
      </c>
      <c r="D1110" s="3" t="s">
        <v>58</v>
      </c>
      <c r="E1110" s="3" t="s">
        <v>20</v>
      </c>
      <c r="F1110" s="3">
        <v>25</v>
      </c>
      <c r="G1110" s="3" t="s">
        <v>144</v>
      </c>
      <c r="H1110" s="3" t="s">
        <v>43</v>
      </c>
      <c r="I1110" s="3" t="s">
        <v>84</v>
      </c>
      <c r="J1110" s="3" t="s">
        <v>56</v>
      </c>
      <c r="K1110" s="3">
        <v>28</v>
      </c>
      <c r="L1110" s="3" t="s">
        <v>151</v>
      </c>
      <c r="M1110" s="3" t="str">
        <f>IF(shopping_behavior_updated[[#This Row],[Subscription Status]]="","desconocido",shopping_behavior_updated[[#This Row],[Subscription Status]])</f>
        <v>No</v>
      </c>
      <c r="N1110" s="3" t="s">
        <v>53</v>
      </c>
      <c r="O1110" s="3" t="s">
        <v>25</v>
      </c>
      <c r="P1110" s="3" t="s">
        <v>25</v>
      </c>
      <c r="Q1110" s="3">
        <v>50</v>
      </c>
      <c r="R1110" s="3" t="s">
        <v>32</v>
      </c>
      <c r="S1110" s="3" t="s">
        <v>28</v>
      </c>
      <c r="T1110" s="3">
        <f>COUNTBLANK(shopping_behavior_updated[Customer ID])</f>
        <v>0</v>
      </c>
      <c r="U1110" s="3">
        <f>IF(IFERROR(VLOOKUP(shopping_behavior_updated[[#This Row],[Customer ID]],A1111:$A$3902,1,FALSE),0),1,0)</f>
        <v>0</v>
      </c>
    </row>
    <row r="1111" spans="1:21" x14ac:dyDescent="0.2">
      <c r="A1111" s="3">
        <v>1110</v>
      </c>
      <c r="B1111" s="3">
        <v>66</v>
      </c>
      <c r="C1111" s="3" t="s">
        <v>18</v>
      </c>
      <c r="D1111" s="3" t="s">
        <v>103</v>
      </c>
      <c r="E1111" s="3" t="s">
        <v>20</v>
      </c>
      <c r="F1111" s="3">
        <v>97</v>
      </c>
      <c r="G1111" s="3" t="s">
        <v>100</v>
      </c>
      <c r="H1111" s="3" t="s">
        <v>22</v>
      </c>
      <c r="I1111" s="3" t="s">
        <v>82</v>
      </c>
      <c r="J1111" s="3" t="s">
        <v>24</v>
      </c>
      <c r="K1111" s="3">
        <v>49</v>
      </c>
      <c r="L1111" s="3" t="s">
        <v>151</v>
      </c>
      <c r="M1111" s="3" t="str">
        <f>IF(shopping_behavior_updated[[#This Row],[Subscription Status]]="","desconocido",shopping_behavior_updated[[#This Row],[Subscription Status]])</f>
        <v>No</v>
      </c>
      <c r="N1111" s="3" t="s">
        <v>44</v>
      </c>
      <c r="O1111" s="3" t="s">
        <v>25</v>
      </c>
      <c r="P1111" s="3" t="s">
        <v>25</v>
      </c>
      <c r="Q1111" s="3">
        <v>2</v>
      </c>
      <c r="R1111" s="3" t="s">
        <v>27</v>
      </c>
      <c r="S1111" s="3" t="s">
        <v>39</v>
      </c>
      <c r="T1111" s="3">
        <f>COUNTBLANK(shopping_behavior_updated[Customer ID])</f>
        <v>0</v>
      </c>
      <c r="U1111" s="3">
        <f>IF(IFERROR(VLOOKUP(shopping_behavior_updated[[#This Row],[Customer ID]],A1112:$A$3902,1,FALSE),0),1,0)</f>
        <v>0</v>
      </c>
    </row>
    <row r="1112" spans="1:21" x14ac:dyDescent="0.2">
      <c r="A1112" s="3">
        <v>1111</v>
      </c>
      <c r="B1112" s="3">
        <v>28</v>
      </c>
      <c r="C1112" s="3" t="s">
        <v>18</v>
      </c>
      <c r="D1112" s="3" t="s">
        <v>103</v>
      </c>
      <c r="E1112" s="3" t="s">
        <v>20</v>
      </c>
      <c r="F1112" s="3">
        <v>61</v>
      </c>
      <c r="G1112" s="3" t="s">
        <v>104</v>
      </c>
      <c r="H1112" s="3" t="s">
        <v>22</v>
      </c>
      <c r="I1112" s="3" t="s">
        <v>108</v>
      </c>
      <c r="J1112" s="3" t="s">
        <v>56</v>
      </c>
      <c r="K1112" s="3">
        <v>3</v>
      </c>
      <c r="L1112" s="3" t="s">
        <v>151</v>
      </c>
      <c r="M1112" s="3" t="str">
        <f>IF(shopping_behavior_updated[[#This Row],[Subscription Status]]="","desconocido",shopping_behavior_updated[[#This Row],[Subscription Status]])</f>
        <v>No</v>
      </c>
      <c r="N1112" s="3" t="s">
        <v>53</v>
      </c>
      <c r="O1112" s="3" t="s">
        <v>25</v>
      </c>
      <c r="P1112" s="3" t="s">
        <v>25</v>
      </c>
      <c r="Q1112" s="3">
        <v>31</v>
      </c>
      <c r="R1112" s="3" t="s">
        <v>32</v>
      </c>
      <c r="S1112" s="3" t="s">
        <v>75</v>
      </c>
      <c r="T1112" s="3">
        <f>COUNTBLANK(shopping_behavior_updated[Customer ID])</f>
        <v>0</v>
      </c>
      <c r="U1112" s="3">
        <f>IF(IFERROR(VLOOKUP(shopping_behavior_updated[[#This Row],[Customer ID]],A1113:$A$3902,1,FALSE),0),1,0)</f>
        <v>0</v>
      </c>
    </row>
    <row r="1113" spans="1:21" x14ac:dyDescent="0.2">
      <c r="A1113" s="3">
        <v>1112</v>
      </c>
      <c r="B1113" s="3">
        <v>22</v>
      </c>
      <c r="C1113" s="3" t="s">
        <v>18</v>
      </c>
      <c r="D1113" s="3" t="s">
        <v>70</v>
      </c>
      <c r="E1113" s="3" t="s">
        <v>41</v>
      </c>
      <c r="F1113" s="3">
        <v>66</v>
      </c>
      <c r="G1113" s="3" t="s">
        <v>83</v>
      </c>
      <c r="H1113" s="3" t="s">
        <v>35</v>
      </c>
      <c r="I1113" s="3" t="s">
        <v>77</v>
      </c>
      <c r="J1113" s="3" t="s">
        <v>52</v>
      </c>
      <c r="K1113" s="3">
        <v>41</v>
      </c>
      <c r="L1113" s="3" t="s">
        <v>151</v>
      </c>
      <c r="M1113" s="3" t="str">
        <f>IF(shopping_behavior_updated[[#This Row],[Subscription Status]]="","desconocido",shopping_behavior_updated[[#This Row],[Subscription Status]])</f>
        <v>No</v>
      </c>
      <c r="N1113" s="3" t="s">
        <v>44</v>
      </c>
      <c r="O1113" s="3" t="s">
        <v>25</v>
      </c>
      <c r="P1113" s="3" t="s">
        <v>25</v>
      </c>
      <c r="Q1113" s="3">
        <v>4</v>
      </c>
      <c r="R1113" s="3" t="s">
        <v>38</v>
      </c>
      <c r="S1113" s="3" t="s">
        <v>75</v>
      </c>
      <c r="T1113" s="3">
        <f>COUNTBLANK(shopping_behavior_updated[Customer ID])</f>
        <v>0</v>
      </c>
      <c r="U1113" s="3">
        <f>IF(IFERROR(VLOOKUP(shopping_behavior_updated[[#This Row],[Customer ID]],A1114:$A$3902,1,FALSE),0),1,0)</f>
        <v>0</v>
      </c>
    </row>
    <row r="1114" spans="1:21" x14ac:dyDescent="0.2">
      <c r="A1114" s="3">
        <v>1113</v>
      </c>
      <c r="B1114" s="3">
        <v>69</v>
      </c>
      <c r="C1114" s="3" t="s">
        <v>18</v>
      </c>
      <c r="D1114" s="3" t="s">
        <v>103</v>
      </c>
      <c r="E1114" s="3" t="s">
        <v>20</v>
      </c>
      <c r="F1114" s="3">
        <v>67</v>
      </c>
      <c r="G1114" s="3" t="s">
        <v>148</v>
      </c>
      <c r="H1114" s="3" t="s">
        <v>91</v>
      </c>
      <c r="I1114" s="3" t="s">
        <v>68</v>
      </c>
      <c r="J1114" s="3" t="s">
        <v>36</v>
      </c>
      <c r="K1114" s="3">
        <v>46</v>
      </c>
      <c r="L1114" s="3" t="s">
        <v>151</v>
      </c>
      <c r="M1114" s="3" t="str">
        <f>IF(shopping_behavior_updated[[#This Row],[Subscription Status]]="","desconocido",shopping_behavior_updated[[#This Row],[Subscription Status]])</f>
        <v>No</v>
      </c>
      <c r="N1114" s="3" t="s">
        <v>37</v>
      </c>
      <c r="O1114" s="3" t="s">
        <v>25</v>
      </c>
      <c r="P1114" s="3" t="s">
        <v>25</v>
      </c>
      <c r="Q1114" s="3">
        <v>32</v>
      </c>
      <c r="R1114" s="3" t="s">
        <v>45</v>
      </c>
      <c r="S1114" s="3" t="s">
        <v>57</v>
      </c>
      <c r="T1114" s="3">
        <f>COUNTBLANK(shopping_behavior_updated[Customer ID])</f>
        <v>0</v>
      </c>
      <c r="U1114" s="3">
        <f>IF(IFERROR(VLOOKUP(shopping_behavior_updated[[#This Row],[Customer ID]],A1115:$A$3902,1,FALSE),0),1,0)</f>
        <v>0</v>
      </c>
    </row>
    <row r="1115" spans="1:21" x14ac:dyDescent="0.2">
      <c r="A1115" s="3">
        <v>1114</v>
      </c>
      <c r="B1115" s="3">
        <v>28</v>
      </c>
      <c r="C1115" s="3" t="s">
        <v>18</v>
      </c>
      <c r="D1115" s="3" t="s">
        <v>88</v>
      </c>
      <c r="E1115" s="3" t="s">
        <v>66</v>
      </c>
      <c r="F1115" s="3">
        <v>80</v>
      </c>
      <c r="G1115" s="3" t="s">
        <v>127</v>
      </c>
      <c r="H1115" s="3" t="s">
        <v>43</v>
      </c>
      <c r="I1115" s="3" t="s">
        <v>72</v>
      </c>
      <c r="J1115" s="3" t="s">
        <v>52</v>
      </c>
      <c r="K1115" s="3">
        <v>48</v>
      </c>
      <c r="L1115" s="3" t="s">
        <v>151</v>
      </c>
      <c r="M1115" s="3" t="str">
        <f>IF(shopping_behavior_updated[[#This Row],[Subscription Status]]="","desconocido",shopping_behavior_updated[[#This Row],[Subscription Status]])</f>
        <v>No</v>
      </c>
      <c r="N1115" s="3" t="s">
        <v>44</v>
      </c>
      <c r="O1115" s="3" t="s">
        <v>25</v>
      </c>
      <c r="P1115" s="3" t="s">
        <v>25</v>
      </c>
      <c r="Q1115" s="3">
        <v>11</v>
      </c>
      <c r="R1115" s="3" t="s">
        <v>45</v>
      </c>
      <c r="S1115" s="3" t="s">
        <v>75</v>
      </c>
      <c r="T1115" s="3">
        <f>COUNTBLANK(shopping_behavior_updated[Customer ID])</f>
        <v>0</v>
      </c>
      <c r="U1115" s="3">
        <f>IF(IFERROR(VLOOKUP(shopping_behavior_updated[[#This Row],[Customer ID]],A1116:$A$3902,1,FALSE),0),1,0)</f>
        <v>0</v>
      </c>
    </row>
    <row r="1116" spans="1:21" x14ac:dyDescent="0.2">
      <c r="A1116" s="3">
        <v>1115</v>
      </c>
      <c r="B1116" s="3">
        <v>55</v>
      </c>
      <c r="C1116" s="3" t="s">
        <v>18</v>
      </c>
      <c r="D1116" s="3" t="s">
        <v>86</v>
      </c>
      <c r="E1116" s="3" t="s">
        <v>20</v>
      </c>
      <c r="F1116" s="3">
        <v>25</v>
      </c>
      <c r="G1116" s="3" t="s">
        <v>81</v>
      </c>
      <c r="H1116" s="3" t="s">
        <v>22</v>
      </c>
      <c r="I1116" s="3" t="s">
        <v>82</v>
      </c>
      <c r="J1116" s="3" t="s">
        <v>56</v>
      </c>
      <c r="K1116" s="3">
        <v>26</v>
      </c>
      <c r="L1116" s="3" t="s">
        <v>151</v>
      </c>
      <c r="M1116" s="3" t="str">
        <f>IF(shopping_behavior_updated[[#This Row],[Subscription Status]]="","desconocido",shopping_behavior_updated[[#This Row],[Subscription Status]])</f>
        <v>No</v>
      </c>
      <c r="N1116" s="3" t="s">
        <v>44</v>
      </c>
      <c r="O1116" s="3" t="s">
        <v>25</v>
      </c>
      <c r="P1116" s="3" t="s">
        <v>25</v>
      </c>
      <c r="Q1116" s="3">
        <v>47</v>
      </c>
      <c r="R1116" s="3" t="s">
        <v>74</v>
      </c>
      <c r="S1116" s="3" t="s">
        <v>96</v>
      </c>
      <c r="T1116" s="3">
        <f>COUNTBLANK(shopping_behavior_updated[Customer ID])</f>
        <v>0</v>
      </c>
      <c r="U1116" s="3">
        <f>IF(IFERROR(VLOOKUP(shopping_behavior_updated[[#This Row],[Customer ID]],A1117:$A$3902,1,FALSE),0),1,0)</f>
        <v>0</v>
      </c>
    </row>
    <row r="1117" spans="1:21" x14ac:dyDescent="0.2">
      <c r="A1117" s="3">
        <v>1116</v>
      </c>
      <c r="B1117" s="3">
        <v>30</v>
      </c>
      <c r="C1117" s="3" t="s">
        <v>18</v>
      </c>
      <c r="D1117" s="3" t="s">
        <v>123</v>
      </c>
      <c r="E1117" s="3" t="s">
        <v>66</v>
      </c>
      <c r="F1117" s="3">
        <v>58</v>
      </c>
      <c r="G1117" s="3" t="s">
        <v>83</v>
      </c>
      <c r="H1117" s="3" t="s">
        <v>35</v>
      </c>
      <c r="I1117" s="3" t="s">
        <v>99</v>
      </c>
      <c r="J1117" s="3" t="s">
        <v>56</v>
      </c>
      <c r="K1117" s="3">
        <v>4</v>
      </c>
      <c r="L1117" s="3" t="s">
        <v>151</v>
      </c>
      <c r="M1117" s="3" t="str">
        <f>IF(shopping_behavior_updated[[#This Row],[Subscription Status]]="","desconocido",shopping_behavior_updated[[#This Row],[Subscription Status]])</f>
        <v>No</v>
      </c>
      <c r="N1117" s="3" t="s">
        <v>69</v>
      </c>
      <c r="O1117" s="3" t="s">
        <v>25</v>
      </c>
      <c r="P1117" s="3" t="s">
        <v>25</v>
      </c>
      <c r="Q1117" s="3">
        <v>37</v>
      </c>
      <c r="R1117" s="3" t="s">
        <v>32</v>
      </c>
      <c r="S1117" s="3" t="s">
        <v>39</v>
      </c>
      <c r="T1117" s="3">
        <f>COUNTBLANK(shopping_behavior_updated[Customer ID])</f>
        <v>0</v>
      </c>
      <c r="U1117" s="3">
        <f>IF(IFERROR(VLOOKUP(shopping_behavior_updated[[#This Row],[Customer ID]],A1118:$A$3902,1,FALSE),0),1,0)</f>
        <v>0</v>
      </c>
    </row>
    <row r="1118" spans="1:21" x14ac:dyDescent="0.2">
      <c r="A1118" s="3">
        <v>1117</v>
      </c>
      <c r="B1118" s="3">
        <v>67</v>
      </c>
      <c r="C1118" s="3" t="s">
        <v>18</v>
      </c>
      <c r="D1118" s="3" t="s">
        <v>131</v>
      </c>
      <c r="E1118" s="3" t="s">
        <v>66</v>
      </c>
      <c r="F1118" s="3">
        <v>96</v>
      </c>
      <c r="G1118" s="3" t="s">
        <v>76</v>
      </c>
      <c r="H1118" s="3" t="s">
        <v>43</v>
      </c>
      <c r="I1118" s="3" t="s">
        <v>60</v>
      </c>
      <c r="J1118" s="3" t="s">
        <v>24</v>
      </c>
      <c r="K1118" s="3">
        <v>42</v>
      </c>
      <c r="L1118" s="3" t="s">
        <v>151</v>
      </c>
      <c r="M1118" s="3" t="str">
        <f>IF(shopping_behavior_updated[[#This Row],[Subscription Status]]="","desconocido",shopping_behavior_updated[[#This Row],[Subscription Status]])</f>
        <v>No</v>
      </c>
      <c r="N1118" s="3" t="s">
        <v>26</v>
      </c>
      <c r="O1118" s="3" t="s">
        <v>25</v>
      </c>
      <c r="P1118" s="3" t="s">
        <v>25</v>
      </c>
      <c r="Q1118" s="3">
        <v>39</v>
      </c>
      <c r="R1118" s="3" t="s">
        <v>45</v>
      </c>
      <c r="S1118" s="3" t="s">
        <v>28</v>
      </c>
      <c r="T1118" s="3">
        <f>COUNTBLANK(shopping_behavior_updated[Customer ID])</f>
        <v>0</v>
      </c>
      <c r="U1118" s="3">
        <f>IF(IFERROR(VLOOKUP(shopping_behavior_updated[[#This Row],[Customer ID]],A1119:$A$3902,1,FALSE),0),1,0)</f>
        <v>0</v>
      </c>
    </row>
    <row r="1119" spans="1:21" x14ac:dyDescent="0.2">
      <c r="A1119" s="3">
        <v>1118</v>
      </c>
      <c r="B1119" s="3">
        <v>25</v>
      </c>
      <c r="C1119" s="3" t="s">
        <v>18</v>
      </c>
      <c r="D1119" s="3" t="s">
        <v>88</v>
      </c>
      <c r="E1119" s="3" t="s">
        <v>66</v>
      </c>
      <c r="F1119" s="3">
        <v>77</v>
      </c>
      <c r="G1119" s="3" t="s">
        <v>98</v>
      </c>
      <c r="H1119" s="3" t="s">
        <v>22</v>
      </c>
      <c r="I1119" s="3" t="s">
        <v>92</v>
      </c>
      <c r="J1119" s="3" t="s">
        <v>36</v>
      </c>
      <c r="K1119" s="3">
        <v>45</v>
      </c>
      <c r="L1119" s="3" t="s">
        <v>151</v>
      </c>
      <c r="M1119" s="3" t="str">
        <f>IF(shopping_behavior_updated[[#This Row],[Subscription Status]]="","desconocido",shopping_behavior_updated[[#This Row],[Subscription Status]])</f>
        <v>No</v>
      </c>
      <c r="N1119" s="3" t="s">
        <v>73</v>
      </c>
      <c r="O1119" s="3" t="s">
        <v>25</v>
      </c>
      <c r="P1119" s="3" t="s">
        <v>25</v>
      </c>
      <c r="Q1119" s="3">
        <v>24</v>
      </c>
      <c r="R1119" s="3" t="s">
        <v>38</v>
      </c>
      <c r="S1119" s="3" t="s">
        <v>87</v>
      </c>
      <c r="T1119" s="3">
        <f>COUNTBLANK(shopping_behavior_updated[Customer ID])</f>
        <v>0</v>
      </c>
      <c r="U1119" s="3">
        <f>IF(IFERROR(VLOOKUP(shopping_behavior_updated[[#This Row],[Customer ID]],A1120:$A$3902,1,FALSE),0),1,0)</f>
        <v>0</v>
      </c>
    </row>
    <row r="1120" spans="1:21" x14ac:dyDescent="0.2">
      <c r="A1120" s="3">
        <v>1119</v>
      </c>
      <c r="B1120" s="3">
        <v>49</v>
      </c>
      <c r="C1120" s="3" t="s">
        <v>18</v>
      </c>
      <c r="D1120" s="3" t="s">
        <v>132</v>
      </c>
      <c r="E1120" s="3" t="s">
        <v>66</v>
      </c>
      <c r="F1120" s="3">
        <v>65</v>
      </c>
      <c r="G1120" s="3" t="s">
        <v>115</v>
      </c>
      <c r="H1120" s="3" t="s">
        <v>43</v>
      </c>
      <c r="I1120" s="3" t="s">
        <v>72</v>
      </c>
      <c r="J1120" s="3" t="s">
        <v>52</v>
      </c>
      <c r="K1120" s="3">
        <v>49</v>
      </c>
      <c r="L1120" s="3" t="s">
        <v>151</v>
      </c>
      <c r="M1120" s="3" t="str">
        <f>IF(shopping_behavior_updated[[#This Row],[Subscription Status]]="","desconocido",shopping_behavior_updated[[#This Row],[Subscription Status]])</f>
        <v>No</v>
      </c>
      <c r="N1120" s="3" t="s">
        <v>53</v>
      </c>
      <c r="O1120" s="3" t="s">
        <v>25</v>
      </c>
      <c r="P1120" s="3" t="s">
        <v>25</v>
      </c>
      <c r="Q1120" s="3">
        <v>11</v>
      </c>
      <c r="R1120" s="3" t="s">
        <v>45</v>
      </c>
      <c r="S1120" s="3" t="s">
        <v>96</v>
      </c>
      <c r="T1120" s="3">
        <f>COUNTBLANK(shopping_behavior_updated[Customer ID])</f>
        <v>0</v>
      </c>
      <c r="U1120" s="3">
        <f>IF(IFERROR(VLOOKUP(shopping_behavior_updated[[#This Row],[Customer ID]],A1121:$A$3902,1,FALSE),0),1,0)</f>
        <v>0</v>
      </c>
    </row>
    <row r="1121" spans="1:21" x14ac:dyDescent="0.2">
      <c r="A1121" s="3">
        <v>1120</v>
      </c>
      <c r="B1121" s="3">
        <v>34</v>
      </c>
      <c r="C1121" s="3" t="s">
        <v>18</v>
      </c>
      <c r="D1121" s="3" t="s">
        <v>105</v>
      </c>
      <c r="E1121" s="3" t="s">
        <v>66</v>
      </c>
      <c r="F1121" s="3">
        <v>36</v>
      </c>
      <c r="G1121" s="3" t="s">
        <v>59</v>
      </c>
      <c r="H1121" s="3" t="s">
        <v>43</v>
      </c>
      <c r="I1121" s="3" t="s">
        <v>125</v>
      </c>
      <c r="J1121" s="3" t="s">
        <v>36</v>
      </c>
      <c r="K1121" s="3">
        <v>31</v>
      </c>
      <c r="L1121" s="3" t="s">
        <v>151</v>
      </c>
      <c r="M1121" s="3" t="str">
        <f>IF(shopping_behavior_updated[[#This Row],[Subscription Status]]="","desconocido",shopping_behavior_updated[[#This Row],[Subscription Status]])</f>
        <v>No</v>
      </c>
      <c r="N1121" s="3" t="s">
        <v>53</v>
      </c>
      <c r="O1121" s="3" t="s">
        <v>25</v>
      </c>
      <c r="P1121" s="3" t="s">
        <v>25</v>
      </c>
      <c r="Q1121" s="3">
        <v>36</v>
      </c>
      <c r="R1121" s="3" t="s">
        <v>38</v>
      </c>
      <c r="S1121" s="3" t="s">
        <v>39</v>
      </c>
      <c r="T1121" s="3">
        <f>COUNTBLANK(shopping_behavior_updated[Customer ID])</f>
        <v>0</v>
      </c>
      <c r="U1121" s="3">
        <f>IF(IFERROR(VLOOKUP(shopping_behavior_updated[[#This Row],[Customer ID]],A1122:$A$3902,1,FALSE),0),1,0)</f>
        <v>0</v>
      </c>
    </row>
    <row r="1122" spans="1:21" x14ac:dyDescent="0.2">
      <c r="A1122" s="3">
        <v>1121</v>
      </c>
      <c r="B1122" s="3">
        <v>22</v>
      </c>
      <c r="C1122" s="3" t="s">
        <v>18</v>
      </c>
      <c r="D1122" s="3" t="s">
        <v>49</v>
      </c>
      <c r="E1122" s="3" t="s">
        <v>41</v>
      </c>
      <c r="F1122" s="3">
        <v>84</v>
      </c>
      <c r="G1122" s="3" t="s">
        <v>137</v>
      </c>
      <c r="H1122" s="3" t="s">
        <v>43</v>
      </c>
      <c r="I1122" s="3" t="s">
        <v>135</v>
      </c>
      <c r="J1122" s="3" t="s">
        <v>24</v>
      </c>
      <c r="K1122" s="3">
        <v>4</v>
      </c>
      <c r="L1122" s="3" t="s">
        <v>151</v>
      </c>
      <c r="M1122" s="3" t="str">
        <f>IF(shopping_behavior_updated[[#This Row],[Subscription Status]]="","desconocido",shopping_behavior_updated[[#This Row],[Subscription Status]])</f>
        <v>No</v>
      </c>
      <c r="N1122" s="3" t="s">
        <v>44</v>
      </c>
      <c r="O1122" s="3" t="s">
        <v>25</v>
      </c>
      <c r="P1122" s="3" t="s">
        <v>25</v>
      </c>
      <c r="Q1122" s="3">
        <v>40</v>
      </c>
      <c r="R1122" s="3" t="s">
        <v>85</v>
      </c>
      <c r="S1122" s="3" t="s">
        <v>87</v>
      </c>
      <c r="T1122" s="3">
        <f>COUNTBLANK(shopping_behavior_updated[Customer ID])</f>
        <v>0</v>
      </c>
      <c r="U1122" s="3">
        <f>IF(IFERROR(VLOOKUP(shopping_behavior_updated[[#This Row],[Customer ID]],A1123:$A$3902,1,FALSE),0),1,0)</f>
        <v>0</v>
      </c>
    </row>
    <row r="1123" spans="1:21" x14ac:dyDescent="0.2">
      <c r="A1123" s="3">
        <v>1122</v>
      </c>
      <c r="B1123" s="3">
        <v>63</v>
      </c>
      <c r="C1123" s="3" t="s">
        <v>18</v>
      </c>
      <c r="D1123" s="3" t="s">
        <v>112</v>
      </c>
      <c r="E1123" s="3" t="s">
        <v>20</v>
      </c>
      <c r="F1123" s="3">
        <v>58</v>
      </c>
      <c r="G1123" s="3" t="s">
        <v>102</v>
      </c>
      <c r="H1123" s="3" t="s">
        <v>91</v>
      </c>
      <c r="I1123" s="3" t="s">
        <v>99</v>
      </c>
      <c r="J1123" s="3" t="s">
        <v>56</v>
      </c>
      <c r="K1123" s="3">
        <v>32</v>
      </c>
      <c r="L1123" s="3" t="s">
        <v>151</v>
      </c>
      <c r="M1123" s="3" t="str">
        <f>IF(shopping_behavior_updated[[#This Row],[Subscription Status]]="","desconocido",shopping_behavior_updated[[#This Row],[Subscription Status]])</f>
        <v>No</v>
      </c>
      <c r="N1123" s="3" t="s">
        <v>26</v>
      </c>
      <c r="O1123" s="3" t="s">
        <v>25</v>
      </c>
      <c r="P1123" s="3" t="s">
        <v>25</v>
      </c>
      <c r="Q1123" s="3">
        <v>25</v>
      </c>
      <c r="R1123" s="3" t="s">
        <v>32</v>
      </c>
      <c r="S1123" s="3" t="s">
        <v>57</v>
      </c>
      <c r="T1123" s="3">
        <f>COUNTBLANK(shopping_behavior_updated[Customer ID])</f>
        <v>0</v>
      </c>
      <c r="U1123" s="3">
        <f>IF(IFERROR(VLOOKUP(shopping_behavior_updated[[#This Row],[Customer ID]],A1124:$A$3902,1,FALSE),0),1,0)</f>
        <v>0</v>
      </c>
    </row>
    <row r="1124" spans="1:21" x14ac:dyDescent="0.2">
      <c r="A1124" s="3">
        <v>1123</v>
      </c>
      <c r="B1124" s="3">
        <v>70</v>
      </c>
      <c r="C1124" s="3" t="s">
        <v>18</v>
      </c>
      <c r="D1124" s="3" t="s">
        <v>65</v>
      </c>
      <c r="E1124" s="3" t="s">
        <v>66</v>
      </c>
      <c r="F1124" s="3">
        <v>62</v>
      </c>
      <c r="G1124" s="3" t="s">
        <v>97</v>
      </c>
      <c r="H1124" s="3" t="s">
        <v>35</v>
      </c>
      <c r="I1124" s="3" t="s">
        <v>60</v>
      </c>
      <c r="J1124" s="3" t="s">
        <v>36</v>
      </c>
      <c r="K1124" s="3">
        <v>43</v>
      </c>
      <c r="L1124" s="3" t="s">
        <v>151</v>
      </c>
      <c r="M1124" s="3" t="str">
        <f>IF(shopping_behavior_updated[[#This Row],[Subscription Status]]="","desconocido",shopping_behavior_updated[[#This Row],[Subscription Status]])</f>
        <v>No</v>
      </c>
      <c r="N1124" s="3" t="s">
        <v>69</v>
      </c>
      <c r="O1124" s="3" t="s">
        <v>25</v>
      </c>
      <c r="P1124" s="3" t="s">
        <v>25</v>
      </c>
      <c r="Q1124" s="3">
        <v>12</v>
      </c>
      <c r="R1124" s="3" t="s">
        <v>38</v>
      </c>
      <c r="S1124" s="3" t="s">
        <v>48</v>
      </c>
      <c r="T1124" s="3">
        <f>COUNTBLANK(shopping_behavior_updated[Customer ID])</f>
        <v>0</v>
      </c>
      <c r="U1124" s="3">
        <f>IF(IFERROR(VLOOKUP(shopping_behavior_updated[[#This Row],[Customer ID]],A1125:$A$3902,1,FALSE),0),1,0)</f>
        <v>0</v>
      </c>
    </row>
    <row r="1125" spans="1:21" x14ac:dyDescent="0.2">
      <c r="A1125" s="3">
        <v>1124</v>
      </c>
      <c r="B1125" s="3">
        <v>36</v>
      </c>
      <c r="C1125" s="3" t="s">
        <v>18</v>
      </c>
      <c r="D1125" s="3" t="s">
        <v>123</v>
      </c>
      <c r="E1125" s="3" t="s">
        <v>66</v>
      </c>
      <c r="F1125" s="3">
        <v>67</v>
      </c>
      <c r="G1125" s="3" t="s">
        <v>34</v>
      </c>
      <c r="H1125" s="3" t="s">
        <v>35</v>
      </c>
      <c r="I1125" s="3" t="s">
        <v>72</v>
      </c>
      <c r="J1125" s="3" t="s">
        <v>56</v>
      </c>
      <c r="K1125" s="3">
        <v>25</v>
      </c>
      <c r="L1125" s="3" t="s">
        <v>151</v>
      </c>
      <c r="M1125" s="3" t="str">
        <f>IF(shopping_behavior_updated[[#This Row],[Subscription Status]]="","desconocido",shopping_behavior_updated[[#This Row],[Subscription Status]])</f>
        <v>No</v>
      </c>
      <c r="N1125" s="3" t="s">
        <v>73</v>
      </c>
      <c r="O1125" s="3" t="s">
        <v>25</v>
      </c>
      <c r="P1125" s="3" t="s">
        <v>25</v>
      </c>
      <c r="Q1125" s="3">
        <v>38</v>
      </c>
      <c r="R1125" s="3" t="s">
        <v>32</v>
      </c>
      <c r="S1125" s="3" t="s">
        <v>87</v>
      </c>
      <c r="T1125" s="3">
        <f>COUNTBLANK(shopping_behavior_updated[Customer ID])</f>
        <v>0</v>
      </c>
      <c r="U1125" s="3">
        <f>IF(IFERROR(VLOOKUP(shopping_behavior_updated[[#This Row],[Customer ID]],A1126:$A$3902,1,FALSE),0),1,0)</f>
        <v>0</v>
      </c>
    </row>
    <row r="1126" spans="1:21" x14ac:dyDescent="0.2">
      <c r="A1126" s="3">
        <v>1125</v>
      </c>
      <c r="B1126" s="3">
        <v>42</v>
      </c>
      <c r="C1126" s="3" t="s">
        <v>18</v>
      </c>
      <c r="D1126" s="3" t="s">
        <v>29</v>
      </c>
      <c r="E1126" s="3" t="s">
        <v>20</v>
      </c>
      <c r="F1126" s="3">
        <v>20</v>
      </c>
      <c r="G1126" s="3" t="s">
        <v>145</v>
      </c>
      <c r="H1126" s="3" t="s">
        <v>43</v>
      </c>
      <c r="I1126" s="3" t="s">
        <v>120</v>
      </c>
      <c r="J1126" s="3" t="s">
        <v>36</v>
      </c>
      <c r="K1126" s="3">
        <v>49</v>
      </c>
      <c r="L1126" s="3" t="s">
        <v>151</v>
      </c>
      <c r="M1126" s="3" t="str">
        <f>IF(shopping_behavior_updated[[#This Row],[Subscription Status]]="","desconocido",shopping_behavior_updated[[#This Row],[Subscription Status]])</f>
        <v>No</v>
      </c>
      <c r="N1126" s="3" t="s">
        <v>26</v>
      </c>
      <c r="O1126" s="3" t="s">
        <v>25</v>
      </c>
      <c r="P1126" s="3" t="s">
        <v>25</v>
      </c>
      <c r="Q1126" s="3">
        <v>40</v>
      </c>
      <c r="R1126" s="3" t="s">
        <v>32</v>
      </c>
      <c r="S1126" s="3" t="s">
        <v>57</v>
      </c>
      <c r="T1126" s="3">
        <f>COUNTBLANK(shopping_behavior_updated[Customer ID])</f>
        <v>0</v>
      </c>
      <c r="U1126" s="3">
        <f>IF(IFERROR(VLOOKUP(shopping_behavior_updated[[#This Row],[Customer ID]],A1127:$A$3902,1,FALSE),0),1,0)</f>
        <v>0</v>
      </c>
    </row>
    <row r="1127" spans="1:21" x14ac:dyDescent="0.2">
      <c r="A1127" s="3">
        <v>1126</v>
      </c>
      <c r="B1127" s="3">
        <v>27</v>
      </c>
      <c r="C1127" s="3" t="s">
        <v>18</v>
      </c>
      <c r="D1127" s="3" t="s">
        <v>40</v>
      </c>
      <c r="E1127" s="3" t="s">
        <v>41</v>
      </c>
      <c r="F1127" s="3">
        <v>90</v>
      </c>
      <c r="G1127" s="3" t="s">
        <v>113</v>
      </c>
      <c r="H1127" s="3" t="s">
        <v>43</v>
      </c>
      <c r="I1127" s="3" t="s">
        <v>92</v>
      </c>
      <c r="J1127" s="3" t="s">
        <v>52</v>
      </c>
      <c r="K1127" s="3">
        <v>27</v>
      </c>
      <c r="L1127" s="3" t="s">
        <v>151</v>
      </c>
      <c r="M1127" s="3" t="str">
        <f>IF(shopping_behavior_updated[[#This Row],[Subscription Status]]="","desconocido",shopping_behavior_updated[[#This Row],[Subscription Status]])</f>
        <v>No</v>
      </c>
      <c r="N1127" s="3" t="s">
        <v>69</v>
      </c>
      <c r="O1127" s="3" t="s">
        <v>25</v>
      </c>
      <c r="P1127" s="3" t="s">
        <v>25</v>
      </c>
      <c r="Q1127" s="3">
        <v>10</v>
      </c>
      <c r="R1127" s="3" t="s">
        <v>74</v>
      </c>
      <c r="S1127" s="3" t="s">
        <v>39</v>
      </c>
      <c r="T1127" s="3">
        <f>COUNTBLANK(shopping_behavior_updated[Customer ID])</f>
        <v>0</v>
      </c>
      <c r="U1127" s="3">
        <f>IF(IFERROR(VLOOKUP(shopping_behavior_updated[[#This Row],[Customer ID]],A1128:$A$3902,1,FALSE),0),1,0)</f>
        <v>0</v>
      </c>
    </row>
    <row r="1128" spans="1:21" x14ac:dyDescent="0.2">
      <c r="A1128" s="3">
        <v>1127</v>
      </c>
      <c r="B1128" s="3">
        <v>23</v>
      </c>
      <c r="C1128" s="3" t="s">
        <v>18</v>
      </c>
      <c r="D1128" s="3" t="s">
        <v>118</v>
      </c>
      <c r="E1128" s="3" t="s">
        <v>66</v>
      </c>
      <c r="F1128" s="3">
        <v>58</v>
      </c>
      <c r="G1128" s="3" t="s">
        <v>145</v>
      </c>
      <c r="H1128" s="3" t="s">
        <v>22</v>
      </c>
      <c r="I1128" s="3" t="s">
        <v>117</v>
      </c>
      <c r="J1128" s="3" t="s">
        <v>24</v>
      </c>
      <c r="K1128" s="3">
        <v>34</v>
      </c>
      <c r="L1128" s="3" t="s">
        <v>151</v>
      </c>
      <c r="M1128" s="3" t="str">
        <f>IF(shopping_behavior_updated[[#This Row],[Subscription Status]]="","desconocido",shopping_behavior_updated[[#This Row],[Subscription Status]])</f>
        <v>No</v>
      </c>
      <c r="N1128" s="3" t="s">
        <v>53</v>
      </c>
      <c r="O1128" s="3" t="s">
        <v>25</v>
      </c>
      <c r="P1128" s="3" t="s">
        <v>25</v>
      </c>
      <c r="Q1128" s="3">
        <v>47</v>
      </c>
      <c r="R1128" s="3" t="s">
        <v>27</v>
      </c>
      <c r="S1128" s="3" t="s">
        <v>28</v>
      </c>
      <c r="T1128" s="3">
        <f>COUNTBLANK(shopping_behavior_updated[Customer ID])</f>
        <v>0</v>
      </c>
      <c r="U1128" s="3">
        <f>IF(IFERROR(VLOOKUP(shopping_behavior_updated[[#This Row],[Customer ID]],A1129:$A$3902,1,FALSE),0),1,0)</f>
        <v>0</v>
      </c>
    </row>
    <row r="1129" spans="1:21" x14ac:dyDescent="0.2">
      <c r="A1129" s="3">
        <v>1128</v>
      </c>
      <c r="B1129" s="3">
        <v>50</v>
      </c>
      <c r="C1129" s="3" t="s">
        <v>18</v>
      </c>
      <c r="D1129" s="3" t="s">
        <v>54</v>
      </c>
      <c r="E1129" s="3" t="s">
        <v>20</v>
      </c>
      <c r="F1129" s="3">
        <v>53</v>
      </c>
      <c r="G1129" s="3" t="s">
        <v>78</v>
      </c>
      <c r="H1129" s="3" t="s">
        <v>91</v>
      </c>
      <c r="I1129" s="3" t="s">
        <v>31</v>
      </c>
      <c r="J1129" s="3" t="s">
        <v>36</v>
      </c>
      <c r="K1129" s="3">
        <v>48</v>
      </c>
      <c r="L1129" s="3" t="s">
        <v>151</v>
      </c>
      <c r="M1129" s="3" t="str">
        <f>IF(shopping_behavior_updated[[#This Row],[Subscription Status]]="","desconocido",shopping_behavior_updated[[#This Row],[Subscription Status]])</f>
        <v>No</v>
      </c>
      <c r="N1129" s="3" t="s">
        <v>73</v>
      </c>
      <c r="O1129" s="3" t="s">
        <v>25</v>
      </c>
      <c r="P1129" s="3" t="s">
        <v>25</v>
      </c>
      <c r="Q1129" s="3">
        <v>22</v>
      </c>
      <c r="R1129" s="3" t="s">
        <v>85</v>
      </c>
      <c r="S1129" s="3" t="s">
        <v>87</v>
      </c>
      <c r="T1129" s="3">
        <f>COUNTBLANK(shopping_behavior_updated[Customer ID])</f>
        <v>0</v>
      </c>
      <c r="U1129" s="3">
        <f>IF(IFERROR(VLOOKUP(shopping_behavior_updated[[#This Row],[Customer ID]],A1130:$A$3902,1,FALSE),0),1,0)</f>
        <v>0</v>
      </c>
    </row>
    <row r="1130" spans="1:21" x14ac:dyDescent="0.2">
      <c r="A1130" s="3">
        <v>1129</v>
      </c>
      <c r="B1130" s="3">
        <v>56</v>
      </c>
      <c r="C1130" s="3" t="s">
        <v>18</v>
      </c>
      <c r="D1130" s="3" t="s">
        <v>142</v>
      </c>
      <c r="E1130" s="3" t="s">
        <v>66</v>
      </c>
      <c r="F1130" s="3">
        <v>30</v>
      </c>
      <c r="G1130" s="3" t="s">
        <v>83</v>
      </c>
      <c r="H1130" s="3" t="s">
        <v>22</v>
      </c>
      <c r="I1130" s="3" t="s">
        <v>60</v>
      </c>
      <c r="J1130" s="3" t="s">
        <v>24</v>
      </c>
      <c r="K1130" s="3">
        <v>47</v>
      </c>
      <c r="L1130" s="3" t="s">
        <v>151</v>
      </c>
      <c r="M1130" s="3" t="str">
        <f>IF(shopping_behavior_updated[[#This Row],[Subscription Status]]="","desconocido",shopping_behavior_updated[[#This Row],[Subscription Status]])</f>
        <v>No</v>
      </c>
      <c r="N1130" s="3" t="s">
        <v>44</v>
      </c>
      <c r="O1130" s="3" t="s">
        <v>25</v>
      </c>
      <c r="P1130" s="3" t="s">
        <v>25</v>
      </c>
      <c r="Q1130" s="3">
        <v>35</v>
      </c>
      <c r="R1130" s="3" t="s">
        <v>85</v>
      </c>
      <c r="S1130" s="3" t="s">
        <v>87</v>
      </c>
      <c r="T1130" s="3">
        <f>COUNTBLANK(shopping_behavior_updated[Customer ID])</f>
        <v>0</v>
      </c>
      <c r="U1130" s="3">
        <f>IF(IFERROR(VLOOKUP(shopping_behavior_updated[[#This Row],[Customer ID]],A1131:$A$3902,1,FALSE),0),1,0)</f>
        <v>0</v>
      </c>
    </row>
    <row r="1131" spans="1:21" x14ac:dyDescent="0.2">
      <c r="A1131" s="3">
        <v>1130</v>
      </c>
      <c r="B1131" s="3">
        <v>37</v>
      </c>
      <c r="C1131" s="3" t="s">
        <v>18</v>
      </c>
      <c r="D1131" s="3" t="s">
        <v>103</v>
      </c>
      <c r="E1131" s="3" t="s">
        <v>20</v>
      </c>
      <c r="F1131" s="3">
        <v>65</v>
      </c>
      <c r="G1131" s="3" t="s">
        <v>81</v>
      </c>
      <c r="H1131" s="3" t="s">
        <v>91</v>
      </c>
      <c r="I1131" s="3" t="s">
        <v>51</v>
      </c>
      <c r="J1131" s="3" t="s">
        <v>24</v>
      </c>
      <c r="K1131" s="3">
        <v>47</v>
      </c>
      <c r="L1131" s="3" t="s">
        <v>151</v>
      </c>
      <c r="M1131" s="3" t="str">
        <f>IF(shopping_behavior_updated[[#This Row],[Subscription Status]]="","desconocido",shopping_behavior_updated[[#This Row],[Subscription Status]])</f>
        <v>No</v>
      </c>
      <c r="N1131" s="3" t="s">
        <v>26</v>
      </c>
      <c r="O1131" s="3" t="s">
        <v>25</v>
      </c>
      <c r="P1131" s="3" t="s">
        <v>25</v>
      </c>
      <c r="Q1131" s="3">
        <v>46</v>
      </c>
      <c r="R1131" s="3" t="s">
        <v>27</v>
      </c>
      <c r="S1131" s="3" t="s">
        <v>28</v>
      </c>
      <c r="T1131" s="3">
        <f>COUNTBLANK(shopping_behavior_updated[Customer ID])</f>
        <v>0</v>
      </c>
      <c r="U1131" s="3">
        <f>IF(IFERROR(VLOOKUP(shopping_behavior_updated[[#This Row],[Customer ID]],A1132:$A$3902,1,FALSE),0),1,0)</f>
        <v>0</v>
      </c>
    </row>
    <row r="1132" spans="1:21" x14ac:dyDescent="0.2">
      <c r="A1132" s="3">
        <v>1131</v>
      </c>
      <c r="B1132" s="3">
        <v>67</v>
      </c>
      <c r="C1132" s="3" t="s">
        <v>18</v>
      </c>
      <c r="D1132" s="3" t="s">
        <v>105</v>
      </c>
      <c r="E1132" s="3" t="s">
        <v>66</v>
      </c>
      <c r="F1132" s="3">
        <v>41</v>
      </c>
      <c r="G1132" s="3" t="s">
        <v>21</v>
      </c>
      <c r="H1132" s="3" t="s">
        <v>43</v>
      </c>
      <c r="I1132" s="3" t="s">
        <v>92</v>
      </c>
      <c r="J1132" s="3" t="s">
        <v>52</v>
      </c>
      <c r="K1132" s="3">
        <v>39</v>
      </c>
      <c r="L1132" s="3" t="s">
        <v>151</v>
      </c>
      <c r="M1132" s="3" t="str">
        <f>IF(shopping_behavior_updated[[#This Row],[Subscription Status]]="","desconocido",shopping_behavior_updated[[#This Row],[Subscription Status]])</f>
        <v>No</v>
      </c>
      <c r="N1132" s="3" t="s">
        <v>53</v>
      </c>
      <c r="O1132" s="3" t="s">
        <v>25</v>
      </c>
      <c r="P1132" s="3" t="s">
        <v>25</v>
      </c>
      <c r="Q1132" s="3">
        <v>30</v>
      </c>
      <c r="R1132" s="3" t="s">
        <v>45</v>
      </c>
      <c r="S1132" s="3" t="s">
        <v>75</v>
      </c>
      <c r="T1132" s="3">
        <f>COUNTBLANK(shopping_behavior_updated[Customer ID])</f>
        <v>0</v>
      </c>
      <c r="U1132" s="3">
        <f>IF(IFERROR(VLOOKUP(shopping_behavior_updated[[#This Row],[Customer ID]],A1133:$A$3902,1,FALSE),0),1,0)</f>
        <v>0</v>
      </c>
    </row>
    <row r="1133" spans="1:21" x14ac:dyDescent="0.2">
      <c r="A1133" s="3">
        <v>1132</v>
      </c>
      <c r="B1133" s="3">
        <v>67</v>
      </c>
      <c r="C1133" s="3" t="s">
        <v>18</v>
      </c>
      <c r="D1133" s="3" t="s">
        <v>54</v>
      </c>
      <c r="E1133" s="3" t="s">
        <v>20</v>
      </c>
      <c r="F1133" s="3">
        <v>73</v>
      </c>
      <c r="G1133" s="3" t="s">
        <v>114</v>
      </c>
      <c r="H1133" s="3" t="s">
        <v>43</v>
      </c>
      <c r="I1133" s="3" t="s">
        <v>93</v>
      </c>
      <c r="J1133" s="3" t="s">
        <v>36</v>
      </c>
      <c r="K1133" s="3">
        <v>37</v>
      </c>
      <c r="L1133" s="3" t="s">
        <v>151</v>
      </c>
      <c r="M1133" s="3" t="str">
        <f>IF(shopping_behavior_updated[[#This Row],[Subscription Status]]="","desconocido",shopping_behavior_updated[[#This Row],[Subscription Status]])</f>
        <v>No</v>
      </c>
      <c r="N1133" s="3" t="s">
        <v>26</v>
      </c>
      <c r="O1133" s="3" t="s">
        <v>25</v>
      </c>
      <c r="P1133" s="3" t="s">
        <v>25</v>
      </c>
      <c r="Q1133" s="3">
        <v>20</v>
      </c>
      <c r="R1133" s="3" t="s">
        <v>74</v>
      </c>
      <c r="S1133" s="3" t="s">
        <v>87</v>
      </c>
      <c r="T1133" s="3">
        <f>COUNTBLANK(shopping_behavior_updated[Customer ID])</f>
        <v>0</v>
      </c>
      <c r="U1133" s="3">
        <f>IF(IFERROR(VLOOKUP(shopping_behavior_updated[[#This Row],[Customer ID]],A1134:$A$3902,1,FALSE),0),1,0)</f>
        <v>0</v>
      </c>
    </row>
    <row r="1134" spans="1:21" x14ac:dyDescent="0.2">
      <c r="A1134" s="3">
        <v>1133</v>
      </c>
      <c r="B1134" s="3">
        <v>50</v>
      </c>
      <c r="C1134" s="3" t="s">
        <v>18</v>
      </c>
      <c r="D1134" s="3" t="s">
        <v>103</v>
      </c>
      <c r="E1134" s="3" t="s">
        <v>20</v>
      </c>
      <c r="F1134" s="3">
        <v>98</v>
      </c>
      <c r="G1134" s="3" t="s">
        <v>97</v>
      </c>
      <c r="H1134" s="3" t="s">
        <v>35</v>
      </c>
      <c r="I1134" s="3" t="s">
        <v>84</v>
      </c>
      <c r="J1134" s="3" t="s">
        <v>36</v>
      </c>
      <c r="K1134" s="3">
        <v>43</v>
      </c>
      <c r="L1134" s="3" t="s">
        <v>151</v>
      </c>
      <c r="M1134" s="3" t="str">
        <f>IF(shopping_behavior_updated[[#This Row],[Subscription Status]]="","desconocido",shopping_behavior_updated[[#This Row],[Subscription Status]])</f>
        <v>No</v>
      </c>
      <c r="N1134" s="3" t="s">
        <v>73</v>
      </c>
      <c r="O1134" s="3" t="s">
        <v>25</v>
      </c>
      <c r="P1134" s="3" t="s">
        <v>25</v>
      </c>
      <c r="Q1134" s="3">
        <v>25</v>
      </c>
      <c r="R1134" s="3" t="s">
        <v>32</v>
      </c>
      <c r="S1134" s="3" t="s">
        <v>28</v>
      </c>
      <c r="T1134" s="3">
        <f>COUNTBLANK(shopping_behavior_updated[Customer ID])</f>
        <v>0</v>
      </c>
      <c r="U1134" s="3">
        <f>IF(IFERROR(VLOOKUP(shopping_behavior_updated[[#This Row],[Customer ID]],A1135:$A$3902,1,FALSE),0),1,0)</f>
        <v>0</v>
      </c>
    </row>
    <row r="1135" spans="1:21" x14ac:dyDescent="0.2">
      <c r="A1135" s="3">
        <v>1134</v>
      </c>
      <c r="B1135" s="3">
        <v>36</v>
      </c>
      <c r="C1135" s="3" t="s">
        <v>18</v>
      </c>
      <c r="D1135" s="3" t="s">
        <v>70</v>
      </c>
      <c r="E1135" s="3" t="s">
        <v>41</v>
      </c>
      <c r="F1135" s="3">
        <v>36</v>
      </c>
      <c r="G1135" s="3" t="s">
        <v>138</v>
      </c>
      <c r="H1135" s="3" t="s">
        <v>91</v>
      </c>
      <c r="I1135" s="3" t="s">
        <v>135</v>
      </c>
      <c r="J1135" s="3" t="s">
        <v>24</v>
      </c>
      <c r="K1135" s="3">
        <v>41</v>
      </c>
      <c r="L1135" s="3" t="s">
        <v>151</v>
      </c>
      <c r="M1135" s="3" t="str">
        <f>IF(shopping_behavior_updated[[#This Row],[Subscription Status]]="","desconocido",shopping_behavior_updated[[#This Row],[Subscription Status]])</f>
        <v>No</v>
      </c>
      <c r="N1135" s="3" t="s">
        <v>69</v>
      </c>
      <c r="O1135" s="3" t="s">
        <v>25</v>
      </c>
      <c r="P1135" s="3" t="s">
        <v>25</v>
      </c>
      <c r="Q1135" s="3">
        <v>29</v>
      </c>
      <c r="R1135" s="3" t="s">
        <v>32</v>
      </c>
      <c r="S1135" s="3" t="s">
        <v>39</v>
      </c>
      <c r="T1135" s="3">
        <f>COUNTBLANK(shopping_behavior_updated[Customer ID])</f>
        <v>0</v>
      </c>
      <c r="U1135" s="3">
        <f>IF(IFERROR(VLOOKUP(shopping_behavior_updated[[#This Row],[Customer ID]],A1136:$A$3902,1,FALSE),0),1,0)</f>
        <v>0</v>
      </c>
    </row>
    <row r="1136" spans="1:21" x14ac:dyDescent="0.2">
      <c r="A1136" s="3">
        <v>1135</v>
      </c>
      <c r="B1136" s="3">
        <v>62</v>
      </c>
      <c r="C1136" s="3" t="s">
        <v>18</v>
      </c>
      <c r="D1136" s="3" t="s">
        <v>112</v>
      </c>
      <c r="E1136" s="3" t="s">
        <v>20</v>
      </c>
      <c r="F1136" s="3">
        <v>81</v>
      </c>
      <c r="G1136" s="3" t="s">
        <v>149</v>
      </c>
      <c r="H1136" s="3" t="s">
        <v>43</v>
      </c>
      <c r="I1136" s="3" t="s">
        <v>109</v>
      </c>
      <c r="J1136" s="3" t="s">
        <v>52</v>
      </c>
      <c r="K1136" s="3">
        <v>46</v>
      </c>
      <c r="L1136" s="3" t="s">
        <v>151</v>
      </c>
      <c r="M1136" s="3" t="str">
        <f>IF(shopping_behavior_updated[[#This Row],[Subscription Status]]="","desconocido",shopping_behavior_updated[[#This Row],[Subscription Status]])</f>
        <v>No</v>
      </c>
      <c r="N1136" s="3" t="s">
        <v>26</v>
      </c>
      <c r="O1136" s="3" t="s">
        <v>25</v>
      </c>
      <c r="P1136" s="3" t="s">
        <v>25</v>
      </c>
      <c r="Q1136" s="3">
        <v>2</v>
      </c>
      <c r="R1136" s="3" t="s">
        <v>27</v>
      </c>
      <c r="S1136" s="3" t="s">
        <v>96</v>
      </c>
      <c r="T1136" s="3">
        <f>COUNTBLANK(shopping_behavior_updated[Customer ID])</f>
        <v>0</v>
      </c>
      <c r="U1136" s="3">
        <f>IF(IFERROR(VLOOKUP(shopping_behavior_updated[[#This Row],[Customer ID]],A1137:$A$3902,1,FALSE),0),1,0)</f>
        <v>0</v>
      </c>
    </row>
    <row r="1137" spans="1:21" x14ac:dyDescent="0.2">
      <c r="A1137" s="3">
        <v>1136</v>
      </c>
      <c r="B1137" s="3">
        <v>65</v>
      </c>
      <c r="C1137" s="3" t="s">
        <v>18</v>
      </c>
      <c r="D1137" s="3" t="s">
        <v>86</v>
      </c>
      <c r="E1137" s="3" t="s">
        <v>20</v>
      </c>
      <c r="F1137" s="3">
        <v>90</v>
      </c>
      <c r="G1137" s="3" t="s">
        <v>34</v>
      </c>
      <c r="H1137" s="3" t="s">
        <v>22</v>
      </c>
      <c r="I1137" s="3" t="s">
        <v>99</v>
      </c>
      <c r="J1137" s="3" t="s">
        <v>24</v>
      </c>
      <c r="K1137" s="3">
        <v>36</v>
      </c>
      <c r="L1137" s="3" t="s">
        <v>151</v>
      </c>
      <c r="M1137" s="3" t="str">
        <f>IF(shopping_behavior_updated[[#This Row],[Subscription Status]]="","desconocido",shopping_behavior_updated[[#This Row],[Subscription Status]])</f>
        <v>No</v>
      </c>
      <c r="N1137" s="3" t="s">
        <v>69</v>
      </c>
      <c r="O1137" s="3" t="s">
        <v>25</v>
      </c>
      <c r="P1137" s="3" t="s">
        <v>25</v>
      </c>
      <c r="Q1137" s="3">
        <v>32</v>
      </c>
      <c r="R1137" s="3" t="s">
        <v>74</v>
      </c>
      <c r="S1137" s="3" t="s">
        <v>57</v>
      </c>
      <c r="T1137" s="3">
        <f>COUNTBLANK(shopping_behavior_updated[Customer ID])</f>
        <v>0</v>
      </c>
      <c r="U1137" s="3">
        <f>IF(IFERROR(VLOOKUP(shopping_behavior_updated[[#This Row],[Customer ID]],A1138:$A$3902,1,FALSE),0),1,0)</f>
        <v>0</v>
      </c>
    </row>
    <row r="1138" spans="1:21" x14ac:dyDescent="0.2">
      <c r="A1138" s="3">
        <v>1137</v>
      </c>
      <c r="B1138" s="3">
        <v>23</v>
      </c>
      <c r="C1138" s="3" t="s">
        <v>18</v>
      </c>
      <c r="D1138" s="3" t="s">
        <v>65</v>
      </c>
      <c r="E1138" s="3" t="s">
        <v>66</v>
      </c>
      <c r="F1138" s="3">
        <v>83</v>
      </c>
      <c r="G1138" s="3" t="s">
        <v>114</v>
      </c>
      <c r="H1138" s="3" t="s">
        <v>35</v>
      </c>
      <c r="I1138" s="3" t="s">
        <v>108</v>
      </c>
      <c r="J1138" s="3" t="s">
        <v>52</v>
      </c>
      <c r="K1138" s="3">
        <v>48</v>
      </c>
      <c r="L1138" s="3" t="s">
        <v>151</v>
      </c>
      <c r="M1138" s="3" t="str">
        <f>IF(shopping_behavior_updated[[#This Row],[Subscription Status]]="","desconocido",shopping_behavior_updated[[#This Row],[Subscription Status]])</f>
        <v>No</v>
      </c>
      <c r="N1138" s="3" t="s">
        <v>37</v>
      </c>
      <c r="O1138" s="3" t="s">
        <v>25</v>
      </c>
      <c r="P1138" s="3" t="s">
        <v>25</v>
      </c>
      <c r="Q1138" s="3">
        <v>37</v>
      </c>
      <c r="R1138" s="3" t="s">
        <v>32</v>
      </c>
      <c r="S1138" s="3" t="s">
        <v>87</v>
      </c>
      <c r="T1138" s="3">
        <f>COUNTBLANK(shopping_behavior_updated[Customer ID])</f>
        <v>0</v>
      </c>
      <c r="U1138" s="3">
        <f>IF(IFERROR(VLOOKUP(shopping_behavior_updated[[#This Row],[Customer ID]],A1139:$A$3902,1,FALSE),0),1,0)</f>
        <v>0</v>
      </c>
    </row>
    <row r="1139" spans="1:21" x14ac:dyDescent="0.2">
      <c r="A1139" s="3">
        <v>1138</v>
      </c>
      <c r="B1139" s="3">
        <v>46</v>
      </c>
      <c r="C1139" s="3" t="s">
        <v>18</v>
      </c>
      <c r="D1139" s="3" t="s">
        <v>54</v>
      </c>
      <c r="E1139" s="3" t="s">
        <v>20</v>
      </c>
      <c r="F1139" s="3">
        <v>91</v>
      </c>
      <c r="G1139" s="3" t="s">
        <v>129</v>
      </c>
      <c r="H1139" s="3" t="s">
        <v>91</v>
      </c>
      <c r="I1139" s="3" t="s">
        <v>68</v>
      </c>
      <c r="J1139" s="3" t="s">
        <v>24</v>
      </c>
      <c r="K1139" s="3">
        <v>28</v>
      </c>
      <c r="L1139" s="3" t="s">
        <v>151</v>
      </c>
      <c r="M1139" s="3" t="str">
        <f>IF(shopping_behavior_updated[[#This Row],[Subscription Status]]="","desconocido",shopping_behavior_updated[[#This Row],[Subscription Status]])</f>
        <v>No</v>
      </c>
      <c r="N1139" s="3" t="s">
        <v>69</v>
      </c>
      <c r="O1139" s="3" t="s">
        <v>25</v>
      </c>
      <c r="P1139" s="3" t="s">
        <v>25</v>
      </c>
      <c r="Q1139" s="3">
        <v>16</v>
      </c>
      <c r="R1139" s="3" t="s">
        <v>74</v>
      </c>
      <c r="S1139" s="3" t="s">
        <v>96</v>
      </c>
      <c r="T1139" s="3">
        <f>COUNTBLANK(shopping_behavior_updated[Customer ID])</f>
        <v>0</v>
      </c>
      <c r="U1139" s="3">
        <f>IF(IFERROR(VLOOKUP(shopping_behavior_updated[[#This Row],[Customer ID]],A1140:$A$3902,1,FALSE),0),1,0)</f>
        <v>0</v>
      </c>
    </row>
    <row r="1140" spans="1:21" x14ac:dyDescent="0.2">
      <c r="A1140" s="3">
        <v>1139</v>
      </c>
      <c r="B1140" s="3">
        <v>18</v>
      </c>
      <c r="C1140" s="3" t="s">
        <v>18</v>
      </c>
      <c r="D1140" s="3" t="s">
        <v>94</v>
      </c>
      <c r="E1140" s="3" t="s">
        <v>20</v>
      </c>
      <c r="F1140" s="3">
        <v>36</v>
      </c>
      <c r="G1140" s="3" t="s">
        <v>145</v>
      </c>
      <c r="H1140" s="3" t="s">
        <v>43</v>
      </c>
      <c r="I1140" s="3" t="s">
        <v>72</v>
      </c>
      <c r="J1140" s="3" t="s">
        <v>52</v>
      </c>
      <c r="K1140" s="3">
        <v>47</v>
      </c>
      <c r="L1140" s="3" t="s">
        <v>151</v>
      </c>
      <c r="M1140" s="3" t="str">
        <f>IF(shopping_behavior_updated[[#This Row],[Subscription Status]]="","desconocido",shopping_behavior_updated[[#This Row],[Subscription Status]])</f>
        <v>No</v>
      </c>
      <c r="N1140" s="3" t="s">
        <v>26</v>
      </c>
      <c r="O1140" s="3" t="s">
        <v>25</v>
      </c>
      <c r="P1140" s="3" t="s">
        <v>25</v>
      </c>
      <c r="Q1140" s="3">
        <v>32</v>
      </c>
      <c r="R1140" s="3" t="s">
        <v>27</v>
      </c>
      <c r="S1140" s="3" t="s">
        <v>28</v>
      </c>
      <c r="T1140" s="3">
        <f>COUNTBLANK(shopping_behavior_updated[Customer ID])</f>
        <v>0</v>
      </c>
      <c r="U1140" s="3">
        <f>IF(IFERROR(VLOOKUP(shopping_behavior_updated[[#This Row],[Customer ID]],A1141:$A$3902,1,FALSE),0),1,0)</f>
        <v>0</v>
      </c>
    </row>
    <row r="1141" spans="1:21" x14ac:dyDescent="0.2">
      <c r="A1141" s="3">
        <v>1140</v>
      </c>
      <c r="B1141" s="3">
        <v>58</v>
      </c>
      <c r="C1141" s="3" t="s">
        <v>18</v>
      </c>
      <c r="D1141" s="3" t="s">
        <v>61</v>
      </c>
      <c r="E1141" s="3" t="s">
        <v>62</v>
      </c>
      <c r="F1141" s="3">
        <v>53</v>
      </c>
      <c r="G1141" s="3" t="s">
        <v>89</v>
      </c>
      <c r="H1141" s="3" t="s">
        <v>22</v>
      </c>
      <c r="I1141" s="3" t="s">
        <v>72</v>
      </c>
      <c r="J1141" s="3" t="s">
        <v>36</v>
      </c>
      <c r="K1141" s="3">
        <v>39</v>
      </c>
      <c r="L1141" s="3" t="s">
        <v>151</v>
      </c>
      <c r="M1141" s="3" t="str">
        <f>IF(shopping_behavior_updated[[#This Row],[Subscription Status]]="","desconocido",shopping_behavior_updated[[#This Row],[Subscription Status]])</f>
        <v>No</v>
      </c>
      <c r="N1141" s="3" t="s">
        <v>53</v>
      </c>
      <c r="O1141" s="3" t="s">
        <v>25</v>
      </c>
      <c r="P1141" s="3" t="s">
        <v>25</v>
      </c>
      <c r="Q1141" s="3">
        <v>42</v>
      </c>
      <c r="R1141" s="3" t="s">
        <v>85</v>
      </c>
      <c r="S1141" s="3" t="s">
        <v>75</v>
      </c>
      <c r="T1141" s="3">
        <f>COUNTBLANK(shopping_behavior_updated[Customer ID])</f>
        <v>0</v>
      </c>
      <c r="U1141" s="3">
        <f>IF(IFERROR(VLOOKUP(shopping_behavior_updated[[#This Row],[Customer ID]],A1142:$A$3902,1,FALSE),0),1,0)</f>
        <v>0</v>
      </c>
    </row>
    <row r="1142" spans="1:21" x14ac:dyDescent="0.2">
      <c r="A1142" s="3">
        <v>1141</v>
      </c>
      <c r="B1142" s="3">
        <v>31</v>
      </c>
      <c r="C1142" s="3" t="s">
        <v>18</v>
      </c>
      <c r="D1142" s="3" t="s">
        <v>33</v>
      </c>
      <c r="E1142" s="3" t="s">
        <v>20</v>
      </c>
      <c r="F1142" s="3">
        <v>39</v>
      </c>
      <c r="G1142" s="3" t="s">
        <v>127</v>
      </c>
      <c r="H1142" s="3" t="s">
        <v>43</v>
      </c>
      <c r="I1142" s="3" t="s">
        <v>51</v>
      </c>
      <c r="J1142" s="3" t="s">
        <v>24</v>
      </c>
      <c r="K1142" s="3">
        <v>26</v>
      </c>
      <c r="L1142" s="3" t="s">
        <v>151</v>
      </c>
      <c r="M1142" s="3" t="str">
        <f>IF(shopping_behavior_updated[[#This Row],[Subscription Status]]="","desconocido",shopping_behavior_updated[[#This Row],[Subscription Status]])</f>
        <v>No</v>
      </c>
      <c r="N1142" s="3" t="s">
        <v>73</v>
      </c>
      <c r="O1142" s="3" t="s">
        <v>25</v>
      </c>
      <c r="P1142" s="3" t="s">
        <v>25</v>
      </c>
      <c r="Q1142" s="3">
        <v>6</v>
      </c>
      <c r="R1142" s="3" t="s">
        <v>38</v>
      </c>
      <c r="S1142" s="3" t="s">
        <v>96</v>
      </c>
      <c r="T1142" s="3">
        <f>COUNTBLANK(shopping_behavior_updated[Customer ID])</f>
        <v>0</v>
      </c>
      <c r="U1142" s="3">
        <f>IF(IFERROR(VLOOKUP(shopping_behavior_updated[[#This Row],[Customer ID]],A1143:$A$3902,1,FALSE),0),1,0)</f>
        <v>0</v>
      </c>
    </row>
    <row r="1143" spans="1:21" x14ac:dyDescent="0.2">
      <c r="A1143" s="3">
        <v>1142</v>
      </c>
      <c r="B1143" s="3">
        <v>39</v>
      </c>
      <c r="C1143" s="3" t="s">
        <v>18</v>
      </c>
      <c r="D1143" s="3" t="s">
        <v>142</v>
      </c>
      <c r="E1143" s="3" t="s">
        <v>66</v>
      </c>
      <c r="F1143" s="3">
        <v>33</v>
      </c>
      <c r="G1143" s="3" t="s">
        <v>122</v>
      </c>
      <c r="H1143" s="3" t="s">
        <v>35</v>
      </c>
      <c r="I1143" s="3" t="s">
        <v>64</v>
      </c>
      <c r="J1143" s="3" t="s">
        <v>24</v>
      </c>
      <c r="K1143" s="3">
        <v>47</v>
      </c>
      <c r="L1143" s="3" t="s">
        <v>151</v>
      </c>
      <c r="M1143" s="3" t="str">
        <f>IF(shopping_behavior_updated[[#This Row],[Subscription Status]]="","desconocido",shopping_behavior_updated[[#This Row],[Subscription Status]])</f>
        <v>No</v>
      </c>
      <c r="N1143" s="3" t="s">
        <v>44</v>
      </c>
      <c r="O1143" s="3" t="s">
        <v>25</v>
      </c>
      <c r="P1143" s="3" t="s">
        <v>25</v>
      </c>
      <c r="Q1143" s="3">
        <v>23</v>
      </c>
      <c r="R1143" s="3" t="s">
        <v>45</v>
      </c>
      <c r="S1143" s="3" t="s">
        <v>28</v>
      </c>
      <c r="T1143" s="3">
        <f>COUNTBLANK(shopping_behavior_updated[Customer ID])</f>
        <v>0</v>
      </c>
      <c r="U1143" s="3">
        <f>IF(IFERROR(VLOOKUP(shopping_behavior_updated[[#This Row],[Customer ID]],A1144:$A$3902,1,FALSE),0),1,0)</f>
        <v>0</v>
      </c>
    </row>
    <row r="1144" spans="1:21" x14ac:dyDescent="0.2">
      <c r="A1144" s="3">
        <v>1143</v>
      </c>
      <c r="B1144" s="3">
        <v>69</v>
      </c>
      <c r="C1144" s="3" t="s">
        <v>18</v>
      </c>
      <c r="D1144" s="3" t="s">
        <v>112</v>
      </c>
      <c r="E1144" s="3" t="s">
        <v>20</v>
      </c>
      <c r="F1144" s="3">
        <v>76</v>
      </c>
      <c r="G1144" s="3" t="s">
        <v>122</v>
      </c>
      <c r="H1144" s="3" t="s">
        <v>22</v>
      </c>
      <c r="I1144" s="3" t="s">
        <v>95</v>
      </c>
      <c r="J1144" s="3" t="s">
        <v>36</v>
      </c>
      <c r="K1144" s="3">
        <v>35</v>
      </c>
      <c r="L1144" s="3" t="s">
        <v>151</v>
      </c>
      <c r="M1144" s="3" t="str">
        <f>IF(shopping_behavior_updated[[#This Row],[Subscription Status]]="","desconocido",shopping_behavior_updated[[#This Row],[Subscription Status]])</f>
        <v>No</v>
      </c>
      <c r="N1144" s="3" t="s">
        <v>73</v>
      </c>
      <c r="O1144" s="3" t="s">
        <v>25</v>
      </c>
      <c r="P1144" s="3" t="s">
        <v>25</v>
      </c>
      <c r="Q1144" s="3">
        <v>27</v>
      </c>
      <c r="R1144" s="3" t="s">
        <v>27</v>
      </c>
      <c r="S1144" s="3" t="s">
        <v>75</v>
      </c>
      <c r="T1144" s="3">
        <f>COUNTBLANK(shopping_behavior_updated[Customer ID])</f>
        <v>0</v>
      </c>
      <c r="U1144" s="3">
        <f>IF(IFERROR(VLOOKUP(shopping_behavior_updated[[#This Row],[Customer ID]],A1145:$A$3902,1,FALSE),0),1,0)</f>
        <v>0</v>
      </c>
    </row>
    <row r="1145" spans="1:21" x14ac:dyDescent="0.2">
      <c r="A1145" s="3">
        <v>1144</v>
      </c>
      <c r="B1145" s="3">
        <v>68</v>
      </c>
      <c r="C1145" s="3" t="s">
        <v>18</v>
      </c>
      <c r="D1145" s="3" t="s">
        <v>136</v>
      </c>
      <c r="E1145" s="3" t="s">
        <v>41</v>
      </c>
      <c r="F1145" s="3">
        <v>23</v>
      </c>
      <c r="G1145" s="3" t="s">
        <v>106</v>
      </c>
      <c r="H1145" s="3" t="s">
        <v>22</v>
      </c>
      <c r="I1145" s="3" t="s">
        <v>84</v>
      </c>
      <c r="J1145" s="3" t="s">
        <v>24</v>
      </c>
      <c r="K1145" s="3">
        <v>44</v>
      </c>
      <c r="L1145" s="3" t="s">
        <v>151</v>
      </c>
      <c r="M1145" s="3" t="str">
        <f>IF(shopping_behavior_updated[[#This Row],[Subscription Status]]="","desconocido",shopping_behavior_updated[[#This Row],[Subscription Status]])</f>
        <v>No</v>
      </c>
      <c r="N1145" s="3" t="s">
        <v>53</v>
      </c>
      <c r="O1145" s="3" t="s">
        <v>25</v>
      </c>
      <c r="P1145" s="3" t="s">
        <v>25</v>
      </c>
      <c r="Q1145" s="3">
        <v>43</v>
      </c>
      <c r="R1145" s="3" t="s">
        <v>45</v>
      </c>
      <c r="S1145" s="3" t="s">
        <v>57</v>
      </c>
      <c r="T1145" s="3">
        <f>COUNTBLANK(shopping_behavior_updated[Customer ID])</f>
        <v>0</v>
      </c>
      <c r="U1145" s="3">
        <f>IF(IFERROR(VLOOKUP(shopping_behavior_updated[[#This Row],[Customer ID]],A1146:$A$3902,1,FALSE),0),1,0)</f>
        <v>0</v>
      </c>
    </row>
    <row r="1146" spans="1:21" x14ac:dyDescent="0.2">
      <c r="A1146" s="3">
        <v>1145</v>
      </c>
      <c r="B1146" s="3">
        <v>41</v>
      </c>
      <c r="C1146" s="3" t="s">
        <v>18</v>
      </c>
      <c r="D1146" s="3" t="s">
        <v>33</v>
      </c>
      <c r="E1146" s="3" t="s">
        <v>20</v>
      </c>
      <c r="F1146" s="3">
        <v>54</v>
      </c>
      <c r="G1146" s="3" t="s">
        <v>130</v>
      </c>
      <c r="H1146" s="3" t="s">
        <v>35</v>
      </c>
      <c r="I1146" s="3" t="s">
        <v>125</v>
      </c>
      <c r="J1146" s="3" t="s">
        <v>56</v>
      </c>
      <c r="K1146" s="3">
        <v>44</v>
      </c>
      <c r="L1146" s="3" t="s">
        <v>151</v>
      </c>
      <c r="M1146" s="3" t="str">
        <f>IF(shopping_behavior_updated[[#This Row],[Subscription Status]]="","desconocido",shopping_behavior_updated[[#This Row],[Subscription Status]])</f>
        <v>No</v>
      </c>
      <c r="N1146" s="3" t="s">
        <v>69</v>
      </c>
      <c r="O1146" s="3" t="s">
        <v>25</v>
      </c>
      <c r="P1146" s="3" t="s">
        <v>25</v>
      </c>
      <c r="Q1146" s="3">
        <v>25</v>
      </c>
      <c r="R1146" s="3" t="s">
        <v>74</v>
      </c>
      <c r="S1146" s="3" t="s">
        <v>28</v>
      </c>
      <c r="T1146" s="3">
        <f>COUNTBLANK(shopping_behavior_updated[Customer ID])</f>
        <v>0</v>
      </c>
      <c r="U1146" s="3">
        <f>IF(IFERROR(VLOOKUP(shopping_behavior_updated[[#This Row],[Customer ID]],A1147:$A$3902,1,FALSE),0),1,0)</f>
        <v>0</v>
      </c>
    </row>
    <row r="1147" spans="1:21" x14ac:dyDescent="0.2">
      <c r="A1147" s="3">
        <v>1146</v>
      </c>
      <c r="B1147" s="3">
        <v>31</v>
      </c>
      <c r="C1147" s="3" t="s">
        <v>18</v>
      </c>
      <c r="D1147" s="3" t="s">
        <v>49</v>
      </c>
      <c r="E1147" s="3" t="s">
        <v>41</v>
      </c>
      <c r="F1147" s="3">
        <v>89</v>
      </c>
      <c r="G1147" s="3" t="s">
        <v>106</v>
      </c>
      <c r="H1147" s="3" t="s">
        <v>22</v>
      </c>
      <c r="I1147" s="3" t="s">
        <v>68</v>
      </c>
      <c r="J1147" s="3" t="s">
        <v>52</v>
      </c>
      <c r="K1147" s="3">
        <v>3</v>
      </c>
      <c r="L1147" s="3" t="s">
        <v>151</v>
      </c>
      <c r="M1147" s="3" t="str">
        <f>IF(shopping_behavior_updated[[#This Row],[Subscription Status]]="","desconocido",shopping_behavior_updated[[#This Row],[Subscription Status]])</f>
        <v>No</v>
      </c>
      <c r="N1147" s="3" t="s">
        <v>26</v>
      </c>
      <c r="O1147" s="3" t="s">
        <v>25</v>
      </c>
      <c r="P1147" s="3" t="s">
        <v>25</v>
      </c>
      <c r="Q1147" s="3">
        <v>30</v>
      </c>
      <c r="R1147" s="3" t="s">
        <v>32</v>
      </c>
      <c r="S1147" s="3" t="s">
        <v>96</v>
      </c>
      <c r="T1147" s="3">
        <f>COUNTBLANK(shopping_behavior_updated[Customer ID])</f>
        <v>0</v>
      </c>
      <c r="U1147" s="3">
        <f>IF(IFERROR(VLOOKUP(shopping_behavior_updated[[#This Row],[Customer ID]],A1148:$A$3902,1,FALSE),0),1,0)</f>
        <v>0</v>
      </c>
    </row>
    <row r="1148" spans="1:21" x14ac:dyDescent="0.2">
      <c r="A1148" s="3">
        <v>1147</v>
      </c>
      <c r="B1148" s="3">
        <v>48</v>
      </c>
      <c r="C1148" s="3" t="s">
        <v>18</v>
      </c>
      <c r="D1148" s="3" t="s">
        <v>49</v>
      </c>
      <c r="E1148" s="3" t="s">
        <v>41</v>
      </c>
      <c r="F1148" s="3">
        <v>38</v>
      </c>
      <c r="G1148" s="3" t="s">
        <v>149</v>
      </c>
      <c r="H1148" s="3" t="s">
        <v>43</v>
      </c>
      <c r="I1148" s="3" t="s">
        <v>125</v>
      </c>
      <c r="J1148" s="3" t="s">
        <v>52</v>
      </c>
      <c r="K1148" s="3">
        <v>42</v>
      </c>
      <c r="L1148" s="3" t="s">
        <v>151</v>
      </c>
      <c r="M1148" s="3" t="str">
        <f>IF(shopping_behavior_updated[[#This Row],[Subscription Status]]="","desconocido",shopping_behavior_updated[[#This Row],[Subscription Status]])</f>
        <v>No</v>
      </c>
      <c r="N1148" s="3" t="s">
        <v>53</v>
      </c>
      <c r="O1148" s="3" t="s">
        <v>25</v>
      </c>
      <c r="P1148" s="3" t="s">
        <v>25</v>
      </c>
      <c r="Q1148" s="3">
        <v>7</v>
      </c>
      <c r="R1148" s="3" t="s">
        <v>74</v>
      </c>
      <c r="S1148" s="3" t="s">
        <v>96</v>
      </c>
      <c r="T1148" s="3">
        <f>COUNTBLANK(shopping_behavior_updated[Customer ID])</f>
        <v>0</v>
      </c>
      <c r="U1148" s="3">
        <f>IF(IFERROR(VLOOKUP(shopping_behavior_updated[[#This Row],[Customer ID]],A1149:$A$3902,1,FALSE),0),1,0)</f>
        <v>0</v>
      </c>
    </row>
    <row r="1149" spans="1:21" x14ac:dyDescent="0.2">
      <c r="A1149" s="3">
        <v>1148</v>
      </c>
      <c r="B1149" s="3">
        <v>59</v>
      </c>
      <c r="C1149" s="3" t="s">
        <v>18</v>
      </c>
      <c r="D1149" s="3" t="s">
        <v>123</v>
      </c>
      <c r="E1149" s="3" t="s">
        <v>66</v>
      </c>
      <c r="F1149" s="3">
        <v>36</v>
      </c>
      <c r="G1149" s="3" t="s">
        <v>121</v>
      </c>
      <c r="H1149" s="3" t="s">
        <v>91</v>
      </c>
      <c r="I1149" s="3" t="s">
        <v>107</v>
      </c>
      <c r="J1149" s="3" t="s">
        <v>24</v>
      </c>
      <c r="K1149" s="3">
        <v>43</v>
      </c>
      <c r="L1149" s="3" t="s">
        <v>151</v>
      </c>
      <c r="M1149" s="3" t="str">
        <f>IF(shopping_behavior_updated[[#This Row],[Subscription Status]]="","desconocido",shopping_behavior_updated[[#This Row],[Subscription Status]])</f>
        <v>No</v>
      </c>
      <c r="N1149" s="3" t="s">
        <v>44</v>
      </c>
      <c r="O1149" s="3" t="s">
        <v>25</v>
      </c>
      <c r="P1149" s="3" t="s">
        <v>25</v>
      </c>
      <c r="Q1149" s="3">
        <v>17</v>
      </c>
      <c r="R1149" s="3" t="s">
        <v>85</v>
      </c>
      <c r="S1149" s="3" t="s">
        <v>48</v>
      </c>
      <c r="T1149" s="3">
        <f>COUNTBLANK(shopping_behavior_updated[Customer ID])</f>
        <v>0</v>
      </c>
      <c r="U1149" s="3">
        <f>IF(IFERROR(VLOOKUP(shopping_behavior_updated[[#This Row],[Customer ID]],A1150:$A$3902,1,FALSE),0),1,0)</f>
        <v>0</v>
      </c>
    </row>
    <row r="1150" spans="1:21" x14ac:dyDescent="0.2">
      <c r="A1150" s="3">
        <v>1149</v>
      </c>
      <c r="B1150" s="3">
        <v>34</v>
      </c>
      <c r="C1150" s="3" t="s">
        <v>18</v>
      </c>
      <c r="D1150" s="3" t="s">
        <v>94</v>
      </c>
      <c r="E1150" s="3" t="s">
        <v>20</v>
      </c>
      <c r="F1150" s="3">
        <v>66</v>
      </c>
      <c r="G1150" s="3" t="s">
        <v>102</v>
      </c>
      <c r="H1150" s="3" t="s">
        <v>43</v>
      </c>
      <c r="I1150" s="3" t="s">
        <v>82</v>
      </c>
      <c r="J1150" s="3" t="s">
        <v>36</v>
      </c>
      <c r="K1150" s="3">
        <v>26</v>
      </c>
      <c r="L1150" s="3" t="s">
        <v>151</v>
      </c>
      <c r="M1150" s="3" t="str">
        <f>IF(shopping_behavior_updated[[#This Row],[Subscription Status]]="","desconocido",shopping_behavior_updated[[#This Row],[Subscription Status]])</f>
        <v>No</v>
      </c>
      <c r="N1150" s="3" t="s">
        <v>73</v>
      </c>
      <c r="O1150" s="3" t="s">
        <v>25</v>
      </c>
      <c r="P1150" s="3" t="s">
        <v>25</v>
      </c>
      <c r="Q1150" s="3">
        <v>10</v>
      </c>
      <c r="R1150" s="3" t="s">
        <v>45</v>
      </c>
      <c r="S1150" s="3" t="s">
        <v>28</v>
      </c>
      <c r="T1150" s="3">
        <f>COUNTBLANK(shopping_behavior_updated[Customer ID])</f>
        <v>0</v>
      </c>
      <c r="U1150" s="3">
        <f>IF(IFERROR(VLOOKUP(shopping_behavior_updated[[#This Row],[Customer ID]],A1151:$A$3902,1,FALSE),0),1,0)</f>
        <v>0</v>
      </c>
    </row>
    <row r="1151" spans="1:21" x14ac:dyDescent="0.2">
      <c r="A1151" s="3">
        <v>1150</v>
      </c>
      <c r="B1151" s="3">
        <v>21</v>
      </c>
      <c r="C1151" s="3" t="s">
        <v>18</v>
      </c>
      <c r="D1151" s="3" t="s">
        <v>105</v>
      </c>
      <c r="E1151" s="3" t="s">
        <v>66</v>
      </c>
      <c r="F1151" s="3">
        <v>42</v>
      </c>
      <c r="G1151" s="3" t="s">
        <v>141</v>
      </c>
      <c r="H1151" s="3" t="s">
        <v>22</v>
      </c>
      <c r="I1151" s="3" t="s">
        <v>108</v>
      </c>
      <c r="J1151" s="3" t="s">
        <v>36</v>
      </c>
      <c r="K1151" s="3">
        <v>33</v>
      </c>
      <c r="L1151" s="3" t="s">
        <v>151</v>
      </c>
      <c r="M1151" s="3" t="str">
        <f>IF(shopping_behavior_updated[[#This Row],[Subscription Status]]="","desconocido",shopping_behavior_updated[[#This Row],[Subscription Status]])</f>
        <v>No</v>
      </c>
      <c r="N1151" s="3" t="s">
        <v>73</v>
      </c>
      <c r="O1151" s="3" t="s">
        <v>25</v>
      </c>
      <c r="P1151" s="3" t="s">
        <v>25</v>
      </c>
      <c r="Q1151" s="3">
        <v>40</v>
      </c>
      <c r="R1151" s="3" t="s">
        <v>27</v>
      </c>
      <c r="S1151" s="3" t="s">
        <v>48</v>
      </c>
      <c r="T1151" s="3">
        <f>COUNTBLANK(shopping_behavior_updated[Customer ID])</f>
        <v>0</v>
      </c>
      <c r="U1151" s="3">
        <f>IF(IFERROR(VLOOKUP(shopping_behavior_updated[[#This Row],[Customer ID]],A1152:$A$3902,1,FALSE),0),1,0)</f>
        <v>0</v>
      </c>
    </row>
    <row r="1152" spans="1:21" x14ac:dyDescent="0.2">
      <c r="A1152" s="3">
        <v>1151</v>
      </c>
      <c r="B1152" s="3">
        <v>29</v>
      </c>
      <c r="C1152" s="3" t="s">
        <v>18</v>
      </c>
      <c r="D1152" s="3" t="s">
        <v>105</v>
      </c>
      <c r="E1152" s="3" t="s">
        <v>66</v>
      </c>
      <c r="F1152" s="3">
        <v>36</v>
      </c>
      <c r="G1152" s="3" t="s">
        <v>21</v>
      </c>
      <c r="H1152" s="3" t="s">
        <v>35</v>
      </c>
      <c r="I1152" s="3" t="s">
        <v>107</v>
      </c>
      <c r="J1152" s="3" t="s">
        <v>24</v>
      </c>
      <c r="K1152" s="3">
        <v>27</v>
      </c>
      <c r="L1152" s="3" t="s">
        <v>151</v>
      </c>
      <c r="M1152" s="3" t="str">
        <f>IF(shopping_behavior_updated[[#This Row],[Subscription Status]]="","desconocido",shopping_behavior_updated[[#This Row],[Subscription Status]])</f>
        <v>No</v>
      </c>
      <c r="N1152" s="3" t="s">
        <v>44</v>
      </c>
      <c r="O1152" s="3" t="s">
        <v>25</v>
      </c>
      <c r="P1152" s="3" t="s">
        <v>25</v>
      </c>
      <c r="Q1152" s="3">
        <v>50</v>
      </c>
      <c r="R1152" s="3" t="s">
        <v>27</v>
      </c>
      <c r="S1152" s="3" t="s">
        <v>75</v>
      </c>
      <c r="T1152" s="3">
        <f>COUNTBLANK(shopping_behavior_updated[Customer ID])</f>
        <v>0</v>
      </c>
      <c r="U1152" s="3">
        <f>IF(IFERROR(VLOOKUP(shopping_behavior_updated[[#This Row],[Customer ID]],A1153:$A$3902,1,FALSE),0),1,0)</f>
        <v>0</v>
      </c>
    </row>
    <row r="1153" spans="1:21" x14ac:dyDescent="0.2">
      <c r="A1153" s="3">
        <v>1152</v>
      </c>
      <c r="B1153" s="3">
        <v>41</v>
      </c>
      <c r="C1153" s="3" t="s">
        <v>18</v>
      </c>
      <c r="D1153" s="3" t="s">
        <v>19</v>
      </c>
      <c r="E1153" s="3" t="s">
        <v>20</v>
      </c>
      <c r="F1153" s="3">
        <v>86</v>
      </c>
      <c r="G1153" s="3" t="s">
        <v>122</v>
      </c>
      <c r="H1153" s="3" t="s">
        <v>43</v>
      </c>
      <c r="I1153" s="3" t="s">
        <v>23</v>
      </c>
      <c r="J1153" s="3" t="s">
        <v>36</v>
      </c>
      <c r="K1153" s="3">
        <v>42</v>
      </c>
      <c r="L1153" s="3" t="s">
        <v>151</v>
      </c>
      <c r="M1153" s="3" t="str">
        <f>IF(shopping_behavior_updated[[#This Row],[Subscription Status]]="","desconocido",shopping_behavior_updated[[#This Row],[Subscription Status]])</f>
        <v>No</v>
      </c>
      <c r="N1153" s="3" t="s">
        <v>26</v>
      </c>
      <c r="O1153" s="3" t="s">
        <v>25</v>
      </c>
      <c r="P1153" s="3" t="s">
        <v>25</v>
      </c>
      <c r="Q1153" s="3">
        <v>24</v>
      </c>
      <c r="R1153" s="3" t="s">
        <v>38</v>
      </c>
      <c r="S1153" s="3" t="s">
        <v>39</v>
      </c>
      <c r="T1153" s="3">
        <f>COUNTBLANK(shopping_behavior_updated[Customer ID])</f>
        <v>0</v>
      </c>
      <c r="U1153" s="3">
        <f>IF(IFERROR(VLOOKUP(shopping_behavior_updated[[#This Row],[Customer ID]],A1154:$A$3902,1,FALSE),0),1,0)</f>
        <v>0</v>
      </c>
    </row>
    <row r="1154" spans="1:21" x14ac:dyDescent="0.2">
      <c r="A1154" s="3">
        <v>1153</v>
      </c>
      <c r="B1154" s="3">
        <v>62</v>
      </c>
      <c r="C1154" s="3" t="s">
        <v>18</v>
      </c>
      <c r="D1154" s="3" t="s">
        <v>65</v>
      </c>
      <c r="E1154" s="3" t="s">
        <v>66</v>
      </c>
      <c r="F1154" s="3">
        <v>49</v>
      </c>
      <c r="G1154" s="3" t="s">
        <v>138</v>
      </c>
      <c r="H1154" s="3" t="s">
        <v>43</v>
      </c>
      <c r="I1154" s="3" t="s">
        <v>79</v>
      </c>
      <c r="J1154" s="3" t="s">
        <v>56</v>
      </c>
      <c r="K1154" s="3">
        <v>4</v>
      </c>
      <c r="L1154" s="3" t="s">
        <v>151</v>
      </c>
      <c r="M1154" s="3" t="str">
        <f>IF(shopping_behavior_updated[[#This Row],[Subscription Status]]="","desconocido",shopping_behavior_updated[[#This Row],[Subscription Status]])</f>
        <v>No</v>
      </c>
      <c r="N1154" s="3" t="s">
        <v>53</v>
      </c>
      <c r="O1154" s="3" t="s">
        <v>25</v>
      </c>
      <c r="P1154" s="3" t="s">
        <v>25</v>
      </c>
      <c r="Q1154" s="3">
        <v>8</v>
      </c>
      <c r="R1154" s="3" t="s">
        <v>45</v>
      </c>
      <c r="S1154" s="3" t="s">
        <v>96</v>
      </c>
      <c r="T1154" s="3">
        <f>COUNTBLANK(shopping_behavior_updated[Customer ID])</f>
        <v>0</v>
      </c>
      <c r="U1154" s="3">
        <f>IF(IFERROR(VLOOKUP(shopping_behavior_updated[[#This Row],[Customer ID]],A1155:$A$3902,1,FALSE),0),1,0)</f>
        <v>0</v>
      </c>
    </row>
    <row r="1155" spans="1:21" x14ac:dyDescent="0.2">
      <c r="A1155" s="3">
        <v>1154</v>
      </c>
      <c r="B1155" s="3">
        <v>27</v>
      </c>
      <c r="C1155" s="3" t="s">
        <v>18</v>
      </c>
      <c r="D1155" s="3" t="s">
        <v>54</v>
      </c>
      <c r="E1155" s="3" t="s">
        <v>20</v>
      </c>
      <c r="F1155" s="3">
        <v>41</v>
      </c>
      <c r="G1155" s="3" t="s">
        <v>134</v>
      </c>
      <c r="H1155" s="3" t="s">
        <v>43</v>
      </c>
      <c r="I1155" s="3" t="s">
        <v>68</v>
      </c>
      <c r="J1155" s="3" t="s">
        <v>52</v>
      </c>
      <c r="K1155" s="3">
        <v>4</v>
      </c>
      <c r="L1155" s="3" t="s">
        <v>151</v>
      </c>
      <c r="M1155" s="3" t="str">
        <f>IF(shopping_behavior_updated[[#This Row],[Subscription Status]]="","desconocido",shopping_behavior_updated[[#This Row],[Subscription Status]])</f>
        <v>No</v>
      </c>
      <c r="N1155" s="3" t="s">
        <v>37</v>
      </c>
      <c r="O1155" s="3" t="s">
        <v>25</v>
      </c>
      <c r="P1155" s="3" t="s">
        <v>25</v>
      </c>
      <c r="Q1155" s="3">
        <v>6</v>
      </c>
      <c r="R1155" s="3" t="s">
        <v>74</v>
      </c>
      <c r="S1155" s="3" t="s">
        <v>57</v>
      </c>
      <c r="T1155" s="3">
        <f>COUNTBLANK(shopping_behavior_updated[Customer ID])</f>
        <v>0</v>
      </c>
      <c r="U1155" s="3">
        <f>IF(IFERROR(VLOOKUP(shopping_behavior_updated[[#This Row],[Customer ID]],A1156:$A$3902,1,FALSE),0),1,0)</f>
        <v>0</v>
      </c>
    </row>
    <row r="1156" spans="1:21" x14ac:dyDescent="0.2">
      <c r="A1156" s="3">
        <v>1155</v>
      </c>
      <c r="B1156" s="3">
        <v>49</v>
      </c>
      <c r="C1156" s="3" t="s">
        <v>18</v>
      </c>
      <c r="D1156" s="3" t="s">
        <v>80</v>
      </c>
      <c r="E1156" s="3" t="s">
        <v>20</v>
      </c>
      <c r="F1156" s="3">
        <v>82</v>
      </c>
      <c r="G1156" s="3" t="s">
        <v>141</v>
      </c>
      <c r="H1156" s="3" t="s">
        <v>22</v>
      </c>
      <c r="I1156" s="3" t="s">
        <v>108</v>
      </c>
      <c r="J1156" s="3" t="s">
        <v>36</v>
      </c>
      <c r="K1156" s="3">
        <v>29</v>
      </c>
      <c r="L1156" s="3" t="s">
        <v>151</v>
      </c>
      <c r="M1156" s="3" t="str">
        <f>IF(shopping_behavior_updated[[#This Row],[Subscription Status]]="","desconocido",shopping_behavior_updated[[#This Row],[Subscription Status]])</f>
        <v>No</v>
      </c>
      <c r="N1156" s="3" t="s">
        <v>69</v>
      </c>
      <c r="O1156" s="3" t="s">
        <v>25</v>
      </c>
      <c r="P1156" s="3" t="s">
        <v>25</v>
      </c>
      <c r="Q1156" s="3">
        <v>44</v>
      </c>
      <c r="R1156" s="3" t="s">
        <v>38</v>
      </c>
      <c r="S1156" s="3" t="s">
        <v>75</v>
      </c>
      <c r="T1156" s="3">
        <f>COUNTBLANK(shopping_behavior_updated[Customer ID])</f>
        <v>0</v>
      </c>
      <c r="U1156" s="3">
        <f>IF(IFERROR(VLOOKUP(shopping_behavior_updated[[#This Row],[Customer ID]],A1157:$A$3902,1,FALSE),0),1,0)</f>
        <v>0</v>
      </c>
    </row>
    <row r="1157" spans="1:21" x14ac:dyDescent="0.2">
      <c r="A1157" s="3">
        <v>1156</v>
      </c>
      <c r="B1157" s="3">
        <v>67</v>
      </c>
      <c r="C1157" s="3" t="s">
        <v>18</v>
      </c>
      <c r="D1157" s="3" t="s">
        <v>112</v>
      </c>
      <c r="E1157" s="3" t="s">
        <v>20</v>
      </c>
      <c r="F1157" s="3">
        <v>53</v>
      </c>
      <c r="G1157" s="3" t="s">
        <v>121</v>
      </c>
      <c r="H1157" s="3" t="s">
        <v>35</v>
      </c>
      <c r="I1157" s="3" t="s">
        <v>107</v>
      </c>
      <c r="J1157" s="3" t="s">
        <v>56</v>
      </c>
      <c r="K1157" s="3">
        <v>26</v>
      </c>
      <c r="L1157" s="3" t="s">
        <v>151</v>
      </c>
      <c r="M1157" s="3" t="str">
        <f>IF(shopping_behavior_updated[[#This Row],[Subscription Status]]="","desconocido",shopping_behavior_updated[[#This Row],[Subscription Status]])</f>
        <v>No</v>
      </c>
      <c r="N1157" s="3" t="s">
        <v>26</v>
      </c>
      <c r="O1157" s="3" t="s">
        <v>25</v>
      </c>
      <c r="P1157" s="3" t="s">
        <v>25</v>
      </c>
      <c r="Q1157" s="3">
        <v>47</v>
      </c>
      <c r="R1157" s="3" t="s">
        <v>45</v>
      </c>
      <c r="S1157" s="3" t="s">
        <v>57</v>
      </c>
      <c r="T1157" s="3">
        <f>COUNTBLANK(shopping_behavior_updated[Customer ID])</f>
        <v>0</v>
      </c>
      <c r="U1157" s="3">
        <f>IF(IFERROR(VLOOKUP(shopping_behavior_updated[[#This Row],[Customer ID]],A1158:$A$3902,1,FALSE),0),1,0)</f>
        <v>0</v>
      </c>
    </row>
    <row r="1158" spans="1:21" x14ac:dyDescent="0.2">
      <c r="A1158" s="3">
        <v>1157</v>
      </c>
      <c r="B1158" s="3">
        <v>20</v>
      </c>
      <c r="C1158" s="3" t="s">
        <v>18</v>
      </c>
      <c r="D1158" s="3" t="s">
        <v>70</v>
      </c>
      <c r="E1158" s="3" t="s">
        <v>41</v>
      </c>
      <c r="F1158" s="3">
        <v>21</v>
      </c>
      <c r="G1158" s="3" t="s">
        <v>76</v>
      </c>
      <c r="H1158" s="3" t="s">
        <v>43</v>
      </c>
      <c r="I1158" s="3" t="s">
        <v>79</v>
      </c>
      <c r="J1158" s="3" t="s">
        <v>52</v>
      </c>
      <c r="K1158" s="3">
        <v>48</v>
      </c>
      <c r="L1158" s="3" t="s">
        <v>151</v>
      </c>
      <c r="M1158" s="3" t="str">
        <f>IF(shopping_behavior_updated[[#This Row],[Subscription Status]]="","desconocido",shopping_behavior_updated[[#This Row],[Subscription Status]])</f>
        <v>No</v>
      </c>
      <c r="N1158" s="3" t="s">
        <v>26</v>
      </c>
      <c r="O1158" s="3" t="s">
        <v>25</v>
      </c>
      <c r="P1158" s="3" t="s">
        <v>25</v>
      </c>
      <c r="Q1158" s="3">
        <v>6</v>
      </c>
      <c r="R1158" s="3" t="s">
        <v>27</v>
      </c>
      <c r="S1158" s="3" t="s">
        <v>96</v>
      </c>
      <c r="T1158" s="3">
        <f>COUNTBLANK(shopping_behavior_updated[Customer ID])</f>
        <v>0</v>
      </c>
      <c r="U1158" s="3">
        <f>IF(IFERROR(VLOOKUP(shopping_behavior_updated[[#This Row],[Customer ID]],A1159:$A$3902,1,FALSE),0),1,0)</f>
        <v>0</v>
      </c>
    </row>
    <row r="1159" spans="1:21" x14ac:dyDescent="0.2">
      <c r="A1159" s="3">
        <v>1158</v>
      </c>
      <c r="B1159" s="3">
        <v>37</v>
      </c>
      <c r="C1159" s="3" t="s">
        <v>18</v>
      </c>
      <c r="D1159" s="3" t="s">
        <v>132</v>
      </c>
      <c r="E1159" s="3" t="s">
        <v>66</v>
      </c>
      <c r="F1159" s="3">
        <v>66</v>
      </c>
      <c r="G1159" s="3" t="s">
        <v>127</v>
      </c>
      <c r="H1159" s="3" t="s">
        <v>43</v>
      </c>
      <c r="I1159" s="3" t="s">
        <v>60</v>
      </c>
      <c r="J1159" s="3" t="s">
        <v>56</v>
      </c>
      <c r="K1159" s="3">
        <v>44</v>
      </c>
      <c r="L1159" s="3" t="s">
        <v>151</v>
      </c>
      <c r="M1159" s="3" t="str">
        <f>IF(shopping_behavior_updated[[#This Row],[Subscription Status]]="","desconocido",shopping_behavior_updated[[#This Row],[Subscription Status]])</f>
        <v>No</v>
      </c>
      <c r="N1159" s="3" t="s">
        <v>53</v>
      </c>
      <c r="O1159" s="3" t="s">
        <v>25</v>
      </c>
      <c r="P1159" s="3" t="s">
        <v>25</v>
      </c>
      <c r="Q1159" s="3">
        <v>11</v>
      </c>
      <c r="R1159" s="3" t="s">
        <v>32</v>
      </c>
      <c r="S1159" s="3" t="s">
        <v>57</v>
      </c>
      <c r="T1159" s="3">
        <f>COUNTBLANK(shopping_behavior_updated[Customer ID])</f>
        <v>0</v>
      </c>
      <c r="U1159" s="3">
        <f>IF(IFERROR(VLOOKUP(shopping_behavior_updated[[#This Row],[Customer ID]],A1160:$A$3902,1,FALSE),0),1,0)</f>
        <v>0</v>
      </c>
    </row>
    <row r="1160" spans="1:21" x14ac:dyDescent="0.2">
      <c r="A1160" s="3">
        <v>1159</v>
      </c>
      <c r="B1160" s="3">
        <v>69</v>
      </c>
      <c r="C1160" s="3" t="s">
        <v>18</v>
      </c>
      <c r="D1160" s="3" t="s">
        <v>132</v>
      </c>
      <c r="E1160" s="3" t="s">
        <v>66</v>
      </c>
      <c r="F1160" s="3">
        <v>89</v>
      </c>
      <c r="G1160" s="3" t="s">
        <v>106</v>
      </c>
      <c r="H1160" s="3" t="s">
        <v>22</v>
      </c>
      <c r="I1160" s="3" t="s">
        <v>120</v>
      </c>
      <c r="J1160" s="3" t="s">
        <v>52</v>
      </c>
      <c r="K1160" s="3">
        <v>4</v>
      </c>
      <c r="L1160" s="3" t="s">
        <v>151</v>
      </c>
      <c r="M1160" s="3" t="str">
        <f>IF(shopping_behavior_updated[[#This Row],[Subscription Status]]="","desconocido",shopping_behavior_updated[[#This Row],[Subscription Status]])</f>
        <v>No</v>
      </c>
      <c r="N1160" s="3" t="s">
        <v>69</v>
      </c>
      <c r="O1160" s="3" t="s">
        <v>25</v>
      </c>
      <c r="P1160" s="3" t="s">
        <v>25</v>
      </c>
      <c r="Q1160" s="3">
        <v>41</v>
      </c>
      <c r="R1160" s="3" t="s">
        <v>74</v>
      </c>
      <c r="S1160" s="3" t="s">
        <v>48</v>
      </c>
      <c r="T1160" s="3">
        <f>COUNTBLANK(shopping_behavior_updated[Customer ID])</f>
        <v>0</v>
      </c>
      <c r="U1160" s="3">
        <f>IF(IFERROR(VLOOKUP(shopping_behavior_updated[[#This Row],[Customer ID]],A1161:$A$3902,1,FALSE),0),1,0)</f>
        <v>0</v>
      </c>
    </row>
    <row r="1161" spans="1:21" x14ac:dyDescent="0.2">
      <c r="A1161" s="3">
        <v>1160</v>
      </c>
      <c r="B1161" s="3">
        <v>66</v>
      </c>
      <c r="C1161" s="3" t="s">
        <v>18</v>
      </c>
      <c r="D1161" s="3" t="s">
        <v>65</v>
      </c>
      <c r="E1161" s="3" t="s">
        <v>66</v>
      </c>
      <c r="F1161" s="3">
        <v>55</v>
      </c>
      <c r="G1161" s="3" t="s">
        <v>81</v>
      </c>
      <c r="H1161" s="3" t="s">
        <v>22</v>
      </c>
      <c r="I1161" s="3" t="s">
        <v>143</v>
      </c>
      <c r="J1161" s="3" t="s">
        <v>56</v>
      </c>
      <c r="K1161" s="3">
        <v>36</v>
      </c>
      <c r="L1161" s="3" t="s">
        <v>151</v>
      </c>
      <c r="M1161" s="3" t="str">
        <f>IF(shopping_behavior_updated[[#This Row],[Subscription Status]]="","desconocido",shopping_behavior_updated[[#This Row],[Subscription Status]])</f>
        <v>No</v>
      </c>
      <c r="N1161" s="3" t="s">
        <v>69</v>
      </c>
      <c r="O1161" s="3" t="s">
        <v>25</v>
      </c>
      <c r="P1161" s="3" t="s">
        <v>25</v>
      </c>
      <c r="Q1161" s="3">
        <v>46</v>
      </c>
      <c r="R1161" s="3" t="s">
        <v>27</v>
      </c>
      <c r="S1161" s="3" t="s">
        <v>96</v>
      </c>
      <c r="T1161" s="3">
        <f>COUNTBLANK(shopping_behavior_updated[Customer ID])</f>
        <v>0</v>
      </c>
      <c r="U1161" s="3">
        <f>IF(IFERROR(VLOOKUP(shopping_behavior_updated[[#This Row],[Customer ID]],A1162:$A$3902,1,FALSE),0),1,0)</f>
        <v>0</v>
      </c>
    </row>
    <row r="1162" spans="1:21" x14ac:dyDescent="0.2">
      <c r="A1162" s="3">
        <v>1161</v>
      </c>
      <c r="B1162" s="3">
        <v>37</v>
      </c>
      <c r="C1162" s="3" t="s">
        <v>18</v>
      </c>
      <c r="D1162" s="3" t="s">
        <v>118</v>
      </c>
      <c r="E1162" s="3" t="s">
        <v>66</v>
      </c>
      <c r="F1162" s="3">
        <v>42</v>
      </c>
      <c r="G1162" s="3" t="s">
        <v>113</v>
      </c>
      <c r="H1162" s="3" t="s">
        <v>35</v>
      </c>
      <c r="I1162" s="3" t="s">
        <v>143</v>
      </c>
      <c r="J1162" s="3" t="s">
        <v>52</v>
      </c>
      <c r="K1162" s="3">
        <v>32</v>
      </c>
      <c r="L1162" s="3" t="s">
        <v>151</v>
      </c>
      <c r="M1162" s="3" t="str">
        <f>IF(shopping_behavior_updated[[#This Row],[Subscription Status]]="","desconocido",shopping_behavior_updated[[#This Row],[Subscription Status]])</f>
        <v>No</v>
      </c>
      <c r="N1162" s="3" t="s">
        <v>44</v>
      </c>
      <c r="O1162" s="3" t="s">
        <v>25</v>
      </c>
      <c r="P1162" s="3" t="s">
        <v>25</v>
      </c>
      <c r="Q1162" s="3">
        <v>9</v>
      </c>
      <c r="R1162" s="3" t="s">
        <v>27</v>
      </c>
      <c r="S1162" s="3" t="s">
        <v>75</v>
      </c>
      <c r="T1162" s="3">
        <f>COUNTBLANK(shopping_behavior_updated[Customer ID])</f>
        <v>0</v>
      </c>
      <c r="U1162" s="3">
        <f>IF(IFERROR(VLOOKUP(shopping_behavior_updated[[#This Row],[Customer ID]],A1163:$A$3902,1,FALSE),0),1,0)</f>
        <v>0</v>
      </c>
    </row>
    <row r="1163" spans="1:21" x14ac:dyDescent="0.2">
      <c r="A1163" s="3">
        <v>1162</v>
      </c>
      <c r="B1163" s="3">
        <v>63</v>
      </c>
      <c r="C1163" s="3" t="s">
        <v>18</v>
      </c>
      <c r="D1163" s="3" t="s">
        <v>58</v>
      </c>
      <c r="E1163" s="3" t="s">
        <v>20</v>
      </c>
      <c r="F1163" s="3">
        <v>52</v>
      </c>
      <c r="G1163" s="3" t="s">
        <v>100</v>
      </c>
      <c r="H1163" s="3" t="s">
        <v>35</v>
      </c>
      <c r="I1163" s="3" t="s">
        <v>120</v>
      </c>
      <c r="J1163" s="3" t="s">
        <v>56</v>
      </c>
      <c r="K1163" s="3">
        <v>31</v>
      </c>
      <c r="L1163" s="3" t="s">
        <v>151</v>
      </c>
      <c r="M1163" s="3" t="str">
        <f>IF(shopping_behavior_updated[[#This Row],[Subscription Status]]="","desconocido",shopping_behavior_updated[[#This Row],[Subscription Status]])</f>
        <v>No</v>
      </c>
      <c r="N1163" s="3" t="s">
        <v>69</v>
      </c>
      <c r="O1163" s="3" t="s">
        <v>25</v>
      </c>
      <c r="P1163" s="3" t="s">
        <v>25</v>
      </c>
      <c r="Q1163" s="3">
        <v>37</v>
      </c>
      <c r="R1163" s="3" t="s">
        <v>45</v>
      </c>
      <c r="S1163" s="3" t="s">
        <v>87</v>
      </c>
      <c r="T1163" s="3">
        <f>COUNTBLANK(shopping_behavior_updated[Customer ID])</f>
        <v>0</v>
      </c>
      <c r="U1163" s="3">
        <f>IF(IFERROR(VLOOKUP(shopping_behavior_updated[[#This Row],[Customer ID]],A1164:$A$3902,1,FALSE),0),1,0)</f>
        <v>0</v>
      </c>
    </row>
    <row r="1164" spans="1:21" x14ac:dyDescent="0.2">
      <c r="A1164" s="3">
        <v>1163</v>
      </c>
      <c r="B1164" s="3">
        <v>47</v>
      </c>
      <c r="C1164" s="3" t="s">
        <v>18</v>
      </c>
      <c r="D1164" s="3" t="s">
        <v>40</v>
      </c>
      <c r="E1164" s="3" t="s">
        <v>41</v>
      </c>
      <c r="F1164" s="3">
        <v>92</v>
      </c>
      <c r="G1164" s="3" t="s">
        <v>97</v>
      </c>
      <c r="H1164" s="3" t="s">
        <v>43</v>
      </c>
      <c r="I1164" s="3" t="s">
        <v>143</v>
      </c>
      <c r="J1164" s="3" t="s">
        <v>24</v>
      </c>
      <c r="K1164" s="3">
        <v>42</v>
      </c>
      <c r="L1164" s="3" t="s">
        <v>151</v>
      </c>
      <c r="M1164" s="3" t="str">
        <f>IF(shopping_behavior_updated[[#This Row],[Subscription Status]]="","desconocido",shopping_behavior_updated[[#This Row],[Subscription Status]])</f>
        <v>No</v>
      </c>
      <c r="N1164" s="3" t="s">
        <v>26</v>
      </c>
      <c r="O1164" s="3" t="s">
        <v>25</v>
      </c>
      <c r="P1164" s="3" t="s">
        <v>25</v>
      </c>
      <c r="Q1164" s="3">
        <v>13</v>
      </c>
      <c r="R1164" s="3" t="s">
        <v>45</v>
      </c>
      <c r="S1164" s="3" t="s">
        <v>39</v>
      </c>
      <c r="T1164" s="3">
        <f>COUNTBLANK(shopping_behavior_updated[Customer ID])</f>
        <v>0</v>
      </c>
      <c r="U1164" s="3">
        <f>IF(IFERROR(VLOOKUP(shopping_behavior_updated[[#This Row],[Customer ID]],A1165:$A$3902,1,FALSE),0),1,0)</f>
        <v>0</v>
      </c>
    </row>
    <row r="1165" spans="1:21" x14ac:dyDescent="0.2">
      <c r="A1165" s="3">
        <v>1164</v>
      </c>
      <c r="B1165" s="3">
        <v>26</v>
      </c>
      <c r="C1165" s="3" t="s">
        <v>18</v>
      </c>
      <c r="D1165" s="3" t="s">
        <v>94</v>
      </c>
      <c r="E1165" s="3" t="s">
        <v>20</v>
      </c>
      <c r="F1165" s="3">
        <v>56</v>
      </c>
      <c r="G1165" s="3" t="s">
        <v>121</v>
      </c>
      <c r="H1165" s="3" t="s">
        <v>22</v>
      </c>
      <c r="I1165" s="3" t="s">
        <v>51</v>
      </c>
      <c r="J1165" s="3" t="s">
        <v>52</v>
      </c>
      <c r="K1165" s="3">
        <v>3</v>
      </c>
      <c r="L1165" s="3" t="s">
        <v>151</v>
      </c>
      <c r="M1165" s="3" t="str">
        <f>IF(shopping_behavior_updated[[#This Row],[Subscription Status]]="","desconocido",shopping_behavior_updated[[#This Row],[Subscription Status]])</f>
        <v>No</v>
      </c>
      <c r="N1165" s="3" t="s">
        <v>69</v>
      </c>
      <c r="O1165" s="3" t="s">
        <v>25</v>
      </c>
      <c r="P1165" s="3" t="s">
        <v>25</v>
      </c>
      <c r="Q1165" s="3">
        <v>24</v>
      </c>
      <c r="R1165" s="3" t="s">
        <v>85</v>
      </c>
      <c r="S1165" s="3" t="s">
        <v>87</v>
      </c>
      <c r="T1165" s="3">
        <f>COUNTBLANK(shopping_behavior_updated[Customer ID])</f>
        <v>0</v>
      </c>
      <c r="U1165" s="3">
        <f>IF(IFERROR(VLOOKUP(shopping_behavior_updated[[#This Row],[Customer ID]],A1166:$A$3902,1,FALSE),0),1,0)</f>
        <v>0</v>
      </c>
    </row>
    <row r="1166" spans="1:21" x14ac:dyDescent="0.2">
      <c r="A1166" s="3">
        <v>1165</v>
      </c>
      <c r="B1166" s="3">
        <v>68</v>
      </c>
      <c r="C1166" s="3" t="s">
        <v>18</v>
      </c>
      <c r="D1166" s="3" t="s">
        <v>80</v>
      </c>
      <c r="E1166" s="3" t="s">
        <v>20</v>
      </c>
      <c r="F1166" s="3">
        <v>96</v>
      </c>
      <c r="G1166" s="3" t="s">
        <v>55</v>
      </c>
      <c r="H1166" s="3" t="s">
        <v>43</v>
      </c>
      <c r="I1166" s="3" t="s">
        <v>95</v>
      </c>
      <c r="J1166" s="3" t="s">
        <v>24</v>
      </c>
      <c r="K1166" s="3">
        <v>42</v>
      </c>
      <c r="L1166" s="3" t="s">
        <v>151</v>
      </c>
      <c r="M1166" s="3" t="str">
        <f>IF(shopping_behavior_updated[[#This Row],[Subscription Status]]="","desconocido",shopping_behavior_updated[[#This Row],[Subscription Status]])</f>
        <v>No</v>
      </c>
      <c r="N1166" s="3" t="s">
        <v>53</v>
      </c>
      <c r="O1166" s="3" t="s">
        <v>25</v>
      </c>
      <c r="P1166" s="3" t="s">
        <v>25</v>
      </c>
      <c r="Q1166" s="3">
        <v>47</v>
      </c>
      <c r="R1166" s="3" t="s">
        <v>45</v>
      </c>
      <c r="S1166" s="3" t="s">
        <v>57</v>
      </c>
      <c r="T1166" s="3">
        <f>COUNTBLANK(shopping_behavior_updated[Customer ID])</f>
        <v>0</v>
      </c>
      <c r="U1166" s="3">
        <f>IF(IFERROR(VLOOKUP(shopping_behavior_updated[[#This Row],[Customer ID]],A1167:$A$3902,1,FALSE),0),1,0)</f>
        <v>0</v>
      </c>
    </row>
    <row r="1167" spans="1:21" x14ac:dyDescent="0.2">
      <c r="A1167" s="3">
        <v>1166</v>
      </c>
      <c r="B1167" s="3">
        <v>51</v>
      </c>
      <c r="C1167" s="3" t="s">
        <v>18</v>
      </c>
      <c r="D1167" s="3" t="s">
        <v>112</v>
      </c>
      <c r="E1167" s="3" t="s">
        <v>20</v>
      </c>
      <c r="F1167" s="3">
        <v>64</v>
      </c>
      <c r="G1167" s="3" t="s">
        <v>149</v>
      </c>
      <c r="H1167" s="3" t="s">
        <v>43</v>
      </c>
      <c r="I1167" s="3" t="s">
        <v>64</v>
      </c>
      <c r="J1167" s="3" t="s">
        <v>24</v>
      </c>
      <c r="K1167" s="3">
        <v>29</v>
      </c>
      <c r="L1167" s="3" t="s">
        <v>151</v>
      </c>
      <c r="M1167" s="3" t="str">
        <f>IF(shopping_behavior_updated[[#This Row],[Subscription Status]]="","desconocido",shopping_behavior_updated[[#This Row],[Subscription Status]])</f>
        <v>No</v>
      </c>
      <c r="N1167" s="3" t="s">
        <v>44</v>
      </c>
      <c r="O1167" s="3" t="s">
        <v>25</v>
      </c>
      <c r="P1167" s="3" t="s">
        <v>25</v>
      </c>
      <c r="Q1167" s="3">
        <v>21</v>
      </c>
      <c r="R1167" s="3" t="s">
        <v>27</v>
      </c>
      <c r="S1167" s="3" t="s">
        <v>96</v>
      </c>
      <c r="T1167" s="3">
        <f>COUNTBLANK(shopping_behavior_updated[Customer ID])</f>
        <v>0</v>
      </c>
      <c r="U1167" s="3">
        <f>IF(IFERROR(VLOOKUP(shopping_behavior_updated[[#This Row],[Customer ID]],A1168:$A$3902,1,FALSE),0),1,0)</f>
        <v>0</v>
      </c>
    </row>
    <row r="1168" spans="1:21" x14ac:dyDescent="0.2">
      <c r="A1168" s="3">
        <v>1167</v>
      </c>
      <c r="B1168" s="3">
        <v>48</v>
      </c>
      <c r="C1168" s="3" t="s">
        <v>18</v>
      </c>
      <c r="D1168" s="3" t="s">
        <v>80</v>
      </c>
      <c r="E1168" s="3" t="s">
        <v>20</v>
      </c>
      <c r="F1168" s="3">
        <v>48</v>
      </c>
      <c r="G1168" s="3" t="s">
        <v>138</v>
      </c>
      <c r="H1168" s="3" t="s">
        <v>35</v>
      </c>
      <c r="I1168" s="3" t="s">
        <v>92</v>
      </c>
      <c r="J1168" s="3" t="s">
        <v>24</v>
      </c>
      <c r="K1168" s="3">
        <v>37</v>
      </c>
      <c r="L1168" s="3" t="s">
        <v>151</v>
      </c>
      <c r="M1168" s="3" t="str">
        <f>IF(shopping_behavior_updated[[#This Row],[Subscription Status]]="","desconocido",shopping_behavior_updated[[#This Row],[Subscription Status]])</f>
        <v>No</v>
      </c>
      <c r="N1168" s="3" t="s">
        <v>73</v>
      </c>
      <c r="O1168" s="3" t="s">
        <v>25</v>
      </c>
      <c r="P1168" s="3" t="s">
        <v>25</v>
      </c>
      <c r="Q1168" s="3">
        <v>22</v>
      </c>
      <c r="R1168" s="3" t="s">
        <v>27</v>
      </c>
      <c r="S1168" s="3" t="s">
        <v>28</v>
      </c>
      <c r="T1168" s="3">
        <f>COUNTBLANK(shopping_behavior_updated[Customer ID])</f>
        <v>0</v>
      </c>
      <c r="U1168" s="3">
        <f>IF(IFERROR(VLOOKUP(shopping_behavior_updated[[#This Row],[Customer ID]],A1169:$A$3902,1,FALSE),0),1,0)</f>
        <v>0</v>
      </c>
    </row>
    <row r="1169" spans="1:21" x14ac:dyDescent="0.2">
      <c r="A1169" s="3">
        <v>1168</v>
      </c>
      <c r="B1169" s="3">
        <v>60</v>
      </c>
      <c r="C1169" s="3" t="s">
        <v>18</v>
      </c>
      <c r="D1169" s="3" t="s">
        <v>124</v>
      </c>
      <c r="E1169" s="3" t="s">
        <v>20</v>
      </c>
      <c r="F1169" s="3">
        <v>83</v>
      </c>
      <c r="G1169" s="3" t="s">
        <v>126</v>
      </c>
      <c r="H1169" s="3" t="s">
        <v>91</v>
      </c>
      <c r="I1169" s="3" t="s">
        <v>117</v>
      </c>
      <c r="J1169" s="3" t="s">
        <v>52</v>
      </c>
      <c r="K1169" s="3">
        <v>36</v>
      </c>
      <c r="L1169" s="3" t="s">
        <v>151</v>
      </c>
      <c r="M1169" s="3" t="str">
        <f>IF(shopping_behavior_updated[[#This Row],[Subscription Status]]="","desconocido",shopping_behavior_updated[[#This Row],[Subscription Status]])</f>
        <v>No</v>
      </c>
      <c r="N1169" s="3" t="s">
        <v>37</v>
      </c>
      <c r="O1169" s="3" t="s">
        <v>25</v>
      </c>
      <c r="P1169" s="3" t="s">
        <v>25</v>
      </c>
      <c r="Q1169" s="3">
        <v>16</v>
      </c>
      <c r="R1169" s="3" t="s">
        <v>45</v>
      </c>
      <c r="S1169" s="3" t="s">
        <v>57</v>
      </c>
      <c r="T1169" s="3">
        <f>COUNTBLANK(shopping_behavior_updated[Customer ID])</f>
        <v>0</v>
      </c>
      <c r="U1169" s="3">
        <f>IF(IFERROR(VLOOKUP(shopping_behavior_updated[[#This Row],[Customer ID]],A1170:$A$3902,1,FALSE),0),1,0)</f>
        <v>0</v>
      </c>
    </row>
    <row r="1170" spans="1:21" x14ac:dyDescent="0.2">
      <c r="A1170" s="3">
        <v>1169</v>
      </c>
      <c r="B1170" s="3">
        <v>68</v>
      </c>
      <c r="C1170" s="3" t="s">
        <v>18</v>
      </c>
      <c r="D1170" s="3" t="s">
        <v>118</v>
      </c>
      <c r="E1170" s="3" t="s">
        <v>66</v>
      </c>
      <c r="F1170" s="3">
        <v>91</v>
      </c>
      <c r="G1170" s="3" t="s">
        <v>90</v>
      </c>
      <c r="H1170" s="3" t="s">
        <v>22</v>
      </c>
      <c r="I1170" s="3" t="s">
        <v>82</v>
      </c>
      <c r="J1170" s="3" t="s">
        <v>52</v>
      </c>
      <c r="K1170" s="3">
        <v>36</v>
      </c>
      <c r="L1170" s="3" t="s">
        <v>151</v>
      </c>
      <c r="M1170" s="3" t="str">
        <f>IF(shopping_behavior_updated[[#This Row],[Subscription Status]]="","desconocido",shopping_behavior_updated[[#This Row],[Subscription Status]])</f>
        <v>No</v>
      </c>
      <c r="N1170" s="3" t="s">
        <v>53</v>
      </c>
      <c r="O1170" s="3" t="s">
        <v>25</v>
      </c>
      <c r="P1170" s="3" t="s">
        <v>25</v>
      </c>
      <c r="Q1170" s="3">
        <v>37</v>
      </c>
      <c r="R1170" s="3" t="s">
        <v>85</v>
      </c>
      <c r="S1170" s="3" t="s">
        <v>28</v>
      </c>
      <c r="T1170" s="3">
        <f>COUNTBLANK(shopping_behavior_updated[Customer ID])</f>
        <v>0</v>
      </c>
      <c r="U1170" s="3">
        <f>IF(IFERROR(VLOOKUP(shopping_behavior_updated[[#This Row],[Customer ID]],A1171:$A$3902,1,FALSE),0),1,0)</f>
        <v>0</v>
      </c>
    </row>
    <row r="1171" spans="1:21" x14ac:dyDescent="0.2">
      <c r="A1171" s="3">
        <v>1170</v>
      </c>
      <c r="B1171" s="3">
        <v>25</v>
      </c>
      <c r="C1171" s="3" t="s">
        <v>18</v>
      </c>
      <c r="D1171" s="3" t="s">
        <v>131</v>
      </c>
      <c r="E1171" s="3" t="s">
        <v>66</v>
      </c>
      <c r="F1171" s="3">
        <v>94</v>
      </c>
      <c r="G1171" s="3" t="s">
        <v>50</v>
      </c>
      <c r="H1171" s="3" t="s">
        <v>35</v>
      </c>
      <c r="I1171" s="3" t="s">
        <v>23</v>
      </c>
      <c r="J1171" s="3" t="s">
        <v>56</v>
      </c>
      <c r="K1171" s="3">
        <v>45</v>
      </c>
      <c r="L1171" s="3" t="s">
        <v>151</v>
      </c>
      <c r="M1171" s="3" t="str">
        <f>IF(shopping_behavior_updated[[#This Row],[Subscription Status]]="","desconocido",shopping_behavior_updated[[#This Row],[Subscription Status]])</f>
        <v>No</v>
      </c>
      <c r="N1171" s="3" t="s">
        <v>69</v>
      </c>
      <c r="O1171" s="3" t="s">
        <v>25</v>
      </c>
      <c r="P1171" s="3" t="s">
        <v>25</v>
      </c>
      <c r="Q1171" s="3">
        <v>3</v>
      </c>
      <c r="R1171" s="3" t="s">
        <v>32</v>
      </c>
      <c r="S1171" s="3" t="s">
        <v>48</v>
      </c>
      <c r="T1171" s="3">
        <f>COUNTBLANK(shopping_behavior_updated[Customer ID])</f>
        <v>0</v>
      </c>
      <c r="U1171" s="3">
        <f>IF(IFERROR(VLOOKUP(shopping_behavior_updated[[#This Row],[Customer ID]],A1172:$A$3902,1,FALSE),0),1,0)</f>
        <v>0</v>
      </c>
    </row>
    <row r="1172" spans="1:21" x14ac:dyDescent="0.2">
      <c r="A1172" s="3">
        <v>1171</v>
      </c>
      <c r="B1172" s="3">
        <v>57</v>
      </c>
      <c r="C1172" s="3" t="s">
        <v>18</v>
      </c>
      <c r="D1172" s="3" t="s">
        <v>86</v>
      </c>
      <c r="E1172" s="3" t="s">
        <v>20</v>
      </c>
      <c r="F1172" s="3">
        <v>62</v>
      </c>
      <c r="G1172" s="3" t="s">
        <v>114</v>
      </c>
      <c r="H1172" s="3" t="s">
        <v>35</v>
      </c>
      <c r="I1172" s="3" t="s">
        <v>107</v>
      </c>
      <c r="J1172" s="3" t="s">
        <v>36</v>
      </c>
      <c r="K1172" s="3">
        <v>32</v>
      </c>
      <c r="L1172" s="3" t="s">
        <v>151</v>
      </c>
      <c r="M1172" s="3" t="str">
        <f>IF(shopping_behavior_updated[[#This Row],[Subscription Status]]="","desconocido",shopping_behavior_updated[[#This Row],[Subscription Status]])</f>
        <v>No</v>
      </c>
      <c r="N1172" s="3" t="s">
        <v>26</v>
      </c>
      <c r="O1172" s="3" t="s">
        <v>25</v>
      </c>
      <c r="P1172" s="3" t="s">
        <v>25</v>
      </c>
      <c r="Q1172" s="3">
        <v>33</v>
      </c>
      <c r="R1172" s="3" t="s">
        <v>32</v>
      </c>
      <c r="S1172" s="3" t="s">
        <v>75</v>
      </c>
      <c r="T1172" s="3">
        <f>COUNTBLANK(shopping_behavior_updated[Customer ID])</f>
        <v>0</v>
      </c>
      <c r="U1172" s="3">
        <f>IF(IFERROR(VLOOKUP(shopping_behavior_updated[[#This Row],[Customer ID]],A1173:$A$3902,1,FALSE),0),1,0)</f>
        <v>0</v>
      </c>
    </row>
    <row r="1173" spans="1:21" x14ac:dyDescent="0.2">
      <c r="A1173" s="3">
        <v>1172</v>
      </c>
      <c r="B1173" s="3">
        <v>41</v>
      </c>
      <c r="C1173" s="3" t="s">
        <v>18</v>
      </c>
      <c r="D1173" s="3" t="s">
        <v>124</v>
      </c>
      <c r="E1173" s="3" t="s">
        <v>20</v>
      </c>
      <c r="F1173" s="3">
        <v>55</v>
      </c>
      <c r="G1173" s="3" t="s">
        <v>59</v>
      </c>
      <c r="H1173" s="3" t="s">
        <v>43</v>
      </c>
      <c r="I1173" s="3" t="s">
        <v>92</v>
      </c>
      <c r="J1173" s="3" t="s">
        <v>36</v>
      </c>
      <c r="K1173" s="3">
        <v>39</v>
      </c>
      <c r="L1173" s="3" t="s">
        <v>151</v>
      </c>
      <c r="M1173" s="3" t="str">
        <f>IF(shopping_behavior_updated[[#This Row],[Subscription Status]]="","desconocido",shopping_behavior_updated[[#This Row],[Subscription Status]])</f>
        <v>No</v>
      </c>
      <c r="N1173" s="3" t="s">
        <v>44</v>
      </c>
      <c r="O1173" s="3" t="s">
        <v>25</v>
      </c>
      <c r="P1173" s="3" t="s">
        <v>25</v>
      </c>
      <c r="Q1173" s="3">
        <v>15</v>
      </c>
      <c r="R1173" s="3" t="s">
        <v>85</v>
      </c>
      <c r="S1173" s="3" t="s">
        <v>48</v>
      </c>
      <c r="T1173" s="3">
        <f>COUNTBLANK(shopping_behavior_updated[Customer ID])</f>
        <v>0</v>
      </c>
      <c r="U1173" s="3">
        <f>IF(IFERROR(VLOOKUP(shopping_behavior_updated[[#This Row],[Customer ID]],A1174:$A$3902,1,FALSE),0),1,0)</f>
        <v>0</v>
      </c>
    </row>
    <row r="1174" spans="1:21" x14ac:dyDescent="0.2">
      <c r="A1174" s="3">
        <v>1173</v>
      </c>
      <c r="B1174" s="3">
        <v>59</v>
      </c>
      <c r="C1174" s="3" t="s">
        <v>18</v>
      </c>
      <c r="D1174" s="3" t="s">
        <v>61</v>
      </c>
      <c r="E1174" s="3" t="s">
        <v>62</v>
      </c>
      <c r="F1174" s="3">
        <v>68</v>
      </c>
      <c r="G1174" s="3" t="s">
        <v>46</v>
      </c>
      <c r="H1174" s="3" t="s">
        <v>22</v>
      </c>
      <c r="I1174" s="3" t="s">
        <v>99</v>
      </c>
      <c r="J1174" s="3" t="s">
        <v>36</v>
      </c>
      <c r="K1174" s="3">
        <v>46</v>
      </c>
      <c r="L1174" s="3" t="s">
        <v>151</v>
      </c>
      <c r="M1174" s="3" t="str">
        <f>IF(shopping_behavior_updated[[#This Row],[Subscription Status]]="","desconocido",shopping_behavior_updated[[#This Row],[Subscription Status]])</f>
        <v>No</v>
      </c>
      <c r="N1174" s="3" t="s">
        <v>73</v>
      </c>
      <c r="O1174" s="3" t="s">
        <v>25</v>
      </c>
      <c r="P1174" s="3" t="s">
        <v>25</v>
      </c>
      <c r="Q1174" s="3">
        <v>42</v>
      </c>
      <c r="R1174" s="3" t="s">
        <v>74</v>
      </c>
      <c r="S1174" s="3" t="s">
        <v>75</v>
      </c>
      <c r="T1174" s="3">
        <f>COUNTBLANK(shopping_behavior_updated[Customer ID])</f>
        <v>0</v>
      </c>
      <c r="U1174" s="3">
        <f>IF(IFERROR(VLOOKUP(shopping_behavior_updated[[#This Row],[Customer ID]],A1175:$A$3902,1,FALSE),0),1,0)</f>
        <v>0</v>
      </c>
    </row>
    <row r="1175" spans="1:21" x14ac:dyDescent="0.2">
      <c r="A1175" s="3">
        <v>1174</v>
      </c>
      <c r="B1175" s="3">
        <v>44</v>
      </c>
      <c r="C1175" s="3" t="s">
        <v>18</v>
      </c>
      <c r="D1175" s="3" t="s">
        <v>105</v>
      </c>
      <c r="E1175" s="3" t="s">
        <v>66</v>
      </c>
      <c r="F1175" s="3">
        <v>76</v>
      </c>
      <c r="G1175" s="3" t="s">
        <v>146</v>
      </c>
      <c r="H1175" s="3" t="s">
        <v>43</v>
      </c>
      <c r="I1175" s="3" t="s">
        <v>125</v>
      </c>
      <c r="J1175" s="3" t="s">
        <v>24</v>
      </c>
      <c r="K1175" s="3">
        <v>25</v>
      </c>
      <c r="L1175" s="3" t="s">
        <v>151</v>
      </c>
      <c r="M1175" s="3" t="str">
        <f>IF(shopping_behavior_updated[[#This Row],[Subscription Status]]="","desconocido",shopping_behavior_updated[[#This Row],[Subscription Status]])</f>
        <v>No</v>
      </c>
      <c r="N1175" s="3" t="s">
        <v>26</v>
      </c>
      <c r="O1175" s="3" t="s">
        <v>25</v>
      </c>
      <c r="P1175" s="3" t="s">
        <v>25</v>
      </c>
      <c r="Q1175" s="3">
        <v>42</v>
      </c>
      <c r="R1175" s="3" t="s">
        <v>32</v>
      </c>
      <c r="S1175" s="3" t="s">
        <v>75</v>
      </c>
      <c r="T1175" s="3">
        <f>COUNTBLANK(shopping_behavior_updated[Customer ID])</f>
        <v>0</v>
      </c>
      <c r="U1175" s="3">
        <f>IF(IFERROR(VLOOKUP(shopping_behavior_updated[[#This Row],[Customer ID]],A1176:$A$3902,1,FALSE),0),1,0)</f>
        <v>0</v>
      </c>
    </row>
    <row r="1176" spans="1:21" x14ac:dyDescent="0.2">
      <c r="A1176" s="3">
        <v>1175</v>
      </c>
      <c r="B1176" s="3">
        <v>42</v>
      </c>
      <c r="C1176" s="3" t="s">
        <v>18</v>
      </c>
      <c r="D1176" s="3" t="s">
        <v>131</v>
      </c>
      <c r="E1176" s="3" t="s">
        <v>66</v>
      </c>
      <c r="F1176" s="3">
        <v>31</v>
      </c>
      <c r="G1176" s="3" t="s">
        <v>150</v>
      </c>
      <c r="H1176" s="3" t="s">
        <v>43</v>
      </c>
      <c r="I1176" s="3" t="s">
        <v>93</v>
      </c>
      <c r="J1176" s="3" t="s">
        <v>24</v>
      </c>
      <c r="K1176" s="3">
        <v>43</v>
      </c>
      <c r="L1176" s="3" t="s">
        <v>151</v>
      </c>
      <c r="M1176" s="3" t="str">
        <f>IF(shopping_behavior_updated[[#This Row],[Subscription Status]]="","desconocido",shopping_behavior_updated[[#This Row],[Subscription Status]])</f>
        <v>No</v>
      </c>
      <c r="N1176" s="3" t="s">
        <v>26</v>
      </c>
      <c r="O1176" s="3" t="s">
        <v>25</v>
      </c>
      <c r="P1176" s="3" t="s">
        <v>25</v>
      </c>
      <c r="Q1176" s="3">
        <v>19</v>
      </c>
      <c r="R1176" s="3" t="s">
        <v>74</v>
      </c>
      <c r="S1176" s="3" t="s">
        <v>75</v>
      </c>
      <c r="T1176" s="3">
        <f>COUNTBLANK(shopping_behavior_updated[Customer ID])</f>
        <v>0</v>
      </c>
      <c r="U1176" s="3">
        <f>IF(IFERROR(VLOOKUP(shopping_behavior_updated[[#This Row],[Customer ID]],A1177:$A$3902,1,FALSE),0),1,0)</f>
        <v>0</v>
      </c>
    </row>
    <row r="1177" spans="1:21" x14ac:dyDescent="0.2">
      <c r="A1177" s="3">
        <v>1176</v>
      </c>
      <c r="B1177" s="3">
        <v>35</v>
      </c>
      <c r="C1177" s="3" t="s">
        <v>18</v>
      </c>
      <c r="D1177" s="3" t="s">
        <v>132</v>
      </c>
      <c r="E1177" s="3" t="s">
        <v>66</v>
      </c>
      <c r="F1177" s="3">
        <v>81</v>
      </c>
      <c r="G1177" s="3" t="s">
        <v>126</v>
      </c>
      <c r="H1177" s="3" t="s">
        <v>43</v>
      </c>
      <c r="I1177" s="3" t="s">
        <v>117</v>
      </c>
      <c r="J1177" s="3" t="s">
        <v>36</v>
      </c>
      <c r="K1177" s="3">
        <v>41</v>
      </c>
      <c r="L1177" s="3" t="s">
        <v>151</v>
      </c>
      <c r="M1177" s="3" t="str">
        <f>IF(shopping_behavior_updated[[#This Row],[Subscription Status]]="","desconocido",shopping_behavior_updated[[#This Row],[Subscription Status]])</f>
        <v>No</v>
      </c>
      <c r="N1177" s="3" t="s">
        <v>73</v>
      </c>
      <c r="O1177" s="3" t="s">
        <v>25</v>
      </c>
      <c r="P1177" s="3" t="s">
        <v>25</v>
      </c>
      <c r="Q1177" s="3">
        <v>26</v>
      </c>
      <c r="R1177" s="3" t="s">
        <v>45</v>
      </c>
      <c r="S1177" s="3" t="s">
        <v>57</v>
      </c>
      <c r="T1177" s="3">
        <f>COUNTBLANK(shopping_behavior_updated[Customer ID])</f>
        <v>0</v>
      </c>
      <c r="U1177" s="3">
        <f>IF(IFERROR(VLOOKUP(shopping_behavior_updated[[#This Row],[Customer ID]],A1178:$A$3902,1,FALSE),0),1,0)</f>
        <v>0</v>
      </c>
    </row>
    <row r="1178" spans="1:21" x14ac:dyDescent="0.2">
      <c r="A1178" s="3">
        <v>1177</v>
      </c>
      <c r="B1178" s="3">
        <v>36</v>
      </c>
      <c r="C1178" s="3" t="s">
        <v>18</v>
      </c>
      <c r="D1178" s="3" t="s">
        <v>80</v>
      </c>
      <c r="E1178" s="3" t="s">
        <v>20</v>
      </c>
      <c r="F1178" s="3">
        <v>83</v>
      </c>
      <c r="G1178" s="3" t="s">
        <v>46</v>
      </c>
      <c r="H1178" s="3" t="s">
        <v>43</v>
      </c>
      <c r="I1178" s="3" t="s">
        <v>107</v>
      </c>
      <c r="J1178" s="3" t="s">
        <v>24</v>
      </c>
      <c r="K1178" s="3">
        <v>46</v>
      </c>
      <c r="L1178" s="3" t="s">
        <v>151</v>
      </c>
      <c r="M1178" s="3" t="str">
        <f>IF(shopping_behavior_updated[[#This Row],[Subscription Status]]="","desconocido",shopping_behavior_updated[[#This Row],[Subscription Status]])</f>
        <v>No</v>
      </c>
      <c r="N1178" s="3" t="s">
        <v>37</v>
      </c>
      <c r="O1178" s="3" t="s">
        <v>25</v>
      </c>
      <c r="P1178" s="3" t="s">
        <v>25</v>
      </c>
      <c r="Q1178" s="3">
        <v>39</v>
      </c>
      <c r="R1178" s="3" t="s">
        <v>45</v>
      </c>
      <c r="S1178" s="3" t="s">
        <v>57</v>
      </c>
      <c r="T1178" s="3">
        <f>COUNTBLANK(shopping_behavior_updated[Customer ID])</f>
        <v>0</v>
      </c>
      <c r="U1178" s="3">
        <f>IF(IFERROR(VLOOKUP(shopping_behavior_updated[[#This Row],[Customer ID]],A1179:$A$3902,1,FALSE),0),1,0)</f>
        <v>0</v>
      </c>
    </row>
    <row r="1179" spans="1:21" x14ac:dyDescent="0.2">
      <c r="A1179" s="3">
        <v>1178</v>
      </c>
      <c r="B1179" s="3">
        <v>54</v>
      </c>
      <c r="C1179" s="3" t="s">
        <v>18</v>
      </c>
      <c r="D1179" s="3" t="s">
        <v>86</v>
      </c>
      <c r="E1179" s="3" t="s">
        <v>20</v>
      </c>
      <c r="F1179" s="3">
        <v>21</v>
      </c>
      <c r="G1179" s="3" t="s">
        <v>145</v>
      </c>
      <c r="H1179" s="3" t="s">
        <v>43</v>
      </c>
      <c r="I1179" s="3" t="s">
        <v>93</v>
      </c>
      <c r="J1179" s="3" t="s">
        <v>36</v>
      </c>
      <c r="K1179" s="3">
        <v>48</v>
      </c>
      <c r="L1179" s="3" t="s">
        <v>151</v>
      </c>
      <c r="M1179" s="3" t="str">
        <f>IF(shopping_behavior_updated[[#This Row],[Subscription Status]]="","desconocido",shopping_behavior_updated[[#This Row],[Subscription Status]])</f>
        <v>No</v>
      </c>
      <c r="N1179" s="3" t="s">
        <v>53</v>
      </c>
      <c r="O1179" s="3" t="s">
        <v>25</v>
      </c>
      <c r="P1179" s="3" t="s">
        <v>25</v>
      </c>
      <c r="Q1179" s="3">
        <v>24</v>
      </c>
      <c r="R1179" s="3" t="s">
        <v>85</v>
      </c>
      <c r="S1179" s="3" t="s">
        <v>87</v>
      </c>
      <c r="T1179" s="3">
        <f>COUNTBLANK(shopping_behavior_updated[Customer ID])</f>
        <v>0</v>
      </c>
      <c r="U1179" s="3">
        <f>IF(IFERROR(VLOOKUP(shopping_behavior_updated[[#This Row],[Customer ID]],A1180:$A$3902,1,FALSE),0),1,0)</f>
        <v>0</v>
      </c>
    </row>
    <row r="1180" spans="1:21" x14ac:dyDescent="0.2">
      <c r="A1180" s="3">
        <v>1179</v>
      </c>
      <c r="B1180" s="3">
        <v>37</v>
      </c>
      <c r="C1180" s="3" t="s">
        <v>18</v>
      </c>
      <c r="D1180" s="3" t="s">
        <v>80</v>
      </c>
      <c r="E1180" s="3" t="s">
        <v>20</v>
      </c>
      <c r="F1180" s="3">
        <v>22</v>
      </c>
      <c r="G1180" s="3" t="s">
        <v>130</v>
      </c>
      <c r="H1180" s="3" t="s">
        <v>43</v>
      </c>
      <c r="I1180" s="3" t="s">
        <v>84</v>
      </c>
      <c r="J1180" s="3" t="s">
        <v>36</v>
      </c>
      <c r="K1180" s="3">
        <v>49</v>
      </c>
      <c r="L1180" s="3" t="s">
        <v>151</v>
      </c>
      <c r="M1180" s="3" t="str">
        <f>IF(shopping_behavior_updated[[#This Row],[Subscription Status]]="","desconocido",shopping_behavior_updated[[#This Row],[Subscription Status]])</f>
        <v>No</v>
      </c>
      <c r="N1180" s="3" t="s">
        <v>26</v>
      </c>
      <c r="O1180" s="3" t="s">
        <v>25</v>
      </c>
      <c r="P1180" s="3" t="s">
        <v>25</v>
      </c>
      <c r="Q1180" s="3">
        <v>23</v>
      </c>
      <c r="R1180" s="3" t="s">
        <v>85</v>
      </c>
      <c r="S1180" s="3" t="s">
        <v>48</v>
      </c>
      <c r="T1180" s="3">
        <f>COUNTBLANK(shopping_behavior_updated[Customer ID])</f>
        <v>0</v>
      </c>
      <c r="U1180" s="3">
        <f>IF(IFERROR(VLOOKUP(shopping_behavior_updated[[#This Row],[Customer ID]],A1181:$A$3902,1,FALSE),0),1,0)</f>
        <v>0</v>
      </c>
    </row>
    <row r="1181" spans="1:21" x14ac:dyDescent="0.2">
      <c r="A1181" s="3">
        <v>1180</v>
      </c>
      <c r="B1181" s="3">
        <v>20</v>
      </c>
      <c r="C1181" s="3" t="s">
        <v>18</v>
      </c>
      <c r="D1181" s="3" t="s">
        <v>112</v>
      </c>
      <c r="E1181" s="3" t="s">
        <v>20</v>
      </c>
      <c r="F1181" s="3">
        <v>33</v>
      </c>
      <c r="G1181" s="3" t="s">
        <v>115</v>
      </c>
      <c r="H1181" s="3" t="s">
        <v>43</v>
      </c>
      <c r="I1181" s="3" t="s">
        <v>143</v>
      </c>
      <c r="J1181" s="3" t="s">
        <v>52</v>
      </c>
      <c r="K1181" s="3">
        <v>28</v>
      </c>
      <c r="L1181" s="3" t="s">
        <v>151</v>
      </c>
      <c r="M1181" s="3" t="str">
        <f>IF(shopping_behavior_updated[[#This Row],[Subscription Status]]="","desconocido",shopping_behavior_updated[[#This Row],[Subscription Status]])</f>
        <v>No</v>
      </c>
      <c r="N1181" s="3" t="s">
        <v>37</v>
      </c>
      <c r="O1181" s="3" t="s">
        <v>25</v>
      </c>
      <c r="P1181" s="3" t="s">
        <v>25</v>
      </c>
      <c r="Q1181" s="3">
        <v>44</v>
      </c>
      <c r="R1181" s="3" t="s">
        <v>74</v>
      </c>
      <c r="S1181" s="3" t="s">
        <v>48</v>
      </c>
      <c r="T1181" s="3">
        <f>COUNTBLANK(shopping_behavior_updated[Customer ID])</f>
        <v>0</v>
      </c>
      <c r="U1181" s="3">
        <f>IF(IFERROR(VLOOKUP(shopping_behavior_updated[[#This Row],[Customer ID]],A1182:$A$3902,1,FALSE),0),1,0)</f>
        <v>0</v>
      </c>
    </row>
    <row r="1182" spans="1:21" x14ac:dyDescent="0.2">
      <c r="A1182" s="3">
        <v>1181</v>
      </c>
      <c r="B1182" s="3">
        <v>23</v>
      </c>
      <c r="C1182" s="3" t="s">
        <v>18</v>
      </c>
      <c r="D1182" s="3" t="s">
        <v>86</v>
      </c>
      <c r="E1182" s="3" t="s">
        <v>20</v>
      </c>
      <c r="F1182" s="3">
        <v>23</v>
      </c>
      <c r="G1182" s="3" t="s">
        <v>46</v>
      </c>
      <c r="H1182" s="3" t="s">
        <v>35</v>
      </c>
      <c r="I1182" s="3" t="s">
        <v>117</v>
      </c>
      <c r="J1182" s="3" t="s">
        <v>36</v>
      </c>
      <c r="K1182" s="3">
        <v>49</v>
      </c>
      <c r="L1182" s="3" t="s">
        <v>151</v>
      </c>
      <c r="M1182" s="3" t="str">
        <f>IF(shopping_behavior_updated[[#This Row],[Subscription Status]]="","desconocido",shopping_behavior_updated[[#This Row],[Subscription Status]])</f>
        <v>No</v>
      </c>
      <c r="N1182" s="3" t="s">
        <v>53</v>
      </c>
      <c r="O1182" s="3" t="s">
        <v>25</v>
      </c>
      <c r="P1182" s="3" t="s">
        <v>25</v>
      </c>
      <c r="Q1182" s="3">
        <v>34</v>
      </c>
      <c r="R1182" s="3" t="s">
        <v>32</v>
      </c>
      <c r="S1182" s="3" t="s">
        <v>87</v>
      </c>
      <c r="T1182" s="3">
        <f>COUNTBLANK(shopping_behavior_updated[Customer ID])</f>
        <v>0</v>
      </c>
      <c r="U1182" s="3">
        <f>IF(IFERROR(VLOOKUP(shopping_behavior_updated[[#This Row],[Customer ID]],A1183:$A$3902,1,FALSE),0),1,0)</f>
        <v>0</v>
      </c>
    </row>
    <row r="1183" spans="1:21" x14ac:dyDescent="0.2">
      <c r="A1183" s="3">
        <v>1182</v>
      </c>
      <c r="B1183" s="3">
        <v>61</v>
      </c>
      <c r="C1183" s="3" t="s">
        <v>18</v>
      </c>
      <c r="D1183" s="3" t="s">
        <v>58</v>
      </c>
      <c r="E1183" s="3" t="s">
        <v>20</v>
      </c>
      <c r="F1183" s="3">
        <v>96</v>
      </c>
      <c r="G1183" s="3" t="s">
        <v>83</v>
      </c>
      <c r="H1183" s="3" t="s">
        <v>22</v>
      </c>
      <c r="I1183" s="3" t="s">
        <v>84</v>
      </c>
      <c r="J1183" s="3" t="s">
        <v>52</v>
      </c>
      <c r="K1183" s="3">
        <v>35</v>
      </c>
      <c r="L1183" s="3" t="s">
        <v>151</v>
      </c>
      <c r="M1183" s="3" t="str">
        <f>IF(shopping_behavior_updated[[#This Row],[Subscription Status]]="","desconocido",shopping_behavior_updated[[#This Row],[Subscription Status]])</f>
        <v>No</v>
      </c>
      <c r="N1183" s="3" t="s">
        <v>37</v>
      </c>
      <c r="O1183" s="3" t="s">
        <v>25</v>
      </c>
      <c r="P1183" s="3" t="s">
        <v>25</v>
      </c>
      <c r="Q1183" s="3">
        <v>43</v>
      </c>
      <c r="R1183" s="3" t="s">
        <v>74</v>
      </c>
      <c r="S1183" s="3" t="s">
        <v>57</v>
      </c>
      <c r="T1183" s="3">
        <f>COUNTBLANK(shopping_behavior_updated[Customer ID])</f>
        <v>0</v>
      </c>
      <c r="U1183" s="3">
        <f>IF(IFERROR(VLOOKUP(shopping_behavior_updated[[#This Row],[Customer ID]],A1184:$A$3902,1,FALSE),0),1,0)</f>
        <v>0</v>
      </c>
    </row>
    <row r="1184" spans="1:21" x14ac:dyDescent="0.2">
      <c r="A1184" s="3">
        <v>1183</v>
      </c>
      <c r="B1184" s="3">
        <v>37</v>
      </c>
      <c r="C1184" s="3" t="s">
        <v>18</v>
      </c>
      <c r="D1184" s="3" t="s">
        <v>105</v>
      </c>
      <c r="E1184" s="3" t="s">
        <v>66</v>
      </c>
      <c r="F1184" s="3">
        <v>21</v>
      </c>
      <c r="G1184" s="3" t="s">
        <v>129</v>
      </c>
      <c r="H1184" s="3" t="s">
        <v>43</v>
      </c>
      <c r="I1184" s="3" t="s">
        <v>31</v>
      </c>
      <c r="J1184" s="3" t="s">
        <v>36</v>
      </c>
      <c r="K1184" s="3">
        <v>38</v>
      </c>
      <c r="L1184" s="3" t="s">
        <v>151</v>
      </c>
      <c r="M1184" s="3" t="str">
        <f>IF(shopping_behavior_updated[[#This Row],[Subscription Status]]="","desconocido",shopping_behavior_updated[[#This Row],[Subscription Status]])</f>
        <v>No</v>
      </c>
      <c r="N1184" s="3" t="s">
        <v>26</v>
      </c>
      <c r="O1184" s="3" t="s">
        <v>25</v>
      </c>
      <c r="P1184" s="3" t="s">
        <v>25</v>
      </c>
      <c r="Q1184" s="3">
        <v>45</v>
      </c>
      <c r="R1184" s="3" t="s">
        <v>45</v>
      </c>
      <c r="S1184" s="3" t="s">
        <v>57</v>
      </c>
      <c r="T1184" s="3">
        <f>COUNTBLANK(shopping_behavior_updated[Customer ID])</f>
        <v>0</v>
      </c>
      <c r="U1184" s="3">
        <f>IF(IFERROR(VLOOKUP(shopping_behavior_updated[[#This Row],[Customer ID]],A1185:$A$3902,1,FALSE),0),1,0)</f>
        <v>0</v>
      </c>
    </row>
    <row r="1185" spans="1:21" x14ac:dyDescent="0.2">
      <c r="A1185" s="3">
        <v>1184</v>
      </c>
      <c r="B1185" s="3">
        <v>23</v>
      </c>
      <c r="C1185" s="3" t="s">
        <v>18</v>
      </c>
      <c r="D1185" s="3" t="s">
        <v>94</v>
      </c>
      <c r="E1185" s="3" t="s">
        <v>20</v>
      </c>
      <c r="F1185" s="3">
        <v>39</v>
      </c>
      <c r="G1185" s="3" t="s">
        <v>59</v>
      </c>
      <c r="H1185" s="3" t="s">
        <v>43</v>
      </c>
      <c r="I1185" s="3" t="s">
        <v>133</v>
      </c>
      <c r="J1185" s="3" t="s">
        <v>36</v>
      </c>
      <c r="K1185" s="3">
        <v>45</v>
      </c>
      <c r="L1185" s="3" t="s">
        <v>151</v>
      </c>
      <c r="M1185" s="3" t="str">
        <f>IF(shopping_behavior_updated[[#This Row],[Subscription Status]]="","desconocido",shopping_behavior_updated[[#This Row],[Subscription Status]])</f>
        <v>No</v>
      </c>
      <c r="N1185" s="3" t="s">
        <v>69</v>
      </c>
      <c r="O1185" s="3" t="s">
        <v>25</v>
      </c>
      <c r="P1185" s="3" t="s">
        <v>25</v>
      </c>
      <c r="Q1185" s="3">
        <v>4</v>
      </c>
      <c r="R1185" s="3" t="s">
        <v>38</v>
      </c>
      <c r="S1185" s="3" t="s">
        <v>39</v>
      </c>
      <c r="T1185" s="3">
        <f>COUNTBLANK(shopping_behavior_updated[Customer ID])</f>
        <v>0</v>
      </c>
      <c r="U1185" s="3">
        <f>IF(IFERROR(VLOOKUP(shopping_behavior_updated[[#This Row],[Customer ID]],A1186:$A$3902,1,FALSE),0),1,0)</f>
        <v>0</v>
      </c>
    </row>
    <row r="1186" spans="1:21" x14ac:dyDescent="0.2">
      <c r="A1186" s="3">
        <v>1185</v>
      </c>
      <c r="B1186" s="3">
        <v>63</v>
      </c>
      <c r="C1186" s="3" t="s">
        <v>18</v>
      </c>
      <c r="D1186" s="3" t="s">
        <v>132</v>
      </c>
      <c r="E1186" s="3" t="s">
        <v>66</v>
      </c>
      <c r="F1186" s="3">
        <v>73</v>
      </c>
      <c r="G1186" s="3" t="s">
        <v>130</v>
      </c>
      <c r="H1186" s="3" t="s">
        <v>35</v>
      </c>
      <c r="I1186" s="3" t="s">
        <v>125</v>
      </c>
      <c r="J1186" s="3" t="s">
        <v>56</v>
      </c>
      <c r="K1186" s="3">
        <v>34</v>
      </c>
      <c r="L1186" s="3" t="s">
        <v>151</v>
      </c>
      <c r="M1186" s="3" t="str">
        <f>IF(shopping_behavior_updated[[#This Row],[Subscription Status]]="","desconocido",shopping_behavior_updated[[#This Row],[Subscription Status]])</f>
        <v>No</v>
      </c>
      <c r="N1186" s="3" t="s">
        <v>26</v>
      </c>
      <c r="O1186" s="3" t="s">
        <v>25</v>
      </c>
      <c r="P1186" s="3" t="s">
        <v>25</v>
      </c>
      <c r="Q1186" s="3">
        <v>19</v>
      </c>
      <c r="R1186" s="3" t="s">
        <v>38</v>
      </c>
      <c r="S1186" s="3" t="s">
        <v>48</v>
      </c>
      <c r="T1186" s="3">
        <f>COUNTBLANK(shopping_behavior_updated[Customer ID])</f>
        <v>0</v>
      </c>
      <c r="U1186" s="3">
        <f>IF(IFERROR(VLOOKUP(shopping_behavior_updated[[#This Row],[Customer ID]],A1187:$A$3902,1,FALSE),0),1,0)</f>
        <v>0</v>
      </c>
    </row>
    <row r="1187" spans="1:21" x14ac:dyDescent="0.2">
      <c r="A1187" s="3">
        <v>1186</v>
      </c>
      <c r="B1187" s="3">
        <v>47</v>
      </c>
      <c r="C1187" s="3" t="s">
        <v>18</v>
      </c>
      <c r="D1187" s="3" t="s">
        <v>33</v>
      </c>
      <c r="E1187" s="3" t="s">
        <v>20</v>
      </c>
      <c r="F1187" s="3">
        <v>64</v>
      </c>
      <c r="G1187" s="3" t="s">
        <v>30</v>
      </c>
      <c r="H1187" s="3" t="s">
        <v>43</v>
      </c>
      <c r="I1187" s="3" t="s">
        <v>135</v>
      </c>
      <c r="J1187" s="3" t="s">
        <v>36</v>
      </c>
      <c r="K1187" s="3">
        <v>39</v>
      </c>
      <c r="L1187" s="3" t="s">
        <v>151</v>
      </c>
      <c r="M1187" s="3" t="str">
        <f>IF(shopping_behavior_updated[[#This Row],[Subscription Status]]="","desconocido",shopping_behavior_updated[[#This Row],[Subscription Status]])</f>
        <v>No</v>
      </c>
      <c r="N1187" s="3" t="s">
        <v>53</v>
      </c>
      <c r="O1187" s="3" t="s">
        <v>25</v>
      </c>
      <c r="P1187" s="3" t="s">
        <v>25</v>
      </c>
      <c r="Q1187" s="3">
        <v>29</v>
      </c>
      <c r="R1187" s="3" t="s">
        <v>38</v>
      </c>
      <c r="S1187" s="3" t="s">
        <v>87</v>
      </c>
      <c r="T1187" s="3">
        <f>COUNTBLANK(shopping_behavior_updated[Customer ID])</f>
        <v>0</v>
      </c>
      <c r="U1187" s="3">
        <f>IF(IFERROR(VLOOKUP(shopping_behavior_updated[[#This Row],[Customer ID]],A1188:$A$3902,1,FALSE),0),1,0)</f>
        <v>0</v>
      </c>
    </row>
    <row r="1188" spans="1:21" x14ac:dyDescent="0.2">
      <c r="A1188" s="3">
        <v>1187</v>
      </c>
      <c r="B1188" s="3">
        <v>63</v>
      </c>
      <c r="C1188" s="3" t="s">
        <v>18</v>
      </c>
      <c r="D1188" s="3" t="s">
        <v>33</v>
      </c>
      <c r="E1188" s="3" t="s">
        <v>20</v>
      </c>
      <c r="F1188" s="3">
        <v>68</v>
      </c>
      <c r="G1188" s="3" t="s">
        <v>115</v>
      </c>
      <c r="H1188" s="3" t="s">
        <v>43</v>
      </c>
      <c r="I1188" s="3" t="s">
        <v>117</v>
      </c>
      <c r="J1188" s="3" t="s">
        <v>52</v>
      </c>
      <c r="K1188" s="3">
        <v>41</v>
      </c>
      <c r="L1188" s="3" t="s">
        <v>151</v>
      </c>
      <c r="M1188" s="3" t="str">
        <f>IF(shopping_behavior_updated[[#This Row],[Subscription Status]]="","desconocido",shopping_behavior_updated[[#This Row],[Subscription Status]])</f>
        <v>No</v>
      </c>
      <c r="N1188" s="3" t="s">
        <v>69</v>
      </c>
      <c r="O1188" s="3" t="s">
        <v>25</v>
      </c>
      <c r="P1188" s="3" t="s">
        <v>25</v>
      </c>
      <c r="Q1188" s="3">
        <v>27</v>
      </c>
      <c r="R1188" s="3" t="s">
        <v>38</v>
      </c>
      <c r="S1188" s="3" t="s">
        <v>48</v>
      </c>
      <c r="T1188" s="3">
        <f>COUNTBLANK(shopping_behavior_updated[Customer ID])</f>
        <v>0</v>
      </c>
      <c r="U1188" s="3">
        <f>IF(IFERROR(VLOOKUP(shopping_behavior_updated[[#This Row],[Customer ID]],A1189:$A$3902,1,FALSE),0),1,0)</f>
        <v>0</v>
      </c>
    </row>
    <row r="1189" spans="1:21" x14ac:dyDescent="0.2">
      <c r="A1189" s="3">
        <v>1188</v>
      </c>
      <c r="B1189" s="3">
        <v>56</v>
      </c>
      <c r="C1189" s="3" t="s">
        <v>18</v>
      </c>
      <c r="D1189" s="3" t="s">
        <v>123</v>
      </c>
      <c r="E1189" s="3" t="s">
        <v>66</v>
      </c>
      <c r="F1189" s="3">
        <v>89</v>
      </c>
      <c r="G1189" s="3" t="s">
        <v>145</v>
      </c>
      <c r="H1189" s="3" t="s">
        <v>22</v>
      </c>
      <c r="I1189" s="3" t="s">
        <v>31</v>
      </c>
      <c r="J1189" s="3" t="s">
        <v>56</v>
      </c>
      <c r="K1189" s="3">
        <v>3</v>
      </c>
      <c r="L1189" s="3" t="s">
        <v>151</v>
      </c>
      <c r="M1189" s="3" t="str">
        <f>IF(shopping_behavior_updated[[#This Row],[Subscription Status]]="","desconocido",shopping_behavior_updated[[#This Row],[Subscription Status]])</f>
        <v>No</v>
      </c>
      <c r="N1189" s="3" t="s">
        <v>26</v>
      </c>
      <c r="O1189" s="3" t="s">
        <v>25</v>
      </c>
      <c r="P1189" s="3" t="s">
        <v>25</v>
      </c>
      <c r="Q1189" s="3">
        <v>37</v>
      </c>
      <c r="R1189" s="3" t="s">
        <v>38</v>
      </c>
      <c r="S1189" s="3" t="s">
        <v>96</v>
      </c>
      <c r="T1189" s="3">
        <f>COUNTBLANK(shopping_behavior_updated[Customer ID])</f>
        <v>0</v>
      </c>
      <c r="U1189" s="3">
        <f>IF(IFERROR(VLOOKUP(shopping_behavior_updated[[#This Row],[Customer ID]],A1190:$A$3902,1,FALSE),0),1,0)</f>
        <v>0</v>
      </c>
    </row>
    <row r="1190" spans="1:21" x14ac:dyDescent="0.2">
      <c r="A1190" s="3">
        <v>1189</v>
      </c>
      <c r="B1190" s="3">
        <v>68</v>
      </c>
      <c r="C1190" s="3" t="s">
        <v>18</v>
      </c>
      <c r="D1190" s="3" t="s">
        <v>19</v>
      </c>
      <c r="E1190" s="3" t="s">
        <v>20</v>
      </c>
      <c r="F1190" s="3">
        <v>29</v>
      </c>
      <c r="G1190" s="3" t="s">
        <v>90</v>
      </c>
      <c r="H1190" s="3" t="s">
        <v>43</v>
      </c>
      <c r="I1190" s="3" t="s">
        <v>135</v>
      </c>
      <c r="J1190" s="3" t="s">
        <v>52</v>
      </c>
      <c r="K1190" s="3">
        <v>33</v>
      </c>
      <c r="L1190" s="3" t="s">
        <v>151</v>
      </c>
      <c r="M1190" s="3" t="str">
        <f>IF(shopping_behavior_updated[[#This Row],[Subscription Status]]="","desconocido",shopping_behavior_updated[[#This Row],[Subscription Status]])</f>
        <v>No</v>
      </c>
      <c r="N1190" s="3" t="s">
        <v>44</v>
      </c>
      <c r="O1190" s="3" t="s">
        <v>25</v>
      </c>
      <c r="P1190" s="3" t="s">
        <v>25</v>
      </c>
      <c r="Q1190" s="3">
        <v>11</v>
      </c>
      <c r="R1190" s="3" t="s">
        <v>38</v>
      </c>
      <c r="S1190" s="3" t="s">
        <v>39</v>
      </c>
      <c r="T1190" s="3">
        <f>COUNTBLANK(shopping_behavior_updated[Customer ID])</f>
        <v>0</v>
      </c>
      <c r="U1190" s="3">
        <f>IF(IFERROR(VLOOKUP(shopping_behavior_updated[[#This Row],[Customer ID]],A1191:$A$3902,1,FALSE),0),1,0)</f>
        <v>0</v>
      </c>
    </row>
    <row r="1191" spans="1:21" x14ac:dyDescent="0.2">
      <c r="A1191" s="3">
        <v>1190</v>
      </c>
      <c r="B1191" s="3">
        <v>64</v>
      </c>
      <c r="C1191" s="3" t="s">
        <v>18</v>
      </c>
      <c r="D1191" s="3" t="s">
        <v>54</v>
      </c>
      <c r="E1191" s="3" t="s">
        <v>20</v>
      </c>
      <c r="F1191" s="3">
        <v>97</v>
      </c>
      <c r="G1191" s="3" t="s">
        <v>71</v>
      </c>
      <c r="H1191" s="3" t="s">
        <v>91</v>
      </c>
      <c r="I1191" s="3" t="s">
        <v>84</v>
      </c>
      <c r="J1191" s="3" t="s">
        <v>52</v>
      </c>
      <c r="K1191" s="3">
        <v>49</v>
      </c>
      <c r="L1191" s="3" t="s">
        <v>151</v>
      </c>
      <c r="M1191" s="3" t="str">
        <f>IF(shopping_behavior_updated[[#This Row],[Subscription Status]]="","desconocido",shopping_behavior_updated[[#This Row],[Subscription Status]])</f>
        <v>No</v>
      </c>
      <c r="N1191" s="3" t="s">
        <v>37</v>
      </c>
      <c r="O1191" s="3" t="s">
        <v>25</v>
      </c>
      <c r="P1191" s="3" t="s">
        <v>25</v>
      </c>
      <c r="Q1191" s="3">
        <v>28</v>
      </c>
      <c r="R1191" s="3" t="s">
        <v>85</v>
      </c>
      <c r="S1191" s="3" t="s">
        <v>48</v>
      </c>
      <c r="T1191" s="3">
        <f>COUNTBLANK(shopping_behavior_updated[Customer ID])</f>
        <v>0</v>
      </c>
      <c r="U1191" s="3">
        <f>IF(IFERROR(VLOOKUP(shopping_behavior_updated[[#This Row],[Customer ID]],A1192:$A$3902,1,FALSE),0),1,0)</f>
        <v>0</v>
      </c>
    </row>
    <row r="1192" spans="1:21" x14ac:dyDescent="0.2">
      <c r="A1192" s="3">
        <v>1191</v>
      </c>
      <c r="B1192" s="3">
        <v>62</v>
      </c>
      <c r="C1192" s="3" t="s">
        <v>18</v>
      </c>
      <c r="D1192" s="3" t="s">
        <v>54</v>
      </c>
      <c r="E1192" s="3" t="s">
        <v>20</v>
      </c>
      <c r="F1192" s="3">
        <v>45</v>
      </c>
      <c r="G1192" s="3" t="s">
        <v>130</v>
      </c>
      <c r="H1192" s="3" t="s">
        <v>43</v>
      </c>
      <c r="I1192" s="3" t="s">
        <v>120</v>
      </c>
      <c r="J1192" s="3" t="s">
        <v>24</v>
      </c>
      <c r="K1192" s="3">
        <v>43</v>
      </c>
      <c r="L1192" s="3" t="s">
        <v>151</v>
      </c>
      <c r="M1192" s="3" t="str">
        <f>IF(shopping_behavior_updated[[#This Row],[Subscription Status]]="","desconocido",shopping_behavior_updated[[#This Row],[Subscription Status]])</f>
        <v>No</v>
      </c>
      <c r="N1192" s="3" t="s">
        <v>44</v>
      </c>
      <c r="O1192" s="3" t="s">
        <v>25</v>
      </c>
      <c r="P1192" s="3" t="s">
        <v>25</v>
      </c>
      <c r="Q1192" s="3">
        <v>31</v>
      </c>
      <c r="R1192" s="3" t="s">
        <v>38</v>
      </c>
      <c r="S1192" s="3" t="s">
        <v>39</v>
      </c>
      <c r="T1192" s="3">
        <f>COUNTBLANK(shopping_behavior_updated[Customer ID])</f>
        <v>0</v>
      </c>
      <c r="U1192" s="3">
        <f>IF(IFERROR(VLOOKUP(shopping_behavior_updated[[#This Row],[Customer ID]],A1193:$A$3902,1,FALSE),0),1,0)</f>
        <v>0</v>
      </c>
    </row>
    <row r="1193" spans="1:21" x14ac:dyDescent="0.2">
      <c r="A1193" s="3">
        <v>1192</v>
      </c>
      <c r="B1193" s="3">
        <v>34</v>
      </c>
      <c r="C1193" s="3" t="s">
        <v>18</v>
      </c>
      <c r="D1193" s="3" t="s">
        <v>112</v>
      </c>
      <c r="E1193" s="3" t="s">
        <v>20</v>
      </c>
      <c r="F1193" s="3">
        <v>70</v>
      </c>
      <c r="G1193" s="3" t="s">
        <v>115</v>
      </c>
      <c r="H1193" s="3" t="s">
        <v>22</v>
      </c>
      <c r="I1193" s="3" t="s">
        <v>60</v>
      </c>
      <c r="J1193" s="3" t="s">
        <v>24</v>
      </c>
      <c r="K1193" s="3">
        <v>41</v>
      </c>
      <c r="L1193" s="3" t="s">
        <v>151</v>
      </c>
      <c r="M1193" s="3" t="str">
        <f>IF(shopping_behavior_updated[[#This Row],[Subscription Status]]="","desconocido",shopping_behavior_updated[[#This Row],[Subscription Status]])</f>
        <v>No</v>
      </c>
      <c r="N1193" s="3" t="s">
        <v>37</v>
      </c>
      <c r="O1193" s="3" t="s">
        <v>25</v>
      </c>
      <c r="P1193" s="3" t="s">
        <v>25</v>
      </c>
      <c r="Q1193" s="3">
        <v>50</v>
      </c>
      <c r="R1193" s="3" t="s">
        <v>27</v>
      </c>
      <c r="S1193" s="3" t="s">
        <v>57</v>
      </c>
      <c r="T1193" s="3">
        <f>COUNTBLANK(shopping_behavior_updated[Customer ID])</f>
        <v>0</v>
      </c>
      <c r="U1193" s="3">
        <f>IF(IFERROR(VLOOKUP(shopping_behavior_updated[[#This Row],[Customer ID]],A1194:$A$3902,1,FALSE),0),1,0)</f>
        <v>0</v>
      </c>
    </row>
    <row r="1194" spans="1:21" x14ac:dyDescent="0.2">
      <c r="A1194" s="3">
        <v>1193</v>
      </c>
      <c r="B1194" s="3">
        <v>49</v>
      </c>
      <c r="C1194" s="3" t="s">
        <v>18</v>
      </c>
      <c r="D1194" s="3" t="s">
        <v>61</v>
      </c>
      <c r="E1194" s="3" t="s">
        <v>62</v>
      </c>
      <c r="F1194" s="3">
        <v>56</v>
      </c>
      <c r="G1194" s="3" t="s">
        <v>102</v>
      </c>
      <c r="H1194" s="3" t="s">
        <v>43</v>
      </c>
      <c r="I1194" s="3" t="s">
        <v>47</v>
      </c>
      <c r="J1194" s="3" t="s">
        <v>52</v>
      </c>
      <c r="K1194" s="3">
        <v>4</v>
      </c>
      <c r="L1194" s="3" t="s">
        <v>151</v>
      </c>
      <c r="M1194" s="3" t="str">
        <f>IF(shopping_behavior_updated[[#This Row],[Subscription Status]]="","desconocido",shopping_behavior_updated[[#This Row],[Subscription Status]])</f>
        <v>No</v>
      </c>
      <c r="N1194" s="3" t="s">
        <v>69</v>
      </c>
      <c r="O1194" s="3" t="s">
        <v>25</v>
      </c>
      <c r="P1194" s="3" t="s">
        <v>25</v>
      </c>
      <c r="Q1194" s="3">
        <v>42</v>
      </c>
      <c r="R1194" s="3" t="s">
        <v>27</v>
      </c>
      <c r="S1194" s="3" t="s">
        <v>57</v>
      </c>
      <c r="T1194" s="3">
        <f>COUNTBLANK(shopping_behavior_updated[Customer ID])</f>
        <v>0</v>
      </c>
      <c r="U1194" s="3">
        <f>IF(IFERROR(VLOOKUP(shopping_behavior_updated[[#This Row],[Customer ID]],A1195:$A$3902,1,FALSE),0),1,0)</f>
        <v>0</v>
      </c>
    </row>
    <row r="1195" spans="1:21" x14ac:dyDescent="0.2">
      <c r="A1195" s="3">
        <v>1194</v>
      </c>
      <c r="B1195" s="3">
        <v>40</v>
      </c>
      <c r="C1195" s="3" t="s">
        <v>18</v>
      </c>
      <c r="D1195" s="3" t="s">
        <v>101</v>
      </c>
      <c r="E1195" s="3" t="s">
        <v>62</v>
      </c>
      <c r="F1195" s="3">
        <v>55</v>
      </c>
      <c r="G1195" s="3" t="s">
        <v>119</v>
      </c>
      <c r="H1195" s="3" t="s">
        <v>22</v>
      </c>
      <c r="I1195" s="3" t="s">
        <v>68</v>
      </c>
      <c r="J1195" s="3" t="s">
        <v>56</v>
      </c>
      <c r="K1195" s="3">
        <v>5</v>
      </c>
      <c r="L1195" s="3" t="s">
        <v>151</v>
      </c>
      <c r="M1195" s="3" t="str">
        <f>IF(shopping_behavior_updated[[#This Row],[Subscription Status]]="","desconocido",shopping_behavior_updated[[#This Row],[Subscription Status]])</f>
        <v>No</v>
      </c>
      <c r="N1195" s="3" t="s">
        <v>69</v>
      </c>
      <c r="O1195" s="3" t="s">
        <v>25</v>
      </c>
      <c r="P1195" s="3" t="s">
        <v>25</v>
      </c>
      <c r="Q1195" s="3">
        <v>18</v>
      </c>
      <c r="R1195" s="3" t="s">
        <v>38</v>
      </c>
      <c r="S1195" s="3" t="s">
        <v>28</v>
      </c>
      <c r="T1195" s="3">
        <f>COUNTBLANK(shopping_behavior_updated[Customer ID])</f>
        <v>0</v>
      </c>
      <c r="U1195" s="3">
        <f>IF(IFERROR(VLOOKUP(shopping_behavior_updated[[#This Row],[Customer ID]],A1196:$A$3902,1,FALSE),0),1,0)</f>
        <v>0</v>
      </c>
    </row>
    <row r="1196" spans="1:21" x14ac:dyDescent="0.2">
      <c r="A1196" s="3">
        <v>1195</v>
      </c>
      <c r="B1196" s="3">
        <v>50</v>
      </c>
      <c r="C1196" s="3" t="s">
        <v>18</v>
      </c>
      <c r="D1196" s="3" t="s">
        <v>103</v>
      </c>
      <c r="E1196" s="3" t="s">
        <v>20</v>
      </c>
      <c r="F1196" s="3">
        <v>46</v>
      </c>
      <c r="G1196" s="3" t="s">
        <v>83</v>
      </c>
      <c r="H1196" s="3" t="s">
        <v>35</v>
      </c>
      <c r="I1196" s="3" t="s">
        <v>84</v>
      </c>
      <c r="J1196" s="3" t="s">
        <v>24</v>
      </c>
      <c r="K1196" s="3">
        <v>31</v>
      </c>
      <c r="L1196" s="3" t="s">
        <v>151</v>
      </c>
      <c r="M1196" s="3" t="str">
        <f>IF(shopping_behavior_updated[[#This Row],[Subscription Status]]="","desconocido",shopping_behavior_updated[[#This Row],[Subscription Status]])</f>
        <v>No</v>
      </c>
      <c r="N1196" s="3" t="s">
        <v>69</v>
      </c>
      <c r="O1196" s="3" t="s">
        <v>25</v>
      </c>
      <c r="P1196" s="3" t="s">
        <v>25</v>
      </c>
      <c r="Q1196" s="3">
        <v>6</v>
      </c>
      <c r="R1196" s="3" t="s">
        <v>38</v>
      </c>
      <c r="S1196" s="3" t="s">
        <v>28</v>
      </c>
      <c r="T1196" s="3">
        <f>COUNTBLANK(shopping_behavior_updated[Customer ID])</f>
        <v>0</v>
      </c>
      <c r="U1196" s="3">
        <f>IF(IFERROR(VLOOKUP(shopping_behavior_updated[[#This Row],[Customer ID]],A1197:$A$3902,1,FALSE),0),1,0)</f>
        <v>0</v>
      </c>
    </row>
    <row r="1197" spans="1:21" x14ac:dyDescent="0.2">
      <c r="A1197" s="3">
        <v>1196</v>
      </c>
      <c r="B1197" s="3">
        <v>25</v>
      </c>
      <c r="C1197" s="3" t="s">
        <v>18</v>
      </c>
      <c r="D1197" s="3" t="s">
        <v>118</v>
      </c>
      <c r="E1197" s="3" t="s">
        <v>66</v>
      </c>
      <c r="F1197" s="3">
        <v>95</v>
      </c>
      <c r="G1197" s="3" t="s">
        <v>104</v>
      </c>
      <c r="H1197" s="3" t="s">
        <v>43</v>
      </c>
      <c r="I1197" s="3" t="s">
        <v>51</v>
      </c>
      <c r="J1197" s="3" t="s">
        <v>24</v>
      </c>
      <c r="K1197" s="3">
        <v>4</v>
      </c>
      <c r="L1197" s="3" t="s">
        <v>151</v>
      </c>
      <c r="M1197" s="3" t="str">
        <f>IF(shopping_behavior_updated[[#This Row],[Subscription Status]]="","desconocido",shopping_behavior_updated[[#This Row],[Subscription Status]])</f>
        <v>No</v>
      </c>
      <c r="N1197" s="3" t="s">
        <v>69</v>
      </c>
      <c r="O1197" s="3" t="s">
        <v>25</v>
      </c>
      <c r="P1197" s="3" t="s">
        <v>25</v>
      </c>
      <c r="Q1197" s="3">
        <v>33</v>
      </c>
      <c r="R1197" s="3" t="s">
        <v>27</v>
      </c>
      <c r="S1197" s="3" t="s">
        <v>87</v>
      </c>
      <c r="T1197" s="3">
        <f>COUNTBLANK(shopping_behavior_updated[Customer ID])</f>
        <v>0</v>
      </c>
      <c r="U1197" s="3">
        <f>IF(IFERROR(VLOOKUP(shopping_behavior_updated[[#This Row],[Customer ID]],A1198:$A$3902,1,FALSE),0),1,0)</f>
        <v>0</v>
      </c>
    </row>
    <row r="1198" spans="1:21" x14ac:dyDescent="0.2">
      <c r="A1198" s="3">
        <v>1197</v>
      </c>
      <c r="B1198" s="3">
        <v>30</v>
      </c>
      <c r="C1198" s="3" t="s">
        <v>18</v>
      </c>
      <c r="D1198" s="3" t="s">
        <v>132</v>
      </c>
      <c r="E1198" s="3" t="s">
        <v>66</v>
      </c>
      <c r="F1198" s="3">
        <v>88</v>
      </c>
      <c r="G1198" s="3" t="s">
        <v>113</v>
      </c>
      <c r="H1198" s="3" t="s">
        <v>43</v>
      </c>
      <c r="I1198" s="3" t="s">
        <v>31</v>
      </c>
      <c r="J1198" s="3" t="s">
        <v>24</v>
      </c>
      <c r="K1198" s="3">
        <v>32</v>
      </c>
      <c r="L1198" s="3" t="s">
        <v>151</v>
      </c>
      <c r="M1198" s="3" t="str">
        <f>IF(shopping_behavior_updated[[#This Row],[Subscription Status]]="","desconocido",shopping_behavior_updated[[#This Row],[Subscription Status]])</f>
        <v>No</v>
      </c>
      <c r="N1198" s="3" t="s">
        <v>69</v>
      </c>
      <c r="O1198" s="3" t="s">
        <v>25</v>
      </c>
      <c r="P1198" s="3" t="s">
        <v>25</v>
      </c>
      <c r="Q1198" s="3">
        <v>13</v>
      </c>
      <c r="R1198" s="3" t="s">
        <v>74</v>
      </c>
      <c r="S1198" s="3" t="s">
        <v>75</v>
      </c>
      <c r="T1198" s="3">
        <f>COUNTBLANK(shopping_behavior_updated[Customer ID])</f>
        <v>0</v>
      </c>
      <c r="U1198" s="3">
        <f>IF(IFERROR(VLOOKUP(shopping_behavior_updated[[#This Row],[Customer ID]],A1199:$A$3902,1,FALSE),0),1,0)</f>
        <v>0</v>
      </c>
    </row>
    <row r="1199" spans="1:21" x14ac:dyDescent="0.2">
      <c r="A1199" s="3">
        <v>1198</v>
      </c>
      <c r="B1199" s="3">
        <v>54</v>
      </c>
      <c r="C1199" s="3" t="s">
        <v>18</v>
      </c>
      <c r="D1199" s="3" t="s">
        <v>49</v>
      </c>
      <c r="E1199" s="3" t="s">
        <v>41</v>
      </c>
      <c r="F1199" s="3">
        <v>92</v>
      </c>
      <c r="G1199" s="3" t="s">
        <v>128</v>
      </c>
      <c r="H1199" s="3" t="s">
        <v>22</v>
      </c>
      <c r="I1199" s="3" t="s">
        <v>82</v>
      </c>
      <c r="J1199" s="3" t="s">
        <v>56</v>
      </c>
      <c r="K1199" s="3">
        <v>39</v>
      </c>
      <c r="L1199" s="3" t="s">
        <v>151</v>
      </c>
      <c r="M1199" s="3" t="str">
        <f>IF(shopping_behavior_updated[[#This Row],[Subscription Status]]="","desconocido",shopping_behavior_updated[[#This Row],[Subscription Status]])</f>
        <v>No</v>
      </c>
      <c r="N1199" s="3" t="s">
        <v>53</v>
      </c>
      <c r="O1199" s="3" t="s">
        <v>25</v>
      </c>
      <c r="P1199" s="3" t="s">
        <v>25</v>
      </c>
      <c r="Q1199" s="3">
        <v>26</v>
      </c>
      <c r="R1199" s="3" t="s">
        <v>45</v>
      </c>
      <c r="S1199" s="3" t="s">
        <v>48</v>
      </c>
      <c r="T1199" s="3">
        <f>COUNTBLANK(shopping_behavior_updated[Customer ID])</f>
        <v>0</v>
      </c>
      <c r="U1199" s="3">
        <f>IF(IFERROR(VLOOKUP(shopping_behavior_updated[[#This Row],[Customer ID]],A1200:$A$3902,1,FALSE),0),1,0)</f>
        <v>0</v>
      </c>
    </row>
    <row r="1200" spans="1:21" x14ac:dyDescent="0.2">
      <c r="A1200" s="3">
        <v>1199</v>
      </c>
      <c r="B1200" s="3">
        <v>40</v>
      </c>
      <c r="C1200" s="3" t="s">
        <v>18</v>
      </c>
      <c r="D1200" s="3" t="s">
        <v>124</v>
      </c>
      <c r="E1200" s="3" t="s">
        <v>20</v>
      </c>
      <c r="F1200" s="3">
        <v>49</v>
      </c>
      <c r="G1200" s="3" t="s">
        <v>126</v>
      </c>
      <c r="H1200" s="3" t="s">
        <v>43</v>
      </c>
      <c r="I1200" s="3" t="s">
        <v>109</v>
      </c>
      <c r="J1200" s="3" t="s">
        <v>52</v>
      </c>
      <c r="K1200" s="3">
        <v>39</v>
      </c>
      <c r="L1200" s="3" t="s">
        <v>151</v>
      </c>
      <c r="M1200" s="3" t="str">
        <f>IF(shopping_behavior_updated[[#This Row],[Subscription Status]]="","desconocido",shopping_behavior_updated[[#This Row],[Subscription Status]])</f>
        <v>No</v>
      </c>
      <c r="N1200" s="3" t="s">
        <v>69</v>
      </c>
      <c r="O1200" s="3" t="s">
        <v>25</v>
      </c>
      <c r="P1200" s="3" t="s">
        <v>25</v>
      </c>
      <c r="Q1200" s="3">
        <v>17</v>
      </c>
      <c r="R1200" s="3" t="s">
        <v>32</v>
      </c>
      <c r="S1200" s="3" t="s">
        <v>48</v>
      </c>
      <c r="T1200" s="3">
        <f>COUNTBLANK(shopping_behavior_updated[Customer ID])</f>
        <v>0</v>
      </c>
      <c r="U1200" s="3">
        <f>IF(IFERROR(VLOOKUP(shopping_behavior_updated[[#This Row],[Customer ID]],A1201:$A$3902,1,FALSE),0),1,0)</f>
        <v>0</v>
      </c>
    </row>
    <row r="1201" spans="1:21" x14ac:dyDescent="0.2">
      <c r="A1201" s="3">
        <v>1200</v>
      </c>
      <c r="B1201" s="3">
        <v>49</v>
      </c>
      <c r="C1201" s="3" t="s">
        <v>18</v>
      </c>
      <c r="D1201" s="3" t="s">
        <v>40</v>
      </c>
      <c r="E1201" s="3" t="s">
        <v>41</v>
      </c>
      <c r="F1201" s="3">
        <v>89</v>
      </c>
      <c r="G1201" s="3" t="s">
        <v>127</v>
      </c>
      <c r="H1201" s="3" t="s">
        <v>43</v>
      </c>
      <c r="I1201" s="3" t="s">
        <v>125</v>
      </c>
      <c r="J1201" s="3" t="s">
        <v>56</v>
      </c>
      <c r="K1201" s="3">
        <v>45</v>
      </c>
      <c r="L1201" s="3" t="s">
        <v>151</v>
      </c>
      <c r="M1201" s="3" t="str">
        <f>IF(shopping_behavior_updated[[#This Row],[Subscription Status]]="","desconocido",shopping_behavior_updated[[#This Row],[Subscription Status]])</f>
        <v>No</v>
      </c>
      <c r="N1201" s="3" t="s">
        <v>37</v>
      </c>
      <c r="O1201" s="3" t="s">
        <v>25</v>
      </c>
      <c r="P1201" s="3" t="s">
        <v>25</v>
      </c>
      <c r="Q1201" s="3">
        <v>3</v>
      </c>
      <c r="R1201" s="3" t="s">
        <v>85</v>
      </c>
      <c r="S1201" s="3" t="s">
        <v>39</v>
      </c>
      <c r="T1201" s="3">
        <f>COUNTBLANK(shopping_behavior_updated[Customer ID])</f>
        <v>0</v>
      </c>
      <c r="U1201" s="3">
        <f>IF(IFERROR(VLOOKUP(shopping_behavior_updated[[#This Row],[Customer ID]],A1202:$A$3902,1,FALSE),0),1,0)</f>
        <v>0</v>
      </c>
    </row>
    <row r="1202" spans="1:21" x14ac:dyDescent="0.2">
      <c r="A1202" s="3">
        <v>1201</v>
      </c>
      <c r="B1202" s="3">
        <v>27</v>
      </c>
      <c r="C1202" s="3" t="s">
        <v>18</v>
      </c>
      <c r="D1202" s="3" t="s">
        <v>61</v>
      </c>
      <c r="E1202" s="3" t="s">
        <v>62</v>
      </c>
      <c r="F1202" s="3">
        <v>22</v>
      </c>
      <c r="G1202" s="3" t="s">
        <v>138</v>
      </c>
      <c r="H1202" s="3" t="s">
        <v>91</v>
      </c>
      <c r="I1202" s="3" t="s">
        <v>93</v>
      </c>
      <c r="J1202" s="3" t="s">
        <v>24</v>
      </c>
      <c r="K1202" s="3">
        <v>44</v>
      </c>
      <c r="L1202" s="3" t="s">
        <v>151</v>
      </c>
      <c r="M1202" s="3" t="str">
        <f>IF(shopping_behavior_updated[[#This Row],[Subscription Status]]="","desconocido",shopping_behavior_updated[[#This Row],[Subscription Status]])</f>
        <v>No</v>
      </c>
      <c r="N1202" s="3" t="s">
        <v>73</v>
      </c>
      <c r="O1202" s="3" t="s">
        <v>25</v>
      </c>
      <c r="P1202" s="3" t="s">
        <v>25</v>
      </c>
      <c r="Q1202" s="3">
        <v>7</v>
      </c>
      <c r="R1202" s="3" t="s">
        <v>45</v>
      </c>
      <c r="S1202" s="3" t="s">
        <v>39</v>
      </c>
      <c r="T1202" s="3">
        <f>COUNTBLANK(shopping_behavior_updated[Customer ID])</f>
        <v>0</v>
      </c>
      <c r="U1202" s="3">
        <f>IF(IFERROR(VLOOKUP(shopping_behavior_updated[[#This Row],[Customer ID]],A1203:$A$3902,1,FALSE),0),1,0)</f>
        <v>0</v>
      </c>
    </row>
    <row r="1203" spans="1:21" x14ac:dyDescent="0.2">
      <c r="A1203" s="3">
        <v>1202</v>
      </c>
      <c r="B1203" s="3">
        <v>27</v>
      </c>
      <c r="C1203" s="3" t="s">
        <v>18</v>
      </c>
      <c r="D1203" s="3" t="s">
        <v>70</v>
      </c>
      <c r="E1203" s="3" t="s">
        <v>41</v>
      </c>
      <c r="F1203" s="3">
        <v>61</v>
      </c>
      <c r="G1203" s="3" t="s">
        <v>114</v>
      </c>
      <c r="H1203" s="3" t="s">
        <v>91</v>
      </c>
      <c r="I1203" s="3" t="s">
        <v>93</v>
      </c>
      <c r="J1203" s="3" t="s">
        <v>52</v>
      </c>
      <c r="K1203" s="3">
        <v>31</v>
      </c>
      <c r="L1203" s="3" t="s">
        <v>151</v>
      </c>
      <c r="M1203" s="3" t="str">
        <f>IF(shopping_behavior_updated[[#This Row],[Subscription Status]]="","desconocido",shopping_behavior_updated[[#This Row],[Subscription Status]])</f>
        <v>No</v>
      </c>
      <c r="N1203" s="3" t="s">
        <v>69</v>
      </c>
      <c r="O1203" s="3" t="s">
        <v>25</v>
      </c>
      <c r="P1203" s="3" t="s">
        <v>25</v>
      </c>
      <c r="Q1203" s="3">
        <v>46</v>
      </c>
      <c r="R1203" s="3" t="s">
        <v>27</v>
      </c>
      <c r="S1203" s="3" t="s">
        <v>28</v>
      </c>
      <c r="T1203" s="3">
        <f>COUNTBLANK(shopping_behavior_updated[Customer ID])</f>
        <v>0</v>
      </c>
      <c r="U1203" s="3">
        <f>IF(IFERROR(VLOOKUP(shopping_behavior_updated[[#This Row],[Customer ID]],A1204:$A$3902,1,FALSE),0),1,0)</f>
        <v>0</v>
      </c>
    </row>
    <row r="1204" spans="1:21" x14ac:dyDescent="0.2">
      <c r="A1204" s="3">
        <v>1203</v>
      </c>
      <c r="B1204" s="3">
        <v>48</v>
      </c>
      <c r="C1204" s="3" t="s">
        <v>18</v>
      </c>
      <c r="D1204" s="3" t="s">
        <v>118</v>
      </c>
      <c r="E1204" s="3" t="s">
        <v>66</v>
      </c>
      <c r="F1204" s="3">
        <v>29</v>
      </c>
      <c r="G1204" s="3" t="s">
        <v>127</v>
      </c>
      <c r="H1204" s="3" t="s">
        <v>35</v>
      </c>
      <c r="I1204" s="3" t="s">
        <v>77</v>
      </c>
      <c r="J1204" s="3" t="s">
        <v>36</v>
      </c>
      <c r="K1204" s="3">
        <v>29</v>
      </c>
      <c r="L1204" s="3" t="s">
        <v>151</v>
      </c>
      <c r="M1204" s="3" t="str">
        <f>IF(shopping_behavior_updated[[#This Row],[Subscription Status]]="","desconocido",shopping_behavior_updated[[#This Row],[Subscription Status]])</f>
        <v>No</v>
      </c>
      <c r="N1204" s="3" t="s">
        <v>53</v>
      </c>
      <c r="O1204" s="3" t="s">
        <v>25</v>
      </c>
      <c r="P1204" s="3" t="s">
        <v>25</v>
      </c>
      <c r="Q1204" s="3">
        <v>14</v>
      </c>
      <c r="R1204" s="3" t="s">
        <v>27</v>
      </c>
      <c r="S1204" s="3" t="s">
        <v>96</v>
      </c>
      <c r="T1204" s="3">
        <f>COUNTBLANK(shopping_behavior_updated[Customer ID])</f>
        <v>0</v>
      </c>
      <c r="U1204" s="3">
        <f>IF(IFERROR(VLOOKUP(shopping_behavior_updated[[#This Row],[Customer ID]],A1205:$A$3902,1,FALSE),0),1,0)</f>
        <v>0</v>
      </c>
    </row>
    <row r="1205" spans="1:21" x14ac:dyDescent="0.2">
      <c r="A1205" s="3">
        <v>1204</v>
      </c>
      <c r="B1205" s="3">
        <v>40</v>
      </c>
      <c r="C1205" s="3" t="s">
        <v>18</v>
      </c>
      <c r="D1205" s="3" t="s">
        <v>49</v>
      </c>
      <c r="E1205" s="3" t="s">
        <v>41</v>
      </c>
      <c r="F1205" s="3">
        <v>82</v>
      </c>
      <c r="G1205" s="3" t="s">
        <v>147</v>
      </c>
      <c r="H1205" s="3" t="s">
        <v>43</v>
      </c>
      <c r="I1205" s="3" t="s">
        <v>120</v>
      </c>
      <c r="J1205" s="3" t="s">
        <v>24</v>
      </c>
      <c r="K1205" s="3">
        <v>37</v>
      </c>
      <c r="L1205" s="3" t="s">
        <v>151</v>
      </c>
      <c r="M1205" s="3" t="str">
        <f>IF(shopping_behavior_updated[[#This Row],[Subscription Status]]="","desconocido",shopping_behavior_updated[[#This Row],[Subscription Status]])</f>
        <v>No</v>
      </c>
      <c r="N1205" s="3" t="s">
        <v>37</v>
      </c>
      <c r="O1205" s="3" t="s">
        <v>25</v>
      </c>
      <c r="P1205" s="3" t="s">
        <v>25</v>
      </c>
      <c r="Q1205" s="3">
        <v>23</v>
      </c>
      <c r="R1205" s="3" t="s">
        <v>74</v>
      </c>
      <c r="S1205" s="3" t="s">
        <v>48</v>
      </c>
      <c r="T1205" s="3">
        <f>COUNTBLANK(shopping_behavior_updated[Customer ID])</f>
        <v>0</v>
      </c>
      <c r="U1205" s="3">
        <f>IF(IFERROR(VLOOKUP(shopping_behavior_updated[[#This Row],[Customer ID]],A1206:$A$3902,1,FALSE),0),1,0)</f>
        <v>0</v>
      </c>
    </row>
    <row r="1206" spans="1:21" x14ac:dyDescent="0.2">
      <c r="A1206" s="3">
        <v>1205</v>
      </c>
      <c r="B1206" s="3">
        <v>67</v>
      </c>
      <c r="C1206" s="3" t="s">
        <v>18</v>
      </c>
      <c r="D1206" s="3" t="s">
        <v>132</v>
      </c>
      <c r="E1206" s="3" t="s">
        <v>66</v>
      </c>
      <c r="F1206" s="3">
        <v>94</v>
      </c>
      <c r="G1206" s="3" t="s">
        <v>102</v>
      </c>
      <c r="H1206" s="3" t="s">
        <v>43</v>
      </c>
      <c r="I1206" s="3" t="s">
        <v>68</v>
      </c>
      <c r="J1206" s="3" t="s">
        <v>36</v>
      </c>
      <c r="K1206" s="3">
        <v>32</v>
      </c>
      <c r="L1206" s="3" t="s">
        <v>151</v>
      </c>
      <c r="M1206" s="3" t="str">
        <f>IF(shopping_behavior_updated[[#This Row],[Subscription Status]]="","desconocido",shopping_behavior_updated[[#This Row],[Subscription Status]])</f>
        <v>No</v>
      </c>
      <c r="N1206" s="3" t="s">
        <v>69</v>
      </c>
      <c r="O1206" s="3" t="s">
        <v>25</v>
      </c>
      <c r="P1206" s="3" t="s">
        <v>25</v>
      </c>
      <c r="Q1206" s="3">
        <v>20</v>
      </c>
      <c r="R1206" s="3" t="s">
        <v>38</v>
      </c>
      <c r="S1206" s="3" t="s">
        <v>96</v>
      </c>
      <c r="T1206" s="3">
        <f>COUNTBLANK(shopping_behavior_updated[Customer ID])</f>
        <v>0</v>
      </c>
      <c r="U1206" s="3">
        <f>IF(IFERROR(VLOOKUP(shopping_behavior_updated[[#This Row],[Customer ID]],A1207:$A$3902,1,FALSE),0),1,0)</f>
        <v>0</v>
      </c>
    </row>
    <row r="1207" spans="1:21" x14ac:dyDescent="0.2">
      <c r="A1207" s="3">
        <v>1206</v>
      </c>
      <c r="B1207" s="3">
        <v>52</v>
      </c>
      <c r="C1207" s="3" t="s">
        <v>18</v>
      </c>
      <c r="D1207" s="3" t="s">
        <v>65</v>
      </c>
      <c r="E1207" s="3" t="s">
        <v>66</v>
      </c>
      <c r="F1207" s="3">
        <v>99</v>
      </c>
      <c r="G1207" s="3" t="s">
        <v>98</v>
      </c>
      <c r="H1207" s="3" t="s">
        <v>43</v>
      </c>
      <c r="I1207" s="3" t="s">
        <v>77</v>
      </c>
      <c r="J1207" s="3" t="s">
        <v>36</v>
      </c>
      <c r="K1207" s="3">
        <v>35</v>
      </c>
      <c r="L1207" s="3" t="s">
        <v>151</v>
      </c>
      <c r="M1207" s="3" t="str">
        <f>IF(shopping_behavior_updated[[#This Row],[Subscription Status]]="","desconocido",shopping_behavior_updated[[#This Row],[Subscription Status]])</f>
        <v>No</v>
      </c>
      <c r="N1207" s="3" t="s">
        <v>53</v>
      </c>
      <c r="O1207" s="3" t="s">
        <v>25</v>
      </c>
      <c r="P1207" s="3" t="s">
        <v>25</v>
      </c>
      <c r="Q1207" s="3">
        <v>38</v>
      </c>
      <c r="R1207" s="3" t="s">
        <v>74</v>
      </c>
      <c r="S1207" s="3" t="s">
        <v>28</v>
      </c>
      <c r="T1207" s="3">
        <f>COUNTBLANK(shopping_behavior_updated[Customer ID])</f>
        <v>0</v>
      </c>
      <c r="U1207" s="3">
        <f>IF(IFERROR(VLOOKUP(shopping_behavior_updated[[#This Row],[Customer ID]],A1208:$A$3902,1,FALSE),0),1,0)</f>
        <v>0</v>
      </c>
    </row>
    <row r="1208" spans="1:21" x14ac:dyDescent="0.2">
      <c r="A1208" s="3">
        <v>1207</v>
      </c>
      <c r="B1208" s="3">
        <v>22</v>
      </c>
      <c r="C1208" s="3" t="s">
        <v>18</v>
      </c>
      <c r="D1208" s="3" t="s">
        <v>65</v>
      </c>
      <c r="E1208" s="3" t="s">
        <v>66</v>
      </c>
      <c r="F1208" s="3">
        <v>59</v>
      </c>
      <c r="G1208" s="3" t="s">
        <v>90</v>
      </c>
      <c r="H1208" s="3" t="s">
        <v>35</v>
      </c>
      <c r="I1208" s="3" t="s">
        <v>108</v>
      </c>
      <c r="J1208" s="3" t="s">
        <v>56</v>
      </c>
      <c r="K1208" s="3">
        <v>3</v>
      </c>
      <c r="L1208" s="3" t="s">
        <v>151</v>
      </c>
      <c r="M1208" s="3" t="str">
        <f>IF(shopping_behavior_updated[[#This Row],[Subscription Status]]="","desconocido",shopping_behavior_updated[[#This Row],[Subscription Status]])</f>
        <v>No</v>
      </c>
      <c r="N1208" s="3" t="s">
        <v>37</v>
      </c>
      <c r="O1208" s="3" t="s">
        <v>25</v>
      </c>
      <c r="P1208" s="3" t="s">
        <v>25</v>
      </c>
      <c r="Q1208" s="3">
        <v>16</v>
      </c>
      <c r="R1208" s="3" t="s">
        <v>27</v>
      </c>
      <c r="S1208" s="3" t="s">
        <v>96</v>
      </c>
      <c r="T1208" s="3">
        <f>COUNTBLANK(shopping_behavior_updated[Customer ID])</f>
        <v>0</v>
      </c>
      <c r="U1208" s="3">
        <f>IF(IFERROR(VLOOKUP(shopping_behavior_updated[[#This Row],[Customer ID]],A1209:$A$3902,1,FALSE),0),1,0)</f>
        <v>0</v>
      </c>
    </row>
    <row r="1209" spans="1:21" x14ac:dyDescent="0.2">
      <c r="A1209" s="3">
        <v>1208</v>
      </c>
      <c r="B1209" s="3">
        <v>62</v>
      </c>
      <c r="C1209" s="3" t="s">
        <v>18</v>
      </c>
      <c r="D1209" s="3" t="s">
        <v>136</v>
      </c>
      <c r="E1209" s="3" t="s">
        <v>41</v>
      </c>
      <c r="F1209" s="3">
        <v>90</v>
      </c>
      <c r="G1209" s="3" t="s">
        <v>148</v>
      </c>
      <c r="H1209" s="3" t="s">
        <v>43</v>
      </c>
      <c r="I1209" s="3" t="s">
        <v>51</v>
      </c>
      <c r="J1209" s="3" t="s">
        <v>52</v>
      </c>
      <c r="K1209" s="3">
        <v>41</v>
      </c>
      <c r="L1209" s="3" t="s">
        <v>151</v>
      </c>
      <c r="M1209" s="3" t="str">
        <f>IF(shopping_behavior_updated[[#This Row],[Subscription Status]]="","desconocido",shopping_behavior_updated[[#This Row],[Subscription Status]])</f>
        <v>No</v>
      </c>
      <c r="N1209" s="3" t="s">
        <v>44</v>
      </c>
      <c r="O1209" s="3" t="s">
        <v>25</v>
      </c>
      <c r="P1209" s="3" t="s">
        <v>25</v>
      </c>
      <c r="Q1209" s="3">
        <v>48</v>
      </c>
      <c r="R1209" s="3" t="s">
        <v>38</v>
      </c>
      <c r="S1209" s="3" t="s">
        <v>96</v>
      </c>
      <c r="T1209" s="3">
        <f>COUNTBLANK(shopping_behavior_updated[Customer ID])</f>
        <v>0</v>
      </c>
      <c r="U1209" s="3">
        <f>IF(IFERROR(VLOOKUP(shopping_behavior_updated[[#This Row],[Customer ID]],A1210:$A$3902,1,FALSE),0),1,0)</f>
        <v>0</v>
      </c>
    </row>
    <row r="1210" spans="1:21" x14ac:dyDescent="0.2">
      <c r="A1210" s="3">
        <v>1209</v>
      </c>
      <c r="B1210" s="3">
        <v>20</v>
      </c>
      <c r="C1210" s="3" t="s">
        <v>18</v>
      </c>
      <c r="D1210" s="3" t="s">
        <v>136</v>
      </c>
      <c r="E1210" s="3" t="s">
        <v>41</v>
      </c>
      <c r="F1210" s="3">
        <v>100</v>
      </c>
      <c r="G1210" s="3" t="s">
        <v>149</v>
      </c>
      <c r="H1210" s="3" t="s">
        <v>35</v>
      </c>
      <c r="I1210" s="3" t="s">
        <v>107</v>
      </c>
      <c r="J1210" s="3" t="s">
        <v>24</v>
      </c>
      <c r="K1210" s="3">
        <v>29</v>
      </c>
      <c r="L1210" s="3" t="s">
        <v>151</v>
      </c>
      <c r="M1210" s="3" t="str">
        <f>IF(shopping_behavior_updated[[#This Row],[Subscription Status]]="","desconocido",shopping_behavior_updated[[#This Row],[Subscription Status]])</f>
        <v>No</v>
      </c>
      <c r="N1210" s="3" t="s">
        <v>69</v>
      </c>
      <c r="O1210" s="3" t="s">
        <v>25</v>
      </c>
      <c r="P1210" s="3" t="s">
        <v>25</v>
      </c>
      <c r="Q1210" s="3">
        <v>8</v>
      </c>
      <c r="R1210" s="3" t="s">
        <v>85</v>
      </c>
      <c r="S1210" s="3" t="s">
        <v>48</v>
      </c>
      <c r="T1210" s="3">
        <f>COUNTBLANK(shopping_behavior_updated[Customer ID])</f>
        <v>0</v>
      </c>
      <c r="U1210" s="3">
        <f>IF(IFERROR(VLOOKUP(shopping_behavior_updated[[#This Row],[Customer ID]],A1211:$A$3902,1,FALSE),0),1,0)</f>
        <v>0</v>
      </c>
    </row>
    <row r="1211" spans="1:21" x14ac:dyDescent="0.2">
      <c r="A1211" s="3">
        <v>1210</v>
      </c>
      <c r="B1211" s="3">
        <v>41</v>
      </c>
      <c r="C1211" s="3" t="s">
        <v>18</v>
      </c>
      <c r="D1211" s="3" t="s">
        <v>94</v>
      </c>
      <c r="E1211" s="3" t="s">
        <v>20</v>
      </c>
      <c r="F1211" s="3">
        <v>62</v>
      </c>
      <c r="G1211" s="3" t="s">
        <v>137</v>
      </c>
      <c r="H1211" s="3" t="s">
        <v>43</v>
      </c>
      <c r="I1211" s="3" t="s">
        <v>143</v>
      </c>
      <c r="J1211" s="3" t="s">
        <v>24</v>
      </c>
      <c r="K1211" s="3">
        <v>38</v>
      </c>
      <c r="L1211" s="3" t="s">
        <v>151</v>
      </c>
      <c r="M1211" s="3" t="str">
        <f>IF(shopping_behavior_updated[[#This Row],[Subscription Status]]="","desconocido",shopping_behavior_updated[[#This Row],[Subscription Status]])</f>
        <v>No</v>
      </c>
      <c r="N1211" s="3" t="s">
        <v>44</v>
      </c>
      <c r="O1211" s="3" t="s">
        <v>25</v>
      </c>
      <c r="P1211" s="3" t="s">
        <v>25</v>
      </c>
      <c r="Q1211" s="3">
        <v>16</v>
      </c>
      <c r="R1211" s="3" t="s">
        <v>74</v>
      </c>
      <c r="S1211" s="3" t="s">
        <v>87</v>
      </c>
      <c r="T1211" s="3">
        <f>COUNTBLANK(shopping_behavior_updated[Customer ID])</f>
        <v>0</v>
      </c>
      <c r="U1211" s="3">
        <f>IF(IFERROR(VLOOKUP(shopping_behavior_updated[[#This Row],[Customer ID]],A1212:$A$3902,1,FALSE),0),1,0)</f>
        <v>0</v>
      </c>
    </row>
    <row r="1212" spans="1:21" x14ac:dyDescent="0.2">
      <c r="A1212" s="3">
        <v>1211</v>
      </c>
      <c r="B1212" s="3">
        <v>34</v>
      </c>
      <c r="C1212" s="3" t="s">
        <v>18</v>
      </c>
      <c r="D1212" s="3" t="s">
        <v>88</v>
      </c>
      <c r="E1212" s="3" t="s">
        <v>66</v>
      </c>
      <c r="F1212" s="3">
        <v>78</v>
      </c>
      <c r="G1212" s="3" t="s">
        <v>67</v>
      </c>
      <c r="H1212" s="3" t="s">
        <v>43</v>
      </c>
      <c r="I1212" s="3" t="s">
        <v>77</v>
      </c>
      <c r="J1212" s="3" t="s">
        <v>56</v>
      </c>
      <c r="K1212" s="3">
        <v>41</v>
      </c>
      <c r="L1212" s="3" t="s">
        <v>151</v>
      </c>
      <c r="M1212" s="3" t="str">
        <f>IF(shopping_behavior_updated[[#This Row],[Subscription Status]]="","desconocido",shopping_behavior_updated[[#This Row],[Subscription Status]])</f>
        <v>No</v>
      </c>
      <c r="N1212" s="3" t="s">
        <v>44</v>
      </c>
      <c r="O1212" s="3" t="s">
        <v>25</v>
      </c>
      <c r="P1212" s="3" t="s">
        <v>25</v>
      </c>
      <c r="Q1212" s="3">
        <v>5</v>
      </c>
      <c r="R1212" s="3" t="s">
        <v>32</v>
      </c>
      <c r="S1212" s="3" t="s">
        <v>57</v>
      </c>
      <c r="T1212" s="3">
        <f>COUNTBLANK(shopping_behavior_updated[Customer ID])</f>
        <v>0</v>
      </c>
      <c r="U1212" s="3">
        <f>IF(IFERROR(VLOOKUP(shopping_behavior_updated[[#This Row],[Customer ID]],A1213:$A$3902,1,FALSE),0),1,0)</f>
        <v>0</v>
      </c>
    </row>
    <row r="1213" spans="1:21" x14ac:dyDescent="0.2">
      <c r="A1213" s="3">
        <v>1212</v>
      </c>
      <c r="B1213" s="3">
        <v>23</v>
      </c>
      <c r="C1213" s="3" t="s">
        <v>18</v>
      </c>
      <c r="D1213" s="3" t="s">
        <v>103</v>
      </c>
      <c r="E1213" s="3" t="s">
        <v>20</v>
      </c>
      <c r="F1213" s="3">
        <v>94</v>
      </c>
      <c r="G1213" s="3" t="s">
        <v>100</v>
      </c>
      <c r="H1213" s="3" t="s">
        <v>43</v>
      </c>
      <c r="I1213" s="3" t="s">
        <v>95</v>
      </c>
      <c r="J1213" s="3" t="s">
        <v>36</v>
      </c>
      <c r="K1213" s="3">
        <v>46</v>
      </c>
      <c r="L1213" s="3" t="s">
        <v>151</v>
      </c>
      <c r="M1213" s="3" t="str">
        <f>IF(shopping_behavior_updated[[#This Row],[Subscription Status]]="","desconocido",shopping_behavior_updated[[#This Row],[Subscription Status]])</f>
        <v>No</v>
      </c>
      <c r="N1213" s="3" t="s">
        <v>73</v>
      </c>
      <c r="O1213" s="3" t="s">
        <v>25</v>
      </c>
      <c r="P1213" s="3" t="s">
        <v>25</v>
      </c>
      <c r="Q1213" s="3">
        <v>14</v>
      </c>
      <c r="R1213" s="3" t="s">
        <v>27</v>
      </c>
      <c r="S1213" s="3" t="s">
        <v>96</v>
      </c>
      <c r="T1213" s="3">
        <f>COUNTBLANK(shopping_behavior_updated[Customer ID])</f>
        <v>0</v>
      </c>
      <c r="U1213" s="3">
        <f>IF(IFERROR(VLOOKUP(shopping_behavior_updated[[#This Row],[Customer ID]],A1214:$A$3902,1,FALSE),0),1,0)</f>
        <v>0</v>
      </c>
    </row>
    <row r="1214" spans="1:21" x14ac:dyDescent="0.2">
      <c r="A1214" s="3">
        <v>1213</v>
      </c>
      <c r="B1214" s="3">
        <v>32</v>
      </c>
      <c r="C1214" s="3" t="s">
        <v>18</v>
      </c>
      <c r="D1214" s="3" t="s">
        <v>70</v>
      </c>
      <c r="E1214" s="3" t="s">
        <v>41</v>
      </c>
      <c r="F1214" s="3">
        <v>74</v>
      </c>
      <c r="G1214" s="3" t="s">
        <v>137</v>
      </c>
      <c r="H1214" s="3" t="s">
        <v>43</v>
      </c>
      <c r="I1214" s="3" t="s">
        <v>133</v>
      </c>
      <c r="J1214" s="3" t="s">
        <v>52</v>
      </c>
      <c r="K1214" s="3">
        <v>25</v>
      </c>
      <c r="L1214" s="3" t="s">
        <v>151</v>
      </c>
      <c r="M1214" s="3" t="str">
        <f>IF(shopping_behavior_updated[[#This Row],[Subscription Status]]="","desconocido",shopping_behavior_updated[[#This Row],[Subscription Status]])</f>
        <v>No</v>
      </c>
      <c r="N1214" s="3" t="s">
        <v>37</v>
      </c>
      <c r="O1214" s="3" t="s">
        <v>25</v>
      </c>
      <c r="P1214" s="3" t="s">
        <v>25</v>
      </c>
      <c r="Q1214" s="3">
        <v>18</v>
      </c>
      <c r="R1214" s="3" t="s">
        <v>38</v>
      </c>
      <c r="S1214" s="3" t="s">
        <v>39</v>
      </c>
      <c r="T1214" s="3">
        <f>COUNTBLANK(shopping_behavior_updated[Customer ID])</f>
        <v>0</v>
      </c>
      <c r="U1214" s="3">
        <f>IF(IFERROR(VLOOKUP(shopping_behavior_updated[[#This Row],[Customer ID]],A1215:$A$3902,1,FALSE),0),1,0)</f>
        <v>0</v>
      </c>
    </row>
    <row r="1215" spans="1:21" x14ac:dyDescent="0.2">
      <c r="A1215" s="3">
        <v>1214</v>
      </c>
      <c r="B1215" s="3">
        <v>68</v>
      </c>
      <c r="C1215" s="3" t="s">
        <v>18</v>
      </c>
      <c r="D1215" s="3" t="s">
        <v>65</v>
      </c>
      <c r="E1215" s="3" t="s">
        <v>66</v>
      </c>
      <c r="F1215" s="3">
        <v>52</v>
      </c>
      <c r="G1215" s="3" t="s">
        <v>21</v>
      </c>
      <c r="H1215" s="3" t="s">
        <v>91</v>
      </c>
      <c r="I1215" s="3" t="s">
        <v>93</v>
      </c>
      <c r="J1215" s="3" t="s">
        <v>36</v>
      </c>
      <c r="K1215" s="3">
        <v>37</v>
      </c>
      <c r="L1215" s="3" t="s">
        <v>151</v>
      </c>
      <c r="M1215" s="3" t="str">
        <f>IF(shopping_behavior_updated[[#This Row],[Subscription Status]]="","desconocido",shopping_behavior_updated[[#This Row],[Subscription Status]])</f>
        <v>No</v>
      </c>
      <c r="N1215" s="3" t="s">
        <v>26</v>
      </c>
      <c r="O1215" s="3" t="s">
        <v>25</v>
      </c>
      <c r="P1215" s="3" t="s">
        <v>25</v>
      </c>
      <c r="Q1215" s="3">
        <v>14</v>
      </c>
      <c r="R1215" s="3" t="s">
        <v>85</v>
      </c>
      <c r="S1215" s="3" t="s">
        <v>96</v>
      </c>
      <c r="T1215" s="3">
        <f>COUNTBLANK(shopping_behavior_updated[Customer ID])</f>
        <v>0</v>
      </c>
      <c r="U1215" s="3">
        <f>IF(IFERROR(VLOOKUP(shopping_behavior_updated[[#This Row],[Customer ID]],A1216:$A$3902,1,FALSE),0),1,0)</f>
        <v>0</v>
      </c>
    </row>
    <row r="1216" spans="1:21" x14ac:dyDescent="0.2">
      <c r="A1216" s="3">
        <v>1215</v>
      </c>
      <c r="B1216" s="3">
        <v>30</v>
      </c>
      <c r="C1216" s="3" t="s">
        <v>18</v>
      </c>
      <c r="D1216" s="3" t="s">
        <v>101</v>
      </c>
      <c r="E1216" s="3" t="s">
        <v>62</v>
      </c>
      <c r="F1216" s="3">
        <v>81</v>
      </c>
      <c r="G1216" s="3" t="s">
        <v>128</v>
      </c>
      <c r="H1216" s="3" t="s">
        <v>43</v>
      </c>
      <c r="I1216" s="3" t="s">
        <v>143</v>
      </c>
      <c r="J1216" s="3" t="s">
        <v>56</v>
      </c>
      <c r="K1216" s="3">
        <v>38</v>
      </c>
      <c r="L1216" s="3" t="s">
        <v>151</v>
      </c>
      <c r="M1216" s="3" t="str">
        <f>IF(shopping_behavior_updated[[#This Row],[Subscription Status]]="","desconocido",shopping_behavior_updated[[#This Row],[Subscription Status]])</f>
        <v>No</v>
      </c>
      <c r="N1216" s="3" t="s">
        <v>37</v>
      </c>
      <c r="O1216" s="3" t="s">
        <v>25</v>
      </c>
      <c r="P1216" s="3" t="s">
        <v>25</v>
      </c>
      <c r="Q1216" s="3">
        <v>5</v>
      </c>
      <c r="R1216" s="3" t="s">
        <v>32</v>
      </c>
      <c r="S1216" s="3" t="s">
        <v>96</v>
      </c>
      <c r="T1216" s="3">
        <f>COUNTBLANK(shopping_behavior_updated[Customer ID])</f>
        <v>0</v>
      </c>
      <c r="U1216" s="3">
        <f>IF(IFERROR(VLOOKUP(shopping_behavior_updated[[#This Row],[Customer ID]],A1217:$A$3902,1,FALSE),0),1,0)</f>
        <v>0</v>
      </c>
    </row>
    <row r="1217" spans="1:21" x14ac:dyDescent="0.2">
      <c r="A1217" s="3">
        <v>1216</v>
      </c>
      <c r="B1217" s="3">
        <v>66</v>
      </c>
      <c r="C1217" s="3" t="s">
        <v>18</v>
      </c>
      <c r="D1217" s="3" t="s">
        <v>19</v>
      </c>
      <c r="E1217" s="3" t="s">
        <v>20</v>
      </c>
      <c r="F1217" s="3">
        <v>20</v>
      </c>
      <c r="G1217" s="3" t="s">
        <v>46</v>
      </c>
      <c r="H1217" s="3" t="s">
        <v>22</v>
      </c>
      <c r="I1217" s="3" t="s">
        <v>68</v>
      </c>
      <c r="J1217" s="3" t="s">
        <v>24</v>
      </c>
      <c r="K1217" s="3">
        <v>26</v>
      </c>
      <c r="L1217" s="3" t="s">
        <v>151</v>
      </c>
      <c r="M1217" s="3" t="str">
        <f>IF(shopping_behavior_updated[[#This Row],[Subscription Status]]="","desconocido",shopping_behavior_updated[[#This Row],[Subscription Status]])</f>
        <v>No</v>
      </c>
      <c r="N1217" s="3" t="s">
        <v>69</v>
      </c>
      <c r="O1217" s="3" t="s">
        <v>25</v>
      </c>
      <c r="P1217" s="3" t="s">
        <v>25</v>
      </c>
      <c r="Q1217" s="3">
        <v>15</v>
      </c>
      <c r="R1217" s="3" t="s">
        <v>38</v>
      </c>
      <c r="S1217" s="3" t="s">
        <v>96</v>
      </c>
      <c r="T1217" s="3">
        <f>COUNTBLANK(shopping_behavior_updated[Customer ID])</f>
        <v>0</v>
      </c>
      <c r="U1217" s="3">
        <f>IF(IFERROR(VLOOKUP(shopping_behavior_updated[[#This Row],[Customer ID]],A1218:$A$3902,1,FALSE),0),1,0)</f>
        <v>0</v>
      </c>
    </row>
    <row r="1218" spans="1:21" x14ac:dyDescent="0.2">
      <c r="A1218" s="3">
        <v>1217</v>
      </c>
      <c r="B1218" s="3">
        <v>62</v>
      </c>
      <c r="C1218" s="3" t="s">
        <v>18</v>
      </c>
      <c r="D1218" s="3" t="s">
        <v>94</v>
      </c>
      <c r="E1218" s="3" t="s">
        <v>20</v>
      </c>
      <c r="F1218" s="3">
        <v>32</v>
      </c>
      <c r="G1218" s="3" t="s">
        <v>139</v>
      </c>
      <c r="H1218" s="3" t="s">
        <v>91</v>
      </c>
      <c r="I1218" s="3" t="s">
        <v>92</v>
      </c>
      <c r="J1218" s="3" t="s">
        <v>52</v>
      </c>
      <c r="K1218" s="3">
        <v>37</v>
      </c>
      <c r="L1218" s="3" t="s">
        <v>151</v>
      </c>
      <c r="M1218" s="3" t="str">
        <f>IF(shopping_behavior_updated[[#This Row],[Subscription Status]]="","desconocido",shopping_behavior_updated[[#This Row],[Subscription Status]])</f>
        <v>No</v>
      </c>
      <c r="N1218" s="3" t="s">
        <v>37</v>
      </c>
      <c r="O1218" s="3" t="s">
        <v>25</v>
      </c>
      <c r="P1218" s="3" t="s">
        <v>25</v>
      </c>
      <c r="Q1218" s="3">
        <v>3</v>
      </c>
      <c r="R1218" s="3" t="s">
        <v>27</v>
      </c>
      <c r="S1218" s="3" t="s">
        <v>96</v>
      </c>
      <c r="T1218" s="3">
        <f>COUNTBLANK(shopping_behavior_updated[Customer ID])</f>
        <v>0</v>
      </c>
      <c r="U1218" s="3">
        <f>IF(IFERROR(VLOOKUP(shopping_behavior_updated[[#This Row],[Customer ID]],A1219:$A$3902,1,FALSE),0),1,0)</f>
        <v>0</v>
      </c>
    </row>
    <row r="1219" spans="1:21" x14ac:dyDescent="0.2">
      <c r="A1219" s="3">
        <v>1218</v>
      </c>
      <c r="B1219" s="3">
        <v>50</v>
      </c>
      <c r="C1219" s="3" t="s">
        <v>18</v>
      </c>
      <c r="D1219" s="3" t="s">
        <v>136</v>
      </c>
      <c r="E1219" s="3" t="s">
        <v>41</v>
      </c>
      <c r="F1219" s="3">
        <v>63</v>
      </c>
      <c r="G1219" s="3" t="s">
        <v>144</v>
      </c>
      <c r="H1219" s="3" t="s">
        <v>91</v>
      </c>
      <c r="I1219" s="3" t="s">
        <v>108</v>
      </c>
      <c r="J1219" s="3" t="s">
        <v>56</v>
      </c>
      <c r="K1219" s="3">
        <v>26</v>
      </c>
      <c r="L1219" s="3" t="s">
        <v>151</v>
      </c>
      <c r="M1219" s="3" t="str">
        <f>IF(shopping_behavior_updated[[#This Row],[Subscription Status]]="","desconocido",shopping_behavior_updated[[#This Row],[Subscription Status]])</f>
        <v>No</v>
      </c>
      <c r="N1219" s="3" t="s">
        <v>37</v>
      </c>
      <c r="O1219" s="3" t="s">
        <v>25</v>
      </c>
      <c r="P1219" s="3" t="s">
        <v>25</v>
      </c>
      <c r="Q1219" s="3">
        <v>12</v>
      </c>
      <c r="R1219" s="3" t="s">
        <v>32</v>
      </c>
      <c r="S1219" s="3" t="s">
        <v>96</v>
      </c>
      <c r="T1219" s="3">
        <f>COUNTBLANK(shopping_behavior_updated[Customer ID])</f>
        <v>0</v>
      </c>
      <c r="U1219" s="3">
        <f>IF(IFERROR(VLOOKUP(shopping_behavior_updated[[#This Row],[Customer ID]],A1220:$A$3902,1,FALSE),0),1,0)</f>
        <v>0</v>
      </c>
    </row>
    <row r="1220" spans="1:21" x14ac:dyDescent="0.2">
      <c r="A1220" s="3">
        <v>1219</v>
      </c>
      <c r="B1220" s="3">
        <v>55</v>
      </c>
      <c r="C1220" s="3" t="s">
        <v>18</v>
      </c>
      <c r="D1220" s="3" t="s">
        <v>136</v>
      </c>
      <c r="E1220" s="3" t="s">
        <v>41</v>
      </c>
      <c r="F1220" s="3">
        <v>79</v>
      </c>
      <c r="G1220" s="3" t="s">
        <v>137</v>
      </c>
      <c r="H1220" s="3" t="s">
        <v>43</v>
      </c>
      <c r="I1220" s="3" t="s">
        <v>108</v>
      </c>
      <c r="J1220" s="3" t="s">
        <v>36</v>
      </c>
      <c r="K1220" s="3">
        <v>31</v>
      </c>
      <c r="L1220" s="3" t="s">
        <v>151</v>
      </c>
      <c r="M1220" s="3" t="str">
        <f>IF(shopping_behavior_updated[[#This Row],[Subscription Status]]="","desconocido",shopping_behavior_updated[[#This Row],[Subscription Status]])</f>
        <v>No</v>
      </c>
      <c r="N1220" s="3" t="s">
        <v>73</v>
      </c>
      <c r="O1220" s="3" t="s">
        <v>25</v>
      </c>
      <c r="P1220" s="3" t="s">
        <v>25</v>
      </c>
      <c r="Q1220" s="3">
        <v>43</v>
      </c>
      <c r="R1220" s="3" t="s">
        <v>32</v>
      </c>
      <c r="S1220" s="3" t="s">
        <v>96</v>
      </c>
      <c r="T1220" s="3">
        <f>COUNTBLANK(shopping_behavior_updated[Customer ID])</f>
        <v>0</v>
      </c>
      <c r="U1220" s="3">
        <f>IF(IFERROR(VLOOKUP(shopping_behavior_updated[[#This Row],[Customer ID]],A1221:$A$3902,1,FALSE),0),1,0)</f>
        <v>0</v>
      </c>
    </row>
    <row r="1221" spans="1:21" x14ac:dyDescent="0.2">
      <c r="A1221" s="3">
        <v>1220</v>
      </c>
      <c r="B1221" s="3">
        <v>19</v>
      </c>
      <c r="C1221" s="3" t="s">
        <v>18</v>
      </c>
      <c r="D1221" s="3" t="s">
        <v>29</v>
      </c>
      <c r="E1221" s="3" t="s">
        <v>20</v>
      </c>
      <c r="F1221" s="3">
        <v>23</v>
      </c>
      <c r="G1221" s="3" t="s">
        <v>128</v>
      </c>
      <c r="H1221" s="3" t="s">
        <v>43</v>
      </c>
      <c r="I1221" s="3" t="s">
        <v>79</v>
      </c>
      <c r="J1221" s="3" t="s">
        <v>24</v>
      </c>
      <c r="K1221" s="3">
        <v>25</v>
      </c>
      <c r="L1221" s="3" t="s">
        <v>151</v>
      </c>
      <c r="M1221" s="3" t="str">
        <f>IF(shopping_behavior_updated[[#This Row],[Subscription Status]]="","desconocido",shopping_behavior_updated[[#This Row],[Subscription Status]])</f>
        <v>No</v>
      </c>
      <c r="N1221" s="3" t="s">
        <v>44</v>
      </c>
      <c r="O1221" s="3" t="s">
        <v>25</v>
      </c>
      <c r="P1221" s="3" t="s">
        <v>25</v>
      </c>
      <c r="Q1221" s="3">
        <v>35</v>
      </c>
      <c r="R1221" s="3" t="s">
        <v>38</v>
      </c>
      <c r="S1221" s="3" t="s">
        <v>75</v>
      </c>
      <c r="T1221" s="3">
        <f>COUNTBLANK(shopping_behavior_updated[Customer ID])</f>
        <v>0</v>
      </c>
      <c r="U1221" s="3">
        <f>IF(IFERROR(VLOOKUP(shopping_behavior_updated[[#This Row],[Customer ID]],A1222:$A$3902,1,FALSE),0),1,0)</f>
        <v>0</v>
      </c>
    </row>
    <row r="1222" spans="1:21" x14ac:dyDescent="0.2">
      <c r="A1222" s="3">
        <v>1221</v>
      </c>
      <c r="B1222" s="3">
        <v>67</v>
      </c>
      <c r="C1222" s="3" t="s">
        <v>18</v>
      </c>
      <c r="D1222" s="3" t="s">
        <v>142</v>
      </c>
      <c r="E1222" s="3" t="s">
        <v>66</v>
      </c>
      <c r="F1222" s="3">
        <v>64</v>
      </c>
      <c r="G1222" s="3" t="s">
        <v>21</v>
      </c>
      <c r="H1222" s="3" t="s">
        <v>43</v>
      </c>
      <c r="I1222" s="3" t="s">
        <v>95</v>
      </c>
      <c r="J1222" s="3" t="s">
        <v>24</v>
      </c>
      <c r="K1222" s="3">
        <v>49</v>
      </c>
      <c r="L1222" s="3" t="s">
        <v>151</v>
      </c>
      <c r="M1222" s="3" t="str">
        <f>IF(shopping_behavior_updated[[#This Row],[Subscription Status]]="","desconocido",shopping_behavior_updated[[#This Row],[Subscription Status]])</f>
        <v>No</v>
      </c>
      <c r="N1222" s="3" t="s">
        <v>26</v>
      </c>
      <c r="O1222" s="3" t="s">
        <v>25</v>
      </c>
      <c r="P1222" s="3" t="s">
        <v>25</v>
      </c>
      <c r="Q1222" s="3">
        <v>36</v>
      </c>
      <c r="R1222" s="3" t="s">
        <v>74</v>
      </c>
      <c r="S1222" s="3" t="s">
        <v>57</v>
      </c>
      <c r="T1222" s="3">
        <f>COUNTBLANK(shopping_behavior_updated[Customer ID])</f>
        <v>0</v>
      </c>
      <c r="U1222" s="3">
        <f>IF(IFERROR(VLOOKUP(shopping_behavior_updated[[#This Row],[Customer ID]],A1223:$A$3902,1,FALSE),0),1,0)</f>
        <v>0</v>
      </c>
    </row>
    <row r="1223" spans="1:21" x14ac:dyDescent="0.2">
      <c r="A1223" s="3">
        <v>1222</v>
      </c>
      <c r="B1223" s="3">
        <v>18</v>
      </c>
      <c r="C1223" s="3" t="s">
        <v>18</v>
      </c>
      <c r="D1223" s="3" t="s">
        <v>124</v>
      </c>
      <c r="E1223" s="3" t="s">
        <v>20</v>
      </c>
      <c r="F1223" s="3">
        <v>69</v>
      </c>
      <c r="G1223" s="3" t="s">
        <v>145</v>
      </c>
      <c r="H1223" s="3" t="s">
        <v>43</v>
      </c>
      <c r="I1223" s="3" t="s">
        <v>107</v>
      </c>
      <c r="J1223" s="3" t="s">
        <v>24</v>
      </c>
      <c r="K1223" s="3">
        <v>45</v>
      </c>
      <c r="L1223" s="3" t="s">
        <v>151</v>
      </c>
      <c r="M1223" s="3" t="str">
        <f>IF(shopping_behavior_updated[[#This Row],[Subscription Status]]="","desconocido",shopping_behavior_updated[[#This Row],[Subscription Status]])</f>
        <v>No</v>
      </c>
      <c r="N1223" s="3" t="s">
        <v>53</v>
      </c>
      <c r="O1223" s="3" t="s">
        <v>25</v>
      </c>
      <c r="P1223" s="3" t="s">
        <v>25</v>
      </c>
      <c r="Q1223" s="3">
        <v>3</v>
      </c>
      <c r="R1223" s="3" t="s">
        <v>32</v>
      </c>
      <c r="S1223" s="3" t="s">
        <v>57</v>
      </c>
      <c r="T1223" s="3">
        <f>COUNTBLANK(shopping_behavior_updated[Customer ID])</f>
        <v>0</v>
      </c>
      <c r="U1223" s="3">
        <f>IF(IFERROR(VLOOKUP(shopping_behavior_updated[[#This Row],[Customer ID]],A1224:$A$3902,1,FALSE),0),1,0)</f>
        <v>0</v>
      </c>
    </row>
    <row r="1224" spans="1:21" x14ac:dyDescent="0.2">
      <c r="A1224" s="3">
        <v>1223</v>
      </c>
      <c r="B1224" s="3">
        <v>58</v>
      </c>
      <c r="C1224" s="3" t="s">
        <v>18</v>
      </c>
      <c r="D1224" s="3" t="s">
        <v>33</v>
      </c>
      <c r="E1224" s="3" t="s">
        <v>20</v>
      </c>
      <c r="F1224" s="3">
        <v>69</v>
      </c>
      <c r="G1224" s="3" t="s">
        <v>115</v>
      </c>
      <c r="H1224" s="3" t="s">
        <v>22</v>
      </c>
      <c r="I1224" s="3" t="s">
        <v>135</v>
      </c>
      <c r="J1224" s="3" t="s">
        <v>56</v>
      </c>
      <c r="K1224" s="3">
        <v>34</v>
      </c>
      <c r="L1224" s="3" t="s">
        <v>151</v>
      </c>
      <c r="M1224" s="3" t="str">
        <f>IF(shopping_behavior_updated[[#This Row],[Subscription Status]]="","desconocido",shopping_behavior_updated[[#This Row],[Subscription Status]])</f>
        <v>No</v>
      </c>
      <c r="N1224" s="3" t="s">
        <v>73</v>
      </c>
      <c r="O1224" s="3" t="s">
        <v>25</v>
      </c>
      <c r="P1224" s="3" t="s">
        <v>25</v>
      </c>
      <c r="Q1224" s="3">
        <v>27</v>
      </c>
      <c r="R1224" s="3" t="s">
        <v>74</v>
      </c>
      <c r="S1224" s="3" t="s">
        <v>48</v>
      </c>
      <c r="T1224" s="3">
        <f>COUNTBLANK(shopping_behavior_updated[Customer ID])</f>
        <v>0</v>
      </c>
      <c r="U1224" s="3">
        <f>IF(IFERROR(VLOOKUP(shopping_behavior_updated[[#This Row],[Customer ID]],A1225:$A$3902,1,FALSE),0),1,0)</f>
        <v>0</v>
      </c>
    </row>
    <row r="1225" spans="1:21" x14ac:dyDescent="0.2">
      <c r="A1225" s="3">
        <v>1224</v>
      </c>
      <c r="B1225" s="3">
        <v>69</v>
      </c>
      <c r="C1225" s="3" t="s">
        <v>18</v>
      </c>
      <c r="D1225" s="3" t="s">
        <v>94</v>
      </c>
      <c r="E1225" s="3" t="s">
        <v>20</v>
      </c>
      <c r="F1225" s="3">
        <v>24</v>
      </c>
      <c r="G1225" s="3" t="s">
        <v>110</v>
      </c>
      <c r="H1225" s="3" t="s">
        <v>22</v>
      </c>
      <c r="I1225" s="3" t="s">
        <v>107</v>
      </c>
      <c r="J1225" s="3" t="s">
        <v>24</v>
      </c>
      <c r="K1225" s="3">
        <v>39</v>
      </c>
      <c r="L1225" s="3" t="s">
        <v>151</v>
      </c>
      <c r="M1225" s="3" t="str">
        <f>IF(shopping_behavior_updated[[#This Row],[Subscription Status]]="","desconocido",shopping_behavior_updated[[#This Row],[Subscription Status]])</f>
        <v>No</v>
      </c>
      <c r="N1225" s="3" t="s">
        <v>37</v>
      </c>
      <c r="O1225" s="3" t="s">
        <v>25</v>
      </c>
      <c r="P1225" s="3" t="s">
        <v>25</v>
      </c>
      <c r="Q1225" s="3">
        <v>21</v>
      </c>
      <c r="R1225" s="3" t="s">
        <v>74</v>
      </c>
      <c r="S1225" s="3" t="s">
        <v>39</v>
      </c>
      <c r="T1225" s="3">
        <f>COUNTBLANK(shopping_behavior_updated[Customer ID])</f>
        <v>0</v>
      </c>
      <c r="U1225" s="3">
        <f>IF(IFERROR(VLOOKUP(shopping_behavior_updated[[#This Row],[Customer ID]],A1226:$A$3902,1,FALSE),0),1,0)</f>
        <v>0</v>
      </c>
    </row>
    <row r="1226" spans="1:21" x14ac:dyDescent="0.2">
      <c r="A1226" s="3">
        <v>1225</v>
      </c>
      <c r="B1226" s="3">
        <v>62</v>
      </c>
      <c r="C1226" s="3" t="s">
        <v>18</v>
      </c>
      <c r="D1226" s="3" t="s">
        <v>58</v>
      </c>
      <c r="E1226" s="3" t="s">
        <v>20</v>
      </c>
      <c r="F1226" s="3">
        <v>50</v>
      </c>
      <c r="G1226" s="3" t="s">
        <v>114</v>
      </c>
      <c r="H1226" s="3" t="s">
        <v>43</v>
      </c>
      <c r="I1226" s="3" t="s">
        <v>133</v>
      </c>
      <c r="J1226" s="3" t="s">
        <v>52</v>
      </c>
      <c r="K1226" s="3">
        <v>37</v>
      </c>
      <c r="L1226" s="3" t="s">
        <v>151</v>
      </c>
      <c r="M1226" s="3" t="str">
        <f>IF(shopping_behavior_updated[[#This Row],[Subscription Status]]="","desconocido",shopping_behavior_updated[[#This Row],[Subscription Status]])</f>
        <v>No</v>
      </c>
      <c r="N1226" s="3" t="s">
        <v>73</v>
      </c>
      <c r="O1226" s="3" t="s">
        <v>25</v>
      </c>
      <c r="P1226" s="3" t="s">
        <v>25</v>
      </c>
      <c r="Q1226" s="3">
        <v>18</v>
      </c>
      <c r="R1226" s="3" t="s">
        <v>27</v>
      </c>
      <c r="S1226" s="3" t="s">
        <v>39</v>
      </c>
      <c r="T1226" s="3">
        <f>COUNTBLANK(shopping_behavior_updated[Customer ID])</f>
        <v>0</v>
      </c>
      <c r="U1226" s="3">
        <f>IF(IFERROR(VLOOKUP(shopping_behavior_updated[[#This Row],[Customer ID]],A1227:$A$3902,1,FALSE),0),1,0)</f>
        <v>0</v>
      </c>
    </row>
    <row r="1227" spans="1:21" x14ac:dyDescent="0.2">
      <c r="A1227" s="3">
        <v>1226</v>
      </c>
      <c r="B1227" s="3">
        <v>28</v>
      </c>
      <c r="C1227" s="3" t="s">
        <v>18</v>
      </c>
      <c r="D1227" s="3" t="s">
        <v>142</v>
      </c>
      <c r="E1227" s="3" t="s">
        <v>66</v>
      </c>
      <c r="F1227" s="3">
        <v>97</v>
      </c>
      <c r="G1227" s="3" t="s">
        <v>97</v>
      </c>
      <c r="H1227" s="3" t="s">
        <v>35</v>
      </c>
      <c r="I1227" s="3" t="s">
        <v>47</v>
      </c>
      <c r="J1227" s="3" t="s">
        <v>56</v>
      </c>
      <c r="K1227" s="3">
        <v>26</v>
      </c>
      <c r="L1227" s="3" t="s">
        <v>151</v>
      </c>
      <c r="M1227" s="3" t="str">
        <f>IF(shopping_behavior_updated[[#This Row],[Subscription Status]]="","desconocido",shopping_behavior_updated[[#This Row],[Subscription Status]])</f>
        <v>No</v>
      </c>
      <c r="N1227" s="3" t="s">
        <v>37</v>
      </c>
      <c r="O1227" s="3" t="s">
        <v>25</v>
      </c>
      <c r="P1227" s="3" t="s">
        <v>25</v>
      </c>
      <c r="Q1227" s="3">
        <v>16</v>
      </c>
      <c r="R1227" s="3" t="s">
        <v>85</v>
      </c>
      <c r="S1227" s="3" t="s">
        <v>39</v>
      </c>
      <c r="T1227" s="3">
        <f>COUNTBLANK(shopping_behavior_updated[Customer ID])</f>
        <v>0</v>
      </c>
      <c r="U1227" s="3">
        <f>IF(IFERROR(VLOOKUP(shopping_behavior_updated[[#This Row],[Customer ID]],A1228:$A$3902,1,FALSE),0),1,0)</f>
        <v>0</v>
      </c>
    </row>
    <row r="1228" spans="1:21" x14ac:dyDescent="0.2">
      <c r="A1228" s="3">
        <v>1227</v>
      </c>
      <c r="B1228" s="3">
        <v>53</v>
      </c>
      <c r="C1228" s="3" t="s">
        <v>18</v>
      </c>
      <c r="D1228" s="3" t="s">
        <v>40</v>
      </c>
      <c r="E1228" s="3" t="s">
        <v>41</v>
      </c>
      <c r="F1228" s="3">
        <v>91</v>
      </c>
      <c r="G1228" s="3" t="s">
        <v>122</v>
      </c>
      <c r="H1228" s="3" t="s">
        <v>35</v>
      </c>
      <c r="I1228" s="3" t="s">
        <v>108</v>
      </c>
      <c r="J1228" s="3" t="s">
        <v>56</v>
      </c>
      <c r="K1228" s="3">
        <v>34</v>
      </c>
      <c r="L1228" s="3" t="s">
        <v>151</v>
      </c>
      <c r="M1228" s="3" t="str">
        <f>IF(shopping_behavior_updated[[#This Row],[Subscription Status]]="","desconocido",shopping_behavior_updated[[#This Row],[Subscription Status]])</f>
        <v>No</v>
      </c>
      <c r="N1228" s="3" t="s">
        <v>73</v>
      </c>
      <c r="O1228" s="3" t="s">
        <v>25</v>
      </c>
      <c r="P1228" s="3" t="s">
        <v>25</v>
      </c>
      <c r="Q1228" s="3">
        <v>18</v>
      </c>
      <c r="R1228" s="3" t="s">
        <v>27</v>
      </c>
      <c r="S1228" s="3" t="s">
        <v>75</v>
      </c>
      <c r="T1228" s="3">
        <f>COUNTBLANK(shopping_behavior_updated[Customer ID])</f>
        <v>0</v>
      </c>
      <c r="U1228" s="3">
        <f>IF(IFERROR(VLOOKUP(shopping_behavior_updated[[#This Row],[Customer ID]],A1229:$A$3902,1,FALSE),0),1,0)</f>
        <v>0</v>
      </c>
    </row>
    <row r="1229" spans="1:21" x14ac:dyDescent="0.2">
      <c r="A1229" s="3">
        <v>1228</v>
      </c>
      <c r="B1229" s="3">
        <v>27</v>
      </c>
      <c r="C1229" s="3" t="s">
        <v>18</v>
      </c>
      <c r="D1229" s="3" t="s">
        <v>19</v>
      </c>
      <c r="E1229" s="3" t="s">
        <v>20</v>
      </c>
      <c r="F1229" s="3">
        <v>37</v>
      </c>
      <c r="G1229" s="3" t="s">
        <v>114</v>
      </c>
      <c r="H1229" s="3" t="s">
        <v>22</v>
      </c>
      <c r="I1229" s="3" t="s">
        <v>133</v>
      </c>
      <c r="J1229" s="3" t="s">
        <v>36</v>
      </c>
      <c r="K1229" s="3">
        <v>49</v>
      </c>
      <c r="L1229" s="3" t="s">
        <v>151</v>
      </c>
      <c r="M1229" s="3" t="str">
        <f>IF(shopping_behavior_updated[[#This Row],[Subscription Status]]="","desconocido",shopping_behavior_updated[[#This Row],[Subscription Status]])</f>
        <v>No</v>
      </c>
      <c r="N1229" s="3" t="s">
        <v>73</v>
      </c>
      <c r="O1229" s="3" t="s">
        <v>25</v>
      </c>
      <c r="P1229" s="3" t="s">
        <v>25</v>
      </c>
      <c r="Q1229" s="3">
        <v>19</v>
      </c>
      <c r="R1229" s="3" t="s">
        <v>74</v>
      </c>
      <c r="S1229" s="3" t="s">
        <v>75</v>
      </c>
      <c r="T1229" s="3">
        <f>COUNTBLANK(shopping_behavior_updated[Customer ID])</f>
        <v>0</v>
      </c>
      <c r="U1229" s="3">
        <f>IF(IFERROR(VLOOKUP(shopping_behavior_updated[[#This Row],[Customer ID]],A1230:$A$3902,1,FALSE),0),1,0)</f>
        <v>0</v>
      </c>
    </row>
    <row r="1230" spans="1:21" x14ac:dyDescent="0.2">
      <c r="A1230" s="3">
        <v>1229</v>
      </c>
      <c r="B1230" s="3">
        <v>55</v>
      </c>
      <c r="C1230" s="3" t="s">
        <v>18</v>
      </c>
      <c r="D1230" s="3" t="s">
        <v>101</v>
      </c>
      <c r="E1230" s="3" t="s">
        <v>62</v>
      </c>
      <c r="F1230" s="3">
        <v>55</v>
      </c>
      <c r="G1230" s="3" t="s">
        <v>115</v>
      </c>
      <c r="H1230" s="3" t="s">
        <v>35</v>
      </c>
      <c r="I1230" s="3" t="s">
        <v>133</v>
      </c>
      <c r="J1230" s="3" t="s">
        <v>24</v>
      </c>
      <c r="K1230" s="3">
        <v>39</v>
      </c>
      <c r="L1230" s="3" t="s">
        <v>151</v>
      </c>
      <c r="M1230" s="3" t="str">
        <f>IF(shopping_behavior_updated[[#This Row],[Subscription Status]]="","desconocido",shopping_behavior_updated[[#This Row],[Subscription Status]])</f>
        <v>No</v>
      </c>
      <c r="N1230" s="3" t="s">
        <v>26</v>
      </c>
      <c r="O1230" s="3" t="s">
        <v>25</v>
      </c>
      <c r="P1230" s="3" t="s">
        <v>25</v>
      </c>
      <c r="Q1230" s="3">
        <v>1</v>
      </c>
      <c r="R1230" s="3" t="s">
        <v>32</v>
      </c>
      <c r="S1230" s="3" t="s">
        <v>48</v>
      </c>
      <c r="T1230" s="3">
        <f>COUNTBLANK(shopping_behavior_updated[Customer ID])</f>
        <v>0</v>
      </c>
      <c r="U1230" s="3">
        <f>IF(IFERROR(VLOOKUP(shopping_behavior_updated[[#This Row],[Customer ID]],A1231:$A$3902,1,FALSE),0),1,0)</f>
        <v>0</v>
      </c>
    </row>
    <row r="1231" spans="1:21" x14ac:dyDescent="0.2">
      <c r="A1231" s="3">
        <v>1230</v>
      </c>
      <c r="B1231" s="3">
        <v>34</v>
      </c>
      <c r="C1231" s="3" t="s">
        <v>18</v>
      </c>
      <c r="D1231" s="3" t="s">
        <v>105</v>
      </c>
      <c r="E1231" s="3" t="s">
        <v>66</v>
      </c>
      <c r="F1231" s="3">
        <v>52</v>
      </c>
      <c r="G1231" s="3" t="s">
        <v>110</v>
      </c>
      <c r="H1231" s="3" t="s">
        <v>91</v>
      </c>
      <c r="I1231" s="3" t="s">
        <v>31</v>
      </c>
      <c r="J1231" s="3" t="s">
        <v>24</v>
      </c>
      <c r="K1231" s="3">
        <v>36</v>
      </c>
      <c r="L1231" s="3" t="s">
        <v>151</v>
      </c>
      <c r="M1231" s="3" t="str">
        <f>IF(shopping_behavior_updated[[#This Row],[Subscription Status]]="","desconocido",shopping_behavior_updated[[#This Row],[Subscription Status]])</f>
        <v>No</v>
      </c>
      <c r="N1231" s="3" t="s">
        <v>26</v>
      </c>
      <c r="O1231" s="3" t="s">
        <v>25</v>
      </c>
      <c r="P1231" s="3" t="s">
        <v>25</v>
      </c>
      <c r="Q1231" s="3">
        <v>39</v>
      </c>
      <c r="R1231" s="3" t="s">
        <v>74</v>
      </c>
      <c r="S1231" s="3" t="s">
        <v>48</v>
      </c>
      <c r="T1231" s="3">
        <f>COUNTBLANK(shopping_behavior_updated[Customer ID])</f>
        <v>0</v>
      </c>
      <c r="U1231" s="3">
        <f>IF(IFERROR(VLOOKUP(shopping_behavior_updated[[#This Row],[Customer ID]],A1232:$A$3902,1,FALSE),0),1,0)</f>
        <v>0</v>
      </c>
    </row>
    <row r="1232" spans="1:21" x14ac:dyDescent="0.2">
      <c r="A1232" s="3">
        <v>1231</v>
      </c>
      <c r="B1232" s="3">
        <v>25</v>
      </c>
      <c r="C1232" s="3" t="s">
        <v>18</v>
      </c>
      <c r="D1232" s="3" t="s">
        <v>123</v>
      </c>
      <c r="E1232" s="3" t="s">
        <v>66</v>
      </c>
      <c r="F1232" s="3">
        <v>80</v>
      </c>
      <c r="G1232" s="3" t="s">
        <v>114</v>
      </c>
      <c r="H1232" s="3" t="s">
        <v>22</v>
      </c>
      <c r="I1232" s="3" t="s">
        <v>109</v>
      </c>
      <c r="J1232" s="3" t="s">
        <v>36</v>
      </c>
      <c r="K1232" s="3">
        <v>46</v>
      </c>
      <c r="L1232" s="3" t="s">
        <v>151</v>
      </c>
      <c r="M1232" s="3" t="str">
        <f>IF(shopping_behavior_updated[[#This Row],[Subscription Status]]="","desconocido",shopping_behavior_updated[[#This Row],[Subscription Status]])</f>
        <v>No</v>
      </c>
      <c r="N1232" s="3" t="s">
        <v>53</v>
      </c>
      <c r="O1232" s="3" t="s">
        <v>25</v>
      </c>
      <c r="P1232" s="3" t="s">
        <v>25</v>
      </c>
      <c r="Q1232" s="3">
        <v>49</v>
      </c>
      <c r="R1232" s="3" t="s">
        <v>27</v>
      </c>
      <c r="S1232" s="3" t="s">
        <v>87</v>
      </c>
      <c r="T1232" s="3">
        <f>COUNTBLANK(shopping_behavior_updated[Customer ID])</f>
        <v>0</v>
      </c>
      <c r="U1232" s="3">
        <f>IF(IFERROR(VLOOKUP(shopping_behavior_updated[[#This Row],[Customer ID]],A1233:$A$3902,1,FALSE),0),1,0)</f>
        <v>0</v>
      </c>
    </row>
    <row r="1233" spans="1:21" x14ac:dyDescent="0.2">
      <c r="A1233" s="3">
        <v>1232</v>
      </c>
      <c r="B1233" s="3">
        <v>66</v>
      </c>
      <c r="C1233" s="3" t="s">
        <v>18</v>
      </c>
      <c r="D1233" s="3" t="s">
        <v>124</v>
      </c>
      <c r="E1233" s="3" t="s">
        <v>20</v>
      </c>
      <c r="F1233" s="3">
        <v>79</v>
      </c>
      <c r="G1233" s="3" t="s">
        <v>137</v>
      </c>
      <c r="H1233" s="3" t="s">
        <v>43</v>
      </c>
      <c r="I1233" s="3" t="s">
        <v>79</v>
      </c>
      <c r="J1233" s="3" t="s">
        <v>36</v>
      </c>
      <c r="K1233" s="3">
        <v>4</v>
      </c>
      <c r="L1233" s="3" t="s">
        <v>151</v>
      </c>
      <c r="M1233" s="3" t="str">
        <f>IF(shopping_behavior_updated[[#This Row],[Subscription Status]]="","desconocido",shopping_behavior_updated[[#This Row],[Subscription Status]])</f>
        <v>No</v>
      </c>
      <c r="N1233" s="3" t="s">
        <v>69</v>
      </c>
      <c r="O1233" s="3" t="s">
        <v>25</v>
      </c>
      <c r="P1233" s="3" t="s">
        <v>25</v>
      </c>
      <c r="Q1233" s="3">
        <v>43</v>
      </c>
      <c r="R1233" s="3" t="s">
        <v>38</v>
      </c>
      <c r="S1233" s="3" t="s">
        <v>28</v>
      </c>
      <c r="T1233" s="3">
        <f>COUNTBLANK(shopping_behavior_updated[Customer ID])</f>
        <v>0</v>
      </c>
      <c r="U1233" s="3">
        <f>IF(IFERROR(VLOOKUP(shopping_behavior_updated[[#This Row],[Customer ID]],A1234:$A$3902,1,FALSE),0),1,0)</f>
        <v>0</v>
      </c>
    </row>
    <row r="1234" spans="1:21" x14ac:dyDescent="0.2">
      <c r="A1234" s="3">
        <v>1233</v>
      </c>
      <c r="B1234" s="3">
        <v>57</v>
      </c>
      <c r="C1234" s="3" t="s">
        <v>18</v>
      </c>
      <c r="D1234" s="3" t="s">
        <v>65</v>
      </c>
      <c r="E1234" s="3" t="s">
        <v>66</v>
      </c>
      <c r="F1234" s="3">
        <v>23</v>
      </c>
      <c r="G1234" s="3" t="s">
        <v>83</v>
      </c>
      <c r="H1234" s="3" t="s">
        <v>43</v>
      </c>
      <c r="I1234" s="3" t="s">
        <v>60</v>
      </c>
      <c r="J1234" s="3" t="s">
        <v>52</v>
      </c>
      <c r="K1234" s="3">
        <v>36</v>
      </c>
      <c r="L1234" s="3" t="s">
        <v>151</v>
      </c>
      <c r="M1234" s="3" t="str">
        <f>IF(shopping_behavior_updated[[#This Row],[Subscription Status]]="","desconocido",shopping_behavior_updated[[#This Row],[Subscription Status]])</f>
        <v>No</v>
      </c>
      <c r="N1234" s="3" t="s">
        <v>37</v>
      </c>
      <c r="O1234" s="3" t="s">
        <v>25</v>
      </c>
      <c r="P1234" s="3" t="s">
        <v>25</v>
      </c>
      <c r="Q1234" s="3">
        <v>31</v>
      </c>
      <c r="R1234" s="3" t="s">
        <v>85</v>
      </c>
      <c r="S1234" s="3" t="s">
        <v>96</v>
      </c>
      <c r="T1234" s="3">
        <f>COUNTBLANK(shopping_behavior_updated[Customer ID])</f>
        <v>0</v>
      </c>
      <c r="U1234" s="3">
        <f>IF(IFERROR(VLOOKUP(shopping_behavior_updated[[#This Row],[Customer ID]],A1235:$A$3902,1,FALSE),0),1,0)</f>
        <v>0</v>
      </c>
    </row>
    <row r="1235" spans="1:21" x14ac:dyDescent="0.2">
      <c r="A1235" s="3">
        <v>1234</v>
      </c>
      <c r="B1235" s="3">
        <v>46</v>
      </c>
      <c r="C1235" s="3" t="s">
        <v>18</v>
      </c>
      <c r="D1235" s="3" t="s">
        <v>94</v>
      </c>
      <c r="E1235" s="3" t="s">
        <v>20</v>
      </c>
      <c r="F1235" s="3">
        <v>73</v>
      </c>
      <c r="G1235" s="3" t="s">
        <v>139</v>
      </c>
      <c r="H1235" s="3" t="s">
        <v>22</v>
      </c>
      <c r="I1235" s="3" t="s">
        <v>117</v>
      </c>
      <c r="J1235" s="3" t="s">
        <v>24</v>
      </c>
      <c r="K1235" s="3">
        <v>35</v>
      </c>
      <c r="L1235" s="3" t="s">
        <v>151</v>
      </c>
      <c r="M1235" s="3" t="str">
        <f>IF(shopping_behavior_updated[[#This Row],[Subscription Status]]="","desconocido",shopping_behavior_updated[[#This Row],[Subscription Status]])</f>
        <v>No</v>
      </c>
      <c r="N1235" s="3" t="s">
        <v>44</v>
      </c>
      <c r="O1235" s="3" t="s">
        <v>25</v>
      </c>
      <c r="P1235" s="3" t="s">
        <v>25</v>
      </c>
      <c r="Q1235" s="3">
        <v>40</v>
      </c>
      <c r="R1235" s="3" t="s">
        <v>27</v>
      </c>
      <c r="S1235" s="3" t="s">
        <v>96</v>
      </c>
      <c r="T1235" s="3">
        <f>COUNTBLANK(shopping_behavior_updated[Customer ID])</f>
        <v>0</v>
      </c>
      <c r="U1235" s="3">
        <f>IF(IFERROR(VLOOKUP(shopping_behavior_updated[[#This Row],[Customer ID]],A1236:$A$3902,1,FALSE),0),1,0)</f>
        <v>0</v>
      </c>
    </row>
    <row r="1236" spans="1:21" x14ac:dyDescent="0.2">
      <c r="A1236" s="3">
        <v>1235</v>
      </c>
      <c r="B1236" s="3">
        <v>38</v>
      </c>
      <c r="C1236" s="3" t="s">
        <v>18</v>
      </c>
      <c r="D1236" s="3" t="s">
        <v>142</v>
      </c>
      <c r="E1236" s="3" t="s">
        <v>66</v>
      </c>
      <c r="F1236" s="3">
        <v>99</v>
      </c>
      <c r="G1236" s="3" t="s">
        <v>126</v>
      </c>
      <c r="H1236" s="3" t="s">
        <v>43</v>
      </c>
      <c r="I1236" s="3" t="s">
        <v>125</v>
      </c>
      <c r="J1236" s="3" t="s">
        <v>56</v>
      </c>
      <c r="K1236" s="3">
        <v>41</v>
      </c>
      <c r="L1236" s="3" t="s">
        <v>151</v>
      </c>
      <c r="M1236" s="3" t="str">
        <f>IF(shopping_behavior_updated[[#This Row],[Subscription Status]]="","desconocido",shopping_behavior_updated[[#This Row],[Subscription Status]])</f>
        <v>No</v>
      </c>
      <c r="N1236" s="3" t="s">
        <v>73</v>
      </c>
      <c r="O1236" s="3" t="s">
        <v>25</v>
      </c>
      <c r="P1236" s="3" t="s">
        <v>25</v>
      </c>
      <c r="Q1236" s="3">
        <v>2</v>
      </c>
      <c r="R1236" s="3" t="s">
        <v>74</v>
      </c>
      <c r="S1236" s="3" t="s">
        <v>75</v>
      </c>
      <c r="T1236" s="3">
        <f>COUNTBLANK(shopping_behavior_updated[Customer ID])</f>
        <v>0</v>
      </c>
      <c r="U1236" s="3">
        <f>IF(IFERROR(VLOOKUP(shopping_behavior_updated[[#This Row],[Customer ID]],A1237:$A$3902,1,FALSE),0),1,0)</f>
        <v>0</v>
      </c>
    </row>
    <row r="1237" spans="1:21" x14ac:dyDescent="0.2">
      <c r="A1237" s="3">
        <v>1236</v>
      </c>
      <c r="B1237" s="3">
        <v>23</v>
      </c>
      <c r="C1237" s="3" t="s">
        <v>18</v>
      </c>
      <c r="D1237" s="3" t="s">
        <v>29</v>
      </c>
      <c r="E1237" s="3" t="s">
        <v>20</v>
      </c>
      <c r="F1237" s="3">
        <v>22</v>
      </c>
      <c r="G1237" s="3" t="s">
        <v>134</v>
      </c>
      <c r="H1237" s="3" t="s">
        <v>43</v>
      </c>
      <c r="I1237" s="3" t="s">
        <v>107</v>
      </c>
      <c r="J1237" s="3" t="s">
        <v>36</v>
      </c>
      <c r="K1237" s="3">
        <v>3</v>
      </c>
      <c r="L1237" s="3" t="s">
        <v>151</v>
      </c>
      <c r="M1237" s="3" t="str">
        <f>IF(shopping_behavior_updated[[#This Row],[Subscription Status]]="","desconocido",shopping_behavior_updated[[#This Row],[Subscription Status]])</f>
        <v>No</v>
      </c>
      <c r="N1237" s="3" t="s">
        <v>73</v>
      </c>
      <c r="O1237" s="3" t="s">
        <v>25</v>
      </c>
      <c r="P1237" s="3" t="s">
        <v>25</v>
      </c>
      <c r="Q1237" s="3">
        <v>46</v>
      </c>
      <c r="R1237" s="3" t="s">
        <v>45</v>
      </c>
      <c r="S1237" s="3" t="s">
        <v>96</v>
      </c>
      <c r="T1237" s="3">
        <f>COUNTBLANK(shopping_behavior_updated[Customer ID])</f>
        <v>0</v>
      </c>
      <c r="U1237" s="3">
        <f>IF(IFERROR(VLOOKUP(shopping_behavior_updated[[#This Row],[Customer ID]],A1238:$A$3902,1,FALSE),0),1,0)</f>
        <v>0</v>
      </c>
    </row>
    <row r="1238" spans="1:21" x14ac:dyDescent="0.2">
      <c r="A1238" s="3">
        <v>1237</v>
      </c>
      <c r="B1238" s="3">
        <v>42</v>
      </c>
      <c r="C1238" s="3" t="s">
        <v>18</v>
      </c>
      <c r="D1238" s="3" t="s">
        <v>123</v>
      </c>
      <c r="E1238" s="3" t="s">
        <v>66</v>
      </c>
      <c r="F1238" s="3">
        <v>68</v>
      </c>
      <c r="G1238" s="3" t="s">
        <v>129</v>
      </c>
      <c r="H1238" s="3" t="s">
        <v>43</v>
      </c>
      <c r="I1238" s="3" t="s">
        <v>51</v>
      </c>
      <c r="J1238" s="3" t="s">
        <v>52</v>
      </c>
      <c r="K1238" s="3">
        <v>44</v>
      </c>
      <c r="L1238" s="3" t="s">
        <v>151</v>
      </c>
      <c r="M1238" s="3" t="str">
        <f>IF(shopping_behavior_updated[[#This Row],[Subscription Status]]="","desconocido",shopping_behavior_updated[[#This Row],[Subscription Status]])</f>
        <v>No</v>
      </c>
      <c r="N1238" s="3" t="s">
        <v>73</v>
      </c>
      <c r="O1238" s="3" t="s">
        <v>25</v>
      </c>
      <c r="P1238" s="3" t="s">
        <v>25</v>
      </c>
      <c r="Q1238" s="3">
        <v>35</v>
      </c>
      <c r="R1238" s="3" t="s">
        <v>85</v>
      </c>
      <c r="S1238" s="3" t="s">
        <v>96</v>
      </c>
      <c r="T1238" s="3">
        <f>COUNTBLANK(shopping_behavior_updated[Customer ID])</f>
        <v>0</v>
      </c>
      <c r="U1238" s="3">
        <f>IF(IFERROR(VLOOKUP(shopping_behavior_updated[[#This Row],[Customer ID]],A1239:$A$3902,1,FALSE),0),1,0)</f>
        <v>0</v>
      </c>
    </row>
    <row r="1239" spans="1:21" x14ac:dyDescent="0.2">
      <c r="A1239" s="3">
        <v>1238</v>
      </c>
      <c r="B1239" s="3">
        <v>25</v>
      </c>
      <c r="C1239" s="3" t="s">
        <v>18</v>
      </c>
      <c r="D1239" s="3" t="s">
        <v>80</v>
      </c>
      <c r="E1239" s="3" t="s">
        <v>20</v>
      </c>
      <c r="F1239" s="3">
        <v>92</v>
      </c>
      <c r="G1239" s="3" t="s">
        <v>150</v>
      </c>
      <c r="H1239" s="3" t="s">
        <v>35</v>
      </c>
      <c r="I1239" s="3" t="s">
        <v>60</v>
      </c>
      <c r="J1239" s="3" t="s">
        <v>36</v>
      </c>
      <c r="K1239" s="3">
        <v>44</v>
      </c>
      <c r="L1239" s="3" t="s">
        <v>151</v>
      </c>
      <c r="M1239" s="3" t="str">
        <f>IF(shopping_behavior_updated[[#This Row],[Subscription Status]]="","desconocido",shopping_behavior_updated[[#This Row],[Subscription Status]])</f>
        <v>No</v>
      </c>
      <c r="N1239" s="3" t="s">
        <v>69</v>
      </c>
      <c r="O1239" s="3" t="s">
        <v>25</v>
      </c>
      <c r="P1239" s="3" t="s">
        <v>25</v>
      </c>
      <c r="Q1239" s="3">
        <v>42</v>
      </c>
      <c r="R1239" s="3" t="s">
        <v>38</v>
      </c>
      <c r="S1239" s="3" t="s">
        <v>57</v>
      </c>
      <c r="T1239" s="3">
        <f>COUNTBLANK(shopping_behavior_updated[Customer ID])</f>
        <v>0</v>
      </c>
      <c r="U1239" s="3">
        <f>IF(IFERROR(VLOOKUP(shopping_behavior_updated[[#This Row],[Customer ID]],A1240:$A$3902,1,FALSE),0),1,0)</f>
        <v>0</v>
      </c>
    </row>
    <row r="1240" spans="1:21" x14ac:dyDescent="0.2">
      <c r="A1240" s="3">
        <v>1239</v>
      </c>
      <c r="B1240" s="3">
        <v>55</v>
      </c>
      <c r="C1240" s="3" t="s">
        <v>18</v>
      </c>
      <c r="D1240" s="3" t="s">
        <v>94</v>
      </c>
      <c r="E1240" s="3" t="s">
        <v>20</v>
      </c>
      <c r="F1240" s="3">
        <v>77</v>
      </c>
      <c r="G1240" s="3" t="s">
        <v>50</v>
      </c>
      <c r="H1240" s="3" t="s">
        <v>43</v>
      </c>
      <c r="I1240" s="3" t="s">
        <v>82</v>
      </c>
      <c r="J1240" s="3" t="s">
        <v>24</v>
      </c>
      <c r="K1240" s="3">
        <v>37</v>
      </c>
      <c r="L1240" s="3" t="s">
        <v>151</v>
      </c>
      <c r="M1240" s="3" t="str">
        <f>IF(shopping_behavior_updated[[#This Row],[Subscription Status]]="","desconocido",shopping_behavior_updated[[#This Row],[Subscription Status]])</f>
        <v>No</v>
      </c>
      <c r="N1240" s="3" t="s">
        <v>26</v>
      </c>
      <c r="O1240" s="3" t="s">
        <v>25</v>
      </c>
      <c r="P1240" s="3" t="s">
        <v>25</v>
      </c>
      <c r="Q1240" s="3">
        <v>3</v>
      </c>
      <c r="R1240" s="3" t="s">
        <v>27</v>
      </c>
      <c r="S1240" s="3" t="s">
        <v>28</v>
      </c>
      <c r="T1240" s="3">
        <f>COUNTBLANK(shopping_behavior_updated[Customer ID])</f>
        <v>0</v>
      </c>
      <c r="U1240" s="3">
        <f>IF(IFERROR(VLOOKUP(shopping_behavior_updated[[#This Row],[Customer ID]],A1241:$A$3902,1,FALSE),0),1,0)</f>
        <v>0</v>
      </c>
    </row>
    <row r="1241" spans="1:21" x14ac:dyDescent="0.2">
      <c r="A1241" s="3">
        <v>1240</v>
      </c>
      <c r="B1241" s="3">
        <v>62</v>
      </c>
      <c r="C1241" s="3" t="s">
        <v>18</v>
      </c>
      <c r="D1241" s="3" t="s">
        <v>61</v>
      </c>
      <c r="E1241" s="3" t="s">
        <v>62</v>
      </c>
      <c r="F1241" s="3">
        <v>37</v>
      </c>
      <c r="G1241" s="3" t="s">
        <v>126</v>
      </c>
      <c r="H1241" s="3" t="s">
        <v>91</v>
      </c>
      <c r="I1241" s="3" t="s">
        <v>135</v>
      </c>
      <c r="J1241" s="3" t="s">
        <v>36</v>
      </c>
      <c r="K1241" s="3">
        <v>48</v>
      </c>
      <c r="L1241" s="3" t="s">
        <v>151</v>
      </c>
      <c r="M1241" s="3" t="str">
        <f>IF(shopping_behavior_updated[[#This Row],[Subscription Status]]="","desconocido",shopping_behavior_updated[[#This Row],[Subscription Status]])</f>
        <v>No</v>
      </c>
      <c r="N1241" s="3" t="s">
        <v>53</v>
      </c>
      <c r="O1241" s="3" t="s">
        <v>25</v>
      </c>
      <c r="P1241" s="3" t="s">
        <v>25</v>
      </c>
      <c r="Q1241" s="3">
        <v>32</v>
      </c>
      <c r="R1241" s="3" t="s">
        <v>85</v>
      </c>
      <c r="S1241" s="3" t="s">
        <v>96</v>
      </c>
      <c r="T1241" s="3">
        <f>COUNTBLANK(shopping_behavior_updated[Customer ID])</f>
        <v>0</v>
      </c>
      <c r="U1241" s="3">
        <f>IF(IFERROR(VLOOKUP(shopping_behavior_updated[[#This Row],[Customer ID]],A1242:$A$3902,1,FALSE),0),1,0)</f>
        <v>0</v>
      </c>
    </row>
    <row r="1242" spans="1:21" x14ac:dyDescent="0.2">
      <c r="A1242" s="3">
        <v>1241</v>
      </c>
      <c r="B1242" s="3">
        <v>41</v>
      </c>
      <c r="C1242" s="3" t="s">
        <v>18</v>
      </c>
      <c r="D1242" s="3" t="s">
        <v>118</v>
      </c>
      <c r="E1242" s="3" t="s">
        <v>66</v>
      </c>
      <c r="F1242" s="3">
        <v>79</v>
      </c>
      <c r="G1242" s="3" t="s">
        <v>126</v>
      </c>
      <c r="H1242" s="3" t="s">
        <v>22</v>
      </c>
      <c r="I1242" s="3" t="s">
        <v>51</v>
      </c>
      <c r="J1242" s="3" t="s">
        <v>24</v>
      </c>
      <c r="K1242" s="3">
        <v>29</v>
      </c>
      <c r="L1242" s="3" t="s">
        <v>151</v>
      </c>
      <c r="M1242" s="3" t="str">
        <f>IF(shopping_behavior_updated[[#This Row],[Subscription Status]]="","desconocido",shopping_behavior_updated[[#This Row],[Subscription Status]])</f>
        <v>No</v>
      </c>
      <c r="N1242" s="3" t="s">
        <v>73</v>
      </c>
      <c r="O1242" s="3" t="s">
        <v>25</v>
      </c>
      <c r="P1242" s="3" t="s">
        <v>25</v>
      </c>
      <c r="Q1242" s="3">
        <v>48</v>
      </c>
      <c r="R1242" s="3" t="s">
        <v>85</v>
      </c>
      <c r="S1242" s="3" t="s">
        <v>48</v>
      </c>
      <c r="T1242" s="3">
        <f>COUNTBLANK(shopping_behavior_updated[Customer ID])</f>
        <v>0</v>
      </c>
      <c r="U1242" s="3">
        <f>IF(IFERROR(VLOOKUP(shopping_behavior_updated[[#This Row],[Customer ID]],A1243:$A$3902,1,FALSE),0),1,0)</f>
        <v>0</v>
      </c>
    </row>
    <row r="1243" spans="1:21" x14ac:dyDescent="0.2">
      <c r="A1243" s="3">
        <v>1242</v>
      </c>
      <c r="B1243" s="3">
        <v>58</v>
      </c>
      <c r="C1243" s="3" t="s">
        <v>18</v>
      </c>
      <c r="D1243" s="3" t="s">
        <v>103</v>
      </c>
      <c r="E1243" s="3" t="s">
        <v>20</v>
      </c>
      <c r="F1243" s="3">
        <v>51</v>
      </c>
      <c r="G1243" s="3" t="s">
        <v>76</v>
      </c>
      <c r="H1243" s="3" t="s">
        <v>91</v>
      </c>
      <c r="I1243" s="3" t="s">
        <v>68</v>
      </c>
      <c r="J1243" s="3" t="s">
        <v>24</v>
      </c>
      <c r="K1243" s="3">
        <v>31</v>
      </c>
      <c r="L1243" s="3" t="s">
        <v>151</v>
      </c>
      <c r="M1243" s="3" t="str">
        <f>IF(shopping_behavior_updated[[#This Row],[Subscription Status]]="","desconocido",shopping_behavior_updated[[#This Row],[Subscription Status]])</f>
        <v>No</v>
      </c>
      <c r="N1243" s="3" t="s">
        <v>26</v>
      </c>
      <c r="O1243" s="3" t="s">
        <v>25</v>
      </c>
      <c r="P1243" s="3" t="s">
        <v>25</v>
      </c>
      <c r="Q1243" s="3">
        <v>34</v>
      </c>
      <c r="R1243" s="3" t="s">
        <v>38</v>
      </c>
      <c r="S1243" s="3" t="s">
        <v>39</v>
      </c>
      <c r="T1243" s="3">
        <f>COUNTBLANK(shopping_behavior_updated[Customer ID])</f>
        <v>0</v>
      </c>
      <c r="U1243" s="3">
        <f>IF(IFERROR(VLOOKUP(shopping_behavior_updated[[#This Row],[Customer ID]],A1244:$A$3902,1,FALSE),0),1,0)</f>
        <v>0</v>
      </c>
    </row>
    <row r="1244" spans="1:21" x14ac:dyDescent="0.2">
      <c r="A1244" s="3">
        <v>1243</v>
      </c>
      <c r="B1244" s="3">
        <v>56</v>
      </c>
      <c r="C1244" s="3" t="s">
        <v>18</v>
      </c>
      <c r="D1244" s="3" t="s">
        <v>124</v>
      </c>
      <c r="E1244" s="3" t="s">
        <v>20</v>
      </c>
      <c r="F1244" s="3">
        <v>27</v>
      </c>
      <c r="G1244" s="3" t="s">
        <v>106</v>
      </c>
      <c r="H1244" s="3" t="s">
        <v>43</v>
      </c>
      <c r="I1244" s="3" t="s">
        <v>92</v>
      </c>
      <c r="J1244" s="3" t="s">
        <v>52</v>
      </c>
      <c r="K1244" s="3">
        <v>4</v>
      </c>
      <c r="L1244" s="3" t="s">
        <v>151</v>
      </c>
      <c r="M1244" s="3" t="str">
        <f>IF(shopping_behavior_updated[[#This Row],[Subscription Status]]="","desconocido",shopping_behavior_updated[[#This Row],[Subscription Status]])</f>
        <v>No</v>
      </c>
      <c r="N1244" s="3" t="s">
        <v>44</v>
      </c>
      <c r="O1244" s="3" t="s">
        <v>25</v>
      </c>
      <c r="P1244" s="3" t="s">
        <v>25</v>
      </c>
      <c r="Q1244" s="3">
        <v>15</v>
      </c>
      <c r="R1244" s="3" t="s">
        <v>74</v>
      </c>
      <c r="S1244" s="3" t="s">
        <v>57</v>
      </c>
      <c r="T1244" s="3">
        <f>COUNTBLANK(shopping_behavior_updated[Customer ID])</f>
        <v>0</v>
      </c>
      <c r="U1244" s="3">
        <f>IF(IFERROR(VLOOKUP(shopping_behavior_updated[[#This Row],[Customer ID]],A1245:$A$3902,1,FALSE),0),1,0)</f>
        <v>0</v>
      </c>
    </row>
    <row r="1245" spans="1:21" x14ac:dyDescent="0.2">
      <c r="A1245" s="3">
        <v>1244</v>
      </c>
      <c r="B1245" s="3">
        <v>25</v>
      </c>
      <c r="C1245" s="3" t="s">
        <v>18</v>
      </c>
      <c r="D1245" s="3" t="s">
        <v>19</v>
      </c>
      <c r="E1245" s="3" t="s">
        <v>20</v>
      </c>
      <c r="F1245" s="3">
        <v>23</v>
      </c>
      <c r="G1245" s="3" t="s">
        <v>81</v>
      </c>
      <c r="H1245" s="3" t="s">
        <v>35</v>
      </c>
      <c r="I1245" s="3" t="s">
        <v>68</v>
      </c>
      <c r="J1245" s="3" t="s">
        <v>36</v>
      </c>
      <c r="K1245" s="3">
        <v>3</v>
      </c>
      <c r="L1245" s="3" t="s">
        <v>151</v>
      </c>
      <c r="M1245" s="3" t="str">
        <f>IF(shopping_behavior_updated[[#This Row],[Subscription Status]]="","desconocido",shopping_behavior_updated[[#This Row],[Subscription Status]])</f>
        <v>No</v>
      </c>
      <c r="N1245" s="3" t="s">
        <v>73</v>
      </c>
      <c r="O1245" s="3" t="s">
        <v>25</v>
      </c>
      <c r="P1245" s="3" t="s">
        <v>25</v>
      </c>
      <c r="Q1245" s="3">
        <v>22</v>
      </c>
      <c r="R1245" s="3" t="s">
        <v>85</v>
      </c>
      <c r="S1245" s="3" t="s">
        <v>48</v>
      </c>
      <c r="T1245" s="3">
        <f>COUNTBLANK(shopping_behavior_updated[Customer ID])</f>
        <v>0</v>
      </c>
      <c r="U1245" s="3">
        <f>IF(IFERROR(VLOOKUP(shopping_behavior_updated[[#This Row],[Customer ID]],A1246:$A$3902,1,FALSE),0),1,0)</f>
        <v>0</v>
      </c>
    </row>
    <row r="1246" spans="1:21" x14ac:dyDescent="0.2">
      <c r="A1246" s="3">
        <v>1245</v>
      </c>
      <c r="B1246" s="3">
        <v>70</v>
      </c>
      <c r="C1246" s="3" t="s">
        <v>18</v>
      </c>
      <c r="D1246" s="3" t="s">
        <v>124</v>
      </c>
      <c r="E1246" s="3" t="s">
        <v>20</v>
      </c>
      <c r="F1246" s="3">
        <v>76</v>
      </c>
      <c r="G1246" s="3" t="s">
        <v>115</v>
      </c>
      <c r="H1246" s="3" t="s">
        <v>35</v>
      </c>
      <c r="I1246" s="3" t="s">
        <v>64</v>
      </c>
      <c r="J1246" s="3" t="s">
        <v>52</v>
      </c>
      <c r="K1246" s="3">
        <v>39</v>
      </c>
      <c r="L1246" s="3" t="s">
        <v>151</v>
      </c>
      <c r="M1246" s="3" t="str">
        <f>IF(shopping_behavior_updated[[#This Row],[Subscription Status]]="","desconocido",shopping_behavior_updated[[#This Row],[Subscription Status]])</f>
        <v>No</v>
      </c>
      <c r="N1246" s="3" t="s">
        <v>69</v>
      </c>
      <c r="O1246" s="3" t="s">
        <v>25</v>
      </c>
      <c r="P1246" s="3" t="s">
        <v>25</v>
      </c>
      <c r="Q1246" s="3">
        <v>2</v>
      </c>
      <c r="R1246" s="3" t="s">
        <v>32</v>
      </c>
      <c r="S1246" s="3" t="s">
        <v>87</v>
      </c>
      <c r="T1246" s="3">
        <f>COUNTBLANK(shopping_behavior_updated[Customer ID])</f>
        <v>0</v>
      </c>
      <c r="U1246" s="3">
        <f>IF(IFERROR(VLOOKUP(shopping_behavior_updated[[#This Row],[Customer ID]],A1247:$A$3902,1,FALSE),0),1,0)</f>
        <v>0</v>
      </c>
    </row>
    <row r="1247" spans="1:21" x14ac:dyDescent="0.2">
      <c r="A1247" s="3">
        <v>1246</v>
      </c>
      <c r="B1247" s="3">
        <v>42</v>
      </c>
      <c r="C1247" s="3" t="s">
        <v>18</v>
      </c>
      <c r="D1247" s="3" t="s">
        <v>80</v>
      </c>
      <c r="E1247" s="3" t="s">
        <v>20</v>
      </c>
      <c r="F1247" s="3">
        <v>31</v>
      </c>
      <c r="G1247" s="3" t="s">
        <v>83</v>
      </c>
      <c r="H1247" s="3" t="s">
        <v>43</v>
      </c>
      <c r="I1247" s="3" t="s">
        <v>82</v>
      </c>
      <c r="J1247" s="3" t="s">
        <v>56</v>
      </c>
      <c r="K1247" s="3">
        <v>34</v>
      </c>
      <c r="L1247" s="3" t="s">
        <v>151</v>
      </c>
      <c r="M1247" s="3" t="str">
        <f>IF(shopping_behavior_updated[[#This Row],[Subscription Status]]="","desconocido",shopping_behavior_updated[[#This Row],[Subscription Status]])</f>
        <v>No</v>
      </c>
      <c r="N1247" s="3" t="s">
        <v>53</v>
      </c>
      <c r="O1247" s="3" t="s">
        <v>25</v>
      </c>
      <c r="P1247" s="3" t="s">
        <v>25</v>
      </c>
      <c r="Q1247" s="3">
        <v>30</v>
      </c>
      <c r="R1247" s="3" t="s">
        <v>74</v>
      </c>
      <c r="S1247" s="3" t="s">
        <v>39</v>
      </c>
      <c r="T1247" s="3">
        <f>COUNTBLANK(shopping_behavior_updated[Customer ID])</f>
        <v>0</v>
      </c>
      <c r="U1247" s="3">
        <f>IF(IFERROR(VLOOKUP(shopping_behavior_updated[[#This Row],[Customer ID]],A1248:$A$3902,1,FALSE),0),1,0)</f>
        <v>0</v>
      </c>
    </row>
    <row r="1248" spans="1:21" x14ac:dyDescent="0.2">
      <c r="A1248" s="3">
        <v>1247</v>
      </c>
      <c r="B1248" s="3">
        <v>27</v>
      </c>
      <c r="C1248" s="3" t="s">
        <v>18</v>
      </c>
      <c r="D1248" s="3" t="s">
        <v>103</v>
      </c>
      <c r="E1248" s="3" t="s">
        <v>20</v>
      </c>
      <c r="F1248" s="3">
        <v>60</v>
      </c>
      <c r="G1248" s="3" t="s">
        <v>59</v>
      </c>
      <c r="H1248" s="3" t="s">
        <v>43</v>
      </c>
      <c r="I1248" s="3" t="s">
        <v>60</v>
      </c>
      <c r="J1248" s="3" t="s">
        <v>24</v>
      </c>
      <c r="K1248" s="3">
        <v>27</v>
      </c>
      <c r="L1248" s="3" t="s">
        <v>151</v>
      </c>
      <c r="M1248" s="3" t="str">
        <f>IF(shopping_behavior_updated[[#This Row],[Subscription Status]]="","desconocido",shopping_behavior_updated[[#This Row],[Subscription Status]])</f>
        <v>No</v>
      </c>
      <c r="N1248" s="3" t="s">
        <v>53</v>
      </c>
      <c r="O1248" s="3" t="s">
        <v>25</v>
      </c>
      <c r="P1248" s="3" t="s">
        <v>25</v>
      </c>
      <c r="Q1248" s="3">
        <v>27</v>
      </c>
      <c r="R1248" s="3" t="s">
        <v>32</v>
      </c>
      <c r="S1248" s="3" t="s">
        <v>87</v>
      </c>
      <c r="T1248" s="3">
        <f>COUNTBLANK(shopping_behavior_updated[Customer ID])</f>
        <v>0</v>
      </c>
      <c r="U1248" s="3">
        <f>IF(IFERROR(VLOOKUP(shopping_behavior_updated[[#This Row],[Customer ID]],A1249:$A$3902,1,FALSE),0),1,0)</f>
        <v>0</v>
      </c>
    </row>
    <row r="1249" spans="1:21" x14ac:dyDescent="0.2">
      <c r="A1249" s="3">
        <v>1248</v>
      </c>
      <c r="B1249" s="3">
        <v>65</v>
      </c>
      <c r="C1249" s="3" t="s">
        <v>18</v>
      </c>
      <c r="D1249" s="3" t="s">
        <v>112</v>
      </c>
      <c r="E1249" s="3" t="s">
        <v>20</v>
      </c>
      <c r="F1249" s="3">
        <v>99</v>
      </c>
      <c r="G1249" s="3" t="s">
        <v>140</v>
      </c>
      <c r="H1249" s="3" t="s">
        <v>43</v>
      </c>
      <c r="I1249" s="3" t="s">
        <v>60</v>
      </c>
      <c r="J1249" s="3" t="s">
        <v>36</v>
      </c>
      <c r="K1249" s="3">
        <v>35</v>
      </c>
      <c r="L1249" s="3" t="s">
        <v>151</v>
      </c>
      <c r="M1249" s="3" t="str">
        <f>IF(shopping_behavior_updated[[#This Row],[Subscription Status]]="","desconocido",shopping_behavior_updated[[#This Row],[Subscription Status]])</f>
        <v>No</v>
      </c>
      <c r="N1249" s="3" t="s">
        <v>26</v>
      </c>
      <c r="O1249" s="3" t="s">
        <v>25</v>
      </c>
      <c r="P1249" s="3" t="s">
        <v>25</v>
      </c>
      <c r="Q1249" s="3">
        <v>18</v>
      </c>
      <c r="R1249" s="3" t="s">
        <v>27</v>
      </c>
      <c r="S1249" s="3" t="s">
        <v>75</v>
      </c>
      <c r="T1249" s="3">
        <f>COUNTBLANK(shopping_behavior_updated[Customer ID])</f>
        <v>0</v>
      </c>
      <c r="U1249" s="3">
        <f>IF(IFERROR(VLOOKUP(shopping_behavior_updated[[#This Row],[Customer ID]],A1250:$A$3902,1,FALSE),0),1,0)</f>
        <v>0</v>
      </c>
    </row>
    <row r="1250" spans="1:21" x14ac:dyDescent="0.2">
      <c r="A1250" s="3">
        <v>1249</v>
      </c>
      <c r="B1250" s="3">
        <v>62</v>
      </c>
      <c r="C1250" s="3" t="s">
        <v>18</v>
      </c>
      <c r="D1250" s="3" t="s">
        <v>123</v>
      </c>
      <c r="E1250" s="3" t="s">
        <v>66</v>
      </c>
      <c r="F1250" s="3">
        <v>37</v>
      </c>
      <c r="G1250" s="3" t="s">
        <v>149</v>
      </c>
      <c r="H1250" s="3" t="s">
        <v>91</v>
      </c>
      <c r="I1250" s="3" t="s">
        <v>107</v>
      </c>
      <c r="J1250" s="3" t="s">
        <v>24</v>
      </c>
      <c r="K1250" s="3">
        <v>3</v>
      </c>
      <c r="L1250" s="3" t="s">
        <v>151</v>
      </c>
      <c r="M1250" s="3" t="str">
        <f>IF(shopping_behavior_updated[[#This Row],[Subscription Status]]="","desconocido",shopping_behavior_updated[[#This Row],[Subscription Status]])</f>
        <v>No</v>
      </c>
      <c r="N1250" s="3" t="s">
        <v>37</v>
      </c>
      <c r="O1250" s="3" t="s">
        <v>25</v>
      </c>
      <c r="P1250" s="3" t="s">
        <v>25</v>
      </c>
      <c r="Q1250" s="3">
        <v>8</v>
      </c>
      <c r="R1250" s="3" t="s">
        <v>38</v>
      </c>
      <c r="S1250" s="3" t="s">
        <v>48</v>
      </c>
      <c r="T1250" s="3">
        <f>COUNTBLANK(shopping_behavior_updated[Customer ID])</f>
        <v>0</v>
      </c>
      <c r="U1250" s="3">
        <f>IF(IFERROR(VLOOKUP(shopping_behavior_updated[[#This Row],[Customer ID]],A1251:$A$3902,1,FALSE),0),1,0)</f>
        <v>0</v>
      </c>
    </row>
    <row r="1251" spans="1:21" x14ac:dyDescent="0.2">
      <c r="A1251" s="3">
        <v>1250</v>
      </c>
      <c r="B1251" s="3">
        <v>62</v>
      </c>
      <c r="C1251" s="3" t="s">
        <v>18</v>
      </c>
      <c r="D1251" s="3" t="s">
        <v>136</v>
      </c>
      <c r="E1251" s="3" t="s">
        <v>41</v>
      </c>
      <c r="F1251" s="3">
        <v>50</v>
      </c>
      <c r="G1251" s="3" t="s">
        <v>46</v>
      </c>
      <c r="H1251" s="3" t="s">
        <v>43</v>
      </c>
      <c r="I1251" s="3" t="s">
        <v>99</v>
      </c>
      <c r="J1251" s="3" t="s">
        <v>24</v>
      </c>
      <c r="K1251" s="3">
        <v>45</v>
      </c>
      <c r="L1251" s="3" t="s">
        <v>151</v>
      </c>
      <c r="M1251" s="3" t="str">
        <f>IF(shopping_behavior_updated[[#This Row],[Subscription Status]]="","desconocido",shopping_behavior_updated[[#This Row],[Subscription Status]])</f>
        <v>No</v>
      </c>
      <c r="N1251" s="3" t="s">
        <v>26</v>
      </c>
      <c r="O1251" s="3" t="s">
        <v>25</v>
      </c>
      <c r="P1251" s="3" t="s">
        <v>25</v>
      </c>
      <c r="Q1251" s="3">
        <v>48</v>
      </c>
      <c r="R1251" s="3" t="s">
        <v>27</v>
      </c>
      <c r="S1251" s="3" t="s">
        <v>28</v>
      </c>
      <c r="T1251" s="3">
        <f>COUNTBLANK(shopping_behavior_updated[Customer ID])</f>
        <v>0</v>
      </c>
      <c r="U1251" s="3">
        <f>IF(IFERROR(VLOOKUP(shopping_behavior_updated[[#This Row],[Customer ID]],A1252:$A$3902,1,FALSE),0),1,0)</f>
        <v>0</v>
      </c>
    </row>
    <row r="1252" spans="1:21" x14ac:dyDescent="0.2">
      <c r="A1252" s="3">
        <v>1251</v>
      </c>
      <c r="B1252" s="3">
        <v>52</v>
      </c>
      <c r="C1252" s="3" t="s">
        <v>18</v>
      </c>
      <c r="D1252" s="3" t="s">
        <v>33</v>
      </c>
      <c r="E1252" s="3" t="s">
        <v>20</v>
      </c>
      <c r="F1252" s="3">
        <v>26</v>
      </c>
      <c r="G1252" s="3" t="s">
        <v>81</v>
      </c>
      <c r="H1252" s="3" t="s">
        <v>91</v>
      </c>
      <c r="I1252" s="3" t="s">
        <v>72</v>
      </c>
      <c r="J1252" s="3" t="s">
        <v>24</v>
      </c>
      <c r="K1252" s="3">
        <v>41</v>
      </c>
      <c r="L1252" s="3" t="s">
        <v>151</v>
      </c>
      <c r="M1252" s="3" t="str">
        <f>IF(shopping_behavior_updated[[#This Row],[Subscription Status]]="","desconocido",shopping_behavior_updated[[#This Row],[Subscription Status]])</f>
        <v>No</v>
      </c>
      <c r="N1252" s="3" t="s">
        <v>37</v>
      </c>
      <c r="O1252" s="3" t="s">
        <v>25</v>
      </c>
      <c r="P1252" s="3" t="s">
        <v>25</v>
      </c>
      <c r="Q1252" s="3">
        <v>24</v>
      </c>
      <c r="R1252" s="3" t="s">
        <v>32</v>
      </c>
      <c r="S1252" s="3" t="s">
        <v>87</v>
      </c>
      <c r="T1252" s="3">
        <f>COUNTBLANK(shopping_behavior_updated[Customer ID])</f>
        <v>0</v>
      </c>
      <c r="U1252" s="3">
        <f>IF(IFERROR(VLOOKUP(shopping_behavior_updated[[#This Row],[Customer ID]],A1253:$A$3902,1,FALSE),0),1,0)</f>
        <v>0</v>
      </c>
    </row>
    <row r="1253" spans="1:21" x14ac:dyDescent="0.2">
      <c r="A1253" s="3">
        <v>1252</v>
      </c>
      <c r="B1253" s="3">
        <v>56</v>
      </c>
      <c r="C1253" s="3" t="s">
        <v>18</v>
      </c>
      <c r="D1253" s="3" t="s">
        <v>58</v>
      </c>
      <c r="E1253" s="3" t="s">
        <v>20</v>
      </c>
      <c r="F1253" s="3">
        <v>86</v>
      </c>
      <c r="G1253" s="3" t="s">
        <v>115</v>
      </c>
      <c r="H1253" s="3" t="s">
        <v>91</v>
      </c>
      <c r="I1253" s="3" t="s">
        <v>120</v>
      </c>
      <c r="J1253" s="3" t="s">
        <v>36</v>
      </c>
      <c r="K1253" s="3">
        <v>5</v>
      </c>
      <c r="L1253" s="3" t="s">
        <v>151</v>
      </c>
      <c r="M1253" s="3" t="str">
        <f>IF(shopping_behavior_updated[[#This Row],[Subscription Status]]="","desconocido",shopping_behavior_updated[[#This Row],[Subscription Status]])</f>
        <v>No</v>
      </c>
      <c r="N1253" s="3" t="s">
        <v>44</v>
      </c>
      <c r="O1253" s="3" t="s">
        <v>25</v>
      </c>
      <c r="P1253" s="3" t="s">
        <v>25</v>
      </c>
      <c r="Q1253" s="3">
        <v>43</v>
      </c>
      <c r="R1253" s="3" t="s">
        <v>38</v>
      </c>
      <c r="S1253" s="3" t="s">
        <v>87</v>
      </c>
      <c r="T1253" s="3">
        <f>COUNTBLANK(shopping_behavior_updated[Customer ID])</f>
        <v>0</v>
      </c>
      <c r="U1253" s="3">
        <f>IF(IFERROR(VLOOKUP(shopping_behavior_updated[[#This Row],[Customer ID]],A1254:$A$3902,1,FALSE),0),1,0)</f>
        <v>0</v>
      </c>
    </row>
    <row r="1254" spans="1:21" x14ac:dyDescent="0.2">
      <c r="A1254" s="3">
        <v>1253</v>
      </c>
      <c r="B1254" s="3">
        <v>28</v>
      </c>
      <c r="C1254" s="3" t="s">
        <v>18</v>
      </c>
      <c r="D1254" s="3" t="s">
        <v>40</v>
      </c>
      <c r="E1254" s="3" t="s">
        <v>41</v>
      </c>
      <c r="F1254" s="3">
        <v>41</v>
      </c>
      <c r="G1254" s="3" t="s">
        <v>34</v>
      </c>
      <c r="H1254" s="3" t="s">
        <v>22</v>
      </c>
      <c r="I1254" s="3" t="s">
        <v>135</v>
      </c>
      <c r="J1254" s="3" t="s">
        <v>56</v>
      </c>
      <c r="K1254" s="3">
        <v>4</v>
      </c>
      <c r="L1254" s="3" t="s">
        <v>151</v>
      </c>
      <c r="M1254" s="3" t="str">
        <f>IF(shopping_behavior_updated[[#This Row],[Subscription Status]]="","desconocido",shopping_behavior_updated[[#This Row],[Subscription Status]])</f>
        <v>No</v>
      </c>
      <c r="N1254" s="3" t="s">
        <v>53</v>
      </c>
      <c r="O1254" s="3" t="s">
        <v>25</v>
      </c>
      <c r="P1254" s="3" t="s">
        <v>25</v>
      </c>
      <c r="Q1254" s="3">
        <v>8</v>
      </c>
      <c r="R1254" s="3" t="s">
        <v>32</v>
      </c>
      <c r="S1254" s="3" t="s">
        <v>57</v>
      </c>
      <c r="T1254" s="3">
        <f>COUNTBLANK(shopping_behavior_updated[Customer ID])</f>
        <v>0</v>
      </c>
      <c r="U1254" s="3">
        <f>IF(IFERROR(VLOOKUP(shopping_behavior_updated[[#This Row],[Customer ID]],A1255:$A$3902,1,FALSE),0),1,0)</f>
        <v>0</v>
      </c>
    </row>
    <row r="1255" spans="1:21" x14ac:dyDescent="0.2">
      <c r="A1255" s="3">
        <v>1254</v>
      </c>
      <c r="B1255" s="3">
        <v>39</v>
      </c>
      <c r="C1255" s="3" t="s">
        <v>18</v>
      </c>
      <c r="D1255" s="3" t="s">
        <v>40</v>
      </c>
      <c r="E1255" s="3" t="s">
        <v>41</v>
      </c>
      <c r="F1255" s="3">
        <v>23</v>
      </c>
      <c r="G1255" s="3" t="s">
        <v>55</v>
      </c>
      <c r="H1255" s="3" t="s">
        <v>91</v>
      </c>
      <c r="I1255" s="3" t="s">
        <v>107</v>
      </c>
      <c r="J1255" s="3" t="s">
        <v>24</v>
      </c>
      <c r="K1255" s="3">
        <v>49</v>
      </c>
      <c r="L1255" s="3" t="s">
        <v>151</v>
      </c>
      <c r="M1255" s="3" t="str">
        <f>IF(shopping_behavior_updated[[#This Row],[Subscription Status]]="","desconocido",shopping_behavior_updated[[#This Row],[Subscription Status]])</f>
        <v>No</v>
      </c>
      <c r="N1255" s="3" t="s">
        <v>26</v>
      </c>
      <c r="O1255" s="3" t="s">
        <v>25</v>
      </c>
      <c r="P1255" s="3" t="s">
        <v>25</v>
      </c>
      <c r="Q1255" s="3">
        <v>49</v>
      </c>
      <c r="R1255" s="3" t="s">
        <v>45</v>
      </c>
      <c r="S1255" s="3" t="s">
        <v>48</v>
      </c>
      <c r="T1255" s="3">
        <f>COUNTBLANK(shopping_behavior_updated[Customer ID])</f>
        <v>0</v>
      </c>
      <c r="U1255" s="3">
        <f>IF(IFERROR(VLOOKUP(shopping_behavior_updated[[#This Row],[Customer ID]],A1256:$A$3902,1,FALSE),0),1,0)</f>
        <v>0</v>
      </c>
    </row>
    <row r="1256" spans="1:21" x14ac:dyDescent="0.2">
      <c r="A1256" s="3">
        <v>1255</v>
      </c>
      <c r="B1256" s="3">
        <v>54</v>
      </c>
      <c r="C1256" s="3" t="s">
        <v>18</v>
      </c>
      <c r="D1256" s="3" t="s">
        <v>49</v>
      </c>
      <c r="E1256" s="3" t="s">
        <v>41</v>
      </c>
      <c r="F1256" s="3">
        <v>56</v>
      </c>
      <c r="G1256" s="3" t="s">
        <v>98</v>
      </c>
      <c r="H1256" s="3" t="s">
        <v>91</v>
      </c>
      <c r="I1256" s="3" t="s">
        <v>93</v>
      </c>
      <c r="J1256" s="3" t="s">
        <v>36</v>
      </c>
      <c r="K1256" s="3">
        <v>33</v>
      </c>
      <c r="L1256" s="3" t="s">
        <v>151</v>
      </c>
      <c r="M1256" s="3" t="str">
        <f>IF(shopping_behavior_updated[[#This Row],[Subscription Status]]="","desconocido",shopping_behavior_updated[[#This Row],[Subscription Status]])</f>
        <v>No</v>
      </c>
      <c r="N1256" s="3" t="s">
        <v>69</v>
      </c>
      <c r="O1256" s="3" t="s">
        <v>25</v>
      </c>
      <c r="P1256" s="3" t="s">
        <v>25</v>
      </c>
      <c r="Q1256" s="3">
        <v>2</v>
      </c>
      <c r="R1256" s="3" t="s">
        <v>38</v>
      </c>
      <c r="S1256" s="3" t="s">
        <v>75</v>
      </c>
      <c r="T1256" s="3">
        <f>COUNTBLANK(shopping_behavior_updated[Customer ID])</f>
        <v>0</v>
      </c>
      <c r="U1256" s="3">
        <f>IF(IFERROR(VLOOKUP(shopping_behavior_updated[[#This Row],[Customer ID]],A1257:$A$3902,1,FALSE),0),1,0)</f>
        <v>0</v>
      </c>
    </row>
    <row r="1257" spans="1:21" x14ac:dyDescent="0.2">
      <c r="A1257" s="3">
        <v>1256</v>
      </c>
      <c r="B1257" s="3">
        <v>30</v>
      </c>
      <c r="C1257" s="3" t="s">
        <v>18</v>
      </c>
      <c r="D1257" s="3" t="s">
        <v>123</v>
      </c>
      <c r="E1257" s="3" t="s">
        <v>66</v>
      </c>
      <c r="F1257" s="3">
        <v>68</v>
      </c>
      <c r="G1257" s="3" t="s">
        <v>115</v>
      </c>
      <c r="H1257" s="3" t="s">
        <v>43</v>
      </c>
      <c r="I1257" s="3" t="s">
        <v>99</v>
      </c>
      <c r="J1257" s="3" t="s">
        <v>56</v>
      </c>
      <c r="K1257" s="3">
        <v>41</v>
      </c>
      <c r="L1257" s="3" t="s">
        <v>151</v>
      </c>
      <c r="M1257" s="3" t="str">
        <f>IF(shopping_behavior_updated[[#This Row],[Subscription Status]]="","desconocido",shopping_behavior_updated[[#This Row],[Subscription Status]])</f>
        <v>No</v>
      </c>
      <c r="N1257" s="3" t="s">
        <v>53</v>
      </c>
      <c r="O1257" s="3" t="s">
        <v>25</v>
      </c>
      <c r="P1257" s="3" t="s">
        <v>25</v>
      </c>
      <c r="Q1257" s="3">
        <v>38</v>
      </c>
      <c r="R1257" s="3" t="s">
        <v>32</v>
      </c>
      <c r="S1257" s="3" t="s">
        <v>28</v>
      </c>
      <c r="T1257" s="3">
        <f>COUNTBLANK(shopping_behavior_updated[Customer ID])</f>
        <v>0</v>
      </c>
      <c r="U1257" s="3">
        <f>IF(IFERROR(VLOOKUP(shopping_behavior_updated[[#This Row],[Customer ID]],A1258:$A$3902,1,FALSE),0),1,0)</f>
        <v>0</v>
      </c>
    </row>
    <row r="1258" spans="1:21" x14ac:dyDescent="0.2">
      <c r="A1258" s="3">
        <v>1257</v>
      </c>
      <c r="B1258" s="3">
        <v>45</v>
      </c>
      <c r="C1258" s="3" t="s">
        <v>18</v>
      </c>
      <c r="D1258" s="3" t="s">
        <v>61</v>
      </c>
      <c r="E1258" s="3" t="s">
        <v>62</v>
      </c>
      <c r="F1258" s="3">
        <v>48</v>
      </c>
      <c r="G1258" s="3" t="s">
        <v>63</v>
      </c>
      <c r="H1258" s="3" t="s">
        <v>35</v>
      </c>
      <c r="I1258" s="3" t="s">
        <v>77</v>
      </c>
      <c r="J1258" s="3" t="s">
        <v>24</v>
      </c>
      <c r="K1258" s="3">
        <v>36</v>
      </c>
      <c r="L1258" s="3" t="s">
        <v>151</v>
      </c>
      <c r="M1258" s="3" t="str">
        <f>IF(shopping_behavior_updated[[#This Row],[Subscription Status]]="","desconocido",shopping_behavior_updated[[#This Row],[Subscription Status]])</f>
        <v>No</v>
      </c>
      <c r="N1258" s="3" t="s">
        <v>26</v>
      </c>
      <c r="O1258" s="3" t="s">
        <v>25</v>
      </c>
      <c r="P1258" s="3" t="s">
        <v>25</v>
      </c>
      <c r="Q1258" s="3">
        <v>4</v>
      </c>
      <c r="R1258" s="3" t="s">
        <v>32</v>
      </c>
      <c r="S1258" s="3" t="s">
        <v>28</v>
      </c>
      <c r="T1258" s="3">
        <f>COUNTBLANK(shopping_behavior_updated[Customer ID])</f>
        <v>0</v>
      </c>
      <c r="U1258" s="3">
        <f>IF(IFERROR(VLOOKUP(shopping_behavior_updated[[#This Row],[Customer ID]],A1259:$A$3902,1,FALSE),0),1,0)</f>
        <v>0</v>
      </c>
    </row>
    <row r="1259" spans="1:21" x14ac:dyDescent="0.2">
      <c r="A1259" s="3">
        <v>1258</v>
      </c>
      <c r="B1259" s="3">
        <v>68</v>
      </c>
      <c r="C1259" s="3" t="s">
        <v>18</v>
      </c>
      <c r="D1259" s="3" t="s">
        <v>80</v>
      </c>
      <c r="E1259" s="3" t="s">
        <v>20</v>
      </c>
      <c r="F1259" s="3">
        <v>67</v>
      </c>
      <c r="G1259" s="3" t="s">
        <v>147</v>
      </c>
      <c r="H1259" s="3" t="s">
        <v>22</v>
      </c>
      <c r="I1259" s="3" t="s">
        <v>79</v>
      </c>
      <c r="J1259" s="3" t="s">
        <v>36</v>
      </c>
      <c r="K1259" s="3">
        <v>3</v>
      </c>
      <c r="L1259" s="3" t="s">
        <v>151</v>
      </c>
      <c r="M1259" s="3" t="str">
        <f>IF(shopping_behavior_updated[[#This Row],[Subscription Status]]="","desconocido",shopping_behavior_updated[[#This Row],[Subscription Status]])</f>
        <v>No</v>
      </c>
      <c r="N1259" s="3" t="s">
        <v>37</v>
      </c>
      <c r="O1259" s="3" t="s">
        <v>25</v>
      </c>
      <c r="P1259" s="3" t="s">
        <v>25</v>
      </c>
      <c r="Q1259" s="3">
        <v>31</v>
      </c>
      <c r="R1259" s="3" t="s">
        <v>32</v>
      </c>
      <c r="S1259" s="3" t="s">
        <v>96</v>
      </c>
      <c r="T1259" s="3">
        <f>COUNTBLANK(shopping_behavior_updated[Customer ID])</f>
        <v>0</v>
      </c>
      <c r="U1259" s="3">
        <f>IF(IFERROR(VLOOKUP(shopping_behavior_updated[[#This Row],[Customer ID]],A1260:$A$3902,1,FALSE),0),1,0)</f>
        <v>0</v>
      </c>
    </row>
    <row r="1260" spans="1:21" x14ac:dyDescent="0.2">
      <c r="A1260" s="3">
        <v>1259</v>
      </c>
      <c r="B1260" s="3">
        <v>47</v>
      </c>
      <c r="C1260" s="3" t="s">
        <v>18</v>
      </c>
      <c r="D1260" s="3" t="s">
        <v>136</v>
      </c>
      <c r="E1260" s="3" t="s">
        <v>41</v>
      </c>
      <c r="F1260" s="3">
        <v>87</v>
      </c>
      <c r="G1260" s="3" t="s">
        <v>122</v>
      </c>
      <c r="H1260" s="3" t="s">
        <v>91</v>
      </c>
      <c r="I1260" s="3" t="s">
        <v>79</v>
      </c>
      <c r="J1260" s="3" t="s">
        <v>36</v>
      </c>
      <c r="K1260" s="3">
        <v>41</v>
      </c>
      <c r="L1260" s="3" t="s">
        <v>151</v>
      </c>
      <c r="M1260" s="3" t="str">
        <f>IF(shopping_behavior_updated[[#This Row],[Subscription Status]]="","desconocido",shopping_behavior_updated[[#This Row],[Subscription Status]])</f>
        <v>No</v>
      </c>
      <c r="N1260" s="3" t="s">
        <v>69</v>
      </c>
      <c r="O1260" s="3" t="s">
        <v>25</v>
      </c>
      <c r="P1260" s="3" t="s">
        <v>25</v>
      </c>
      <c r="Q1260" s="3">
        <v>34</v>
      </c>
      <c r="R1260" s="3" t="s">
        <v>85</v>
      </c>
      <c r="S1260" s="3" t="s">
        <v>96</v>
      </c>
      <c r="T1260" s="3">
        <f>COUNTBLANK(shopping_behavior_updated[Customer ID])</f>
        <v>0</v>
      </c>
      <c r="U1260" s="3">
        <f>IF(IFERROR(VLOOKUP(shopping_behavior_updated[[#This Row],[Customer ID]],A1261:$A$3902,1,FALSE),0),1,0)</f>
        <v>0</v>
      </c>
    </row>
    <row r="1261" spans="1:21" x14ac:dyDescent="0.2">
      <c r="A1261" s="3">
        <v>1260</v>
      </c>
      <c r="B1261" s="3">
        <v>68</v>
      </c>
      <c r="C1261" s="3" t="s">
        <v>18</v>
      </c>
      <c r="D1261" s="3" t="s">
        <v>86</v>
      </c>
      <c r="E1261" s="3" t="s">
        <v>20</v>
      </c>
      <c r="F1261" s="3">
        <v>64</v>
      </c>
      <c r="G1261" s="3" t="s">
        <v>147</v>
      </c>
      <c r="H1261" s="3" t="s">
        <v>43</v>
      </c>
      <c r="I1261" s="3" t="s">
        <v>47</v>
      </c>
      <c r="J1261" s="3" t="s">
        <v>56</v>
      </c>
      <c r="K1261" s="3">
        <v>39</v>
      </c>
      <c r="L1261" s="3" t="s">
        <v>151</v>
      </c>
      <c r="M1261" s="3" t="str">
        <f>IF(shopping_behavior_updated[[#This Row],[Subscription Status]]="","desconocido",shopping_behavior_updated[[#This Row],[Subscription Status]])</f>
        <v>No</v>
      </c>
      <c r="N1261" s="3" t="s">
        <v>53</v>
      </c>
      <c r="O1261" s="3" t="s">
        <v>25</v>
      </c>
      <c r="P1261" s="3" t="s">
        <v>25</v>
      </c>
      <c r="Q1261" s="3">
        <v>45</v>
      </c>
      <c r="R1261" s="3" t="s">
        <v>38</v>
      </c>
      <c r="S1261" s="3" t="s">
        <v>87</v>
      </c>
      <c r="T1261" s="3">
        <f>COUNTBLANK(shopping_behavior_updated[Customer ID])</f>
        <v>0</v>
      </c>
      <c r="U1261" s="3">
        <f>IF(IFERROR(VLOOKUP(shopping_behavior_updated[[#This Row],[Customer ID]],A1262:$A$3902,1,FALSE),0),1,0)</f>
        <v>0</v>
      </c>
    </row>
    <row r="1262" spans="1:21" x14ac:dyDescent="0.2">
      <c r="A1262" s="3">
        <v>1261</v>
      </c>
      <c r="B1262" s="3">
        <v>63</v>
      </c>
      <c r="C1262" s="3" t="s">
        <v>18</v>
      </c>
      <c r="D1262" s="3" t="s">
        <v>54</v>
      </c>
      <c r="E1262" s="3" t="s">
        <v>20</v>
      </c>
      <c r="F1262" s="3">
        <v>93</v>
      </c>
      <c r="G1262" s="3" t="s">
        <v>140</v>
      </c>
      <c r="H1262" s="3" t="s">
        <v>91</v>
      </c>
      <c r="I1262" s="3" t="s">
        <v>95</v>
      </c>
      <c r="J1262" s="3" t="s">
        <v>36</v>
      </c>
      <c r="K1262" s="3">
        <v>41</v>
      </c>
      <c r="L1262" s="3" t="s">
        <v>151</v>
      </c>
      <c r="M1262" s="3" t="str">
        <f>IF(shopping_behavior_updated[[#This Row],[Subscription Status]]="","desconocido",shopping_behavior_updated[[#This Row],[Subscription Status]])</f>
        <v>No</v>
      </c>
      <c r="N1262" s="3" t="s">
        <v>73</v>
      </c>
      <c r="O1262" s="3" t="s">
        <v>25</v>
      </c>
      <c r="P1262" s="3" t="s">
        <v>25</v>
      </c>
      <c r="Q1262" s="3">
        <v>30</v>
      </c>
      <c r="R1262" s="3" t="s">
        <v>85</v>
      </c>
      <c r="S1262" s="3" t="s">
        <v>57</v>
      </c>
      <c r="T1262" s="3">
        <f>COUNTBLANK(shopping_behavior_updated[Customer ID])</f>
        <v>0</v>
      </c>
      <c r="U1262" s="3">
        <f>IF(IFERROR(VLOOKUP(shopping_behavior_updated[[#This Row],[Customer ID]],A1263:$A$3902,1,FALSE),0),1,0)</f>
        <v>0</v>
      </c>
    </row>
    <row r="1263" spans="1:21" x14ac:dyDescent="0.2">
      <c r="A1263" s="3">
        <v>1262</v>
      </c>
      <c r="B1263" s="3">
        <v>20</v>
      </c>
      <c r="C1263" s="3" t="s">
        <v>18</v>
      </c>
      <c r="D1263" s="3" t="s">
        <v>54</v>
      </c>
      <c r="E1263" s="3" t="s">
        <v>20</v>
      </c>
      <c r="F1263" s="3">
        <v>29</v>
      </c>
      <c r="G1263" s="3" t="s">
        <v>138</v>
      </c>
      <c r="H1263" s="3" t="s">
        <v>22</v>
      </c>
      <c r="I1263" s="3" t="s">
        <v>31</v>
      </c>
      <c r="J1263" s="3" t="s">
        <v>52</v>
      </c>
      <c r="K1263" s="3">
        <v>28</v>
      </c>
      <c r="L1263" s="3" t="s">
        <v>151</v>
      </c>
      <c r="M1263" s="3" t="str">
        <f>IF(shopping_behavior_updated[[#This Row],[Subscription Status]]="","desconocido",shopping_behavior_updated[[#This Row],[Subscription Status]])</f>
        <v>No</v>
      </c>
      <c r="N1263" s="3" t="s">
        <v>44</v>
      </c>
      <c r="O1263" s="3" t="s">
        <v>25</v>
      </c>
      <c r="P1263" s="3" t="s">
        <v>25</v>
      </c>
      <c r="Q1263" s="3">
        <v>2</v>
      </c>
      <c r="R1263" s="3" t="s">
        <v>38</v>
      </c>
      <c r="S1263" s="3" t="s">
        <v>28</v>
      </c>
      <c r="T1263" s="3">
        <f>COUNTBLANK(shopping_behavior_updated[Customer ID])</f>
        <v>0</v>
      </c>
      <c r="U1263" s="3">
        <f>IF(IFERROR(VLOOKUP(shopping_behavior_updated[[#This Row],[Customer ID]],A1264:$A$3902,1,FALSE),0),1,0)</f>
        <v>0</v>
      </c>
    </row>
    <row r="1264" spans="1:21" x14ac:dyDescent="0.2">
      <c r="A1264" s="3">
        <v>1263</v>
      </c>
      <c r="B1264" s="3">
        <v>29</v>
      </c>
      <c r="C1264" s="3" t="s">
        <v>18</v>
      </c>
      <c r="D1264" s="3" t="s">
        <v>136</v>
      </c>
      <c r="E1264" s="3" t="s">
        <v>41</v>
      </c>
      <c r="F1264" s="3">
        <v>62</v>
      </c>
      <c r="G1264" s="3" t="s">
        <v>121</v>
      </c>
      <c r="H1264" s="3" t="s">
        <v>22</v>
      </c>
      <c r="I1264" s="3" t="s">
        <v>109</v>
      </c>
      <c r="J1264" s="3" t="s">
        <v>24</v>
      </c>
      <c r="K1264" s="3">
        <v>48</v>
      </c>
      <c r="L1264" s="3" t="s">
        <v>151</v>
      </c>
      <c r="M1264" s="3" t="str">
        <f>IF(shopping_behavior_updated[[#This Row],[Subscription Status]]="","desconocido",shopping_behavior_updated[[#This Row],[Subscription Status]])</f>
        <v>No</v>
      </c>
      <c r="N1264" s="3" t="s">
        <v>73</v>
      </c>
      <c r="O1264" s="3" t="s">
        <v>25</v>
      </c>
      <c r="P1264" s="3" t="s">
        <v>25</v>
      </c>
      <c r="Q1264" s="3">
        <v>44</v>
      </c>
      <c r="R1264" s="3" t="s">
        <v>27</v>
      </c>
      <c r="S1264" s="3" t="s">
        <v>87</v>
      </c>
      <c r="T1264" s="3">
        <f>COUNTBLANK(shopping_behavior_updated[Customer ID])</f>
        <v>0</v>
      </c>
      <c r="U1264" s="3">
        <f>IF(IFERROR(VLOOKUP(shopping_behavior_updated[[#This Row],[Customer ID]],A1265:$A$3902,1,FALSE),0),1,0)</f>
        <v>0</v>
      </c>
    </row>
    <row r="1265" spans="1:21" x14ac:dyDescent="0.2">
      <c r="A1265" s="3">
        <v>1264</v>
      </c>
      <c r="B1265" s="3">
        <v>41</v>
      </c>
      <c r="C1265" s="3" t="s">
        <v>18</v>
      </c>
      <c r="D1265" s="3" t="s">
        <v>103</v>
      </c>
      <c r="E1265" s="3" t="s">
        <v>20</v>
      </c>
      <c r="F1265" s="3">
        <v>70</v>
      </c>
      <c r="G1265" s="3" t="s">
        <v>78</v>
      </c>
      <c r="H1265" s="3" t="s">
        <v>22</v>
      </c>
      <c r="I1265" s="3" t="s">
        <v>109</v>
      </c>
      <c r="J1265" s="3" t="s">
        <v>24</v>
      </c>
      <c r="K1265" s="3">
        <v>46</v>
      </c>
      <c r="L1265" s="3" t="s">
        <v>151</v>
      </c>
      <c r="M1265" s="3" t="str">
        <f>IF(shopping_behavior_updated[[#This Row],[Subscription Status]]="","desconocido",shopping_behavior_updated[[#This Row],[Subscription Status]])</f>
        <v>No</v>
      </c>
      <c r="N1265" s="3" t="s">
        <v>69</v>
      </c>
      <c r="O1265" s="3" t="s">
        <v>25</v>
      </c>
      <c r="P1265" s="3" t="s">
        <v>25</v>
      </c>
      <c r="Q1265" s="3">
        <v>1</v>
      </c>
      <c r="R1265" s="3" t="s">
        <v>38</v>
      </c>
      <c r="S1265" s="3" t="s">
        <v>75</v>
      </c>
      <c r="T1265" s="3">
        <f>COUNTBLANK(shopping_behavior_updated[Customer ID])</f>
        <v>0</v>
      </c>
      <c r="U1265" s="3">
        <f>IF(IFERROR(VLOOKUP(shopping_behavior_updated[[#This Row],[Customer ID]],A1266:$A$3902,1,FALSE),0),1,0)</f>
        <v>0</v>
      </c>
    </row>
    <row r="1266" spans="1:21" x14ac:dyDescent="0.2">
      <c r="A1266" s="3">
        <v>1265</v>
      </c>
      <c r="B1266" s="3">
        <v>52</v>
      </c>
      <c r="C1266" s="3" t="s">
        <v>18</v>
      </c>
      <c r="D1266" s="3" t="s">
        <v>29</v>
      </c>
      <c r="E1266" s="3" t="s">
        <v>20</v>
      </c>
      <c r="F1266" s="3">
        <v>92</v>
      </c>
      <c r="G1266" s="3" t="s">
        <v>128</v>
      </c>
      <c r="H1266" s="3" t="s">
        <v>35</v>
      </c>
      <c r="I1266" s="3" t="s">
        <v>143</v>
      </c>
      <c r="J1266" s="3" t="s">
        <v>24</v>
      </c>
      <c r="K1266" s="3">
        <v>25</v>
      </c>
      <c r="L1266" s="3" t="s">
        <v>151</v>
      </c>
      <c r="M1266" s="3" t="str">
        <f>IF(shopping_behavior_updated[[#This Row],[Subscription Status]]="","desconocido",shopping_behavior_updated[[#This Row],[Subscription Status]])</f>
        <v>No</v>
      </c>
      <c r="N1266" s="3" t="s">
        <v>44</v>
      </c>
      <c r="O1266" s="3" t="s">
        <v>25</v>
      </c>
      <c r="P1266" s="3" t="s">
        <v>25</v>
      </c>
      <c r="Q1266" s="3">
        <v>1</v>
      </c>
      <c r="R1266" s="3" t="s">
        <v>27</v>
      </c>
      <c r="S1266" s="3" t="s">
        <v>75</v>
      </c>
      <c r="T1266" s="3">
        <f>COUNTBLANK(shopping_behavior_updated[Customer ID])</f>
        <v>0</v>
      </c>
      <c r="U1266" s="3">
        <f>IF(IFERROR(VLOOKUP(shopping_behavior_updated[[#This Row],[Customer ID]],A1267:$A$3902,1,FALSE),0),1,0)</f>
        <v>0</v>
      </c>
    </row>
    <row r="1267" spans="1:21" x14ac:dyDescent="0.2">
      <c r="A1267" s="3">
        <v>1266</v>
      </c>
      <c r="B1267" s="3">
        <v>32</v>
      </c>
      <c r="C1267" s="3" t="s">
        <v>18</v>
      </c>
      <c r="D1267" s="3" t="s">
        <v>54</v>
      </c>
      <c r="E1267" s="3" t="s">
        <v>20</v>
      </c>
      <c r="F1267" s="3">
        <v>79</v>
      </c>
      <c r="G1267" s="3" t="s">
        <v>59</v>
      </c>
      <c r="H1267" s="3" t="s">
        <v>43</v>
      </c>
      <c r="I1267" s="3" t="s">
        <v>92</v>
      </c>
      <c r="J1267" s="3" t="s">
        <v>36</v>
      </c>
      <c r="K1267" s="3">
        <v>27</v>
      </c>
      <c r="L1267" s="3" t="s">
        <v>151</v>
      </c>
      <c r="M1267" s="3" t="str">
        <f>IF(shopping_behavior_updated[[#This Row],[Subscription Status]]="","desconocido",shopping_behavior_updated[[#This Row],[Subscription Status]])</f>
        <v>No</v>
      </c>
      <c r="N1267" s="3" t="s">
        <v>44</v>
      </c>
      <c r="O1267" s="3" t="s">
        <v>25</v>
      </c>
      <c r="P1267" s="3" t="s">
        <v>25</v>
      </c>
      <c r="Q1267" s="3">
        <v>27</v>
      </c>
      <c r="R1267" s="3" t="s">
        <v>74</v>
      </c>
      <c r="S1267" s="3" t="s">
        <v>39</v>
      </c>
      <c r="T1267" s="3">
        <f>COUNTBLANK(shopping_behavior_updated[Customer ID])</f>
        <v>0</v>
      </c>
      <c r="U1267" s="3">
        <f>IF(IFERROR(VLOOKUP(shopping_behavior_updated[[#This Row],[Customer ID]],A1268:$A$3902,1,FALSE),0),1,0)</f>
        <v>0</v>
      </c>
    </row>
    <row r="1268" spans="1:21" x14ac:dyDescent="0.2">
      <c r="A1268" s="3">
        <v>1267</v>
      </c>
      <c r="B1268" s="3">
        <v>20</v>
      </c>
      <c r="C1268" s="3" t="s">
        <v>18</v>
      </c>
      <c r="D1268" s="3" t="s">
        <v>19</v>
      </c>
      <c r="E1268" s="3" t="s">
        <v>20</v>
      </c>
      <c r="F1268" s="3">
        <v>31</v>
      </c>
      <c r="G1268" s="3" t="s">
        <v>113</v>
      </c>
      <c r="H1268" s="3" t="s">
        <v>43</v>
      </c>
      <c r="I1268" s="3" t="s">
        <v>99</v>
      </c>
      <c r="J1268" s="3" t="s">
        <v>56</v>
      </c>
      <c r="K1268" s="3">
        <v>4</v>
      </c>
      <c r="L1268" s="3" t="s">
        <v>151</v>
      </c>
      <c r="M1268" s="3" t="str">
        <f>IF(shopping_behavior_updated[[#This Row],[Subscription Status]]="","desconocido",shopping_behavior_updated[[#This Row],[Subscription Status]])</f>
        <v>No</v>
      </c>
      <c r="N1268" s="3" t="s">
        <v>53</v>
      </c>
      <c r="O1268" s="3" t="s">
        <v>25</v>
      </c>
      <c r="P1268" s="3" t="s">
        <v>25</v>
      </c>
      <c r="Q1268" s="3">
        <v>14</v>
      </c>
      <c r="R1268" s="3" t="s">
        <v>85</v>
      </c>
      <c r="S1268" s="3" t="s">
        <v>96</v>
      </c>
      <c r="T1268" s="3">
        <f>COUNTBLANK(shopping_behavior_updated[Customer ID])</f>
        <v>0</v>
      </c>
      <c r="U1268" s="3">
        <f>IF(IFERROR(VLOOKUP(shopping_behavior_updated[[#This Row],[Customer ID]],A1269:$A$3902,1,FALSE),0),1,0)</f>
        <v>0</v>
      </c>
    </row>
    <row r="1269" spans="1:21" x14ac:dyDescent="0.2">
      <c r="A1269" s="3">
        <v>1268</v>
      </c>
      <c r="B1269" s="3">
        <v>47</v>
      </c>
      <c r="C1269" s="3" t="s">
        <v>18</v>
      </c>
      <c r="D1269" s="3" t="s">
        <v>112</v>
      </c>
      <c r="E1269" s="3" t="s">
        <v>20</v>
      </c>
      <c r="F1269" s="3">
        <v>83</v>
      </c>
      <c r="G1269" s="3" t="s">
        <v>46</v>
      </c>
      <c r="H1269" s="3" t="s">
        <v>35</v>
      </c>
      <c r="I1269" s="3" t="s">
        <v>23</v>
      </c>
      <c r="J1269" s="3" t="s">
        <v>36</v>
      </c>
      <c r="K1269" s="3">
        <v>27</v>
      </c>
      <c r="L1269" s="3" t="s">
        <v>151</v>
      </c>
      <c r="M1269" s="3" t="str">
        <f>IF(shopping_behavior_updated[[#This Row],[Subscription Status]]="","desconocido",shopping_behavior_updated[[#This Row],[Subscription Status]])</f>
        <v>No</v>
      </c>
      <c r="N1269" s="3" t="s">
        <v>53</v>
      </c>
      <c r="O1269" s="3" t="s">
        <v>25</v>
      </c>
      <c r="P1269" s="3" t="s">
        <v>25</v>
      </c>
      <c r="Q1269" s="3">
        <v>41</v>
      </c>
      <c r="R1269" s="3" t="s">
        <v>32</v>
      </c>
      <c r="S1269" s="3" t="s">
        <v>39</v>
      </c>
      <c r="T1269" s="3">
        <f>COUNTBLANK(shopping_behavior_updated[Customer ID])</f>
        <v>0</v>
      </c>
      <c r="U1269" s="3">
        <f>IF(IFERROR(VLOOKUP(shopping_behavior_updated[[#This Row],[Customer ID]],A1270:$A$3902,1,FALSE),0),1,0)</f>
        <v>0</v>
      </c>
    </row>
    <row r="1270" spans="1:21" x14ac:dyDescent="0.2">
      <c r="A1270" s="3">
        <v>1269</v>
      </c>
      <c r="B1270" s="3">
        <v>23</v>
      </c>
      <c r="C1270" s="3" t="s">
        <v>18</v>
      </c>
      <c r="D1270" s="3" t="s">
        <v>101</v>
      </c>
      <c r="E1270" s="3" t="s">
        <v>62</v>
      </c>
      <c r="F1270" s="3">
        <v>88</v>
      </c>
      <c r="G1270" s="3" t="s">
        <v>134</v>
      </c>
      <c r="H1270" s="3" t="s">
        <v>91</v>
      </c>
      <c r="I1270" s="3" t="s">
        <v>60</v>
      </c>
      <c r="J1270" s="3" t="s">
        <v>24</v>
      </c>
      <c r="K1270" s="3">
        <v>29</v>
      </c>
      <c r="L1270" s="3" t="s">
        <v>151</v>
      </c>
      <c r="M1270" s="3" t="str">
        <f>IF(shopping_behavior_updated[[#This Row],[Subscription Status]]="","desconocido",shopping_behavior_updated[[#This Row],[Subscription Status]])</f>
        <v>No</v>
      </c>
      <c r="N1270" s="3" t="s">
        <v>44</v>
      </c>
      <c r="O1270" s="3" t="s">
        <v>25</v>
      </c>
      <c r="P1270" s="3" t="s">
        <v>25</v>
      </c>
      <c r="Q1270" s="3">
        <v>25</v>
      </c>
      <c r="R1270" s="3" t="s">
        <v>85</v>
      </c>
      <c r="S1270" s="3" t="s">
        <v>75</v>
      </c>
      <c r="T1270" s="3">
        <f>COUNTBLANK(shopping_behavior_updated[Customer ID])</f>
        <v>0</v>
      </c>
      <c r="U1270" s="3">
        <f>IF(IFERROR(VLOOKUP(shopping_behavior_updated[[#This Row],[Customer ID]],A1271:$A$3902,1,FALSE),0),1,0)</f>
        <v>0</v>
      </c>
    </row>
    <row r="1271" spans="1:21" x14ac:dyDescent="0.2">
      <c r="A1271" s="3">
        <v>1270</v>
      </c>
      <c r="B1271" s="3">
        <v>43</v>
      </c>
      <c r="C1271" s="3" t="s">
        <v>18</v>
      </c>
      <c r="D1271" s="3" t="s">
        <v>105</v>
      </c>
      <c r="E1271" s="3" t="s">
        <v>66</v>
      </c>
      <c r="F1271" s="3">
        <v>53</v>
      </c>
      <c r="G1271" s="3" t="s">
        <v>128</v>
      </c>
      <c r="H1271" s="3" t="s">
        <v>43</v>
      </c>
      <c r="I1271" s="3" t="s">
        <v>92</v>
      </c>
      <c r="J1271" s="3" t="s">
        <v>36</v>
      </c>
      <c r="K1271" s="3">
        <v>3</v>
      </c>
      <c r="L1271" s="3" t="s">
        <v>151</v>
      </c>
      <c r="M1271" s="3" t="str">
        <f>IF(shopping_behavior_updated[[#This Row],[Subscription Status]]="","desconocido",shopping_behavior_updated[[#This Row],[Subscription Status]])</f>
        <v>No</v>
      </c>
      <c r="N1271" s="3" t="s">
        <v>53</v>
      </c>
      <c r="O1271" s="3" t="s">
        <v>25</v>
      </c>
      <c r="P1271" s="3" t="s">
        <v>25</v>
      </c>
      <c r="Q1271" s="3">
        <v>47</v>
      </c>
      <c r="R1271" s="3" t="s">
        <v>45</v>
      </c>
      <c r="S1271" s="3" t="s">
        <v>57</v>
      </c>
      <c r="T1271" s="3">
        <f>COUNTBLANK(shopping_behavior_updated[Customer ID])</f>
        <v>0</v>
      </c>
      <c r="U1271" s="3">
        <f>IF(IFERROR(VLOOKUP(shopping_behavior_updated[[#This Row],[Customer ID]],A1272:$A$3902,1,FALSE),0),1,0)</f>
        <v>0</v>
      </c>
    </row>
    <row r="1272" spans="1:21" x14ac:dyDescent="0.2">
      <c r="A1272" s="3">
        <v>1271</v>
      </c>
      <c r="B1272" s="3">
        <v>67</v>
      </c>
      <c r="C1272" s="3" t="s">
        <v>18</v>
      </c>
      <c r="D1272" s="3" t="s">
        <v>103</v>
      </c>
      <c r="E1272" s="3" t="s">
        <v>20</v>
      </c>
      <c r="F1272" s="3">
        <v>98</v>
      </c>
      <c r="G1272" s="3" t="s">
        <v>63</v>
      </c>
      <c r="H1272" s="3" t="s">
        <v>43</v>
      </c>
      <c r="I1272" s="3" t="s">
        <v>95</v>
      </c>
      <c r="J1272" s="3" t="s">
        <v>56</v>
      </c>
      <c r="K1272" s="3">
        <v>33</v>
      </c>
      <c r="L1272" s="3" t="s">
        <v>151</v>
      </c>
      <c r="M1272" s="3" t="str">
        <f>IF(shopping_behavior_updated[[#This Row],[Subscription Status]]="","desconocido",shopping_behavior_updated[[#This Row],[Subscription Status]])</f>
        <v>No</v>
      </c>
      <c r="N1272" s="3" t="s">
        <v>53</v>
      </c>
      <c r="O1272" s="3" t="s">
        <v>25</v>
      </c>
      <c r="P1272" s="3" t="s">
        <v>25</v>
      </c>
      <c r="Q1272" s="3">
        <v>20</v>
      </c>
      <c r="R1272" s="3" t="s">
        <v>32</v>
      </c>
      <c r="S1272" s="3" t="s">
        <v>48</v>
      </c>
      <c r="T1272" s="3">
        <f>COUNTBLANK(shopping_behavior_updated[Customer ID])</f>
        <v>0</v>
      </c>
      <c r="U1272" s="3">
        <f>IF(IFERROR(VLOOKUP(shopping_behavior_updated[[#This Row],[Customer ID]],A1273:$A$3902,1,FALSE),0),1,0)</f>
        <v>0</v>
      </c>
    </row>
    <row r="1273" spans="1:21" x14ac:dyDescent="0.2">
      <c r="A1273" s="3">
        <v>1272</v>
      </c>
      <c r="B1273" s="3">
        <v>70</v>
      </c>
      <c r="C1273" s="3" t="s">
        <v>18</v>
      </c>
      <c r="D1273" s="3" t="s">
        <v>105</v>
      </c>
      <c r="E1273" s="3" t="s">
        <v>66</v>
      </c>
      <c r="F1273" s="3">
        <v>57</v>
      </c>
      <c r="G1273" s="3" t="s">
        <v>21</v>
      </c>
      <c r="H1273" s="3" t="s">
        <v>35</v>
      </c>
      <c r="I1273" s="3" t="s">
        <v>23</v>
      </c>
      <c r="J1273" s="3" t="s">
        <v>36</v>
      </c>
      <c r="K1273" s="3">
        <v>43</v>
      </c>
      <c r="L1273" s="3" t="s">
        <v>151</v>
      </c>
      <c r="M1273" s="3" t="str">
        <f>IF(shopping_behavior_updated[[#This Row],[Subscription Status]]="","desconocido",shopping_behavior_updated[[#This Row],[Subscription Status]])</f>
        <v>No</v>
      </c>
      <c r="N1273" s="3" t="s">
        <v>73</v>
      </c>
      <c r="O1273" s="3" t="s">
        <v>25</v>
      </c>
      <c r="P1273" s="3" t="s">
        <v>25</v>
      </c>
      <c r="Q1273" s="3">
        <v>42</v>
      </c>
      <c r="R1273" s="3" t="s">
        <v>45</v>
      </c>
      <c r="S1273" s="3" t="s">
        <v>48</v>
      </c>
      <c r="T1273" s="3">
        <f>COUNTBLANK(shopping_behavior_updated[Customer ID])</f>
        <v>0</v>
      </c>
      <c r="U1273" s="3">
        <f>IF(IFERROR(VLOOKUP(shopping_behavior_updated[[#This Row],[Customer ID]],A1274:$A$3902,1,FALSE),0),1,0)</f>
        <v>0</v>
      </c>
    </row>
    <row r="1274" spans="1:21" x14ac:dyDescent="0.2">
      <c r="A1274" s="3">
        <v>1273</v>
      </c>
      <c r="B1274" s="3">
        <v>35</v>
      </c>
      <c r="C1274" s="3" t="s">
        <v>18</v>
      </c>
      <c r="D1274" s="3" t="s">
        <v>40</v>
      </c>
      <c r="E1274" s="3" t="s">
        <v>41</v>
      </c>
      <c r="F1274" s="3">
        <v>80</v>
      </c>
      <c r="G1274" s="3" t="s">
        <v>149</v>
      </c>
      <c r="H1274" s="3" t="s">
        <v>43</v>
      </c>
      <c r="I1274" s="3" t="s">
        <v>120</v>
      </c>
      <c r="J1274" s="3" t="s">
        <v>24</v>
      </c>
      <c r="K1274" s="3">
        <v>44</v>
      </c>
      <c r="L1274" s="3" t="s">
        <v>151</v>
      </c>
      <c r="M1274" s="3" t="str">
        <f>IF(shopping_behavior_updated[[#This Row],[Subscription Status]]="","desconocido",shopping_behavior_updated[[#This Row],[Subscription Status]])</f>
        <v>No</v>
      </c>
      <c r="N1274" s="3" t="s">
        <v>26</v>
      </c>
      <c r="O1274" s="3" t="s">
        <v>25</v>
      </c>
      <c r="P1274" s="3" t="s">
        <v>25</v>
      </c>
      <c r="Q1274" s="3">
        <v>16</v>
      </c>
      <c r="R1274" s="3" t="s">
        <v>74</v>
      </c>
      <c r="S1274" s="3" t="s">
        <v>87</v>
      </c>
      <c r="T1274" s="3">
        <f>COUNTBLANK(shopping_behavior_updated[Customer ID])</f>
        <v>0</v>
      </c>
      <c r="U1274" s="3">
        <f>IF(IFERROR(VLOOKUP(shopping_behavior_updated[[#This Row],[Customer ID]],A1275:$A$3902,1,FALSE),0),1,0)</f>
        <v>0</v>
      </c>
    </row>
    <row r="1275" spans="1:21" x14ac:dyDescent="0.2">
      <c r="A1275" s="3">
        <v>1274</v>
      </c>
      <c r="B1275" s="3">
        <v>41</v>
      </c>
      <c r="C1275" s="3" t="s">
        <v>18</v>
      </c>
      <c r="D1275" s="3" t="s">
        <v>33</v>
      </c>
      <c r="E1275" s="3" t="s">
        <v>20</v>
      </c>
      <c r="F1275" s="3">
        <v>29</v>
      </c>
      <c r="G1275" s="3" t="s">
        <v>90</v>
      </c>
      <c r="H1275" s="3" t="s">
        <v>22</v>
      </c>
      <c r="I1275" s="3" t="s">
        <v>64</v>
      </c>
      <c r="J1275" s="3" t="s">
        <v>36</v>
      </c>
      <c r="K1275" s="3">
        <v>41</v>
      </c>
      <c r="L1275" s="3" t="s">
        <v>151</v>
      </c>
      <c r="M1275" s="3" t="str">
        <f>IF(shopping_behavior_updated[[#This Row],[Subscription Status]]="","desconocido",shopping_behavior_updated[[#This Row],[Subscription Status]])</f>
        <v>No</v>
      </c>
      <c r="N1275" s="3" t="s">
        <v>44</v>
      </c>
      <c r="O1275" s="3" t="s">
        <v>25</v>
      </c>
      <c r="P1275" s="3" t="s">
        <v>25</v>
      </c>
      <c r="Q1275" s="3">
        <v>32</v>
      </c>
      <c r="R1275" s="3" t="s">
        <v>38</v>
      </c>
      <c r="S1275" s="3" t="s">
        <v>96</v>
      </c>
      <c r="T1275" s="3">
        <f>COUNTBLANK(shopping_behavior_updated[Customer ID])</f>
        <v>0</v>
      </c>
      <c r="U1275" s="3">
        <f>IF(IFERROR(VLOOKUP(shopping_behavior_updated[[#This Row],[Customer ID]],A1276:$A$3902,1,FALSE),0),1,0)</f>
        <v>0</v>
      </c>
    </row>
    <row r="1276" spans="1:21" x14ac:dyDescent="0.2">
      <c r="A1276" s="3">
        <v>1275</v>
      </c>
      <c r="B1276" s="3">
        <v>54</v>
      </c>
      <c r="C1276" s="3" t="s">
        <v>18</v>
      </c>
      <c r="D1276" s="3" t="s">
        <v>123</v>
      </c>
      <c r="E1276" s="3" t="s">
        <v>66</v>
      </c>
      <c r="F1276" s="3">
        <v>73</v>
      </c>
      <c r="G1276" s="3" t="s">
        <v>67</v>
      </c>
      <c r="H1276" s="3" t="s">
        <v>43</v>
      </c>
      <c r="I1276" s="3" t="s">
        <v>77</v>
      </c>
      <c r="J1276" s="3" t="s">
        <v>36</v>
      </c>
      <c r="K1276" s="3">
        <v>31</v>
      </c>
      <c r="L1276" s="3" t="s">
        <v>151</v>
      </c>
      <c r="M1276" s="3" t="str">
        <f>IF(shopping_behavior_updated[[#This Row],[Subscription Status]]="","desconocido",shopping_behavior_updated[[#This Row],[Subscription Status]])</f>
        <v>No</v>
      </c>
      <c r="N1276" s="3" t="s">
        <v>69</v>
      </c>
      <c r="O1276" s="3" t="s">
        <v>25</v>
      </c>
      <c r="P1276" s="3" t="s">
        <v>25</v>
      </c>
      <c r="Q1276" s="3">
        <v>37</v>
      </c>
      <c r="R1276" s="3" t="s">
        <v>45</v>
      </c>
      <c r="S1276" s="3" t="s">
        <v>57</v>
      </c>
      <c r="T1276" s="3">
        <f>COUNTBLANK(shopping_behavior_updated[Customer ID])</f>
        <v>0</v>
      </c>
      <c r="U1276" s="3">
        <f>IF(IFERROR(VLOOKUP(shopping_behavior_updated[[#This Row],[Customer ID]],A1277:$A$3902,1,FALSE),0),1,0)</f>
        <v>0</v>
      </c>
    </row>
    <row r="1277" spans="1:21" x14ac:dyDescent="0.2">
      <c r="A1277" s="3">
        <v>1276</v>
      </c>
      <c r="B1277" s="3">
        <v>55</v>
      </c>
      <c r="C1277" s="3" t="s">
        <v>18</v>
      </c>
      <c r="D1277" s="3" t="s">
        <v>29</v>
      </c>
      <c r="E1277" s="3" t="s">
        <v>20</v>
      </c>
      <c r="F1277" s="3">
        <v>32</v>
      </c>
      <c r="G1277" s="3" t="s">
        <v>71</v>
      </c>
      <c r="H1277" s="3" t="s">
        <v>35</v>
      </c>
      <c r="I1277" s="3" t="s">
        <v>47</v>
      </c>
      <c r="J1277" s="3" t="s">
        <v>56</v>
      </c>
      <c r="K1277" s="3">
        <v>45</v>
      </c>
      <c r="L1277" s="3" t="s">
        <v>151</v>
      </c>
      <c r="M1277" s="3" t="str">
        <f>IF(shopping_behavior_updated[[#This Row],[Subscription Status]]="","desconocido",shopping_behavior_updated[[#This Row],[Subscription Status]])</f>
        <v>No</v>
      </c>
      <c r="N1277" s="3" t="s">
        <v>53</v>
      </c>
      <c r="O1277" s="3" t="s">
        <v>25</v>
      </c>
      <c r="P1277" s="3" t="s">
        <v>25</v>
      </c>
      <c r="Q1277" s="3">
        <v>1</v>
      </c>
      <c r="R1277" s="3" t="s">
        <v>45</v>
      </c>
      <c r="S1277" s="3" t="s">
        <v>87</v>
      </c>
      <c r="T1277" s="3">
        <f>COUNTBLANK(shopping_behavior_updated[Customer ID])</f>
        <v>0</v>
      </c>
      <c r="U1277" s="3">
        <f>IF(IFERROR(VLOOKUP(shopping_behavior_updated[[#This Row],[Customer ID]],A1278:$A$3902,1,FALSE),0),1,0)</f>
        <v>0</v>
      </c>
    </row>
    <row r="1278" spans="1:21" x14ac:dyDescent="0.2">
      <c r="A1278" s="3">
        <v>1277</v>
      </c>
      <c r="B1278" s="3">
        <v>51</v>
      </c>
      <c r="C1278" s="3" t="s">
        <v>18</v>
      </c>
      <c r="D1278" s="3" t="s">
        <v>136</v>
      </c>
      <c r="E1278" s="3" t="s">
        <v>41</v>
      </c>
      <c r="F1278" s="3">
        <v>68</v>
      </c>
      <c r="G1278" s="3" t="s">
        <v>50</v>
      </c>
      <c r="H1278" s="3" t="s">
        <v>22</v>
      </c>
      <c r="I1278" s="3" t="s">
        <v>47</v>
      </c>
      <c r="J1278" s="3" t="s">
        <v>36</v>
      </c>
      <c r="K1278" s="3">
        <v>48</v>
      </c>
      <c r="L1278" s="3" t="s">
        <v>151</v>
      </c>
      <c r="M1278" s="3" t="str">
        <f>IF(shopping_behavior_updated[[#This Row],[Subscription Status]]="","desconocido",shopping_behavior_updated[[#This Row],[Subscription Status]])</f>
        <v>No</v>
      </c>
      <c r="N1278" s="3" t="s">
        <v>44</v>
      </c>
      <c r="O1278" s="3" t="s">
        <v>25</v>
      </c>
      <c r="P1278" s="3" t="s">
        <v>25</v>
      </c>
      <c r="Q1278" s="3">
        <v>37</v>
      </c>
      <c r="R1278" s="3" t="s">
        <v>74</v>
      </c>
      <c r="S1278" s="3" t="s">
        <v>39</v>
      </c>
      <c r="T1278" s="3">
        <f>COUNTBLANK(shopping_behavior_updated[Customer ID])</f>
        <v>0</v>
      </c>
      <c r="U1278" s="3">
        <f>IF(IFERROR(VLOOKUP(shopping_behavior_updated[[#This Row],[Customer ID]],A1279:$A$3902,1,FALSE),0),1,0)</f>
        <v>0</v>
      </c>
    </row>
    <row r="1279" spans="1:21" x14ac:dyDescent="0.2">
      <c r="A1279" s="3">
        <v>1278</v>
      </c>
      <c r="B1279" s="3">
        <v>19</v>
      </c>
      <c r="C1279" s="3" t="s">
        <v>18</v>
      </c>
      <c r="D1279" s="3" t="s">
        <v>19</v>
      </c>
      <c r="E1279" s="3" t="s">
        <v>20</v>
      </c>
      <c r="F1279" s="3">
        <v>97</v>
      </c>
      <c r="G1279" s="3" t="s">
        <v>42</v>
      </c>
      <c r="H1279" s="3" t="s">
        <v>22</v>
      </c>
      <c r="I1279" s="3" t="s">
        <v>95</v>
      </c>
      <c r="J1279" s="3" t="s">
        <v>36</v>
      </c>
      <c r="K1279" s="3">
        <v>5</v>
      </c>
      <c r="L1279" s="3" t="s">
        <v>151</v>
      </c>
      <c r="M1279" s="3" t="str">
        <f>IF(shopping_behavior_updated[[#This Row],[Subscription Status]]="","desconocido",shopping_behavior_updated[[#This Row],[Subscription Status]])</f>
        <v>No</v>
      </c>
      <c r="N1279" s="3" t="s">
        <v>26</v>
      </c>
      <c r="O1279" s="3" t="s">
        <v>25</v>
      </c>
      <c r="P1279" s="3" t="s">
        <v>25</v>
      </c>
      <c r="Q1279" s="3">
        <v>5</v>
      </c>
      <c r="R1279" s="3" t="s">
        <v>27</v>
      </c>
      <c r="S1279" s="3" t="s">
        <v>57</v>
      </c>
      <c r="T1279" s="3">
        <f>COUNTBLANK(shopping_behavior_updated[Customer ID])</f>
        <v>0</v>
      </c>
      <c r="U1279" s="3">
        <f>IF(IFERROR(VLOOKUP(shopping_behavior_updated[[#This Row],[Customer ID]],A1280:$A$3902,1,FALSE),0),1,0)</f>
        <v>0</v>
      </c>
    </row>
    <row r="1280" spans="1:21" x14ac:dyDescent="0.2">
      <c r="A1280" s="3">
        <v>1279</v>
      </c>
      <c r="B1280" s="3">
        <v>28</v>
      </c>
      <c r="C1280" s="3" t="s">
        <v>18</v>
      </c>
      <c r="D1280" s="3" t="s">
        <v>58</v>
      </c>
      <c r="E1280" s="3" t="s">
        <v>20</v>
      </c>
      <c r="F1280" s="3">
        <v>98</v>
      </c>
      <c r="G1280" s="3" t="s">
        <v>139</v>
      </c>
      <c r="H1280" s="3" t="s">
        <v>43</v>
      </c>
      <c r="I1280" s="3" t="s">
        <v>82</v>
      </c>
      <c r="J1280" s="3" t="s">
        <v>56</v>
      </c>
      <c r="K1280" s="3">
        <v>28</v>
      </c>
      <c r="L1280" s="3" t="s">
        <v>151</v>
      </c>
      <c r="M1280" s="3" t="str">
        <f>IF(shopping_behavior_updated[[#This Row],[Subscription Status]]="","desconocido",shopping_behavior_updated[[#This Row],[Subscription Status]])</f>
        <v>No</v>
      </c>
      <c r="N1280" s="3" t="s">
        <v>44</v>
      </c>
      <c r="O1280" s="3" t="s">
        <v>25</v>
      </c>
      <c r="P1280" s="3" t="s">
        <v>25</v>
      </c>
      <c r="Q1280" s="3">
        <v>31</v>
      </c>
      <c r="R1280" s="3" t="s">
        <v>27</v>
      </c>
      <c r="S1280" s="3" t="s">
        <v>28</v>
      </c>
      <c r="T1280" s="3">
        <f>COUNTBLANK(shopping_behavior_updated[Customer ID])</f>
        <v>0</v>
      </c>
      <c r="U1280" s="3">
        <f>IF(IFERROR(VLOOKUP(shopping_behavior_updated[[#This Row],[Customer ID]],A1281:$A$3902,1,FALSE),0),1,0)</f>
        <v>0</v>
      </c>
    </row>
    <row r="1281" spans="1:21" x14ac:dyDescent="0.2">
      <c r="A1281" s="3">
        <v>1280</v>
      </c>
      <c r="B1281" s="3">
        <v>63</v>
      </c>
      <c r="C1281" s="3" t="s">
        <v>18</v>
      </c>
      <c r="D1281" s="3" t="s">
        <v>103</v>
      </c>
      <c r="E1281" s="3" t="s">
        <v>20</v>
      </c>
      <c r="F1281" s="3">
        <v>56</v>
      </c>
      <c r="G1281" s="3" t="s">
        <v>127</v>
      </c>
      <c r="H1281" s="3" t="s">
        <v>22</v>
      </c>
      <c r="I1281" s="3" t="s">
        <v>60</v>
      </c>
      <c r="J1281" s="3" t="s">
        <v>56</v>
      </c>
      <c r="K1281" s="3">
        <v>37</v>
      </c>
      <c r="L1281" s="3" t="s">
        <v>151</v>
      </c>
      <c r="M1281" s="3" t="str">
        <f>IF(shopping_behavior_updated[[#This Row],[Subscription Status]]="","desconocido",shopping_behavior_updated[[#This Row],[Subscription Status]])</f>
        <v>No</v>
      </c>
      <c r="N1281" s="3" t="s">
        <v>26</v>
      </c>
      <c r="O1281" s="3" t="s">
        <v>25</v>
      </c>
      <c r="P1281" s="3" t="s">
        <v>25</v>
      </c>
      <c r="Q1281" s="3">
        <v>18</v>
      </c>
      <c r="R1281" s="3" t="s">
        <v>85</v>
      </c>
      <c r="S1281" s="3" t="s">
        <v>48</v>
      </c>
      <c r="T1281" s="3">
        <f>COUNTBLANK(shopping_behavior_updated[Customer ID])</f>
        <v>0</v>
      </c>
      <c r="U1281" s="3">
        <f>IF(IFERROR(VLOOKUP(shopping_behavior_updated[[#This Row],[Customer ID]],A1282:$A$3902,1,FALSE),0),1,0)</f>
        <v>0</v>
      </c>
    </row>
    <row r="1282" spans="1:21" x14ac:dyDescent="0.2">
      <c r="A1282" s="3">
        <v>1281</v>
      </c>
      <c r="B1282" s="3">
        <v>30</v>
      </c>
      <c r="C1282" s="3" t="s">
        <v>18</v>
      </c>
      <c r="D1282" s="3" t="s">
        <v>94</v>
      </c>
      <c r="E1282" s="3" t="s">
        <v>20</v>
      </c>
      <c r="F1282" s="3">
        <v>78</v>
      </c>
      <c r="G1282" s="3" t="s">
        <v>141</v>
      </c>
      <c r="H1282" s="3" t="s">
        <v>22</v>
      </c>
      <c r="I1282" s="3" t="s">
        <v>51</v>
      </c>
      <c r="J1282" s="3" t="s">
        <v>24</v>
      </c>
      <c r="K1282" s="3">
        <v>44</v>
      </c>
      <c r="L1282" s="3" t="s">
        <v>151</v>
      </c>
      <c r="M1282" s="3" t="str">
        <f>IF(shopping_behavior_updated[[#This Row],[Subscription Status]]="","desconocido",shopping_behavior_updated[[#This Row],[Subscription Status]])</f>
        <v>No</v>
      </c>
      <c r="N1282" s="3" t="s">
        <v>69</v>
      </c>
      <c r="O1282" s="3" t="s">
        <v>25</v>
      </c>
      <c r="P1282" s="3" t="s">
        <v>25</v>
      </c>
      <c r="Q1282" s="3">
        <v>39</v>
      </c>
      <c r="R1282" s="3" t="s">
        <v>27</v>
      </c>
      <c r="S1282" s="3" t="s">
        <v>96</v>
      </c>
      <c r="T1282" s="3">
        <f>COUNTBLANK(shopping_behavior_updated[Customer ID])</f>
        <v>0</v>
      </c>
      <c r="U1282" s="3">
        <f>IF(IFERROR(VLOOKUP(shopping_behavior_updated[[#This Row],[Customer ID]],A1283:$A$3902,1,FALSE),0),1,0)</f>
        <v>0</v>
      </c>
    </row>
    <row r="1283" spans="1:21" x14ac:dyDescent="0.2">
      <c r="A1283" s="3">
        <v>1282</v>
      </c>
      <c r="B1283" s="3">
        <v>29</v>
      </c>
      <c r="C1283" s="3" t="s">
        <v>18</v>
      </c>
      <c r="D1283" s="3" t="s">
        <v>132</v>
      </c>
      <c r="E1283" s="3" t="s">
        <v>66</v>
      </c>
      <c r="F1283" s="3">
        <v>81</v>
      </c>
      <c r="G1283" s="3" t="s">
        <v>126</v>
      </c>
      <c r="H1283" s="3" t="s">
        <v>43</v>
      </c>
      <c r="I1283" s="3" t="s">
        <v>77</v>
      </c>
      <c r="J1283" s="3" t="s">
        <v>36</v>
      </c>
      <c r="K1283" s="3">
        <v>45</v>
      </c>
      <c r="L1283" s="3" t="s">
        <v>151</v>
      </c>
      <c r="M1283" s="3" t="str">
        <f>IF(shopping_behavior_updated[[#This Row],[Subscription Status]]="","desconocido",shopping_behavior_updated[[#This Row],[Subscription Status]])</f>
        <v>No</v>
      </c>
      <c r="N1283" s="3" t="s">
        <v>73</v>
      </c>
      <c r="O1283" s="3" t="s">
        <v>25</v>
      </c>
      <c r="P1283" s="3" t="s">
        <v>25</v>
      </c>
      <c r="Q1283" s="3">
        <v>8</v>
      </c>
      <c r="R1283" s="3" t="s">
        <v>27</v>
      </c>
      <c r="S1283" s="3" t="s">
        <v>75</v>
      </c>
      <c r="T1283" s="3">
        <f>COUNTBLANK(shopping_behavior_updated[Customer ID])</f>
        <v>0</v>
      </c>
      <c r="U1283" s="3">
        <f>IF(IFERROR(VLOOKUP(shopping_behavior_updated[[#This Row],[Customer ID]],A1284:$A$3902,1,FALSE),0),1,0)</f>
        <v>0</v>
      </c>
    </row>
    <row r="1284" spans="1:21" x14ac:dyDescent="0.2">
      <c r="A1284" s="3">
        <v>1283</v>
      </c>
      <c r="B1284" s="3">
        <v>24</v>
      </c>
      <c r="C1284" s="3" t="s">
        <v>18</v>
      </c>
      <c r="D1284" s="3" t="s">
        <v>54</v>
      </c>
      <c r="E1284" s="3" t="s">
        <v>20</v>
      </c>
      <c r="F1284" s="3">
        <v>68</v>
      </c>
      <c r="G1284" s="3" t="s">
        <v>81</v>
      </c>
      <c r="H1284" s="3" t="s">
        <v>22</v>
      </c>
      <c r="I1284" s="3" t="s">
        <v>82</v>
      </c>
      <c r="J1284" s="3" t="s">
        <v>24</v>
      </c>
      <c r="K1284" s="3">
        <v>3</v>
      </c>
      <c r="L1284" s="3" t="s">
        <v>151</v>
      </c>
      <c r="M1284" s="3" t="str">
        <f>IF(shopping_behavior_updated[[#This Row],[Subscription Status]]="","desconocido",shopping_behavior_updated[[#This Row],[Subscription Status]])</f>
        <v>No</v>
      </c>
      <c r="N1284" s="3" t="s">
        <v>37</v>
      </c>
      <c r="O1284" s="3" t="s">
        <v>25</v>
      </c>
      <c r="P1284" s="3" t="s">
        <v>25</v>
      </c>
      <c r="Q1284" s="3">
        <v>20</v>
      </c>
      <c r="R1284" s="3" t="s">
        <v>27</v>
      </c>
      <c r="S1284" s="3" t="s">
        <v>87</v>
      </c>
      <c r="T1284" s="3">
        <f>COUNTBLANK(shopping_behavior_updated[Customer ID])</f>
        <v>0</v>
      </c>
      <c r="U1284" s="3">
        <f>IF(IFERROR(VLOOKUP(shopping_behavior_updated[[#This Row],[Customer ID]],A1285:$A$3902,1,FALSE),0),1,0)</f>
        <v>0</v>
      </c>
    </row>
    <row r="1285" spans="1:21" x14ac:dyDescent="0.2">
      <c r="A1285" s="3">
        <v>1284</v>
      </c>
      <c r="B1285" s="3">
        <v>69</v>
      </c>
      <c r="C1285" s="3" t="s">
        <v>18</v>
      </c>
      <c r="D1285" s="3" t="s">
        <v>54</v>
      </c>
      <c r="E1285" s="3" t="s">
        <v>20</v>
      </c>
      <c r="F1285" s="3">
        <v>94</v>
      </c>
      <c r="G1285" s="3" t="s">
        <v>46</v>
      </c>
      <c r="H1285" s="3" t="s">
        <v>43</v>
      </c>
      <c r="I1285" s="3" t="s">
        <v>82</v>
      </c>
      <c r="J1285" s="3" t="s">
        <v>24</v>
      </c>
      <c r="K1285" s="3">
        <v>39</v>
      </c>
      <c r="L1285" s="3" t="s">
        <v>151</v>
      </c>
      <c r="M1285" s="3" t="str">
        <f>IF(shopping_behavior_updated[[#This Row],[Subscription Status]]="","desconocido",shopping_behavior_updated[[#This Row],[Subscription Status]])</f>
        <v>No</v>
      </c>
      <c r="N1285" s="3" t="s">
        <v>69</v>
      </c>
      <c r="O1285" s="3" t="s">
        <v>25</v>
      </c>
      <c r="P1285" s="3" t="s">
        <v>25</v>
      </c>
      <c r="Q1285" s="3">
        <v>23</v>
      </c>
      <c r="R1285" s="3" t="s">
        <v>85</v>
      </c>
      <c r="S1285" s="3" t="s">
        <v>96</v>
      </c>
      <c r="T1285" s="3">
        <f>COUNTBLANK(shopping_behavior_updated[Customer ID])</f>
        <v>0</v>
      </c>
      <c r="U1285" s="3">
        <f>IF(IFERROR(VLOOKUP(shopping_behavior_updated[[#This Row],[Customer ID]],A1286:$A$3902,1,FALSE),0),1,0)</f>
        <v>0</v>
      </c>
    </row>
    <row r="1286" spans="1:21" x14ac:dyDescent="0.2">
      <c r="A1286" s="3">
        <v>1285</v>
      </c>
      <c r="B1286" s="3">
        <v>65</v>
      </c>
      <c r="C1286" s="3" t="s">
        <v>18</v>
      </c>
      <c r="D1286" s="3" t="s">
        <v>80</v>
      </c>
      <c r="E1286" s="3" t="s">
        <v>20</v>
      </c>
      <c r="F1286" s="3">
        <v>93</v>
      </c>
      <c r="G1286" s="3" t="s">
        <v>71</v>
      </c>
      <c r="H1286" s="3" t="s">
        <v>43</v>
      </c>
      <c r="I1286" s="3" t="s">
        <v>93</v>
      </c>
      <c r="J1286" s="3" t="s">
        <v>36</v>
      </c>
      <c r="K1286" s="3">
        <v>39</v>
      </c>
      <c r="L1286" s="3" t="s">
        <v>151</v>
      </c>
      <c r="M1286" s="3" t="str">
        <f>IF(shopping_behavior_updated[[#This Row],[Subscription Status]]="","desconocido",shopping_behavior_updated[[#This Row],[Subscription Status]])</f>
        <v>No</v>
      </c>
      <c r="N1286" s="3" t="s">
        <v>26</v>
      </c>
      <c r="O1286" s="3" t="s">
        <v>25</v>
      </c>
      <c r="P1286" s="3" t="s">
        <v>25</v>
      </c>
      <c r="Q1286" s="3">
        <v>38</v>
      </c>
      <c r="R1286" s="3" t="s">
        <v>45</v>
      </c>
      <c r="S1286" s="3" t="s">
        <v>28</v>
      </c>
      <c r="T1286" s="3">
        <f>COUNTBLANK(shopping_behavior_updated[Customer ID])</f>
        <v>0</v>
      </c>
      <c r="U1286" s="3">
        <f>IF(IFERROR(VLOOKUP(shopping_behavior_updated[[#This Row],[Customer ID]],A1287:$A$3902,1,FALSE),0),1,0)</f>
        <v>0</v>
      </c>
    </row>
    <row r="1287" spans="1:21" x14ac:dyDescent="0.2">
      <c r="A1287" s="3">
        <v>1286</v>
      </c>
      <c r="B1287" s="3">
        <v>64</v>
      </c>
      <c r="C1287" s="3" t="s">
        <v>18</v>
      </c>
      <c r="D1287" s="3" t="s">
        <v>142</v>
      </c>
      <c r="E1287" s="3" t="s">
        <v>66</v>
      </c>
      <c r="F1287" s="3">
        <v>99</v>
      </c>
      <c r="G1287" s="3" t="s">
        <v>97</v>
      </c>
      <c r="H1287" s="3" t="s">
        <v>43</v>
      </c>
      <c r="I1287" s="3" t="s">
        <v>60</v>
      </c>
      <c r="J1287" s="3" t="s">
        <v>56</v>
      </c>
      <c r="K1287" s="3">
        <v>35</v>
      </c>
      <c r="L1287" s="3" t="s">
        <v>151</v>
      </c>
      <c r="M1287" s="3" t="str">
        <f>IF(shopping_behavior_updated[[#This Row],[Subscription Status]]="","desconocido",shopping_behavior_updated[[#This Row],[Subscription Status]])</f>
        <v>No</v>
      </c>
      <c r="N1287" s="3" t="s">
        <v>44</v>
      </c>
      <c r="O1287" s="3" t="s">
        <v>25</v>
      </c>
      <c r="P1287" s="3" t="s">
        <v>25</v>
      </c>
      <c r="Q1287" s="3">
        <v>45</v>
      </c>
      <c r="R1287" s="3" t="s">
        <v>74</v>
      </c>
      <c r="S1287" s="3" t="s">
        <v>28</v>
      </c>
      <c r="T1287" s="3">
        <f>COUNTBLANK(shopping_behavior_updated[Customer ID])</f>
        <v>0</v>
      </c>
      <c r="U1287" s="3">
        <f>IF(IFERROR(VLOOKUP(shopping_behavior_updated[[#This Row],[Customer ID]],A1288:$A$3902,1,FALSE),0),1,0)</f>
        <v>0</v>
      </c>
    </row>
    <row r="1288" spans="1:21" x14ac:dyDescent="0.2">
      <c r="A1288" s="3">
        <v>1287</v>
      </c>
      <c r="B1288" s="3">
        <v>40</v>
      </c>
      <c r="C1288" s="3" t="s">
        <v>18</v>
      </c>
      <c r="D1288" s="3" t="s">
        <v>142</v>
      </c>
      <c r="E1288" s="3" t="s">
        <v>66</v>
      </c>
      <c r="F1288" s="3">
        <v>49</v>
      </c>
      <c r="G1288" s="3" t="s">
        <v>63</v>
      </c>
      <c r="H1288" s="3" t="s">
        <v>22</v>
      </c>
      <c r="I1288" s="3" t="s">
        <v>133</v>
      </c>
      <c r="J1288" s="3" t="s">
        <v>24</v>
      </c>
      <c r="K1288" s="3">
        <v>49</v>
      </c>
      <c r="L1288" s="3" t="s">
        <v>151</v>
      </c>
      <c r="M1288" s="3" t="str">
        <f>IF(shopping_behavior_updated[[#This Row],[Subscription Status]]="","desconocido",shopping_behavior_updated[[#This Row],[Subscription Status]])</f>
        <v>No</v>
      </c>
      <c r="N1288" s="3" t="s">
        <v>44</v>
      </c>
      <c r="O1288" s="3" t="s">
        <v>25</v>
      </c>
      <c r="P1288" s="3" t="s">
        <v>25</v>
      </c>
      <c r="Q1288" s="3">
        <v>44</v>
      </c>
      <c r="R1288" s="3" t="s">
        <v>85</v>
      </c>
      <c r="S1288" s="3" t="s">
        <v>28</v>
      </c>
      <c r="T1288" s="3">
        <f>COUNTBLANK(shopping_behavior_updated[Customer ID])</f>
        <v>0</v>
      </c>
      <c r="U1288" s="3">
        <f>IF(IFERROR(VLOOKUP(shopping_behavior_updated[[#This Row],[Customer ID]],A1289:$A$3902,1,FALSE),0),1,0)</f>
        <v>0</v>
      </c>
    </row>
    <row r="1289" spans="1:21" x14ac:dyDescent="0.2">
      <c r="A1289" s="3">
        <v>1288</v>
      </c>
      <c r="B1289" s="3">
        <v>24</v>
      </c>
      <c r="C1289" s="3" t="s">
        <v>18</v>
      </c>
      <c r="D1289" s="3" t="s">
        <v>33</v>
      </c>
      <c r="E1289" s="3" t="s">
        <v>20</v>
      </c>
      <c r="F1289" s="3">
        <v>28</v>
      </c>
      <c r="G1289" s="3" t="s">
        <v>139</v>
      </c>
      <c r="H1289" s="3" t="s">
        <v>91</v>
      </c>
      <c r="I1289" s="3" t="s">
        <v>143</v>
      </c>
      <c r="J1289" s="3" t="s">
        <v>24</v>
      </c>
      <c r="K1289" s="3">
        <v>34</v>
      </c>
      <c r="L1289" s="3" t="s">
        <v>151</v>
      </c>
      <c r="M1289" s="3" t="str">
        <f>IF(shopping_behavior_updated[[#This Row],[Subscription Status]]="","desconocido",shopping_behavior_updated[[#This Row],[Subscription Status]])</f>
        <v>No</v>
      </c>
      <c r="N1289" s="3" t="s">
        <v>53</v>
      </c>
      <c r="O1289" s="3" t="s">
        <v>25</v>
      </c>
      <c r="P1289" s="3" t="s">
        <v>25</v>
      </c>
      <c r="Q1289" s="3">
        <v>20</v>
      </c>
      <c r="R1289" s="3" t="s">
        <v>45</v>
      </c>
      <c r="S1289" s="3" t="s">
        <v>87</v>
      </c>
      <c r="T1289" s="3">
        <f>COUNTBLANK(shopping_behavior_updated[Customer ID])</f>
        <v>0</v>
      </c>
      <c r="U1289" s="3">
        <f>IF(IFERROR(VLOOKUP(shopping_behavior_updated[[#This Row],[Customer ID]],A1290:$A$3902,1,FALSE),0),1,0)</f>
        <v>0</v>
      </c>
    </row>
    <row r="1290" spans="1:21" x14ac:dyDescent="0.2">
      <c r="A1290" s="3">
        <v>1289</v>
      </c>
      <c r="B1290" s="3">
        <v>66</v>
      </c>
      <c r="C1290" s="3" t="s">
        <v>18</v>
      </c>
      <c r="D1290" s="3" t="s">
        <v>132</v>
      </c>
      <c r="E1290" s="3" t="s">
        <v>66</v>
      </c>
      <c r="F1290" s="3">
        <v>93</v>
      </c>
      <c r="G1290" s="3" t="s">
        <v>146</v>
      </c>
      <c r="H1290" s="3" t="s">
        <v>91</v>
      </c>
      <c r="I1290" s="3" t="s">
        <v>60</v>
      </c>
      <c r="J1290" s="3" t="s">
        <v>24</v>
      </c>
      <c r="K1290" s="3">
        <v>41</v>
      </c>
      <c r="L1290" s="3" t="s">
        <v>151</v>
      </c>
      <c r="M1290" s="3" t="str">
        <f>IF(shopping_behavior_updated[[#This Row],[Subscription Status]]="","desconocido",shopping_behavior_updated[[#This Row],[Subscription Status]])</f>
        <v>No</v>
      </c>
      <c r="N1290" s="3" t="s">
        <v>53</v>
      </c>
      <c r="O1290" s="3" t="s">
        <v>25</v>
      </c>
      <c r="P1290" s="3" t="s">
        <v>25</v>
      </c>
      <c r="Q1290" s="3">
        <v>34</v>
      </c>
      <c r="R1290" s="3" t="s">
        <v>45</v>
      </c>
      <c r="S1290" s="3" t="s">
        <v>75</v>
      </c>
      <c r="T1290" s="3">
        <f>COUNTBLANK(shopping_behavior_updated[Customer ID])</f>
        <v>0</v>
      </c>
      <c r="U1290" s="3">
        <f>IF(IFERROR(VLOOKUP(shopping_behavior_updated[[#This Row],[Customer ID]],A1291:$A$3902,1,FALSE),0),1,0)</f>
        <v>0</v>
      </c>
    </row>
    <row r="1291" spans="1:21" x14ac:dyDescent="0.2">
      <c r="A1291" s="3">
        <v>1290</v>
      </c>
      <c r="B1291" s="3">
        <v>35</v>
      </c>
      <c r="C1291" s="3" t="s">
        <v>18</v>
      </c>
      <c r="D1291" s="3" t="s">
        <v>101</v>
      </c>
      <c r="E1291" s="3" t="s">
        <v>62</v>
      </c>
      <c r="F1291" s="3">
        <v>24</v>
      </c>
      <c r="G1291" s="3" t="s">
        <v>81</v>
      </c>
      <c r="H1291" s="3" t="s">
        <v>43</v>
      </c>
      <c r="I1291" s="3" t="s">
        <v>107</v>
      </c>
      <c r="J1291" s="3" t="s">
        <v>56</v>
      </c>
      <c r="K1291" s="3">
        <v>29</v>
      </c>
      <c r="L1291" s="3" t="s">
        <v>151</v>
      </c>
      <c r="M1291" s="3" t="str">
        <f>IF(shopping_behavior_updated[[#This Row],[Subscription Status]]="","desconocido",shopping_behavior_updated[[#This Row],[Subscription Status]])</f>
        <v>No</v>
      </c>
      <c r="N1291" s="3" t="s">
        <v>44</v>
      </c>
      <c r="O1291" s="3" t="s">
        <v>25</v>
      </c>
      <c r="P1291" s="3" t="s">
        <v>25</v>
      </c>
      <c r="Q1291" s="3">
        <v>10</v>
      </c>
      <c r="R1291" s="3" t="s">
        <v>45</v>
      </c>
      <c r="S1291" s="3" t="s">
        <v>39</v>
      </c>
      <c r="T1291" s="3">
        <f>COUNTBLANK(shopping_behavior_updated[Customer ID])</f>
        <v>0</v>
      </c>
      <c r="U1291" s="3">
        <f>IF(IFERROR(VLOOKUP(shopping_behavior_updated[[#This Row],[Customer ID]],A1292:$A$3902,1,FALSE),0),1,0)</f>
        <v>0</v>
      </c>
    </row>
    <row r="1292" spans="1:21" x14ac:dyDescent="0.2">
      <c r="A1292" s="3">
        <v>1291</v>
      </c>
      <c r="B1292" s="3">
        <v>67</v>
      </c>
      <c r="C1292" s="3" t="s">
        <v>18</v>
      </c>
      <c r="D1292" s="3" t="s">
        <v>86</v>
      </c>
      <c r="E1292" s="3" t="s">
        <v>20</v>
      </c>
      <c r="F1292" s="3">
        <v>35</v>
      </c>
      <c r="G1292" s="3" t="s">
        <v>127</v>
      </c>
      <c r="H1292" s="3" t="s">
        <v>43</v>
      </c>
      <c r="I1292" s="3" t="s">
        <v>125</v>
      </c>
      <c r="J1292" s="3" t="s">
        <v>36</v>
      </c>
      <c r="K1292" s="3">
        <v>34</v>
      </c>
      <c r="L1292" s="3" t="s">
        <v>151</v>
      </c>
      <c r="M1292" s="3" t="str">
        <f>IF(shopping_behavior_updated[[#This Row],[Subscription Status]]="","desconocido",shopping_behavior_updated[[#This Row],[Subscription Status]])</f>
        <v>No</v>
      </c>
      <c r="N1292" s="3" t="s">
        <v>37</v>
      </c>
      <c r="O1292" s="3" t="s">
        <v>25</v>
      </c>
      <c r="P1292" s="3" t="s">
        <v>25</v>
      </c>
      <c r="Q1292" s="3">
        <v>3</v>
      </c>
      <c r="R1292" s="3" t="s">
        <v>45</v>
      </c>
      <c r="S1292" s="3" t="s">
        <v>48</v>
      </c>
      <c r="T1292" s="3">
        <f>COUNTBLANK(shopping_behavior_updated[Customer ID])</f>
        <v>0</v>
      </c>
      <c r="U1292" s="3">
        <f>IF(IFERROR(VLOOKUP(shopping_behavior_updated[[#This Row],[Customer ID]],A1293:$A$3902,1,FALSE),0),1,0)</f>
        <v>0</v>
      </c>
    </row>
    <row r="1293" spans="1:21" x14ac:dyDescent="0.2">
      <c r="A1293" s="3">
        <v>1292</v>
      </c>
      <c r="B1293" s="3">
        <v>69</v>
      </c>
      <c r="C1293" s="3" t="s">
        <v>18</v>
      </c>
      <c r="D1293" s="3" t="s">
        <v>40</v>
      </c>
      <c r="E1293" s="3" t="s">
        <v>41</v>
      </c>
      <c r="F1293" s="3">
        <v>68</v>
      </c>
      <c r="G1293" s="3" t="s">
        <v>146</v>
      </c>
      <c r="H1293" s="3" t="s">
        <v>35</v>
      </c>
      <c r="I1293" s="3" t="s">
        <v>117</v>
      </c>
      <c r="J1293" s="3" t="s">
        <v>36</v>
      </c>
      <c r="K1293" s="3">
        <v>32</v>
      </c>
      <c r="L1293" s="3" t="s">
        <v>151</v>
      </c>
      <c r="M1293" s="3" t="str">
        <f>IF(shopping_behavior_updated[[#This Row],[Subscription Status]]="","desconocido",shopping_behavior_updated[[#This Row],[Subscription Status]])</f>
        <v>No</v>
      </c>
      <c r="N1293" s="3" t="s">
        <v>69</v>
      </c>
      <c r="O1293" s="3" t="s">
        <v>25</v>
      </c>
      <c r="P1293" s="3" t="s">
        <v>25</v>
      </c>
      <c r="Q1293" s="3">
        <v>23</v>
      </c>
      <c r="R1293" s="3" t="s">
        <v>85</v>
      </c>
      <c r="S1293" s="3" t="s">
        <v>28</v>
      </c>
      <c r="T1293" s="3">
        <f>COUNTBLANK(shopping_behavior_updated[Customer ID])</f>
        <v>0</v>
      </c>
      <c r="U1293" s="3">
        <f>IF(IFERROR(VLOOKUP(shopping_behavior_updated[[#This Row],[Customer ID]],A1294:$A$3902,1,FALSE),0),1,0)</f>
        <v>0</v>
      </c>
    </row>
    <row r="1294" spans="1:21" x14ac:dyDescent="0.2">
      <c r="A1294" s="3">
        <v>1293</v>
      </c>
      <c r="B1294" s="3">
        <v>26</v>
      </c>
      <c r="C1294" s="3" t="s">
        <v>18</v>
      </c>
      <c r="D1294" s="3" t="s">
        <v>132</v>
      </c>
      <c r="E1294" s="3" t="s">
        <v>66</v>
      </c>
      <c r="F1294" s="3">
        <v>61</v>
      </c>
      <c r="G1294" s="3" t="s">
        <v>21</v>
      </c>
      <c r="H1294" s="3" t="s">
        <v>43</v>
      </c>
      <c r="I1294" s="3" t="s">
        <v>31</v>
      </c>
      <c r="J1294" s="3" t="s">
        <v>52</v>
      </c>
      <c r="K1294" s="3">
        <v>39</v>
      </c>
      <c r="L1294" s="3" t="s">
        <v>151</v>
      </c>
      <c r="M1294" s="3" t="str">
        <f>IF(shopping_behavior_updated[[#This Row],[Subscription Status]]="","desconocido",shopping_behavior_updated[[#This Row],[Subscription Status]])</f>
        <v>No</v>
      </c>
      <c r="N1294" s="3" t="s">
        <v>37</v>
      </c>
      <c r="O1294" s="3" t="s">
        <v>25</v>
      </c>
      <c r="P1294" s="3" t="s">
        <v>25</v>
      </c>
      <c r="Q1294" s="3">
        <v>42</v>
      </c>
      <c r="R1294" s="3" t="s">
        <v>74</v>
      </c>
      <c r="S1294" s="3" t="s">
        <v>48</v>
      </c>
      <c r="T1294" s="3">
        <f>COUNTBLANK(shopping_behavior_updated[Customer ID])</f>
        <v>0</v>
      </c>
      <c r="U1294" s="3">
        <f>IF(IFERROR(VLOOKUP(shopping_behavior_updated[[#This Row],[Customer ID]],A1295:$A$3902,1,FALSE),0),1,0)</f>
        <v>0</v>
      </c>
    </row>
    <row r="1295" spans="1:21" x14ac:dyDescent="0.2">
      <c r="A1295" s="3">
        <v>1294</v>
      </c>
      <c r="B1295" s="3">
        <v>23</v>
      </c>
      <c r="C1295" s="3" t="s">
        <v>18</v>
      </c>
      <c r="D1295" s="3" t="s">
        <v>29</v>
      </c>
      <c r="E1295" s="3" t="s">
        <v>20</v>
      </c>
      <c r="F1295" s="3">
        <v>74</v>
      </c>
      <c r="G1295" s="3" t="s">
        <v>102</v>
      </c>
      <c r="H1295" s="3" t="s">
        <v>91</v>
      </c>
      <c r="I1295" s="3" t="s">
        <v>133</v>
      </c>
      <c r="J1295" s="3" t="s">
        <v>56</v>
      </c>
      <c r="K1295" s="3">
        <v>41</v>
      </c>
      <c r="L1295" s="3" t="s">
        <v>151</v>
      </c>
      <c r="M1295" s="3" t="str">
        <f>IF(shopping_behavior_updated[[#This Row],[Subscription Status]]="","desconocido",shopping_behavior_updated[[#This Row],[Subscription Status]])</f>
        <v>No</v>
      </c>
      <c r="N1295" s="3" t="s">
        <v>53</v>
      </c>
      <c r="O1295" s="3" t="s">
        <v>25</v>
      </c>
      <c r="P1295" s="3" t="s">
        <v>25</v>
      </c>
      <c r="Q1295" s="3">
        <v>30</v>
      </c>
      <c r="R1295" s="3" t="s">
        <v>85</v>
      </c>
      <c r="S1295" s="3" t="s">
        <v>48</v>
      </c>
      <c r="T1295" s="3">
        <f>COUNTBLANK(shopping_behavior_updated[Customer ID])</f>
        <v>0</v>
      </c>
      <c r="U1295" s="3">
        <f>IF(IFERROR(VLOOKUP(shopping_behavior_updated[[#This Row],[Customer ID]],A1296:$A$3902,1,FALSE),0),1,0)</f>
        <v>0</v>
      </c>
    </row>
    <row r="1296" spans="1:21" x14ac:dyDescent="0.2">
      <c r="A1296" s="3">
        <v>1295</v>
      </c>
      <c r="B1296" s="3">
        <v>27</v>
      </c>
      <c r="C1296" s="3" t="s">
        <v>18</v>
      </c>
      <c r="D1296" s="3" t="s">
        <v>54</v>
      </c>
      <c r="E1296" s="3" t="s">
        <v>20</v>
      </c>
      <c r="F1296" s="3">
        <v>64</v>
      </c>
      <c r="G1296" s="3" t="s">
        <v>104</v>
      </c>
      <c r="H1296" s="3" t="s">
        <v>43</v>
      </c>
      <c r="I1296" s="3" t="s">
        <v>64</v>
      </c>
      <c r="J1296" s="3" t="s">
        <v>52</v>
      </c>
      <c r="K1296" s="3">
        <v>45</v>
      </c>
      <c r="L1296" s="3" t="s">
        <v>151</v>
      </c>
      <c r="M1296" s="3" t="str">
        <f>IF(shopping_behavior_updated[[#This Row],[Subscription Status]]="","desconocido",shopping_behavior_updated[[#This Row],[Subscription Status]])</f>
        <v>No</v>
      </c>
      <c r="N1296" s="3" t="s">
        <v>53</v>
      </c>
      <c r="O1296" s="3" t="s">
        <v>25</v>
      </c>
      <c r="P1296" s="3" t="s">
        <v>25</v>
      </c>
      <c r="Q1296" s="3">
        <v>21</v>
      </c>
      <c r="R1296" s="3" t="s">
        <v>32</v>
      </c>
      <c r="S1296" s="3" t="s">
        <v>96</v>
      </c>
      <c r="T1296" s="3">
        <f>COUNTBLANK(shopping_behavior_updated[Customer ID])</f>
        <v>0</v>
      </c>
      <c r="U1296" s="3">
        <f>IF(IFERROR(VLOOKUP(shopping_behavior_updated[[#This Row],[Customer ID]],A1297:$A$3902,1,FALSE),0),1,0)</f>
        <v>0</v>
      </c>
    </row>
    <row r="1297" spans="1:21" x14ac:dyDescent="0.2">
      <c r="A1297" s="3">
        <v>1296</v>
      </c>
      <c r="B1297" s="3">
        <v>30</v>
      </c>
      <c r="C1297" s="3" t="s">
        <v>18</v>
      </c>
      <c r="D1297" s="3" t="s">
        <v>49</v>
      </c>
      <c r="E1297" s="3" t="s">
        <v>41</v>
      </c>
      <c r="F1297" s="3">
        <v>60</v>
      </c>
      <c r="G1297" s="3" t="s">
        <v>129</v>
      </c>
      <c r="H1297" s="3" t="s">
        <v>43</v>
      </c>
      <c r="I1297" s="3" t="s">
        <v>77</v>
      </c>
      <c r="J1297" s="3" t="s">
        <v>56</v>
      </c>
      <c r="K1297" s="3">
        <v>28</v>
      </c>
      <c r="L1297" s="3" t="s">
        <v>151</v>
      </c>
      <c r="M1297" s="3" t="str">
        <f>IF(shopping_behavior_updated[[#This Row],[Subscription Status]]="","desconocido",shopping_behavior_updated[[#This Row],[Subscription Status]])</f>
        <v>No</v>
      </c>
      <c r="N1297" s="3" t="s">
        <v>53</v>
      </c>
      <c r="O1297" s="3" t="s">
        <v>25</v>
      </c>
      <c r="P1297" s="3" t="s">
        <v>25</v>
      </c>
      <c r="Q1297" s="3">
        <v>50</v>
      </c>
      <c r="R1297" s="3" t="s">
        <v>45</v>
      </c>
      <c r="S1297" s="3" t="s">
        <v>39</v>
      </c>
      <c r="T1297" s="3">
        <f>COUNTBLANK(shopping_behavior_updated[Customer ID])</f>
        <v>0</v>
      </c>
      <c r="U1297" s="3">
        <f>IF(IFERROR(VLOOKUP(shopping_behavior_updated[[#This Row],[Customer ID]],A1298:$A$3902,1,FALSE),0),1,0)</f>
        <v>0</v>
      </c>
    </row>
    <row r="1298" spans="1:21" x14ac:dyDescent="0.2">
      <c r="A1298" s="3">
        <v>1297</v>
      </c>
      <c r="B1298" s="3">
        <v>48</v>
      </c>
      <c r="C1298" s="3" t="s">
        <v>18</v>
      </c>
      <c r="D1298" s="3" t="s">
        <v>33</v>
      </c>
      <c r="E1298" s="3" t="s">
        <v>20</v>
      </c>
      <c r="F1298" s="3">
        <v>29</v>
      </c>
      <c r="G1298" s="3" t="s">
        <v>146</v>
      </c>
      <c r="H1298" s="3" t="s">
        <v>35</v>
      </c>
      <c r="I1298" s="3" t="s">
        <v>84</v>
      </c>
      <c r="J1298" s="3" t="s">
        <v>36</v>
      </c>
      <c r="K1298" s="3">
        <v>28</v>
      </c>
      <c r="L1298" s="3" t="s">
        <v>151</v>
      </c>
      <c r="M1298" s="3" t="str">
        <f>IF(shopping_behavior_updated[[#This Row],[Subscription Status]]="","desconocido",shopping_behavior_updated[[#This Row],[Subscription Status]])</f>
        <v>No</v>
      </c>
      <c r="N1298" s="3" t="s">
        <v>26</v>
      </c>
      <c r="O1298" s="3" t="s">
        <v>25</v>
      </c>
      <c r="P1298" s="3" t="s">
        <v>25</v>
      </c>
      <c r="Q1298" s="3">
        <v>16</v>
      </c>
      <c r="R1298" s="3" t="s">
        <v>32</v>
      </c>
      <c r="S1298" s="3" t="s">
        <v>75</v>
      </c>
      <c r="T1298" s="3">
        <f>COUNTBLANK(shopping_behavior_updated[Customer ID])</f>
        <v>0</v>
      </c>
      <c r="U1298" s="3">
        <f>IF(IFERROR(VLOOKUP(shopping_behavior_updated[[#This Row],[Customer ID]],A1299:$A$3902,1,FALSE),0),1,0)</f>
        <v>0</v>
      </c>
    </row>
    <row r="1299" spans="1:21" x14ac:dyDescent="0.2">
      <c r="A1299" s="3">
        <v>1298</v>
      </c>
      <c r="B1299" s="3">
        <v>44</v>
      </c>
      <c r="C1299" s="3" t="s">
        <v>18</v>
      </c>
      <c r="D1299" s="3" t="s">
        <v>40</v>
      </c>
      <c r="E1299" s="3" t="s">
        <v>41</v>
      </c>
      <c r="F1299" s="3">
        <v>85</v>
      </c>
      <c r="G1299" s="3" t="s">
        <v>126</v>
      </c>
      <c r="H1299" s="3" t="s">
        <v>43</v>
      </c>
      <c r="I1299" s="3" t="s">
        <v>64</v>
      </c>
      <c r="J1299" s="3" t="s">
        <v>52</v>
      </c>
      <c r="K1299" s="3">
        <v>46</v>
      </c>
      <c r="L1299" s="3" t="s">
        <v>151</v>
      </c>
      <c r="M1299" s="3" t="str">
        <f>IF(shopping_behavior_updated[[#This Row],[Subscription Status]]="","desconocido",shopping_behavior_updated[[#This Row],[Subscription Status]])</f>
        <v>No</v>
      </c>
      <c r="N1299" s="3" t="s">
        <v>53</v>
      </c>
      <c r="O1299" s="3" t="s">
        <v>25</v>
      </c>
      <c r="P1299" s="3" t="s">
        <v>25</v>
      </c>
      <c r="Q1299" s="3">
        <v>32</v>
      </c>
      <c r="R1299" s="3" t="s">
        <v>27</v>
      </c>
      <c r="S1299" s="3" t="s">
        <v>48</v>
      </c>
      <c r="T1299" s="3">
        <f>COUNTBLANK(shopping_behavior_updated[Customer ID])</f>
        <v>0</v>
      </c>
      <c r="U1299" s="3">
        <f>IF(IFERROR(VLOOKUP(shopping_behavior_updated[[#This Row],[Customer ID]],A1300:$A$3902,1,FALSE),0),1,0)</f>
        <v>0</v>
      </c>
    </row>
    <row r="1300" spans="1:21" x14ac:dyDescent="0.2">
      <c r="A1300" s="3">
        <v>1299</v>
      </c>
      <c r="B1300" s="3">
        <v>29</v>
      </c>
      <c r="C1300" s="3" t="s">
        <v>18</v>
      </c>
      <c r="D1300" s="3" t="s">
        <v>94</v>
      </c>
      <c r="E1300" s="3" t="s">
        <v>20</v>
      </c>
      <c r="F1300" s="3">
        <v>81</v>
      </c>
      <c r="G1300" s="3" t="s">
        <v>115</v>
      </c>
      <c r="H1300" s="3" t="s">
        <v>35</v>
      </c>
      <c r="I1300" s="3" t="s">
        <v>125</v>
      </c>
      <c r="J1300" s="3" t="s">
        <v>52</v>
      </c>
      <c r="K1300" s="3">
        <v>3</v>
      </c>
      <c r="L1300" s="3" t="s">
        <v>151</v>
      </c>
      <c r="M1300" s="3" t="str">
        <f>IF(shopping_behavior_updated[[#This Row],[Subscription Status]]="","desconocido",shopping_behavior_updated[[#This Row],[Subscription Status]])</f>
        <v>No</v>
      </c>
      <c r="N1300" s="3" t="s">
        <v>37</v>
      </c>
      <c r="O1300" s="3" t="s">
        <v>25</v>
      </c>
      <c r="P1300" s="3" t="s">
        <v>25</v>
      </c>
      <c r="Q1300" s="3">
        <v>14</v>
      </c>
      <c r="R1300" s="3" t="s">
        <v>74</v>
      </c>
      <c r="S1300" s="3" t="s">
        <v>28</v>
      </c>
      <c r="T1300" s="3">
        <f>COUNTBLANK(shopping_behavior_updated[Customer ID])</f>
        <v>0</v>
      </c>
      <c r="U1300" s="3">
        <f>IF(IFERROR(VLOOKUP(shopping_behavior_updated[[#This Row],[Customer ID]],A1301:$A$3902,1,FALSE),0),1,0)</f>
        <v>0</v>
      </c>
    </row>
    <row r="1301" spans="1:21" x14ac:dyDescent="0.2">
      <c r="A1301" s="3">
        <v>1300</v>
      </c>
      <c r="B1301" s="3">
        <v>29</v>
      </c>
      <c r="C1301" s="3" t="s">
        <v>18</v>
      </c>
      <c r="D1301" s="3" t="s">
        <v>132</v>
      </c>
      <c r="E1301" s="3" t="s">
        <v>66</v>
      </c>
      <c r="F1301" s="3">
        <v>23</v>
      </c>
      <c r="G1301" s="3" t="s">
        <v>59</v>
      </c>
      <c r="H1301" s="3" t="s">
        <v>22</v>
      </c>
      <c r="I1301" s="3" t="s">
        <v>84</v>
      </c>
      <c r="J1301" s="3" t="s">
        <v>56</v>
      </c>
      <c r="K1301" s="3">
        <v>36</v>
      </c>
      <c r="L1301" s="3" t="s">
        <v>151</v>
      </c>
      <c r="M1301" s="3" t="str">
        <f>IF(shopping_behavior_updated[[#This Row],[Subscription Status]]="","desconocido",shopping_behavior_updated[[#This Row],[Subscription Status]])</f>
        <v>No</v>
      </c>
      <c r="N1301" s="3" t="s">
        <v>69</v>
      </c>
      <c r="O1301" s="3" t="s">
        <v>25</v>
      </c>
      <c r="P1301" s="3" t="s">
        <v>25</v>
      </c>
      <c r="Q1301" s="3">
        <v>42</v>
      </c>
      <c r="R1301" s="3" t="s">
        <v>27</v>
      </c>
      <c r="S1301" s="3" t="s">
        <v>75</v>
      </c>
      <c r="T1301" s="3">
        <f>COUNTBLANK(shopping_behavior_updated[Customer ID])</f>
        <v>0</v>
      </c>
      <c r="U1301" s="3">
        <f>IF(IFERROR(VLOOKUP(shopping_behavior_updated[[#This Row],[Customer ID]],A1302:$A$3902,1,FALSE),0),1,0)</f>
        <v>0</v>
      </c>
    </row>
    <row r="1302" spans="1:21" x14ac:dyDescent="0.2">
      <c r="A1302" s="3">
        <v>1301</v>
      </c>
      <c r="B1302" s="3">
        <v>67</v>
      </c>
      <c r="C1302" s="3" t="s">
        <v>18</v>
      </c>
      <c r="D1302" s="3" t="s">
        <v>112</v>
      </c>
      <c r="E1302" s="3" t="s">
        <v>20</v>
      </c>
      <c r="F1302" s="3">
        <v>100</v>
      </c>
      <c r="G1302" s="3" t="s">
        <v>63</v>
      </c>
      <c r="H1302" s="3" t="s">
        <v>43</v>
      </c>
      <c r="I1302" s="3" t="s">
        <v>60</v>
      </c>
      <c r="J1302" s="3" t="s">
        <v>36</v>
      </c>
      <c r="K1302" s="3">
        <v>45</v>
      </c>
      <c r="L1302" s="3" t="s">
        <v>151</v>
      </c>
      <c r="M1302" s="3" t="str">
        <f>IF(shopping_behavior_updated[[#This Row],[Subscription Status]]="","desconocido",shopping_behavior_updated[[#This Row],[Subscription Status]])</f>
        <v>No</v>
      </c>
      <c r="N1302" s="3" t="s">
        <v>44</v>
      </c>
      <c r="O1302" s="3" t="s">
        <v>25</v>
      </c>
      <c r="P1302" s="3" t="s">
        <v>25</v>
      </c>
      <c r="Q1302" s="3">
        <v>47</v>
      </c>
      <c r="R1302" s="3" t="s">
        <v>38</v>
      </c>
      <c r="S1302" s="3" t="s">
        <v>96</v>
      </c>
      <c r="T1302" s="3">
        <f>COUNTBLANK(shopping_behavior_updated[Customer ID])</f>
        <v>0</v>
      </c>
      <c r="U1302" s="3">
        <f>IF(IFERROR(VLOOKUP(shopping_behavior_updated[[#This Row],[Customer ID]],A1303:$A$3902,1,FALSE),0),1,0)</f>
        <v>0</v>
      </c>
    </row>
    <row r="1303" spans="1:21" x14ac:dyDescent="0.2">
      <c r="A1303" s="3">
        <v>1302</v>
      </c>
      <c r="B1303" s="3">
        <v>42</v>
      </c>
      <c r="C1303" s="3" t="s">
        <v>18</v>
      </c>
      <c r="D1303" s="3" t="s">
        <v>54</v>
      </c>
      <c r="E1303" s="3" t="s">
        <v>20</v>
      </c>
      <c r="F1303" s="3">
        <v>54</v>
      </c>
      <c r="G1303" s="3" t="s">
        <v>30</v>
      </c>
      <c r="H1303" s="3" t="s">
        <v>43</v>
      </c>
      <c r="I1303" s="3" t="s">
        <v>120</v>
      </c>
      <c r="J1303" s="3" t="s">
        <v>56</v>
      </c>
      <c r="K1303" s="3">
        <v>5</v>
      </c>
      <c r="L1303" s="3" t="s">
        <v>151</v>
      </c>
      <c r="M1303" s="3" t="str">
        <f>IF(shopping_behavior_updated[[#This Row],[Subscription Status]]="","desconocido",shopping_behavior_updated[[#This Row],[Subscription Status]])</f>
        <v>No</v>
      </c>
      <c r="N1303" s="3" t="s">
        <v>26</v>
      </c>
      <c r="O1303" s="3" t="s">
        <v>25</v>
      </c>
      <c r="P1303" s="3" t="s">
        <v>25</v>
      </c>
      <c r="Q1303" s="3">
        <v>21</v>
      </c>
      <c r="R1303" s="3" t="s">
        <v>85</v>
      </c>
      <c r="S1303" s="3" t="s">
        <v>39</v>
      </c>
      <c r="T1303" s="3">
        <f>COUNTBLANK(shopping_behavior_updated[Customer ID])</f>
        <v>0</v>
      </c>
      <c r="U1303" s="3">
        <f>IF(IFERROR(VLOOKUP(shopping_behavior_updated[[#This Row],[Customer ID]],A1304:$A$3902,1,FALSE),0),1,0)</f>
        <v>0</v>
      </c>
    </row>
    <row r="1304" spans="1:21" x14ac:dyDescent="0.2">
      <c r="A1304" s="3">
        <v>1303</v>
      </c>
      <c r="B1304" s="3">
        <v>23</v>
      </c>
      <c r="C1304" s="3" t="s">
        <v>18</v>
      </c>
      <c r="D1304" s="3" t="s">
        <v>49</v>
      </c>
      <c r="E1304" s="3" t="s">
        <v>41</v>
      </c>
      <c r="F1304" s="3">
        <v>25</v>
      </c>
      <c r="G1304" s="3" t="s">
        <v>134</v>
      </c>
      <c r="H1304" s="3" t="s">
        <v>43</v>
      </c>
      <c r="I1304" s="3" t="s">
        <v>79</v>
      </c>
      <c r="J1304" s="3" t="s">
        <v>56</v>
      </c>
      <c r="K1304" s="3">
        <v>29</v>
      </c>
      <c r="L1304" s="3" t="s">
        <v>151</v>
      </c>
      <c r="M1304" s="3" t="str">
        <f>IF(shopping_behavior_updated[[#This Row],[Subscription Status]]="","desconocido",shopping_behavior_updated[[#This Row],[Subscription Status]])</f>
        <v>No</v>
      </c>
      <c r="N1304" s="3" t="s">
        <v>44</v>
      </c>
      <c r="O1304" s="3" t="s">
        <v>25</v>
      </c>
      <c r="P1304" s="3" t="s">
        <v>25</v>
      </c>
      <c r="Q1304" s="3">
        <v>37</v>
      </c>
      <c r="R1304" s="3" t="s">
        <v>38</v>
      </c>
      <c r="S1304" s="3" t="s">
        <v>87</v>
      </c>
      <c r="T1304" s="3">
        <f>COUNTBLANK(shopping_behavior_updated[Customer ID])</f>
        <v>0</v>
      </c>
      <c r="U1304" s="3">
        <f>IF(IFERROR(VLOOKUP(shopping_behavior_updated[[#This Row],[Customer ID]],A1305:$A$3902,1,FALSE),0),1,0)</f>
        <v>0</v>
      </c>
    </row>
    <row r="1305" spans="1:21" x14ac:dyDescent="0.2">
      <c r="A1305" s="3">
        <v>1304</v>
      </c>
      <c r="B1305" s="3">
        <v>34</v>
      </c>
      <c r="C1305" s="3" t="s">
        <v>18</v>
      </c>
      <c r="D1305" s="3" t="s">
        <v>19</v>
      </c>
      <c r="E1305" s="3" t="s">
        <v>20</v>
      </c>
      <c r="F1305" s="3">
        <v>32</v>
      </c>
      <c r="G1305" s="3" t="s">
        <v>83</v>
      </c>
      <c r="H1305" s="3" t="s">
        <v>22</v>
      </c>
      <c r="I1305" s="3" t="s">
        <v>64</v>
      </c>
      <c r="J1305" s="3" t="s">
        <v>52</v>
      </c>
      <c r="K1305" s="3">
        <v>31</v>
      </c>
      <c r="L1305" s="3" t="s">
        <v>151</v>
      </c>
      <c r="M1305" s="3" t="str">
        <f>IF(shopping_behavior_updated[[#This Row],[Subscription Status]]="","desconocido",shopping_behavior_updated[[#This Row],[Subscription Status]])</f>
        <v>No</v>
      </c>
      <c r="N1305" s="3" t="s">
        <v>44</v>
      </c>
      <c r="O1305" s="3" t="s">
        <v>25</v>
      </c>
      <c r="P1305" s="3" t="s">
        <v>25</v>
      </c>
      <c r="Q1305" s="3">
        <v>10</v>
      </c>
      <c r="R1305" s="3" t="s">
        <v>38</v>
      </c>
      <c r="S1305" s="3" t="s">
        <v>48</v>
      </c>
      <c r="T1305" s="3">
        <f>COUNTBLANK(shopping_behavior_updated[Customer ID])</f>
        <v>0</v>
      </c>
      <c r="U1305" s="3">
        <f>IF(IFERROR(VLOOKUP(shopping_behavior_updated[[#This Row],[Customer ID]],A1306:$A$3902,1,FALSE),0),1,0)</f>
        <v>0</v>
      </c>
    </row>
    <row r="1306" spans="1:21" x14ac:dyDescent="0.2">
      <c r="A1306" s="3">
        <v>1305</v>
      </c>
      <c r="B1306" s="3">
        <v>64</v>
      </c>
      <c r="C1306" s="3" t="s">
        <v>18</v>
      </c>
      <c r="D1306" s="3" t="s">
        <v>131</v>
      </c>
      <c r="E1306" s="3" t="s">
        <v>66</v>
      </c>
      <c r="F1306" s="3">
        <v>63</v>
      </c>
      <c r="G1306" s="3" t="s">
        <v>55</v>
      </c>
      <c r="H1306" s="3" t="s">
        <v>35</v>
      </c>
      <c r="I1306" s="3" t="s">
        <v>120</v>
      </c>
      <c r="J1306" s="3" t="s">
        <v>36</v>
      </c>
      <c r="K1306" s="3">
        <v>4</v>
      </c>
      <c r="L1306" s="3" t="s">
        <v>151</v>
      </c>
      <c r="M1306" s="3" t="str">
        <f>IF(shopping_behavior_updated[[#This Row],[Subscription Status]]="","desconocido",shopping_behavior_updated[[#This Row],[Subscription Status]])</f>
        <v>No</v>
      </c>
      <c r="N1306" s="3" t="s">
        <v>69</v>
      </c>
      <c r="O1306" s="3" t="s">
        <v>25</v>
      </c>
      <c r="P1306" s="3" t="s">
        <v>25</v>
      </c>
      <c r="Q1306" s="3">
        <v>18</v>
      </c>
      <c r="R1306" s="3" t="s">
        <v>45</v>
      </c>
      <c r="S1306" s="3" t="s">
        <v>96</v>
      </c>
      <c r="T1306" s="3">
        <f>COUNTBLANK(shopping_behavior_updated[Customer ID])</f>
        <v>0</v>
      </c>
      <c r="U1306" s="3">
        <f>IF(IFERROR(VLOOKUP(shopping_behavior_updated[[#This Row],[Customer ID]],A1307:$A$3902,1,FALSE),0),1,0)</f>
        <v>0</v>
      </c>
    </row>
    <row r="1307" spans="1:21" x14ac:dyDescent="0.2">
      <c r="A1307" s="3">
        <v>1306</v>
      </c>
      <c r="B1307" s="3">
        <v>31</v>
      </c>
      <c r="C1307" s="3" t="s">
        <v>18</v>
      </c>
      <c r="D1307" s="3" t="s">
        <v>94</v>
      </c>
      <c r="E1307" s="3" t="s">
        <v>20</v>
      </c>
      <c r="F1307" s="3">
        <v>56</v>
      </c>
      <c r="G1307" s="3" t="s">
        <v>90</v>
      </c>
      <c r="H1307" s="3" t="s">
        <v>91</v>
      </c>
      <c r="I1307" s="3" t="s">
        <v>99</v>
      </c>
      <c r="J1307" s="3" t="s">
        <v>36</v>
      </c>
      <c r="K1307" s="3">
        <v>45</v>
      </c>
      <c r="L1307" s="3" t="s">
        <v>151</v>
      </c>
      <c r="M1307" s="3" t="str">
        <f>IF(shopping_behavior_updated[[#This Row],[Subscription Status]]="","desconocido",shopping_behavior_updated[[#This Row],[Subscription Status]])</f>
        <v>No</v>
      </c>
      <c r="N1307" s="3" t="s">
        <v>26</v>
      </c>
      <c r="O1307" s="3" t="s">
        <v>25</v>
      </c>
      <c r="P1307" s="3" t="s">
        <v>25</v>
      </c>
      <c r="Q1307" s="3">
        <v>2</v>
      </c>
      <c r="R1307" s="3" t="s">
        <v>45</v>
      </c>
      <c r="S1307" s="3" t="s">
        <v>96</v>
      </c>
      <c r="T1307" s="3">
        <f>COUNTBLANK(shopping_behavior_updated[Customer ID])</f>
        <v>0</v>
      </c>
      <c r="U1307" s="3">
        <f>IF(IFERROR(VLOOKUP(shopping_behavior_updated[[#This Row],[Customer ID]],A1308:$A$3902,1,FALSE),0),1,0)</f>
        <v>0</v>
      </c>
    </row>
    <row r="1308" spans="1:21" x14ac:dyDescent="0.2">
      <c r="A1308" s="3">
        <v>1307</v>
      </c>
      <c r="B1308" s="3">
        <v>54</v>
      </c>
      <c r="C1308" s="3" t="s">
        <v>18</v>
      </c>
      <c r="D1308" s="3" t="s">
        <v>29</v>
      </c>
      <c r="E1308" s="3" t="s">
        <v>20</v>
      </c>
      <c r="F1308" s="3">
        <v>33</v>
      </c>
      <c r="G1308" s="3" t="s">
        <v>119</v>
      </c>
      <c r="H1308" s="3" t="s">
        <v>22</v>
      </c>
      <c r="I1308" s="3" t="s">
        <v>109</v>
      </c>
      <c r="J1308" s="3" t="s">
        <v>24</v>
      </c>
      <c r="K1308" s="3">
        <v>45</v>
      </c>
      <c r="L1308" s="3" t="s">
        <v>151</v>
      </c>
      <c r="M1308" s="3" t="str">
        <f>IF(shopping_behavior_updated[[#This Row],[Subscription Status]]="","desconocido",shopping_behavior_updated[[#This Row],[Subscription Status]])</f>
        <v>No</v>
      </c>
      <c r="N1308" s="3" t="s">
        <v>44</v>
      </c>
      <c r="O1308" s="3" t="s">
        <v>25</v>
      </c>
      <c r="P1308" s="3" t="s">
        <v>25</v>
      </c>
      <c r="Q1308" s="3">
        <v>40</v>
      </c>
      <c r="R1308" s="3" t="s">
        <v>45</v>
      </c>
      <c r="S1308" s="3" t="s">
        <v>48</v>
      </c>
      <c r="T1308" s="3">
        <f>COUNTBLANK(shopping_behavior_updated[Customer ID])</f>
        <v>0</v>
      </c>
      <c r="U1308" s="3">
        <f>IF(IFERROR(VLOOKUP(shopping_behavior_updated[[#This Row],[Customer ID]],A1309:$A$3902,1,FALSE),0),1,0)</f>
        <v>0</v>
      </c>
    </row>
    <row r="1309" spans="1:21" x14ac:dyDescent="0.2">
      <c r="A1309" s="3">
        <v>1308</v>
      </c>
      <c r="B1309" s="3">
        <v>23</v>
      </c>
      <c r="C1309" s="3" t="s">
        <v>18</v>
      </c>
      <c r="D1309" s="3" t="s">
        <v>61</v>
      </c>
      <c r="E1309" s="3" t="s">
        <v>62</v>
      </c>
      <c r="F1309" s="3">
        <v>32</v>
      </c>
      <c r="G1309" s="3" t="s">
        <v>67</v>
      </c>
      <c r="H1309" s="3" t="s">
        <v>22</v>
      </c>
      <c r="I1309" s="3" t="s">
        <v>93</v>
      </c>
      <c r="J1309" s="3" t="s">
        <v>52</v>
      </c>
      <c r="K1309" s="3">
        <v>31</v>
      </c>
      <c r="L1309" s="3" t="s">
        <v>151</v>
      </c>
      <c r="M1309" s="3" t="str">
        <f>IF(shopping_behavior_updated[[#This Row],[Subscription Status]]="","desconocido",shopping_behavior_updated[[#This Row],[Subscription Status]])</f>
        <v>No</v>
      </c>
      <c r="N1309" s="3" t="s">
        <v>26</v>
      </c>
      <c r="O1309" s="3" t="s">
        <v>25</v>
      </c>
      <c r="P1309" s="3" t="s">
        <v>25</v>
      </c>
      <c r="Q1309" s="3">
        <v>43</v>
      </c>
      <c r="R1309" s="3" t="s">
        <v>45</v>
      </c>
      <c r="S1309" s="3" t="s">
        <v>48</v>
      </c>
      <c r="T1309" s="3">
        <f>COUNTBLANK(shopping_behavior_updated[Customer ID])</f>
        <v>0</v>
      </c>
      <c r="U1309" s="3">
        <f>IF(IFERROR(VLOOKUP(shopping_behavior_updated[[#This Row],[Customer ID]],A1310:$A$3902,1,FALSE),0),1,0)</f>
        <v>0</v>
      </c>
    </row>
    <row r="1310" spans="1:21" x14ac:dyDescent="0.2">
      <c r="A1310" s="3">
        <v>1309</v>
      </c>
      <c r="B1310" s="3">
        <v>59</v>
      </c>
      <c r="C1310" s="3" t="s">
        <v>18</v>
      </c>
      <c r="D1310" s="3" t="s">
        <v>80</v>
      </c>
      <c r="E1310" s="3" t="s">
        <v>20</v>
      </c>
      <c r="F1310" s="3">
        <v>38</v>
      </c>
      <c r="G1310" s="3" t="s">
        <v>42</v>
      </c>
      <c r="H1310" s="3" t="s">
        <v>22</v>
      </c>
      <c r="I1310" s="3" t="s">
        <v>107</v>
      </c>
      <c r="J1310" s="3" t="s">
        <v>52</v>
      </c>
      <c r="K1310" s="3">
        <v>44</v>
      </c>
      <c r="L1310" s="3" t="s">
        <v>151</v>
      </c>
      <c r="M1310" s="3" t="str">
        <f>IF(shopping_behavior_updated[[#This Row],[Subscription Status]]="","desconocido",shopping_behavior_updated[[#This Row],[Subscription Status]])</f>
        <v>No</v>
      </c>
      <c r="N1310" s="3" t="s">
        <v>44</v>
      </c>
      <c r="O1310" s="3" t="s">
        <v>25</v>
      </c>
      <c r="P1310" s="3" t="s">
        <v>25</v>
      </c>
      <c r="Q1310" s="3">
        <v>14</v>
      </c>
      <c r="R1310" s="3" t="s">
        <v>38</v>
      </c>
      <c r="S1310" s="3" t="s">
        <v>96</v>
      </c>
      <c r="T1310" s="3">
        <f>COUNTBLANK(shopping_behavior_updated[Customer ID])</f>
        <v>0</v>
      </c>
      <c r="U1310" s="3">
        <f>IF(IFERROR(VLOOKUP(shopping_behavior_updated[[#This Row],[Customer ID]],A1311:$A$3902,1,FALSE),0),1,0)</f>
        <v>0</v>
      </c>
    </row>
    <row r="1311" spans="1:21" x14ac:dyDescent="0.2">
      <c r="A1311" s="3">
        <v>1310</v>
      </c>
      <c r="B1311" s="3">
        <v>32</v>
      </c>
      <c r="C1311" s="3" t="s">
        <v>18</v>
      </c>
      <c r="D1311" s="3" t="s">
        <v>19</v>
      </c>
      <c r="E1311" s="3" t="s">
        <v>20</v>
      </c>
      <c r="F1311" s="3">
        <v>21</v>
      </c>
      <c r="G1311" s="3" t="s">
        <v>76</v>
      </c>
      <c r="H1311" s="3" t="s">
        <v>22</v>
      </c>
      <c r="I1311" s="3" t="s">
        <v>92</v>
      </c>
      <c r="J1311" s="3" t="s">
        <v>52</v>
      </c>
      <c r="K1311" s="3">
        <v>47</v>
      </c>
      <c r="L1311" s="3" t="s">
        <v>151</v>
      </c>
      <c r="M1311" s="3" t="str">
        <f>IF(shopping_behavior_updated[[#This Row],[Subscription Status]]="","desconocido",shopping_behavior_updated[[#This Row],[Subscription Status]])</f>
        <v>No</v>
      </c>
      <c r="N1311" s="3" t="s">
        <v>73</v>
      </c>
      <c r="O1311" s="3" t="s">
        <v>25</v>
      </c>
      <c r="P1311" s="3" t="s">
        <v>25</v>
      </c>
      <c r="Q1311" s="3">
        <v>41</v>
      </c>
      <c r="R1311" s="3" t="s">
        <v>32</v>
      </c>
      <c r="S1311" s="3" t="s">
        <v>57</v>
      </c>
      <c r="T1311" s="3">
        <f>COUNTBLANK(shopping_behavior_updated[Customer ID])</f>
        <v>0</v>
      </c>
      <c r="U1311" s="3">
        <f>IF(IFERROR(VLOOKUP(shopping_behavior_updated[[#This Row],[Customer ID]],A1312:$A$3902,1,FALSE),0),1,0)</f>
        <v>0</v>
      </c>
    </row>
    <row r="1312" spans="1:21" x14ac:dyDescent="0.2">
      <c r="A1312" s="3">
        <v>1311</v>
      </c>
      <c r="B1312" s="3">
        <v>43</v>
      </c>
      <c r="C1312" s="3" t="s">
        <v>18</v>
      </c>
      <c r="D1312" s="3" t="s">
        <v>103</v>
      </c>
      <c r="E1312" s="3" t="s">
        <v>20</v>
      </c>
      <c r="F1312" s="3">
        <v>59</v>
      </c>
      <c r="G1312" s="3" t="s">
        <v>130</v>
      </c>
      <c r="H1312" s="3" t="s">
        <v>22</v>
      </c>
      <c r="I1312" s="3" t="s">
        <v>109</v>
      </c>
      <c r="J1312" s="3" t="s">
        <v>24</v>
      </c>
      <c r="K1312" s="3">
        <v>31</v>
      </c>
      <c r="L1312" s="3" t="s">
        <v>151</v>
      </c>
      <c r="M1312" s="3" t="str">
        <f>IF(shopping_behavior_updated[[#This Row],[Subscription Status]]="","desconocido",shopping_behavior_updated[[#This Row],[Subscription Status]])</f>
        <v>No</v>
      </c>
      <c r="N1312" s="3" t="s">
        <v>73</v>
      </c>
      <c r="O1312" s="3" t="s">
        <v>25</v>
      </c>
      <c r="P1312" s="3" t="s">
        <v>25</v>
      </c>
      <c r="Q1312" s="3">
        <v>38</v>
      </c>
      <c r="R1312" s="3" t="s">
        <v>38</v>
      </c>
      <c r="S1312" s="3" t="s">
        <v>96</v>
      </c>
      <c r="T1312" s="3">
        <f>COUNTBLANK(shopping_behavior_updated[Customer ID])</f>
        <v>0</v>
      </c>
      <c r="U1312" s="3">
        <f>IF(IFERROR(VLOOKUP(shopping_behavior_updated[[#This Row],[Customer ID]],A1313:$A$3902,1,FALSE),0),1,0)</f>
        <v>0</v>
      </c>
    </row>
    <row r="1313" spans="1:21" x14ac:dyDescent="0.2">
      <c r="A1313" s="3">
        <v>1312</v>
      </c>
      <c r="B1313" s="3">
        <v>32</v>
      </c>
      <c r="C1313" s="3" t="s">
        <v>18</v>
      </c>
      <c r="D1313" s="3" t="s">
        <v>70</v>
      </c>
      <c r="E1313" s="3" t="s">
        <v>41</v>
      </c>
      <c r="F1313" s="3">
        <v>87</v>
      </c>
      <c r="G1313" s="3" t="s">
        <v>121</v>
      </c>
      <c r="H1313" s="3" t="s">
        <v>43</v>
      </c>
      <c r="I1313" s="3" t="s">
        <v>31</v>
      </c>
      <c r="J1313" s="3" t="s">
        <v>56</v>
      </c>
      <c r="K1313" s="3">
        <v>42</v>
      </c>
      <c r="L1313" s="3" t="s">
        <v>151</v>
      </c>
      <c r="M1313" s="3" t="str">
        <f>IF(shopping_behavior_updated[[#This Row],[Subscription Status]]="","desconocido",shopping_behavior_updated[[#This Row],[Subscription Status]])</f>
        <v>No</v>
      </c>
      <c r="N1313" s="3" t="s">
        <v>26</v>
      </c>
      <c r="O1313" s="3" t="s">
        <v>25</v>
      </c>
      <c r="P1313" s="3" t="s">
        <v>25</v>
      </c>
      <c r="Q1313" s="3">
        <v>12</v>
      </c>
      <c r="R1313" s="3" t="s">
        <v>27</v>
      </c>
      <c r="S1313" s="3" t="s">
        <v>48</v>
      </c>
      <c r="T1313" s="3">
        <f>COUNTBLANK(shopping_behavior_updated[Customer ID])</f>
        <v>0</v>
      </c>
      <c r="U1313" s="3">
        <f>IF(IFERROR(VLOOKUP(shopping_behavior_updated[[#This Row],[Customer ID]],A1314:$A$3902,1,FALSE),0),1,0)</f>
        <v>0</v>
      </c>
    </row>
    <row r="1314" spans="1:21" x14ac:dyDescent="0.2">
      <c r="A1314" s="3">
        <v>1313</v>
      </c>
      <c r="B1314" s="3">
        <v>66</v>
      </c>
      <c r="C1314" s="3" t="s">
        <v>18</v>
      </c>
      <c r="D1314" s="3" t="s">
        <v>112</v>
      </c>
      <c r="E1314" s="3" t="s">
        <v>20</v>
      </c>
      <c r="F1314" s="3">
        <v>79</v>
      </c>
      <c r="G1314" s="3" t="s">
        <v>67</v>
      </c>
      <c r="H1314" s="3" t="s">
        <v>43</v>
      </c>
      <c r="I1314" s="3" t="s">
        <v>82</v>
      </c>
      <c r="J1314" s="3" t="s">
        <v>24</v>
      </c>
      <c r="K1314" s="3">
        <v>3</v>
      </c>
      <c r="L1314" s="3" t="s">
        <v>151</v>
      </c>
      <c r="M1314" s="3" t="str">
        <f>IF(shopping_behavior_updated[[#This Row],[Subscription Status]]="","desconocido",shopping_behavior_updated[[#This Row],[Subscription Status]])</f>
        <v>No</v>
      </c>
      <c r="N1314" s="3" t="s">
        <v>73</v>
      </c>
      <c r="O1314" s="3" t="s">
        <v>25</v>
      </c>
      <c r="P1314" s="3" t="s">
        <v>25</v>
      </c>
      <c r="Q1314" s="3">
        <v>19</v>
      </c>
      <c r="R1314" s="3" t="s">
        <v>74</v>
      </c>
      <c r="S1314" s="3" t="s">
        <v>87</v>
      </c>
      <c r="T1314" s="3">
        <f>COUNTBLANK(shopping_behavior_updated[Customer ID])</f>
        <v>0</v>
      </c>
      <c r="U1314" s="3">
        <f>IF(IFERROR(VLOOKUP(shopping_behavior_updated[[#This Row],[Customer ID]],A1315:$A$3902,1,FALSE),0),1,0)</f>
        <v>0</v>
      </c>
    </row>
    <row r="1315" spans="1:21" x14ac:dyDescent="0.2">
      <c r="A1315" s="3">
        <v>1314</v>
      </c>
      <c r="B1315" s="3">
        <v>70</v>
      </c>
      <c r="C1315" s="3" t="s">
        <v>18</v>
      </c>
      <c r="D1315" s="3" t="s">
        <v>70</v>
      </c>
      <c r="E1315" s="3" t="s">
        <v>41</v>
      </c>
      <c r="F1315" s="3">
        <v>28</v>
      </c>
      <c r="G1315" s="3" t="s">
        <v>67</v>
      </c>
      <c r="H1315" s="3" t="s">
        <v>43</v>
      </c>
      <c r="I1315" s="3" t="s">
        <v>92</v>
      </c>
      <c r="J1315" s="3" t="s">
        <v>52</v>
      </c>
      <c r="K1315" s="3">
        <v>26</v>
      </c>
      <c r="L1315" s="3" t="s">
        <v>151</v>
      </c>
      <c r="M1315" s="3" t="str">
        <f>IF(shopping_behavior_updated[[#This Row],[Subscription Status]]="","desconocido",shopping_behavior_updated[[#This Row],[Subscription Status]])</f>
        <v>No</v>
      </c>
      <c r="N1315" s="3" t="s">
        <v>37</v>
      </c>
      <c r="O1315" s="3" t="s">
        <v>25</v>
      </c>
      <c r="P1315" s="3" t="s">
        <v>25</v>
      </c>
      <c r="Q1315" s="3">
        <v>23</v>
      </c>
      <c r="R1315" s="3" t="s">
        <v>38</v>
      </c>
      <c r="S1315" s="3" t="s">
        <v>75</v>
      </c>
      <c r="T1315" s="3">
        <f>COUNTBLANK(shopping_behavior_updated[Customer ID])</f>
        <v>0</v>
      </c>
      <c r="U1315" s="3">
        <f>IF(IFERROR(VLOOKUP(shopping_behavior_updated[[#This Row],[Customer ID]],A1316:$A$3902,1,FALSE),0),1,0)</f>
        <v>0</v>
      </c>
    </row>
    <row r="1316" spans="1:21" x14ac:dyDescent="0.2">
      <c r="A1316" s="3">
        <v>1315</v>
      </c>
      <c r="B1316" s="3">
        <v>42</v>
      </c>
      <c r="C1316" s="3" t="s">
        <v>18</v>
      </c>
      <c r="D1316" s="3" t="s">
        <v>136</v>
      </c>
      <c r="E1316" s="3" t="s">
        <v>41</v>
      </c>
      <c r="F1316" s="3">
        <v>67</v>
      </c>
      <c r="G1316" s="3" t="s">
        <v>67</v>
      </c>
      <c r="H1316" s="3" t="s">
        <v>35</v>
      </c>
      <c r="I1316" s="3" t="s">
        <v>135</v>
      </c>
      <c r="J1316" s="3" t="s">
        <v>52</v>
      </c>
      <c r="K1316" s="3">
        <v>34</v>
      </c>
      <c r="L1316" s="3" t="s">
        <v>151</v>
      </c>
      <c r="M1316" s="3" t="str">
        <f>IF(shopping_behavior_updated[[#This Row],[Subscription Status]]="","desconocido",shopping_behavior_updated[[#This Row],[Subscription Status]])</f>
        <v>No</v>
      </c>
      <c r="N1316" s="3" t="s">
        <v>37</v>
      </c>
      <c r="O1316" s="3" t="s">
        <v>25</v>
      </c>
      <c r="P1316" s="3" t="s">
        <v>25</v>
      </c>
      <c r="Q1316" s="3">
        <v>49</v>
      </c>
      <c r="R1316" s="3" t="s">
        <v>85</v>
      </c>
      <c r="S1316" s="3" t="s">
        <v>48</v>
      </c>
      <c r="T1316" s="3">
        <f>COUNTBLANK(shopping_behavior_updated[Customer ID])</f>
        <v>0</v>
      </c>
      <c r="U1316" s="3">
        <f>IF(IFERROR(VLOOKUP(shopping_behavior_updated[[#This Row],[Customer ID]],A1317:$A$3902,1,FALSE),0),1,0)</f>
        <v>0</v>
      </c>
    </row>
    <row r="1317" spans="1:21" x14ac:dyDescent="0.2">
      <c r="A1317" s="3">
        <v>1316</v>
      </c>
      <c r="B1317" s="3">
        <v>56</v>
      </c>
      <c r="C1317" s="3" t="s">
        <v>18</v>
      </c>
      <c r="D1317" s="3" t="s">
        <v>58</v>
      </c>
      <c r="E1317" s="3" t="s">
        <v>20</v>
      </c>
      <c r="F1317" s="3">
        <v>75</v>
      </c>
      <c r="G1317" s="3" t="s">
        <v>90</v>
      </c>
      <c r="H1317" s="3" t="s">
        <v>22</v>
      </c>
      <c r="I1317" s="3" t="s">
        <v>95</v>
      </c>
      <c r="J1317" s="3" t="s">
        <v>36</v>
      </c>
      <c r="K1317" s="3">
        <v>42</v>
      </c>
      <c r="L1317" s="3" t="s">
        <v>151</v>
      </c>
      <c r="M1317" s="3" t="str">
        <f>IF(shopping_behavior_updated[[#This Row],[Subscription Status]]="","desconocido",shopping_behavior_updated[[#This Row],[Subscription Status]])</f>
        <v>No</v>
      </c>
      <c r="N1317" s="3" t="s">
        <v>69</v>
      </c>
      <c r="O1317" s="3" t="s">
        <v>25</v>
      </c>
      <c r="P1317" s="3" t="s">
        <v>25</v>
      </c>
      <c r="Q1317" s="3">
        <v>29</v>
      </c>
      <c r="R1317" s="3" t="s">
        <v>85</v>
      </c>
      <c r="S1317" s="3" t="s">
        <v>57</v>
      </c>
      <c r="T1317" s="3">
        <f>COUNTBLANK(shopping_behavior_updated[Customer ID])</f>
        <v>0</v>
      </c>
      <c r="U1317" s="3">
        <f>IF(IFERROR(VLOOKUP(shopping_behavior_updated[[#This Row],[Customer ID]],A1318:$A$3902,1,FALSE),0),1,0)</f>
        <v>0</v>
      </c>
    </row>
    <row r="1318" spans="1:21" x14ac:dyDescent="0.2">
      <c r="A1318" s="3">
        <v>1317</v>
      </c>
      <c r="B1318" s="3">
        <v>28</v>
      </c>
      <c r="C1318" s="3" t="s">
        <v>18</v>
      </c>
      <c r="D1318" s="3" t="s">
        <v>132</v>
      </c>
      <c r="E1318" s="3" t="s">
        <v>66</v>
      </c>
      <c r="F1318" s="3">
        <v>32</v>
      </c>
      <c r="G1318" s="3" t="s">
        <v>71</v>
      </c>
      <c r="H1318" s="3" t="s">
        <v>35</v>
      </c>
      <c r="I1318" s="3" t="s">
        <v>92</v>
      </c>
      <c r="J1318" s="3" t="s">
        <v>36</v>
      </c>
      <c r="K1318" s="3">
        <v>46</v>
      </c>
      <c r="L1318" s="3" t="s">
        <v>151</v>
      </c>
      <c r="M1318" s="3" t="str">
        <f>IF(shopping_behavior_updated[[#This Row],[Subscription Status]]="","desconocido",shopping_behavior_updated[[#This Row],[Subscription Status]])</f>
        <v>No</v>
      </c>
      <c r="N1318" s="3" t="s">
        <v>53</v>
      </c>
      <c r="O1318" s="3" t="s">
        <v>25</v>
      </c>
      <c r="P1318" s="3" t="s">
        <v>25</v>
      </c>
      <c r="Q1318" s="3">
        <v>14</v>
      </c>
      <c r="R1318" s="3" t="s">
        <v>85</v>
      </c>
      <c r="S1318" s="3" t="s">
        <v>75</v>
      </c>
      <c r="T1318" s="3">
        <f>COUNTBLANK(shopping_behavior_updated[Customer ID])</f>
        <v>0</v>
      </c>
      <c r="U1318" s="3">
        <f>IF(IFERROR(VLOOKUP(shopping_behavior_updated[[#This Row],[Customer ID]],A1319:$A$3902,1,FALSE),0),1,0)</f>
        <v>0</v>
      </c>
    </row>
    <row r="1319" spans="1:21" x14ac:dyDescent="0.2">
      <c r="A1319" s="3">
        <v>1318</v>
      </c>
      <c r="B1319" s="3">
        <v>28</v>
      </c>
      <c r="C1319" s="3" t="s">
        <v>18</v>
      </c>
      <c r="D1319" s="3" t="s">
        <v>94</v>
      </c>
      <c r="E1319" s="3" t="s">
        <v>20</v>
      </c>
      <c r="F1319" s="3">
        <v>43</v>
      </c>
      <c r="G1319" s="3" t="s">
        <v>21</v>
      </c>
      <c r="H1319" s="3" t="s">
        <v>43</v>
      </c>
      <c r="I1319" s="3" t="s">
        <v>95</v>
      </c>
      <c r="J1319" s="3" t="s">
        <v>36</v>
      </c>
      <c r="K1319" s="3">
        <v>28</v>
      </c>
      <c r="L1319" s="3" t="s">
        <v>151</v>
      </c>
      <c r="M1319" s="3" t="str">
        <f>IF(shopping_behavior_updated[[#This Row],[Subscription Status]]="","desconocido",shopping_behavior_updated[[#This Row],[Subscription Status]])</f>
        <v>No</v>
      </c>
      <c r="N1319" s="3" t="s">
        <v>37</v>
      </c>
      <c r="O1319" s="3" t="s">
        <v>25</v>
      </c>
      <c r="P1319" s="3" t="s">
        <v>25</v>
      </c>
      <c r="Q1319" s="3">
        <v>19</v>
      </c>
      <c r="R1319" s="3" t="s">
        <v>32</v>
      </c>
      <c r="S1319" s="3" t="s">
        <v>87</v>
      </c>
      <c r="T1319" s="3">
        <f>COUNTBLANK(shopping_behavior_updated[Customer ID])</f>
        <v>0</v>
      </c>
      <c r="U1319" s="3">
        <f>IF(IFERROR(VLOOKUP(shopping_behavior_updated[[#This Row],[Customer ID]],A1320:$A$3902,1,FALSE),0),1,0)</f>
        <v>0</v>
      </c>
    </row>
    <row r="1320" spans="1:21" x14ac:dyDescent="0.2">
      <c r="A1320" s="3">
        <v>1319</v>
      </c>
      <c r="B1320" s="3">
        <v>52</v>
      </c>
      <c r="C1320" s="3" t="s">
        <v>18</v>
      </c>
      <c r="D1320" s="3" t="s">
        <v>58</v>
      </c>
      <c r="E1320" s="3" t="s">
        <v>20</v>
      </c>
      <c r="F1320" s="3">
        <v>93</v>
      </c>
      <c r="G1320" s="3" t="s">
        <v>138</v>
      </c>
      <c r="H1320" s="3" t="s">
        <v>43</v>
      </c>
      <c r="I1320" s="3" t="s">
        <v>31</v>
      </c>
      <c r="J1320" s="3" t="s">
        <v>36</v>
      </c>
      <c r="K1320" s="3">
        <v>27</v>
      </c>
      <c r="L1320" s="3" t="s">
        <v>151</v>
      </c>
      <c r="M1320" s="3" t="str">
        <f>IF(shopping_behavior_updated[[#This Row],[Subscription Status]]="","desconocido",shopping_behavior_updated[[#This Row],[Subscription Status]])</f>
        <v>No</v>
      </c>
      <c r="N1320" s="3" t="s">
        <v>26</v>
      </c>
      <c r="O1320" s="3" t="s">
        <v>25</v>
      </c>
      <c r="P1320" s="3" t="s">
        <v>25</v>
      </c>
      <c r="Q1320" s="3">
        <v>19</v>
      </c>
      <c r="R1320" s="3" t="s">
        <v>38</v>
      </c>
      <c r="S1320" s="3" t="s">
        <v>75</v>
      </c>
      <c r="T1320" s="3">
        <f>COUNTBLANK(shopping_behavior_updated[Customer ID])</f>
        <v>0</v>
      </c>
      <c r="U1320" s="3">
        <f>IF(IFERROR(VLOOKUP(shopping_behavior_updated[[#This Row],[Customer ID]],A1321:$A$3902,1,FALSE),0),1,0)</f>
        <v>0</v>
      </c>
    </row>
    <row r="1321" spans="1:21" x14ac:dyDescent="0.2">
      <c r="A1321" s="3">
        <v>1320</v>
      </c>
      <c r="B1321" s="3">
        <v>65</v>
      </c>
      <c r="C1321" s="3" t="s">
        <v>18</v>
      </c>
      <c r="D1321" s="3" t="s">
        <v>88</v>
      </c>
      <c r="E1321" s="3" t="s">
        <v>66</v>
      </c>
      <c r="F1321" s="3">
        <v>24</v>
      </c>
      <c r="G1321" s="3" t="s">
        <v>100</v>
      </c>
      <c r="H1321" s="3" t="s">
        <v>43</v>
      </c>
      <c r="I1321" s="3" t="s">
        <v>135</v>
      </c>
      <c r="J1321" s="3" t="s">
        <v>36</v>
      </c>
      <c r="K1321" s="3">
        <v>4</v>
      </c>
      <c r="L1321" s="3" t="s">
        <v>151</v>
      </c>
      <c r="M1321" s="3" t="str">
        <f>IF(shopping_behavior_updated[[#This Row],[Subscription Status]]="","desconocido",shopping_behavior_updated[[#This Row],[Subscription Status]])</f>
        <v>No</v>
      </c>
      <c r="N1321" s="3" t="s">
        <v>53</v>
      </c>
      <c r="O1321" s="3" t="s">
        <v>25</v>
      </c>
      <c r="P1321" s="3" t="s">
        <v>25</v>
      </c>
      <c r="Q1321" s="3">
        <v>48</v>
      </c>
      <c r="R1321" s="3" t="s">
        <v>74</v>
      </c>
      <c r="S1321" s="3" t="s">
        <v>39</v>
      </c>
      <c r="T1321" s="3">
        <f>COUNTBLANK(shopping_behavior_updated[Customer ID])</f>
        <v>0</v>
      </c>
      <c r="U1321" s="3">
        <f>IF(IFERROR(VLOOKUP(shopping_behavior_updated[[#This Row],[Customer ID]],A1322:$A$3902,1,FALSE),0),1,0)</f>
        <v>0</v>
      </c>
    </row>
    <row r="1322" spans="1:21" x14ac:dyDescent="0.2">
      <c r="A1322" s="3">
        <v>1321</v>
      </c>
      <c r="B1322" s="3">
        <v>56</v>
      </c>
      <c r="C1322" s="3" t="s">
        <v>18</v>
      </c>
      <c r="D1322" s="3" t="s">
        <v>123</v>
      </c>
      <c r="E1322" s="3" t="s">
        <v>66</v>
      </c>
      <c r="F1322" s="3">
        <v>31</v>
      </c>
      <c r="G1322" s="3" t="s">
        <v>98</v>
      </c>
      <c r="H1322" s="3" t="s">
        <v>91</v>
      </c>
      <c r="I1322" s="3" t="s">
        <v>84</v>
      </c>
      <c r="J1322" s="3" t="s">
        <v>56</v>
      </c>
      <c r="K1322" s="3">
        <v>31</v>
      </c>
      <c r="L1322" s="3" t="s">
        <v>151</v>
      </c>
      <c r="M1322" s="3" t="str">
        <f>IF(shopping_behavior_updated[[#This Row],[Subscription Status]]="","desconocido",shopping_behavior_updated[[#This Row],[Subscription Status]])</f>
        <v>No</v>
      </c>
      <c r="N1322" s="3" t="s">
        <v>37</v>
      </c>
      <c r="O1322" s="3" t="s">
        <v>25</v>
      </c>
      <c r="P1322" s="3" t="s">
        <v>25</v>
      </c>
      <c r="Q1322" s="3">
        <v>19</v>
      </c>
      <c r="R1322" s="3" t="s">
        <v>85</v>
      </c>
      <c r="S1322" s="3" t="s">
        <v>48</v>
      </c>
      <c r="T1322" s="3">
        <f>COUNTBLANK(shopping_behavior_updated[Customer ID])</f>
        <v>0</v>
      </c>
      <c r="U1322" s="3">
        <f>IF(IFERROR(VLOOKUP(shopping_behavior_updated[[#This Row],[Customer ID]],A1323:$A$3902,1,FALSE),0),1,0)</f>
        <v>0</v>
      </c>
    </row>
    <row r="1323" spans="1:21" x14ac:dyDescent="0.2">
      <c r="A1323" s="3">
        <v>1322</v>
      </c>
      <c r="B1323" s="3">
        <v>59</v>
      </c>
      <c r="C1323" s="3" t="s">
        <v>18</v>
      </c>
      <c r="D1323" s="3" t="s">
        <v>112</v>
      </c>
      <c r="E1323" s="3" t="s">
        <v>20</v>
      </c>
      <c r="F1323" s="3">
        <v>84</v>
      </c>
      <c r="G1323" s="3" t="s">
        <v>67</v>
      </c>
      <c r="H1323" s="3" t="s">
        <v>22</v>
      </c>
      <c r="I1323" s="3" t="s">
        <v>120</v>
      </c>
      <c r="J1323" s="3" t="s">
        <v>24</v>
      </c>
      <c r="K1323" s="3">
        <v>37</v>
      </c>
      <c r="L1323" s="3" t="s">
        <v>151</v>
      </c>
      <c r="M1323" s="3" t="str">
        <f>IF(shopping_behavior_updated[[#This Row],[Subscription Status]]="","desconocido",shopping_behavior_updated[[#This Row],[Subscription Status]])</f>
        <v>No</v>
      </c>
      <c r="N1323" s="3" t="s">
        <v>26</v>
      </c>
      <c r="O1323" s="3" t="s">
        <v>25</v>
      </c>
      <c r="P1323" s="3" t="s">
        <v>25</v>
      </c>
      <c r="Q1323" s="3">
        <v>45</v>
      </c>
      <c r="R1323" s="3" t="s">
        <v>74</v>
      </c>
      <c r="S1323" s="3" t="s">
        <v>96</v>
      </c>
      <c r="T1323" s="3">
        <f>COUNTBLANK(shopping_behavior_updated[Customer ID])</f>
        <v>0</v>
      </c>
      <c r="U1323" s="3">
        <f>IF(IFERROR(VLOOKUP(shopping_behavior_updated[[#This Row],[Customer ID]],A1324:$A$3902,1,FALSE),0),1,0)</f>
        <v>0</v>
      </c>
    </row>
    <row r="1324" spans="1:21" x14ac:dyDescent="0.2">
      <c r="A1324" s="3">
        <v>1323</v>
      </c>
      <c r="B1324" s="3">
        <v>23</v>
      </c>
      <c r="C1324" s="3" t="s">
        <v>18</v>
      </c>
      <c r="D1324" s="3" t="s">
        <v>94</v>
      </c>
      <c r="E1324" s="3" t="s">
        <v>20</v>
      </c>
      <c r="F1324" s="3">
        <v>74</v>
      </c>
      <c r="G1324" s="3" t="s">
        <v>148</v>
      </c>
      <c r="H1324" s="3" t="s">
        <v>43</v>
      </c>
      <c r="I1324" s="3" t="s">
        <v>82</v>
      </c>
      <c r="J1324" s="3" t="s">
        <v>24</v>
      </c>
      <c r="K1324" s="3">
        <v>4</v>
      </c>
      <c r="L1324" s="3" t="s">
        <v>151</v>
      </c>
      <c r="M1324" s="3" t="str">
        <f>IF(shopping_behavior_updated[[#This Row],[Subscription Status]]="","desconocido",shopping_behavior_updated[[#This Row],[Subscription Status]])</f>
        <v>No</v>
      </c>
      <c r="N1324" s="3" t="s">
        <v>44</v>
      </c>
      <c r="O1324" s="3" t="s">
        <v>25</v>
      </c>
      <c r="P1324" s="3" t="s">
        <v>25</v>
      </c>
      <c r="Q1324" s="3">
        <v>17</v>
      </c>
      <c r="R1324" s="3" t="s">
        <v>74</v>
      </c>
      <c r="S1324" s="3" t="s">
        <v>57</v>
      </c>
      <c r="T1324" s="3">
        <f>COUNTBLANK(shopping_behavior_updated[Customer ID])</f>
        <v>0</v>
      </c>
      <c r="U1324" s="3">
        <f>IF(IFERROR(VLOOKUP(shopping_behavior_updated[[#This Row],[Customer ID]],A1325:$A$3902,1,FALSE),0),1,0)</f>
        <v>0</v>
      </c>
    </row>
    <row r="1325" spans="1:21" x14ac:dyDescent="0.2">
      <c r="A1325" s="3">
        <v>1324</v>
      </c>
      <c r="B1325" s="3">
        <v>58</v>
      </c>
      <c r="C1325" s="3" t="s">
        <v>18</v>
      </c>
      <c r="D1325" s="3" t="s">
        <v>58</v>
      </c>
      <c r="E1325" s="3" t="s">
        <v>20</v>
      </c>
      <c r="F1325" s="3">
        <v>62</v>
      </c>
      <c r="G1325" s="3" t="s">
        <v>83</v>
      </c>
      <c r="H1325" s="3" t="s">
        <v>43</v>
      </c>
      <c r="I1325" s="3" t="s">
        <v>133</v>
      </c>
      <c r="J1325" s="3" t="s">
        <v>36</v>
      </c>
      <c r="K1325" s="3">
        <v>46</v>
      </c>
      <c r="L1325" s="3" t="s">
        <v>151</v>
      </c>
      <c r="M1325" s="3" t="str">
        <f>IF(shopping_behavior_updated[[#This Row],[Subscription Status]]="","desconocido",shopping_behavior_updated[[#This Row],[Subscription Status]])</f>
        <v>No</v>
      </c>
      <c r="N1325" s="3" t="s">
        <v>53</v>
      </c>
      <c r="O1325" s="3" t="s">
        <v>25</v>
      </c>
      <c r="P1325" s="3" t="s">
        <v>25</v>
      </c>
      <c r="Q1325" s="3">
        <v>15</v>
      </c>
      <c r="R1325" s="3" t="s">
        <v>85</v>
      </c>
      <c r="S1325" s="3" t="s">
        <v>96</v>
      </c>
      <c r="T1325" s="3">
        <f>COUNTBLANK(shopping_behavior_updated[Customer ID])</f>
        <v>0</v>
      </c>
      <c r="U1325" s="3">
        <f>IF(IFERROR(VLOOKUP(shopping_behavior_updated[[#This Row],[Customer ID]],A1326:$A$3902,1,FALSE),0),1,0)</f>
        <v>0</v>
      </c>
    </row>
    <row r="1326" spans="1:21" x14ac:dyDescent="0.2">
      <c r="A1326" s="3">
        <v>1325</v>
      </c>
      <c r="B1326" s="3">
        <v>39</v>
      </c>
      <c r="C1326" s="3" t="s">
        <v>18</v>
      </c>
      <c r="D1326" s="3" t="s">
        <v>105</v>
      </c>
      <c r="E1326" s="3" t="s">
        <v>66</v>
      </c>
      <c r="F1326" s="3">
        <v>77</v>
      </c>
      <c r="G1326" s="3" t="s">
        <v>115</v>
      </c>
      <c r="H1326" s="3" t="s">
        <v>35</v>
      </c>
      <c r="I1326" s="3" t="s">
        <v>120</v>
      </c>
      <c r="J1326" s="3" t="s">
        <v>52</v>
      </c>
      <c r="K1326" s="3">
        <v>38</v>
      </c>
      <c r="L1326" s="3" t="s">
        <v>151</v>
      </c>
      <c r="M1326" s="3" t="str">
        <f>IF(shopping_behavior_updated[[#This Row],[Subscription Status]]="","desconocido",shopping_behavior_updated[[#This Row],[Subscription Status]])</f>
        <v>No</v>
      </c>
      <c r="N1326" s="3" t="s">
        <v>37</v>
      </c>
      <c r="O1326" s="3" t="s">
        <v>25</v>
      </c>
      <c r="P1326" s="3" t="s">
        <v>25</v>
      </c>
      <c r="Q1326" s="3">
        <v>11</v>
      </c>
      <c r="R1326" s="3" t="s">
        <v>38</v>
      </c>
      <c r="S1326" s="3" t="s">
        <v>28</v>
      </c>
      <c r="T1326" s="3">
        <f>COUNTBLANK(shopping_behavior_updated[Customer ID])</f>
        <v>0</v>
      </c>
      <c r="U1326" s="3">
        <f>IF(IFERROR(VLOOKUP(shopping_behavior_updated[[#This Row],[Customer ID]],A1327:$A$3902,1,FALSE),0),1,0)</f>
        <v>0</v>
      </c>
    </row>
    <row r="1327" spans="1:21" x14ac:dyDescent="0.2">
      <c r="A1327" s="3">
        <v>1326</v>
      </c>
      <c r="B1327" s="3">
        <v>28</v>
      </c>
      <c r="C1327" s="3" t="s">
        <v>18</v>
      </c>
      <c r="D1327" s="3" t="s">
        <v>131</v>
      </c>
      <c r="E1327" s="3" t="s">
        <v>66</v>
      </c>
      <c r="F1327" s="3">
        <v>73</v>
      </c>
      <c r="G1327" s="3" t="s">
        <v>46</v>
      </c>
      <c r="H1327" s="3" t="s">
        <v>22</v>
      </c>
      <c r="I1327" s="3" t="s">
        <v>79</v>
      </c>
      <c r="J1327" s="3" t="s">
        <v>52</v>
      </c>
      <c r="K1327" s="3">
        <v>35</v>
      </c>
      <c r="L1327" s="3" t="s">
        <v>151</v>
      </c>
      <c r="M1327" s="3" t="str">
        <f>IF(shopping_behavior_updated[[#This Row],[Subscription Status]]="","desconocido",shopping_behavior_updated[[#This Row],[Subscription Status]])</f>
        <v>No</v>
      </c>
      <c r="N1327" s="3" t="s">
        <v>26</v>
      </c>
      <c r="O1327" s="3" t="s">
        <v>25</v>
      </c>
      <c r="P1327" s="3" t="s">
        <v>25</v>
      </c>
      <c r="Q1327" s="3">
        <v>1</v>
      </c>
      <c r="R1327" s="3" t="s">
        <v>32</v>
      </c>
      <c r="S1327" s="3" t="s">
        <v>87</v>
      </c>
      <c r="T1327" s="3">
        <f>COUNTBLANK(shopping_behavior_updated[Customer ID])</f>
        <v>0</v>
      </c>
      <c r="U1327" s="3">
        <f>IF(IFERROR(VLOOKUP(shopping_behavior_updated[[#This Row],[Customer ID]],A1328:$A$3902,1,FALSE),0),1,0)</f>
        <v>0</v>
      </c>
    </row>
    <row r="1328" spans="1:21" x14ac:dyDescent="0.2">
      <c r="A1328" s="3">
        <v>1327</v>
      </c>
      <c r="B1328" s="3">
        <v>40</v>
      </c>
      <c r="C1328" s="3" t="s">
        <v>18</v>
      </c>
      <c r="D1328" s="3" t="s">
        <v>70</v>
      </c>
      <c r="E1328" s="3" t="s">
        <v>41</v>
      </c>
      <c r="F1328" s="3">
        <v>50</v>
      </c>
      <c r="G1328" s="3" t="s">
        <v>104</v>
      </c>
      <c r="H1328" s="3" t="s">
        <v>43</v>
      </c>
      <c r="I1328" s="3" t="s">
        <v>125</v>
      </c>
      <c r="J1328" s="3" t="s">
        <v>36</v>
      </c>
      <c r="K1328" s="3">
        <v>46</v>
      </c>
      <c r="L1328" s="3" t="s">
        <v>151</v>
      </c>
      <c r="M1328" s="3" t="str">
        <f>IF(shopping_behavior_updated[[#This Row],[Subscription Status]]="","desconocido",shopping_behavior_updated[[#This Row],[Subscription Status]])</f>
        <v>No</v>
      </c>
      <c r="N1328" s="3" t="s">
        <v>37</v>
      </c>
      <c r="O1328" s="3" t="s">
        <v>25</v>
      </c>
      <c r="P1328" s="3" t="s">
        <v>25</v>
      </c>
      <c r="Q1328" s="3">
        <v>17</v>
      </c>
      <c r="R1328" s="3" t="s">
        <v>32</v>
      </c>
      <c r="S1328" s="3" t="s">
        <v>87</v>
      </c>
      <c r="T1328" s="3">
        <f>COUNTBLANK(shopping_behavior_updated[Customer ID])</f>
        <v>0</v>
      </c>
      <c r="U1328" s="3">
        <f>IF(IFERROR(VLOOKUP(shopping_behavior_updated[[#This Row],[Customer ID]],A1329:$A$3902,1,FALSE),0),1,0)</f>
        <v>0</v>
      </c>
    </row>
    <row r="1329" spans="1:21" x14ac:dyDescent="0.2">
      <c r="A1329" s="3">
        <v>1328</v>
      </c>
      <c r="B1329" s="3">
        <v>52</v>
      </c>
      <c r="C1329" s="3" t="s">
        <v>18</v>
      </c>
      <c r="D1329" s="3" t="s">
        <v>61</v>
      </c>
      <c r="E1329" s="3" t="s">
        <v>62</v>
      </c>
      <c r="F1329" s="3">
        <v>40</v>
      </c>
      <c r="G1329" s="3" t="s">
        <v>102</v>
      </c>
      <c r="H1329" s="3" t="s">
        <v>43</v>
      </c>
      <c r="I1329" s="3" t="s">
        <v>47</v>
      </c>
      <c r="J1329" s="3" t="s">
        <v>24</v>
      </c>
      <c r="K1329" s="3">
        <v>28</v>
      </c>
      <c r="L1329" s="3" t="s">
        <v>151</v>
      </c>
      <c r="M1329" s="3" t="str">
        <f>IF(shopping_behavior_updated[[#This Row],[Subscription Status]]="","desconocido",shopping_behavior_updated[[#This Row],[Subscription Status]])</f>
        <v>No</v>
      </c>
      <c r="N1329" s="3" t="s">
        <v>53</v>
      </c>
      <c r="O1329" s="3" t="s">
        <v>25</v>
      </c>
      <c r="P1329" s="3" t="s">
        <v>25</v>
      </c>
      <c r="Q1329" s="3">
        <v>37</v>
      </c>
      <c r="R1329" s="3" t="s">
        <v>32</v>
      </c>
      <c r="S1329" s="3" t="s">
        <v>39</v>
      </c>
      <c r="T1329" s="3">
        <f>COUNTBLANK(shopping_behavior_updated[Customer ID])</f>
        <v>0</v>
      </c>
      <c r="U1329" s="3">
        <f>IF(IFERROR(VLOOKUP(shopping_behavior_updated[[#This Row],[Customer ID]],A1330:$A$3902,1,FALSE),0),1,0)</f>
        <v>0</v>
      </c>
    </row>
    <row r="1330" spans="1:21" x14ac:dyDescent="0.2">
      <c r="A1330" s="3">
        <v>1329</v>
      </c>
      <c r="B1330" s="3">
        <v>37</v>
      </c>
      <c r="C1330" s="3" t="s">
        <v>18</v>
      </c>
      <c r="D1330" s="3" t="s">
        <v>29</v>
      </c>
      <c r="E1330" s="3" t="s">
        <v>20</v>
      </c>
      <c r="F1330" s="3">
        <v>97</v>
      </c>
      <c r="G1330" s="3" t="s">
        <v>42</v>
      </c>
      <c r="H1330" s="3" t="s">
        <v>43</v>
      </c>
      <c r="I1330" s="3" t="s">
        <v>120</v>
      </c>
      <c r="J1330" s="3" t="s">
        <v>24</v>
      </c>
      <c r="K1330" s="3">
        <v>37</v>
      </c>
      <c r="L1330" s="3" t="s">
        <v>151</v>
      </c>
      <c r="M1330" s="3" t="str">
        <f>IF(shopping_behavior_updated[[#This Row],[Subscription Status]]="","desconocido",shopping_behavior_updated[[#This Row],[Subscription Status]])</f>
        <v>No</v>
      </c>
      <c r="N1330" s="3" t="s">
        <v>53</v>
      </c>
      <c r="O1330" s="3" t="s">
        <v>25</v>
      </c>
      <c r="P1330" s="3" t="s">
        <v>25</v>
      </c>
      <c r="Q1330" s="3">
        <v>40</v>
      </c>
      <c r="R1330" s="3" t="s">
        <v>74</v>
      </c>
      <c r="S1330" s="3" t="s">
        <v>39</v>
      </c>
      <c r="T1330" s="3">
        <f>COUNTBLANK(shopping_behavior_updated[Customer ID])</f>
        <v>0</v>
      </c>
      <c r="U1330" s="3">
        <f>IF(IFERROR(VLOOKUP(shopping_behavior_updated[[#This Row],[Customer ID]],A1331:$A$3902,1,FALSE),0),1,0)</f>
        <v>0</v>
      </c>
    </row>
    <row r="1331" spans="1:21" x14ac:dyDescent="0.2">
      <c r="A1331" s="3">
        <v>1330</v>
      </c>
      <c r="B1331" s="3">
        <v>70</v>
      </c>
      <c r="C1331" s="3" t="s">
        <v>18</v>
      </c>
      <c r="D1331" s="3" t="s">
        <v>142</v>
      </c>
      <c r="E1331" s="3" t="s">
        <v>66</v>
      </c>
      <c r="F1331" s="3">
        <v>63</v>
      </c>
      <c r="G1331" s="3" t="s">
        <v>104</v>
      </c>
      <c r="H1331" s="3" t="s">
        <v>43</v>
      </c>
      <c r="I1331" s="3" t="s">
        <v>125</v>
      </c>
      <c r="J1331" s="3" t="s">
        <v>56</v>
      </c>
      <c r="K1331" s="3">
        <v>33</v>
      </c>
      <c r="L1331" s="3" t="s">
        <v>151</v>
      </c>
      <c r="M1331" s="3" t="str">
        <f>IF(shopping_behavior_updated[[#This Row],[Subscription Status]]="","desconocido",shopping_behavior_updated[[#This Row],[Subscription Status]])</f>
        <v>No</v>
      </c>
      <c r="N1331" s="3" t="s">
        <v>26</v>
      </c>
      <c r="O1331" s="3" t="s">
        <v>25</v>
      </c>
      <c r="P1331" s="3" t="s">
        <v>25</v>
      </c>
      <c r="Q1331" s="3">
        <v>50</v>
      </c>
      <c r="R1331" s="3" t="s">
        <v>45</v>
      </c>
      <c r="S1331" s="3" t="s">
        <v>96</v>
      </c>
      <c r="T1331" s="3">
        <f>COUNTBLANK(shopping_behavior_updated[Customer ID])</f>
        <v>0</v>
      </c>
      <c r="U1331" s="3">
        <f>IF(IFERROR(VLOOKUP(shopping_behavior_updated[[#This Row],[Customer ID]],A1332:$A$3902,1,FALSE),0),1,0)</f>
        <v>0</v>
      </c>
    </row>
    <row r="1332" spans="1:21" x14ac:dyDescent="0.2">
      <c r="A1332" s="3">
        <v>1331</v>
      </c>
      <c r="B1332" s="3">
        <v>30</v>
      </c>
      <c r="C1332" s="3" t="s">
        <v>18</v>
      </c>
      <c r="D1332" s="3" t="s">
        <v>65</v>
      </c>
      <c r="E1332" s="3" t="s">
        <v>66</v>
      </c>
      <c r="F1332" s="3">
        <v>65</v>
      </c>
      <c r="G1332" s="3" t="s">
        <v>128</v>
      </c>
      <c r="H1332" s="3" t="s">
        <v>43</v>
      </c>
      <c r="I1332" s="3" t="s">
        <v>60</v>
      </c>
      <c r="J1332" s="3" t="s">
        <v>56</v>
      </c>
      <c r="K1332" s="3">
        <v>29</v>
      </c>
      <c r="L1332" s="3" t="s">
        <v>151</v>
      </c>
      <c r="M1332" s="3" t="str">
        <f>IF(shopping_behavior_updated[[#This Row],[Subscription Status]]="","desconocido",shopping_behavior_updated[[#This Row],[Subscription Status]])</f>
        <v>No</v>
      </c>
      <c r="N1332" s="3" t="s">
        <v>53</v>
      </c>
      <c r="O1332" s="3" t="s">
        <v>25</v>
      </c>
      <c r="P1332" s="3" t="s">
        <v>25</v>
      </c>
      <c r="Q1332" s="3">
        <v>20</v>
      </c>
      <c r="R1332" s="3" t="s">
        <v>45</v>
      </c>
      <c r="S1332" s="3" t="s">
        <v>75</v>
      </c>
      <c r="T1332" s="3">
        <f>COUNTBLANK(shopping_behavior_updated[Customer ID])</f>
        <v>0</v>
      </c>
      <c r="U1332" s="3">
        <f>IF(IFERROR(VLOOKUP(shopping_behavior_updated[[#This Row],[Customer ID]],A1333:$A$3902,1,FALSE),0),1,0)</f>
        <v>0</v>
      </c>
    </row>
    <row r="1333" spans="1:21" x14ac:dyDescent="0.2">
      <c r="A1333" s="3">
        <v>1332</v>
      </c>
      <c r="B1333" s="3">
        <v>38</v>
      </c>
      <c r="C1333" s="3" t="s">
        <v>18</v>
      </c>
      <c r="D1333" s="3" t="s">
        <v>124</v>
      </c>
      <c r="E1333" s="3" t="s">
        <v>20</v>
      </c>
      <c r="F1333" s="3">
        <v>91</v>
      </c>
      <c r="G1333" s="3" t="s">
        <v>127</v>
      </c>
      <c r="H1333" s="3" t="s">
        <v>43</v>
      </c>
      <c r="I1333" s="3" t="s">
        <v>92</v>
      </c>
      <c r="J1333" s="3" t="s">
        <v>36</v>
      </c>
      <c r="K1333" s="3">
        <v>32</v>
      </c>
      <c r="L1333" s="3" t="s">
        <v>151</v>
      </c>
      <c r="M1333" s="3" t="str">
        <f>IF(shopping_behavior_updated[[#This Row],[Subscription Status]]="","desconocido",shopping_behavior_updated[[#This Row],[Subscription Status]])</f>
        <v>No</v>
      </c>
      <c r="N1333" s="3" t="s">
        <v>53</v>
      </c>
      <c r="O1333" s="3" t="s">
        <v>25</v>
      </c>
      <c r="P1333" s="3" t="s">
        <v>25</v>
      </c>
      <c r="Q1333" s="3">
        <v>8</v>
      </c>
      <c r="R1333" s="3" t="s">
        <v>45</v>
      </c>
      <c r="S1333" s="3" t="s">
        <v>75</v>
      </c>
      <c r="T1333" s="3">
        <f>COUNTBLANK(shopping_behavior_updated[Customer ID])</f>
        <v>0</v>
      </c>
      <c r="U1333" s="3">
        <f>IF(IFERROR(VLOOKUP(shopping_behavior_updated[[#This Row],[Customer ID]],A1334:$A$3902,1,FALSE),0),1,0)</f>
        <v>0</v>
      </c>
    </row>
    <row r="1334" spans="1:21" x14ac:dyDescent="0.2">
      <c r="A1334" s="3">
        <v>1333</v>
      </c>
      <c r="B1334" s="3">
        <v>66</v>
      </c>
      <c r="C1334" s="3" t="s">
        <v>18</v>
      </c>
      <c r="D1334" s="3" t="s">
        <v>103</v>
      </c>
      <c r="E1334" s="3" t="s">
        <v>20</v>
      </c>
      <c r="F1334" s="3">
        <v>60</v>
      </c>
      <c r="G1334" s="3" t="s">
        <v>119</v>
      </c>
      <c r="H1334" s="3" t="s">
        <v>35</v>
      </c>
      <c r="I1334" s="3" t="s">
        <v>79</v>
      </c>
      <c r="J1334" s="3" t="s">
        <v>36</v>
      </c>
      <c r="K1334" s="3">
        <v>43</v>
      </c>
      <c r="L1334" s="3" t="s">
        <v>151</v>
      </c>
      <c r="M1334" s="3" t="str">
        <f>IF(shopping_behavior_updated[[#This Row],[Subscription Status]]="","desconocido",shopping_behavior_updated[[#This Row],[Subscription Status]])</f>
        <v>No</v>
      </c>
      <c r="N1334" s="3" t="s">
        <v>73</v>
      </c>
      <c r="O1334" s="3" t="s">
        <v>25</v>
      </c>
      <c r="P1334" s="3" t="s">
        <v>25</v>
      </c>
      <c r="Q1334" s="3">
        <v>16</v>
      </c>
      <c r="R1334" s="3" t="s">
        <v>74</v>
      </c>
      <c r="S1334" s="3" t="s">
        <v>57</v>
      </c>
      <c r="T1334" s="3">
        <f>COUNTBLANK(shopping_behavior_updated[Customer ID])</f>
        <v>0</v>
      </c>
      <c r="U1334" s="3">
        <f>IF(IFERROR(VLOOKUP(shopping_behavior_updated[[#This Row],[Customer ID]],A1335:$A$3902,1,FALSE),0),1,0)</f>
        <v>0</v>
      </c>
    </row>
    <row r="1335" spans="1:21" x14ac:dyDescent="0.2">
      <c r="A1335" s="3">
        <v>1334</v>
      </c>
      <c r="B1335" s="3">
        <v>29</v>
      </c>
      <c r="C1335" s="3" t="s">
        <v>18</v>
      </c>
      <c r="D1335" s="3" t="s">
        <v>94</v>
      </c>
      <c r="E1335" s="3" t="s">
        <v>20</v>
      </c>
      <c r="F1335" s="3">
        <v>69</v>
      </c>
      <c r="G1335" s="3" t="s">
        <v>134</v>
      </c>
      <c r="H1335" s="3" t="s">
        <v>43</v>
      </c>
      <c r="I1335" s="3" t="s">
        <v>92</v>
      </c>
      <c r="J1335" s="3" t="s">
        <v>24</v>
      </c>
      <c r="K1335" s="3">
        <v>27</v>
      </c>
      <c r="L1335" s="3" t="s">
        <v>151</v>
      </c>
      <c r="M1335" s="3" t="str">
        <f>IF(shopping_behavior_updated[[#This Row],[Subscription Status]]="","desconocido",shopping_behavior_updated[[#This Row],[Subscription Status]])</f>
        <v>No</v>
      </c>
      <c r="N1335" s="3" t="s">
        <v>44</v>
      </c>
      <c r="O1335" s="3" t="s">
        <v>25</v>
      </c>
      <c r="P1335" s="3" t="s">
        <v>25</v>
      </c>
      <c r="Q1335" s="3">
        <v>9</v>
      </c>
      <c r="R1335" s="3" t="s">
        <v>74</v>
      </c>
      <c r="S1335" s="3" t="s">
        <v>57</v>
      </c>
      <c r="T1335" s="3">
        <f>COUNTBLANK(shopping_behavior_updated[Customer ID])</f>
        <v>0</v>
      </c>
      <c r="U1335" s="3">
        <f>IF(IFERROR(VLOOKUP(shopping_behavior_updated[[#This Row],[Customer ID]],A1336:$A$3902,1,FALSE),0),1,0)</f>
        <v>0</v>
      </c>
    </row>
    <row r="1336" spans="1:21" x14ac:dyDescent="0.2">
      <c r="A1336" s="3">
        <v>1335</v>
      </c>
      <c r="B1336" s="3">
        <v>46</v>
      </c>
      <c r="C1336" s="3" t="s">
        <v>18</v>
      </c>
      <c r="D1336" s="3" t="s">
        <v>61</v>
      </c>
      <c r="E1336" s="3" t="s">
        <v>62</v>
      </c>
      <c r="F1336" s="3">
        <v>52</v>
      </c>
      <c r="G1336" s="3" t="s">
        <v>63</v>
      </c>
      <c r="H1336" s="3" t="s">
        <v>35</v>
      </c>
      <c r="I1336" s="3" t="s">
        <v>51</v>
      </c>
      <c r="J1336" s="3" t="s">
        <v>36</v>
      </c>
      <c r="K1336" s="3">
        <v>42</v>
      </c>
      <c r="L1336" s="3" t="s">
        <v>151</v>
      </c>
      <c r="M1336" s="3" t="str">
        <f>IF(shopping_behavior_updated[[#This Row],[Subscription Status]]="","desconocido",shopping_behavior_updated[[#This Row],[Subscription Status]])</f>
        <v>No</v>
      </c>
      <c r="N1336" s="3" t="s">
        <v>73</v>
      </c>
      <c r="O1336" s="3" t="s">
        <v>25</v>
      </c>
      <c r="P1336" s="3" t="s">
        <v>25</v>
      </c>
      <c r="Q1336" s="3">
        <v>12</v>
      </c>
      <c r="R1336" s="3" t="s">
        <v>27</v>
      </c>
      <c r="S1336" s="3" t="s">
        <v>87</v>
      </c>
      <c r="T1336" s="3">
        <f>COUNTBLANK(shopping_behavior_updated[Customer ID])</f>
        <v>0</v>
      </c>
      <c r="U1336" s="3">
        <f>IF(IFERROR(VLOOKUP(shopping_behavior_updated[[#This Row],[Customer ID]],A1337:$A$3902,1,FALSE),0),1,0)</f>
        <v>0</v>
      </c>
    </row>
    <row r="1337" spans="1:21" x14ac:dyDescent="0.2">
      <c r="A1337" s="3">
        <v>1336</v>
      </c>
      <c r="B1337" s="3">
        <v>56</v>
      </c>
      <c r="C1337" s="3" t="s">
        <v>18</v>
      </c>
      <c r="D1337" s="3" t="s">
        <v>136</v>
      </c>
      <c r="E1337" s="3" t="s">
        <v>41</v>
      </c>
      <c r="F1337" s="3">
        <v>49</v>
      </c>
      <c r="G1337" s="3" t="s">
        <v>106</v>
      </c>
      <c r="H1337" s="3" t="s">
        <v>43</v>
      </c>
      <c r="I1337" s="3" t="s">
        <v>92</v>
      </c>
      <c r="J1337" s="3" t="s">
        <v>56</v>
      </c>
      <c r="K1337" s="3">
        <v>48</v>
      </c>
      <c r="L1337" s="3" t="s">
        <v>151</v>
      </c>
      <c r="M1337" s="3" t="str">
        <f>IF(shopping_behavior_updated[[#This Row],[Subscription Status]]="","desconocido",shopping_behavior_updated[[#This Row],[Subscription Status]])</f>
        <v>No</v>
      </c>
      <c r="N1337" s="3" t="s">
        <v>69</v>
      </c>
      <c r="O1337" s="3" t="s">
        <v>25</v>
      </c>
      <c r="P1337" s="3" t="s">
        <v>25</v>
      </c>
      <c r="Q1337" s="3">
        <v>26</v>
      </c>
      <c r="R1337" s="3" t="s">
        <v>38</v>
      </c>
      <c r="S1337" s="3" t="s">
        <v>39</v>
      </c>
      <c r="T1337" s="3">
        <f>COUNTBLANK(shopping_behavior_updated[Customer ID])</f>
        <v>0</v>
      </c>
      <c r="U1337" s="3">
        <f>IF(IFERROR(VLOOKUP(shopping_behavior_updated[[#This Row],[Customer ID]],A1338:$A$3902,1,FALSE),0),1,0)</f>
        <v>0</v>
      </c>
    </row>
    <row r="1338" spans="1:21" x14ac:dyDescent="0.2">
      <c r="A1338" s="3">
        <v>1337</v>
      </c>
      <c r="B1338" s="3">
        <v>23</v>
      </c>
      <c r="C1338" s="3" t="s">
        <v>18</v>
      </c>
      <c r="D1338" s="3" t="s">
        <v>49</v>
      </c>
      <c r="E1338" s="3" t="s">
        <v>41</v>
      </c>
      <c r="F1338" s="3">
        <v>85</v>
      </c>
      <c r="G1338" s="3" t="s">
        <v>46</v>
      </c>
      <c r="H1338" s="3" t="s">
        <v>43</v>
      </c>
      <c r="I1338" s="3" t="s">
        <v>60</v>
      </c>
      <c r="J1338" s="3" t="s">
        <v>36</v>
      </c>
      <c r="K1338" s="3">
        <v>48</v>
      </c>
      <c r="L1338" s="3" t="s">
        <v>151</v>
      </c>
      <c r="M1338" s="3" t="str">
        <f>IF(shopping_behavior_updated[[#This Row],[Subscription Status]]="","desconocido",shopping_behavior_updated[[#This Row],[Subscription Status]])</f>
        <v>No</v>
      </c>
      <c r="N1338" s="3" t="s">
        <v>73</v>
      </c>
      <c r="O1338" s="3" t="s">
        <v>25</v>
      </c>
      <c r="P1338" s="3" t="s">
        <v>25</v>
      </c>
      <c r="Q1338" s="3">
        <v>44</v>
      </c>
      <c r="R1338" s="3" t="s">
        <v>85</v>
      </c>
      <c r="S1338" s="3" t="s">
        <v>28</v>
      </c>
      <c r="T1338" s="3">
        <f>COUNTBLANK(shopping_behavior_updated[Customer ID])</f>
        <v>0</v>
      </c>
      <c r="U1338" s="3">
        <f>IF(IFERROR(VLOOKUP(shopping_behavior_updated[[#This Row],[Customer ID]],A1339:$A$3902,1,FALSE),0),1,0)</f>
        <v>0</v>
      </c>
    </row>
    <row r="1339" spans="1:21" x14ac:dyDescent="0.2">
      <c r="A1339" s="3">
        <v>1338</v>
      </c>
      <c r="B1339" s="3">
        <v>37</v>
      </c>
      <c r="C1339" s="3" t="s">
        <v>18</v>
      </c>
      <c r="D1339" s="3" t="s">
        <v>29</v>
      </c>
      <c r="E1339" s="3" t="s">
        <v>20</v>
      </c>
      <c r="F1339" s="3">
        <v>86</v>
      </c>
      <c r="G1339" s="3" t="s">
        <v>121</v>
      </c>
      <c r="H1339" s="3" t="s">
        <v>22</v>
      </c>
      <c r="I1339" s="3" t="s">
        <v>64</v>
      </c>
      <c r="J1339" s="3" t="s">
        <v>36</v>
      </c>
      <c r="K1339" s="3">
        <v>34</v>
      </c>
      <c r="L1339" s="3" t="s">
        <v>151</v>
      </c>
      <c r="M1339" s="3" t="str">
        <f>IF(shopping_behavior_updated[[#This Row],[Subscription Status]]="","desconocido",shopping_behavior_updated[[#This Row],[Subscription Status]])</f>
        <v>No</v>
      </c>
      <c r="N1339" s="3" t="s">
        <v>26</v>
      </c>
      <c r="O1339" s="3" t="s">
        <v>25</v>
      </c>
      <c r="P1339" s="3" t="s">
        <v>25</v>
      </c>
      <c r="Q1339" s="3">
        <v>19</v>
      </c>
      <c r="R1339" s="3" t="s">
        <v>38</v>
      </c>
      <c r="S1339" s="3" t="s">
        <v>75</v>
      </c>
      <c r="T1339" s="3">
        <f>COUNTBLANK(shopping_behavior_updated[Customer ID])</f>
        <v>0</v>
      </c>
      <c r="U1339" s="3">
        <f>IF(IFERROR(VLOOKUP(shopping_behavior_updated[[#This Row],[Customer ID]],A1340:$A$3902,1,FALSE),0),1,0)</f>
        <v>0</v>
      </c>
    </row>
    <row r="1340" spans="1:21" x14ac:dyDescent="0.2">
      <c r="A1340" s="3">
        <v>1339</v>
      </c>
      <c r="B1340" s="3">
        <v>56</v>
      </c>
      <c r="C1340" s="3" t="s">
        <v>18</v>
      </c>
      <c r="D1340" s="3" t="s">
        <v>65</v>
      </c>
      <c r="E1340" s="3" t="s">
        <v>66</v>
      </c>
      <c r="F1340" s="3">
        <v>51</v>
      </c>
      <c r="G1340" s="3" t="s">
        <v>89</v>
      </c>
      <c r="H1340" s="3" t="s">
        <v>35</v>
      </c>
      <c r="I1340" s="3" t="s">
        <v>133</v>
      </c>
      <c r="J1340" s="3" t="s">
        <v>24</v>
      </c>
      <c r="K1340" s="3">
        <v>26</v>
      </c>
      <c r="L1340" s="3" t="s">
        <v>151</v>
      </c>
      <c r="M1340" s="3" t="str">
        <f>IF(shopping_behavior_updated[[#This Row],[Subscription Status]]="","desconocido",shopping_behavior_updated[[#This Row],[Subscription Status]])</f>
        <v>No</v>
      </c>
      <c r="N1340" s="3" t="s">
        <v>53</v>
      </c>
      <c r="O1340" s="3" t="s">
        <v>25</v>
      </c>
      <c r="P1340" s="3" t="s">
        <v>25</v>
      </c>
      <c r="Q1340" s="3">
        <v>43</v>
      </c>
      <c r="R1340" s="3" t="s">
        <v>45</v>
      </c>
      <c r="S1340" s="3" t="s">
        <v>28</v>
      </c>
      <c r="T1340" s="3">
        <f>COUNTBLANK(shopping_behavior_updated[Customer ID])</f>
        <v>0</v>
      </c>
      <c r="U1340" s="3">
        <f>IF(IFERROR(VLOOKUP(shopping_behavior_updated[[#This Row],[Customer ID]],A1341:$A$3902,1,FALSE),0),1,0)</f>
        <v>0</v>
      </c>
    </row>
    <row r="1341" spans="1:21" x14ac:dyDescent="0.2">
      <c r="A1341" s="3">
        <v>1340</v>
      </c>
      <c r="B1341" s="3">
        <v>36</v>
      </c>
      <c r="C1341" s="3" t="s">
        <v>18</v>
      </c>
      <c r="D1341" s="3" t="s">
        <v>132</v>
      </c>
      <c r="E1341" s="3" t="s">
        <v>66</v>
      </c>
      <c r="F1341" s="3">
        <v>56</v>
      </c>
      <c r="G1341" s="3" t="s">
        <v>115</v>
      </c>
      <c r="H1341" s="3" t="s">
        <v>22</v>
      </c>
      <c r="I1341" s="3" t="s">
        <v>77</v>
      </c>
      <c r="J1341" s="3" t="s">
        <v>24</v>
      </c>
      <c r="K1341" s="3">
        <v>5</v>
      </c>
      <c r="L1341" s="3" t="s">
        <v>151</v>
      </c>
      <c r="M1341" s="3" t="str">
        <f>IF(shopping_behavior_updated[[#This Row],[Subscription Status]]="","desconocido",shopping_behavior_updated[[#This Row],[Subscription Status]])</f>
        <v>No</v>
      </c>
      <c r="N1341" s="3" t="s">
        <v>44</v>
      </c>
      <c r="O1341" s="3" t="s">
        <v>25</v>
      </c>
      <c r="P1341" s="3" t="s">
        <v>25</v>
      </c>
      <c r="Q1341" s="3">
        <v>5</v>
      </c>
      <c r="R1341" s="3" t="s">
        <v>74</v>
      </c>
      <c r="S1341" s="3" t="s">
        <v>96</v>
      </c>
      <c r="T1341" s="3">
        <f>COUNTBLANK(shopping_behavior_updated[Customer ID])</f>
        <v>0</v>
      </c>
      <c r="U1341" s="3">
        <f>IF(IFERROR(VLOOKUP(shopping_behavior_updated[[#This Row],[Customer ID]],A1342:$A$3902,1,FALSE),0),1,0)</f>
        <v>0</v>
      </c>
    </row>
    <row r="1342" spans="1:21" x14ac:dyDescent="0.2">
      <c r="A1342" s="3">
        <v>1341</v>
      </c>
      <c r="B1342" s="3">
        <v>40</v>
      </c>
      <c r="C1342" s="3" t="s">
        <v>18</v>
      </c>
      <c r="D1342" s="3" t="s">
        <v>132</v>
      </c>
      <c r="E1342" s="3" t="s">
        <v>66</v>
      </c>
      <c r="F1342" s="3">
        <v>72</v>
      </c>
      <c r="G1342" s="3" t="s">
        <v>134</v>
      </c>
      <c r="H1342" s="3" t="s">
        <v>43</v>
      </c>
      <c r="I1342" s="3" t="s">
        <v>99</v>
      </c>
      <c r="J1342" s="3" t="s">
        <v>56</v>
      </c>
      <c r="K1342" s="3">
        <v>44</v>
      </c>
      <c r="L1342" s="3" t="s">
        <v>151</v>
      </c>
      <c r="M1342" s="3" t="str">
        <f>IF(shopping_behavior_updated[[#This Row],[Subscription Status]]="","desconocido",shopping_behavior_updated[[#This Row],[Subscription Status]])</f>
        <v>No</v>
      </c>
      <c r="N1342" s="3" t="s">
        <v>44</v>
      </c>
      <c r="O1342" s="3" t="s">
        <v>25</v>
      </c>
      <c r="P1342" s="3" t="s">
        <v>25</v>
      </c>
      <c r="Q1342" s="3">
        <v>5</v>
      </c>
      <c r="R1342" s="3" t="s">
        <v>85</v>
      </c>
      <c r="S1342" s="3" t="s">
        <v>96</v>
      </c>
      <c r="T1342" s="3">
        <f>COUNTBLANK(shopping_behavior_updated[Customer ID])</f>
        <v>0</v>
      </c>
      <c r="U1342" s="3">
        <f>IF(IFERROR(VLOOKUP(shopping_behavior_updated[[#This Row],[Customer ID]],A1343:$A$3902,1,FALSE),0),1,0)</f>
        <v>0</v>
      </c>
    </row>
    <row r="1343" spans="1:21" x14ac:dyDescent="0.2">
      <c r="A1343" s="3">
        <v>1342</v>
      </c>
      <c r="B1343" s="3">
        <v>26</v>
      </c>
      <c r="C1343" s="3" t="s">
        <v>18</v>
      </c>
      <c r="D1343" s="3" t="s">
        <v>103</v>
      </c>
      <c r="E1343" s="3" t="s">
        <v>20</v>
      </c>
      <c r="F1343" s="3">
        <v>27</v>
      </c>
      <c r="G1343" s="3" t="s">
        <v>42</v>
      </c>
      <c r="H1343" s="3" t="s">
        <v>91</v>
      </c>
      <c r="I1343" s="3" t="s">
        <v>133</v>
      </c>
      <c r="J1343" s="3" t="s">
        <v>56</v>
      </c>
      <c r="K1343" s="3">
        <v>29</v>
      </c>
      <c r="L1343" s="3" t="s">
        <v>151</v>
      </c>
      <c r="M1343" s="3" t="str">
        <f>IF(shopping_behavior_updated[[#This Row],[Subscription Status]]="","desconocido",shopping_behavior_updated[[#This Row],[Subscription Status]])</f>
        <v>No</v>
      </c>
      <c r="N1343" s="3" t="s">
        <v>53</v>
      </c>
      <c r="O1343" s="3" t="s">
        <v>25</v>
      </c>
      <c r="P1343" s="3" t="s">
        <v>25</v>
      </c>
      <c r="Q1343" s="3">
        <v>31</v>
      </c>
      <c r="R1343" s="3" t="s">
        <v>74</v>
      </c>
      <c r="S1343" s="3" t="s">
        <v>57</v>
      </c>
      <c r="T1343" s="3">
        <f>COUNTBLANK(shopping_behavior_updated[Customer ID])</f>
        <v>0</v>
      </c>
      <c r="U1343" s="3">
        <f>IF(IFERROR(VLOOKUP(shopping_behavior_updated[[#This Row],[Customer ID]],A1344:$A$3902,1,FALSE),0),1,0)</f>
        <v>0</v>
      </c>
    </row>
    <row r="1344" spans="1:21" x14ac:dyDescent="0.2">
      <c r="A1344" s="3">
        <v>1343</v>
      </c>
      <c r="B1344" s="3">
        <v>57</v>
      </c>
      <c r="C1344" s="3" t="s">
        <v>18</v>
      </c>
      <c r="D1344" s="3" t="s">
        <v>88</v>
      </c>
      <c r="E1344" s="3" t="s">
        <v>66</v>
      </c>
      <c r="F1344" s="3">
        <v>43</v>
      </c>
      <c r="G1344" s="3" t="s">
        <v>116</v>
      </c>
      <c r="H1344" s="3" t="s">
        <v>91</v>
      </c>
      <c r="I1344" s="3" t="s">
        <v>133</v>
      </c>
      <c r="J1344" s="3" t="s">
        <v>52</v>
      </c>
      <c r="K1344" s="3">
        <v>34</v>
      </c>
      <c r="L1344" s="3" t="s">
        <v>151</v>
      </c>
      <c r="M1344" s="3" t="str">
        <f>IF(shopping_behavior_updated[[#This Row],[Subscription Status]]="","desconocido",shopping_behavior_updated[[#This Row],[Subscription Status]])</f>
        <v>No</v>
      </c>
      <c r="N1344" s="3" t="s">
        <v>69</v>
      </c>
      <c r="O1344" s="3" t="s">
        <v>25</v>
      </c>
      <c r="P1344" s="3" t="s">
        <v>25</v>
      </c>
      <c r="Q1344" s="3">
        <v>11</v>
      </c>
      <c r="R1344" s="3" t="s">
        <v>74</v>
      </c>
      <c r="S1344" s="3" t="s">
        <v>87</v>
      </c>
      <c r="T1344" s="3">
        <f>COUNTBLANK(shopping_behavior_updated[Customer ID])</f>
        <v>0</v>
      </c>
      <c r="U1344" s="3">
        <f>IF(IFERROR(VLOOKUP(shopping_behavior_updated[[#This Row],[Customer ID]],A1345:$A$3902,1,FALSE),0),1,0)</f>
        <v>0</v>
      </c>
    </row>
    <row r="1345" spans="1:21" x14ac:dyDescent="0.2">
      <c r="A1345" s="3">
        <v>1344</v>
      </c>
      <c r="B1345" s="3">
        <v>68</v>
      </c>
      <c r="C1345" s="3" t="s">
        <v>18</v>
      </c>
      <c r="D1345" s="3" t="s">
        <v>49</v>
      </c>
      <c r="E1345" s="3" t="s">
        <v>41</v>
      </c>
      <c r="F1345" s="3">
        <v>56</v>
      </c>
      <c r="G1345" s="3" t="s">
        <v>102</v>
      </c>
      <c r="H1345" s="3" t="s">
        <v>43</v>
      </c>
      <c r="I1345" s="3" t="s">
        <v>125</v>
      </c>
      <c r="J1345" s="3" t="s">
        <v>36</v>
      </c>
      <c r="K1345" s="3">
        <v>34</v>
      </c>
      <c r="L1345" s="3" t="s">
        <v>151</v>
      </c>
      <c r="M1345" s="3" t="str">
        <f>IF(shopping_behavior_updated[[#This Row],[Subscription Status]]="","desconocido",shopping_behavior_updated[[#This Row],[Subscription Status]])</f>
        <v>No</v>
      </c>
      <c r="N1345" s="3" t="s">
        <v>53</v>
      </c>
      <c r="O1345" s="3" t="s">
        <v>25</v>
      </c>
      <c r="P1345" s="3" t="s">
        <v>25</v>
      </c>
      <c r="Q1345" s="3">
        <v>34</v>
      </c>
      <c r="R1345" s="3" t="s">
        <v>74</v>
      </c>
      <c r="S1345" s="3" t="s">
        <v>87</v>
      </c>
      <c r="T1345" s="3">
        <f>COUNTBLANK(shopping_behavior_updated[Customer ID])</f>
        <v>0</v>
      </c>
      <c r="U1345" s="3">
        <f>IF(IFERROR(VLOOKUP(shopping_behavior_updated[[#This Row],[Customer ID]],A1346:$A$3902,1,FALSE),0),1,0)</f>
        <v>0</v>
      </c>
    </row>
    <row r="1346" spans="1:21" x14ac:dyDescent="0.2">
      <c r="A1346" s="3">
        <v>1345</v>
      </c>
      <c r="B1346" s="3">
        <v>56</v>
      </c>
      <c r="C1346" s="3" t="s">
        <v>18</v>
      </c>
      <c r="D1346" s="3" t="s">
        <v>112</v>
      </c>
      <c r="E1346" s="3" t="s">
        <v>20</v>
      </c>
      <c r="F1346" s="3">
        <v>37</v>
      </c>
      <c r="G1346" s="3" t="s">
        <v>83</v>
      </c>
      <c r="H1346" s="3" t="s">
        <v>35</v>
      </c>
      <c r="I1346" s="3" t="s">
        <v>82</v>
      </c>
      <c r="J1346" s="3" t="s">
        <v>56</v>
      </c>
      <c r="K1346" s="3">
        <v>49</v>
      </c>
      <c r="L1346" s="3" t="s">
        <v>151</v>
      </c>
      <c r="M1346" s="3" t="str">
        <f>IF(shopping_behavior_updated[[#This Row],[Subscription Status]]="","desconocido",shopping_behavior_updated[[#This Row],[Subscription Status]])</f>
        <v>No</v>
      </c>
      <c r="N1346" s="3" t="s">
        <v>44</v>
      </c>
      <c r="O1346" s="3" t="s">
        <v>25</v>
      </c>
      <c r="P1346" s="3" t="s">
        <v>25</v>
      </c>
      <c r="Q1346" s="3">
        <v>14</v>
      </c>
      <c r="R1346" s="3" t="s">
        <v>32</v>
      </c>
      <c r="S1346" s="3" t="s">
        <v>48</v>
      </c>
      <c r="T1346" s="3">
        <f>COUNTBLANK(shopping_behavior_updated[Customer ID])</f>
        <v>0</v>
      </c>
      <c r="U1346" s="3">
        <f>IF(IFERROR(VLOOKUP(shopping_behavior_updated[[#This Row],[Customer ID]],A1347:$A$3902,1,FALSE),0),1,0)</f>
        <v>0</v>
      </c>
    </row>
    <row r="1347" spans="1:21" x14ac:dyDescent="0.2">
      <c r="A1347" s="3">
        <v>1346</v>
      </c>
      <c r="B1347" s="3">
        <v>40</v>
      </c>
      <c r="C1347" s="3" t="s">
        <v>18</v>
      </c>
      <c r="D1347" s="3" t="s">
        <v>80</v>
      </c>
      <c r="E1347" s="3" t="s">
        <v>20</v>
      </c>
      <c r="F1347" s="3">
        <v>21</v>
      </c>
      <c r="G1347" s="3" t="s">
        <v>144</v>
      </c>
      <c r="H1347" s="3" t="s">
        <v>43</v>
      </c>
      <c r="I1347" s="3" t="s">
        <v>51</v>
      </c>
      <c r="J1347" s="3" t="s">
        <v>56</v>
      </c>
      <c r="K1347" s="3">
        <v>36</v>
      </c>
      <c r="L1347" s="3" t="s">
        <v>151</v>
      </c>
      <c r="M1347" s="3" t="str">
        <f>IF(shopping_behavior_updated[[#This Row],[Subscription Status]]="","desconocido",shopping_behavior_updated[[#This Row],[Subscription Status]])</f>
        <v>No</v>
      </c>
      <c r="N1347" s="3" t="s">
        <v>53</v>
      </c>
      <c r="O1347" s="3" t="s">
        <v>25</v>
      </c>
      <c r="P1347" s="3" t="s">
        <v>25</v>
      </c>
      <c r="Q1347" s="3">
        <v>42</v>
      </c>
      <c r="R1347" s="3" t="s">
        <v>27</v>
      </c>
      <c r="S1347" s="3" t="s">
        <v>39</v>
      </c>
      <c r="T1347" s="3">
        <f>COUNTBLANK(shopping_behavior_updated[Customer ID])</f>
        <v>0</v>
      </c>
      <c r="U1347" s="3">
        <f>IF(IFERROR(VLOOKUP(shopping_behavior_updated[[#This Row],[Customer ID]],A1348:$A$3902,1,FALSE),0),1,0)</f>
        <v>0</v>
      </c>
    </row>
    <row r="1348" spans="1:21" x14ac:dyDescent="0.2">
      <c r="A1348" s="3">
        <v>1347</v>
      </c>
      <c r="B1348" s="3">
        <v>44</v>
      </c>
      <c r="C1348" s="3" t="s">
        <v>18</v>
      </c>
      <c r="D1348" s="3" t="s">
        <v>103</v>
      </c>
      <c r="E1348" s="3" t="s">
        <v>20</v>
      </c>
      <c r="F1348" s="3">
        <v>91</v>
      </c>
      <c r="G1348" s="3" t="s">
        <v>90</v>
      </c>
      <c r="H1348" s="3" t="s">
        <v>22</v>
      </c>
      <c r="I1348" s="3" t="s">
        <v>51</v>
      </c>
      <c r="J1348" s="3" t="s">
        <v>24</v>
      </c>
      <c r="K1348" s="3">
        <v>3</v>
      </c>
      <c r="L1348" s="3" t="s">
        <v>151</v>
      </c>
      <c r="M1348" s="3" t="str">
        <f>IF(shopping_behavior_updated[[#This Row],[Subscription Status]]="","desconocido",shopping_behavior_updated[[#This Row],[Subscription Status]])</f>
        <v>No</v>
      </c>
      <c r="N1348" s="3" t="s">
        <v>37</v>
      </c>
      <c r="O1348" s="3" t="s">
        <v>25</v>
      </c>
      <c r="P1348" s="3" t="s">
        <v>25</v>
      </c>
      <c r="Q1348" s="3">
        <v>15</v>
      </c>
      <c r="R1348" s="3" t="s">
        <v>27</v>
      </c>
      <c r="S1348" s="3" t="s">
        <v>75</v>
      </c>
      <c r="T1348" s="3">
        <f>COUNTBLANK(shopping_behavior_updated[Customer ID])</f>
        <v>0</v>
      </c>
      <c r="U1348" s="3">
        <f>IF(IFERROR(VLOOKUP(shopping_behavior_updated[[#This Row],[Customer ID]],A1349:$A$3902,1,FALSE),0),1,0)</f>
        <v>0</v>
      </c>
    </row>
    <row r="1349" spans="1:21" x14ac:dyDescent="0.2">
      <c r="A1349" s="3">
        <v>1348</v>
      </c>
      <c r="B1349" s="3">
        <v>44</v>
      </c>
      <c r="C1349" s="3" t="s">
        <v>18</v>
      </c>
      <c r="D1349" s="3" t="s">
        <v>29</v>
      </c>
      <c r="E1349" s="3" t="s">
        <v>20</v>
      </c>
      <c r="F1349" s="3">
        <v>95</v>
      </c>
      <c r="G1349" s="3" t="s">
        <v>128</v>
      </c>
      <c r="H1349" s="3" t="s">
        <v>43</v>
      </c>
      <c r="I1349" s="3" t="s">
        <v>108</v>
      </c>
      <c r="J1349" s="3" t="s">
        <v>52</v>
      </c>
      <c r="K1349" s="3">
        <v>39</v>
      </c>
      <c r="L1349" s="3" t="s">
        <v>151</v>
      </c>
      <c r="M1349" s="3" t="str">
        <f>IF(shopping_behavior_updated[[#This Row],[Subscription Status]]="","desconocido",shopping_behavior_updated[[#This Row],[Subscription Status]])</f>
        <v>No</v>
      </c>
      <c r="N1349" s="3" t="s">
        <v>69</v>
      </c>
      <c r="O1349" s="3" t="s">
        <v>25</v>
      </c>
      <c r="P1349" s="3" t="s">
        <v>25</v>
      </c>
      <c r="Q1349" s="3">
        <v>47</v>
      </c>
      <c r="R1349" s="3" t="s">
        <v>74</v>
      </c>
      <c r="S1349" s="3" t="s">
        <v>87</v>
      </c>
      <c r="T1349" s="3">
        <f>COUNTBLANK(shopping_behavior_updated[Customer ID])</f>
        <v>0</v>
      </c>
      <c r="U1349" s="3">
        <f>IF(IFERROR(VLOOKUP(shopping_behavior_updated[[#This Row],[Customer ID]],A1350:$A$3902,1,FALSE),0),1,0)</f>
        <v>0</v>
      </c>
    </row>
    <row r="1350" spans="1:21" x14ac:dyDescent="0.2">
      <c r="A1350" s="3">
        <v>1349</v>
      </c>
      <c r="B1350" s="3">
        <v>19</v>
      </c>
      <c r="C1350" s="3" t="s">
        <v>18</v>
      </c>
      <c r="D1350" s="3" t="s">
        <v>132</v>
      </c>
      <c r="E1350" s="3" t="s">
        <v>66</v>
      </c>
      <c r="F1350" s="3">
        <v>54</v>
      </c>
      <c r="G1350" s="3" t="s">
        <v>144</v>
      </c>
      <c r="H1350" s="3" t="s">
        <v>91</v>
      </c>
      <c r="I1350" s="3" t="s">
        <v>72</v>
      </c>
      <c r="J1350" s="3" t="s">
        <v>36</v>
      </c>
      <c r="K1350" s="3">
        <v>32</v>
      </c>
      <c r="L1350" s="3" t="s">
        <v>151</v>
      </c>
      <c r="M1350" s="3" t="str">
        <f>IF(shopping_behavior_updated[[#This Row],[Subscription Status]]="","desconocido",shopping_behavior_updated[[#This Row],[Subscription Status]])</f>
        <v>No</v>
      </c>
      <c r="N1350" s="3" t="s">
        <v>53</v>
      </c>
      <c r="O1350" s="3" t="s">
        <v>25</v>
      </c>
      <c r="P1350" s="3" t="s">
        <v>25</v>
      </c>
      <c r="Q1350" s="3">
        <v>23</v>
      </c>
      <c r="R1350" s="3" t="s">
        <v>38</v>
      </c>
      <c r="S1350" s="3" t="s">
        <v>28</v>
      </c>
      <c r="T1350" s="3">
        <f>COUNTBLANK(shopping_behavior_updated[Customer ID])</f>
        <v>0</v>
      </c>
      <c r="U1350" s="3">
        <f>IF(IFERROR(VLOOKUP(shopping_behavior_updated[[#This Row],[Customer ID]],A1351:$A$3902,1,FALSE),0),1,0)</f>
        <v>0</v>
      </c>
    </row>
    <row r="1351" spans="1:21" x14ac:dyDescent="0.2">
      <c r="A1351" s="3">
        <v>1350</v>
      </c>
      <c r="B1351" s="3">
        <v>21</v>
      </c>
      <c r="C1351" s="3" t="s">
        <v>18</v>
      </c>
      <c r="D1351" s="3" t="s">
        <v>124</v>
      </c>
      <c r="E1351" s="3" t="s">
        <v>20</v>
      </c>
      <c r="F1351" s="3">
        <v>36</v>
      </c>
      <c r="G1351" s="3" t="s">
        <v>130</v>
      </c>
      <c r="H1351" s="3" t="s">
        <v>91</v>
      </c>
      <c r="I1351" s="3" t="s">
        <v>93</v>
      </c>
      <c r="J1351" s="3" t="s">
        <v>36</v>
      </c>
      <c r="K1351" s="3">
        <v>32</v>
      </c>
      <c r="L1351" s="3" t="s">
        <v>151</v>
      </c>
      <c r="M1351" s="3" t="str">
        <f>IF(shopping_behavior_updated[[#This Row],[Subscription Status]]="","desconocido",shopping_behavior_updated[[#This Row],[Subscription Status]])</f>
        <v>No</v>
      </c>
      <c r="N1351" s="3" t="s">
        <v>44</v>
      </c>
      <c r="O1351" s="3" t="s">
        <v>25</v>
      </c>
      <c r="P1351" s="3" t="s">
        <v>25</v>
      </c>
      <c r="Q1351" s="3">
        <v>23</v>
      </c>
      <c r="R1351" s="3" t="s">
        <v>32</v>
      </c>
      <c r="S1351" s="3" t="s">
        <v>75</v>
      </c>
      <c r="T1351" s="3">
        <f>COUNTBLANK(shopping_behavior_updated[Customer ID])</f>
        <v>0</v>
      </c>
      <c r="U1351" s="3">
        <f>IF(IFERROR(VLOOKUP(shopping_behavior_updated[[#This Row],[Customer ID]],A1352:$A$3902,1,FALSE),0),1,0)</f>
        <v>0</v>
      </c>
    </row>
    <row r="1352" spans="1:21" x14ac:dyDescent="0.2">
      <c r="A1352" s="3">
        <v>1351</v>
      </c>
      <c r="B1352" s="3">
        <v>31</v>
      </c>
      <c r="C1352" s="3" t="s">
        <v>18</v>
      </c>
      <c r="D1352" s="3" t="s">
        <v>88</v>
      </c>
      <c r="E1352" s="3" t="s">
        <v>66</v>
      </c>
      <c r="F1352" s="3">
        <v>71</v>
      </c>
      <c r="G1352" s="3" t="s">
        <v>78</v>
      </c>
      <c r="H1352" s="3" t="s">
        <v>43</v>
      </c>
      <c r="I1352" s="3" t="s">
        <v>120</v>
      </c>
      <c r="J1352" s="3" t="s">
        <v>56</v>
      </c>
      <c r="K1352" s="3">
        <v>43</v>
      </c>
      <c r="L1352" s="3" t="s">
        <v>151</v>
      </c>
      <c r="M1352" s="3" t="str">
        <f>IF(shopping_behavior_updated[[#This Row],[Subscription Status]]="","desconocido",shopping_behavior_updated[[#This Row],[Subscription Status]])</f>
        <v>No</v>
      </c>
      <c r="N1352" s="3" t="s">
        <v>44</v>
      </c>
      <c r="O1352" s="3" t="s">
        <v>25</v>
      </c>
      <c r="P1352" s="3" t="s">
        <v>25</v>
      </c>
      <c r="Q1352" s="3">
        <v>1</v>
      </c>
      <c r="R1352" s="3" t="s">
        <v>32</v>
      </c>
      <c r="S1352" s="3" t="s">
        <v>96</v>
      </c>
      <c r="T1352" s="3">
        <f>COUNTBLANK(shopping_behavior_updated[Customer ID])</f>
        <v>0</v>
      </c>
      <c r="U1352" s="3">
        <f>IF(IFERROR(VLOOKUP(shopping_behavior_updated[[#This Row],[Customer ID]],A1353:$A$3902,1,FALSE),0),1,0)</f>
        <v>0</v>
      </c>
    </row>
    <row r="1353" spans="1:21" x14ac:dyDescent="0.2">
      <c r="A1353" s="3">
        <v>1352</v>
      </c>
      <c r="B1353" s="3">
        <v>30</v>
      </c>
      <c r="C1353" s="3" t="s">
        <v>18</v>
      </c>
      <c r="D1353" s="3" t="s">
        <v>61</v>
      </c>
      <c r="E1353" s="3" t="s">
        <v>62</v>
      </c>
      <c r="F1353" s="3">
        <v>31</v>
      </c>
      <c r="G1353" s="3" t="s">
        <v>128</v>
      </c>
      <c r="H1353" s="3" t="s">
        <v>22</v>
      </c>
      <c r="I1353" s="3" t="s">
        <v>31</v>
      </c>
      <c r="J1353" s="3" t="s">
        <v>52</v>
      </c>
      <c r="K1353" s="3">
        <v>28</v>
      </c>
      <c r="L1353" s="3" t="s">
        <v>151</v>
      </c>
      <c r="M1353" s="3" t="str">
        <f>IF(shopping_behavior_updated[[#This Row],[Subscription Status]]="","desconocido",shopping_behavior_updated[[#This Row],[Subscription Status]])</f>
        <v>No</v>
      </c>
      <c r="N1353" s="3" t="s">
        <v>69</v>
      </c>
      <c r="O1353" s="3" t="s">
        <v>25</v>
      </c>
      <c r="P1353" s="3" t="s">
        <v>25</v>
      </c>
      <c r="Q1353" s="3">
        <v>28</v>
      </c>
      <c r="R1353" s="3" t="s">
        <v>74</v>
      </c>
      <c r="S1353" s="3" t="s">
        <v>57</v>
      </c>
      <c r="T1353" s="3">
        <f>COUNTBLANK(shopping_behavior_updated[Customer ID])</f>
        <v>0</v>
      </c>
      <c r="U1353" s="3">
        <f>IF(IFERROR(VLOOKUP(shopping_behavior_updated[[#This Row],[Customer ID]],A1354:$A$3902,1,FALSE),0),1,0)</f>
        <v>0</v>
      </c>
    </row>
    <row r="1354" spans="1:21" x14ac:dyDescent="0.2">
      <c r="A1354" s="3">
        <v>1353</v>
      </c>
      <c r="B1354" s="3">
        <v>65</v>
      </c>
      <c r="C1354" s="3" t="s">
        <v>18</v>
      </c>
      <c r="D1354" s="3" t="s">
        <v>123</v>
      </c>
      <c r="E1354" s="3" t="s">
        <v>66</v>
      </c>
      <c r="F1354" s="3">
        <v>89</v>
      </c>
      <c r="G1354" s="3" t="s">
        <v>115</v>
      </c>
      <c r="H1354" s="3" t="s">
        <v>91</v>
      </c>
      <c r="I1354" s="3" t="s">
        <v>120</v>
      </c>
      <c r="J1354" s="3" t="s">
        <v>36</v>
      </c>
      <c r="K1354" s="3">
        <v>45</v>
      </c>
      <c r="L1354" s="3" t="s">
        <v>151</v>
      </c>
      <c r="M1354" s="3" t="str">
        <f>IF(shopping_behavior_updated[[#This Row],[Subscription Status]]="","desconocido",shopping_behavior_updated[[#This Row],[Subscription Status]])</f>
        <v>No</v>
      </c>
      <c r="N1354" s="3" t="s">
        <v>44</v>
      </c>
      <c r="O1354" s="3" t="s">
        <v>25</v>
      </c>
      <c r="P1354" s="3" t="s">
        <v>25</v>
      </c>
      <c r="Q1354" s="3">
        <v>37</v>
      </c>
      <c r="R1354" s="3" t="s">
        <v>38</v>
      </c>
      <c r="S1354" s="3" t="s">
        <v>75</v>
      </c>
      <c r="T1354" s="3">
        <f>COUNTBLANK(shopping_behavior_updated[Customer ID])</f>
        <v>0</v>
      </c>
      <c r="U1354" s="3">
        <f>IF(IFERROR(VLOOKUP(shopping_behavior_updated[[#This Row],[Customer ID]],A1355:$A$3902,1,FALSE),0),1,0)</f>
        <v>0</v>
      </c>
    </row>
    <row r="1355" spans="1:21" x14ac:dyDescent="0.2">
      <c r="A1355" s="3">
        <v>1354</v>
      </c>
      <c r="B1355" s="3">
        <v>39</v>
      </c>
      <c r="C1355" s="3" t="s">
        <v>18</v>
      </c>
      <c r="D1355" s="3" t="s">
        <v>94</v>
      </c>
      <c r="E1355" s="3" t="s">
        <v>20</v>
      </c>
      <c r="F1355" s="3">
        <v>83</v>
      </c>
      <c r="G1355" s="3" t="s">
        <v>46</v>
      </c>
      <c r="H1355" s="3" t="s">
        <v>43</v>
      </c>
      <c r="I1355" s="3" t="s">
        <v>84</v>
      </c>
      <c r="J1355" s="3" t="s">
        <v>24</v>
      </c>
      <c r="K1355" s="3">
        <v>41</v>
      </c>
      <c r="L1355" s="3" t="s">
        <v>151</v>
      </c>
      <c r="M1355" s="3" t="str">
        <f>IF(shopping_behavior_updated[[#This Row],[Subscription Status]]="","desconocido",shopping_behavior_updated[[#This Row],[Subscription Status]])</f>
        <v>No</v>
      </c>
      <c r="N1355" s="3" t="s">
        <v>44</v>
      </c>
      <c r="O1355" s="3" t="s">
        <v>25</v>
      </c>
      <c r="P1355" s="3" t="s">
        <v>25</v>
      </c>
      <c r="Q1355" s="3">
        <v>4</v>
      </c>
      <c r="R1355" s="3" t="s">
        <v>32</v>
      </c>
      <c r="S1355" s="3" t="s">
        <v>96</v>
      </c>
      <c r="T1355" s="3">
        <f>COUNTBLANK(shopping_behavior_updated[Customer ID])</f>
        <v>0</v>
      </c>
      <c r="U1355" s="3">
        <f>IF(IFERROR(VLOOKUP(shopping_behavior_updated[[#This Row],[Customer ID]],A1356:$A$3902,1,FALSE),0),1,0)</f>
        <v>0</v>
      </c>
    </row>
    <row r="1356" spans="1:21" x14ac:dyDescent="0.2">
      <c r="A1356" s="3">
        <v>1355</v>
      </c>
      <c r="B1356" s="3">
        <v>64</v>
      </c>
      <c r="C1356" s="3" t="s">
        <v>18</v>
      </c>
      <c r="D1356" s="3" t="s">
        <v>131</v>
      </c>
      <c r="E1356" s="3" t="s">
        <v>66</v>
      </c>
      <c r="F1356" s="3">
        <v>42</v>
      </c>
      <c r="G1356" s="3" t="s">
        <v>127</v>
      </c>
      <c r="H1356" s="3" t="s">
        <v>43</v>
      </c>
      <c r="I1356" s="3" t="s">
        <v>23</v>
      </c>
      <c r="J1356" s="3" t="s">
        <v>36</v>
      </c>
      <c r="K1356" s="3">
        <v>36</v>
      </c>
      <c r="L1356" s="3" t="s">
        <v>151</v>
      </c>
      <c r="M1356" s="3" t="str">
        <f>IF(shopping_behavior_updated[[#This Row],[Subscription Status]]="","desconocido",shopping_behavior_updated[[#This Row],[Subscription Status]])</f>
        <v>No</v>
      </c>
      <c r="N1356" s="3" t="s">
        <v>69</v>
      </c>
      <c r="O1356" s="3" t="s">
        <v>25</v>
      </c>
      <c r="P1356" s="3" t="s">
        <v>25</v>
      </c>
      <c r="Q1356" s="3">
        <v>21</v>
      </c>
      <c r="R1356" s="3" t="s">
        <v>74</v>
      </c>
      <c r="S1356" s="3" t="s">
        <v>57</v>
      </c>
      <c r="T1356" s="3">
        <f>COUNTBLANK(shopping_behavior_updated[Customer ID])</f>
        <v>0</v>
      </c>
      <c r="U1356" s="3">
        <f>IF(IFERROR(VLOOKUP(shopping_behavior_updated[[#This Row],[Customer ID]],A1357:$A$3902,1,FALSE),0),1,0)</f>
        <v>0</v>
      </c>
    </row>
    <row r="1357" spans="1:21" x14ac:dyDescent="0.2">
      <c r="A1357" s="3">
        <v>1356</v>
      </c>
      <c r="B1357" s="3">
        <v>59</v>
      </c>
      <c r="C1357" s="3" t="s">
        <v>18</v>
      </c>
      <c r="D1357" s="3" t="s">
        <v>58</v>
      </c>
      <c r="E1357" s="3" t="s">
        <v>20</v>
      </c>
      <c r="F1357" s="3">
        <v>91</v>
      </c>
      <c r="G1357" s="3" t="s">
        <v>102</v>
      </c>
      <c r="H1357" s="3" t="s">
        <v>43</v>
      </c>
      <c r="I1357" s="3" t="s">
        <v>143</v>
      </c>
      <c r="J1357" s="3" t="s">
        <v>52</v>
      </c>
      <c r="K1357" s="3">
        <v>3</v>
      </c>
      <c r="L1357" s="3" t="s">
        <v>151</v>
      </c>
      <c r="M1357" s="3" t="str">
        <f>IF(shopping_behavior_updated[[#This Row],[Subscription Status]]="","desconocido",shopping_behavior_updated[[#This Row],[Subscription Status]])</f>
        <v>No</v>
      </c>
      <c r="N1357" s="3" t="s">
        <v>69</v>
      </c>
      <c r="O1357" s="3" t="s">
        <v>25</v>
      </c>
      <c r="P1357" s="3" t="s">
        <v>25</v>
      </c>
      <c r="Q1357" s="3">
        <v>50</v>
      </c>
      <c r="R1357" s="3" t="s">
        <v>45</v>
      </c>
      <c r="S1357" s="3" t="s">
        <v>75</v>
      </c>
      <c r="T1357" s="3">
        <f>COUNTBLANK(shopping_behavior_updated[Customer ID])</f>
        <v>0</v>
      </c>
      <c r="U1357" s="3">
        <f>IF(IFERROR(VLOOKUP(shopping_behavior_updated[[#This Row],[Customer ID]],A1358:$A$3902,1,FALSE),0),1,0)</f>
        <v>0</v>
      </c>
    </row>
    <row r="1358" spans="1:21" x14ac:dyDescent="0.2">
      <c r="A1358" s="3">
        <v>1357</v>
      </c>
      <c r="B1358" s="3">
        <v>49</v>
      </c>
      <c r="C1358" s="3" t="s">
        <v>18</v>
      </c>
      <c r="D1358" s="3" t="s">
        <v>101</v>
      </c>
      <c r="E1358" s="3" t="s">
        <v>62</v>
      </c>
      <c r="F1358" s="3">
        <v>61</v>
      </c>
      <c r="G1358" s="3" t="s">
        <v>115</v>
      </c>
      <c r="H1358" s="3" t="s">
        <v>43</v>
      </c>
      <c r="I1358" s="3" t="s">
        <v>108</v>
      </c>
      <c r="J1358" s="3" t="s">
        <v>36</v>
      </c>
      <c r="K1358" s="3">
        <v>4</v>
      </c>
      <c r="L1358" s="3" t="s">
        <v>151</v>
      </c>
      <c r="M1358" s="3" t="str">
        <f>IF(shopping_behavior_updated[[#This Row],[Subscription Status]]="","desconocido",shopping_behavior_updated[[#This Row],[Subscription Status]])</f>
        <v>No</v>
      </c>
      <c r="N1358" s="3" t="s">
        <v>37</v>
      </c>
      <c r="O1358" s="3" t="s">
        <v>25</v>
      </c>
      <c r="P1358" s="3" t="s">
        <v>25</v>
      </c>
      <c r="Q1358" s="3">
        <v>34</v>
      </c>
      <c r="R1358" s="3" t="s">
        <v>74</v>
      </c>
      <c r="S1358" s="3" t="s">
        <v>48</v>
      </c>
      <c r="T1358" s="3">
        <f>COUNTBLANK(shopping_behavior_updated[Customer ID])</f>
        <v>0</v>
      </c>
      <c r="U1358" s="3">
        <f>IF(IFERROR(VLOOKUP(shopping_behavior_updated[[#This Row],[Customer ID]],A1359:$A$3902,1,FALSE),0),1,0)</f>
        <v>0</v>
      </c>
    </row>
    <row r="1359" spans="1:21" x14ac:dyDescent="0.2">
      <c r="A1359" s="3">
        <v>1358</v>
      </c>
      <c r="B1359" s="3">
        <v>24</v>
      </c>
      <c r="C1359" s="3" t="s">
        <v>18</v>
      </c>
      <c r="D1359" s="3" t="s">
        <v>131</v>
      </c>
      <c r="E1359" s="3" t="s">
        <v>66</v>
      </c>
      <c r="F1359" s="3">
        <v>66</v>
      </c>
      <c r="G1359" s="3" t="s">
        <v>104</v>
      </c>
      <c r="H1359" s="3" t="s">
        <v>35</v>
      </c>
      <c r="I1359" s="3" t="s">
        <v>107</v>
      </c>
      <c r="J1359" s="3" t="s">
        <v>52</v>
      </c>
      <c r="K1359" s="3">
        <v>35</v>
      </c>
      <c r="L1359" s="3" t="s">
        <v>151</v>
      </c>
      <c r="M1359" s="3" t="str">
        <f>IF(shopping_behavior_updated[[#This Row],[Subscription Status]]="","desconocido",shopping_behavior_updated[[#This Row],[Subscription Status]])</f>
        <v>No</v>
      </c>
      <c r="N1359" s="3" t="s">
        <v>44</v>
      </c>
      <c r="O1359" s="3" t="s">
        <v>25</v>
      </c>
      <c r="P1359" s="3" t="s">
        <v>25</v>
      </c>
      <c r="Q1359" s="3">
        <v>20</v>
      </c>
      <c r="R1359" s="3" t="s">
        <v>32</v>
      </c>
      <c r="S1359" s="3" t="s">
        <v>57</v>
      </c>
      <c r="T1359" s="3">
        <f>COUNTBLANK(shopping_behavior_updated[Customer ID])</f>
        <v>0</v>
      </c>
      <c r="U1359" s="3">
        <f>IF(IFERROR(VLOOKUP(shopping_behavior_updated[[#This Row],[Customer ID]],A1360:$A$3902,1,FALSE),0),1,0)</f>
        <v>0</v>
      </c>
    </row>
    <row r="1360" spans="1:21" x14ac:dyDescent="0.2">
      <c r="A1360" s="3">
        <v>1359</v>
      </c>
      <c r="B1360" s="3">
        <v>19</v>
      </c>
      <c r="C1360" s="3" t="s">
        <v>18</v>
      </c>
      <c r="D1360" s="3" t="s">
        <v>118</v>
      </c>
      <c r="E1360" s="3" t="s">
        <v>66</v>
      </c>
      <c r="F1360" s="3">
        <v>22</v>
      </c>
      <c r="G1360" s="3" t="s">
        <v>144</v>
      </c>
      <c r="H1360" s="3" t="s">
        <v>91</v>
      </c>
      <c r="I1360" s="3" t="s">
        <v>68</v>
      </c>
      <c r="J1360" s="3" t="s">
        <v>36</v>
      </c>
      <c r="K1360" s="3">
        <v>25</v>
      </c>
      <c r="L1360" s="3" t="s">
        <v>151</v>
      </c>
      <c r="M1360" s="3" t="str">
        <f>IF(shopping_behavior_updated[[#This Row],[Subscription Status]]="","desconocido",shopping_behavior_updated[[#This Row],[Subscription Status]])</f>
        <v>No</v>
      </c>
      <c r="N1360" s="3" t="s">
        <v>73</v>
      </c>
      <c r="O1360" s="3" t="s">
        <v>25</v>
      </c>
      <c r="P1360" s="3" t="s">
        <v>25</v>
      </c>
      <c r="Q1360" s="3">
        <v>25</v>
      </c>
      <c r="R1360" s="3" t="s">
        <v>27</v>
      </c>
      <c r="S1360" s="3" t="s">
        <v>96</v>
      </c>
      <c r="T1360" s="3">
        <f>COUNTBLANK(shopping_behavior_updated[Customer ID])</f>
        <v>0</v>
      </c>
      <c r="U1360" s="3">
        <f>IF(IFERROR(VLOOKUP(shopping_behavior_updated[[#This Row],[Customer ID]],A1361:$A$3902,1,FALSE),0),1,0)</f>
        <v>0</v>
      </c>
    </row>
    <row r="1361" spans="1:21" x14ac:dyDescent="0.2">
      <c r="A1361" s="3">
        <v>1360</v>
      </c>
      <c r="B1361" s="3">
        <v>27</v>
      </c>
      <c r="C1361" s="3" t="s">
        <v>18</v>
      </c>
      <c r="D1361" s="3" t="s">
        <v>103</v>
      </c>
      <c r="E1361" s="3" t="s">
        <v>20</v>
      </c>
      <c r="F1361" s="3">
        <v>68</v>
      </c>
      <c r="G1361" s="3" t="s">
        <v>97</v>
      </c>
      <c r="H1361" s="3" t="s">
        <v>35</v>
      </c>
      <c r="I1361" s="3" t="s">
        <v>108</v>
      </c>
      <c r="J1361" s="3" t="s">
        <v>24</v>
      </c>
      <c r="K1361" s="3">
        <v>43</v>
      </c>
      <c r="L1361" s="3" t="s">
        <v>151</v>
      </c>
      <c r="M1361" s="3" t="str">
        <f>IF(shopping_behavior_updated[[#This Row],[Subscription Status]]="","desconocido",shopping_behavior_updated[[#This Row],[Subscription Status]])</f>
        <v>No</v>
      </c>
      <c r="N1361" s="3" t="s">
        <v>73</v>
      </c>
      <c r="O1361" s="3" t="s">
        <v>25</v>
      </c>
      <c r="P1361" s="3" t="s">
        <v>25</v>
      </c>
      <c r="Q1361" s="3">
        <v>26</v>
      </c>
      <c r="R1361" s="3" t="s">
        <v>74</v>
      </c>
      <c r="S1361" s="3" t="s">
        <v>28</v>
      </c>
      <c r="T1361" s="3">
        <f>COUNTBLANK(shopping_behavior_updated[Customer ID])</f>
        <v>0</v>
      </c>
      <c r="U1361" s="3">
        <f>IF(IFERROR(VLOOKUP(shopping_behavior_updated[[#This Row],[Customer ID]],A1362:$A$3902,1,FALSE),0),1,0)</f>
        <v>0</v>
      </c>
    </row>
    <row r="1362" spans="1:21" x14ac:dyDescent="0.2">
      <c r="A1362" s="3">
        <v>1361</v>
      </c>
      <c r="B1362" s="3">
        <v>56</v>
      </c>
      <c r="C1362" s="3" t="s">
        <v>18</v>
      </c>
      <c r="D1362" s="3" t="s">
        <v>86</v>
      </c>
      <c r="E1362" s="3" t="s">
        <v>20</v>
      </c>
      <c r="F1362" s="3">
        <v>43</v>
      </c>
      <c r="G1362" s="3" t="s">
        <v>89</v>
      </c>
      <c r="H1362" s="3" t="s">
        <v>22</v>
      </c>
      <c r="I1362" s="3" t="s">
        <v>93</v>
      </c>
      <c r="J1362" s="3" t="s">
        <v>56</v>
      </c>
      <c r="K1362" s="3">
        <v>28</v>
      </c>
      <c r="L1362" s="3" t="s">
        <v>151</v>
      </c>
      <c r="M1362" s="3" t="str">
        <f>IF(shopping_behavior_updated[[#This Row],[Subscription Status]]="","desconocido",shopping_behavior_updated[[#This Row],[Subscription Status]])</f>
        <v>No</v>
      </c>
      <c r="N1362" s="3" t="s">
        <v>26</v>
      </c>
      <c r="O1362" s="3" t="s">
        <v>25</v>
      </c>
      <c r="P1362" s="3" t="s">
        <v>25</v>
      </c>
      <c r="Q1362" s="3">
        <v>4</v>
      </c>
      <c r="R1362" s="3" t="s">
        <v>74</v>
      </c>
      <c r="S1362" s="3" t="s">
        <v>48</v>
      </c>
      <c r="T1362" s="3">
        <f>COUNTBLANK(shopping_behavior_updated[Customer ID])</f>
        <v>0</v>
      </c>
      <c r="U1362" s="3">
        <f>IF(IFERROR(VLOOKUP(shopping_behavior_updated[[#This Row],[Customer ID]],A1363:$A$3902,1,FALSE),0),1,0)</f>
        <v>0</v>
      </c>
    </row>
    <row r="1363" spans="1:21" x14ac:dyDescent="0.2">
      <c r="A1363" s="3">
        <v>1362</v>
      </c>
      <c r="B1363" s="3">
        <v>49</v>
      </c>
      <c r="C1363" s="3" t="s">
        <v>18</v>
      </c>
      <c r="D1363" s="3" t="s">
        <v>80</v>
      </c>
      <c r="E1363" s="3" t="s">
        <v>20</v>
      </c>
      <c r="F1363" s="3">
        <v>32</v>
      </c>
      <c r="G1363" s="3" t="s">
        <v>89</v>
      </c>
      <c r="H1363" s="3" t="s">
        <v>43</v>
      </c>
      <c r="I1363" s="3" t="s">
        <v>117</v>
      </c>
      <c r="J1363" s="3" t="s">
        <v>56</v>
      </c>
      <c r="K1363" s="3">
        <v>37</v>
      </c>
      <c r="L1363" s="3" t="s">
        <v>151</v>
      </c>
      <c r="M1363" s="3" t="str">
        <f>IF(shopping_behavior_updated[[#This Row],[Subscription Status]]="","desconocido",shopping_behavior_updated[[#This Row],[Subscription Status]])</f>
        <v>No</v>
      </c>
      <c r="N1363" s="3" t="s">
        <v>44</v>
      </c>
      <c r="O1363" s="3" t="s">
        <v>25</v>
      </c>
      <c r="P1363" s="3" t="s">
        <v>25</v>
      </c>
      <c r="Q1363" s="3">
        <v>39</v>
      </c>
      <c r="R1363" s="3" t="s">
        <v>85</v>
      </c>
      <c r="S1363" s="3" t="s">
        <v>87</v>
      </c>
      <c r="T1363" s="3">
        <f>COUNTBLANK(shopping_behavior_updated[Customer ID])</f>
        <v>0</v>
      </c>
      <c r="U1363" s="3">
        <f>IF(IFERROR(VLOOKUP(shopping_behavior_updated[[#This Row],[Customer ID]],A1364:$A$3902,1,FALSE),0),1,0)</f>
        <v>0</v>
      </c>
    </row>
    <row r="1364" spans="1:21" x14ac:dyDescent="0.2">
      <c r="A1364" s="3">
        <v>1363</v>
      </c>
      <c r="B1364" s="3">
        <v>41</v>
      </c>
      <c r="C1364" s="3" t="s">
        <v>18</v>
      </c>
      <c r="D1364" s="3" t="s">
        <v>61</v>
      </c>
      <c r="E1364" s="3" t="s">
        <v>62</v>
      </c>
      <c r="F1364" s="3">
        <v>46</v>
      </c>
      <c r="G1364" s="3" t="s">
        <v>111</v>
      </c>
      <c r="H1364" s="3" t="s">
        <v>43</v>
      </c>
      <c r="I1364" s="3" t="s">
        <v>23</v>
      </c>
      <c r="J1364" s="3" t="s">
        <v>56</v>
      </c>
      <c r="K1364" s="3">
        <v>43</v>
      </c>
      <c r="L1364" s="3" t="s">
        <v>151</v>
      </c>
      <c r="M1364" s="3" t="str">
        <f>IF(shopping_behavior_updated[[#This Row],[Subscription Status]]="","desconocido",shopping_behavior_updated[[#This Row],[Subscription Status]])</f>
        <v>No</v>
      </c>
      <c r="N1364" s="3" t="s">
        <v>26</v>
      </c>
      <c r="O1364" s="3" t="s">
        <v>25</v>
      </c>
      <c r="P1364" s="3" t="s">
        <v>25</v>
      </c>
      <c r="Q1364" s="3">
        <v>29</v>
      </c>
      <c r="R1364" s="3" t="s">
        <v>32</v>
      </c>
      <c r="S1364" s="3" t="s">
        <v>39</v>
      </c>
      <c r="T1364" s="3">
        <f>COUNTBLANK(shopping_behavior_updated[Customer ID])</f>
        <v>0</v>
      </c>
      <c r="U1364" s="3">
        <f>IF(IFERROR(VLOOKUP(shopping_behavior_updated[[#This Row],[Customer ID]],A1365:$A$3902,1,FALSE),0),1,0)</f>
        <v>0</v>
      </c>
    </row>
    <row r="1365" spans="1:21" x14ac:dyDescent="0.2">
      <c r="A1365" s="3">
        <v>1364</v>
      </c>
      <c r="B1365" s="3">
        <v>36</v>
      </c>
      <c r="C1365" s="3" t="s">
        <v>18</v>
      </c>
      <c r="D1365" s="3" t="s">
        <v>19</v>
      </c>
      <c r="E1365" s="3" t="s">
        <v>20</v>
      </c>
      <c r="F1365" s="3">
        <v>90</v>
      </c>
      <c r="G1365" s="3" t="s">
        <v>149</v>
      </c>
      <c r="H1365" s="3" t="s">
        <v>22</v>
      </c>
      <c r="I1365" s="3" t="s">
        <v>107</v>
      </c>
      <c r="J1365" s="3" t="s">
        <v>52</v>
      </c>
      <c r="K1365" s="3">
        <v>4</v>
      </c>
      <c r="L1365" s="3" t="s">
        <v>151</v>
      </c>
      <c r="M1365" s="3" t="str">
        <f>IF(shopping_behavior_updated[[#This Row],[Subscription Status]]="","desconocido",shopping_behavior_updated[[#This Row],[Subscription Status]])</f>
        <v>No</v>
      </c>
      <c r="N1365" s="3" t="s">
        <v>26</v>
      </c>
      <c r="O1365" s="3" t="s">
        <v>25</v>
      </c>
      <c r="P1365" s="3" t="s">
        <v>25</v>
      </c>
      <c r="Q1365" s="3">
        <v>47</v>
      </c>
      <c r="R1365" s="3" t="s">
        <v>45</v>
      </c>
      <c r="S1365" s="3" t="s">
        <v>57</v>
      </c>
      <c r="T1365" s="3">
        <f>COUNTBLANK(shopping_behavior_updated[Customer ID])</f>
        <v>0</v>
      </c>
      <c r="U1365" s="3">
        <f>IF(IFERROR(VLOOKUP(shopping_behavior_updated[[#This Row],[Customer ID]],A1366:$A$3902,1,FALSE),0),1,0)</f>
        <v>0</v>
      </c>
    </row>
    <row r="1366" spans="1:21" x14ac:dyDescent="0.2">
      <c r="A1366" s="3">
        <v>1365</v>
      </c>
      <c r="B1366" s="3">
        <v>68</v>
      </c>
      <c r="C1366" s="3" t="s">
        <v>18</v>
      </c>
      <c r="D1366" s="3" t="s">
        <v>123</v>
      </c>
      <c r="E1366" s="3" t="s">
        <v>66</v>
      </c>
      <c r="F1366" s="3">
        <v>75</v>
      </c>
      <c r="G1366" s="3" t="s">
        <v>78</v>
      </c>
      <c r="H1366" s="3" t="s">
        <v>22</v>
      </c>
      <c r="I1366" s="3" t="s">
        <v>133</v>
      </c>
      <c r="J1366" s="3" t="s">
        <v>56</v>
      </c>
      <c r="K1366" s="3">
        <v>47</v>
      </c>
      <c r="L1366" s="3" t="s">
        <v>151</v>
      </c>
      <c r="M1366" s="3" t="str">
        <f>IF(shopping_behavior_updated[[#This Row],[Subscription Status]]="","desconocido",shopping_behavior_updated[[#This Row],[Subscription Status]])</f>
        <v>No</v>
      </c>
      <c r="N1366" s="3" t="s">
        <v>26</v>
      </c>
      <c r="O1366" s="3" t="s">
        <v>25</v>
      </c>
      <c r="P1366" s="3" t="s">
        <v>25</v>
      </c>
      <c r="Q1366" s="3">
        <v>5</v>
      </c>
      <c r="R1366" s="3" t="s">
        <v>32</v>
      </c>
      <c r="S1366" s="3" t="s">
        <v>96</v>
      </c>
      <c r="T1366" s="3">
        <f>COUNTBLANK(shopping_behavior_updated[Customer ID])</f>
        <v>0</v>
      </c>
      <c r="U1366" s="3">
        <f>IF(IFERROR(VLOOKUP(shopping_behavior_updated[[#This Row],[Customer ID]],A1367:$A$3902,1,FALSE),0),1,0)</f>
        <v>0</v>
      </c>
    </row>
    <row r="1367" spans="1:21" x14ac:dyDescent="0.2">
      <c r="A1367" s="3">
        <v>1366</v>
      </c>
      <c r="B1367" s="3">
        <v>28</v>
      </c>
      <c r="C1367" s="3" t="s">
        <v>18</v>
      </c>
      <c r="D1367" s="3" t="s">
        <v>65</v>
      </c>
      <c r="E1367" s="3" t="s">
        <v>66</v>
      </c>
      <c r="F1367" s="3">
        <v>69</v>
      </c>
      <c r="G1367" s="3" t="s">
        <v>115</v>
      </c>
      <c r="H1367" s="3" t="s">
        <v>43</v>
      </c>
      <c r="I1367" s="3" t="s">
        <v>135</v>
      </c>
      <c r="J1367" s="3" t="s">
        <v>24</v>
      </c>
      <c r="K1367" s="3">
        <v>45</v>
      </c>
      <c r="L1367" s="3" t="s">
        <v>151</v>
      </c>
      <c r="M1367" s="3" t="str">
        <f>IF(shopping_behavior_updated[[#This Row],[Subscription Status]]="","desconocido",shopping_behavior_updated[[#This Row],[Subscription Status]])</f>
        <v>No</v>
      </c>
      <c r="N1367" s="3" t="s">
        <v>73</v>
      </c>
      <c r="O1367" s="3" t="s">
        <v>25</v>
      </c>
      <c r="P1367" s="3" t="s">
        <v>25</v>
      </c>
      <c r="Q1367" s="3">
        <v>18</v>
      </c>
      <c r="R1367" s="3" t="s">
        <v>74</v>
      </c>
      <c r="S1367" s="3" t="s">
        <v>28</v>
      </c>
      <c r="T1367" s="3">
        <f>COUNTBLANK(shopping_behavior_updated[Customer ID])</f>
        <v>0</v>
      </c>
      <c r="U1367" s="3">
        <f>IF(IFERROR(VLOOKUP(shopping_behavior_updated[[#This Row],[Customer ID]],A1368:$A$3902,1,FALSE),0),1,0)</f>
        <v>0</v>
      </c>
    </row>
    <row r="1368" spans="1:21" x14ac:dyDescent="0.2">
      <c r="A1368" s="3">
        <v>1367</v>
      </c>
      <c r="B1368" s="3">
        <v>45</v>
      </c>
      <c r="C1368" s="3" t="s">
        <v>18</v>
      </c>
      <c r="D1368" s="3" t="s">
        <v>132</v>
      </c>
      <c r="E1368" s="3" t="s">
        <v>66</v>
      </c>
      <c r="F1368" s="3">
        <v>40</v>
      </c>
      <c r="G1368" s="3" t="s">
        <v>145</v>
      </c>
      <c r="H1368" s="3" t="s">
        <v>43</v>
      </c>
      <c r="I1368" s="3" t="s">
        <v>135</v>
      </c>
      <c r="J1368" s="3" t="s">
        <v>56</v>
      </c>
      <c r="K1368" s="3">
        <v>31</v>
      </c>
      <c r="L1368" s="3" t="s">
        <v>151</v>
      </c>
      <c r="M1368" s="3" t="str">
        <f>IF(shopping_behavior_updated[[#This Row],[Subscription Status]]="","desconocido",shopping_behavior_updated[[#This Row],[Subscription Status]])</f>
        <v>No</v>
      </c>
      <c r="N1368" s="3" t="s">
        <v>37</v>
      </c>
      <c r="O1368" s="3" t="s">
        <v>25</v>
      </c>
      <c r="P1368" s="3" t="s">
        <v>25</v>
      </c>
      <c r="Q1368" s="3">
        <v>10</v>
      </c>
      <c r="R1368" s="3" t="s">
        <v>38</v>
      </c>
      <c r="S1368" s="3" t="s">
        <v>28</v>
      </c>
      <c r="T1368" s="3">
        <f>COUNTBLANK(shopping_behavior_updated[Customer ID])</f>
        <v>0</v>
      </c>
      <c r="U1368" s="3">
        <f>IF(IFERROR(VLOOKUP(shopping_behavior_updated[[#This Row],[Customer ID]],A1369:$A$3902,1,FALSE),0),1,0)</f>
        <v>0</v>
      </c>
    </row>
    <row r="1369" spans="1:21" x14ac:dyDescent="0.2">
      <c r="A1369" s="3">
        <v>1368</v>
      </c>
      <c r="B1369" s="3">
        <v>60</v>
      </c>
      <c r="C1369" s="3" t="s">
        <v>18</v>
      </c>
      <c r="D1369" s="3" t="s">
        <v>132</v>
      </c>
      <c r="E1369" s="3" t="s">
        <v>66</v>
      </c>
      <c r="F1369" s="3">
        <v>63</v>
      </c>
      <c r="G1369" s="3" t="s">
        <v>145</v>
      </c>
      <c r="H1369" s="3" t="s">
        <v>35</v>
      </c>
      <c r="I1369" s="3" t="s">
        <v>93</v>
      </c>
      <c r="J1369" s="3" t="s">
        <v>56</v>
      </c>
      <c r="K1369" s="3">
        <v>38</v>
      </c>
      <c r="L1369" s="3" t="s">
        <v>151</v>
      </c>
      <c r="M1369" s="3" t="str">
        <f>IF(shopping_behavior_updated[[#This Row],[Subscription Status]]="","desconocido",shopping_behavior_updated[[#This Row],[Subscription Status]])</f>
        <v>No</v>
      </c>
      <c r="N1369" s="3" t="s">
        <v>26</v>
      </c>
      <c r="O1369" s="3" t="s">
        <v>25</v>
      </c>
      <c r="P1369" s="3" t="s">
        <v>25</v>
      </c>
      <c r="Q1369" s="3">
        <v>25</v>
      </c>
      <c r="R1369" s="3" t="s">
        <v>32</v>
      </c>
      <c r="S1369" s="3" t="s">
        <v>57</v>
      </c>
      <c r="T1369" s="3">
        <f>COUNTBLANK(shopping_behavior_updated[Customer ID])</f>
        <v>0</v>
      </c>
      <c r="U1369" s="3">
        <f>IF(IFERROR(VLOOKUP(shopping_behavior_updated[[#This Row],[Customer ID]],A1370:$A$3902,1,FALSE),0),1,0)</f>
        <v>0</v>
      </c>
    </row>
    <row r="1370" spans="1:21" x14ac:dyDescent="0.2">
      <c r="A1370" s="3">
        <v>1369</v>
      </c>
      <c r="B1370" s="3">
        <v>21</v>
      </c>
      <c r="C1370" s="3" t="s">
        <v>18</v>
      </c>
      <c r="D1370" s="3" t="s">
        <v>54</v>
      </c>
      <c r="E1370" s="3" t="s">
        <v>20</v>
      </c>
      <c r="F1370" s="3">
        <v>36</v>
      </c>
      <c r="G1370" s="3" t="s">
        <v>149</v>
      </c>
      <c r="H1370" s="3" t="s">
        <v>22</v>
      </c>
      <c r="I1370" s="3" t="s">
        <v>120</v>
      </c>
      <c r="J1370" s="3" t="s">
        <v>52</v>
      </c>
      <c r="K1370" s="3">
        <v>49</v>
      </c>
      <c r="L1370" s="3" t="s">
        <v>151</v>
      </c>
      <c r="M1370" s="3" t="str">
        <f>IF(shopping_behavior_updated[[#This Row],[Subscription Status]]="","desconocido",shopping_behavior_updated[[#This Row],[Subscription Status]])</f>
        <v>No</v>
      </c>
      <c r="N1370" s="3" t="s">
        <v>26</v>
      </c>
      <c r="O1370" s="3" t="s">
        <v>25</v>
      </c>
      <c r="P1370" s="3" t="s">
        <v>25</v>
      </c>
      <c r="Q1370" s="3">
        <v>2</v>
      </c>
      <c r="R1370" s="3" t="s">
        <v>32</v>
      </c>
      <c r="S1370" s="3" t="s">
        <v>39</v>
      </c>
      <c r="T1370" s="3">
        <f>COUNTBLANK(shopping_behavior_updated[Customer ID])</f>
        <v>0</v>
      </c>
      <c r="U1370" s="3">
        <f>IF(IFERROR(VLOOKUP(shopping_behavior_updated[[#This Row],[Customer ID]],A1371:$A$3902,1,FALSE),0),1,0)</f>
        <v>0</v>
      </c>
    </row>
    <row r="1371" spans="1:21" x14ac:dyDescent="0.2">
      <c r="A1371" s="3">
        <v>1370</v>
      </c>
      <c r="B1371" s="3">
        <v>32</v>
      </c>
      <c r="C1371" s="3" t="s">
        <v>18</v>
      </c>
      <c r="D1371" s="3" t="s">
        <v>70</v>
      </c>
      <c r="E1371" s="3" t="s">
        <v>41</v>
      </c>
      <c r="F1371" s="3">
        <v>75</v>
      </c>
      <c r="G1371" s="3" t="s">
        <v>145</v>
      </c>
      <c r="H1371" s="3" t="s">
        <v>43</v>
      </c>
      <c r="I1371" s="3" t="s">
        <v>95</v>
      </c>
      <c r="J1371" s="3" t="s">
        <v>24</v>
      </c>
      <c r="K1371" s="3">
        <v>32</v>
      </c>
      <c r="L1371" s="3" t="s">
        <v>151</v>
      </c>
      <c r="M1371" s="3" t="str">
        <f>IF(shopping_behavior_updated[[#This Row],[Subscription Status]]="","desconocido",shopping_behavior_updated[[#This Row],[Subscription Status]])</f>
        <v>No</v>
      </c>
      <c r="N1371" s="3" t="s">
        <v>53</v>
      </c>
      <c r="O1371" s="3" t="s">
        <v>25</v>
      </c>
      <c r="P1371" s="3" t="s">
        <v>25</v>
      </c>
      <c r="Q1371" s="3">
        <v>48</v>
      </c>
      <c r="R1371" s="3" t="s">
        <v>27</v>
      </c>
      <c r="S1371" s="3" t="s">
        <v>28</v>
      </c>
      <c r="T1371" s="3">
        <f>COUNTBLANK(shopping_behavior_updated[Customer ID])</f>
        <v>0</v>
      </c>
      <c r="U1371" s="3">
        <f>IF(IFERROR(VLOOKUP(shopping_behavior_updated[[#This Row],[Customer ID]],A1372:$A$3902,1,FALSE),0),1,0)</f>
        <v>0</v>
      </c>
    </row>
    <row r="1372" spans="1:21" x14ac:dyDescent="0.2">
      <c r="A1372" s="3">
        <v>1371</v>
      </c>
      <c r="B1372" s="3">
        <v>27</v>
      </c>
      <c r="C1372" s="3" t="s">
        <v>18</v>
      </c>
      <c r="D1372" s="3" t="s">
        <v>118</v>
      </c>
      <c r="E1372" s="3" t="s">
        <v>66</v>
      </c>
      <c r="F1372" s="3">
        <v>67</v>
      </c>
      <c r="G1372" s="3" t="s">
        <v>55</v>
      </c>
      <c r="H1372" s="3" t="s">
        <v>22</v>
      </c>
      <c r="I1372" s="3" t="s">
        <v>99</v>
      </c>
      <c r="J1372" s="3" t="s">
        <v>52</v>
      </c>
      <c r="K1372" s="3">
        <v>29</v>
      </c>
      <c r="L1372" s="3" t="s">
        <v>151</v>
      </c>
      <c r="M1372" s="3" t="str">
        <f>IF(shopping_behavior_updated[[#This Row],[Subscription Status]]="","desconocido",shopping_behavior_updated[[#This Row],[Subscription Status]])</f>
        <v>No</v>
      </c>
      <c r="N1372" s="3" t="s">
        <v>69</v>
      </c>
      <c r="O1372" s="3" t="s">
        <v>25</v>
      </c>
      <c r="P1372" s="3" t="s">
        <v>25</v>
      </c>
      <c r="Q1372" s="3">
        <v>41</v>
      </c>
      <c r="R1372" s="3" t="s">
        <v>74</v>
      </c>
      <c r="S1372" s="3" t="s">
        <v>96</v>
      </c>
      <c r="T1372" s="3">
        <f>COUNTBLANK(shopping_behavior_updated[Customer ID])</f>
        <v>0</v>
      </c>
      <c r="U1372" s="3">
        <f>IF(IFERROR(VLOOKUP(shopping_behavior_updated[[#This Row],[Customer ID]],A1373:$A$3902,1,FALSE),0),1,0)</f>
        <v>0</v>
      </c>
    </row>
    <row r="1373" spans="1:21" x14ac:dyDescent="0.2">
      <c r="A1373" s="3">
        <v>1372</v>
      </c>
      <c r="B1373" s="3">
        <v>40</v>
      </c>
      <c r="C1373" s="3" t="s">
        <v>18</v>
      </c>
      <c r="D1373" s="3" t="s">
        <v>94</v>
      </c>
      <c r="E1373" s="3" t="s">
        <v>20</v>
      </c>
      <c r="F1373" s="3">
        <v>64</v>
      </c>
      <c r="G1373" s="3" t="s">
        <v>90</v>
      </c>
      <c r="H1373" s="3" t="s">
        <v>43</v>
      </c>
      <c r="I1373" s="3" t="s">
        <v>60</v>
      </c>
      <c r="J1373" s="3" t="s">
        <v>36</v>
      </c>
      <c r="K1373" s="3">
        <v>28</v>
      </c>
      <c r="L1373" s="3" t="s">
        <v>151</v>
      </c>
      <c r="M1373" s="3" t="str">
        <f>IF(shopping_behavior_updated[[#This Row],[Subscription Status]]="","desconocido",shopping_behavior_updated[[#This Row],[Subscription Status]])</f>
        <v>No</v>
      </c>
      <c r="N1373" s="3" t="s">
        <v>73</v>
      </c>
      <c r="O1373" s="3" t="s">
        <v>25</v>
      </c>
      <c r="P1373" s="3" t="s">
        <v>25</v>
      </c>
      <c r="Q1373" s="3">
        <v>42</v>
      </c>
      <c r="R1373" s="3" t="s">
        <v>38</v>
      </c>
      <c r="S1373" s="3" t="s">
        <v>87</v>
      </c>
      <c r="T1373" s="3">
        <f>COUNTBLANK(shopping_behavior_updated[Customer ID])</f>
        <v>0</v>
      </c>
      <c r="U1373" s="3">
        <f>IF(IFERROR(VLOOKUP(shopping_behavior_updated[[#This Row],[Customer ID]],A1374:$A$3902,1,FALSE),0),1,0)</f>
        <v>0</v>
      </c>
    </row>
    <row r="1374" spans="1:21" x14ac:dyDescent="0.2">
      <c r="A1374" s="3">
        <v>1373</v>
      </c>
      <c r="B1374" s="3">
        <v>64</v>
      </c>
      <c r="C1374" s="3" t="s">
        <v>18</v>
      </c>
      <c r="D1374" s="3" t="s">
        <v>19</v>
      </c>
      <c r="E1374" s="3" t="s">
        <v>20</v>
      </c>
      <c r="F1374" s="3">
        <v>61</v>
      </c>
      <c r="G1374" s="3" t="s">
        <v>150</v>
      </c>
      <c r="H1374" s="3" t="s">
        <v>43</v>
      </c>
      <c r="I1374" s="3" t="s">
        <v>23</v>
      </c>
      <c r="J1374" s="3" t="s">
        <v>56</v>
      </c>
      <c r="K1374" s="3">
        <v>4</v>
      </c>
      <c r="L1374" s="3" t="s">
        <v>151</v>
      </c>
      <c r="M1374" s="3" t="str">
        <f>IF(shopping_behavior_updated[[#This Row],[Subscription Status]]="","desconocido",shopping_behavior_updated[[#This Row],[Subscription Status]])</f>
        <v>No</v>
      </c>
      <c r="N1374" s="3" t="s">
        <v>69</v>
      </c>
      <c r="O1374" s="3" t="s">
        <v>25</v>
      </c>
      <c r="P1374" s="3" t="s">
        <v>25</v>
      </c>
      <c r="Q1374" s="3">
        <v>44</v>
      </c>
      <c r="R1374" s="3" t="s">
        <v>45</v>
      </c>
      <c r="S1374" s="3" t="s">
        <v>75</v>
      </c>
      <c r="T1374" s="3">
        <f>COUNTBLANK(shopping_behavior_updated[Customer ID])</f>
        <v>0</v>
      </c>
      <c r="U1374" s="3">
        <f>IF(IFERROR(VLOOKUP(shopping_behavior_updated[[#This Row],[Customer ID]],A1375:$A$3902,1,FALSE),0),1,0)</f>
        <v>0</v>
      </c>
    </row>
    <row r="1375" spans="1:21" x14ac:dyDescent="0.2">
      <c r="A1375" s="3">
        <v>1374</v>
      </c>
      <c r="B1375" s="3">
        <v>18</v>
      </c>
      <c r="C1375" s="3" t="s">
        <v>18</v>
      </c>
      <c r="D1375" s="3" t="s">
        <v>142</v>
      </c>
      <c r="E1375" s="3" t="s">
        <v>66</v>
      </c>
      <c r="F1375" s="3">
        <v>40</v>
      </c>
      <c r="G1375" s="3" t="s">
        <v>140</v>
      </c>
      <c r="H1375" s="3" t="s">
        <v>22</v>
      </c>
      <c r="I1375" s="3" t="s">
        <v>47</v>
      </c>
      <c r="J1375" s="3" t="s">
        <v>24</v>
      </c>
      <c r="K1375" s="3">
        <v>26</v>
      </c>
      <c r="L1375" s="3" t="s">
        <v>151</v>
      </c>
      <c r="M1375" s="3" t="str">
        <f>IF(shopping_behavior_updated[[#This Row],[Subscription Status]]="","desconocido",shopping_behavior_updated[[#This Row],[Subscription Status]])</f>
        <v>No</v>
      </c>
      <c r="N1375" s="3" t="s">
        <v>73</v>
      </c>
      <c r="O1375" s="3" t="s">
        <v>25</v>
      </c>
      <c r="P1375" s="3" t="s">
        <v>25</v>
      </c>
      <c r="Q1375" s="3">
        <v>6</v>
      </c>
      <c r="R1375" s="3" t="s">
        <v>32</v>
      </c>
      <c r="S1375" s="3" t="s">
        <v>57</v>
      </c>
      <c r="T1375" s="3">
        <f>COUNTBLANK(shopping_behavior_updated[Customer ID])</f>
        <v>0</v>
      </c>
      <c r="U1375" s="3">
        <f>IF(IFERROR(VLOOKUP(shopping_behavior_updated[[#This Row],[Customer ID]],A1376:$A$3902,1,FALSE),0),1,0)</f>
        <v>0</v>
      </c>
    </row>
    <row r="1376" spans="1:21" x14ac:dyDescent="0.2">
      <c r="A1376" s="3">
        <v>1375</v>
      </c>
      <c r="B1376" s="3">
        <v>22</v>
      </c>
      <c r="C1376" s="3" t="s">
        <v>18</v>
      </c>
      <c r="D1376" s="3" t="s">
        <v>65</v>
      </c>
      <c r="E1376" s="3" t="s">
        <v>66</v>
      </c>
      <c r="F1376" s="3">
        <v>97</v>
      </c>
      <c r="G1376" s="3" t="s">
        <v>83</v>
      </c>
      <c r="H1376" s="3" t="s">
        <v>43</v>
      </c>
      <c r="I1376" s="3" t="s">
        <v>107</v>
      </c>
      <c r="J1376" s="3" t="s">
        <v>56</v>
      </c>
      <c r="K1376" s="3">
        <v>27</v>
      </c>
      <c r="L1376" s="3" t="s">
        <v>151</v>
      </c>
      <c r="M1376" s="3" t="str">
        <f>IF(shopping_behavior_updated[[#This Row],[Subscription Status]]="","desconocido",shopping_behavior_updated[[#This Row],[Subscription Status]])</f>
        <v>No</v>
      </c>
      <c r="N1376" s="3" t="s">
        <v>37</v>
      </c>
      <c r="O1376" s="3" t="s">
        <v>25</v>
      </c>
      <c r="P1376" s="3" t="s">
        <v>25</v>
      </c>
      <c r="Q1376" s="3">
        <v>5</v>
      </c>
      <c r="R1376" s="3" t="s">
        <v>74</v>
      </c>
      <c r="S1376" s="3" t="s">
        <v>57</v>
      </c>
      <c r="T1376" s="3">
        <f>COUNTBLANK(shopping_behavior_updated[Customer ID])</f>
        <v>0</v>
      </c>
      <c r="U1376" s="3">
        <f>IF(IFERROR(VLOOKUP(shopping_behavior_updated[[#This Row],[Customer ID]],A1377:$A$3902,1,FALSE),0),1,0)</f>
        <v>0</v>
      </c>
    </row>
    <row r="1377" spans="1:21" x14ac:dyDescent="0.2">
      <c r="A1377" s="3">
        <v>1376</v>
      </c>
      <c r="B1377" s="3">
        <v>42</v>
      </c>
      <c r="C1377" s="3" t="s">
        <v>18</v>
      </c>
      <c r="D1377" s="3" t="s">
        <v>49</v>
      </c>
      <c r="E1377" s="3" t="s">
        <v>41</v>
      </c>
      <c r="F1377" s="3">
        <v>31</v>
      </c>
      <c r="G1377" s="3" t="s">
        <v>30</v>
      </c>
      <c r="H1377" s="3" t="s">
        <v>22</v>
      </c>
      <c r="I1377" s="3" t="s">
        <v>109</v>
      </c>
      <c r="J1377" s="3" t="s">
        <v>36</v>
      </c>
      <c r="K1377" s="3">
        <v>41</v>
      </c>
      <c r="L1377" s="3" t="s">
        <v>151</v>
      </c>
      <c r="M1377" s="3" t="str">
        <f>IF(shopping_behavior_updated[[#This Row],[Subscription Status]]="","desconocido",shopping_behavior_updated[[#This Row],[Subscription Status]])</f>
        <v>No</v>
      </c>
      <c r="N1377" s="3" t="s">
        <v>69</v>
      </c>
      <c r="O1377" s="3" t="s">
        <v>25</v>
      </c>
      <c r="P1377" s="3" t="s">
        <v>25</v>
      </c>
      <c r="Q1377" s="3">
        <v>8</v>
      </c>
      <c r="R1377" s="3" t="s">
        <v>38</v>
      </c>
      <c r="S1377" s="3" t="s">
        <v>48</v>
      </c>
      <c r="T1377" s="3">
        <f>COUNTBLANK(shopping_behavior_updated[Customer ID])</f>
        <v>0</v>
      </c>
      <c r="U1377" s="3">
        <f>IF(IFERROR(VLOOKUP(shopping_behavior_updated[[#This Row],[Customer ID]],A1378:$A$3902,1,FALSE),0),1,0)</f>
        <v>0</v>
      </c>
    </row>
    <row r="1378" spans="1:21" x14ac:dyDescent="0.2">
      <c r="A1378" s="3">
        <v>1377</v>
      </c>
      <c r="B1378" s="3">
        <v>57</v>
      </c>
      <c r="C1378" s="3" t="s">
        <v>18</v>
      </c>
      <c r="D1378" s="3" t="s">
        <v>40</v>
      </c>
      <c r="E1378" s="3" t="s">
        <v>41</v>
      </c>
      <c r="F1378" s="3">
        <v>65</v>
      </c>
      <c r="G1378" s="3" t="s">
        <v>126</v>
      </c>
      <c r="H1378" s="3" t="s">
        <v>22</v>
      </c>
      <c r="I1378" s="3" t="s">
        <v>68</v>
      </c>
      <c r="J1378" s="3" t="s">
        <v>36</v>
      </c>
      <c r="K1378" s="3">
        <v>5</v>
      </c>
      <c r="L1378" s="3" t="s">
        <v>151</v>
      </c>
      <c r="M1378" s="3" t="str">
        <f>IF(shopping_behavior_updated[[#This Row],[Subscription Status]]="","desconocido",shopping_behavior_updated[[#This Row],[Subscription Status]])</f>
        <v>No</v>
      </c>
      <c r="N1378" s="3" t="s">
        <v>37</v>
      </c>
      <c r="O1378" s="3" t="s">
        <v>25</v>
      </c>
      <c r="P1378" s="3" t="s">
        <v>25</v>
      </c>
      <c r="Q1378" s="3">
        <v>24</v>
      </c>
      <c r="R1378" s="3" t="s">
        <v>45</v>
      </c>
      <c r="S1378" s="3" t="s">
        <v>48</v>
      </c>
      <c r="T1378" s="3">
        <f>COUNTBLANK(shopping_behavior_updated[Customer ID])</f>
        <v>0</v>
      </c>
      <c r="U1378" s="3">
        <f>IF(IFERROR(VLOOKUP(shopping_behavior_updated[[#This Row],[Customer ID]],A1379:$A$3902,1,FALSE),0),1,0)</f>
        <v>0</v>
      </c>
    </row>
    <row r="1379" spans="1:21" x14ac:dyDescent="0.2">
      <c r="A1379" s="3">
        <v>1378</v>
      </c>
      <c r="B1379" s="3">
        <v>33</v>
      </c>
      <c r="C1379" s="3" t="s">
        <v>18</v>
      </c>
      <c r="D1379" s="3" t="s">
        <v>88</v>
      </c>
      <c r="E1379" s="3" t="s">
        <v>66</v>
      </c>
      <c r="F1379" s="3">
        <v>54</v>
      </c>
      <c r="G1379" s="3" t="s">
        <v>127</v>
      </c>
      <c r="H1379" s="3" t="s">
        <v>22</v>
      </c>
      <c r="I1379" s="3" t="s">
        <v>77</v>
      </c>
      <c r="J1379" s="3" t="s">
        <v>36</v>
      </c>
      <c r="K1379" s="3">
        <v>3</v>
      </c>
      <c r="L1379" s="3" t="s">
        <v>151</v>
      </c>
      <c r="M1379" s="3" t="str">
        <f>IF(shopping_behavior_updated[[#This Row],[Subscription Status]]="","desconocido",shopping_behavior_updated[[#This Row],[Subscription Status]])</f>
        <v>No</v>
      </c>
      <c r="N1379" s="3" t="s">
        <v>44</v>
      </c>
      <c r="O1379" s="3" t="s">
        <v>25</v>
      </c>
      <c r="P1379" s="3" t="s">
        <v>25</v>
      </c>
      <c r="Q1379" s="3">
        <v>42</v>
      </c>
      <c r="R1379" s="3" t="s">
        <v>27</v>
      </c>
      <c r="S1379" s="3" t="s">
        <v>87</v>
      </c>
      <c r="T1379" s="3">
        <f>COUNTBLANK(shopping_behavior_updated[Customer ID])</f>
        <v>0</v>
      </c>
      <c r="U1379" s="3">
        <f>IF(IFERROR(VLOOKUP(shopping_behavior_updated[[#This Row],[Customer ID]],A1380:$A$3902,1,FALSE),0),1,0)</f>
        <v>0</v>
      </c>
    </row>
    <row r="1380" spans="1:21" x14ac:dyDescent="0.2">
      <c r="A1380" s="3">
        <v>1379</v>
      </c>
      <c r="B1380" s="3">
        <v>37</v>
      </c>
      <c r="C1380" s="3" t="s">
        <v>18</v>
      </c>
      <c r="D1380" s="3" t="s">
        <v>101</v>
      </c>
      <c r="E1380" s="3" t="s">
        <v>62</v>
      </c>
      <c r="F1380" s="3">
        <v>49</v>
      </c>
      <c r="G1380" s="3" t="s">
        <v>21</v>
      </c>
      <c r="H1380" s="3" t="s">
        <v>91</v>
      </c>
      <c r="I1380" s="3" t="s">
        <v>92</v>
      </c>
      <c r="J1380" s="3" t="s">
        <v>56</v>
      </c>
      <c r="K1380" s="3">
        <v>36</v>
      </c>
      <c r="L1380" s="3" t="s">
        <v>151</v>
      </c>
      <c r="M1380" s="3" t="str">
        <f>IF(shopping_behavior_updated[[#This Row],[Subscription Status]]="","desconocido",shopping_behavior_updated[[#This Row],[Subscription Status]])</f>
        <v>No</v>
      </c>
      <c r="N1380" s="3" t="s">
        <v>37</v>
      </c>
      <c r="O1380" s="3" t="s">
        <v>25</v>
      </c>
      <c r="P1380" s="3" t="s">
        <v>25</v>
      </c>
      <c r="Q1380" s="3">
        <v>24</v>
      </c>
      <c r="R1380" s="3" t="s">
        <v>27</v>
      </c>
      <c r="S1380" s="3" t="s">
        <v>39</v>
      </c>
      <c r="T1380" s="3">
        <f>COUNTBLANK(shopping_behavior_updated[Customer ID])</f>
        <v>0</v>
      </c>
      <c r="U1380" s="3">
        <f>IF(IFERROR(VLOOKUP(shopping_behavior_updated[[#This Row],[Customer ID]],A1381:$A$3902,1,FALSE),0),1,0)</f>
        <v>0</v>
      </c>
    </row>
    <row r="1381" spans="1:21" x14ac:dyDescent="0.2">
      <c r="A1381" s="3">
        <v>1380</v>
      </c>
      <c r="B1381" s="3">
        <v>21</v>
      </c>
      <c r="C1381" s="3" t="s">
        <v>18</v>
      </c>
      <c r="D1381" s="3" t="s">
        <v>112</v>
      </c>
      <c r="E1381" s="3" t="s">
        <v>20</v>
      </c>
      <c r="F1381" s="3">
        <v>64</v>
      </c>
      <c r="G1381" s="3" t="s">
        <v>147</v>
      </c>
      <c r="H1381" s="3" t="s">
        <v>22</v>
      </c>
      <c r="I1381" s="3" t="s">
        <v>72</v>
      </c>
      <c r="J1381" s="3" t="s">
        <v>56</v>
      </c>
      <c r="K1381" s="3">
        <v>28</v>
      </c>
      <c r="L1381" s="3" t="s">
        <v>151</v>
      </c>
      <c r="M1381" s="3" t="str">
        <f>IF(shopping_behavior_updated[[#This Row],[Subscription Status]]="","desconocido",shopping_behavior_updated[[#This Row],[Subscription Status]])</f>
        <v>No</v>
      </c>
      <c r="N1381" s="3" t="s">
        <v>69</v>
      </c>
      <c r="O1381" s="3" t="s">
        <v>25</v>
      </c>
      <c r="P1381" s="3" t="s">
        <v>25</v>
      </c>
      <c r="Q1381" s="3">
        <v>38</v>
      </c>
      <c r="R1381" s="3" t="s">
        <v>27</v>
      </c>
      <c r="S1381" s="3" t="s">
        <v>75</v>
      </c>
      <c r="T1381" s="3">
        <f>COUNTBLANK(shopping_behavior_updated[Customer ID])</f>
        <v>0</v>
      </c>
      <c r="U1381" s="3">
        <f>IF(IFERROR(VLOOKUP(shopping_behavior_updated[[#This Row],[Customer ID]],A1382:$A$3902,1,FALSE),0),1,0)</f>
        <v>0</v>
      </c>
    </row>
    <row r="1382" spans="1:21" x14ac:dyDescent="0.2">
      <c r="A1382" s="3">
        <v>1381</v>
      </c>
      <c r="B1382" s="3">
        <v>51</v>
      </c>
      <c r="C1382" s="3" t="s">
        <v>18</v>
      </c>
      <c r="D1382" s="3" t="s">
        <v>49</v>
      </c>
      <c r="E1382" s="3" t="s">
        <v>41</v>
      </c>
      <c r="F1382" s="3">
        <v>35</v>
      </c>
      <c r="G1382" s="3" t="s">
        <v>34</v>
      </c>
      <c r="H1382" s="3" t="s">
        <v>35</v>
      </c>
      <c r="I1382" s="3" t="s">
        <v>117</v>
      </c>
      <c r="J1382" s="3" t="s">
        <v>24</v>
      </c>
      <c r="K1382" s="3">
        <v>46</v>
      </c>
      <c r="L1382" s="3" t="s">
        <v>151</v>
      </c>
      <c r="M1382" s="3" t="str">
        <f>IF(shopping_behavior_updated[[#This Row],[Subscription Status]]="","desconocido",shopping_behavior_updated[[#This Row],[Subscription Status]])</f>
        <v>No</v>
      </c>
      <c r="N1382" s="3" t="s">
        <v>53</v>
      </c>
      <c r="O1382" s="3" t="s">
        <v>25</v>
      </c>
      <c r="P1382" s="3" t="s">
        <v>25</v>
      </c>
      <c r="Q1382" s="3">
        <v>41</v>
      </c>
      <c r="R1382" s="3" t="s">
        <v>32</v>
      </c>
      <c r="S1382" s="3" t="s">
        <v>28</v>
      </c>
      <c r="T1382" s="3">
        <f>COUNTBLANK(shopping_behavior_updated[Customer ID])</f>
        <v>0</v>
      </c>
      <c r="U1382" s="3">
        <f>IF(IFERROR(VLOOKUP(shopping_behavior_updated[[#This Row],[Customer ID]],A1383:$A$3902,1,FALSE),0),1,0)</f>
        <v>0</v>
      </c>
    </row>
    <row r="1383" spans="1:21" x14ac:dyDescent="0.2">
      <c r="A1383" s="3">
        <v>1382</v>
      </c>
      <c r="B1383" s="3">
        <v>30</v>
      </c>
      <c r="C1383" s="3" t="s">
        <v>18</v>
      </c>
      <c r="D1383" s="3" t="s">
        <v>70</v>
      </c>
      <c r="E1383" s="3" t="s">
        <v>41</v>
      </c>
      <c r="F1383" s="3">
        <v>86</v>
      </c>
      <c r="G1383" s="3" t="s">
        <v>114</v>
      </c>
      <c r="H1383" s="3" t="s">
        <v>22</v>
      </c>
      <c r="I1383" s="3" t="s">
        <v>95</v>
      </c>
      <c r="J1383" s="3" t="s">
        <v>24</v>
      </c>
      <c r="K1383" s="3">
        <v>29</v>
      </c>
      <c r="L1383" s="3" t="s">
        <v>151</v>
      </c>
      <c r="M1383" s="3" t="str">
        <f>IF(shopping_behavior_updated[[#This Row],[Subscription Status]]="","desconocido",shopping_behavior_updated[[#This Row],[Subscription Status]])</f>
        <v>No</v>
      </c>
      <c r="N1383" s="3" t="s">
        <v>53</v>
      </c>
      <c r="O1383" s="3" t="s">
        <v>25</v>
      </c>
      <c r="P1383" s="3" t="s">
        <v>25</v>
      </c>
      <c r="Q1383" s="3">
        <v>48</v>
      </c>
      <c r="R1383" s="3" t="s">
        <v>27</v>
      </c>
      <c r="S1383" s="3" t="s">
        <v>57</v>
      </c>
      <c r="T1383" s="3">
        <f>COUNTBLANK(shopping_behavior_updated[Customer ID])</f>
        <v>0</v>
      </c>
      <c r="U1383" s="3">
        <f>IF(IFERROR(VLOOKUP(shopping_behavior_updated[[#This Row],[Customer ID]],A1384:$A$3902,1,FALSE),0),1,0)</f>
        <v>0</v>
      </c>
    </row>
    <row r="1384" spans="1:21" x14ac:dyDescent="0.2">
      <c r="A1384" s="3">
        <v>1383</v>
      </c>
      <c r="B1384" s="3">
        <v>68</v>
      </c>
      <c r="C1384" s="3" t="s">
        <v>18</v>
      </c>
      <c r="D1384" s="3" t="s">
        <v>101</v>
      </c>
      <c r="E1384" s="3" t="s">
        <v>62</v>
      </c>
      <c r="F1384" s="3">
        <v>55</v>
      </c>
      <c r="G1384" s="3" t="s">
        <v>150</v>
      </c>
      <c r="H1384" s="3" t="s">
        <v>22</v>
      </c>
      <c r="I1384" s="3" t="s">
        <v>109</v>
      </c>
      <c r="J1384" s="3" t="s">
        <v>24</v>
      </c>
      <c r="K1384" s="3">
        <v>48</v>
      </c>
      <c r="L1384" s="3" t="s">
        <v>151</v>
      </c>
      <c r="M1384" s="3" t="str">
        <f>IF(shopping_behavior_updated[[#This Row],[Subscription Status]]="","desconocido",shopping_behavior_updated[[#This Row],[Subscription Status]])</f>
        <v>No</v>
      </c>
      <c r="N1384" s="3" t="s">
        <v>26</v>
      </c>
      <c r="O1384" s="3" t="s">
        <v>25</v>
      </c>
      <c r="P1384" s="3" t="s">
        <v>25</v>
      </c>
      <c r="Q1384" s="3">
        <v>16</v>
      </c>
      <c r="R1384" s="3" t="s">
        <v>74</v>
      </c>
      <c r="S1384" s="3" t="s">
        <v>57</v>
      </c>
      <c r="T1384" s="3">
        <f>COUNTBLANK(shopping_behavior_updated[Customer ID])</f>
        <v>0</v>
      </c>
      <c r="U1384" s="3">
        <f>IF(IFERROR(VLOOKUP(shopping_behavior_updated[[#This Row],[Customer ID]],A1385:$A$3902,1,FALSE),0),1,0)</f>
        <v>0</v>
      </c>
    </row>
    <row r="1385" spans="1:21" x14ac:dyDescent="0.2">
      <c r="A1385" s="3">
        <v>1384</v>
      </c>
      <c r="B1385" s="3">
        <v>36</v>
      </c>
      <c r="C1385" s="3" t="s">
        <v>18</v>
      </c>
      <c r="D1385" s="3" t="s">
        <v>118</v>
      </c>
      <c r="E1385" s="3" t="s">
        <v>66</v>
      </c>
      <c r="F1385" s="3">
        <v>58</v>
      </c>
      <c r="G1385" s="3" t="s">
        <v>149</v>
      </c>
      <c r="H1385" s="3" t="s">
        <v>43</v>
      </c>
      <c r="I1385" s="3" t="s">
        <v>117</v>
      </c>
      <c r="J1385" s="3" t="s">
        <v>36</v>
      </c>
      <c r="K1385" s="3">
        <v>33</v>
      </c>
      <c r="L1385" s="3" t="s">
        <v>151</v>
      </c>
      <c r="M1385" s="3" t="str">
        <f>IF(shopping_behavior_updated[[#This Row],[Subscription Status]]="","desconocido",shopping_behavior_updated[[#This Row],[Subscription Status]])</f>
        <v>No</v>
      </c>
      <c r="N1385" s="3" t="s">
        <v>26</v>
      </c>
      <c r="O1385" s="3" t="s">
        <v>25</v>
      </c>
      <c r="P1385" s="3" t="s">
        <v>25</v>
      </c>
      <c r="Q1385" s="3">
        <v>4</v>
      </c>
      <c r="R1385" s="3" t="s">
        <v>27</v>
      </c>
      <c r="S1385" s="3" t="s">
        <v>87</v>
      </c>
      <c r="T1385" s="3">
        <f>COUNTBLANK(shopping_behavior_updated[Customer ID])</f>
        <v>0</v>
      </c>
      <c r="U1385" s="3">
        <f>IF(IFERROR(VLOOKUP(shopping_behavior_updated[[#This Row],[Customer ID]],A1386:$A$3902,1,FALSE),0),1,0)</f>
        <v>0</v>
      </c>
    </row>
    <row r="1386" spans="1:21" x14ac:dyDescent="0.2">
      <c r="A1386" s="3">
        <v>1385</v>
      </c>
      <c r="B1386" s="3">
        <v>46</v>
      </c>
      <c r="C1386" s="3" t="s">
        <v>18</v>
      </c>
      <c r="D1386" s="3" t="s">
        <v>49</v>
      </c>
      <c r="E1386" s="3" t="s">
        <v>41</v>
      </c>
      <c r="F1386" s="3">
        <v>96</v>
      </c>
      <c r="G1386" s="3" t="s">
        <v>119</v>
      </c>
      <c r="H1386" s="3" t="s">
        <v>43</v>
      </c>
      <c r="I1386" s="3" t="s">
        <v>117</v>
      </c>
      <c r="J1386" s="3" t="s">
        <v>56</v>
      </c>
      <c r="K1386" s="3">
        <v>46</v>
      </c>
      <c r="L1386" s="3" t="s">
        <v>151</v>
      </c>
      <c r="M1386" s="3" t="str">
        <f>IF(shopping_behavior_updated[[#This Row],[Subscription Status]]="","desconocido",shopping_behavior_updated[[#This Row],[Subscription Status]])</f>
        <v>No</v>
      </c>
      <c r="N1386" s="3" t="s">
        <v>53</v>
      </c>
      <c r="O1386" s="3" t="s">
        <v>25</v>
      </c>
      <c r="P1386" s="3" t="s">
        <v>25</v>
      </c>
      <c r="Q1386" s="3">
        <v>8</v>
      </c>
      <c r="R1386" s="3" t="s">
        <v>74</v>
      </c>
      <c r="S1386" s="3" t="s">
        <v>39</v>
      </c>
      <c r="T1386" s="3">
        <f>COUNTBLANK(shopping_behavior_updated[Customer ID])</f>
        <v>0</v>
      </c>
      <c r="U1386" s="3">
        <f>IF(IFERROR(VLOOKUP(shopping_behavior_updated[[#This Row],[Customer ID]],A1387:$A$3902,1,FALSE),0),1,0)</f>
        <v>0</v>
      </c>
    </row>
    <row r="1387" spans="1:21" x14ac:dyDescent="0.2">
      <c r="A1387" s="3">
        <v>1386</v>
      </c>
      <c r="B1387" s="3">
        <v>41</v>
      </c>
      <c r="C1387" s="3" t="s">
        <v>18</v>
      </c>
      <c r="D1387" s="3" t="s">
        <v>105</v>
      </c>
      <c r="E1387" s="3" t="s">
        <v>66</v>
      </c>
      <c r="F1387" s="3">
        <v>64</v>
      </c>
      <c r="G1387" s="3" t="s">
        <v>90</v>
      </c>
      <c r="H1387" s="3" t="s">
        <v>43</v>
      </c>
      <c r="I1387" s="3" t="s">
        <v>125</v>
      </c>
      <c r="J1387" s="3" t="s">
        <v>56</v>
      </c>
      <c r="K1387" s="3">
        <v>26</v>
      </c>
      <c r="L1387" s="3" t="s">
        <v>151</v>
      </c>
      <c r="M1387" s="3" t="str">
        <f>IF(shopping_behavior_updated[[#This Row],[Subscription Status]]="","desconocido",shopping_behavior_updated[[#This Row],[Subscription Status]])</f>
        <v>No</v>
      </c>
      <c r="N1387" s="3" t="s">
        <v>73</v>
      </c>
      <c r="O1387" s="3" t="s">
        <v>25</v>
      </c>
      <c r="P1387" s="3" t="s">
        <v>25</v>
      </c>
      <c r="Q1387" s="3">
        <v>1</v>
      </c>
      <c r="R1387" s="3" t="s">
        <v>74</v>
      </c>
      <c r="S1387" s="3" t="s">
        <v>75</v>
      </c>
      <c r="T1387" s="3">
        <f>COUNTBLANK(shopping_behavior_updated[Customer ID])</f>
        <v>0</v>
      </c>
      <c r="U1387" s="3">
        <f>IF(IFERROR(VLOOKUP(shopping_behavior_updated[[#This Row],[Customer ID]],A1388:$A$3902,1,FALSE),0),1,0)</f>
        <v>0</v>
      </c>
    </row>
    <row r="1388" spans="1:21" x14ac:dyDescent="0.2">
      <c r="A1388" s="3">
        <v>1387</v>
      </c>
      <c r="B1388" s="3">
        <v>68</v>
      </c>
      <c r="C1388" s="3" t="s">
        <v>18</v>
      </c>
      <c r="D1388" s="3" t="s">
        <v>101</v>
      </c>
      <c r="E1388" s="3" t="s">
        <v>62</v>
      </c>
      <c r="F1388" s="3">
        <v>56</v>
      </c>
      <c r="G1388" s="3" t="s">
        <v>46</v>
      </c>
      <c r="H1388" s="3" t="s">
        <v>43</v>
      </c>
      <c r="I1388" s="3" t="s">
        <v>64</v>
      </c>
      <c r="J1388" s="3" t="s">
        <v>56</v>
      </c>
      <c r="K1388" s="3">
        <v>4</v>
      </c>
      <c r="L1388" s="3" t="s">
        <v>151</v>
      </c>
      <c r="M1388" s="3" t="str">
        <f>IF(shopping_behavior_updated[[#This Row],[Subscription Status]]="","desconocido",shopping_behavior_updated[[#This Row],[Subscription Status]])</f>
        <v>No</v>
      </c>
      <c r="N1388" s="3" t="s">
        <v>44</v>
      </c>
      <c r="O1388" s="3" t="s">
        <v>25</v>
      </c>
      <c r="P1388" s="3" t="s">
        <v>25</v>
      </c>
      <c r="Q1388" s="3">
        <v>4</v>
      </c>
      <c r="R1388" s="3" t="s">
        <v>85</v>
      </c>
      <c r="S1388" s="3" t="s">
        <v>57</v>
      </c>
      <c r="T1388" s="3">
        <f>COUNTBLANK(shopping_behavior_updated[Customer ID])</f>
        <v>0</v>
      </c>
      <c r="U1388" s="3">
        <f>IF(IFERROR(VLOOKUP(shopping_behavior_updated[[#This Row],[Customer ID]],A1389:$A$3902,1,FALSE),0),1,0)</f>
        <v>0</v>
      </c>
    </row>
    <row r="1389" spans="1:21" x14ac:dyDescent="0.2">
      <c r="A1389" s="3">
        <v>1388</v>
      </c>
      <c r="B1389" s="3">
        <v>21</v>
      </c>
      <c r="C1389" s="3" t="s">
        <v>18</v>
      </c>
      <c r="D1389" s="3" t="s">
        <v>19</v>
      </c>
      <c r="E1389" s="3" t="s">
        <v>20</v>
      </c>
      <c r="F1389" s="3">
        <v>85</v>
      </c>
      <c r="G1389" s="3" t="s">
        <v>127</v>
      </c>
      <c r="H1389" s="3" t="s">
        <v>43</v>
      </c>
      <c r="I1389" s="3" t="s">
        <v>79</v>
      </c>
      <c r="J1389" s="3" t="s">
        <v>24</v>
      </c>
      <c r="K1389" s="3">
        <v>38</v>
      </c>
      <c r="L1389" s="3" t="s">
        <v>151</v>
      </c>
      <c r="M1389" s="3" t="str">
        <f>IF(shopping_behavior_updated[[#This Row],[Subscription Status]]="","desconocido",shopping_behavior_updated[[#This Row],[Subscription Status]])</f>
        <v>No</v>
      </c>
      <c r="N1389" s="3" t="s">
        <v>53</v>
      </c>
      <c r="O1389" s="3" t="s">
        <v>25</v>
      </c>
      <c r="P1389" s="3" t="s">
        <v>25</v>
      </c>
      <c r="Q1389" s="3">
        <v>20</v>
      </c>
      <c r="R1389" s="3" t="s">
        <v>38</v>
      </c>
      <c r="S1389" s="3" t="s">
        <v>87</v>
      </c>
      <c r="T1389" s="3">
        <f>COUNTBLANK(shopping_behavior_updated[Customer ID])</f>
        <v>0</v>
      </c>
      <c r="U1389" s="3">
        <f>IF(IFERROR(VLOOKUP(shopping_behavior_updated[[#This Row],[Customer ID]],A1390:$A$3902,1,FALSE),0),1,0)</f>
        <v>0</v>
      </c>
    </row>
    <row r="1390" spans="1:21" x14ac:dyDescent="0.2">
      <c r="A1390" s="3">
        <v>1389</v>
      </c>
      <c r="B1390" s="3">
        <v>62</v>
      </c>
      <c r="C1390" s="3" t="s">
        <v>18</v>
      </c>
      <c r="D1390" s="3" t="s">
        <v>80</v>
      </c>
      <c r="E1390" s="3" t="s">
        <v>20</v>
      </c>
      <c r="F1390" s="3">
        <v>23</v>
      </c>
      <c r="G1390" s="3" t="s">
        <v>71</v>
      </c>
      <c r="H1390" s="3" t="s">
        <v>43</v>
      </c>
      <c r="I1390" s="3" t="s">
        <v>92</v>
      </c>
      <c r="J1390" s="3" t="s">
        <v>36</v>
      </c>
      <c r="K1390" s="3">
        <v>39</v>
      </c>
      <c r="L1390" s="3" t="s">
        <v>151</v>
      </c>
      <c r="M1390" s="3" t="str">
        <f>IF(shopping_behavior_updated[[#This Row],[Subscription Status]]="","desconocido",shopping_behavior_updated[[#This Row],[Subscription Status]])</f>
        <v>No</v>
      </c>
      <c r="N1390" s="3" t="s">
        <v>26</v>
      </c>
      <c r="O1390" s="3" t="s">
        <v>25</v>
      </c>
      <c r="P1390" s="3" t="s">
        <v>25</v>
      </c>
      <c r="Q1390" s="3">
        <v>40</v>
      </c>
      <c r="R1390" s="3" t="s">
        <v>32</v>
      </c>
      <c r="S1390" s="3" t="s">
        <v>57</v>
      </c>
      <c r="T1390" s="3">
        <f>COUNTBLANK(shopping_behavior_updated[Customer ID])</f>
        <v>0</v>
      </c>
      <c r="U1390" s="3">
        <f>IF(IFERROR(VLOOKUP(shopping_behavior_updated[[#This Row],[Customer ID]],A1391:$A$3902,1,FALSE),0),1,0)</f>
        <v>0</v>
      </c>
    </row>
    <row r="1391" spans="1:21" x14ac:dyDescent="0.2">
      <c r="A1391" s="3">
        <v>1390</v>
      </c>
      <c r="B1391" s="3">
        <v>59</v>
      </c>
      <c r="C1391" s="3" t="s">
        <v>18</v>
      </c>
      <c r="D1391" s="3" t="s">
        <v>118</v>
      </c>
      <c r="E1391" s="3" t="s">
        <v>66</v>
      </c>
      <c r="F1391" s="3">
        <v>72</v>
      </c>
      <c r="G1391" s="3" t="s">
        <v>114</v>
      </c>
      <c r="H1391" s="3" t="s">
        <v>22</v>
      </c>
      <c r="I1391" s="3" t="s">
        <v>120</v>
      </c>
      <c r="J1391" s="3" t="s">
        <v>56</v>
      </c>
      <c r="K1391" s="3">
        <v>26</v>
      </c>
      <c r="L1391" s="3" t="s">
        <v>151</v>
      </c>
      <c r="M1391" s="3" t="str">
        <f>IF(shopping_behavior_updated[[#This Row],[Subscription Status]]="","desconocido",shopping_behavior_updated[[#This Row],[Subscription Status]])</f>
        <v>No</v>
      </c>
      <c r="N1391" s="3" t="s">
        <v>73</v>
      </c>
      <c r="O1391" s="3" t="s">
        <v>25</v>
      </c>
      <c r="P1391" s="3" t="s">
        <v>25</v>
      </c>
      <c r="Q1391" s="3">
        <v>8</v>
      </c>
      <c r="R1391" s="3" t="s">
        <v>85</v>
      </c>
      <c r="S1391" s="3" t="s">
        <v>28</v>
      </c>
      <c r="T1391" s="3">
        <f>COUNTBLANK(shopping_behavior_updated[Customer ID])</f>
        <v>0</v>
      </c>
      <c r="U1391" s="3">
        <f>IF(IFERROR(VLOOKUP(shopping_behavior_updated[[#This Row],[Customer ID]],A1392:$A$3902,1,FALSE),0),1,0)</f>
        <v>0</v>
      </c>
    </row>
    <row r="1392" spans="1:21" x14ac:dyDescent="0.2">
      <c r="A1392" s="3">
        <v>1391</v>
      </c>
      <c r="B1392" s="3">
        <v>25</v>
      </c>
      <c r="C1392" s="3" t="s">
        <v>18</v>
      </c>
      <c r="D1392" s="3" t="s">
        <v>123</v>
      </c>
      <c r="E1392" s="3" t="s">
        <v>66</v>
      </c>
      <c r="F1392" s="3">
        <v>38</v>
      </c>
      <c r="G1392" s="3" t="s">
        <v>71</v>
      </c>
      <c r="H1392" s="3" t="s">
        <v>43</v>
      </c>
      <c r="I1392" s="3" t="s">
        <v>31</v>
      </c>
      <c r="J1392" s="3" t="s">
        <v>52</v>
      </c>
      <c r="K1392" s="3">
        <v>43</v>
      </c>
      <c r="L1392" s="3" t="s">
        <v>151</v>
      </c>
      <c r="M1392" s="3" t="str">
        <f>IF(shopping_behavior_updated[[#This Row],[Subscription Status]]="","desconocido",shopping_behavior_updated[[#This Row],[Subscription Status]])</f>
        <v>No</v>
      </c>
      <c r="N1392" s="3" t="s">
        <v>53</v>
      </c>
      <c r="O1392" s="3" t="s">
        <v>25</v>
      </c>
      <c r="P1392" s="3" t="s">
        <v>25</v>
      </c>
      <c r="Q1392" s="3">
        <v>42</v>
      </c>
      <c r="R1392" s="3" t="s">
        <v>85</v>
      </c>
      <c r="S1392" s="3" t="s">
        <v>39</v>
      </c>
      <c r="T1392" s="3">
        <f>COUNTBLANK(shopping_behavior_updated[Customer ID])</f>
        <v>0</v>
      </c>
      <c r="U1392" s="3">
        <f>IF(IFERROR(VLOOKUP(shopping_behavior_updated[[#This Row],[Customer ID]],A1393:$A$3902,1,FALSE),0),1,0)</f>
        <v>0</v>
      </c>
    </row>
    <row r="1393" spans="1:21" x14ac:dyDescent="0.2">
      <c r="A1393" s="3">
        <v>1392</v>
      </c>
      <c r="B1393" s="3">
        <v>53</v>
      </c>
      <c r="C1393" s="3" t="s">
        <v>18</v>
      </c>
      <c r="D1393" s="3" t="s">
        <v>19</v>
      </c>
      <c r="E1393" s="3" t="s">
        <v>20</v>
      </c>
      <c r="F1393" s="3">
        <v>29</v>
      </c>
      <c r="G1393" s="3" t="s">
        <v>90</v>
      </c>
      <c r="H1393" s="3" t="s">
        <v>35</v>
      </c>
      <c r="I1393" s="3" t="s">
        <v>51</v>
      </c>
      <c r="J1393" s="3" t="s">
        <v>24</v>
      </c>
      <c r="K1393" s="3">
        <v>36</v>
      </c>
      <c r="L1393" s="3" t="s">
        <v>151</v>
      </c>
      <c r="M1393" s="3" t="str">
        <f>IF(shopping_behavior_updated[[#This Row],[Subscription Status]]="","desconocido",shopping_behavior_updated[[#This Row],[Subscription Status]])</f>
        <v>No</v>
      </c>
      <c r="N1393" s="3" t="s">
        <v>26</v>
      </c>
      <c r="O1393" s="3" t="s">
        <v>25</v>
      </c>
      <c r="P1393" s="3" t="s">
        <v>25</v>
      </c>
      <c r="Q1393" s="3">
        <v>38</v>
      </c>
      <c r="R1393" s="3" t="s">
        <v>38</v>
      </c>
      <c r="S1393" s="3" t="s">
        <v>48</v>
      </c>
      <c r="T1393" s="3">
        <f>COUNTBLANK(shopping_behavior_updated[Customer ID])</f>
        <v>0</v>
      </c>
      <c r="U1393" s="3">
        <f>IF(IFERROR(VLOOKUP(shopping_behavior_updated[[#This Row],[Customer ID]],A1394:$A$3902,1,FALSE),0),1,0)</f>
        <v>0</v>
      </c>
    </row>
    <row r="1394" spans="1:21" x14ac:dyDescent="0.2">
      <c r="A1394" s="3">
        <v>1393</v>
      </c>
      <c r="B1394" s="3">
        <v>31</v>
      </c>
      <c r="C1394" s="3" t="s">
        <v>18</v>
      </c>
      <c r="D1394" s="3" t="s">
        <v>142</v>
      </c>
      <c r="E1394" s="3" t="s">
        <v>66</v>
      </c>
      <c r="F1394" s="3">
        <v>46</v>
      </c>
      <c r="G1394" s="3" t="s">
        <v>71</v>
      </c>
      <c r="H1394" s="3" t="s">
        <v>43</v>
      </c>
      <c r="I1394" s="3" t="s">
        <v>133</v>
      </c>
      <c r="J1394" s="3" t="s">
        <v>36</v>
      </c>
      <c r="K1394" s="3">
        <v>42</v>
      </c>
      <c r="L1394" s="3" t="s">
        <v>151</v>
      </c>
      <c r="M1394" s="3" t="str">
        <f>IF(shopping_behavior_updated[[#This Row],[Subscription Status]]="","desconocido",shopping_behavior_updated[[#This Row],[Subscription Status]])</f>
        <v>No</v>
      </c>
      <c r="N1394" s="3" t="s">
        <v>26</v>
      </c>
      <c r="O1394" s="3" t="s">
        <v>25</v>
      </c>
      <c r="P1394" s="3" t="s">
        <v>25</v>
      </c>
      <c r="Q1394" s="3">
        <v>34</v>
      </c>
      <c r="R1394" s="3" t="s">
        <v>27</v>
      </c>
      <c r="S1394" s="3" t="s">
        <v>96</v>
      </c>
      <c r="T1394" s="3">
        <f>COUNTBLANK(shopping_behavior_updated[Customer ID])</f>
        <v>0</v>
      </c>
      <c r="U1394" s="3">
        <f>IF(IFERROR(VLOOKUP(shopping_behavior_updated[[#This Row],[Customer ID]],A1395:$A$3902,1,FALSE),0),1,0)</f>
        <v>0</v>
      </c>
    </row>
    <row r="1395" spans="1:21" x14ac:dyDescent="0.2">
      <c r="A1395" s="3">
        <v>1394</v>
      </c>
      <c r="B1395" s="3">
        <v>46</v>
      </c>
      <c r="C1395" s="3" t="s">
        <v>18</v>
      </c>
      <c r="D1395" s="3" t="s">
        <v>142</v>
      </c>
      <c r="E1395" s="3" t="s">
        <v>66</v>
      </c>
      <c r="F1395" s="3">
        <v>58</v>
      </c>
      <c r="G1395" s="3" t="s">
        <v>134</v>
      </c>
      <c r="H1395" s="3" t="s">
        <v>22</v>
      </c>
      <c r="I1395" s="3" t="s">
        <v>133</v>
      </c>
      <c r="J1395" s="3" t="s">
        <v>36</v>
      </c>
      <c r="K1395" s="3">
        <v>39</v>
      </c>
      <c r="L1395" s="3" t="s">
        <v>151</v>
      </c>
      <c r="M1395" s="3" t="str">
        <f>IF(shopping_behavior_updated[[#This Row],[Subscription Status]]="","desconocido",shopping_behavior_updated[[#This Row],[Subscription Status]])</f>
        <v>No</v>
      </c>
      <c r="N1395" s="3" t="s">
        <v>26</v>
      </c>
      <c r="O1395" s="3" t="s">
        <v>25</v>
      </c>
      <c r="P1395" s="3" t="s">
        <v>25</v>
      </c>
      <c r="Q1395" s="3">
        <v>14</v>
      </c>
      <c r="R1395" s="3" t="s">
        <v>45</v>
      </c>
      <c r="S1395" s="3" t="s">
        <v>28</v>
      </c>
      <c r="T1395" s="3">
        <f>COUNTBLANK(shopping_behavior_updated[Customer ID])</f>
        <v>0</v>
      </c>
      <c r="U1395" s="3">
        <f>IF(IFERROR(VLOOKUP(shopping_behavior_updated[[#This Row],[Customer ID]],A1396:$A$3902,1,FALSE),0),1,0)</f>
        <v>0</v>
      </c>
    </row>
    <row r="1396" spans="1:21" x14ac:dyDescent="0.2">
      <c r="A1396" s="3">
        <v>1395</v>
      </c>
      <c r="B1396" s="3">
        <v>26</v>
      </c>
      <c r="C1396" s="3" t="s">
        <v>18</v>
      </c>
      <c r="D1396" s="3" t="s">
        <v>61</v>
      </c>
      <c r="E1396" s="3" t="s">
        <v>62</v>
      </c>
      <c r="F1396" s="3">
        <v>43</v>
      </c>
      <c r="G1396" s="3" t="s">
        <v>145</v>
      </c>
      <c r="H1396" s="3" t="s">
        <v>22</v>
      </c>
      <c r="I1396" s="3" t="s">
        <v>135</v>
      </c>
      <c r="J1396" s="3" t="s">
        <v>56</v>
      </c>
      <c r="K1396" s="3">
        <v>47</v>
      </c>
      <c r="L1396" s="3" t="s">
        <v>151</v>
      </c>
      <c r="M1396" s="3" t="str">
        <f>IF(shopping_behavior_updated[[#This Row],[Subscription Status]]="","desconocido",shopping_behavior_updated[[#This Row],[Subscription Status]])</f>
        <v>No</v>
      </c>
      <c r="N1396" s="3" t="s">
        <v>44</v>
      </c>
      <c r="O1396" s="3" t="s">
        <v>25</v>
      </c>
      <c r="P1396" s="3" t="s">
        <v>25</v>
      </c>
      <c r="Q1396" s="3">
        <v>39</v>
      </c>
      <c r="R1396" s="3" t="s">
        <v>32</v>
      </c>
      <c r="S1396" s="3" t="s">
        <v>39</v>
      </c>
      <c r="T1396" s="3">
        <f>COUNTBLANK(shopping_behavior_updated[Customer ID])</f>
        <v>0</v>
      </c>
      <c r="U1396" s="3">
        <f>IF(IFERROR(VLOOKUP(shopping_behavior_updated[[#This Row],[Customer ID]],A1397:$A$3902,1,FALSE),0),1,0)</f>
        <v>0</v>
      </c>
    </row>
    <row r="1397" spans="1:21" x14ac:dyDescent="0.2">
      <c r="A1397" s="3">
        <v>1396</v>
      </c>
      <c r="B1397" s="3">
        <v>47</v>
      </c>
      <c r="C1397" s="3" t="s">
        <v>18</v>
      </c>
      <c r="D1397" s="3" t="s">
        <v>118</v>
      </c>
      <c r="E1397" s="3" t="s">
        <v>66</v>
      </c>
      <c r="F1397" s="3">
        <v>32</v>
      </c>
      <c r="G1397" s="3" t="s">
        <v>63</v>
      </c>
      <c r="H1397" s="3" t="s">
        <v>22</v>
      </c>
      <c r="I1397" s="3" t="s">
        <v>47</v>
      </c>
      <c r="J1397" s="3" t="s">
        <v>36</v>
      </c>
      <c r="K1397" s="3">
        <v>28</v>
      </c>
      <c r="L1397" s="3" t="s">
        <v>151</v>
      </c>
      <c r="M1397" s="3" t="str">
        <f>IF(shopping_behavior_updated[[#This Row],[Subscription Status]]="","desconocido",shopping_behavior_updated[[#This Row],[Subscription Status]])</f>
        <v>No</v>
      </c>
      <c r="N1397" s="3" t="s">
        <v>44</v>
      </c>
      <c r="O1397" s="3" t="s">
        <v>25</v>
      </c>
      <c r="P1397" s="3" t="s">
        <v>25</v>
      </c>
      <c r="Q1397" s="3">
        <v>40</v>
      </c>
      <c r="R1397" s="3" t="s">
        <v>45</v>
      </c>
      <c r="S1397" s="3" t="s">
        <v>75</v>
      </c>
      <c r="T1397" s="3">
        <f>COUNTBLANK(shopping_behavior_updated[Customer ID])</f>
        <v>0</v>
      </c>
      <c r="U1397" s="3">
        <f>IF(IFERROR(VLOOKUP(shopping_behavior_updated[[#This Row],[Customer ID]],A1398:$A$3902,1,FALSE),0),1,0)</f>
        <v>0</v>
      </c>
    </row>
    <row r="1398" spans="1:21" x14ac:dyDescent="0.2">
      <c r="A1398" s="3">
        <v>1397</v>
      </c>
      <c r="B1398" s="3">
        <v>37</v>
      </c>
      <c r="C1398" s="3" t="s">
        <v>18</v>
      </c>
      <c r="D1398" s="3" t="s">
        <v>94</v>
      </c>
      <c r="E1398" s="3" t="s">
        <v>20</v>
      </c>
      <c r="F1398" s="3">
        <v>30</v>
      </c>
      <c r="G1398" s="3" t="s">
        <v>149</v>
      </c>
      <c r="H1398" s="3" t="s">
        <v>91</v>
      </c>
      <c r="I1398" s="3" t="s">
        <v>92</v>
      </c>
      <c r="J1398" s="3" t="s">
        <v>24</v>
      </c>
      <c r="K1398" s="3">
        <v>3</v>
      </c>
      <c r="L1398" s="3" t="s">
        <v>151</v>
      </c>
      <c r="M1398" s="3" t="str">
        <f>IF(shopping_behavior_updated[[#This Row],[Subscription Status]]="","desconocido",shopping_behavior_updated[[#This Row],[Subscription Status]])</f>
        <v>No</v>
      </c>
      <c r="N1398" s="3" t="s">
        <v>44</v>
      </c>
      <c r="O1398" s="3" t="s">
        <v>25</v>
      </c>
      <c r="P1398" s="3" t="s">
        <v>25</v>
      </c>
      <c r="Q1398" s="3">
        <v>49</v>
      </c>
      <c r="R1398" s="3" t="s">
        <v>85</v>
      </c>
      <c r="S1398" s="3" t="s">
        <v>87</v>
      </c>
      <c r="T1398" s="3">
        <f>COUNTBLANK(shopping_behavior_updated[Customer ID])</f>
        <v>0</v>
      </c>
      <c r="U1398" s="3">
        <f>IF(IFERROR(VLOOKUP(shopping_behavior_updated[[#This Row],[Customer ID]],A1399:$A$3902,1,FALSE),0),1,0)</f>
        <v>0</v>
      </c>
    </row>
    <row r="1399" spans="1:21" x14ac:dyDescent="0.2">
      <c r="A1399" s="3">
        <v>1398</v>
      </c>
      <c r="B1399" s="3">
        <v>55</v>
      </c>
      <c r="C1399" s="3" t="s">
        <v>18</v>
      </c>
      <c r="D1399" s="3" t="s">
        <v>88</v>
      </c>
      <c r="E1399" s="3" t="s">
        <v>66</v>
      </c>
      <c r="F1399" s="3">
        <v>67</v>
      </c>
      <c r="G1399" s="3" t="s">
        <v>34</v>
      </c>
      <c r="H1399" s="3" t="s">
        <v>35</v>
      </c>
      <c r="I1399" s="3" t="s">
        <v>135</v>
      </c>
      <c r="J1399" s="3" t="s">
        <v>52</v>
      </c>
      <c r="K1399" s="3">
        <v>47</v>
      </c>
      <c r="L1399" s="3" t="s">
        <v>151</v>
      </c>
      <c r="M1399" s="3" t="str">
        <f>IF(shopping_behavior_updated[[#This Row],[Subscription Status]]="","desconocido",shopping_behavior_updated[[#This Row],[Subscription Status]])</f>
        <v>No</v>
      </c>
      <c r="N1399" s="3" t="s">
        <v>73</v>
      </c>
      <c r="O1399" s="3" t="s">
        <v>25</v>
      </c>
      <c r="P1399" s="3" t="s">
        <v>25</v>
      </c>
      <c r="Q1399" s="3">
        <v>33</v>
      </c>
      <c r="R1399" s="3" t="s">
        <v>45</v>
      </c>
      <c r="S1399" s="3" t="s">
        <v>48</v>
      </c>
      <c r="T1399" s="3">
        <f>COUNTBLANK(shopping_behavior_updated[Customer ID])</f>
        <v>0</v>
      </c>
      <c r="U1399" s="3">
        <f>IF(IFERROR(VLOOKUP(shopping_behavior_updated[[#This Row],[Customer ID]],A1400:$A$3902,1,FALSE),0),1,0)</f>
        <v>0</v>
      </c>
    </row>
    <row r="1400" spans="1:21" x14ac:dyDescent="0.2">
      <c r="A1400" s="3">
        <v>1399</v>
      </c>
      <c r="B1400" s="3">
        <v>30</v>
      </c>
      <c r="C1400" s="3" t="s">
        <v>18</v>
      </c>
      <c r="D1400" s="3" t="s">
        <v>80</v>
      </c>
      <c r="E1400" s="3" t="s">
        <v>20</v>
      </c>
      <c r="F1400" s="3">
        <v>45</v>
      </c>
      <c r="G1400" s="3" t="s">
        <v>104</v>
      </c>
      <c r="H1400" s="3" t="s">
        <v>43</v>
      </c>
      <c r="I1400" s="3" t="s">
        <v>108</v>
      </c>
      <c r="J1400" s="3" t="s">
        <v>52</v>
      </c>
      <c r="K1400" s="3">
        <v>25</v>
      </c>
      <c r="L1400" s="3" t="s">
        <v>151</v>
      </c>
      <c r="M1400" s="3" t="str">
        <f>IF(shopping_behavior_updated[[#This Row],[Subscription Status]]="","desconocido",shopping_behavior_updated[[#This Row],[Subscription Status]])</f>
        <v>No</v>
      </c>
      <c r="N1400" s="3" t="s">
        <v>37</v>
      </c>
      <c r="O1400" s="3" t="s">
        <v>25</v>
      </c>
      <c r="P1400" s="3" t="s">
        <v>25</v>
      </c>
      <c r="Q1400" s="3">
        <v>25</v>
      </c>
      <c r="R1400" s="3" t="s">
        <v>38</v>
      </c>
      <c r="S1400" s="3" t="s">
        <v>39</v>
      </c>
      <c r="T1400" s="3">
        <f>COUNTBLANK(shopping_behavior_updated[Customer ID])</f>
        <v>0</v>
      </c>
      <c r="U1400" s="3">
        <f>IF(IFERROR(VLOOKUP(shopping_behavior_updated[[#This Row],[Customer ID]],A1401:$A$3902,1,FALSE),0),1,0)</f>
        <v>0</v>
      </c>
    </row>
    <row r="1401" spans="1:21" x14ac:dyDescent="0.2">
      <c r="A1401" s="3">
        <v>1400</v>
      </c>
      <c r="B1401" s="3">
        <v>19</v>
      </c>
      <c r="C1401" s="3" t="s">
        <v>18</v>
      </c>
      <c r="D1401" s="3" t="s">
        <v>123</v>
      </c>
      <c r="E1401" s="3" t="s">
        <v>66</v>
      </c>
      <c r="F1401" s="3">
        <v>81</v>
      </c>
      <c r="G1401" s="3" t="s">
        <v>144</v>
      </c>
      <c r="H1401" s="3" t="s">
        <v>43</v>
      </c>
      <c r="I1401" s="3" t="s">
        <v>77</v>
      </c>
      <c r="J1401" s="3" t="s">
        <v>24</v>
      </c>
      <c r="K1401" s="3">
        <v>31</v>
      </c>
      <c r="L1401" s="3" t="s">
        <v>151</v>
      </c>
      <c r="M1401" s="3" t="str">
        <f>IF(shopping_behavior_updated[[#This Row],[Subscription Status]]="","desconocido",shopping_behavior_updated[[#This Row],[Subscription Status]])</f>
        <v>No</v>
      </c>
      <c r="N1401" s="3" t="s">
        <v>73</v>
      </c>
      <c r="O1401" s="3" t="s">
        <v>25</v>
      </c>
      <c r="P1401" s="3" t="s">
        <v>25</v>
      </c>
      <c r="Q1401" s="3">
        <v>48</v>
      </c>
      <c r="R1401" s="3" t="s">
        <v>27</v>
      </c>
      <c r="S1401" s="3" t="s">
        <v>48</v>
      </c>
      <c r="T1401" s="3">
        <f>COUNTBLANK(shopping_behavior_updated[Customer ID])</f>
        <v>0</v>
      </c>
      <c r="U1401" s="3">
        <f>IF(IFERROR(VLOOKUP(shopping_behavior_updated[[#This Row],[Customer ID]],A1402:$A$3902,1,FALSE),0),1,0)</f>
        <v>0</v>
      </c>
    </row>
    <row r="1402" spans="1:21" x14ac:dyDescent="0.2">
      <c r="A1402" s="3">
        <v>1401</v>
      </c>
      <c r="B1402" s="3">
        <v>36</v>
      </c>
      <c r="C1402" s="3" t="s">
        <v>18</v>
      </c>
      <c r="D1402" s="3" t="s">
        <v>131</v>
      </c>
      <c r="E1402" s="3" t="s">
        <v>66</v>
      </c>
      <c r="F1402" s="3">
        <v>23</v>
      </c>
      <c r="G1402" s="3" t="s">
        <v>106</v>
      </c>
      <c r="H1402" s="3" t="s">
        <v>43</v>
      </c>
      <c r="I1402" s="3" t="s">
        <v>107</v>
      </c>
      <c r="J1402" s="3" t="s">
        <v>56</v>
      </c>
      <c r="K1402" s="3">
        <v>36</v>
      </c>
      <c r="L1402" s="3" t="s">
        <v>151</v>
      </c>
      <c r="M1402" s="3" t="str">
        <f>IF(shopping_behavior_updated[[#This Row],[Subscription Status]]="","desconocido",shopping_behavior_updated[[#This Row],[Subscription Status]])</f>
        <v>No</v>
      </c>
      <c r="N1402" s="3" t="s">
        <v>44</v>
      </c>
      <c r="O1402" s="3" t="s">
        <v>25</v>
      </c>
      <c r="P1402" s="3" t="s">
        <v>25</v>
      </c>
      <c r="Q1402" s="3">
        <v>22</v>
      </c>
      <c r="R1402" s="3" t="s">
        <v>38</v>
      </c>
      <c r="S1402" s="3" t="s">
        <v>96</v>
      </c>
      <c r="T1402" s="3">
        <f>COUNTBLANK(shopping_behavior_updated[Customer ID])</f>
        <v>0</v>
      </c>
      <c r="U1402" s="3">
        <f>IF(IFERROR(VLOOKUP(shopping_behavior_updated[[#This Row],[Customer ID]],A1403:$A$3902,1,FALSE),0),1,0)</f>
        <v>0</v>
      </c>
    </row>
    <row r="1403" spans="1:21" x14ac:dyDescent="0.2">
      <c r="A1403" s="3">
        <v>1402</v>
      </c>
      <c r="B1403" s="3">
        <v>23</v>
      </c>
      <c r="C1403" s="3" t="s">
        <v>18</v>
      </c>
      <c r="D1403" s="3" t="s">
        <v>40</v>
      </c>
      <c r="E1403" s="3" t="s">
        <v>41</v>
      </c>
      <c r="F1403" s="3">
        <v>59</v>
      </c>
      <c r="G1403" s="3" t="s">
        <v>115</v>
      </c>
      <c r="H1403" s="3" t="s">
        <v>43</v>
      </c>
      <c r="I1403" s="3" t="s">
        <v>143</v>
      </c>
      <c r="J1403" s="3" t="s">
        <v>56</v>
      </c>
      <c r="K1403" s="3">
        <v>35</v>
      </c>
      <c r="L1403" s="3" t="s">
        <v>151</v>
      </c>
      <c r="M1403" s="3" t="str">
        <f>IF(shopping_behavior_updated[[#This Row],[Subscription Status]]="","desconocido",shopping_behavior_updated[[#This Row],[Subscription Status]])</f>
        <v>No</v>
      </c>
      <c r="N1403" s="3" t="s">
        <v>69</v>
      </c>
      <c r="O1403" s="3" t="s">
        <v>25</v>
      </c>
      <c r="P1403" s="3" t="s">
        <v>25</v>
      </c>
      <c r="Q1403" s="3">
        <v>1</v>
      </c>
      <c r="R1403" s="3" t="s">
        <v>45</v>
      </c>
      <c r="S1403" s="3" t="s">
        <v>39</v>
      </c>
      <c r="T1403" s="3">
        <f>COUNTBLANK(shopping_behavior_updated[Customer ID])</f>
        <v>0</v>
      </c>
      <c r="U1403" s="3">
        <f>IF(IFERROR(VLOOKUP(shopping_behavior_updated[[#This Row],[Customer ID]],A1404:$A$3902,1,FALSE),0),1,0)</f>
        <v>0</v>
      </c>
    </row>
    <row r="1404" spans="1:21" x14ac:dyDescent="0.2">
      <c r="A1404" s="3">
        <v>1403</v>
      </c>
      <c r="B1404" s="3">
        <v>62</v>
      </c>
      <c r="C1404" s="3" t="s">
        <v>18</v>
      </c>
      <c r="D1404" s="3" t="s">
        <v>88</v>
      </c>
      <c r="E1404" s="3" t="s">
        <v>66</v>
      </c>
      <c r="F1404" s="3">
        <v>21</v>
      </c>
      <c r="G1404" s="3" t="s">
        <v>113</v>
      </c>
      <c r="H1404" s="3" t="s">
        <v>22</v>
      </c>
      <c r="I1404" s="3" t="s">
        <v>51</v>
      </c>
      <c r="J1404" s="3" t="s">
        <v>52</v>
      </c>
      <c r="K1404" s="3">
        <v>31</v>
      </c>
      <c r="L1404" s="3" t="s">
        <v>151</v>
      </c>
      <c r="M1404" s="3" t="str">
        <f>IF(shopping_behavior_updated[[#This Row],[Subscription Status]]="","desconocido",shopping_behavior_updated[[#This Row],[Subscription Status]])</f>
        <v>No</v>
      </c>
      <c r="N1404" s="3" t="s">
        <v>26</v>
      </c>
      <c r="O1404" s="3" t="s">
        <v>25</v>
      </c>
      <c r="P1404" s="3" t="s">
        <v>25</v>
      </c>
      <c r="Q1404" s="3">
        <v>47</v>
      </c>
      <c r="R1404" s="3" t="s">
        <v>45</v>
      </c>
      <c r="S1404" s="3" t="s">
        <v>87</v>
      </c>
      <c r="T1404" s="3">
        <f>COUNTBLANK(shopping_behavior_updated[Customer ID])</f>
        <v>0</v>
      </c>
      <c r="U1404" s="3">
        <f>IF(IFERROR(VLOOKUP(shopping_behavior_updated[[#This Row],[Customer ID]],A1405:$A$3902,1,FALSE),0),1,0)</f>
        <v>0</v>
      </c>
    </row>
    <row r="1405" spans="1:21" x14ac:dyDescent="0.2">
      <c r="A1405" s="3">
        <v>1404</v>
      </c>
      <c r="B1405" s="3">
        <v>26</v>
      </c>
      <c r="C1405" s="3" t="s">
        <v>18</v>
      </c>
      <c r="D1405" s="3" t="s">
        <v>131</v>
      </c>
      <c r="E1405" s="3" t="s">
        <v>66</v>
      </c>
      <c r="F1405" s="3">
        <v>20</v>
      </c>
      <c r="G1405" s="3" t="s">
        <v>141</v>
      </c>
      <c r="H1405" s="3" t="s">
        <v>43</v>
      </c>
      <c r="I1405" s="3" t="s">
        <v>99</v>
      </c>
      <c r="J1405" s="3" t="s">
        <v>36</v>
      </c>
      <c r="K1405" s="3">
        <v>36</v>
      </c>
      <c r="L1405" s="3" t="s">
        <v>151</v>
      </c>
      <c r="M1405" s="3" t="str">
        <f>IF(shopping_behavior_updated[[#This Row],[Subscription Status]]="","desconocido",shopping_behavior_updated[[#This Row],[Subscription Status]])</f>
        <v>No</v>
      </c>
      <c r="N1405" s="3" t="s">
        <v>73</v>
      </c>
      <c r="O1405" s="3" t="s">
        <v>25</v>
      </c>
      <c r="P1405" s="3" t="s">
        <v>25</v>
      </c>
      <c r="Q1405" s="3">
        <v>20</v>
      </c>
      <c r="R1405" s="3" t="s">
        <v>38</v>
      </c>
      <c r="S1405" s="3" t="s">
        <v>75</v>
      </c>
      <c r="T1405" s="3">
        <f>COUNTBLANK(shopping_behavior_updated[Customer ID])</f>
        <v>0</v>
      </c>
      <c r="U1405" s="3">
        <f>IF(IFERROR(VLOOKUP(shopping_behavior_updated[[#This Row],[Customer ID]],A1406:$A$3902,1,FALSE),0),1,0)</f>
        <v>0</v>
      </c>
    </row>
    <row r="1406" spans="1:21" x14ac:dyDescent="0.2">
      <c r="A1406" s="3">
        <v>1405</v>
      </c>
      <c r="B1406" s="3">
        <v>36</v>
      </c>
      <c r="C1406" s="3" t="s">
        <v>18</v>
      </c>
      <c r="D1406" s="3" t="s">
        <v>105</v>
      </c>
      <c r="E1406" s="3" t="s">
        <v>66</v>
      </c>
      <c r="F1406" s="3">
        <v>28</v>
      </c>
      <c r="G1406" s="3" t="s">
        <v>129</v>
      </c>
      <c r="H1406" s="3" t="s">
        <v>43</v>
      </c>
      <c r="I1406" s="3" t="s">
        <v>60</v>
      </c>
      <c r="J1406" s="3" t="s">
        <v>24</v>
      </c>
      <c r="K1406" s="3">
        <v>35</v>
      </c>
      <c r="L1406" s="3" t="s">
        <v>151</v>
      </c>
      <c r="M1406" s="3" t="str">
        <f>IF(shopping_behavior_updated[[#This Row],[Subscription Status]]="","desconocido",shopping_behavior_updated[[#This Row],[Subscription Status]])</f>
        <v>No</v>
      </c>
      <c r="N1406" s="3" t="s">
        <v>44</v>
      </c>
      <c r="O1406" s="3" t="s">
        <v>25</v>
      </c>
      <c r="P1406" s="3" t="s">
        <v>25</v>
      </c>
      <c r="Q1406" s="3">
        <v>10</v>
      </c>
      <c r="R1406" s="3" t="s">
        <v>85</v>
      </c>
      <c r="S1406" s="3" t="s">
        <v>39</v>
      </c>
      <c r="T1406" s="3">
        <f>COUNTBLANK(shopping_behavior_updated[Customer ID])</f>
        <v>0</v>
      </c>
      <c r="U1406" s="3">
        <f>IF(IFERROR(VLOOKUP(shopping_behavior_updated[[#This Row],[Customer ID]],A1407:$A$3902,1,FALSE),0),1,0)</f>
        <v>0</v>
      </c>
    </row>
    <row r="1407" spans="1:21" x14ac:dyDescent="0.2">
      <c r="A1407" s="3">
        <v>1406</v>
      </c>
      <c r="B1407" s="3">
        <v>33</v>
      </c>
      <c r="C1407" s="3" t="s">
        <v>18</v>
      </c>
      <c r="D1407" s="3" t="s">
        <v>124</v>
      </c>
      <c r="E1407" s="3" t="s">
        <v>20</v>
      </c>
      <c r="F1407" s="3">
        <v>100</v>
      </c>
      <c r="G1407" s="3" t="s">
        <v>81</v>
      </c>
      <c r="H1407" s="3" t="s">
        <v>43</v>
      </c>
      <c r="I1407" s="3" t="s">
        <v>99</v>
      </c>
      <c r="J1407" s="3" t="s">
        <v>24</v>
      </c>
      <c r="K1407" s="3">
        <v>27</v>
      </c>
      <c r="L1407" s="3" t="s">
        <v>151</v>
      </c>
      <c r="M1407" s="3" t="str">
        <f>IF(shopping_behavior_updated[[#This Row],[Subscription Status]]="","desconocido",shopping_behavior_updated[[#This Row],[Subscription Status]])</f>
        <v>No</v>
      </c>
      <c r="N1407" s="3" t="s">
        <v>73</v>
      </c>
      <c r="O1407" s="3" t="s">
        <v>25</v>
      </c>
      <c r="P1407" s="3" t="s">
        <v>25</v>
      </c>
      <c r="Q1407" s="3">
        <v>39</v>
      </c>
      <c r="R1407" s="3" t="s">
        <v>38</v>
      </c>
      <c r="S1407" s="3" t="s">
        <v>87</v>
      </c>
      <c r="T1407" s="3">
        <f>COUNTBLANK(shopping_behavior_updated[Customer ID])</f>
        <v>0</v>
      </c>
      <c r="U1407" s="3">
        <f>IF(IFERROR(VLOOKUP(shopping_behavior_updated[[#This Row],[Customer ID]],A1408:$A$3902,1,FALSE),0),1,0)</f>
        <v>0</v>
      </c>
    </row>
    <row r="1408" spans="1:21" x14ac:dyDescent="0.2">
      <c r="A1408" s="3">
        <v>1407</v>
      </c>
      <c r="B1408" s="3">
        <v>32</v>
      </c>
      <c r="C1408" s="3" t="s">
        <v>18</v>
      </c>
      <c r="D1408" s="3" t="s">
        <v>54</v>
      </c>
      <c r="E1408" s="3" t="s">
        <v>20</v>
      </c>
      <c r="F1408" s="3">
        <v>46</v>
      </c>
      <c r="G1408" s="3" t="s">
        <v>148</v>
      </c>
      <c r="H1408" s="3" t="s">
        <v>22</v>
      </c>
      <c r="I1408" s="3" t="s">
        <v>47</v>
      </c>
      <c r="J1408" s="3" t="s">
        <v>36</v>
      </c>
      <c r="K1408" s="3">
        <v>36</v>
      </c>
      <c r="L1408" s="3" t="s">
        <v>151</v>
      </c>
      <c r="M1408" s="3" t="str">
        <f>IF(shopping_behavior_updated[[#This Row],[Subscription Status]]="","desconocido",shopping_behavior_updated[[#This Row],[Subscription Status]])</f>
        <v>No</v>
      </c>
      <c r="N1408" s="3" t="s">
        <v>26</v>
      </c>
      <c r="O1408" s="3" t="s">
        <v>25</v>
      </c>
      <c r="P1408" s="3" t="s">
        <v>25</v>
      </c>
      <c r="Q1408" s="3">
        <v>15</v>
      </c>
      <c r="R1408" s="3" t="s">
        <v>85</v>
      </c>
      <c r="S1408" s="3" t="s">
        <v>87</v>
      </c>
      <c r="T1408" s="3">
        <f>COUNTBLANK(shopping_behavior_updated[Customer ID])</f>
        <v>0</v>
      </c>
      <c r="U1408" s="3">
        <f>IF(IFERROR(VLOOKUP(shopping_behavior_updated[[#This Row],[Customer ID]],A1409:$A$3902,1,FALSE),0),1,0)</f>
        <v>0</v>
      </c>
    </row>
    <row r="1409" spans="1:21" x14ac:dyDescent="0.2">
      <c r="A1409" s="3">
        <v>1408</v>
      </c>
      <c r="B1409" s="3">
        <v>56</v>
      </c>
      <c r="C1409" s="3" t="s">
        <v>18</v>
      </c>
      <c r="D1409" s="3" t="s">
        <v>65</v>
      </c>
      <c r="E1409" s="3" t="s">
        <v>66</v>
      </c>
      <c r="F1409" s="3">
        <v>61</v>
      </c>
      <c r="G1409" s="3" t="s">
        <v>106</v>
      </c>
      <c r="H1409" s="3" t="s">
        <v>91</v>
      </c>
      <c r="I1409" s="3" t="s">
        <v>60</v>
      </c>
      <c r="J1409" s="3" t="s">
        <v>36</v>
      </c>
      <c r="K1409" s="3">
        <v>45</v>
      </c>
      <c r="L1409" s="3" t="s">
        <v>151</v>
      </c>
      <c r="M1409" s="3" t="str">
        <f>IF(shopping_behavior_updated[[#This Row],[Subscription Status]]="","desconocido",shopping_behavior_updated[[#This Row],[Subscription Status]])</f>
        <v>No</v>
      </c>
      <c r="N1409" s="3" t="s">
        <v>26</v>
      </c>
      <c r="O1409" s="3" t="s">
        <v>25</v>
      </c>
      <c r="P1409" s="3" t="s">
        <v>25</v>
      </c>
      <c r="Q1409" s="3">
        <v>11</v>
      </c>
      <c r="R1409" s="3" t="s">
        <v>38</v>
      </c>
      <c r="S1409" s="3" t="s">
        <v>48</v>
      </c>
      <c r="T1409" s="3">
        <f>COUNTBLANK(shopping_behavior_updated[Customer ID])</f>
        <v>0</v>
      </c>
      <c r="U1409" s="3">
        <f>IF(IFERROR(VLOOKUP(shopping_behavior_updated[[#This Row],[Customer ID]],A1410:$A$3902,1,FALSE),0),1,0)</f>
        <v>0</v>
      </c>
    </row>
    <row r="1410" spans="1:21" x14ac:dyDescent="0.2">
      <c r="A1410" s="3">
        <v>1409</v>
      </c>
      <c r="B1410" s="3">
        <v>58</v>
      </c>
      <c r="C1410" s="3" t="s">
        <v>18</v>
      </c>
      <c r="D1410" s="3" t="s">
        <v>19</v>
      </c>
      <c r="E1410" s="3" t="s">
        <v>20</v>
      </c>
      <c r="F1410" s="3">
        <v>58</v>
      </c>
      <c r="G1410" s="3" t="s">
        <v>30</v>
      </c>
      <c r="H1410" s="3" t="s">
        <v>43</v>
      </c>
      <c r="I1410" s="3" t="s">
        <v>133</v>
      </c>
      <c r="J1410" s="3" t="s">
        <v>24</v>
      </c>
      <c r="K1410" s="3">
        <v>41</v>
      </c>
      <c r="L1410" s="3" t="s">
        <v>151</v>
      </c>
      <c r="M1410" s="3" t="str">
        <f>IF(shopping_behavior_updated[[#This Row],[Subscription Status]]="","desconocido",shopping_behavior_updated[[#This Row],[Subscription Status]])</f>
        <v>No</v>
      </c>
      <c r="N1410" s="3" t="s">
        <v>37</v>
      </c>
      <c r="O1410" s="3" t="s">
        <v>25</v>
      </c>
      <c r="P1410" s="3" t="s">
        <v>25</v>
      </c>
      <c r="Q1410" s="3">
        <v>38</v>
      </c>
      <c r="R1410" s="3" t="s">
        <v>27</v>
      </c>
      <c r="S1410" s="3" t="s">
        <v>39</v>
      </c>
      <c r="T1410" s="3">
        <f>COUNTBLANK(shopping_behavior_updated[Customer ID])</f>
        <v>0</v>
      </c>
      <c r="U1410" s="3">
        <f>IF(IFERROR(VLOOKUP(shopping_behavior_updated[[#This Row],[Customer ID]],A1411:$A$3902,1,FALSE),0),1,0)</f>
        <v>0</v>
      </c>
    </row>
    <row r="1411" spans="1:21" x14ac:dyDescent="0.2">
      <c r="A1411" s="3">
        <v>1410</v>
      </c>
      <c r="B1411" s="3">
        <v>34</v>
      </c>
      <c r="C1411" s="3" t="s">
        <v>18</v>
      </c>
      <c r="D1411" s="3" t="s">
        <v>131</v>
      </c>
      <c r="E1411" s="3" t="s">
        <v>66</v>
      </c>
      <c r="F1411" s="3">
        <v>50</v>
      </c>
      <c r="G1411" s="3" t="s">
        <v>134</v>
      </c>
      <c r="H1411" s="3" t="s">
        <v>43</v>
      </c>
      <c r="I1411" s="3" t="s">
        <v>143</v>
      </c>
      <c r="J1411" s="3" t="s">
        <v>36</v>
      </c>
      <c r="K1411" s="3">
        <v>42</v>
      </c>
      <c r="L1411" s="3" t="s">
        <v>151</v>
      </c>
      <c r="M1411" s="3" t="str">
        <f>IF(shopping_behavior_updated[[#This Row],[Subscription Status]]="","desconocido",shopping_behavior_updated[[#This Row],[Subscription Status]])</f>
        <v>No</v>
      </c>
      <c r="N1411" s="3" t="s">
        <v>53</v>
      </c>
      <c r="O1411" s="3" t="s">
        <v>25</v>
      </c>
      <c r="P1411" s="3" t="s">
        <v>25</v>
      </c>
      <c r="Q1411" s="3">
        <v>41</v>
      </c>
      <c r="R1411" s="3" t="s">
        <v>32</v>
      </c>
      <c r="S1411" s="3" t="s">
        <v>28</v>
      </c>
      <c r="T1411" s="3">
        <f>COUNTBLANK(shopping_behavior_updated[Customer ID])</f>
        <v>0</v>
      </c>
      <c r="U1411" s="3">
        <f>IF(IFERROR(VLOOKUP(shopping_behavior_updated[[#This Row],[Customer ID]],A1412:$A$3902,1,FALSE),0),1,0)</f>
        <v>0</v>
      </c>
    </row>
    <row r="1412" spans="1:21" x14ac:dyDescent="0.2">
      <c r="A1412" s="3">
        <v>1411</v>
      </c>
      <c r="B1412" s="3">
        <v>61</v>
      </c>
      <c r="C1412" s="3" t="s">
        <v>18</v>
      </c>
      <c r="D1412" s="3" t="s">
        <v>123</v>
      </c>
      <c r="E1412" s="3" t="s">
        <v>66</v>
      </c>
      <c r="F1412" s="3">
        <v>93</v>
      </c>
      <c r="G1412" s="3" t="s">
        <v>121</v>
      </c>
      <c r="H1412" s="3" t="s">
        <v>43</v>
      </c>
      <c r="I1412" s="3" t="s">
        <v>72</v>
      </c>
      <c r="J1412" s="3" t="s">
        <v>52</v>
      </c>
      <c r="K1412" s="3">
        <v>4</v>
      </c>
      <c r="L1412" s="3" t="s">
        <v>151</v>
      </c>
      <c r="M1412" s="3" t="str">
        <f>IF(shopping_behavior_updated[[#This Row],[Subscription Status]]="","desconocido",shopping_behavior_updated[[#This Row],[Subscription Status]])</f>
        <v>No</v>
      </c>
      <c r="N1412" s="3" t="s">
        <v>73</v>
      </c>
      <c r="O1412" s="3" t="s">
        <v>25</v>
      </c>
      <c r="P1412" s="3" t="s">
        <v>25</v>
      </c>
      <c r="Q1412" s="3">
        <v>18</v>
      </c>
      <c r="R1412" s="3" t="s">
        <v>85</v>
      </c>
      <c r="S1412" s="3" t="s">
        <v>48</v>
      </c>
      <c r="T1412" s="3">
        <f>COUNTBLANK(shopping_behavior_updated[Customer ID])</f>
        <v>0</v>
      </c>
      <c r="U1412" s="3">
        <f>IF(IFERROR(VLOOKUP(shopping_behavior_updated[[#This Row],[Customer ID]],A1413:$A$3902,1,FALSE),0),1,0)</f>
        <v>0</v>
      </c>
    </row>
    <row r="1413" spans="1:21" x14ac:dyDescent="0.2">
      <c r="A1413" s="3">
        <v>1412</v>
      </c>
      <c r="B1413" s="3">
        <v>48</v>
      </c>
      <c r="C1413" s="3" t="s">
        <v>18</v>
      </c>
      <c r="D1413" s="3" t="s">
        <v>86</v>
      </c>
      <c r="E1413" s="3" t="s">
        <v>20</v>
      </c>
      <c r="F1413" s="3">
        <v>24</v>
      </c>
      <c r="G1413" s="3" t="s">
        <v>59</v>
      </c>
      <c r="H1413" s="3" t="s">
        <v>22</v>
      </c>
      <c r="I1413" s="3" t="s">
        <v>95</v>
      </c>
      <c r="J1413" s="3" t="s">
        <v>52</v>
      </c>
      <c r="K1413" s="3">
        <v>28</v>
      </c>
      <c r="L1413" s="3" t="s">
        <v>151</v>
      </c>
      <c r="M1413" s="3" t="str">
        <f>IF(shopping_behavior_updated[[#This Row],[Subscription Status]]="","desconocido",shopping_behavior_updated[[#This Row],[Subscription Status]])</f>
        <v>No</v>
      </c>
      <c r="N1413" s="3" t="s">
        <v>73</v>
      </c>
      <c r="O1413" s="3" t="s">
        <v>25</v>
      </c>
      <c r="P1413" s="3" t="s">
        <v>25</v>
      </c>
      <c r="Q1413" s="3">
        <v>13</v>
      </c>
      <c r="R1413" s="3" t="s">
        <v>27</v>
      </c>
      <c r="S1413" s="3" t="s">
        <v>57</v>
      </c>
      <c r="T1413" s="3">
        <f>COUNTBLANK(shopping_behavior_updated[Customer ID])</f>
        <v>0</v>
      </c>
      <c r="U1413" s="3">
        <f>IF(IFERROR(VLOOKUP(shopping_behavior_updated[[#This Row],[Customer ID]],A1414:$A$3902,1,FALSE),0),1,0)</f>
        <v>0</v>
      </c>
    </row>
    <row r="1414" spans="1:21" x14ac:dyDescent="0.2">
      <c r="A1414" s="3">
        <v>1413</v>
      </c>
      <c r="B1414" s="3">
        <v>25</v>
      </c>
      <c r="C1414" s="3" t="s">
        <v>18</v>
      </c>
      <c r="D1414" s="3" t="s">
        <v>58</v>
      </c>
      <c r="E1414" s="3" t="s">
        <v>20</v>
      </c>
      <c r="F1414" s="3">
        <v>100</v>
      </c>
      <c r="G1414" s="3" t="s">
        <v>150</v>
      </c>
      <c r="H1414" s="3" t="s">
        <v>43</v>
      </c>
      <c r="I1414" s="3" t="s">
        <v>60</v>
      </c>
      <c r="J1414" s="3" t="s">
        <v>52</v>
      </c>
      <c r="K1414" s="3">
        <v>26</v>
      </c>
      <c r="L1414" s="3" t="s">
        <v>151</v>
      </c>
      <c r="M1414" s="3" t="str">
        <f>IF(shopping_behavior_updated[[#This Row],[Subscription Status]]="","desconocido",shopping_behavior_updated[[#This Row],[Subscription Status]])</f>
        <v>No</v>
      </c>
      <c r="N1414" s="3" t="s">
        <v>69</v>
      </c>
      <c r="O1414" s="3" t="s">
        <v>25</v>
      </c>
      <c r="P1414" s="3" t="s">
        <v>25</v>
      </c>
      <c r="Q1414" s="3">
        <v>43</v>
      </c>
      <c r="R1414" s="3" t="s">
        <v>27</v>
      </c>
      <c r="S1414" s="3" t="s">
        <v>48</v>
      </c>
      <c r="T1414" s="3">
        <f>COUNTBLANK(shopping_behavior_updated[Customer ID])</f>
        <v>0</v>
      </c>
      <c r="U1414" s="3">
        <f>IF(IFERROR(VLOOKUP(shopping_behavior_updated[[#This Row],[Customer ID]],A1415:$A$3902,1,FALSE),0),1,0)</f>
        <v>0</v>
      </c>
    </row>
    <row r="1415" spans="1:21" x14ac:dyDescent="0.2">
      <c r="A1415" s="3">
        <v>1414</v>
      </c>
      <c r="B1415" s="3">
        <v>51</v>
      </c>
      <c r="C1415" s="3" t="s">
        <v>18</v>
      </c>
      <c r="D1415" s="3" t="s">
        <v>19</v>
      </c>
      <c r="E1415" s="3" t="s">
        <v>20</v>
      </c>
      <c r="F1415" s="3">
        <v>79</v>
      </c>
      <c r="G1415" s="3" t="s">
        <v>81</v>
      </c>
      <c r="H1415" s="3" t="s">
        <v>35</v>
      </c>
      <c r="I1415" s="3" t="s">
        <v>125</v>
      </c>
      <c r="J1415" s="3" t="s">
        <v>56</v>
      </c>
      <c r="K1415" s="3">
        <v>27</v>
      </c>
      <c r="L1415" s="3" t="s">
        <v>151</v>
      </c>
      <c r="M1415" s="3" t="str">
        <f>IF(shopping_behavior_updated[[#This Row],[Subscription Status]]="","desconocido",shopping_behavior_updated[[#This Row],[Subscription Status]])</f>
        <v>No</v>
      </c>
      <c r="N1415" s="3" t="s">
        <v>73</v>
      </c>
      <c r="O1415" s="3" t="s">
        <v>25</v>
      </c>
      <c r="P1415" s="3" t="s">
        <v>25</v>
      </c>
      <c r="Q1415" s="3">
        <v>12</v>
      </c>
      <c r="R1415" s="3" t="s">
        <v>74</v>
      </c>
      <c r="S1415" s="3" t="s">
        <v>57</v>
      </c>
      <c r="T1415" s="3">
        <f>COUNTBLANK(shopping_behavior_updated[Customer ID])</f>
        <v>0</v>
      </c>
      <c r="U1415" s="3">
        <f>IF(IFERROR(VLOOKUP(shopping_behavior_updated[[#This Row],[Customer ID]],A1416:$A$3902,1,FALSE),0),1,0)</f>
        <v>0</v>
      </c>
    </row>
    <row r="1416" spans="1:21" x14ac:dyDescent="0.2">
      <c r="A1416" s="3">
        <v>1415</v>
      </c>
      <c r="B1416" s="3">
        <v>29</v>
      </c>
      <c r="C1416" s="3" t="s">
        <v>18</v>
      </c>
      <c r="D1416" s="3" t="s">
        <v>124</v>
      </c>
      <c r="E1416" s="3" t="s">
        <v>20</v>
      </c>
      <c r="F1416" s="3">
        <v>51</v>
      </c>
      <c r="G1416" s="3" t="s">
        <v>147</v>
      </c>
      <c r="H1416" s="3" t="s">
        <v>43</v>
      </c>
      <c r="I1416" s="3" t="s">
        <v>93</v>
      </c>
      <c r="J1416" s="3" t="s">
        <v>52</v>
      </c>
      <c r="K1416" s="3">
        <v>45</v>
      </c>
      <c r="L1416" s="3" t="s">
        <v>151</v>
      </c>
      <c r="M1416" s="3" t="str">
        <f>IF(shopping_behavior_updated[[#This Row],[Subscription Status]]="","desconocido",shopping_behavior_updated[[#This Row],[Subscription Status]])</f>
        <v>No</v>
      </c>
      <c r="N1416" s="3" t="s">
        <v>73</v>
      </c>
      <c r="O1416" s="3" t="s">
        <v>25</v>
      </c>
      <c r="P1416" s="3" t="s">
        <v>25</v>
      </c>
      <c r="Q1416" s="3">
        <v>3</v>
      </c>
      <c r="R1416" s="3" t="s">
        <v>38</v>
      </c>
      <c r="S1416" s="3" t="s">
        <v>75</v>
      </c>
      <c r="T1416" s="3">
        <f>COUNTBLANK(shopping_behavior_updated[Customer ID])</f>
        <v>0</v>
      </c>
      <c r="U1416" s="3">
        <f>IF(IFERROR(VLOOKUP(shopping_behavior_updated[[#This Row],[Customer ID]],A1417:$A$3902,1,FALSE),0),1,0)</f>
        <v>0</v>
      </c>
    </row>
    <row r="1417" spans="1:21" x14ac:dyDescent="0.2">
      <c r="A1417" s="3">
        <v>1416</v>
      </c>
      <c r="B1417" s="3">
        <v>54</v>
      </c>
      <c r="C1417" s="3" t="s">
        <v>18</v>
      </c>
      <c r="D1417" s="3" t="s">
        <v>132</v>
      </c>
      <c r="E1417" s="3" t="s">
        <v>66</v>
      </c>
      <c r="F1417" s="3">
        <v>90</v>
      </c>
      <c r="G1417" s="3" t="s">
        <v>114</v>
      </c>
      <c r="H1417" s="3" t="s">
        <v>43</v>
      </c>
      <c r="I1417" s="3" t="s">
        <v>143</v>
      </c>
      <c r="J1417" s="3" t="s">
        <v>24</v>
      </c>
      <c r="K1417" s="3">
        <v>37</v>
      </c>
      <c r="L1417" s="3" t="s">
        <v>151</v>
      </c>
      <c r="M1417" s="3" t="str">
        <f>IF(shopping_behavior_updated[[#This Row],[Subscription Status]]="","desconocido",shopping_behavior_updated[[#This Row],[Subscription Status]])</f>
        <v>No</v>
      </c>
      <c r="N1417" s="3" t="s">
        <v>37</v>
      </c>
      <c r="O1417" s="3" t="s">
        <v>25</v>
      </c>
      <c r="P1417" s="3" t="s">
        <v>25</v>
      </c>
      <c r="Q1417" s="3">
        <v>12</v>
      </c>
      <c r="R1417" s="3" t="s">
        <v>38</v>
      </c>
      <c r="S1417" s="3" t="s">
        <v>96</v>
      </c>
      <c r="T1417" s="3">
        <f>COUNTBLANK(shopping_behavior_updated[Customer ID])</f>
        <v>0</v>
      </c>
      <c r="U1417" s="3">
        <f>IF(IFERROR(VLOOKUP(shopping_behavior_updated[[#This Row],[Customer ID]],A1418:$A$3902,1,FALSE),0),1,0)</f>
        <v>0</v>
      </c>
    </row>
    <row r="1418" spans="1:21" x14ac:dyDescent="0.2">
      <c r="A1418" s="3">
        <v>1417</v>
      </c>
      <c r="B1418" s="3">
        <v>48</v>
      </c>
      <c r="C1418" s="3" t="s">
        <v>18</v>
      </c>
      <c r="D1418" s="3" t="s">
        <v>136</v>
      </c>
      <c r="E1418" s="3" t="s">
        <v>41</v>
      </c>
      <c r="F1418" s="3">
        <v>56</v>
      </c>
      <c r="G1418" s="3" t="s">
        <v>134</v>
      </c>
      <c r="H1418" s="3" t="s">
        <v>22</v>
      </c>
      <c r="I1418" s="3" t="s">
        <v>64</v>
      </c>
      <c r="J1418" s="3" t="s">
        <v>52</v>
      </c>
      <c r="K1418" s="3">
        <v>34</v>
      </c>
      <c r="L1418" s="3" t="s">
        <v>151</v>
      </c>
      <c r="M1418" s="3" t="str">
        <f>IF(shopping_behavior_updated[[#This Row],[Subscription Status]]="","desconocido",shopping_behavior_updated[[#This Row],[Subscription Status]])</f>
        <v>No</v>
      </c>
      <c r="N1418" s="3" t="s">
        <v>37</v>
      </c>
      <c r="O1418" s="3" t="s">
        <v>25</v>
      </c>
      <c r="P1418" s="3" t="s">
        <v>25</v>
      </c>
      <c r="Q1418" s="3">
        <v>46</v>
      </c>
      <c r="R1418" s="3" t="s">
        <v>32</v>
      </c>
      <c r="S1418" s="3" t="s">
        <v>57</v>
      </c>
      <c r="T1418" s="3">
        <f>COUNTBLANK(shopping_behavior_updated[Customer ID])</f>
        <v>0</v>
      </c>
      <c r="U1418" s="3">
        <f>IF(IFERROR(VLOOKUP(shopping_behavior_updated[[#This Row],[Customer ID]],A1419:$A$3902,1,FALSE),0),1,0)</f>
        <v>0</v>
      </c>
    </row>
    <row r="1419" spans="1:21" x14ac:dyDescent="0.2">
      <c r="A1419" s="3">
        <v>1418</v>
      </c>
      <c r="B1419" s="3">
        <v>62</v>
      </c>
      <c r="C1419" s="3" t="s">
        <v>18</v>
      </c>
      <c r="D1419" s="3" t="s">
        <v>58</v>
      </c>
      <c r="E1419" s="3" t="s">
        <v>20</v>
      </c>
      <c r="F1419" s="3">
        <v>25</v>
      </c>
      <c r="G1419" s="3" t="s">
        <v>55</v>
      </c>
      <c r="H1419" s="3" t="s">
        <v>35</v>
      </c>
      <c r="I1419" s="3" t="s">
        <v>109</v>
      </c>
      <c r="J1419" s="3" t="s">
        <v>36</v>
      </c>
      <c r="K1419" s="3">
        <v>46</v>
      </c>
      <c r="L1419" s="3" t="s">
        <v>151</v>
      </c>
      <c r="M1419" s="3" t="str">
        <f>IF(shopping_behavior_updated[[#This Row],[Subscription Status]]="","desconocido",shopping_behavior_updated[[#This Row],[Subscription Status]])</f>
        <v>No</v>
      </c>
      <c r="N1419" s="3" t="s">
        <v>53</v>
      </c>
      <c r="O1419" s="3" t="s">
        <v>25</v>
      </c>
      <c r="P1419" s="3" t="s">
        <v>25</v>
      </c>
      <c r="Q1419" s="3">
        <v>21</v>
      </c>
      <c r="R1419" s="3" t="s">
        <v>85</v>
      </c>
      <c r="S1419" s="3" t="s">
        <v>28</v>
      </c>
      <c r="T1419" s="3">
        <f>COUNTBLANK(shopping_behavior_updated[Customer ID])</f>
        <v>0</v>
      </c>
      <c r="U1419" s="3">
        <f>IF(IFERROR(VLOOKUP(shopping_behavior_updated[[#This Row],[Customer ID]],A1420:$A$3902,1,FALSE),0),1,0)</f>
        <v>0</v>
      </c>
    </row>
    <row r="1420" spans="1:21" x14ac:dyDescent="0.2">
      <c r="A1420" s="3">
        <v>1419</v>
      </c>
      <c r="B1420" s="3">
        <v>18</v>
      </c>
      <c r="C1420" s="3" t="s">
        <v>18</v>
      </c>
      <c r="D1420" s="3" t="s">
        <v>54</v>
      </c>
      <c r="E1420" s="3" t="s">
        <v>20</v>
      </c>
      <c r="F1420" s="3">
        <v>75</v>
      </c>
      <c r="G1420" s="3" t="s">
        <v>89</v>
      </c>
      <c r="H1420" s="3" t="s">
        <v>43</v>
      </c>
      <c r="I1420" s="3" t="s">
        <v>82</v>
      </c>
      <c r="J1420" s="3" t="s">
        <v>52</v>
      </c>
      <c r="K1420" s="3">
        <v>41</v>
      </c>
      <c r="L1420" s="3" t="s">
        <v>151</v>
      </c>
      <c r="M1420" s="3" t="str">
        <f>IF(shopping_behavior_updated[[#This Row],[Subscription Status]]="","desconocido",shopping_behavior_updated[[#This Row],[Subscription Status]])</f>
        <v>No</v>
      </c>
      <c r="N1420" s="3" t="s">
        <v>69</v>
      </c>
      <c r="O1420" s="3" t="s">
        <v>25</v>
      </c>
      <c r="P1420" s="3" t="s">
        <v>25</v>
      </c>
      <c r="Q1420" s="3">
        <v>23</v>
      </c>
      <c r="R1420" s="3" t="s">
        <v>27</v>
      </c>
      <c r="S1420" s="3" t="s">
        <v>96</v>
      </c>
      <c r="T1420" s="3">
        <f>COUNTBLANK(shopping_behavior_updated[Customer ID])</f>
        <v>0</v>
      </c>
      <c r="U1420" s="3">
        <f>IF(IFERROR(VLOOKUP(shopping_behavior_updated[[#This Row],[Customer ID]],A1421:$A$3902,1,FALSE),0),1,0)</f>
        <v>0</v>
      </c>
    </row>
    <row r="1421" spans="1:21" x14ac:dyDescent="0.2">
      <c r="A1421" s="3">
        <v>1420</v>
      </c>
      <c r="B1421" s="3">
        <v>43</v>
      </c>
      <c r="C1421" s="3" t="s">
        <v>18</v>
      </c>
      <c r="D1421" s="3" t="s">
        <v>65</v>
      </c>
      <c r="E1421" s="3" t="s">
        <v>66</v>
      </c>
      <c r="F1421" s="3">
        <v>75</v>
      </c>
      <c r="G1421" s="3" t="s">
        <v>55</v>
      </c>
      <c r="H1421" s="3" t="s">
        <v>43</v>
      </c>
      <c r="I1421" s="3" t="s">
        <v>120</v>
      </c>
      <c r="J1421" s="3" t="s">
        <v>52</v>
      </c>
      <c r="K1421" s="3">
        <v>26</v>
      </c>
      <c r="L1421" s="3" t="s">
        <v>151</v>
      </c>
      <c r="M1421" s="3" t="str">
        <f>IF(shopping_behavior_updated[[#This Row],[Subscription Status]]="","desconocido",shopping_behavior_updated[[#This Row],[Subscription Status]])</f>
        <v>No</v>
      </c>
      <c r="N1421" s="3" t="s">
        <v>37</v>
      </c>
      <c r="O1421" s="3" t="s">
        <v>25</v>
      </c>
      <c r="P1421" s="3" t="s">
        <v>25</v>
      </c>
      <c r="Q1421" s="3">
        <v>4</v>
      </c>
      <c r="R1421" s="3" t="s">
        <v>85</v>
      </c>
      <c r="S1421" s="3" t="s">
        <v>57</v>
      </c>
      <c r="T1421" s="3">
        <f>COUNTBLANK(shopping_behavior_updated[Customer ID])</f>
        <v>0</v>
      </c>
      <c r="U1421" s="3">
        <f>IF(IFERROR(VLOOKUP(shopping_behavior_updated[[#This Row],[Customer ID]],A1422:$A$3902,1,FALSE),0),1,0)</f>
        <v>0</v>
      </c>
    </row>
    <row r="1422" spans="1:21" x14ac:dyDescent="0.2">
      <c r="A1422" s="3">
        <v>1421</v>
      </c>
      <c r="B1422" s="3">
        <v>22</v>
      </c>
      <c r="C1422" s="3" t="s">
        <v>18</v>
      </c>
      <c r="D1422" s="3" t="s">
        <v>33</v>
      </c>
      <c r="E1422" s="3" t="s">
        <v>20</v>
      </c>
      <c r="F1422" s="3">
        <v>53</v>
      </c>
      <c r="G1422" s="3" t="s">
        <v>98</v>
      </c>
      <c r="H1422" s="3" t="s">
        <v>91</v>
      </c>
      <c r="I1422" s="3" t="s">
        <v>23</v>
      </c>
      <c r="J1422" s="3" t="s">
        <v>52</v>
      </c>
      <c r="K1422" s="3">
        <v>46</v>
      </c>
      <c r="L1422" s="3" t="s">
        <v>151</v>
      </c>
      <c r="M1422" s="3" t="str">
        <f>IF(shopping_behavior_updated[[#This Row],[Subscription Status]]="","desconocido",shopping_behavior_updated[[#This Row],[Subscription Status]])</f>
        <v>No</v>
      </c>
      <c r="N1422" s="3" t="s">
        <v>73</v>
      </c>
      <c r="O1422" s="3" t="s">
        <v>25</v>
      </c>
      <c r="P1422" s="3" t="s">
        <v>25</v>
      </c>
      <c r="Q1422" s="3">
        <v>45</v>
      </c>
      <c r="R1422" s="3" t="s">
        <v>45</v>
      </c>
      <c r="S1422" s="3" t="s">
        <v>96</v>
      </c>
      <c r="T1422" s="3">
        <f>COUNTBLANK(shopping_behavior_updated[Customer ID])</f>
        <v>0</v>
      </c>
      <c r="U1422" s="3">
        <f>IF(IFERROR(VLOOKUP(shopping_behavior_updated[[#This Row],[Customer ID]],A1423:$A$3902,1,FALSE),0),1,0)</f>
        <v>0</v>
      </c>
    </row>
    <row r="1423" spans="1:21" x14ac:dyDescent="0.2">
      <c r="A1423" s="3">
        <v>1422</v>
      </c>
      <c r="B1423" s="3">
        <v>68</v>
      </c>
      <c r="C1423" s="3" t="s">
        <v>18</v>
      </c>
      <c r="D1423" s="3" t="s">
        <v>80</v>
      </c>
      <c r="E1423" s="3" t="s">
        <v>20</v>
      </c>
      <c r="F1423" s="3">
        <v>100</v>
      </c>
      <c r="G1423" s="3" t="s">
        <v>137</v>
      </c>
      <c r="H1423" s="3" t="s">
        <v>35</v>
      </c>
      <c r="I1423" s="3" t="s">
        <v>79</v>
      </c>
      <c r="J1423" s="3" t="s">
        <v>36</v>
      </c>
      <c r="K1423" s="3">
        <v>3</v>
      </c>
      <c r="L1423" s="3" t="s">
        <v>151</v>
      </c>
      <c r="M1423" s="3" t="str">
        <f>IF(shopping_behavior_updated[[#This Row],[Subscription Status]]="","desconocido",shopping_behavior_updated[[#This Row],[Subscription Status]])</f>
        <v>No</v>
      </c>
      <c r="N1423" s="3" t="s">
        <v>53</v>
      </c>
      <c r="O1423" s="3" t="s">
        <v>25</v>
      </c>
      <c r="P1423" s="3" t="s">
        <v>25</v>
      </c>
      <c r="Q1423" s="3">
        <v>24</v>
      </c>
      <c r="R1423" s="3" t="s">
        <v>74</v>
      </c>
      <c r="S1423" s="3" t="s">
        <v>28</v>
      </c>
      <c r="T1423" s="3">
        <f>COUNTBLANK(shopping_behavior_updated[Customer ID])</f>
        <v>0</v>
      </c>
      <c r="U1423" s="3">
        <f>IF(IFERROR(VLOOKUP(shopping_behavior_updated[[#This Row],[Customer ID]],A1424:$A$3902,1,FALSE),0),1,0)</f>
        <v>0</v>
      </c>
    </row>
    <row r="1424" spans="1:21" x14ac:dyDescent="0.2">
      <c r="A1424" s="3">
        <v>1423</v>
      </c>
      <c r="B1424" s="3">
        <v>44</v>
      </c>
      <c r="C1424" s="3" t="s">
        <v>18</v>
      </c>
      <c r="D1424" s="3" t="s">
        <v>80</v>
      </c>
      <c r="E1424" s="3" t="s">
        <v>20</v>
      </c>
      <c r="F1424" s="3">
        <v>27</v>
      </c>
      <c r="G1424" s="3" t="s">
        <v>104</v>
      </c>
      <c r="H1424" s="3" t="s">
        <v>22</v>
      </c>
      <c r="I1424" s="3" t="s">
        <v>60</v>
      </c>
      <c r="J1424" s="3" t="s">
        <v>56</v>
      </c>
      <c r="K1424" s="3">
        <v>34</v>
      </c>
      <c r="L1424" s="3" t="s">
        <v>151</v>
      </c>
      <c r="M1424" s="3" t="str">
        <f>IF(shopping_behavior_updated[[#This Row],[Subscription Status]]="","desconocido",shopping_behavior_updated[[#This Row],[Subscription Status]])</f>
        <v>No</v>
      </c>
      <c r="N1424" s="3" t="s">
        <v>37</v>
      </c>
      <c r="O1424" s="3" t="s">
        <v>25</v>
      </c>
      <c r="P1424" s="3" t="s">
        <v>25</v>
      </c>
      <c r="Q1424" s="3">
        <v>3</v>
      </c>
      <c r="R1424" s="3" t="s">
        <v>45</v>
      </c>
      <c r="S1424" s="3" t="s">
        <v>75</v>
      </c>
      <c r="T1424" s="3">
        <f>COUNTBLANK(shopping_behavior_updated[Customer ID])</f>
        <v>0</v>
      </c>
      <c r="U1424" s="3">
        <f>IF(IFERROR(VLOOKUP(shopping_behavior_updated[[#This Row],[Customer ID]],A1425:$A$3902,1,FALSE),0),1,0)</f>
        <v>0</v>
      </c>
    </row>
    <row r="1425" spans="1:21" x14ac:dyDescent="0.2">
      <c r="A1425" s="3">
        <v>1424</v>
      </c>
      <c r="B1425" s="3">
        <v>51</v>
      </c>
      <c r="C1425" s="3" t="s">
        <v>18</v>
      </c>
      <c r="D1425" s="3" t="s">
        <v>40</v>
      </c>
      <c r="E1425" s="3" t="s">
        <v>41</v>
      </c>
      <c r="F1425" s="3">
        <v>60</v>
      </c>
      <c r="G1425" s="3" t="s">
        <v>150</v>
      </c>
      <c r="H1425" s="3" t="s">
        <v>35</v>
      </c>
      <c r="I1425" s="3" t="s">
        <v>93</v>
      </c>
      <c r="J1425" s="3" t="s">
        <v>56</v>
      </c>
      <c r="K1425" s="3">
        <v>35</v>
      </c>
      <c r="L1425" s="3" t="s">
        <v>151</v>
      </c>
      <c r="M1425" s="3" t="str">
        <f>IF(shopping_behavior_updated[[#This Row],[Subscription Status]]="","desconocido",shopping_behavior_updated[[#This Row],[Subscription Status]])</f>
        <v>No</v>
      </c>
      <c r="N1425" s="3" t="s">
        <v>37</v>
      </c>
      <c r="O1425" s="3" t="s">
        <v>25</v>
      </c>
      <c r="P1425" s="3" t="s">
        <v>25</v>
      </c>
      <c r="Q1425" s="3">
        <v>12</v>
      </c>
      <c r="R1425" s="3" t="s">
        <v>27</v>
      </c>
      <c r="S1425" s="3" t="s">
        <v>96</v>
      </c>
      <c r="T1425" s="3">
        <f>COUNTBLANK(shopping_behavior_updated[Customer ID])</f>
        <v>0</v>
      </c>
      <c r="U1425" s="3">
        <f>IF(IFERROR(VLOOKUP(shopping_behavior_updated[[#This Row],[Customer ID]],A1426:$A$3902,1,FALSE),0),1,0)</f>
        <v>0</v>
      </c>
    </row>
    <row r="1426" spans="1:21" x14ac:dyDescent="0.2">
      <c r="A1426" s="3">
        <v>1425</v>
      </c>
      <c r="B1426" s="3">
        <v>66</v>
      </c>
      <c r="C1426" s="3" t="s">
        <v>18</v>
      </c>
      <c r="D1426" s="3" t="s">
        <v>101</v>
      </c>
      <c r="E1426" s="3" t="s">
        <v>62</v>
      </c>
      <c r="F1426" s="3">
        <v>23</v>
      </c>
      <c r="G1426" s="3" t="s">
        <v>138</v>
      </c>
      <c r="H1426" s="3" t="s">
        <v>35</v>
      </c>
      <c r="I1426" s="3" t="s">
        <v>125</v>
      </c>
      <c r="J1426" s="3" t="s">
        <v>56</v>
      </c>
      <c r="K1426" s="3">
        <v>35</v>
      </c>
      <c r="L1426" s="3" t="s">
        <v>151</v>
      </c>
      <c r="M1426" s="3" t="str">
        <f>IF(shopping_behavior_updated[[#This Row],[Subscription Status]]="","desconocido",shopping_behavior_updated[[#This Row],[Subscription Status]])</f>
        <v>No</v>
      </c>
      <c r="N1426" s="3" t="s">
        <v>53</v>
      </c>
      <c r="O1426" s="3" t="s">
        <v>25</v>
      </c>
      <c r="P1426" s="3" t="s">
        <v>25</v>
      </c>
      <c r="Q1426" s="3">
        <v>34</v>
      </c>
      <c r="R1426" s="3" t="s">
        <v>74</v>
      </c>
      <c r="S1426" s="3" t="s">
        <v>96</v>
      </c>
      <c r="T1426" s="3">
        <f>COUNTBLANK(shopping_behavior_updated[Customer ID])</f>
        <v>0</v>
      </c>
      <c r="U1426" s="3">
        <f>IF(IFERROR(VLOOKUP(shopping_behavior_updated[[#This Row],[Customer ID]],A1427:$A$3902,1,FALSE),0),1,0)</f>
        <v>0</v>
      </c>
    </row>
    <row r="1427" spans="1:21" x14ac:dyDescent="0.2">
      <c r="A1427" s="3">
        <v>1426</v>
      </c>
      <c r="B1427" s="3">
        <v>59</v>
      </c>
      <c r="C1427" s="3" t="s">
        <v>18</v>
      </c>
      <c r="D1427" s="3" t="s">
        <v>61</v>
      </c>
      <c r="E1427" s="3" t="s">
        <v>62</v>
      </c>
      <c r="F1427" s="3">
        <v>40</v>
      </c>
      <c r="G1427" s="3" t="s">
        <v>50</v>
      </c>
      <c r="H1427" s="3" t="s">
        <v>35</v>
      </c>
      <c r="I1427" s="3" t="s">
        <v>51</v>
      </c>
      <c r="J1427" s="3" t="s">
        <v>24</v>
      </c>
      <c r="K1427" s="3">
        <v>37</v>
      </c>
      <c r="L1427" s="3" t="s">
        <v>151</v>
      </c>
      <c r="M1427" s="3" t="str">
        <f>IF(shopping_behavior_updated[[#This Row],[Subscription Status]]="","desconocido",shopping_behavior_updated[[#This Row],[Subscription Status]])</f>
        <v>No</v>
      </c>
      <c r="N1427" s="3" t="s">
        <v>44</v>
      </c>
      <c r="O1427" s="3" t="s">
        <v>25</v>
      </c>
      <c r="P1427" s="3" t="s">
        <v>25</v>
      </c>
      <c r="Q1427" s="3">
        <v>39</v>
      </c>
      <c r="R1427" s="3" t="s">
        <v>38</v>
      </c>
      <c r="S1427" s="3" t="s">
        <v>48</v>
      </c>
      <c r="T1427" s="3">
        <f>COUNTBLANK(shopping_behavior_updated[Customer ID])</f>
        <v>0</v>
      </c>
      <c r="U1427" s="3">
        <f>IF(IFERROR(VLOOKUP(shopping_behavior_updated[[#This Row],[Customer ID]],A1428:$A$3902,1,FALSE),0),1,0)</f>
        <v>0</v>
      </c>
    </row>
    <row r="1428" spans="1:21" x14ac:dyDescent="0.2">
      <c r="A1428" s="3">
        <v>1427</v>
      </c>
      <c r="B1428" s="3">
        <v>60</v>
      </c>
      <c r="C1428" s="3" t="s">
        <v>18</v>
      </c>
      <c r="D1428" s="3" t="s">
        <v>94</v>
      </c>
      <c r="E1428" s="3" t="s">
        <v>20</v>
      </c>
      <c r="F1428" s="3">
        <v>38</v>
      </c>
      <c r="G1428" s="3" t="s">
        <v>150</v>
      </c>
      <c r="H1428" s="3" t="s">
        <v>43</v>
      </c>
      <c r="I1428" s="3" t="s">
        <v>133</v>
      </c>
      <c r="J1428" s="3" t="s">
        <v>52</v>
      </c>
      <c r="K1428" s="3">
        <v>48</v>
      </c>
      <c r="L1428" s="3" t="s">
        <v>151</v>
      </c>
      <c r="M1428" s="3" t="str">
        <f>IF(shopping_behavior_updated[[#This Row],[Subscription Status]]="","desconocido",shopping_behavior_updated[[#This Row],[Subscription Status]])</f>
        <v>No</v>
      </c>
      <c r="N1428" s="3" t="s">
        <v>37</v>
      </c>
      <c r="O1428" s="3" t="s">
        <v>25</v>
      </c>
      <c r="P1428" s="3" t="s">
        <v>25</v>
      </c>
      <c r="Q1428" s="3">
        <v>35</v>
      </c>
      <c r="R1428" s="3" t="s">
        <v>45</v>
      </c>
      <c r="S1428" s="3" t="s">
        <v>96</v>
      </c>
      <c r="T1428" s="3">
        <f>COUNTBLANK(shopping_behavior_updated[Customer ID])</f>
        <v>0</v>
      </c>
      <c r="U1428" s="3">
        <f>IF(IFERROR(VLOOKUP(shopping_behavior_updated[[#This Row],[Customer ID]],A1429:$A$3902,1,FALSE),0),1,0)</f>
        <v>0</v>
      </c>
    </row>
    <row r="1429" spans="1:21" x14ac:dyDescent="0.2">
      <c r="A1429" s="3">
        <v>1428</v>
      </c>
      <c r="B1429" s="3">
        <v>31</v>
      </c>
      <c r="C1429" s="3" t="s">
        <v>18</v>
      </c>
      <c r="D1429" s="3" t="s">
        <v>131</v>
      </c>
      <c r="E1429" s="3" t="s">
        <v>66</v>
      </c>
      <c r="F1429" s="3">
        <v>90</v>
      </c>
      <c r="G1429" s="3" t="s">
        <v>146</v>
      </c>
      <c r="H1429" s="3" t="s">
        <v>35</v>
      </c>
      <c r="I1429" s="3" t="s">
        <v>120</v>
      </c>
      <c r="J1429" s="3" t="s">
        <v>52</v>
      </c>
      <c r="K1429" s="3">
        <v>49</v>
      </c>
      <c r="L1429" s="3" t="s">
        <v>151</v>
      </c>
      <c r="M1429" s="3" t="str">
        <f>IF(shopping_behavior_updated[[#This Row],[Subscription Status]]="","desconocido",shopping_behavior_updated[[#This Row],[Subscription Status]])</f>
        <v>No</v>
      </c>
      <c r="N1429" s="3" t="s">
        <v>73</v>
      </c>
      <c r="O1429" s="3" t="s">
        <v>25</v>
      </c>
      <c r="P1429" s="3" t="s">
        <v>25</v>
      </c>
      <c r="Q1429" s="3">
        <v>8</v>
      </c>
      <c r="R1429" s="3" t="s">
        <v>38</v>
      </c>
      <c r="S1429" s="3" t="s">
        <v>48</v>
      </c>
      <c r="T1429" s="3">
        <f>COUNTBLANK(shopping_behavior_updated[Customer ID])</f>
        <v>0</v>
      </c>
      <c r="U1429" s="3">
        <f>IF(IFERROR(VLOOKUP(shopping_behavior_updated[[#This Row],[Customer ID]],A1430:$A$3902,1,FALSE),0),1,0)</f>
        <v>0</v>
      </c>
    </row>
    <row r="1430" spans="1:21" x14ac:dyDescent="0.2">
      <c r="A1430" s="3">
        <v>1429</v>
      </c>
      <c r="B1430" s="3">
        <v>20</v>
      </c>
      <c r="C1430" s="3" t="s">
        <v>18</v>
      </c>
      <c r="D1430" s="3" t="s">
        <v>19</v>
      </c>
      <c r="E1430" s="3" t="s">
        <v>20</v>
      </c>
      <c r="F1430" s="3">
        <v>97</v>
      </c>
      <c r="G1430" s="3" t="s">
        <v>113</v>
      </c>
      <c r="H1430" s="3" t="s">
        <v>35</v>
      </c>
      <c r="I1430" s="3" t="s">
        <v>95</v>
      </c>
      <c r="J1430" s="3" t="s">
        <v>52</v>
      </c>
      <c r="K1430" s="3">
        <v>49</v>
      </c>
      <c r="L1430" s="3" t="s">
        <v>151</v>
      </c>
      <c r="M1430" s="3" t="str">
        <f>IF(shopping_behavior_updated[[#This Row],[Subscription Status]]="","desconocido",shopping_behavior_updated[[#This Row],[Subscription Status]])</f>
        <v>No</v>
      </c>
      <c r="N1430" s="3" t="s">
        <v>26</v>
      </c>
      <c r="O1430" s="3" t="s">
        <v>25</v>
      </c>
      <c r="P1430" s="3" t="s">
        <v>25</v>
      </c>
      <c r="Q1430" s="3">
        <v>42</v>
      </c>
      <c r="R1430" s="3" t="s">
        <v>45</v>
      </c>
      <c r="S1430" s="3" t="s">
        <v>57</v>
      </c>
      <c r="T1430" s="3">
        <f>COUNTBLANK(shopping_behavior_updated[Customer ID])</f>
        <v>0</v>
      </c>
      <c r="U1430" s="3">
        <f>IF(IFERROR(VLOOKUP(shopping_behavior_updated[[#This Row],[Customer ID]],A1431:$A$3902,1,FALSE),0),1,0)</f>
        <v>0</v>
      </c>
    </row>
    <row r="1431" spans="1:21" x14ac:dyDescent="0.2">
      <c r="A1431" s="3">
        <v>1430</v>
      </c>
      <c r="B1431" s="3">
        <v>24</v>
      </c>
      <c r="C1431" s="3" t="s">
        <v>18</v>
      </c>
      <c r="D1431" s="3" t="s">
        <v>86</v>
      </c>
      <c r="E1431" s="3" t="s">
        <v>20</v>
      </c>
      <c r="F1431" s="3">
        <v>38</v>
      </c>
      <c r="G1431" s="3" t="s">
        <v>127</v>
      </c>
      <c r="H1431" s="3" t="s">
        <v>22</v>
      </c>
      <c r="I1431" s="3" t="s">
        <v>79</v>
      </c>
      <c r="J1431" s="3" t="s">
        <v>56</v>
      </c>
      <c r="K1431" s="3">
        <v>47</v>
      </c>
      <c r="L1431" s="3" t="s">
        <v>151</v>
      </c>
      <c r="M1431" s="3" t="str">
        <f>IF(shopping_behavior_updated[[#This Row],[Subscription Status]]="","desconocido",shopping_behavior_updated[[#This Row],[Subscription Status]])</f>
        <v>No</v>
      </c>
      <c r="N1431" s="3" t="s">
        <v>53</v>
      </c>
      <c r="O1431" s="3" t="s">
        <v>25</v>
      </c>
      <c r="P1431" s="3" t="s">
        <v>25</v>
      </c>
      <c r="Q1431" s="3">
        <v>6</v>
      </c>
      <c r="R1431" s="3" t="s">
        <v>38</v>
      </c>
      <c r="S1431" s="3" t="s">
        <v>96</v>
      </c>
      <c r="T1431" s="3">
        <f>COUNTBLANK(shopping_behavior_updated[Customer ID])</f>
        <v>0</v>
      </c>
      <c r="U1431" s="3">
        <f>IF(IFERROR(VLOOKUP(shopping_behavior_updated[[#This Row],[Customer ID]],A1432:$A$3902,1,FALSE),0),1,0)</f>
        <v>0</v>
      </c>
    </row>
    <row r="1432" spans="1:21" x14ac:dyDescent="0.2">
      <c r="A1432" s="3">
        <v>1431</v>
      </c>
      <c r="B1432" s="3">
        <v>48</v>
      </c>
      <c r="C1432" s="3" t="s">
        <v>18</v>
      </c>
      <c r="D1432" s="3" t="s">
        <v>40</v>
      </c>
      <c r="E1432" s="3" t="s">
        <v>41</v>
      </c>
      <c r="F1432" s="3">
        <v>30</v>
      </c>
      <c r="G1432" s="3" t="s">
        <v>150</v>
      </c>
      <c r="H1432" s="3" t="s">
        <v>35</v>
      </c>
      <c r="I1432" s="3" t="s">
        <v>120</v>
      </c>
      <c r="J1432" s="3" t="s">
        <v>52</v>
      </c>
      <c r="K1432" s="3">
        <v>49</v>
      </c>
      <c r="L1432" s="3" t="s">
        <v>151</v>
      </c>
      <c r="M1432" s="3" t="str">
        <f>IF(shopping_behavior_updated[[#This Row],[Subscription Status]]="","desconocido",shopping_behavior_updated[[#This Row],[Subscription Status]])</f>
        <v>No</v>
      </c>
      <c r="N1432" s="3" t="s">
        <v>37</v>
      </c>
      <c r="O1432" s="3" t="s">
        <v>25</v>
      </c>
      <c r="P1432" s="3" t="s">
        <v>25</v>
      </c>
      <c r="Q1432" s="3">
        <v>3</v>
      </c>
      <c r="R1432" s="3" t="s">
        <v>38</v>
      </c>
      <c r="S1432" s="3" t="s">
        <v>28</v>
      </c>
      <c r="T1432" s="3">
        <f>COUNTBLANK(shopping_behavior_updated[Customer ID])</f>
        <v>0</v>
      </c>
      <c r="U1432" s="3">
        <f>IF(IFERROR(VLOOKUP(shopping_behavior_updated[[#This Row],[Customer ID]],A1433:$A$3902,1,FALSE),0),1,0)</f>
        <v>0</v>
      </c>
    </row>
    <row r="1433" spans="1:21" x14ac:dyDescent="0.2">
      <c r="A1433" s="3">
        <v>1432</v>
      </c>
      <c r="B1433" s="3">
        <v>39</v>
      </c>
      <c r="C1433" s="3" t="s">
        <v>18</v>
      </c>
      <c r="D1433" s="3" t="s">
        <v>94</v>
      </c>
      <c r="E1433" s="3" t="s">
        <v>20</v>
      </c>
      <c r="F1433" s="3">
        <v>88</v>
      </c>
      <c r="G1433" s="3" t="s">
        <v>146</v>
      </c>
      <c r="H1433" s="3" t="s">
        <v>43</v>
      </c>
      <c r="I1433" s="3" t="s">
        <v>108</v>
      </c>
      <c r="J1433" s="3" t="s">
        <v>56</v>
      </c>
      <c r="K1433" s="3">
        <v>29</v>
      </c>
      <c r="L1433" s="3" t="s">
        <v>151</v>
      </c>
      <c r="M1433" s="3" t="str">
        <f>IF(shopping_behavior_updated[[#This Row],[Subscription Status]]="","desconocido",shopping_behavior_updated[[#This Row],[Subscription Status]])</f>
        <v>No</v>
      </c>
      <c r="N1433" s="3" t="s">
        <v>26</v>
      </c>
      <c r="O1433" s="3" t="s">
        <v>25</v>
      </c>
      <c r="P1433" s="3" t="s">
        <v>25</v>
      </c>
      <c r="Q1433" s="3">
        <v>29</v>
      </c>
      <c r="R1433" s="3" t="s">
        <v>27</v>
      </c>
      <c r="S1433" s="3" t="s">
        <v>57</v>
      </c>
      <c r="T1433" s="3">
        <f>COUNTBLANK(shopping_behavior_updated[Customer ID])</f>
        <v>0</v>
      </c>
      <c r="U1433" s="3">
        <f>IF(IFERROR(VLOOKUP(shopping_behavior_updated[[#This Row],[Customer ID]],A1434:$A$3902,1,FALSE),0),1,0)</f>
        <v>0</v>
      </c>
    </row>
    <row r="1434" spans="1:21" x14ac:dyDescent="0.2">
      <c r="A1434" s="3">
        <v>1433</v>
      </c>
      <c r="B1434" s="3">
        <v>34</v>
      </c>
      <c r="C1434" s="3" t="s">
        <v>18</v>
      </c>
      <c r="D1434" s="3" t="s">
        <v>123</v>
      </c>
      <c r="E1434" s="3" t="s">
        <v>66</v>
      </c>
      <c r="F1434" s="3">
        <v>33</v>
      </c>
      <c r="G1434" s="3" t="s">
        <v>102</v>
      </c>
      <c r="H1434" s="3" t="s">
        <v>22</v>
      </c>
      <c r="I1434" s="3" t="s">
        <v>93</v>
      </c>
      <c r="J1434" s="3" t="s">
        <v>24</v>
      </c>
      <c r="K1434" s="3">
        <v>44</v>
      </c>
      <c r="L1434" s="3" t="s">
        <v>151</v>
      </c>
      <c r="M1434" s="3" t="str">
        <f>IF(shopping_behavior_updated[[#This Row],[Subscription Status]]="","desconocido",shopping_behavior_updated[[#This Row],[Subscription Status]])</f>
        <v>No</v>
      </c>
      <c r="N1434" s="3" t="s">
        <v>26</v>
      </c>
      <c r="O1434" s="3" t="s">
        <v>25</v>
      </c>
      <c r="P1434" s="3" t="s">
        <v>25</v>
      </c>
      <c r="Q1434" s="3">
        <v>32</v>
      </c>
      <c r="R1434" s="3" t="s">
        <v>85</v>
      </c>
      <c r="S1434" s="3" t="s">
        <v>57</v>
      </c>
      <c r="T1434" s="3">
        <f>COUNTBLANK(shopping_behavior_updated[Customer ID])</f>
        <v>0</v>
      </c>
      <c r="U1434" s="3">
        <f>IF(IFERROR(VLOOKUP(shopping_behavior_updated[[#This Row],[Customer ID]],A1435:$A$3902,1,FALSE),0),1,0)</f>
        <v>0</v>
      </c>
    </row>
    <row r="1435" spans="1:21" x14ac:dyDescent="0.2">
      <c r="A1435" s="3">
        <v>1434</v>
      </c>
      <c r="B1435" s="3">
        <v>70</v>
      </c>
      <c r="C1435" s="3" t="s">
        <v>18</v>
      </c>
      <c r="D1435" s="3" t="s">
        <v>103</v>
      </c>
      <c r="E1435" s="3" t="s">
        <v>20</v>
      </c>
      <c r="F1435" s="3">
        <v>60</v>
      </c>
      <c r="G1435" s="3" t="s">
        <v>147</v>
      </c>
      <c r="H1435" s="3" t="s">
        <v>22</v>
      </c>
      <c r="I1435" s="3" t="s">
        <v>133</v>
      </c>
      <c r="J1435" s="3" t="s">
        <v>24</v>
      </c>
      <c r="K1435" s="3">
        <v>32</v>
      </c>
      <c r="L1435" s="3" t="s">
        <v>151</v>
      </c>
      <c r="M1435" s="3" t="str">
        <f>IF(shopping_behavior_updated[[#This Row],[Subscription Status]]="","desconocido",shopping_behavior_updated[[#This Row],[Subscription Status]])</f>
        <v>No</v>
      </c>
      <c r="N1435" s="3" t="s">
        <v>44</v>
      </c>
      <c r="O1435" s="3" t="s">
        <v>25</v>
      </c>
      <c r="P1435" s="3" t="s">
        <v>25</v>
      </c>
      <c r="Q1435" s="3">
        <v>45</v>
      </c>
      <c r="R1435" s="3" t="s">
        <v>85</v>
      </c>
      <c r="S1435" s="3" t="s">
        <v>39</v>
      </c>
      <c r="T1435" s="3">
        <f>COUNTBLANK(shopping_behavior_updated[Customer ID])</f>
        <v>0</v>
      </c>
      <c r="U1435" s="3">
        <f>IF(IFERROR(VLOOKUP(shopping_behavior_updated[[#This Row],[Customer ID]],A1436:$A$3902,1,FALSE),0),1,0)</f>
        <v>0</v>
      </c>
    </row>
    <row r="1436" spans="1:21" x14ac:dyDescent="0.2">
      <c r="A1436" s="3">
        <v>1435</v>
      </c>
      <c r="B1436" s="3">
        <v>59</v>
      </c>
      <c r="C1436" s="3" t="s">
        <v>18</v>
      </c>
      <c r="D1436" s="3" t="s">
        <v>29</v>
      </c>
      <c r="E1436" s="3" t="s">
        <v>20</v>
      </c>
      <c r="F1436" s="3">
        <v>64</v>
      </c>
      <c r="G1436" s="3" t="s">
        <v>83</v>
      </c>
      <c r="H1436" s="3" t="s">
        <v>22</v>
      </c>
      <c r="I1436" s="3" t="s">
        <v>31</v>
      </c>
      <c r="J1436" s="3" t="s">
        <v>52</v>
      </c>
      <c r="K1436" s="3">
        <v>46</v>
      </c>
      <c r="L1436" s="3" t="s">
        <v>151</v>
      </c>
      <c r="M1436" s="3" t="str">
        <f>IF(shopping_behavior_updated[[#This Row],[Subscription Status]]="","desconocido",shopping_behavior_updated[[#This Row],[Subscription Status]])</f>
        <v>No</v>
      </c>
      <c r="N1436" s="3" t="s">
        <v>37</v>
      </c>
      <c r="O1436" s="3" t="s">
        <v>25</v>
      </c>
      <c r="P1436" s="3" t="s">
        <v>25</v>
      </c>
      <c r="Q1436" s="3">
        <v>21</v>
      </c>
      <c r="R1436" s="3" t="s">
        <v>85</v>
      </c>
      <c r="S1436" s="3" t="s">
        <v>75</v>
      </c>
      <c r="T1436" s="3">
        <f>COUNTBLANK(shopping_behavior_updated[Customer ID])</f>
        <v>0</v>
      </c>
      <c r="U1436" s="3">
        <f>IF(IFERROR(VLOOKUP(shopping_behavior_updated[[#This Row],[Customer ID]],A1437:$A$3902,1,FALSE),0),1,0)</f>
        <v>0</v>
      </c>
    </row>
    <row r="1437" spans="1:21" x14ac:dyDescent="0.2">
      <c r="A1437" s="3">
        <v>1436</v>
      </c>
      <c r="B1437" s="3">
        <v>45</v>
      </c>
      <c r="C1437" s="3" t="s">
        <v>18</v>
      </c>
      <c r="D1437" s="3" t="s">
        <v>118</v>
      </c>
      <c r="E1437" s="3" t="s">
        <v>66</v>
      </c>
      <c r="F1437" s="3">
        <v>95</v>
      </c>
      <c r="G1437" s="3" t="s">
        <v>46</v>
      </c>
      <c r="H1437" s="3" t="s">
        <v>91</v>
      </c>
      <c r="I1437" s="3" t="s">
        <v>93</v>
      </c>
      <c r="J1437" s="3" t="s">
        <v>56</v>
      </c>
      <c r="K1437" s="3">
        <v>4</v>
      </c>
      <c r="L1437" s="3" t="s">
        <v>151</v>
      </c>
      <c r="M1437" s="3" t="str">
        <f>IF(shopping_behavior_updated[[#This Row],[Subscription Status]]="","desconocido",shopping_behavior_updated[[#This Row],[Subscription Status]])</f>
        <v>No</v>
      </c>
      <c r="N1437" s="3" t="s">
        <v>53</v>
      </c>
      <c r="O1437" s="3" t="s">
        <v>25</v>
      </c>
      <c r="P1437" s="3" t="s">
        <v>25</v>
      </c>
      <c r="Q1437" s="3">
        <v>41</v>
      </c>
      <c r="R1437" s="3" t="s">
        <v>32</v>
      </c>
      <c r="S1437" s="3" t="s">
        <v>39</v>
      </c>
      <c r="T1437" s="3">
        <f>COUNTBLANK(shopping_behavior_updated[Customer ID])</f>
        <v>0</v>
      </c>
      <c r="U1437" s="3">
        <f>IF(IFERROR(VLOOKUP(shopping_behavior_updated[[#This Row],[Customer ID]],A1438:$A$3902,1,FALSE),0),1,0)</f>
        <v>0</v>
      </c>
    </row>
    <row r="1438" spans="1:21" x14ac:dyDescent="0.2">
      <c r="A1438" s="3">
        <v>1437</v>
      </c>
      <c r="B1438" s="3">
        <v>35</v>
      </c>
      <c r="C1438" s="3" t="s">
        <v>18</v>
      </c>
      <c r="D1438" s="3" t="s">
        <v>49</v>
      </c>
      <c r="E1438" s="3" t="s">
        <v>41</v>
      </c>
      <c r="F1438" s="3">
        <v>83</v>
      </c>
      <c r="G1438" s="3" t="s">
        <v>147</v>
      </c>
      <c r="H1438" s="3" t="s">
        <v>43</v>
      </c>
      <c r="I1438" s="3" t="s">
        <v>23</v>
      </c>
      <c r="J1438" s="3" t="s">
        <v>24</v>
      </c>
      <c r="K1438" s="3">
        <v>37</v>
      </c>
      <c r="L1438" s="3" t="s">
        <v>151</v>
      </c>
      <c r="M1438" s="3" t="str">
        <f>IF(shopping_behavior_updated[[#This Row],[Subscription Status]]="","desconocido",shopping_behavior_updated[[#This Row],[Subscription Status]])</f>
        <v>No</v>
      </c>
      <c r="N1438" s="3" t="s">
        <v>37</v>
      </c>
      <c r="O1438" s="3" t="s">
        <v>25</v>
      </c>
      <c r="P1438" s="3" t="s">
        <v>25</v>
      </c>
      <c r="Q1438" s="3">
        <v>23</v>
      </c>
      <c r="R1438" s="3" t="s">
        <v>45</v>
      </c>
      <c r="S1438" s="3" t="s">
        <v>28</v>
      </c>
      <c r="T1438" s="3">
        <f>COUNTBLANK(shopping_behavior_updated[Customer ID])</f>
        <v>0</v>
      </c>
      <c r="U1438" s="3">
        <f>IF(IFERROR(VLOOKUP(shopping_behavior_updated[[#This Row],[Customer ID]],A1439:$A$3902,1,FALSE),0),1,0)</f>
        <v>0</v>
      </c>
    </row>
    <row r="1439" spans="1:21" x14ac:dyDescent="0.2">
      <c r="A1439" s="3">
        <v>1438</v>
      </c>
      <c r="B1439" s="3">
        <v>69</v>
      </c>
      <c r="C1439" s="3" t="s">
        <v>18</v>
      </c>
      <c r="D1439" s="3" t="s">
        <v>136</v>
      </c>
      <c r="E1439" s="3" t="s">
        <v>41</v>
      </c>
      <c r="F1439" s="3">
        <v>97</v>
      </c>
      <c r="G1439" s="3" t="s">
        <v>55</v>
      </c>
      <c r="H1439" s="3" t="s">
        <v>91</v>
      </c>
      <c r="I1439" s="3" t="s">
        <v>120</v>
      </c>
      <c r="J1439" s="3" t="s">
        <v>24</v>
      </c>
      <c r="K1439" s="3">
        <v>42</v>
      </c>
      <c r="L1439" s="3" t="s">
        <v>151</v>
      </c>
      <c r="M1439" s="3" t="str">
        <f>IF(shopping_behavior_updated[[#This Row],[Subscription Status]]="","desconocido",shopping_behavior_updated[[#This Row],[Subscription Status]])</f>
        <v>No</v>
      </c>
      <c r="N1439" s="3" t="s">
        <v>37</v>
      </c>
      <c r="O1439" s="3" t="s">
        <v>25</v>
      </c>
      <c r="P1439" s="3" t="s">
        <v>25</v>
      </c>
      <c r="Q1439" s="3">
        <v>14</v>
      </c>
      <c r="R1439" s="3" t="s">
        <v>32</v>
      </c>
      <c r="S1439" s="3" t="s">
        <v>48</v>
      </c>
      <c r="T1439" s="3">
        <f>COUNTBLANK(shopping_behavior_updated[Customer ID])</f>
        <v>0</v>
      </c>
      <c r="U1439" s="3">
        <f>IF(IFERROR(VLOOKUP(shopping_behavior_updated[[#This Row],[Customer ID]],A1440:$A$3902,1,FALSE),0),1,0)</f>
        <v>0</v>
      </c>
    </row>
    <row r="1440" spans="1:21" x14ac:dyDescent="0.2">
      <c r="A1440" s="3">
        <v>1439</v>
      </c>
      <c r="B1440" s="3">
        <v>58</v>
      </c>
      <c r="C1440" s="3" t="s">
        <v>18</v>
      </c>
      <c r="D1440" s="3" t="s">
        <v>61</v>
      </c>
      <c r="E1440" s="3" t="s">
        <v>62</v>
      </c>
      <c r="F1440" s="3">
        <v>38</v>
      </c>
      <c r="G1440" s="3" t="s">
        <v>148</v>
      </c>
      <c r="H1440" s="3" t="s">
        <v>43</v>
      </c>
      <c r="I1440" s="3" t="s">
        <v>108</v>
      </c>
      <c r="J1440" s="3" t="s">
        <v>36</v>
      </c>
      <c r="K1440" s="3">
        <v>29</v>
      </c>
      <c r="L1440" s="3" t="s">
        <v>151</v>
      </c>
      <c r="M1440" s="3" t="str">
        <f>IF(shopping_behavior_updated[[#This Row],[Subscription Status]]="","desconocido",shopping_behavior_updated[[#This Row],[Subscription Status]])</f>
        <v>No</v>
      </c>
      <c r="N1440" s="3" t="s">
        <v>53</v>
      </c>
      <c r="O1440" s="3" t="s">
        <v>25</v>
      </c>
      <c r="P1440" s="3" t="s">
        <v>25</v>
      </c>
      <c r="Q1440" s="3">
        <v>24</v>
      </c>
      <c r="R1440" s="3" t="s">
        <v>85</v>
      </c>
      <c r="S1440" s="3" t="s">
        <v>87</v>
      </c>
      <c r="T1440" s="3">
        <f>COUNTBLANK(shopping_behavior_updated[Customer ID])</f>
        <v>0</v>
      </c>
      <c r="U1440" s="3">
        <f>IF(IFERROR(VLOOKUP(shopping_behavior_updated[[#This Row],[Customer ID]],A1441:$A$3902,1,FALSE),0),1,0)</f>
        <v>0</v>
      </c>
    </row>
    <row r="1441" spans="1:21" x14ac:dyDescent="0.2">
      <c r="A1441" s="3">
        <v>1440</v>
      </c>
      <c r="B1441" s="3">
        <v>25</v>
      </c>
      <c r="C1441" s="3" t="s">
        <v>18</v>
      </c>
      <c r="D1441" s="3" t="s">
        <v>136</v>
      </c>
      <c r="E1441" s="3" t="s">
        <v>41</v>
      </c>
      <c r="F1441" s="3">
        <v>48</v>
      </c>
      <c r="G1441" s="3" t="s">
        <v>129</v>
      </c>
      <c r="H1441" s="3" t="s">
        <v>43</v>
      </c>
      <c r="I1441" s="3" t="s">
        <v>135</v>
      </c>
      <c r="J1441" s="3" t="s">
        <v>52</v>
      </c>
      <c r="K1441" s="3">
        <v>48</v>
      </c>
      <c r="L1441" s="3" t="s">
        <v>151</v>
      </c>
      <c r="M1441" s="3" t="str">
        <f>IF(shopping_behavior_updated[[#This Row],[Subscription Status]]="","desconocido",shopping_behavior_updated[[#This Row],[Subscription Status]])</f>
        <v>No</v>
      </c>
      <c r="N1441" s="3" t="s">
        <v>44</v>
      </c>
      <c r="O1441" s="3" t="s">
        <v>25</v>
      </c>
      <c r="P1441" s="3" t="s">
        <v>25</v>
      </c>
      <c r="Q1441" s="3">
        <v>25</v>
      </c>
      <c r="R1441" s="3" t="s">
        <v>32</v>
      </c>
      <c r="S1441" s="3" t="s">
        <v>28</v>
      </c>
      <c r="T1441" s="3">
        <f>COUNTBLANK(shopping_behavior_updated[Customer ID])</f>
        <v>0</v>
      </c>
      <c r="U1441" s="3">
        <f>IF(IFERROR(VLOOKUP(shopping_behavior_updated[[#This Row],[Customer ID]],A1442:$A$3902,1,FALSE),0),1,0)</f>
        <v>0</v>
      </c>
    </row>
    <row r="1442" spans="1:21" x14ac:dyDescent="0.2">
      <c r="A1442" s="3">
        <v>1441</v>
      </c>
      <c r="B1442" s="3">
        <v>27</v>
      </c>
      <c r="C1442" s="3" t="s">
        <v>18</v>
      </c>
      <c r="D1442" s="3" t="s">
        <v>40</v>
      </c>
      <c r="E1442" s="3" t="s">
        <v>41</v>
      </c>
      <c r="F1442" s="3">
        <v>76</v>
      </c>
      <c r="G1442" s="3" t="s">
        <v>116</v>
      </c>
      <c r="H1442" s="3" t="s">
        <v>43</v>
      </c>
      <c r="I1442" s="3" t="s">
        <v>68</v>
      </c>
      <c r="J1442" s="3" t="s">
        <v>36</v>
      </c>
      <c r="K1442" s="3">
        <v>44</v>
      </c>
      <c r="L1442" s="3" t="s">
        <v>151</v>
      </c>
      <c r="M1442" s="3" t="str">
        <f>IF(shopping_behavior_updated[[#This Row],[Subscription Status]]="","desconocido",shopping_behavior_updated[[#This Row],[Subscription Status]])</f>
        <v>No</v>
      </c>
      <c r="N1442" s="3" t="s">
        <v>53</v>
      </c>
      <c r="O1442" s="3" t="s">
        <v>25</v>
      </c>
      <c r="P1442" s="3" t="s">
        <v>25</v>
      </c>
      <c r="Q1442" s="3">
        <v>13</v>
      </c>
      <c r="R1442" s="3" t="s">
        <v>27</v>
      </c>
      <c r="S1442" s="3" t="s">
        <v>87</v>
      </c>
      <c r="T1442" s="3">
        <f>COUNTBLANK(shopping_behavior_updated[Customer ID])</f>
        <v>0</v>
      </c>
      <c r="U1442" s="3">
        <f>IF(IFERROR(VLOOKUP(shopping_behavior_updated[[#This Row],[Customer ID]],A1443:$A$3902,1,FALSE),0),1,0)</f>
        <v>0</v>
      </c>
    </row>
    <row r="1443" spans="1:21" x14ac:dyDescent="0.2">
      <c r="A1443" s="3">
        <v>1442</v>
      </c>
      <c r="B1443" s="3">
        <v>34</v>
      </c>
      <c r="C1443" s="3" t="s">
        <v>18</v>
      </c>
      <c r="D1443" s="3" t="s">
        <v>94</v>
      </c>
      <c r="E1443" s="3" t="s">
        <v>20</v>
      </c>
      <c r="F1443" s="3">
        <v>25</v>
      </c>
      <c r="G1443" s="3" t="s">
        <v>144</v>
      </c>
      <c r="H1443" s="3" t="s">
        <v>35</v>
      </c>
      <c r="I1443" s="3" t="s">
        <v>47</v>
      </c>
      <c r="J1443" s="3" t="s">
        <v>52</v>
      </c>
      <c r="K1443" s="3">
        <v>34</v>
      </c>
      <c r="L1443" s="3" t="s">
        <v>151</v>
      </c>
      <c r="M1443" s="3" t="str">
        <f>IF(shopping_behavior_updated[[#This Row],[Subscription Status]]="","desconocido",shopping_behavior_updated[[#This Row],[Subscription Status]])</f>
        <v>No</v>
      </c>
      <c r="N1443" s="3" t="s">
        <v>37</v>
      </c>
      <c r="O1443" s="3" t="s">
        <v>25</v>
      </c>
      <c r="P1443" s="3" t="s">
        <v>25</v>
      </c>
      <c r="Q1443" s="3">
        <v>3</v>
      </c>
      <c r="R1443" s="3" t="s">
        <v>27</v>
      </c>
      <c r="S1443" s="3" t="s">
        <v>96</v>
      </c>
      <c r="T1443" s="3">
        <f>COUNTBLANK(shopping_behavior_updated[Customer ID])</f>
        <v>0</v>
      </c>
      <c r="U1443" s="3">
        <f>IF(IFERROR(VLOOKUP(shopping_behavior_updated[[#This Row],[Customer ID]],A1444:$A$3902,1,FALSE),0),1,0)</f>
        <v>0</v>
      </c>
    </row>
    <row r="1444" spans="1:21" x14ac:dyDescent="0.2">
      <c r="A1444" s="3">
        <v>1443</v>
      </c>
      <c r="B1444" s="3">
        <v>53</v>
      </c>
      <c r="C1444" s="3" t="s">
        <v>18</v>
      </c>
      <c r="D1444" s="3" t="s">
        <v>103</v>
      </c>
      <c r="E1444" s="3" t="s">
        <v>20</v>
      </c>
      <c r="F1444" s="3">
        <v>92</v>
      </c>
      <c r="G1444" s="3" t="s">
        <v>134</v>
      </c>
      <c r="H1444" s="3" t="s">
        <v>35</v>
      </c>
      <c r="I1444" s="3" t="s">
        <v>82</v>
      </c>
      <c r="J1444" s="3" t="s">
        <v>36</v>
      </c>
      <c r="K1444" s="3">
        <v>28</v>
      </c>
      <c r="L1444" s="3" t="s">
        <v>151</v>
      </c>
      <c r="M1444" s="3" t="str">
        <f>IF(shopping_behavior_updated[[#This Row],[Subscription Status]]="","desconocido",shopping_behavior_updated[[#This Row],[Subscription Status]])</f>
        <v>No</v>
      </c>
      <c r="N1444" s="3" t="s">
        <v>69</v>
      </c>
      <c r="O1444" s="3" t="s">
        <v>25</v>
      </c>
      <c r="P1444" s="3" t="s">
        <v>25</v>
      </c>
      <c r="Q1444" s="3">
        <v>42</v>
      </c>
      <c r="R1444" s="3" t="s">
        <v>38</v>
      </c>
      <c r="S1444" s="3" t="s">
        <v>48</v>
      </c>
      <c r="T1444" s="3">
        <f>COUNTBLANK(shopping_behavior_updated[Customer ID])</f>
        <v>0</v>
      </c>
      <c r="U1444" s="3">
        <f>IF(IFERROR(VLOOKUP(shopping_behavior_updated[[#This Row],[Customer ID]],A1445:$A$3902,1,FALSE),0),1,0)</f>
        <v>0</v>
      </c>
    </row>
    <row r="1445" spans="1:21" x14ac:dyDescent="0.2">
      <c r="A1445" s="3">
        <v>1444</v>
      </c>
      <c r="B1445" s="3">
        <v>58</v>
      </c>
      <c r="C1445" s="3" t="s">
        <v>18</v>
      </c>
      <c r="D1445" s="3" t="s">
        <v>40</v>
      </c>
      <c r="E1445" s="3" t="s">
        <v>41</v>
      </c>
      <c r="F1445" s="3">
        <v>47</v>
      </c>
      <c r="G1445" s="3" t="s">
        <v>134</v>
      </c>
      <c r="H1445" s="3" t="s">
        <v>22</v>
      </c>
      <c r="I1445" s="3" t="s">
        <v>84</v>
      </c>
      <c r="J1445" s="3" t="s">
        <v>56</v>
      </c>
      <c r="K1445" s="3">
        <v>42</v>
      </c>
      <c r="L1445" s="3" t="s">
        <v>151</v>
      </c>
      <c r="M1445" s="3" t="str">
        <f>IF(shopping_behavior_updated[[#This Row],[Subscription Status]]="","desconocido",shopping_behavior_updated[[#This Row],[Subscription Status]])</f>
        <v>No</v>
      </c>
      <c r="N1445" s="3" t="s">
        <v>44</v>
      </c>
      <c r="O1445" s="3" t="s">
        <v>25</v>
      </c>
      <c r="P1445" s="3" t="s">
        <v>25</v>
      </c>
      <c r="Q1445" s="3">
        <v>2</v>
      </c>
      <c r="R1445" s="3" t="s">
        <v>32</v>
      </c>
      <c r="S1445" s="3" t="s">
        <v>87</v>
      </c>
      <c r="T1445" s="3">
        <f>COUNTBLANK(shopping_behavior_updated[Customer ID])</f>
        <v>0</v>
      </c>
      <c r="U1445" s="3">
        <f>IF(IFERROR(VLOOKUP(shopping_behavior_updated[[#This Row],[Customer ID]],A1446:$A$3902,1,FALSE),0),1,0)</f>
        <v>0</v>
      </c>
    </row>
    <row r="1446" spans="1:21" x14ac:dyDescent="0.2">
      <c r="A1446" s="3">
        <v>1445</v>
      </c>
      <c r="B1446" s="3">
        <v>32</v>
      </c>
      <c r="C1446" s="3" t="s">
        <v>18</v>
      </c>
      <c r="D1446" s="3" t="s">
        <v>29</v>
      </c>
      <c r="E1446" s="3" t="s">
        <v>20</v>
      </c>
      <c r="F1446" s="3">
        <v>36</v>
      </c>
      <c r="G1446" s="3" t="s">
        <v>128</v>
      </c>
      <c r="H1446" s="3" t="s">
        <v>22</v>
      </c>
      <c r="I1446" s="3" t="s">
        <v>68</v>
      </c>
      <c r="J1446" s="3" t="s">
        <v>56</v>
      </c>
      <c r="K1446" s="3">
        <v>38</v>
      </c>
      <c r="L1446" s="3" t="s">
        <v>151</v>
      </c>
      <c r="M1446" s="3" t="str">
        <f>IF(shopping_behavior_updated[[#This Row],[Subscription Status]]="","desconocido",shopping_behavior_updated[[#This Row],[Subscription Status]])</f>
        <v>No</v>
      </c>
      <c r="N1446" s="3" t="s">
        <v>26</v>
      </c>
      <c r="O1446" s="3" t="s">
        <v>25</v>
      </c>
      <c r="P1446" s="3" t="s">
        <v>25</v>
      </c>
      <c r="Q1446" s="3">
        <v>26</v>
      </c>
      <c r="R1446" s="3" t="s">
        <v>32</v>
      </c>
      <c r="S1446" s="3" t="s">
        <v>57</v>
      </c>
      <c r="T1446" s="3">
        <f>COUNTBLANK(shopping_behavior_updated[Customer ID])</f>
        <v>0</v>
      </c>
      <c r="U1446" s="3">
        <f>IF(IFERROR(VLOOKUP(shopping_behavior_updated[[#This Row],[Customer ID]],A1447:$A$3902,1,FALSE),0),1,0)</f>
        <v>0</v>
      </c>
    </row>
    <row r="1447" spans="1:21" x14ac:dyDescent="0.2">
      <c r="A1447" s="3">
        <v>1446</v>
      </c>
      <c r="B1447" s="3">
        <v>64</v>
      </c>
      <c r="C1447" s="3" t="s">
        <v>18</v>
      </c>
      <c r="D1447" s="3" t="s">
        <v>132</v>
      </c>
      <c r="E1447" s="3" t="s">
        <v>66</v>
      </c>
      <c r="F1447" s="3">
        <v>51</v>
      </c>
      <c r="G1447" s="3" t="s">
        <v>71</v>
      </c>
      <c r="H1447" s="3" t="s">
        <v>43</v>
      </c>
      <c r="I1447" s="3" t="s">
        <v>79</v>
      </c>
      <c r="J1447" s="3" t="s">
        <v>56</v>
      </c>
      <c r="K1447" s="3">
        <v>31</v>
      </c>
      <c r="L1447" s="3" t="s">
        <v>151</v>
      </c>
      <c r="M1447" s="3" t="str">
        <f>IF(shopping_behavior_updated[[#This Row],[Subscription Status]]="","desconocido",shopping_behavior_updated[[#This Row],[Subscription Status]])</f>
        <v>No</v>
      </c>
      <c r="N1447" s="3" t="s">
        <v>69</v>
      </c>
      <c r="O1447" s="3" t="s">
        <v>25</v>
      </c>
      <c r="P1447" s="3" t="s">
        <v>25</v>
      </c>
      <c r="Q1447" s="3">
        <v>24</v>
      </c>
      <c r="R1447" s="3" t="s">
        <v>38</v>
      </c>
      <c r="S1447" s="3" t="s">
        <v>48</v>
      </c>
      <c r="T1447" s="3">
        <f>COUNTBLANK(shopping_behavior_updated[Customer ID])</f>
        <v>0</v>
      </c>
      <c r="U1447" s="3">
        <f>IF(IFERROR(VLOOKUP(shopping_behavior_updated[[#This Row],[Customer ID]],A1448:$A$3902,1,FALSE),0),1,0)</f>
        <v>0</v>
      </c>
    </row>
    <row r="1448" spans="1:21" x14ac:dyDescent="0.2">
      <c r="A1448" s="3">
        <v>1447</v>
      </c>
      <c r="B1448" s="3">
        <v>63</v>
      </c>
      <c r="C1448" s="3" t="s">
        <v>18</v>
      </c>
      <c r="D1448" s="3" t="s">
        <v>33</v>
      </c>
      <c r="E1448" s="3" t="s">
        <v>20</v>
      </c>
      <c r="F1448" s="3">
        <v>35</v>
      </c>
      <c r="G1448" s="3" t="s">
        <v>50</v>
      </c>
      <c r="H1448" s="3" t="s">
        <v>91</v>
      </c>
      <c r="I1448" s="3" t="s">
        <v>107</v>
      </c>
      <c r="J1448" s="3" t="s">
        <v>52</v>
      </c>
      <c r="K1448" s="3">
        <v>32</v>
      </c>
      <c r="L1448" s="3" t="s">
        <v>151</v>
      </c>
      <c r="M1448" s="3" t="str">
        <f>IF(shopping_behavior_updated[[#This Row],[Subscription Status]]="","desconocido",shopping_behavior_updated[[#This Row],[Subscription Status]])</f>
        <v>No</v>
      </c>
      <c r="N1448" s="3" t="s">
        <v>26</v>
      </c>
      <c r="O1448" s="3" t="s">
        <v>25</v>
      </c>
      <c r="P1448" s="3" t="s">
        <v>25</v>
      </c>
      <c r="Q1448" s="3">
        <v>6</v>
      </c>
      <c r="R1448" s="3" t="s">
        <v>38</v>
      </c>
      <c r="S1448" s="3" t="s">
        <v>57</v>
      </c>
      <c r="T1448" s="3">
        <f>COUNTBLANK(shopping_behavior_updated[Customer ID])</f>
        <v>0</v>
      </c>
      <c r="U1448" s="3">
        <f>IF(IFERROR(VLOOKUP(shopping_behavior_updated[[#This Row],[Customer ID]],A1449:$A$3902,1,FALSE),0),1,0)</f>
        <v>0</v>
      </c>
    </row>
    <row r="1449" spans="1:21" x14ac:dyDescent="0.2">
      <c r="A1449" s="3">
        <v>1448</v>
      </c>
      <c r="B1449" s="3">
        <v>23</v>
      </c>
      <c r="C1449" s="3" t="s">
        <v>18</v>
      </c>
      <c r="D1449" s="3" t="s">
        <v>103</v>
      </c>
      <c r="E1449" s="3" t="s">
        <v>20</v>
      </c>
      <c r="F1449" s="3">
        <v>57</v>
      </c>
      <c r="G1449" s="3" t="s">
        <v>129</v>
      </c>
      <c r="H1449" s="3" t="s">
        <v>35</v>
      </c>
      <c r="I1449" s="3" t="s">
        <v>117</v>
      </c>
      <c r="J1449" s="3" t="s">
        <v>52</v>
      </c>
      <c r="K1449" s="3">
        <v>3</v>
      </c>
      <c r="L1449" s="3" t="s">
        <v>151</v>
      </c>
      <c r="M1449" s="3" t="str">
        <f>IF(shopping_behavior_updated[[#This Row],[Subscription Status]]="","desconocido",shopping_behavior_updated[[#This Row],[Subscription Status]])</f>
        <v>No</v>
      </c>
      <c r="N1449" s="3" t="s">
        <v>44</v>
      </c>
      <c r="O1449" s="3" t="s">
        <v>25</v>
      </c>
      <c r="P1449" s="3" t="s">
        <v>25</v>
      </c>
      <c r="Q1449" s="3">
        <v>25</v>
      </c>
      <c r="R1449" s="3" t="s">
        <v>45</v>
      </c>
      <c r="S1449" s="3" t="s">
        <v>87</v>
      </c>
      <c r="T1449" s="3">
        <f>COUNTBLANK(shopping_behavior_updated[Customer ID])</f>
        <v>0</v>
      </c>
      <c r="U1449" s="3">
        <f>IF(IFERROR(VLOOKUP(shopping_behavior_updated[[#This Row],[Customer ID]],A1450:$A$3902,1,FALSE),0),1,0)</f>
        <v>0</v>
      </c>
    </row>
    <row r="1450" spans="1:21" x14ac:dyDescent="0.2">
      <c r="A1450" s="3">
        <v>1449</v>
      </c>
      <c r="B1450" s="3">
        <v>64</v>
      </c>
      <c r="C1450" s="3" t="s">
        <v>18</v>
      </c>
      <c r="D1450" s="3" t="s">
        <v>136</v>
      </c>
      <c r="E1450" s="3" t="s">
        <v>41</v>
      </c>
      <c r="F1450" s="3">
        <v>95</v>
      </c>
      <c r="G1450" s="3" t="s">
        <v>63</v>
      </c>
      <c r="H1450" s="3" t="s">
        <v>43</v>
      </c>
      <c r="I1450" s="3" t="s">
        <v>93</v>
      </c>
      <c r="J1450" s="3" t="s">
        <v>52</v>
      </c>
      <c r="K1450" s="3">
        <v>36</v>
      </c>
      <c r="L1450" s="3" t="s">
        <v>151</v>
      </c>
      <c r="M1450" s="3" t="str">
        <f>IF(shopping_behavior_updated[[#This Row],[Subscription Status]]="","desconocido",shopping_behavior_updated[[#This Row],[Subscription Status]])</f>
        <v>No</v>
      </c>
      <c r="N1450" s="3" t="s">
        <v>37</v>
      </c>
      <c r="O1450" s="3" t="s">
        <v>25</v>
      </c>
      <c r="P1450" s="3" t="s">
        <v>25</v>
      </c>
      <c r="Q1450" s="3">
        <v>11</v>
      </c>
      <c r="R1450" s="3" t="s">
        <v>38</v>
      </c>
      <c r="S1450" s="3" t="s">
        <v>96</v>
      </c>
      <c r="T1450" s="3">
        <f>COUNTBLANK(shopping_behavior_updated[Customer ID])</f>
        <v>0</v>
      </c>
      <c r="U1450" s="3">
        <f>IF(IFERROR(VLOOKUP(shopping_behavior_updated[[#This Row],[Customer ID]],A1451:$A$3902,1,FALSE),0),1,0)</f>
        <v>0</v>
      </c>
    </row>
    <row r="1451" spans="1:21" x14ac:dyDescent="0.2">
      <c r="A1451" s="3">
        <v>1450</v>
      </c>
      <c r="B1451" s="3">
        <v>18</v>
      </c>
      <c r="C1451" s="3" t="s">
        <v>18</v>
      </c>
      <c r="D1451" s="3" t="s">
        <v>124</v>
      </c>
      <c r="E1451" s="3" t="s">
        <v>20</v>
      </c>
      <c r="F1451" s="3">
        <v>41</v>
      </c>
      <c r="G1451" s="3" t="s">
        <v>83</v>
      </c>
      <c r="H1451" s="3" t="s">
        <v>22</v>
      </c>
      <c r="I1451" s="3" t="s">
        <v>92</v>
      </c>
      <c r="J1451" s="3" t="s">
        <v>24</v>
      </c>
      <c r="K1451" s="3">
        <v>25</v>
      </c>
      <c r="L1451" s="3" t="s">
        <v>151</v>
      </c>
      <c r="M1451" s="3" t="str">
        <f>IF(shopping_behavior_updated[[#This Row],[Subscription Status]]="","desconocido",shopping_behavior_updated[[#This Row],[Subscription Status]])</f>
        <v>No</v>
      </c>
      <c r="N1451" s="3" t="s">
        <v>73</v>
      </c>
      <c r="O1451" s="3" t="s">
        <v>25</v>
      </c>
      <c r="P1451" s="3" t="s">
        <v>25</v>
      </c>
      <c r="Q1451" s="3">
        <v>20</v>
      </c>
      <c r="R1451" s="3" t="s">
        <v>32</v>
      </c>
      <c r="S1451" s="3" t="s">
        <v>96</v>
      </c>
      <c r="T1451" s="3">
        <f>COUNTBLANK(shopping_behavior_updated[Customer ID])</f>
        <v>0</v>
      </c>
      <c r="U1451" s="3">
        <f>IF(IFERROR(VLOOKUP(shopping_behavior_updated[[#This Row],[Customer ID]],A1452:$A$3902,1,FALSE),0),1,0)</f>
        <v>0</v>
      </c>
    </row>
    <row r="1452" spans="1:21" x14ac:dyDescent="0.2">
      <c r="A1452" s="3">
        <v>1451</v>
      </c>
      <c r="B1452" s="3">
        <v>25</v>
      </c>
      <c r="C1452" s="3" t="s">
        <v>18</v>
      </c>
      <c r="D1452" s="3" t="s">
        <v>80</v>
      </c>
      <c r="E1452" s="3" t="s">
        <v>20</v>
      </c>
      <c r="F1452" s="3">
        <v>44</v>
      </c>
      <c r="G1452" s="3" t="s">
        <v>114</v>
      </c>
      <c r="H1452" s="3" t="s">
        <v>35</v>
      </c>
      <c r="I1452" s="3" t="s">
        <v>84</v>
      </c>
      <c r="J1452" s="3" t="s">
        <v>24</v>
      </c>
      <c r="K1452" s="3">
        <v>34</v>
      </c>
      <c r="L1452" s="3" t="s">
        <v>151</v>
      </c>
      <c r="M1452" s="3" t="str">
        <f>IF(shopping_behavior_updated[[#This Row],[Subscription Status]]="","desconocido",shopping_behavior_updated[[#This Row],[Subscription Status]])</f>
        <v>No</v>
      </c>
      <c r="N1452" s="3" t="s">
        <v>37</v>
      </c>
      <c r="O1452" s="3" t="s">
        <v>25</v>
      </c>
      <c r="P1452" s="3" t="s">
        <v>25</v>
      </c>
      <c r="Q1452" s="3">
        <v>25</v>
      </c>
      <c r="R1452" s="3" t="s">
        <v>32</v>
      </c>
      <c r="S1452" s="3" t="s">
        <v>57</v>
      </c>
      <c r="T1452" s="3">
        <f>COUNTBLANK(shopping_behavior_updated[Customer ID])</f>
        <v>0</v>
      </c>
      <c r="U1452" s="3">
        <f>IF(IFERROR(VLOOKUP(shopping_behavior_updated[[#This Row],[Customer ID]],A1453:$A$3902,1,FALSE),0),1,0)</f>
        <v>0</v>
      </c>
    </row>
    <row r="1453" spans="1:21" x14ac:dyDescent="0.2">
      <c r="A1453" s="3">
        <v>1452</v>
      </c>
      <c r="B1453" s="3">
        <v>54</v>
      </c>
      <c r="C1453" s="3" t="s">
        <v>18</v>
      </c>
      <c r="D1453" s="3" t="s">
        <v>101</v>
      </c>
      <c r="E1453" s="3" t="s">
        <v>62</v>
      </c>
      <c r="F1453" s="3">
        <v>34</v>
      </c>
      <c r="G1453" s="3" t="s">
        <v>139</v>
      </c>
      <c r="H1453" s="3" t="s">
        <v>43</v>
      </c>
      <c r="I1453" s="3" t="s">
        <v>31</v>
      </c>
      <c r="J1453" s="3" t="s">
        <v>56</v>
      </c>
      <c r="K1453" s="3">
        <v>25</v>
      </c>
      <c r="L1453" s="3" t="s">
        <v>151</v>
      </c>
      <c r="M1453" s="3" t="str">
        <f>IF(shopping_behavior_updated[[#This Row],[Subscription Status]]="","desconocido",shopping_behavior_updated[[#This Row],[Subscription Status]])</f>
        <v>No</v>
      </c>
      <c r="N1453" s="3" t="s">
        <v>44</v>
      </c>
      <c r="O1453" s="3" t="s">
        <v>25</v>
      </c>
      <c r="P1453" s="3" t="s">
        <v>25</v>
      </c>
      <c r="Q1453" s="3">
        <v>35</v>
      </c>
      <c r="R1453" s="3" t="s">
        <v>45</v>
      </c>
      <c r="S1453" s="3" t="s">
        <v>57</v>
      </c>
      <c r="T1453" s="3">
        <f>COUNTBLANK(shopping_behavior_updated[Customer ID])</f>
        <v>0</v>
      </c>
      <c r="U1453" s="3">
        <f>IF(IFERROR(VLOOKUP(shopping_behavior_updated[[#This Row],[Customer ID]],A1454:$A$3902,1,FALSE),0),1,0)</f>
        <v>0</v>
      </c>
    </row>
    <row r="1454" spans="1:21" x14ac:dyDescent="0.2">
      <c r="A1454" s="3">
        <v>1453</v>
      </c>
      <c r="B1454" s="3">
        <v>60</v>
      </c>
      <c r="C1454" s="3" t="s">
        <v>18</v>
      </c>
      <c r="D1454" s="3" t="s">
        <v>101</v>
      </c>
      <c r="E1454" s="3" t="s">
        <v>62</v>
      </c>
      <c r="F1454" s="3">
        <v>25</v>
      </c>
      <c r="G1454" s="3" t="s">
        <v>111</v>
      </c>
      <c r="H1454" s="3" t="s">
        <v>22</v>
      </c>
      <c r="I1454" s="3" t="s">
        <v>143</v>
      </c>
      <c r="J1454" s="3" t="s">
        <v>36</v>
      </c>
      <c r="K1454" s="3">
        <v>47</v>
      </c>
      <c r="L1454" s="3" t="s">
        <v>151</v>
      </c>
      <c r="M1454" s="3" t="str">
        <f>IF(shopping_behavior_updated[[#This Row],[Subscription Status]]="","desconocido",shopping_behavior_updated[[#This Row],[Subscription Status]])</f>
        <v>No</v>
      </c>
      <c r="N1454" s="3" t="s">
        <v>69</v>
      </c>
      <c r="O1454" s="3" t="s">
        <v>25</v>
      </c>
      <c r="P1454" s="3" t="s">
        <v>25</v>
      </c>
      <c r="Q1454" s="3">
        <v>11</v>
      </c>
      <c r="R1454" s="3" t="s">
        <v>74</v>
      </c>
      <c r="S1454" s="3" t="s">
        <v>57</v>
      </c>
      <c r="T1454" s="3">
        <f>COUNTBLANK(shopping_behavior_updated[Customer ID])</f>
        <v>0</v>
      </c>
      <c r="U1454" s="3">
        <f>IF(IFERROR(VLOOKUP(shopping_behavior_updated[[#This Row],[Customer ID]],A1455:$A$3902,1,FALSE),0),1,0)</f>
        <v>0</v>
      </c>
    </row>
    <row r="1455" spans="1:21" x14ac:dyDescent="0.2">
      <c r="A1455" s="3">
        <v>1454</v>
      </c>
      <c r="B1455" s="3">
        <v>36</v>
      </c>
      <c r="C1455" s="3" t="s">
        <v>18</v>
      </c>
      <c r="D1455" s="3" t="s">
        <v>136</v>
      </c>
      <c r="E1455" s="3" t="s">
        <v>41</v>
      </c>
      <c r="F1455" s="3">
        <v>93</v>
      </c>
      <c r="G1455" s="3" t="s">
        <v>140</v>
      </c>
      <c r="H1455" s="3" t="s">
        <v>35</v>
      </c>
      <c r="I1455" s="3" t="s">
        <v>84</v>
      </c>
      <c r="J1455" s="3" t="s">
        <v>24</v>
      </c>
      <c r="K1455" s="3">
        <v>32</v>
      </c>
      <c r="L1455" s="3" t="s">
        <v>151</v>
      </c>
      <c r="M1455" s="3" t="str">
        <f>IF(shopping_behavior_updated[[#This Row],[Subscription Status]]="","desconocido",shopping_behavior_updated[[#This Row],[Subscription Status]])</f>
        <v>No</v>
      </c>
      <c r="N1455" s="3" t="s">
        <v>69</v>
      </c>
      <c r="O1455" s="3" t="s">
        <v>25</v>
      </c>
      <c r="P1455" s="3" t="s">
        <v>25</v>
      </c>
      <c r="Q1455" s="3">
        <v>41</v>
      </c>
      <c r="R1455" s="3" t="s">
        <v>74</v>
      </c>
      <c r="S1455" s="3" t="s">
        <v>28</v>
      </c>
      <c r="T1455" s="3">
        <f>COUNTBLANK(shopping_behavior_updated[Customer ID])</f>
        <v>0</v>
      </c>
      <c r="U1455" s="3">
        <f>IF(IFERROR(VLOOKUP(shopping_behavior_updated[[#This Row],[Customer ID]],A1456:$A$3902,1,FALSE),0),1,0)</f>
        <v>0</v>
      </c>
    </row>
    <row r="1456" spans="1:21" x14ac:dyDescent="0.2">
      <c r="A1456" s="3">
        <v>1455</v>
      </c>
      <c r="B1456" s="3">
        <v>66</v>
      </c>
      <c r="C1456" s="3" t="s">
        <v>18</v>
      </c>
      <c r="D1456" s="3" t="s">
        <v>49</v>
      </c>
      <c r="E1456" s="3" t="s">
        <v>41</v>
      </c>
      <c r="F1456" s="3">
        <v>50</v>
      </c>
      <c r="G1456" s="3" t="s">
        <v>141</v>
      </c>
      <c r="H1456" s="3" t="s">
        <v>22</v>
      </c>
      <c r="I1456" s="3" t="s">
        <v>31</v>
      </c>
      <c r="J1456" s="3" t="s">
        <v>24</v>
      </c>
      <c r="K1456" s="3">
        <v>29</v>
      </c>
      <c r="L1456" s="3" t="s">
        <v>151</v>
      </c>
      <c r="M1456" s="3" t="str">
        <f>IF(shopping_behavior_updated[[#This Row],[Subscription Status]]="","desconocido",shopping_behavior_updated[[#This Row],[Subscription Status]])</f>
        <v>No</v>
      </c>
      <c r="N1456" s="3" t="s">
        <v>37</v>
      </c>
      <c r="O1456" s="3" t="s">
        <v>25</v>
      </c>
      <c r="P1456" s="3" t="s">
        <v>25</v>
      </c>
      <c r="Q1456" s="3">
        <v>17</v>
      </c>
      <c r="R1456" s="3" t="s">
        <v>38</v>
      </c>
      <c r="S1456" s="3" t="s">
        <v>48</v>
      </c>
      <c r="T1456" s="3">
        <f>COUNTBLANK(shopping_behavior_updated[Customer ID])</f>
        <v>0</v>
      </c>
      <c r="U1456" s="3">
        <f>IF(IFERROR(VLOOKUP(shopping_behavior_updated[[#This Row],[Customer ID]],A1457:$A$3902,1,FALSE),0),1,0)</f>
        <v>0</v>
      </c>
    </row>
    <row r="1457" spans="1:21" x14ac:dyDescent="0.2">
      <c r="A1457" s="3">
        <v>1456</v>
      </c>
      <c r="B1457" s="3">
        <v>60</v>
      </c>
      <c r="C1457" s="3" t="s">
        <v>18</v>
      </c>
      <c r="D1457" s="3" t="s">
        <v>94</v>
      </c>
      <c r="E1457" s="3" t="s">
        <v>20</v>
      </c>
      <c r="F1457" s="3">
        <v>79</v>
      </c>
      <c r="G1457" s="3" t="s">
        <v>89</v>
      </c>
      <c r="H1457" s="3" t="s">
        <v>22</v>
      </c>
      <c r="I1457" s="3" t="s">
        <v>64</v>
      </c>
      <c r="J1457" s="3" t="s">
        <v>56</v>
      </c>
      <c r="K1457" s="3">
        <v>49</v>
      </c>
      <c r="L1457" s="3" t="s">
        <v>151</v>
      </c>
      <c r="M1457" s="3" t="str">
        <f>IF(shopping_behavior_updated[[#This Row],[Subscription Status]]="","desconocido",shopping_behavior_updated[[#This Row],[Subscription Status]])</f>
        <v>No</v>
      </c>
      <c r="N1457" s="3" t="s">
        <v>26</v>
      </c>
      <c r="O1457" s="3" t="s">
        <v>25</v>
      </c>
      <c r="P1457" s="3" t="s">
        <v>25</v>
      </c>
      <c r="Q1457" s="3">
        <v>1</v>
      </c>
      <c r="R1457" s="3" t="s">
        <v>45</v>
      </c>
      <c r="S1457" s="3" t="s">
        <v>96</v>
      </c>
      <c r="T1457" s="3">
        <f>COUNTBLANK(shopping_behavior_updated[Customer ID])</f>
        <v>0</v>
      </c>
      <c r="U1457" s="3">
        <f>IF(IFERROR(VLOOKUP(shopping_behavior_updated[[#This Row],[Customer ID]],A1458:$A$3902,1,FALSE),0),1,0)</f>
        <v>0</v>
      </c>
    </row>
    <row r="1458" spans="1:21" x14ac:dyDescent="0.2">
      <c r="A1458" s="3">
        <v>1457</v>
      </c>
      <c r="B1458" s="3">
        <v>59</v>
      </c>
      <c r="C1458" s="3" t="s">
        <v>18</v>
      </c>
      <c r="D1458" s="3" t="s">
        <v>61</v>
      </c>
      <c r="E1458" s="3" t="s">
        <v>62</v>
      </c>
      <c r="F1458" s="3">
        <v>100</v>
      </c>
      <c r="G1458" s="3" t="s">
        <v>55</v>
      </c>
      <c r="H1458" s="3" t="s">
        <v>35</v>
      </c>
      <c r="I1458" s="3" t="s">
        <v>77</v>
      </c>
      <c r="J1458" s="3" t="s">
        <v>36</v>
      </c>
      <c r="K1458" s="3">
        <v>27</v>
      </c>
      <c r="L1458" s="3" t="s">
        <v>151</v>
      </c>
      <c r="M1458" s="3" t="str">
        <f>IF(shopping_behavior_updated[[#This Row],[Subscription Status]]="","desconocido",shopping_behavior_updated[[#This Row],[Subscription Status]])</f>
        <v>No</v>
      </c>
      <c r="N1458" s="3" t="s">
        <v>73</v>
      </c>
      <c r="O1458" s="3" t="s">
        <v>25</v>
      </c>
      <c r="P1458" s="3" t="s">
        <v>25</v>
      </c>
      <c r="Q1458" s="3">
        <v>30</v>
      </c>
      <c r="R1458" s="3" t="s">
        <v>45</v>
      </c>
      <c r="S1458" s="3" t="s">
        <v>96</v>
      </c>
      <c r="T1458" s="3">
        <f>COUNTBLANK(shopping_behavior_updated[Customer ID])</f>
        <v>0</v>
      </c>
      <c r="U1458" s="3">
        <f>IF(IFERROR(VLOOKUP(shopping_behavior_updated[[#This Row],[Customer ID]],A1459:$A$3902,1,FALSE),0),1,0)</f>
        <v>0</v>
      </c>
    </row>
    <row r="1459" spans="1:21" x14ac:dyDescent="0.2">
      <c r="A1459" s="3">
        <v>1458</v>
      </c>
      <c r="B1459" s="3">
        <v>58</v>
      </c>
      <c r="C1459" s="3" t="s">
        <v>18</v>
      </c>
      <c r="D1459" s="3" t="s">
        <v>54</v>
      </c>
      <c r="E1459" s="3" t="s">
        <v>20</v>
      </c>
      <c r="F1459" s="3">
        <v>57</v>
      </c>
      <c r="G1459" s="3" t="s">
        <v>137</v>
      </c>
      <c r="H1459" s="3" t="s">
        <v>35</v>
      </c>
      <c r="I1459" s="3" t="s">
        <v>23</v>
      </c>
      <c r="J1459" s="3" t="s">
        <v>36</v>
      </c>
      <c r="K1459" s="3">
        <v>47</v>
      </c>
      <c r="L1459" s="3" t="s">
        <v>151</v>
      </c>
      <c r="M1459" s="3" t="str">
        <f>IF(shopping_behavior_updated[[#This Row],[Subscription Status]]="","desconocido",shopping_behavior_updated[[#This Row],[Subscription Status]])</f>
        <v>No</v>
      </c>
      <c r="N1459" s="3" t="s">
        <v>26</v>
      </c>
      <c r="O1459" s="3" t="s">
        <v>25</v>
      </c>
      <c r="P1459" s="3" t="s">
        <v>25</v>
      </c>
      <c r="Q1459" s="3">
        <v>47</v>
      </c>
      <c r="R1459" s="3" t="s">
        <v>27</v>
      </c>
      <c r="S1459" s="3" t="s">
        <v>28</v>
      </c>
      <c r="T1459" s="3">
        <f>COUNTBLANK(shopping_behavior_updated[Customer ID])</f>
        <v>0</v>
      </c>
      <c r="U1459" s="3">
        <f>IF(IFERROR(VLOOKUP(shopping_behavior_updated[[#This Row],[Customer ID]],A1460:$A$3902,1,FALSE),0),1,0)</f>
        <v>0</v>
      </c>
    </row>
    <row r="1460" spans="1:21" x14ac:dyDescent="0.2">
      <c r="A1460" s="3">
        <v>1459</v>
      </c>
      <c r="B1460" s="3">
        <v>35</v>
      </c>
      <c r="C1460" s="3" t="s">
        <v>18</v>
      </c>
      <c r="D1460" s="3" t="s">
        <v>29</v>
      </c>
      <c r="E1460" s="3" t="s">
        <v>20</v>
      </c>
      <c r="F1460" s="3">
        <v>28</v>
      </c>
      <c r="G1460" s="3" t="s">
        <v>67</v>
      </c>
      <c r="H1460" s="3" t="s">
        <v>43</v>
      </c>
      <c r="I1460" s="3" t="s">
        <v>99</v>
      </c>
      <c r="J1460" s="3" t="s">
        <v>36</v>
      </c>
      <c r="K1460" s="3">
        <v>29</v>
      </c>
      <c r="L1460" s="3" t="s">
        <v>151</v>
      </c>
      <c r="M1460" s="3" t="str">
        <f>IF(shopping_behavior_updated[[#This Row],[Subscription Status]]="","desconocido",shopping_behavior_updated[[#This Row],[Subscription Status]])</f>
        <v>No</v>
      </c>
      <c r="N1460" s="3" t="s">
        <v>69</v>
      </c>
      <c r="O1460" s="3" t="s">
        <v>25</v>
      </c>
      <c r="P1460" s="3" t="s">
        <v>25</v>
      </c>
      <c r="Q1460" s="3">
        <v>34</v>
      </c>
      <c r="R1460" s="3" t="s">
        <v>27</v>
      </c>
      <c r="S1460" s="3" t="s">
        <v>39</v>
      </c>
      <c r="T1460" s="3">
        <f>COUNTBLANK(shopping_behavior_updated[Customer ID])</f>
        <v>0</v>
      </c>
      <c r="U1460" s="3">
        <f>IF(IFERROR(VLOOKUP(shopping_behavior_updated[[#This Row],[Customer ID]],A1461:$A$3902,1,FALSE),0),1,0)</f>
        <v>0</v>
      </c>
    </row>
    <row r="1461" spans="1:21" x14ac:dyDescent="0.2">
      <c r="A1461" s="3">
        <v>1460</v>
      </c>
      <c r="B1461" s="3">
        <v>20</v>
      </c>
      <c r="C1461" s="3" t="s">
        <v>18</v>
      </c>
      <c r="D1461" s="3" t="s">
        <v>70</v>
      </c>
      <c r="E1461" s="3" t="s">
        <v>41</v>
      </c>
      <c r="F1461" s="3">
        <v>35</v>
      </c>
      <c r="G1461" s="3" t="s">
        <v>30</v>
      </c>
      <c r="H1461" s="3" t="s">
        <v>22</v>
      </c>
      <c r="I1461" s="3" t="s">
        <v>133</v>
      </c>
      <c r="J1461" s="3" t="s">
        <v>24</v>
      </c>
      <c r="K1461" s="3">
        <v>48</v>
      </c>
      <c r="L1461" s="3" t="s">
        <v>151</v>
      </c>
      <c r="M1461" s="3" t="str">
        <f>IF(shopping_behavior_updated[[#This Row],[Subscription Status]]="","desconocido",shopping_behavior_updated[[#This Row],[Subscription Status]])</f>
        <v>No</v>
      </c>
      <c r="N1461" s="3" t="s">
        <v>26</v>
      </c>
      <c r="O1461" s="3" t="s">
        <v>25</v>
      </c>
      <c r="P1461" s="3" t="s">
        <v>25</v>
      </c>
      <c r="Q1461" s="3">
        <v>18</v>
      </c>
      <c r="R1461" s="3" t="s">
        <v>27</v>
      </c>
      <c r="S1461" s="3" t="s">
        <v>28</v>
      </c>
      <c r="T1461" s="3">
        <f>COUNTBLANK(shopping_behavior_updated[Customer ID])</f>
        <v>0</v>
      </c>
      <c r="U1461" s="3">
        <f>IF(IFERROR(VLOOKUP(shopping_behavior_updated[[#This Row],[Customer ID]],A1462:$A$3902,1,FALSE),0),1,0)</f>
        <v>0</v>
      </c>
    </row>
    <row r="1462" spans="1:21" x14ac:dyDescent="0.2">
      <c r="A1462" s="3">
        <v>1461</v>
      </c>
      <c r="B1462" s="3">
        <v>70</v>
      </c>
      <c r="C1462" s="3" t="s">
        <v>18</v>
      </c>
      <c r="D1462" s="3" t="s">
        <v>136</v>
      </c>
      <c r="E1462" s="3" t="s">
        <v>41</v>
      </c>
      <c r="F1462" s="3">
        <v>85</v>
      </c>
      <c r="G1462" s="3" t="s">
        <v>137</v>
      </c>
      <c r="H1462" s="3" t="s">
        <v>22</v>
      </c>
      <c r="I1462" s="3" t="s">
        <v>82</v>
      </c>
      <c r="J1462" s="3" t="s">
        <v>56</v>
      </c>
      <c r="K1462" s="3">
        <v>46</v>
      </c>
      <c r="L1462" s="3" t="s">
        <v>151</v>
      </c>
      <c r="M1462" s="3" t="str">
        <f>IF(shopping_behavior_updated[[#This Row],[Subscription Status]]="","desconocido",shopping_behavior_updated[[#This Row],[Subscription Status]])</f>
        <v>No</v>
      </c>
      <c r="N1462" s="3" t="s">
        <v>53</v>
      </c>
      <c r="O1462" s="3" t="s">
        <v>25</v>
      </c>
      <c r="P1462" s="3" t="s">
        <v>25</v>
      </c>
      <c r="Q1462" s="3">
        <v>33</v>
      </c>
      <c r="R1462" s="3" t="s">
        <v>27</v>
      </c>
      <c r="S1462" s="3" t="s">
        <v>75</v>
      </c>
      <c r="T1462" s="3">
        <f>COUNTBLANK(shopping_behavior_updated[Customer ID])</f>
        <v>0</v>
      </c>
      <c r="U1462" s="3">
        <f>IF(IFERROR(VLOOKUP(shopping_behavior_updated[[#This Row],[Customer ID]],A1463:$A$3902,1,FALSE),0),1,0)</f>
        <v>0</v>
      </c>
    </row>
    <row r="1463" spans="1:21" x14ac:dyDescent="0.2">
      <c r="A1463" s="3">
        <v>1462</v>
      </c>
      <c r="B1463" s="3">
        <v>54</v>
      </c>
      <c r="C1463" s="3" t="s">
        <v>18</v>
      </c>
      <c r="D1463" s="3" t="s">
        <v>88</v>
      </c>
      <c r="E1463" s="3" t="s">
        <v>66</v>
      </c>
      <c r="F1463" s="3">
        <v>95</v>
      </c>
      <c r="G1463" s="3" t="s">
        <v>46</v>
      </c>
      <c r="H1463" s="3" t="s">
        <v>35</v>
      </c>
      <c r="I1463" s="3" t="s">
        <v>107</v>
      </c>
      <c r="J1463" s="3" t="s">
        <v>52</v>
      </c>
      <c r="K1463" s="3">
        <v>5</v>
      </c>
      <c r="L1463" s="3" t="s">
        <v>151</v>
      </c>
      <c r="M1463" s="3" t="str">
        <f>IF(shopping_behavior_updated[[#This Row],[Subscription Status]]="","desconocido",shopping_behavior_updated[[#This Row],[Subscription Status]])</f>
        <v>No</v>
      </c>
      <c r="N1463" s="3" t="s">
        <v>69</v>
      </c>
      <c r="O1463" s="3" t="s">
        <v>25</v>
      </c>
      <c r="P1463" s="3" t="s">
        <v>25</v>
      </c>
      <c r="Q1463" s="3">
        <v>42</v>
      </c>
      <c r="R1463" s="3" t="s">
        <v>27</v>
      </c>
      <c r="S1463" s="3" t="s">
        <v>57</v>
      </c>
      <c r="T1463" s="3">
        <f>COUNTBLANK(shopping_behavior_updated[Customer ID])</f>
        <v>0</v>
      </c>
      <c r="U1463" s="3">
        <f>IF(IFERROR(VLOOKUP(shopping_behavior_updated[[#This Row],[Customer ID]],A1464:$A$3902,1,FALSE),0),1,0)</f>
        <v>0</v>
      </c>
    </row>
    <row r="1464" spans="1:21" x14ac:dyDescent="0.2">
      <c r="A1464" s="3">
        <v>1463</v>
      </c>
      <c r="B1464" s="3">
        <v>38</v>
      </c>
      <c r="C1464" s="3" t="s">
        <v>18</v>
      </c>
      <c r="D1464" s="3" t="s">
        <v>49</v>
      </c>
      <c r="E1464" s="3" t="s">
        <v>41</v>
      </c>
      <c r="F1464" s="3">
        <v>90</v>
      </c>
      <c r="G1464" s="3" t="s">
        <v>139</v>
      </c>
      <c r="H1464" s="3" t="s">
        <v>35</v>
      </c>
      <c r="I1464" s="3" t="s">
        <v>60</v>
      </c>
      <c r="J1464" s="3" t="s">
        <v>52</v>
      </c>
      <c r="K1464" s="3">
        <v>48</v>
      </c>
      <c r="L1464" s="3" t="s">
        <v>151</v>
      </c>
      <c r="M1464" s="3" t="str">
        <f>IF(shopping_behavior_updated[[#This Row],[Subscription Status]]="","desconocido",shopping_behavior_updated[[#This Row],[Subscription Status]])</f>
        <v>No</v>
      </c>
      <c r="N1464" s="3" t="s">
        <v>69</v>
      </c>
      <c r="O1464" s="3" t="s">
        <v>25</v>
      </c>
      <c r="P1464" s="3" t="s">
        <v>25</v>
      </c>
      <c r="Q1464" s="3">
        <v>2</v>
      </c>
      <c r="R1464" s="3" t="s">
        <v>27</v>
      </c>
      <c r="S1464" s="3" t="s">
        <v>57</v>
      </c>
      <c r="T1464" s="3">
        <f>COUNTBLANK(shopping_behavior_updated[Customer ID])</f>
        <v>0</v>
      </c>
      <c r="U1464" s="3">
        <f>IF(IFERROR(VLOOKUP(shopping_behavior_updated[[#This Row],[Customer ID]],A1465:$A$3902,1,FALSE),0),1,0)</f>
        <v>0</v>
      </c>
    </row>
    <row r="1465" spans="1:21" x14ac:dyDescent="0.2">
      <c r="A1465" s="3">
        <v>1464</v>
      </c>
      <c r="B1465" s="3">
        <v>54</v>
      </c>
      <c r="C1465" s="3" t="s">
        <v>18</v>
      </c>
      <c r="D1465" s="3" t="s">
        <v>105</v>
      </c>
      <c r="E1465" s="3" t="s">
        <v>66</v>
      </c>
      <c r="F1465" s="3">
        <v>49</v>
      </c>
      <c r="G1465" s="3" t="s">
        <v>100</v>
      </c>
      <c r="H1465" s="3" t="s">
        <v>43</v>
      </c>
      <c r="I1465" s="3" t="s">
        <v>117</v>
      </c>
      <c r="J1465" s="3" t="s">
        <v>52</v>
      </c>
      <c r="K1465" s="3">
        <v>49</v>
      </c>
      <c r="L1465" s="3" t="s">
        <v>151</v>
      </c>
      <c r="M1465" s="3" t="str">
        <f>IF(shopping_behavior_updated[[#This Row],[Subscription Status]]="","desconocido",shopping_behavior_updated[[#This Row],[Subscription Status]])</f>
        <v>No</v>
      </c>
      <c r="N1465" s="3" t="s">
        <v>73</v>
      </c>
      <c r="O1465" s="3" t="s">
        <v>25</v>
      </c>
      <c r="P1465" s="3" t="s">
        <v>25</v>
      </c>
      <c r="Q1465" s="3">
        <v>1</v>
      </c>
      <c r="R1465" s="3" t="s">
        <v>74</v>
      </c>
      <c r="S1465" s="3" t="s">
        <v>87</v>
      </c>
      <c r="T1465" s="3">
        <f>COUNTBLANK(shopping_behavior_updated[Customer ID])</f>
        <v>0</v>
      </c>
      <c r="U1465" s="3">
        <f>IF(IFERROR(VLOOKUP(shopping_behavior_updated[[#This Row],[Customer ID]],A1466:$A$3902,1,FALSE),0),1,0)</f>
        <v>0</v>
      </c>
    </row>
    <row r="1466" spans="1:21" x14ac:dyDescent="0.2">
      <c r="A1466" s="3">
        <v>1465</v>
      </c>
      <c r="B1466" s="3">
        <v>33</v>
      </c>
      <c r="C1466" s="3" t="s">
        <v>18</v>
      </c>
      <c r="D1466" s="3" t="s">
        <v>132</v>
      </c>
      <c r="E1466" s="3" t="s">
        <v>66</v>
      </c>
      <c r="F1466" s="3">
        <v>92</v>
      </c>
      <c r="G1466" s="3" t="s">
        <v>55</v>
      </c>
      <c r="H1466" s="3" t="s">
        <v>43</v>
      </c>
      <c r="I1466" s="3" t="s">
        <v>99</v>
      </c>
      <c r="J1466" s="3" t="s">
        <v>24</v>
      </c>
      <c r="K1466" s="3">
        <v>46</v>
      </c>
      <c r="L1466" s="3" t="s">
        <v>151</v>
      </c>
      <c r="M1466" s="3" t="str">
        <f>IF(shopping_behavior_updated[[#This Row],[Subscription Status]]="","desconocido",shopping_behavior_updated[[#This Row],[Subscription Status]])</f>
        <v>No</v>
      </c>
      <c r="N1466" s="3" t="s">
        <v>69</v>
      </c>
      <c r="O1466" s="3" t="s">
        <v>25</v>
      </c>
      <c r="P1466" s="3" t="s">
        <v>25</v>
      </c>
      <c r="Q1466" s="3">
        <v>23</v>
      </c>
      <c r="R1466" s="3" t="s">
        <v>74</v>
      </c>
      <c r="S1466" s="3" t="s">
        <v>57</v>
      </c>
      <c r="T1466" s="3">
        <f>COUNTBLANK(shopping_behavior_updated[Customer ID])</f>
        <v>0</v>
      </c>
      <c r="U1466" s="3">
        <f>IF(IFERROR(VLOOKUP(shopping_behavior_updated[[#This Row],[Customer ID]],A1467:$A$3902,1,FALSE),0),1,0)</f>
        <v>0</v>
      </c>
    </row>
    <row r="1467" spans="1:21" x14ac:dyDescent="0.2">
      <c r="A1467" s="3">
        <v>1466</v>
      </c>
      <c r="B1467" s="3">
        <v>46</v>
      </c>
      <c r="C1467" s="3" t="s">
        <v>18</v>
      </c>
      <c r="D1467" s="3" t="s">
        <v>142</v>
      </c>
      <c r="E1467" s="3" t="s">
        <v>66</v>
      </c>
      <c r="F1467" s="3">
        <v>72</v>
      </c>
      <c r="G1467" s="3" t="s">
        <v>144</v>
      </c>
      <c r="H1467" s="3" t="s">
        <v>91</v>
      </c>
      <c r="I1467" s="3" t="s">
        <v>82</v>
      </c>
      <c r="J1467" s="3" t="s">
        <v>24</v>
      </c>
      <c r="K1467" s="3">
        <v>39</v>
      </c>
      <c r="L1467" s="3" t="s">
        <v>151</v>
      </c>
      <c r="M1467" s="3" t="str">
        <f>IF(shopping_behavior_updated[[#This Row],[Subscription Status]]="","desconocido",shopping_behavior_updated[[#This Row],[Subscription Status]])</f>
        <v>No</v>
      </c>
      <c r="N1467" s="3" t="s">
        <v>73</v>
      </c>
      <c r="O1467" s="3" t="s">
        <v>25</v>
      </c>
      <c r="P1467" s="3" t="s">
        <v>25</v>
      </c>
      <c r="Q1467" s="3">
        <v>42</v>
      </c>
      <c r="R1467" s="3" t="s">
        <v>32</v>
      </c>
      <c r="S1467" s="3" t="s">
        <v>75</v>
      </c>
      <c r="T1467" s="3">
        <f>COUNTBLANK(shopping_behavior_updated[Customer ID])</f>
        <v>0</v>
      </c>
      <c r="U1467" s="3">
        <f>IF(IFERROR(VLOOKUP(shopping_behavior_updated[[#This Row],[Customer ID]],A1468:$A$3902,1,FALSE),0),1,0)</f>
        <v>0</v>
      </c>
    </row>
    <row r="1468" spans="1:21" x14ac:dyDescent="0.2">
      <c r="A1468" s="3">
        <v>1467</v>
      </c>
      <c r="B1468" s="3">
        <v>58</v>
      </c>
      <c r="C1468" s="3" t="s">
        <v>18</v>
      </c>
      <c r="D1468" s="3" t="s">
        <v>58</v>
      </c>
      <c r="E1468" s="3" t="s">
        <v>20</v>
      </c>
      <c r="F1468" s="3">
        <v>71</v>
      </c>
      <c r="G1468" s="3" t="s">
        <v>89</v>
      </c>
      <c r="H1468" s="3" t="s">
        <v>43</v>
      </c>
      <c r="I1468" s="3" t="s">
        <v>95</v>
      </c>
      <c r="J1468" s="3" t="s">
        <v>52</v>
      </c>
      <c r="K1468" s="3">
        <v>45</v>
      </c>
      <c r="L1468" s="3" t="s">
        <v>151</v>
      </c>
      <c r="M1468" s="3" t="str">
        <f>IF(shopping_behavior_updated[[#This Row],[Subscription Status]]="","desconocido",shopping_behavior_updated[[#This Row],[Subscription Status]])</f>
        <v>No</v>
      </c>
      <c r="N1468" s="3" t="s">
        <v>73</v>
      </c>
      <c r="O1468" s="3" t="s">
        <v>25</v>
      </c>
      <c r="P1468" s="3" t="s">
        <v>25</v>
      </c>
      <c r="Q1468" s="3">
        <v>3</v>
      </c>
      <c r="R1468" s="3" t="s">
        <v>45</v>
      </c>
      <c r="S1468" s="3" t="s">
        <v>48</v>
      </c>
      <c r="T1468" s="3">
        <f>COUNTBLANK(shopping_behavior_updated[Customer ID])</f>
        <v>0</v>
      </c>
      <c r="U1468" s="3">
        <f>IF(IFERROR(VLOOKUP(shopping_behavior_updated[[#This Row],[Customer ID]],A1469:$A$3902,1,FALSE),0),1,0)</f>
        <v>0</v>
      </c>
    </row>
    <row r="1469" spans="1:21" x14ac:dyDescent="0.2">
      <c r="A1469" s="3">
        <v>1468</v>
      </c>
      <c r="B1469" s="3">
        <v>30</v>
      </c>
      <c r="C1469" s="3" t="s">
        <v>18</v>
      </c>
      <c r="D1469" s="3" t="s">
        <v>105</v>
      </c>
      <c r="E1469" s="3" t="s">
        <v>66</v>
      </c>
      <c r="F1469" s="3">
        <v>27</v>
      </c>
      <c r="G1469" s="3" t="s">
        <v>122</v>
      </c>
      <c r="H1469" s="3" t="s">
        <v>91</v>
      </c>
      <c r="I1469" s="3" t="s">
        <v>77</v>
      </c>
      <c r="J1469" s="3" t="s">
        <v>24</v>
      </c>
      <c r="K1469" s="3">
        <v>47</v>
      </c>
      <c r="L1469" s="3" t="s">
        <v>151</v>
      </c>
      <c r="M1469" s="3" t="str">
        <f>IF(shopping_behavior_updated[[#This Row],[Subscription Status]]="","desconocido",shopping_behavior_updated[[#This Row],[Subscription Status]])</f>
        <v>No</v>
      </c>
      <c r="N1469" s="3" t="s">
        <v>73</v>
      </c>
      <c r="O1469" s="3" t="s">
        <v>25</v>
      </c>
      <c r="P1469" s="3" t="s">
        <v>25</v>
      </c>
      <c r="Q1469" s="3">
        <v>16</v>
      </c>
      <c r="R1469" s="3" t="s">
        <v>85</v>
      </c>
      <c r="S1469" s="3" t="s">
        <v>28</v>
      </c>
      <c r="T1469" s="3">
        <f>COUNTBLANK(shopping_behavior_updated[Customer ID])</f>
        <v>0</v>
      </c>
      <c r="U1469" s="3">
        <f>IF(IFERROR(VLOOKUP(shopping_behavior_updated[[#This Row],[Customer ID]],A1470:$A$3902,1,FALSE),0),1,0)</f>
        <v>0</v>
      </c>
    </row>
    <row r="1470" spans="1:21" x14ac:dyDescent="0.2">
      <c r="A1470" s="3">
        <v>1469</v>
      </c>
      <c r="B1470" s="3">
        <v>42</v>
      </c>
      <c r="C1470" s="3" t="s">
        <v>18</v>
      </c>
      <c r="D1470" s="3" t="s">
        <v>142</v>
      </c>
      <c r="E1470" s="3" t="s">
        <v>66</v>
      </c>
      <c r="F1470" s="3">
        <v>39</v>
      </c>
      <c r="G1470" s="3" t="s">
        <v>71</v>
      </c>
      <c r="H1470" s="3" t="s">
        <v>35</v>
      </c>
      <c r="I1470" s="3" t="s">
        <v>64</v>
      </c>
      <c r="J1470" s="3" t="s">
        <v>56</v>
      </c>
      <c r="K1470" s="3">
        <v>39</v>
      </c>
      <c r="L1470" s="3" t="s">
        <v>151</v>
      </c>
      <c r="M1470" s="3" t="str">
        <f>IF(shopping_behavior_updated[[#This Row],[Subscription Status]]="","desconocido",shopping_behavior_updated[[#This Row],[Subscription Status]])</f>
        <v>No</v>
      </c>
      <c r="N1470" s="3" t="s">
        <v>26</v>
      </c>
      <c r="O1470" s="3" t="s">
        <v>25</v>
      </c>
      <c r="P1470" s="3" t="s">
        <v>25</v>
      </c>
      <c r="Q1470" s="3">
        <v>46</v>
      </c>
      <c r="R1470" s="3" t="s">
        <v>32</v>
      </c>
      <c r="S1470" s="3" t="s">
        <v>28</v>
      </c>
      <c r="T1470" s="3">
        <f>COUNTBLANK(shopping_behavior_updated[Customer ID])</f>
        <v>0</v>
      </c>
      <c r="U1470" s="3">
        <f>IF(IFERROR(VLOOKUP(shopping_behavior_updated[[#This Row],[Customer ID]],A1471:$A$3902,1,FALSE),0),1,0)</f>
        <v>0</v>
      </c>
    </row>
    <row r="1471" spans="1:21" x14ac:dyDescent="0.2">
      <c r="A1471" s="3">
        <v>1470</v>
      </c>
      <c r="B1471" s="3">
        <v>28</v>
      </c>
      <c r="C1471" s="3" t="s">
        <v>18</v>
      </c>
      <c r="D1471" s="3" t="s">
        <v>105</v>
      </c>
      <c r="E1471" s="3" t="s">
        <v>66</v>
      </c>
      <c r="F1471" s="3">
        <v>98</v>
      </c>
      <c r="G1471" s="3" t="s">
        <v>90</v>
      </c>
      <c r="H1471" s="3" t="s">
        <v>43</v>
      </c>
      <c r="I1471" s="3" t="s">
        <v>72</v>
      </c>
      <c r="J1471" s="3" t="s">
        <v>24</v>
      </c>
      <c r="K1471" s="3">
        <v>44</v>
      </c>
      <c r="L1471" s="3" t="s">
        <v>151</v>
      </c>
      <c r="M1471" s="3" t="str">
        <f>IF(shopping_behavior_updated[[#This Row],[Subscription Status]]="","desconocido",shopping_behavior_updated[[#This Row],[Subscription Status]])</f>
        <v>No</v>
      </c>
      <c r="N1471" s="3" t="s">
        <v>53</v>
      </c>
      <c r="O1471" s="3" t="s">
        <v>25</v>
      </c>
      <c r="P1471" s="3" t="s">
        <v>25</v>
      </c>
      <c r="Q1471" s="3">
        <v>31</v>
      </c>
      <c r="R1471" s="3" t="s">
        <v>45</v>
      </c>
      <c r="S1471" s="3" t="s">
        <v>96</v>
      </c>
      <c r="T1471" s="3">
        <f>COUNTBLANK(shopping_behavior_updated[Customer ID])</f>
        <v>0</v>
      </c>
      <c r="U1471" s="3">
        <f>IF(IFERROR(VLOOKUP(shopping_behavior_updated[[#This Row],[Customer ID]],A1472:$A$3902,1,FALSE),0),1,0)</f>
        <v>0</v>
      </c>
    </row>
    <row r="1472" spans="1:21" x14ac:dyDescent="0.2">
      <c r="A1472" s="3">
        <v>1471</v>
      </c>
      <c r="B1472" s="3">
        <v>43</v>
      </c>
      <c r="C1472" s="3" t="s">
        <v>18</v>
      </c>
      <c r="D1472" s="3" t="s">
        <v>40</v>
      </c>
      <c r="E1472" s="3" t="s">
        <v>41</v>
      </c>
      <c r="F1472" s="3">
        <v>27</v>
      </c>
      <c r="G1472" s="3" t="s">
        <v>98</v>
      </c>
      <c r="H1472" s="3" t="s">
        <v>43</v>
      </c>
      <c r="I1472" s="3" t="s">
        <v>64</v>
      </c>
      <c r="J1472" s="3" t="s">
        <v>36</v>
      </c>
      <c r="K1472" s="3">
        <v>39</v>
      </c>
      <c r="L1472" s="3" t="s">
        <v>151</v>
      </c>
      <c r="M1472" s="3" t="str">
        <f>IF(shopping_behavior_updated[[#This Row],[Subscription Status]]="","desconocido",shopping_behavior_updated[[#This Row],[Subscription Status]])</f>
        <v>No</v>
      </c>
      <c r="N1472" s="3" t="s">
        <v>44</v>
      </c>
      <c r="O1472" s="3" t="s">
        <v>25</v>
      </c>
      <c r="P1472" s="3" t="s">
        <v>25</v>
      </c>
      <c r="Q1472" s="3">
        <v>15</v>
      </c>
      <c r="R1472" s="3" t="s">
        <v>32</v>
      </c>
      <c r="S1472" s="3" t="s">
        <v>96</v>
      </c>
      <c r="T1472" s="3">
        <f>COUNTBLANK(shopping_behavior_updated[Customer ID])</f>
        <v>0</v>
      </c>
      <c r="U1472" s="3">
        <f>IF(IFERROR(VLOOKUP(shopping_behavior_updated[[#This Row],[Customer ID]],A1473:$A$3902,1,FALSE),0),1,0)</f>
        <v>0</v>
      </c>
    </row>
    <row r="1473" spans="1:21" x14ac:dyDescent="0.2">
      <c r="A1473" s="3">
        <v>1472</v>
      </c>
      <c r="B1473" s="3">
        <v>31</v>
      </c>
      <c r="C1473" s="3" t="s">
        <v>18</v>
      </c>
      <c r="D1473" s="3" t="s">
        <v>105</v>
      </c>
      <c r="E1473" s="3" t="s">
        <v>66</v>
      </c>
      <c r="F1473" s="3">
        <v>71</v>
      </c>
      <c r="G1473" s="3" t="s">
        <v>119</v>
      </c>
      <c r="H1473" s="3" t="s">
        <v>35</v>
      </c>
      <c r="I1473" s="3" t="s">
        <v>23</v>
      </c>
      <c r="J1473" s="3" t="s">
        <v>36</v>
      </c>
      <c r="K1473" s="3">
        <v>28</v>
      </c>
      <c r="L1473" s="3" t="s">
        <v>151</v>
      </c>
      <c r="M1473" s="3" t="str">
        <f>IF(shopping_behavior_updated[[#This Row],[Subscription Status]]="","desconocido",shopping_behavior_updated[[#This Row],[Subscription Status]])</f>
        <v>No</v>
      </c>
      <c r="N1473" s="3" t="s">
        <v>69</v>
      </c>
      <c r="O1473" s="3" t="s">
        <v>25</v>
      </c>
      <c r="P1473" s="3" t="s">
        <v>25</v>
      </c>
      <c r="Q1473" s="3">
        <v>48</v>
      </c>
      <c r="R1473" s="3" t="s">
        <v>27</v>
      </c>
      <c r="S1473" s="3" t="s">
        <v>96</v>
      </c>
      <c r="T1473" s="3">
        <f>COUNTBLANK(shopping_behavior_updated[Customer ID])</f>
        <v>0</v>
      </c>
      <c r="U1473" s="3">
        <f>IF(IFERROR(VLOOKUP(shopping_behavior_updated[[#This Row],[Customer ID]],A1474:$A$3902,1,FALSE),0),1,0)</f>
        <v>0</v>
      </c>
    </row>
    <row r="1474" spans="1:21" x14ac:dyDescent="0.2">
      <c r="A1474" s="3">
        <v>1473</v>
      </c>
      <c r="B1474" s="3">
        <v>39</v>
      </c>
      <c r="C1474" s="3" t="s">
        <v>18</v>
      </c>
      <c r="D1474" s="3" t="s">
        <v>123</v>
      </c>
      <c r="E1474" s="3" t="s">
        <v>66</v>
      </c>
      <c r="F1474" s="3">
        <v>24</v>
      </c>
      <c r="G1474" s="3" t="s">
        <v>115</v>
      </c>
      <c r="H1474" s="3" t="s">
        <v>22</v>
      </c>
      <c r="I1474" s="3" t="s">
        <v>47</v>
      </c>
      <c r="J1474" s="3" t="s">
        <v>36</v>
      </c>
      <c r="K1474" s="3">
        <v>35</v>
      </c>
      <c r="L1474" s="3" t="s">
        <v>151</v>
      </c>
      <c r="M1474" s="3" t="str">
        <f>IF(shopping_behavior_updated[[#This Row],[Subscription Status]]="","desconocido",shopping_behavior_updated[[#This Row],[Subscription Status]])</f>
        <v>No</v>
      </c>
      <c r="N1474" s="3" t="s">
        <v>73</v>
      </c>
      <c r="O1474" s="3" t="s">
        <v>25</v>
      </c>
      <c r="P1474" s="3" t="s">
        <v>25</v>
      </c>
      <c r="Q1474" s="3">
        <v>11</v>
      </c>
      <c r="R1474" s="3" t="s">
        <v>32</v>
      </c>
      <c r="S1474" s="3" t="s">
        <v>39</v>
      </c>
      <c r="T1474" s="3">
        <f>COUNTBLANK(shopping_behavior_updated[Customer ID])</f>
        <v>0</v>
      </c>
      <c r="U1474" s="3">
        <f>IF(IFERROR(VLOOKUP(shopping_behavior_updated[[#This Row],[Customer ID]],A1475:$A$3902,1,FALSE),0),1,0)</f>
        <v>0</v>
      </c>
    </row>
    <row r="1475" spans="1:21" x14ac:dyDescent="0.2">
      <c r="A1475" s="3">
        <v>1474</v>
      </c>
      <c r="B1475" s="3">
        <v>69</v>
      </c>
      <c r="C1475" s="3" t="s">
        <v>18</v>
      </c>
      <c r="D1475" s="3" t="s">
        <v>58</v>
      </c>
      <c r="E1475" s="3" t="s">
        <v>20</v>
      </c>
      <c r="F1475" s="3">
        <v>63</v>
      </c>
      <c r="G1475" s="3" t="s">
        <v>149</v>
      </c>
      <c r="H1475" s="3" t="s">
        <v>43</v>
      </c>
      <c r="I1475" s="3" t="s">
        <v>82</v>
      </c>
      <c r="J1475" s="3" t="s">
        <v>56</v>
      </c>
      <c r="K1475" s="3">
        <v>43</v>
      </c>
      <c r="L1475" s="3" t="s">
        <v>151</v>
      </c>
      <c r="M1475" s="3" t="str">
        <f>IF(shopping_behavior_updated[[#This Row],[Subscription Status]]="","desconocido",shopping_behavior_updated[[#This Row],[Subscription Status]])</f>
        <v>No</v>
      </c>
      <c r="N1475" s="3" t="s">
        <v>26</v>
      </c>
      <c r="O1475" s="3" t="s">
        <v>25</v>
      </c>
      <c r="P1475" s="3" t="s">
        <v>25</v>
      </c>
      <c r="Q1475" s="3">
        <v>20</v>
      </c>
      <c r="R1475" s="3" t="s">
        <v>38</v>
      </c>
      <c r="S1475" s="3" t="s">
        <v>96</v>
      </c>
      <c r="T1475" s="3">
        <f>COUNTBLANK(shopping_behavior_updated[Customer ID])</f>
        <v>0</v>
      </c>
      <c r="U1475" s="3">
        <f>IF(IFERROR(VLOOKUP(shopping_behavior_updated[[#This Row],[Customer ID]],A1476:$A$3902,1,FALSE),0),1,0)</f>
        <v>0</v>
      </c>
    </row>
    <row r="1476" spans="1:21" x14ac:dyDescent="0.2">
      <c r="A1476" s="3">
        <v>1475</v>
      </c>
      <c r="B1476" s="3">
        <v>31</v>
      </c>
      <c r="C1476" s="3" t="s">
        <v>18</v>
      </c>
      <c r="D1476" s="3" t="s">
        <v>29</v>
      </c>
      <c r="E1476" s="3" t="s">
        <v>20</v>
      </c>
      <c r="F1476" s="3">
        <v>72</v>
      </c>
      <c r="G1476" s="3" t="s">
        <v>126</v>
      </c>
      <c r="H1476" s="3" t="s">
        <v>35</v>
      </c>
      <c r="I1476" s="3" t="s">
        <v>68</v>
      </c>
      <c r="J1476" s="3" t="s">
        <v>56</v>
      </c>
      <c r="K1476" s="3">
        <v>39</v>
      </c>
      <c r="L1476" s="3" t="s">
        <v>151</v>
      </c>
      <c r="M1476" s="3" t="str">
        <f>IF(shopping_behavior_updated[[#This Row],[Subscription Status]]="","desconocido",shopping_behavior_updated[[#This Row],[Subscription Status]])</f>
        <v>No</v>
      </c>
      <c r="N1476" s="3" t="s">
        <v>44</v>
      </c>
      <c r="O1476" s="3" t="s">
        <v>25</v>
      </c>
      <c r="P1476" s="3" t="s">
        <v>25</v>
      </c>
      <c r="Q1476" s="3">
        <v>6</v>
      </c>
      <c r="R1476" s="3" t="s">
        <v>38</v>
      </c>
      <c r="S1476" s="3" t="s">
        <v>87</v>
      </c>
      <c r="T1476" s="3">
        <f>COUNTBLANK(shopping_behavior_updated[Customer ID])</f>
        <v>0</v>
      </c>
      <c r="U1476" s="3">
        <f>IF(IFERROR(VLOOKUP(shopping_behavior_updated[[#This Row],[Customer ID]],A1477:$A$3902,1,FALSE),0),1,0)</f>
        <v>0</v>
      </c>
    </row>
    <row r="1477" spans="1:21" x14ac:dyDescent="0.2">
      <c r="A1477" s="3">
        <v>1476</v>
      </c>
      <c r="B1477" s="3">
        <v>44</v>
      </c>
      <c r="C1477" s="3" t="s">
        <v>18</v>
      </c>
      <c r="D1477" s="3" t="s">
        <v>19</v>
      </c>
      <c r="E1477" s="3" t="s">
        <v>20</v>
      </c>
      <c r="F1477" s="3">
        <v>61</v>
      </c>
      <c r="G1477" s="3" t="s">
        <v>42</v>
      </c>
      <c r="H1477" s="3" t="s">
        <v>43</v>
      </c>
      <c r="I1477" s="3" t="s">
        <v>84</v>
      </c>
      <c r="J1477" s="3" t="s">
        <v>36</v>
      </c>
      <c r="K1477" s="3">
        <v>4</v>
      </c>
      <c r="L1477" s="3" t="s">
        <v>151</v>
      </c>
      <c r="M1477" s="3" t="str">
        <f>IF(shopping_behavior_updated[[#This Row],[Subscription Status]]="","desconocido",shopping_behavior_updated[[#This Row],[Subscription Status]])</f>
        <v>No</v>
      </c>
      <c r="N1477" s="3" t="s">
        <v>26</v>
      </c>
      <c r="O1477" s="3" t="s">
        <v>25</v>
      </c>
      <c r="P1477" s="3" t="s">
        <v>25</v>
      </c>
      <c r="Q1477" s="3">
        <v>24</v>
      </c>
      <c r="R1477" s="3" t="s">
        <v>32</v>
      </c>
      <c r="S1477" s="3" t="s">
        <v>87</v>
      </c>
      <c r="T1477" s="3">
        <f>COUNTBLANK(shopping_behavior_updated[Customer ID])</f>
        <v>0</v>
      </c>
      <c r="U1477" s="3">
        <f>IF(IFERROR(VLOOKUP(shopping_behavior_updated[[#This Row],[Customer ID]],A1478:$A$3902,1,FALSE),0),1,0)</f>
        <v>0</v>
      </c>
    </row>
    <row r="1478" spans="1:21" x14ac:dyDescent="0.2">
      <c r="A1478" s="3">
        <v>1477</v>
      </c>
      <c r="B1478" s="3">
        <v>39</v>
      </c>
      <c r="C1478" s="3" t="s">
        <v>18</v>
      </c>
      <c r="D1478" s="3" t="s">
        <v>123</v>
      </c>
      <c r="E1478" s="3" t="s">
        <v>66</v>
      </c>
      <c r="F1478" s="3">
        <v>56</v>
      </c>
      <c r="G1478" s="3" t="s">
        <v>50</v>
      </c>
      <c r="H1478" s="3" t="s">
        <v>43</v>
      </c>
      <c r="I1478" s="3" t="s">
        <v>135</v>
      </c>
      <c r="J1478" s="3" t="s">
        <v>56</v>
      </c>
      <c r="K1478" s="3">
        <v>41</v>
      </c>
      <c r="L1478" s="3" t="s">
        <v>151</v>
      </c>
      <c r="M1478" s="3" t="str">
        <f>IF(shopping_behavior_updated[[#This Row],[Subscription Status]]="","desconocido",shopping_behavior_updated[[#This Row],[Subscription Status]])</f>
        <v>No</v>
      </c>
      <c r="N1478" s="3" t="s">
        <v>44</v>
      </c>
      <c r="O1478" s="3" t="s">
        <v>25</v>
      </c>
      <c r="P1478" s="3" t="s">
        <v>25</v>
      </c>
      <c r="Q1478" s="3">
        <v>18</v>
      </c>
      <c r="R1478" s="3" t="s">
        <v>38</v>
      </c>
      <c r="S1478" s="3" t="s">
        <v>87</v>
      </c>
      <c r="T1478" s="3">
        <f>COUNTBLANK(shopping_behavior_updated[Customer ID])</f>
        <v>0</v>
      </c>
      <c r="U1478" s="3">
        <f>IF(IFERROR(VLOOKUP(shopping_behavior_updated[[#This Row],[Customer ID]],A1479:$A$3902,1,FALSE),0),1,0)</f>
        <v>0</v>
      </c>
    </row>
    <row r="1479" spans="1:21" x14ac:dyDescent="0.2">
      <c r="A1479" s="3">
        <v>1478</v>
      </c>
      <c r="B1479" s="3">
        <v>24</v>
      </c>
      <c r="C1479" s="3" t="s">
        <v>18</v>
      </c>
      <c r="D1479" s="3" t="s">
        <v>132</v>
      </c>
      <c r="E1479" s="3" t="s">
        <v>66</v>
      </c>
      <c r="F1479" s="3">
        <v>32</v>
      </c>
      <c r="G1479" s="3" t="s">
        <v>46</v>
      </c>
      <c r="H1479" s="3" t="s">
        <v>91</v>
      </c>
      <c r="I1479" s="3" t="s">
        <v>64</v>
      </c>
      <c r="J1479" s="3" t="s">
        <v>52</v>
      </c>
      <c r="K1479" s="3">
        <v>43</v>
      </c>
      <c r="L1479" s="3" t="s">
        <v>151</v>
      </c>
      <c r="M1479" s="3" t="str">
        <f>IF(shopping_behavior_updated[[#This Row],[Subscription Status]]="","desconocido",shopping_behavior_updated[[#This Row],[Subscription Status]])</f>
        <v>No</v>
      </c>
      <c r="N1479" s="3" t="s">
        <v>53</v>
      </c>
      <c r="O1479" s="3" t="s">
        <v>25</v>
      </c>
      <c r="P1479" s="3" t="s">
        <v>25</v>
      </c>
      <c r="Q1479" s="3">
        <v>1</v>
      </c>
      <c r="R1479" s="3" t="s">
        <v>45</v>
      </c>
      <c r="S1479" s="3" t="s">
        <v>96</v>
      </c>
      <c r="T1479" s="3">
        <f>COUNTBLANK(shopping_behavior_updated[Customer ID])</f>
        <v>0</v>
      </c>
      <c r="U1479" s="3">
        <f>IF(IFERROR(VLOOKUP(shopping_behavior_updated[[#This Row],[Customer ID]],A1480:$A$3902,1,FALSE),0),1,0)</f>
        <v>0</v>
      </c>
    </row>
    <row r="1480" spans="1:21" x14ac:dyDescent="0.2">
      <c r="A1480" s="3">
        <v>1479</v>
      </c>
      <c r="B1480" s="3">
        <v>28</v>
      </c>
      <c r="C1480" s="3" t="s">
        <v>18</v>
      </c>
      <c r="D1480" s="3" t="s">
        <v>142</v>
      </c>
      <c r="E1480" s="3" t="s">
        <v>66</v>
      </c>
      <c r="F1480" s="3">
        <v>23</v>
      </c>
      <c r="G1480" s="3" t="s">
        <v>148</v>
      </c>
      <c r="H1480" s="3" t="s">
        <v>43</v>
      </c>
      <c r="I1480" s="3" t="s">
        <v>143</v>
      </c>
      <c r="J1480" s="3" t="s">
        <v>52</v>
      </c>
      <c r="K1480" s="3">
        <v>42</v>
      </c>
      <c r="L1480" s="3" t="s">
        <v>151</v>
      </c>
      <c r="M1480" s="3" t="str">
        <f>IF(shopping_behavior_updated[[#This Row],[Subscription Status]]="","desconocido",shopping_behavior_updated[[#This Row],[Subscription Status]])</f>
        <v>No</v>
      </c>
      <c r="N1480" s="3" t="s">
        <v>37</v>
      </c>
      <c r="O1480" s="3" t="s">
        <v>25</v>
      </c>
      <c r="P1480" s="3" t="s">
        <v>25</v>
      </c>
      <c r="Q1480" s="3">
        <v>13</v>
      </c>
      <c r="R1480" s="3" t="s">
        <v>27</v>
      </c>
      <c r="S1480" s="3" t="s">
        <v>75</v>
      </c>
      <c r="T1480" s="3">
        <f>COUNTBLANK(shopping_behavior_updated[Customer ID])</f>
        <v>0</v>
      </c>
      <c r="U1480" s="3">
        <f>IF(IFERROR(VLOOKUP(shopping_behavior_updated[[#This Row],[Customer ID]],A1481:$A$3902,1,FALSE),0),1,0)</f>
        <v>0</v>
      </c>
    </row>
    <row r="1481" spans="1:21" x14ac:dyDescent="0.2">
      <c r="A1481" s="3">
        <v>1480</v>
      </c>
      <c r="B1481" s="3">
        <v>48</v>
      </c>
      <c r="C1481" s="3" t="s">
        <v>18</v>
      </c>
      <c r="D1481" s="3" t="s">
        <v>61</v>
      </c>
      <c r="E1481" s="3" t="s">
        <v>62</v>
      </c>
      <c r="F1481" s="3">
        <v>100</v>
      </c>
      <c r="G1481" s="3" t="s">
        <v>148</v>
      </c>
      <c r="H1481" s="3" t="s">
        <v>22</v>
      </c>
      <c r="I1481" s="3" t="s">
        <v>93</v>
      </c>
      <c r="J1481" s="3" t="s">
        <v>36</v>
      </c>
      <c r="K1481" s="3">
        <v>4</v>
      </c>
      <c r="L1481" s="3" t="s">
        <v>151</v>
      </c>
      <c r="M1481" s="3" t="str">
        <f>IF(shopping_behavior_updated[[#This Row],[Subscription Status]]="","desconocido",shopping_behavior_updated[[#This Row],[Subscription Status]])</f>
        <v>No</v>
      </c>
      <c r="N1481" s="3" t="s">
        <v>53</v>
      </c>
      <c r="O1481" s="3" t="s">
        <v>25</v>
      </c>
      <c r="P1481" s="3" t="s">
        <v>25</v>
      </c>
      <c r="Q1481" s="3">
        <v>2</v>
      </c>
      <c r="R1481" s="3" t="s">
        <v>74</v>
      </c>
      <c r="S1481" s="3" t="s">
        <v>39</v>
      </c>
      <c r="T1481" s="3">
        <f>COUNTBLANK(shopping_behavior_updated[Customer ID])</f>
        <v>0</v>
      </c>
      <c r="U1481" s="3">
        <f>IF(IFERROR(VLOOKUP(shopping_behavior_updated[[#This Row],[Customer ID]],A1482:$A$3902,1,FALSE),0),1,0)</f>
        <v>0</v>
      </c>
    </row>
    <row r="1482" spans="1:21" x14ac:dyDescent="0.2">
      <c r="A1482" s="3">
        <v>1481</v>
      </c>
      <c r="B1482" s="3">
        <v>39</v>
      </c>
      <c r="C1482" s="3" t="s">
        <v>18</v>
      </c>
      <c r="D1482" s="3" t="s">
        <v>105</v>
      </c>
      <c r="E1482" s="3" t="s">
        <v>66</v>
      </c>
      <c r="F1482" s="3">
        <v>74</v>
      </c>
      <c r="G1482" s="3" t="s">
        <v>81</v>
      </c>
      <c r="H1482" s="3" t="s">
        <v>43</v>
      </c>
      <c r="I1482" s="3" t="s">
        <v>79</v>
      </c>
      <c r="J1482" s="3" t="s">
        <v>56</v>
      </c>
      <c r="K1482" s="3">
        <v>36</v>
      </c>
      <c r="L1482" s="3" t="s">
        <v>151</v>
      </c>
      <c r="M1482" s="3" t="str">
        <f>IF(shopping_behavior_updated[[#This Row],[Subscription Status]]="","desconocido",shopping_behavior_updated[[#This Row],[Subscription Status]])</f>
        <v>No</v>
      </c>
      <c r="N1482" s="3" t="s">
        <v>26</v>
      </c>
      <c r="O1482" s="3" t="s">
        <v>25</v>
      </c>
      <c r="P1482" s="3" t="s">
        <v>25</v>
      </c>
      <c r="Q1482" s="3">
        <v>26</v>
      </c>
      <c r="R1482" s="3" t="s">
        <v>32</v>
      </c>
      <c r="S1482" s="3" t="s">
        <v>57</v>
      </c>
      <c r="T1482" s="3">
        <f>COUNTBLANK(shopping_behavior_updated[Customer ID])</f>
        <v>0</v>
      </c>
      <c r="U1482" s="3">
        <f>IF(IFERROR(VLOOKUP(shopping_behavior_updated[[#This Row],[Customer ID]],A1483:$A$3902,1,FALSE),0),1,0)</f>
        <v>0</v>
      </c>
    </row>
    <row r="1483" spans="1:21" x14ac:dyDescent="0.2">
      <c r="A1483" s="3">
        <v>1482</v>
      </c>
      <c r="B1483" s="3">
        <v>64</v>
      </c>
      <c r="C1483" s="3" t="s">
        <v>18</v>
      </c>
      <c r="D1483" s="3" t="s">
        <v>86</v>
      </c>
      <c r="E1483" s="3" t="s">
        <v>20</v>
      </c>
      <c r="F1483" s="3">
        <v>33</v>
      </c>
      <c r="G1483" s="3" t="s">
        <v>127</v>
      </c>
      <c r="H1483" s="3" t="s">
        <v>35</v>
      </c>
      <c r="I1483" s="3" t="s">
        <v>23</v>
      </c>
      <c r="J1483" s="3" t="s">
        <v>36</v>
      </c>
      <c r="K1483" s="3">
        <v>33</v>
      </c>
      <c r="L1483" s="3" t="s">
        <v>151</v>
      </c>
      <c r="M1483" s="3" t="str">
        <f>IF(shopping_behavior_updated[[#This Row],[Subscription Status]]="","desconocido",shopping_behavior_updated[[#This Row],[Subscription Status]])</f>
        <v>No</v>
      </c>
      <c r="N1483" s="3" t="s">
        <v>53</v>
      </c>
      <c r="O1483" s="3" t="s">
        <v>25</v>
      </c>
      <c r="P1483" s="3" t="s">
        <v>25</v>
      </c>
      <c r="Q1483" s="3">
        <v>31</v>
      </c>
      <c r="R1483" s="3" t="s">
        <v>45</v>
      </c>
      <c r="S1483" s="3" t="s">
        <v>57</v>
      </c>
      <c r="T1483" s="3">
        <f>COUNTBLANK(shopping_behavior_updated[Customer ID])</f>
        <v>0</v>
      </c>
      <c r="U1483" s="3">
        <f>IF(IFERROR(VLOOKUP(shopping_behavior_updated[[#This Row],[Customer ID]],A1484:$A$3902,1,FALSE),0),1,0)</f>
        <v>0</v>
      </c>
    </row>
    <row r="1484" spans="1:21" x14ac:dyDescent="0.2">
      <c r="A1484" s="3">
        <v>1483</v>
      </c>
      <c r="B1484" s="3">
        <v>28</v>
      </c>
      <c r="C1484" s="3" t="s">
        <v>18</v>
      </c>
      <c r="D1484" s="3" t="s">
        <v>142</v>
      </c>
      <c r="E1484" s="3" t="s">
        <v>66</v>
      </c>
      <c r="F1484" s="3">
        <v>67</v>
      </c>
      <c r="G1484" s="3" t="s">
        <v>149</v>
      </c>
      <c r="H1484" s="3" t="s">
        <v>35</v>
      </c>
      <c r="I1484" s="3" t="s">
        <v>135</v>
      </c>
      <c r="J1484" s="3" t="s">
        <v>36</v>
      </c>
      <c r="K1484" s="3">
        <v>41</v>
      </c>
      <c r="L1484" s="3" t="s">
        <v>151</v>
      </c>
      <c r="M1484" s="3" t="str">
        <f>IF(shopping_behavior_updated[[#This Row],[Subscription Status]]="","desconocido",shopping_behavior_updated[[#This Row],[Subscription Status]])</f>
        <v>No</v>
      </c>
      <c r="N1484" s="3" t="s">
        <v>69</v>
      </c>
      <c r="O1484" s="3" t="s">
        <v>25</v>
      </c>
      <c r="P1484" s="3" t="s">
        <v>25</v>
      </c>
      <c r="Q1484" s="3">
        <v>43</v>
      </c>
      <c r="R1484" s="3" t="s">
        <v>74</v>
      </c>
      <c r="S1484" s="3" t="s">
        <v>39</v>
      </c>
      <c r="T1484" s="3">
        <f>COUNTBLANK(shopping_behavior_updated[Customer ID])</f>
        <v>0</v>
      </c>
      <c r="U1484" s="3">
        <f>IF(IFERROR(VLOOKUP(shopping_behavior_updated[[#This Row],[Customer ID]],A1485:$A$3902,1,FALSE),0),1,0)</f>
        <v>0</v>
      </c>
    </row>
    <row r="1485" spans="1:21" x14ac:dyDescent="0.2">
      <c r="A1485" s="3">
        <v>1484</v>
      </c>
      <c r="B1485" s="3">
        <v>39</v>
      </c>
      <c r="C1485" s="3" t="s">
        <v>18</v>
      </c>
      <c r="D1485" s="3" t="s">
        <v>105</v>
      </c>
      <c r="E1485" s="3" t="s">
        <v>66</v>
      </c>
      <c r="F1485" s="3">
        <v>61</v>
      </c>
      <c r="G1485" s="3" t="s">
        <v>34</v>
      </c>
      <c r="H1485" s="3" t="s">
        <v>35</v>
      </c>
      <c r="I1485" s="3" t="s">
        <v>133</v>
      </c>
      <c r="J1485" s="3" t="s">
        <v>52</v>
      </c>
      <c r="K1485" s="3">
        <v>47</v>
      </c>
      <c r="L1485" s="3" t="s">
        <v>151</v>
      </c>
      <c r="M1485" s="3" t="str">
        <f>IF(shopping_behavior_updated[[#This Row],[Subscription Status]]="","desconocido",shopping_behavior_updated[[#This Row],[Subscription Status]])</f>
        <v>No</v>
      </c>
      <c r="N1485" s="3" t="s">
        <v>44</v>
      </c>
      <c r="O1485" s="3" t="s">
        <v>25</v>
      </c>
      <c r="P1485" s="3" t="s">
        <v>25</v>
      </c>
      <c r="Q1485" s="3">
        <v>12</v>
      </c>
      <c r="R1485" s="3" t="s">
        <v>85</v>
      </c>
      <c r="S1485" s="3" t="s">
        <v>75</v>
      </c>
      <c r="T1485" s="3">
        <f>COUNTBLANK(shopping_behavior_updated[Customer ID])</f>
        <v>0</v>
      </c>
      <c r="U1485" s="3">
        <f>IF(IFERROR(VLOOKUP(shopping_behavior_updated[[#This Row],[Customer ID]],A1486:$A$3902,1,FALSE),0),1,0)</f>
        <v>0</v>
      </c>
    </row>
    <row r="1486" spans="1:21" x14ac:dyDescent="0.2">
      <c r="A1486" s="3">
        <v>1485</v>
      </c>
      <c r="B1486" s="3">
        <v>49</v>
      </c>
      <c r="C1486" s="3" t="s">
        <v>18</v>
      </c>
      <c r="D1486" s="3" t="s">
        <v>58</v>
      </c>
      <c r="E1486" s="3" t="s">
        <v>20</v>
      </c>
      <c r="F1486" s="3">
        <v>46</v>
      </c>
      <c r="G1486" s="3" t="s">
        <v>144</v>
      </c>
      <c r="H1486" s="3" t="s">
        <v>43</v>
      </c>
      <c r="I1486" s="3" t="s">
        <v>84</v>
      </c>
      <c r="J1486" s="3" t="s">
        <v>52</v>
      </c>
      <c r="K1486" s="3">
        <v>44</v>
      </c>
      <c r="L1486" s="3" t="s">
        <v>151</v>
      </c>
      <c r="M1486" s="3" t="str">
        <f>IF(shopping_behavior_updated[[#This Row],[Subscription Status]]="","desconocido",shopping_behavior_updated[[#This Row],[Subscription Status]])</f>
        <v>No</v>
      </c>
      <c r="N1486" s="3" t="s">
        <v>73</v>
      </c>
      <c r="O1486" s="3" t="s">
        <v>25</v>
      </c>
      <c r="P1486" s="3" t="s">
        <v>25</v>
      </c>
      <c r="Q1486" s="3">
        <v>22</v>
      </c>
      <c r="R1486" s="3" t="s">
        <v>27</v>
      </c>
      <c r="S1486" s="3" t="s">
        <v>96</v>
      </c>
      <c r="T1486" s="3">
        <f>COUNTBLANK(shopping_behavior_updated[Customer ID])</f>
        <v>0</v>
      </c>
      <c r="U1486" s="3">
        <f>IF(IFERROR(VLOOKUP(shopping_behavior_updated[[#This Row],[Customer ID]],A1487:$A$3902,1,FALSE),0),1,0)</f>
        <v>0</v>
      </c>
    </row>
    <row r="1487" spans="1:21" x14ac:dyDescent="0.2">
      <c r="A1487" s="3">
        <v>1486</v>
      </c>
      <c r="B1487" s="3">
        <v>22</v>
      </c>
      <c r="C1487" s="3" t="s">
        <v>18</v>
      </c>
      <c r="D1487" s="3" t="s">
        <v>142</v>
      </c>
      <c r="E1487" s="3" t="s">
        <v>66</v>
      </c>
      <c r="F1487" s="3">
        <v>56</v>
      </c>
      <c r="G1487" s="3" t="s">
        <v>144</v>
      </c>
      <c r="H1487" s="3" t="s">
        <v>22</v>
      </c>
      <c r="I1487" s="3" t="s">
        <v>107</v>
      </c>
      <c r="J1487" s="3" t="s">
        <v>36</v>
      </c>
      <c r="K1487" s="3">
        <v>34</v>
      </c>
      <c r="L1487" s="3" t="s">
        <v>151</v>
      </c>
      <c r="M1487" s="3" t="str">
        <f>IF(shopping_behavior_updated[[#This Row],[Subscription Status]]="","desconocido",shopping_behavior_updated[[#This Row],[Subscription Status]])</f>
        <v>No</v>
      </c>
      <c r="N1487" s="3" t="s">
        <v>53</v>
      </c>
      <c r="O1487" s="3" t="s">
        <v>25</v>
      </c>
      <c r="P1487" s="3" t="s">
        <v>25</v>
      </c>
      <c r="Q1487" s="3">
        <v>3</v>
      </c>
      <c r="R1487" s="3" t="s">
        <v>32</v>
      </c>
      <c r="S1487" s="3" t="s">
        <v>28</v>
      </c>
      <c r="T1487" s="3">
        <f>COUNTBLANK(shopping_behavior_updated[Customer ID])</f>
        <v>0</v>
      </c>
      <c r="U1487" s="3">
        <f>IF(IFERROR(VLOOKUP(shopping_behavior_updated[[#This Row],[Customer ID]],A1488:$A$3902,1,FALSE),0),1,0)</f>
        <v>0</v>
      </c>
    </row>
    <row r="1488" spans="1:21" x14ac:dyDescent="0.2">
      <c r="A1488" s="3">
        <v>1487</v>
      </c>
      <c r="B1488" s="3">
        <v>25</v>
      </c>
      <c r="C1488" s="3" t="s">
        <v>18</v>
      </c>
      <c r="D1488" s="3" t="s">
        <v>49</v>
      </c>
      <c r="E1488" s="3" t="s">
        <v>41</v>
      </c>
      <c r="F1488" s="3">
        <v>73</v>
      </c>
      <c r="G1488" s="3" t="s">
        <v>134</v>
      </c>
      <c r="H1488" s="3" t="s">
        <v>35</v>
      </c>
      <c r="I1488" s="3" t="s">
        <v>133</v>
      </c>
      <c r="J1488" s="3" t="s">
        <v>36</v>
      </c>
      <c r="K1488" s="3">
        <v>5</v>
      </c>
      <c r="L1488" s="3" t="s">
        <v>151</v>
      </c>
      <c r="M1488" s="3" t="str">
        <f>IF(shopping_behavior_updated[[#This Row],[Subscription Status]]="","desconocido",shopping_behavior_updated[[#This Row],[Subscription Status]])</f>
        <v>No</v>
      </c>
      <c r="N1488" s="3" t="s">
        <v>37</v>
      </c>
      <c r="O1488" s="3" t="s">
        <v>25</v>
      </c>
      <c r="P1488" s="3" t="s">
        <v>25</v>
      </c>
      <c r="Q1488" s="3">
        <v>23</v>
      </c>
      <c r="R1488" s="3" t="s">
        <v>27</v>
      </c>
      <c r="S1488" s="3" t="s">
        <v>96</v>
      </c>
      <c r="T1488" s="3">
        <f>COUNTBLANK(shopping_behavior_updated[Customer ID])</f>
        <v>0</v>
      </c>
      <c r="U1488" s="3">
        <f>IF(IFERROR(VLOOKUP(shopping_behavior_updated[[#This Row],[Customer ID]],A1489:$A$3902,1,FALSE),0),1,0)</f>
        <v>0</v>
      </c>
    </row>
    <row r="1489" spans="1:21" x14ac:dyDescent="0.2">
      <c r="A1489" s="3">
        <v>1488</v>
      </c>
      <c r="B1489" s="3">
        <v>40</v>
      </c>
      <c r="C1489" s="3" t="s">
        <v>18</v>
      </c>
      <c r="D1489" s="3" t="s">
        <v>86</v>
      </c>
      <c r="E1489" s="3" t="s">
        <v>20</v>
      </c>
      <c r="F1489" s="3">
        <v>44</v>
      </c>
      <c r="G1489" s="3" t="s">
        <v>116</v>
      </c>
      <c r="H1489" s="3" t="s">
        <v>22</v>
      </c>
      <c r="I1489" s="3" t="s">
        <v>93</v>
      </c>
      <c r="J1489" s="3" t="s">
        <v>52</v>
      </c>
      <c r="K1489" s="3">
        <v>46</v>
      </c>
      <c r="L1489" s="3" t="s">
        <v>151</v>
      </c>
      <c r="M1489" s="3" t="str">
        <f>IF(shopping_behavior_updated[[#This Row],[Subscription Status]]="","desconocido",shopping_behavior_updated[[#This Row],[Subscription Status]])</f>
        <v>No</v>
      </c>
      <c r="N1489" s="3" t="s">
        <v>73</v>
      </c>
      <c r="O1489" s="3" t="s">
        <v>25</v>
      </c>
      <c r="P1489" s="3" t="s">
        <v>25</v>
      </c>
      <c r="Q1489" s="3">
        <v>26</v>
      </c>
      <c r="R1489" s="3" t="s">
        <v>45</v>
      </c>
      <c r="S1489" s="3" t="s">
        <v>48</v>
      </c>
      <c r="T1489" s="3">
        <f>COUNTBLANK(shopping_behavior_updated[Customer ID])</f>
        <v>0</v>
      </c>
      <c r="U1489" s="3">
        <f>IF(IFERROR(VLOOKUP(shopping_behavior_updated[[#This Row],[Customer ID]],A1490:$A$3902,1,FALSE),0),1,0)</f>
        <v>0</v>
      </c>
    </row>
    <row r="1490" spans="1:21" x14ac:dyDescent="0.2">
      <c r="A1490" s="3">
        <v>1489</v>
      </c>
      <c r="B1490" s="3">
        <v>23</v>
      </c>
      <c r="C1490" s="3" t="s">
        <v>18</v>
      </c>
      <c r="D1490" s="3" t="s">
        <v>123</v>
      </c>
      <c r="E1490" s="3" t="s">
        <v>66</v>
      </c>
      <c r="F1490" s="3">
        <v>44</v>
      </c>
      <c r="G1490" s="3" t="s">
        <v>76</v>
      </c>
      <c r="H1490" s="3" t="s">
        <v>22</v>
      </c>
      <c r="I1490" s="3" t="s">
        <v>68</v>
      </c>
      <c r="J1490" s="3" t="s">
        <v>24</v>
      </c>
      <c r="K1490" s="3">
        <v>4</v>
      </c>
      <c r="L1490" s="3" t="s">
        <v>151</v>
      </c>
      <c r="M1490" s="3" t="str">
        <f>IF(shopping_behavior_updated[[#This Row],[Subscription Status]]="","desconocido",shopping_behavior_updated[[#This Row],[Subscription Status]])</f>
        <v>No</v>
      </c>
      <c r="N1490" s="3" t="s">
        <v>53</v>
      </c>
      <c r="O1490" s="3" t="s">
        <v>25</v>
      </c>
      <c r="P1490" s="3" t="s">
        <v>25</v>
      </c>
      <c r="Q1490" s="3">
        <v>37</v>
      </c>
      <c r="R1490" s="3" t="s">
        <v>38</v>
      </c>
      <c r="S1490" s="3" t="s">
        <v>39</v>
      </c>
      <c r="T1490" s="3">
        <f>COUNTBLANK(shopping_behavior_updated[Customer ID])</f>
        <v>0</v>
      </c>
      <c r="U1490" s="3">
        <f>IF(IFERROR(VLOOKUP(shopping_behavior_updated[[#This Row],[Customer ID]],A1491:$A$3902,1,FALSE),0),1,0)</f>
        <v>0</v>
      </c>
    </row>
    <row r="1491" spans="1:21" x14ac:dyDescent="0.2">
      <c r="A1491" s="3">
        <v>1490</v>
      </c>
      <c r="B1491" s="3">
        <v>24</v>
      </c>
      <c r="C1491" s="3" t="s">
        <v>18</v>
      </c>
      <c r="D1491" s="3" t="s">
        <v>105</v>
      </c>
      <c r="E1491" s="3" t="s">
        <v>66</v>
      </c>
      <c r="F1491" s="3">
        <v>26</v>
      </c>
      <c r="G1491" s="3" t="s">
        <v>67</v>
      </c>
      <c r="H1491" s="3" t="s">
        <v>91</v>
      </c>
      <c r="I1491" s="3" t="s">
        <v>135</v>
      </c>
      <c r="J1491" s="3" t="s">
        <v>52</v>
      </c>
      <c r="K1491" s="3">
        <v>41</v>
      </c>
      <c r="L1491" s="3" t="s">
        <v>151</v>
      </c>
      <c r="M1491" s="3" t="str">
        <f>IF(shopping_behavior_updated[[#This Row],[Subscription Status]]="","desconocido",shopping_behavior_updated[[#This Row],[Subscription Status]])</f>
        <v>No</v>
      </c>
      <c r="N1491" s="3" t="s">
        <v>44</v>
      </c>
      <c r="O1491" s="3" t="s">
        <v>25</v>
      </c>
      <c r="P1491" s="3" t="s">
        <v>25</v>
      </c>
      <c r="Q1491" s="3">
        <v>42</v>
      </c>
      <c r="R1491" s="3" t="s">
        <v>27</v>
      </c>
      <c r="S1491" s="3" t="s">
        <v>57</v>
      </c>
      <c r="T1491" s="3">
        <f>COUNTBLANK(shopping_behavior_updated[Customer ID])</f>
        <v>0</v>
      </c>
      <c r="U1491" s="3">
        <f>IF(IFERROR(VLOOKUP(shopping_behavior_updated[[#This Row],[Customer ID]],A1492:$A$3902,1,FALSE),0),1,0)</f>
        <v>0</v>
      </c>
    </row>
    <row r="1492" spans="1:21" x14ac:dyDescent="0.2">
      <c r="A1492" s="3">
        <v>1491</v>
      </c>
      <c r="B1492" s="3">
        <v>66</v>
      </c>
      <c r="C1492" s="3" t="s">
        <v>18</v>
      </c>
      <c r="D1492" s="3" t="s">
        <v>49</v>
      </c>
      <c r="E1492" s="3" t="s">
        <v>41</v>
      </c>
      <c r="F1492" s="3">
        <v>52</v>
      </c>
      <c r="G1492" s="3" t="s">
        <v>59</v>
      </c>
      <c r="H1492" s="3" t="s">
        <v>22</v>
      </c>
      <c r="I1492" s="3" t="s">
        <v>77</v>
      </c>
      <c r="J1492" s="3" t="s">
        <v>36</v>
      </c>
      <c r="K1492" s="3">
        <v>49</v>
      </c>
      <c r="L1492" s="3" t="s">
        <v>151</v>
      </c>
      <c r="M1492" s="3" t="str">
        <f>IF(shopping_behavior_updated[[#This Row],[Subscription Status]]="","desconocido",shopping_behavior_updated[[#This Row],[Subscription Status]])</f>
        <v>No</v>
      </c>
      <c r="N1492" s="3" t="s">
        <v>26</v>
      </c>
      <c r="O1492" s="3" t="s">
        <v>25</v>
      </c>
      <c r="P1492" s="3" t="s">
        <v>25</v>
      </c>
      <c r="Q1492" s="3">
        <v>15</v>
      </c>
      <c r="R1492" s="3" t="s">
        <v>27</v>
      </c>
      <c r="S1492" s="3" t="s">
        <v>75</v>
      </c>
      <c r="T1492" s="3">
        <f>COUNTBLANK(shopping_behavior_updated[Customer ID])</f>
        <v>0</v>
      </c>
      <c r="U1492" s="3">
        <f>IF(IFERROR(VLOOKUP(shopping_behavior_updated[[#This Row],[Customer ID]],A1493:$A$3902,1,FALSE),0),1,0)</f>
        <v>0</v>
      </c>
    </row>
    <row r="1493" spans="1:21" x14ac:dyDescent="0.2">
      <c r="A1493" s="3">
        <v>1492</v>
      </c>
      <c r="B1493" s="3">
        <v>27</v>
      </c>
      <c r="C1493" s="3" t="s">
        <v>18</v>
      </c>
      <c r="D1493" s="3" t="s">
        <v>54</v>
      </c>
      <c r="E1493" s="3" t="s">
        <v>20</v>
      </c>
      <c r="F1493" s="3">
        <v>54</v>
      </c>
      <c r="G1493" s="3" t="s">
        <v>71</v>
      </c>
      <c r="H1493" s="3" t="s">
        <v>35</v>
      </c>
      <c r="I1493" s="3" t="s">
        <v>93</v>
      </c>
      <c r="J1493" s="3" t="s">
        <v>52</v>
      </c>
      <c r="K1493" s="3">
        <v>27</v>
      </c>
      <c r="L1493" s="3" t="s">
        <v>151</v>
      </c>
      <c r="M1493" s="3" t="str">
        <f>IF(shopping_behavior_updated[[#This Row],[Subscription Status]]="","desconocido",shopping_behavior_updated[[#This Row],[Subscription Status]])</f>
        <v>No</v>
      </c>
      <c r="N1493" s="3" t="s">
        <v>37</v>
      </c>
      <c r="O1493" s="3" t="s">
        <v>25</v>
      </c>
      <c r="P1493" s="3" t="s">
        <v>25</v>
      </c>
      <c r="Q1493" s="3">
        <v>10</v>
      </c>
      <c r="R1493" s="3" t="s">
        <v>74</v>
      </c>
      <c r="S1493" s="3" t="s">
        <v>57</v>
      </c>
      <c r="T1493" s="3">
        <f>COUNTBLANK(shopping_behavior_updated[Customer ID])</f>
        <v>0</v>
      </c>
      <c r="U1493" s="3">
        <f>IF(IFERROR(VLOOKUP(shopping_behavior_updated[[#This Row],[Customer ID]],A1494:$A$3902,1,FALSE),0),1,0)</f>
        <v>0</v>
      </c>
    </row>
    <row r="1494" spans="1:21" x14ac:dyDescent="0.2">
      <c r="A1494" s="3">
        <v>1493</v>
      </c>
      <c r="B1494" s="3">
        <v>62</v>
      </c>
      <c r="C1494" s="3" t="s">
        <v>18</v>
      </c>
      <c r="D1494" s="3" t="s">
        <v>101</v>
      </c>
      <c r="E1494" s="3" t="s">
        <v>62</v>
      </c>
      <c r="F1494" s="3">
        <v>38</v>
      </c>
      <c r="G1494" s="3" t="s">
        <v>97</v>
      </c>
      <c r="H1494" s="3" t="s">
        <v>43</v>
      </c>
      <c r="I1494" s="3" t="s">
        <v>31</v>
      </c>
      <c r="J1494" s="3" t="s">
        <v>52</v>
      </c>
      <c r="K1494" s="3">
        <v>45</v>
      </c>
      <c r="L1494" s="3" t="s">
        <v>151</v>
      </c>
      <c r="M1494" s="3" t="str">
        <f>IF(shopping_behavior_updated[[#This Row],[Subscription Status]]="","desconocido",shopping_behavior_updated[[#This Row],[Subscription Status]])</f>
        <v>No</v>
      </c>
      <c r="N1494" s="3" t="s">
        <v>37</v>
      </c>
      <c r="O1494" s="3" t="s">
        <v>25</v>
      </c>
      <c r="P1494" s="3" t="s">
        <v>25</v>
      </c>
      <c r="Q1494" s="3">
        <v>3</v>
      </c>
      <c r="R1494" s="3" t="s">
        <v>27</v>
      </c>
      <c r="S1494" s="3" t="s">
        <v>57</v>
      </c>
      <c r="T1494" s="3">
        <f>COUNTBLANK(shopping_behavior_updated[Customer ID])</f>
        <v>0</v>
      </c>
      <c r="U1494" s="3">
        <f>IF(IFERROR(VLOOKUP(shopping_behavior_updated[[#This Row],[Customer ID]],A1495:$A$3902,1,FALSE),0),1,0)</f>
        <v>0</v>
      </c>
    </row>
    <row r="1495" spans="1:21" x14ac:dyDescent="0.2">
      <c r="A1495" s="3">
        <v>1494</v>
      </c>
      <c r="B1495" s="3">
        <v>70</v>
      </c>
      <c r="C1495" s="3" t="s">
        <v>18</v>
      </c>
      <c r="D1495" s="3" t="s">
        <v>132</v>
      </c>
      <c r="E1495" s="3" t="s">
        <v>66</v>
      </c>
      <c r="F1495" s="3">
        <v>44</v>
      </c>
      <c r="G1495" s="3" t="s">
        <v>113</v>
      </c>
      <c r="H1495" s="3" t="s">
        <v>35</v>
      </c>
      <c r="I1495" s="3" t="s">
        <v>79</v>
      </c>
      <c r="J1495" s="3" t="s">
        <v>56</v>
      </c>
      <c r="K1495" s="3">
        <v>27</v>
      </c>
      <c r="L1495" s="3" t="s">
        <v>151</v>
      </c>
      <c r="M1495" s="3" t="str">
        <f>IF(shopping_behavior_updated[[#This Row],[Subscription Status]]="","desconocido",shopping_behavior_updated[[#This Row],[Subscription Status]])</f>
        <v>No</v>
      </c>
      <c r="N1495" s="3" t="s">
        <v>53</v>
      </c>
      <c r="O1495" s="3" t="s">
        <v>25</v>
      </c>
      <c r="P1495" s="3" t="s">
        <v>25</v>
      </c>
      <c r="Q1495" s="3">
        <v>44</v>
      </c>
      <c r="R1495" s="3" t="s">
        <v>38</v>
      </c>
      <c r="S1495" s="3" t="s">
        <v>57</v>
      </c>
      <c r="T1495" s="3">
        <f>COUNTBLANK(shopping_behavior_updated[Customer ID])</f>
        <v>0</v>
      </c>
      <c r="U1495" s="3">
        <f>IF(IFERROR(VLOOKUP(shopping_behavior_updated[[#This Row],[Customer ID]],A1496:$A$3902,1,FALSE),0),1,0)</f>
        <v>0</v>
      </c>
    </row>
    <row r="1496" spans="1:21" x14ac:dyDescent="0.2">
      <c r="A1496" s="3">
        <v>1495</v>
      </c>
      <c r="B1496" s="3">
        <v>43</v>
      </c>
      <c r="C1496" s="3" t="s">
        <v>18</v>
      </c>
      <c r="D1496" s="3" t="s">
        <v>112</v>
      </c>
      <c r="E1496" s="3" t="s">
        <v>20</v>
      </c>
      <c r="F1496" s="3">
        <v>76</v>
      </c>
      <c r="G1496" s="3" t="s">
        <v>55</v>
      </c>
      <c r="H1496" s="3" t="s">
        <v>43</v>
      </c>
      <c r="I1496" s="3" t="s">
        <v>23</v>
      </c>
      <c r="J1496" s="3" t="s">
        <v>36</v>
      </c>
      <c r="K1496" s="3">
        <v>3</v>
      </c>
      <c r="L1496" s="3" t="s">
        <v>151</v>
      </c>
      <c r="M1496" s="3" t="str">
        <f>IF(shopping_behavior_updated[[#This Row],[Subscription Status]]="","desconocido",shopping_behavior_updated[[#This Row],[Subscription Status]])</f>
        <v>No</v>
      </c>
      <c r="N1496" s="3" t="s">
        <v>44</v>
      </c>
      <c r="O1496" s="3" t="s">
        <v>25</v>
      </c>
      <c r="P1496" s="3" t="s">
        <v>25</v>
      </c>
      <c r="Q1496" s="3">
        <v>23</v>
      </c>
      <c r="R1496" s="3" t="s">
        <v>74</v>
      </c>
      <c r="S1496" s="3" t="s">
        <v>28</v>
      </c>
      <c r="T1496" s="3">
        <f>COUNTBLANK(shopping_behavior_updated[Customer ID])</f>
        <v>0</v>
      </c>
      <c r="U1496" s="3">
        <f>IF(IFERROR(VLOOKUP(shopping_behavior_updated[[#This Row],[Customer ID]],A1497:$A$3902,1,FALSE),0),1,0)</f>
        <v>0</v>
      </c>
    </row>
    <row r="1497" spans="1:21" x14ac:dyDescent="0.2">
      <c r="A1497" s="3">
        <v>1496</v>
      </c>
      <c r="B1497" s="3">
        <v>45</v>
      </c>
      <c r="C1497" s="3" t="s">
        <v>18</v>
      </c>
      <c r="D1497" s="3" t="s">
        <v>105</v>
      </c>
      <c r="E1497" s="3" t="s">
        <v>66</v>
      </c>
      <c r="F1497" s="3">
        <v>23</v>
      </c>
      <c r="G1497" s="3" t="s">
        <v>42</v>
      </c>
      <c r="H1497" s="3" t="s">
        <v>43</v>
      </c>
      <c r="I1497" s="3" t="s">
        <v>109</v>
      </c>
      <c r="J1497" s="3" t="s">
        <v>24</v>
      </c>
      <c r="K1497" s="3">
        <v>45</v>
      </c>
      <c r="L1497" s="3" t="s">
        <v>151</v>
      </c>
      <c r="M1497" s="3" t="str">
        <f>IF(shopping_behavior_updated[[#This Row],[Subscription Status]]="","desconocido",shopping_behavior_updated[[#This Row],[Subscription Status]])</f>
        <v>No</v>
      </c>
      <c r="N1497" s="3" t="s">
        <v>44</v>
      </c>
      <c r="O1497" s="3" t="s">
        <v>25</v>
      </c>
      <c r="P1497" s="3" t="s">
        <v>25</v>
      </c>
      <c r="Q1497" s="3">
        <v>6</v>
      </c>
      <c r="R1497" s="3" t="s">
        <v>45</v>
      </c>
      <c r="S1497" s="3" t="s">
        <v>39</v>
      </c>
      <c r="T1497" s="3">
        <f>COUNTBLANK(shopping_behavior_updated[Customer ID])</f>
        <v>0</v>
      </c>
      <c r="U1497" s="3">
        <f>IF(IFERROR(VLOOKUP(shopping_behavior_updated[[#This Row],[Customer ID]],A1498:$A$3902,1,FALSE),0),1,0)</f>
        <v>0</v>
      </c>
    </row>
    <row r="1498" spans="1:21" x14ac:dyDescent="0.2">
      <c r="A1498" s="3">
        <v>1497</v>
      </c>
      <c r="B1498" s="3">
        <v>63</v>
      </c>
      <c r="C1498" s="3" t="s">
        <v>18</v>
      </c>
      <c r="D1498" s="3" t="s">
        <v>112</v>
      </c>
      <c r="E1498" s="3" t="s">
        <v>20</v>
      </c>
      <c r="F1498" s="3">
        <v>98</v>
      </c>
      <c r="G1498" s="3" t="s">
        <v>134</v>
      </c>
      <c r="H1498" s="3" t="s">
        <v>43</v>
      </c>
      <c r="I1498" s="3" t="s">
        <v>72</v>
      </c>
      <c r="J1498" s="3" t="s">
        <v>24</v>
      </c>
      <c r="K1498" s="3">
        <v>5</v>
      </c>
      <c r="L1498" s="3" t="s">
        <v>151</v>
      </c>
      <c r="M1498" s="3" t="str">
        <f>IF(shopping_behavior_updated[[#This Row],[Subscription Status]]="","desconocido",shopping_behavior_updated[[#This Row],[Subscription Status]])</f>
        <v>No</v>
      </c>
      <c r="N1498" s="3" t="s">
        <v>53</v>
      </c>
      <c r="O1498" s="3" t="s">
        <v>25</v>
      </c>
      <c r="P1498" s="3" t="s">
        <v>25</v>
      </c>
      <c r="Q1498" s="3">
        <v>9</v>
      </c>
      <c r="R1498" s="3" t="s">
        <v>27</v>
      </c>
      <c r="S1498" s="3" t="s">
        <v>75</v>
      </c>
      <c r="T1498" s="3">
        <f>COUNTBLANK(shopping_behavior_updated[Customer ID])</f>
        <v>0</v>
      </c>
      <c r="U1498" s="3">
        <f>IF(IFERROR(VLOOKUP(shopping_behavior_updated[[#This Row],[Customer ID]],A1499:$A$3902,1,FALSE),0),1,0)</f>
        <v>0</v>
      </c>
    </row>
    <row r="1499" spans="1:21" x14ac:dyDescent="0.2">
      <c r="A1499" s="3">
        <v>1498</v>
      </c>
      <c r="B1499" s="3">
        <v>69</v>
      </c>
      <c r="C1499" s="3" t="s">
        <v>18</v>
      </c>
      <c r="D1499" s="3" t="s">
        <v>101</v>
      </c>
      <c r="E1499" s="3" t="s">
        <v>62</v>
      </c>
      <c r="F1499" s="3">
        <v>33</v>
      </c>
      <c r="G1499" s="3" t="s">
        <v>150</v>
      </c>
      <c r="H1499" s="3" t="s">
        <v>35</v>
      </c>
      <c r="I1499" s="3" t="s">
        <v>135</v>
      </c>
      <c r="J1499" s="3" t="s">
        <v>36</v>
      </c>
      <c r="K1499" s="3">
        <v>38</v>
      </c>
      <c r="L1499" s="3" t="s">
        <v>151</v>
      </c>
      <c r="M1499" s="3" t="str">
        <f>IF(shopping_behavior_updated[[#This Row],[Subscription Status]]="","desconocido",shopping_behavior_updated[[#This Row],[Subscription Status]])</f>
        <v>No</v>
      </c>
      <c r="N1499" s="3" t="s">
        <v>69</v>
      </c>
      <c r="O1499" s="3" t="s">
        <v>25</v>
      </c>
      <c r="P1499" s="3" t="s">
        <v>25</v>
      </c>
      <c r="Q1499" s="3">
        <v>16</v>
      </c>
      <c r="R1499" s="3" t="s">
        <v>85</v>
      </c>
      <c r="S1499" s="3" t="s">
        <v>96</v>
      </c>
      <c r="T1499" s="3">
        <f>COUNTBLANK(shopping_behavior_updated[Customer ID])</f>
        <v>0</v>
      </c>
      <c r="U1499" s="3">
        <f>IF(IFERROR(VLOOKUP(shopping_behavior_updated[[#This Row],[Customer ID]],A1500:$A$3902,1,FALSE),0),1,0)</f>
        <v>0</v>
      </c>
    </row>
    <row r="1500" spans="1:21" x14ac:dyDescent="0.2">
      <c r="A1500" s="3">
        <v>1499</v>
      </c>
      <c r="B1500" s="3">
        <v>59</v>
      </c>
      <c r="C1500" s="3" t="s">
        <v>18</v>
      </c>
      <c r="D1500" s="3" t="s">
        <v>29</v>
      </c>
      <c r="E1500" s="3" t="s">
        <v>20</v>
      </c>
      <c r="F1500" s="3">
        <v>32</v>
      </c>
      <c r="G1500" s="3" t="s">
        <v>114</v>
      </c>
      <c r="H1500" s="3" t="s">
        <v>43</v>
      </c>
      <c r="I1500" s="3" t="s">
        <v>84</v>
      </c>
      <c r="J1500" s="3" t="s">
        <v>52</v>
      </c>
      <c r="K1500" s="3">
        <v>31</v>
      </c>
      <c r="L1500" s="3" t="s">
        <v>151</v>
      </c>
      <c r="M1500" s="3" t="str">
        <f>IF(shopping_behavior_updated[[#This Row],[Subscription Status]]="","desconocido",shopping_behavior_updated[[#This Row],[Subscription Status]])</f>
        <v>No</v>
      </c>
      <c r="N1500" s="3" t="s">
        <v>53</v>
      </c>
      <c r="O1500" s="3" t="s">
        <v>25</v>
      </c>
      <c r="P1500" s="3" t="s">
        <v>25</v>
      </c>
      <c r="Q1500" s="3">
        <v>46</v>
      </c>
      <c r="R1500" s="3" t="s">
        <v>27</v>
      </c>
      <c r="S1500" s="3" t="s">
        <v>28</v>
      </c>
      <c r="T1500" s="3">
        <f>COUNTBLANK(shopping_behavior_updated[Customer ID])</f>
        <v>0</v>
      </c>
      <c r="U1500" s="3">
        <f>IF(IFERROR(VLOOKUP(shopping_behavior_updated[[#This Row],[Customer ID]],A1501:$A$3902,1,FALSE),0),1,0)</f>
        <v>0</v>
      </c>
    </row>
    <row r="1501" spans="1:21" x14ac:dyDescent="0.2">
      <c r="A1501" s="3">
        <v>1500</v>
      </c>
      <c r="B1501" s="3">
        <v>19</v>
      </c>
      <c r="C1501" s="3" t="s">
        <v>18</v>
      </c>
      <c r="D1501" s="3" t="s">
        <v>136</v>
      </c>
      <c r="E1501" s="3" t="s">
        <v>41</v>
      </c>
      <c r="F1501" s="3">
        <v>85</v>
      </c>
      <c r="G1501" s="3" t="s">
        <v>141</v>
      </c>
      <c r="H1501" s="3" t="s">
        <v>35</v>
      </c>
      <c r="I1501" s="3" t="s">
        <v>77</v>
      </c>
      <c r="J1501" s="3" t="s">
        <v>56</v>
      </c>
      <c r="K1501" s="3">
        <v>34</v>
      </c>
      <c r="L1501" s="3" t="s">
        <v>151</v>
      </c>
      <c r="M1501" s="3" t="str">
        <f>IF(shopping_behavior_updated[[#This Row],[Subscription Status]]="","desconocido",shopping_behavior_updated[[#This Row],[Subscription Status]])</f>
        <v>No</v>
      </c>
      <c r="N1501" s="3" t="s">
        <v>37</v>
      </c>
      <c r="O1501" s="3" t="s">
        <v>25</v>
      </c>
      <c r="P1501" s="3" t="s">
        <v>25</v>
      </c>
      <c r="Q1501" s="3">
        <v>24</v>
      </c>
      <c r="R1501" s="3" t="s">
        <v>38</v>
      </c>
      <c r="S1501" s="3" t="s">
        <v>96</v>
      </c>
      <c r="T1501" s="3">
        <f>COUNTBLANK(shopping_behavior_updated[Customer ID])</f>
        <v>0</v>
      </c>
      <c r="U1501" s="3">
        <f>IF(IFERROR(VLOOKUP(shopping_behavior_updated[[#This Row],[Customer ID]],A1502:$A$3902,1,FALSE),0),1,0)</f>
        <v>0</v>
      </c>
    </row>
    <row r="1502" spans="1:21" x14ac:dyDescent="0.2">
      <c r="A1502" s="3">
        <v>1501</v>
      </c>
      <c r="B1502" s="3">
        <v>63</v>
      </c>
      <c r="C1502" s="3" t="s">
        <v>18</v>
      </c>
      <c r="D1502" s="3" t="s">
        <v>33</v>
      </c>
      <c r="E1502" s="3" t="s">
        <v>20</v>
      </c>
      <c r="F1502" s="3">
        <v>69</v>
      </c>
      <c r="G1502" s="3" t="s">
        <v>89</v>
      </c>
      <c r="H1502" s="3" t="s">
        <v>22</v>
      </c>
      <c r="I1502" s="3" t="s">
        <v>31</v>
      </c>
      <c r="J1502" s="3" t="s">
        <v>52</v>
      </c>
      <c r="K1502" s="3">
        <v>48</v>
      </c>
      <c r="L1502" s="3" t="s">
        <v>151</v>
      </c>
      <c r="M1502" s="3" t="str">
        <f>IF(shopping_behavior_updated[[#This Row],[Subscription Status]]="","desconocido",shopping_behavior_updated[[#This Row],[Subscription Status]])</f>
        <v>No</v>
      </c>
      <c r="N1502" s="3" t="s">
        <v>44</v>
      </c>
      <c r="O1502" s="3" t="s">
        <v>25</v>
      </c>
      <c r="P1502" s="3" t="s">
        <v>25</v>
      </c>
      <c r="Q1502" s="3">
        <v>22</v>
      </c>
      <c r="R1502" s="3" t="s">
        <v>85</v>
      </c>
      <c r="S1502" s="3" t="s">
        <v>87</v>
      </c>
      <c r="T1502" s="3">
        <f>COUNTBLANK(shopping_behavior_updated[Customer ID])</f>
        <v>0</v>
      </c>
      <c r="U1502" s="3">
        <f>IF(IFERROR(VLOOKUP(shopping_behavior_updated[[#This Row],[Customer ID]],A1503:$A$3902,1,FALSE),0),1,0)</f>
        <v>0</v>
      </c>
    </row>
    <row r="1503" spans="1:21" x14ac:dyDescent="0.2">
      <c r="A1503" s="3">
        <v>1502</v>
      </c>
      <c r="B1503" s="3">
        <v>37</v>
      </c>
      <c r="C1503" s="3" t="s">
        <v>18</v>
      </c>
      <c r="D1503" s="3" t="s">
        <v>33</v>
      </c>
      <c r="E1503" s="3" t="s">
        <v>20</v>
      </c>
      <c r="F1503" s="3">
        <v>55</v>
      </c>
      <c r="G1503" s="3" t="s">
        <v>119</v>
      </c>
      <c r="H1503" s="3" t="s">
        <v>91</v>
      </c>
      <c r="I1503" s="3" t="s">
        <v>64</v>
      </c>
      <c r="J1503" s="3" t="s">
        <v>36</v>
      </c>
      <c r="K1503" s="3">
        <v>27</v>
      </c>
      <c r="L1503" s="3" t="s">
        <v>151</v>
      </c>
      <c r="M1503" s="3" t="str">
        <f>IF(shopping_behavior_updated[[#This Row],[Subscription Status]]="","desconocido",shopping_behavior_updated[[#This Row],[Subscription Status]])</f>
        <v>No</v>
      </c>
      <c r="N1503" s="3" t="s">
        <v>53</v>
      </c>
      <c r="O1503" s="3" t="s">
        <v>25</v>
      </c>
      <c r="P1503" s="3" t="s">
        <v>25</v>
      </c>
      <c r="Q1503" s="3">
        <v>13</v>
      </c>
      <c r="R1503" s="3" t="s">
        <v>85</v>
      </c>
      <c r="S1503" s="3" t="s">
        <v>96</v>
      </c>
      <c r="T1503" s="3">
        <f>COUNTBLANK(shopping_behavior_updated[Customer ID])</f>
        <v>0</v>
      </c>
      <c r="U1503" s="3">
        <f>IF(IFERROR(VLOOKUP(shopping_behavior_updated[[#This Row],[Customer ID]],A1504:$A$3902,1,FALSE),0),1,0)</f>
        <v>0</v>
      </c>
    </row>
    <row r="1504" spans="1:21" x14ac:dyDescent="0.2">
      <c r="A1504" s="3">
        <v>1503</v>
      </c>
      <c r="B1504" s="3">
        <v>37</v>
      </c>
      <c r="C1504" s="3" t="s">
        <v>18</v>
      </c>
      <c r="D1504" s="3" t="s">
        <v>94</v>
      </c>
      <c r="E1504" s="3" t="s">
        <v>20</v>
      </c>
      <c r="F1504" s="3">
        <v>66</v>
      </c>
      <c r="G1504" s="3" t="s">
        <v>34</v>
      </c>
      <c r="H1504" s="3" t="s">
        <v>43</v>
      </c>
      <c r="I1504" s="3" t="s">
        <v>93</v>
      </c>
      <c r="J1504" s="3" t="s">
        <v>52</v>
      </c>
      <c r="K1504" s="3">
        <v>32</v>
      </c>
      <c r="L1504" s="3" t="s">
        <v>151</v>
      </c>
      <c r="M1504" s="3" t="str">
        <f>IF(shopping_behavior_updated[[#This Row],[Subscription Status]]="","desconocido",shopping_behavior_updated[[#This Row],[Subscription Status]])</f>
        <v>No</v>
      </c>
      <c r="N1504" s="3" t="s">
        <v>73</v>
      </c>
      <c r="O1504" s="3" t="s">
        <v>25</v>
      </c>
      <c r="P1504" s="3" t="s">
        <v>25</v>
      </c>
      <c r="Q1504" s="3">
        <v>20</v>
      </c>
      <c r="R1504" s="3" t="s">
        <v>32</v>
      </c>
      <c r="S1504" s="3" t="s">
        <v>28</v>
      </c>
      <c r="T1504" s="3">
        <f>COUNTBLANK(shopping_behavior_updated[Customer ID])</f>
        <v>0</v>
      </c>
      <c r="U1504" s="3">
        <f>IF(IFERROR(VLOOKUP(shopping_behavior_updated[[#This Row],[Customer ID]],A1505:$A$3902,1,FALSE),0),1,0)</f>
        <v>0</v>
      </c>
    </row>
    <row r="1505" spans="1:21" x14ac:dyDescent="0.2">
      <c r="A1505" s="3">
        <v>1504</v>
      </c>
      <c r="B1505" s="3">
        <v>50</v>
      </c>
      <c r="C1505" s="3" t="s">
        <v>18</v>
      </c>
      <c r="D1505" s="3" t="s">
        <v>101</v>
      </c>
      <c r="E1505" s="3" t="s">
        <v>62</v>
      </c>
      <c r="F1505" s="3">
        <v>30</v>
      </c>
      <c r="G1505" s="3" t="s">
        <v>150</v>
      </c>
      <c r="H1505" s="3" t="s">
        <v>43</v>
      </c>
      <c r="I1505" s="3" t="s">
        <v>31</v>
      </c>
      <c r="J1505" s="3" t="s">
        <v>56</v>
      </c>
      <c r="K1505" s="3">
        <v>39</v>
      </c>
      <c r="L1505" s="3" t="s">
        <v>151</v>
      </c>
      <c r="M1505" s="3" t="str">
        <f>IF(shopping_behavior_updated[[#This Row],[Subscription Status]]="","desconocido",shopping_behavior_updated[[#This Row],[Subscription Status]])</f>
        <v>No</v>
      </c>
      <c r="N1505" s="3" t="s">
        <v>69</v>
      </c>
      <c r="O1505" s="3" t="s">
        <v>25</v>
      </c>
      <c r="P1505" s="3" t="s">
        <v>25</v>
      </c>
      <c r="Q1505" s="3">
        <v>46</v>
      </c>
      <c r="R1505" s="3" t="s">
        <v>32</v>
      </c>
      <c r="S1505" s="3" t="s">
        <v>57</v>
      </c>
      <c r="T1505" s="3">
        <f>COUNTBLANK(shopping_behavior_updated[Customer ID])</f>
        <v>0</v>
      </c>
      <c r="U1505" s="3">
        <f>IF(IFERROR(VLOOKUP(shopping_behavior_updated[[#This Row],[Customer ID]],A1506:$A$3902,1,FALSE),0),1,0)</f>
        <v>0</v>
      </c>
    </row>
    <row r="1506" spans="1:21" x14ac:dyDescent="0.2">
      <c r="A1506" s="3">
        <v>1505</v>
      </c>
      <c r="B1506" s="3">
        <v>60</v>
      </c>
      <c r="C1506" s="3" t="s">
        <v>18</v>
      </c>
      <c r="D1506" s="3" t="s">
        <v>101</v>
      </c>
      <c r="E1506" s="3" t="s">
        <v>62</v>
      </c>
      <c r="F1506" s="3">
        <v>80</v>
      </c>
      <c r="G1506" s="3" t="s">
        <v>119</v>
      </c>
      <c r="H1506" s="3" t="s">
        <v>43</v>
      </c>
      <c r="I1506" s="3" t="s">
        <v>84</v>
      </c>
      <c r="J1506" s="3" t="s">
        <v>24</v>
      </c>
      <c r="K1506" s="3">
        <v>42</v>
      </c>
      <c r="L1506" s="3" t="s">
        <v>151</v>
      </c>
      <c r="M1506" s="3" t="str">
        <f>IF(shopping_behavior_updated[[#This Row],[Subscription Status]]="","desconocido",shopping_behavior_updated[[#This Row],[Subscription Status]])</f>
        <v>No</v>
      </c>
      <c r="N1506" s="3" t="s">
        <v>44</v>
      </c>
      <c r="O1506" s="3" t="s">
        <v>25</v>
      </c>
      <c r="P1506" s="3" t="s">
        <v>25</v>
      </c>
      <c r="Q1506" s="3">
        <v>10</v>
      </c>
      <c r="R1506" s="3" t="s">
        <v>74</v>
      </c>
      <c r="S1506" s="3" t="s">
        <v>87</v>
      </c>
      <c r="T1506" s="3">
        <f>COUNTBLANK(shopping_behavior_updated[Customer ID])</f>
        <v>0</v>
      </c>
      <c r="U1506" s="3">
        <f>IF(IFERROR(VLOOKUP(shopping_behavior_updated[[#This Row],[Customer ID]],A1507:$A$3902,1,FALSE),0),1,0)</f>
        <v>0</v>
      </c>
    </row>
    <row r="1507" spans="1:21" x14ac:dyDescent="0.2">
      <c r="A1507" s="3">
        <v>1506</v>
      </c>
      <c r="B1507" s="3">
        <v>46</v>
      </c>
      <c r="C1507" s="3" t="s">
        <v>18</v>
      </c>
      <c r="D1507" s="3" t="s">
        <v>132</v>
      </c>
      <c r="E1507" s="3" t="s">
        <v>66</v>
      </c>
      <c r="F1507" s="3">
        <v>20</v>
      </c>
      <c r="G1507" s="3" t="s">
        <v>113</v>
      </c>
      <c r="H1507" s="3" t="s">
        <v>43</v>
      </c>
      <c r="I1507" s="3" t="s">
        <v>84</v>
      </c>
      <c r="J1507" s="3" t="s">
        <v>52</v>
      </c>
      <c r="K1507" s="3">
        <v>3</v>
      </c>
      <c r="L1507" s="3" t="s">
        <v>151</v>
      </c>
      <c r="M1507" s="3" t="str">
        <f>IF(shopping_behavior_updated[[#This Row],[Subscription Status]]="","desconocido",shopping_behavior_updated[[#This Row],[Subscription Status]])</f>
        <v>No</v>
      </c>
      <c r="N1507" s="3" t="s">
        <v>26</v>
      </c>
      <c r="O1507" s="3" t="s">
        <v>25</v>
      </c>
      <c r="P1507" s="3" t="s">
        <v>25</v>
      </c>
      <c r="Q1507" s="3">
        <v>39</v>
      </c>
      <c r="R1507" s="3" t="s">
        <v>32</v>
      </c>
      <c r="S1507" s="3" t="s">
        <v>87</v>
      </c>
      <c r="T1507" s="3">
        <f>COUNTBLANK(shopping_behavior_updated[Customer ID])</f>
        <v>0</v>
      </c>
      <c r="U1507" s="3">
        <f>IF(IFERROR(VLOOKUP(shopping_behavior_updated[[#This Row],[Customer ID]],A1508:$A$3902,1,FALSE),0),1,0)</f>
        <v>0</v>
      </c>
    </row>
    <row r="1508" spans="1:21" x14ac:dyDescent="0.2">
      <c r="A1508" s="3">
        <v>1507</v>
      </c>
      <c r="B1508" s="3">
        <v>35</v>
      </c>
      <c r="C1508" s="3" t="s">
        <v>18</v>
      </c>
      <c r="D1508" s="3" t="s">
        <v>54</v>
      </c>
      <c r="E1508" s="3" t="s">
        <v>20</v>
      </c>
      <c r="F1508" s="3">
        <v>30</v>
      </c>
      <c r="G1508" s="3" t="s">
        <v>130</v>
      </c>
      <c r="H1508" s="3" t="s">
        <v>22</v>
      </c>
      <c r="I1508" s="3" t="s">
        <v>117</v>
      </c>
      <c r="J1508" s="3" t="s">
        <v>56</v>
      </c>
      <c r="K1508" s="3">
        <v>3</v>
      </c>
      <c r="L1508" s="3" t="s">
        <v>151</v>
      </c>
      <c r="M1508" s="3" t="str">
        <f>IF(shopping_behavior_updated[[#This Row],[Subscription Status]]="","desconocido",shopping_behavior_updated[[#This Row],[Subscription Status]])</f>
        <v>No</v>
      </c>
      <c r="N1508" s="3" t="s">
        <v>69</v>
      </c>
      <c r="O1508" s="3" t="s">
        <v>25</v>
      </c>
      <c r="P1508" s="3" t="s">
        <v>25</v>
      </c>
      <c r="Q1508" s="3">
        <v>44</v>
      </c>
      <c r="R1508" s="3" t="s">
        <v>45</v>
      </c>
      <c r="S1508" s="3" t="s">
        <v>57</v>
      </c>
      <c r="T1508" s="3">
        <f>COUNTBLANK(shopping_behavior_updated[Customer ID])</f>
        <v>0</v>
      </c>
      <c r="U1508" s="3">
        <f>IF(IFERROR(VLOOKUP(shopping_behavior_updated[[#This Row],[Customer ID]],A1509:$A$3902,1,FALSE),0),1,0)</f>
        <v>0</v>
      </c>
    </row>
    <row r="1509" spans="1:21" x14ac:dyDescent="0.2">
      <c r="A1509" s="3">
        <v>1508</v>
      </c>
      <c r="B1509" s="3">
        <v>66</v>
      </c>
      <c r="C1509" s="3" t="s">
        <v>18</v>
      </c>
      <c r="D1509" s="3" t="s">
        <v>80</v>
      </c>
      <c r="E1509" s="3" t="s">
        <v>20</v>
      </c>
      <c r="F1509" s="3">
        <v>86</v>
      </c>
      <c r="G1509" s="3" t="s">
        <v>137</v>
      </c>
      <c r="H1509" s="3" t="s">
        <v>35</v>
      </c>
      <c r="I1509" s="3" t="s">
        <v>31</v>
      </c>
      <c r="J1509" s="3" t="s">
        <v>24</v>
      </c>
      <c r="K1509" s="3">
        <v>37</v>
      </c>
      <c r="L1509" s="3" t="s">
        <v>151</v>
      </c>
      <c r="M1509" s="3" t="str">
        <f>IF(shopping_behavior_updated[[#This Row],[Subscription Status]]="","desconocido",shopping_behavior_updated[[#This Row],[Subscription Status]])</f>
        <v>No</v>
      </c>
      <c r="N1509" s="3" t="s">
        <v>69</v>
      </c>
      <c r="O1509" s="3" t="s">
        <v>25</v>
      </c>
      <c r="P1509" s="3" t="s">
        <v>25</v>
      </c>
      <c r="Q1509" s="3">
        <v>7</v>
      </c>
      <c r="R1509" s="3" t="s">
        <v>27</v>
      </c>
      <c r="S1509" s="3" t="s">
        <v>48</v>
      </c>
      <c r="T1509" s="3">
        <f>COUNTBLANK(shopping_behavior_updated[Customer ID])</f>
        <v>0</v>
      </c>
      <c r="U1509" s="3">
        <f>IF(IFERROR(VLOOKUP(shopping_behavior_updated[[#This Row],[Customer ID]],A1510:$A$3902,1,FALSE),0),1,0)</f>
        <v>0</v>
      </c>
    </row>
    <row r="1510" spans="1:21" x14ac:dyDescent="0.2">
      <c r="A1510" s="3">
        <v>1509</v>
      </c>
      <c r="B1510" s="3">
        <v>35</v>
      </c>
      <c r="C1510" s="3" t="s">
        <v>18</v>
      </c>
      <c r="D1510" s="3" t="s">
        <v>19</v>
      </c>
      <c r="E1510" s="3" t="s">
        <v>20</v>
      </c>
      <c r="F1510" s="3">
        <v>84</v>
      </c>
      <c r="G1510" s="3" t="s">
        <v>111</v>
      </c>
      <c r="H1510" s="3" t="s">
        <v>22</v>
      </c>
      <c r="I1510" s="3" t="s">
        <v>117</v>
      </c>
      <c r="J1510" s="3" t="s">
        <v>36</v>
      </c>
      <c r="K1510" s="3">
        <v>44</v>
      </c>
      <c r="L1510" s="3" t="s">
        <v>151</v>
      </c>
      <c r="M1510" s="3" t="str">
        <f>IF(shopping_behavior_updated[[#This Row],[Subscription Status]]="","desconocido",shopping_behavior_updated[[#This Row],[Subscription Status]])</f>
        <v>No</v>
      </c>
      <c r="N1510" s="3" t="s">
        <v>73</v>
      </c>
      <c r="O1510" s="3" t="s">
        <v>25</v>
      </c>
      <c r="P1510" s="3" t="s">
        <v>25</v>
      </c>
      <c r="Q1510" s="3">
        <v>3</v>
      </c>
      <c r="R1510" s="3" t="s">
        <v>32</v>
      </c>
      <c r="S1510" s="3" t="s">
        <v>96</v>
      </c>
      <c r="T1510" s="3">
        <f>COUNTBLANK(shopping_behavior_updated[Customer ID])</f>
        <v>0</v>
      </c>
      <c r="U1510" s="3">
        <f>IF(IFERROR(VLOOKUP(shopping_behavior_updated[[#This Row],[Customer ID]],A1511:$A$3902,1,FALSE),0),1,0)</f>
        <v>0</v>
      </c>
    </row>
    <row r="1511" spans="1:21" x14ac:dyDescent="0.2">
      <c r="A1511" s="3">
        <v>1510</v>
      </c>
      <c r="B1511" s="3">
        <v>20</v>
      </c>
      <c r="C1511" s="3" t="s">
        <v>18</v>
      </c>
      <c r="D1511" s="3" t="s">
        <v>80</v>
      </c>
      <c r="E1511" s="3" t="s">
        <v>20</v>
      </c>
      <c r="F1511" s="3">
        <v>54</v>
      </c>
      <c r="G1511" s="3" t="s">
        <v>81</v>
      </c>
      <c r="H1511" s="3" t="s">
        <v>91</v>
      </c>
      <c r="I1511" s="3" t="s">
        <v>51</v>
      </c>
      <c r="J1511" s="3" t="s">
        <v>52</v>
      </c>
      <c r="K1511" s="3">
        <v>46</v>
      </c>
      <c r="L1511" s="3" t="s">
        <v>151</v>
      </c>
      <c r="M1511" s="3" t="str">
        <f>IF(shopping_behavior_updated[[#This Row],[Subscription Status]]="","desconocido",shopping_behavior_updated[[#This Row],[Subscription Status]])</f>
        <v>No</v>
      </c>
      <c r="N1511" s="3" t="s">
        <v>37</v>
      </c>
      <c r="O1511" s="3" t="s">
        <v>25</v>
      </c>
      <c r="P1511" s="3" t="s">
        <v>25</v>
      </c>
      <c r="Q1511" s="3">
        <v>44</v>
      </c>
      <c r="R1511" s="3" t="s">
        <v>85</v>
      </c>
      <c r="S1511" s="3" t="s">
        <v>48</v>
      </c>
      <c r="T1511" s="3">
        <f>COUNTBLANK(shopping_behavior_updated[Customer ID])</f>
        <v>0</v>
      </c>
      <c r="U1511" s="3">
        <f>IF(IFERROR(VLOOKUP(shopping_behavior_updated[[#This Row],[Customer ID]],A1512:$A$3902,1,FALSE),0),1,0)</f>
        <v>0</v>
      </c>
    </row>
    <row r="1512" spans="1:21" x14ac:dyDescent="0.2">
      <c r="A1512" s="3">
        <v>1511</v>
      </c>
      <c r="B1512" s="3">
        <v>55</v>
      </c>
      <c r="C1512" s="3" t="s">
        <v>18</v>
      </c>
      <c r="D1512" s="3" t="s">
        <v>19</v>
      </c>
      <c r="E1512" s="3" t="s">
        <v>20</v>
      </c>
      <c r="F1512" s="3">
        <v>30</v>
      </c>
      <c r="G1512" s="3" t="s">
        <v>127</v>
      </c>
      <c r="H1512" s="3" t="s">
        <v>91</v>
      </c>
      <c r="I1512" s="3" t="s">
        <v>23</v>
      </c>
      <c r="J1512" s="3" t="s">
        <v>56</v>
      </c>
      <c r="K1512" s="3">
        <v>3</v>
      </c>
      <c r="L1512" s="3" t="s">
        <v>151</v>
      </c>
      <c r="M1512" s="3" t="str">
        <f>IF(shopping_behavior_updated[[#This Row],[Subscription Status]]="","desconocido",shopping_behavior_updated[[#This Row],[Subscription Status]])</f>
        <v>No</v>
      </c>
      <c r="N1512" s="3" t="s">
        <v>37</v>
      </c>
      <c r="O1512" s="3" t="s">
        <v>25</v>
      </c>
      <c r="P1512" s="3" t="s">
        <v>25</v>
      </c>
      <c r="Q1512" s="3">
        <v>31</v>
      </c>
      <c r="R1512" s="3" t="s">
        <v>27</v>
      </c>
      <c r="S1512" s="3" t="s">
        <v>48</v>
      </c>
      <c r="T1512" s="3">
        <f>COUNTBLANK(shopping_behavior_updated[Customer ID])</f>
        <v>0</v>
      </c>
      <c r="U1512" s="3">
        <f>IF(IFERROR(VLOOKUP(shopping_behavior_updated[[#This Row],[Customer ID]],A1513:$A$3902,1,FALSE),0),1,0)</f>
        <v>0</v>
      </c>
    </row>
    <row r="1513" spans="1:21" x14ac:dyDescent="0.2">
      <c r="A1513" s="3">
        <v>1512</v>
      </c>
      <c r="B1513" s="3">
        <v>34</v>
      </c>
      <c r="C1513" s="3" t="s">
        <v>18</v>
      </c>
      <c r="D1513" s="3" t="s">
        <v>80</v>
      </c>
      <c r="E1513" s="3" t="s">
        <v>20</v>
      </c>
      <c r="F1513" s="3">
        <v>91</v>
      </c>
      <c r="G1513" s="3" t="s">
        <v>141</v>
      </c>
      <c r="H1513" s="3" t="s">
        <v>43</v>
      </c>
      <c r="I1513" s="3" t="s">
        <v>82</v>
      </c>
      <c r="J1513" s="3" t="s">
        <v>24</v>
      </c>
      <c r="K1513" s="3">
        <v>36</v>
      </c>
      <c r="L1513" s="3" t="s">
        <v>151</v>
      </c>
      <c r="M1513" s="3" t="str">
        <f>IF(shopping_behavior_updated[[#This Row],[Subscription Status]]="","desconocido",shopping_behavior_updated[[#This Row],[Subscription Status]])</f>
        <v>No</v>
      </c>
      <c r="N1513" s="3" t="s">
        <v>26</v>
      </c>
      <c r="O1513" s="3" t="s">
        <v>25</v>
      </c>
      <c r="P1513" s="3" t="s">
        <v>25</v>
      </c>
      <c r="Q1513" s="3">
        <v>48</v>
      </c>
      <c r="R1513" s="3" t="s">
        <v>38</v>
      </c>
      <c r="S1513" s="3" t="s">
        <v>39</v>
      </c>
      <c r="T1513" s="3">
        <f>COUNTBLANK(shopping_behavior_updated[Customer ID])</f>
        <v>0</v>
      </c>
      <c r="U1513" s="3">
        <f>IF(IFERROR(VLOOKUP(shopping_behavior_updated[[#This Row],[Customer ID]],A1514:$A$3902,1,FALSE),0),1,0)</f>
        <v>0</v>
      </c>
    </row>
    <row r="1514" spans="1:21" x14ac:dyDescent="0.2">
      <c r="A1514" s="3">
        <v>1513</v>
      </c>
      <c r="B1514" s="3">
        <v>60</v>
      </c>
      <c r="C1514" s="3" t="s">
        <v>18</v>
      </c>
      <c r="D1514" s="3" t="s">
        <v>49</v>
      </c>
      <c r="E1514" s="3" t="s">
        <v>41</v>
      </c>
      <c r="F1514" s="3">
        <v>23</v>
      </c>
      <c r="G1514" s="3" t="s">
        <v>149</v>
      </c>
      <c r="H1514" s="3" t="s">
        <v>22</v>
      </c>
      <c r="I1514" s="3" t="s">
        <v>64</v>
      </c>
      <c r="J1514" s="3" t="s">
        <v>24</v>
      </c>
      <c r="K1514" s="3">
        <v>39</v>
      </c>
      <c r="L1514" s="3" t="s">
        <v>151</v>
      </c>
      <c r="M1514" s="3" t="str">
        <f>IF(shopping_behavior_updated[[#This Row],[Subscription Status]]="","desconocido",shopping_behavior_updated[[#This Row],[Subscription Status]])</f>
        <v>No</v>
      </c>
      <c r="N1514" s="3" t="s">
        <v>53</v>
      </c>
      <c r="O1514" s="3" t="s">
        <v>25</v>
      </c>
      <c r="P1514" s="3" t="s">
        <v>25</v>
      </c>
      <c r="Q1514" s="3">
        <v>18</v>
      </c>
      <c r="R1514" s="3" t="s">
        <v>45</v>
      </c>
      <c r="S1514" s="3" t="s">
        <v>75</v>
      </c>
      <c r="T1514" s="3">
        <f>COUNTBLANK(shopping_behavior_updated[Customer ID])</f>
        <v>0</v>
      </c>
      <c r="U1514" s="3">
        <f>IF(IFERROR(VLOOKUP(shopping_behavior_updated[[#This Row],[Customer ID]],A1515:$A$3902,1,FALSE),0),1,0)</f>
        <v>0</v>
      </c>
    </row>
    <row r="1515" spans="1:21" x14ac:dyDescent="0.2">
      <c r="A1515" s="3">
        <v>1514</v>
      </c>
      <c r="B1515" s="3">
        <v>22</v>
      </c>
      <c r="C1515" s="3" t="s">
        <v>18</v>
      </c>
      <c r="D1515" s="3" t="s">
        <v>124</v>
      </c>
      <c r="E1515" s="3" t="s">
        <v>20</v>
      </c>
      <c r="F1515" s="3">
        <v>35</v>
      </c>
      <c r="G1515" s="3" t="s">
        <v>104</v>
      </c>
      <c r="H1515" s="3" t="s">
        <v>43</v>
      </c>
      <c r="I1515" s="3" t="s">
        <v>107</v>
      </c>
      <c r="J1515" s="3" t="s">
        <v>36</v>
      </c>
      <c r="K1515" s="3">
        <v>41</v>
      </c>
      <c r="L1515" s="3" t="s">
        <v>151</v>
      </c>
      <c r="M1515" s="3" t="str">
        <f>IF(shopping_behavior_updated[[#This Row],[Subscription Status]]="","desconocido",shopping_behavior_updated[[#This Row],[Subscription Status]])</f>
        <v>No</v>
      </c>
      <c r="N1515" s="3" t="s">
        <v>37</v>
      </c>
      <c r="O1515" s="3" t="s">
        <v>25</v>
      </c>
      <c r="P1515" s="3" t="s">
        <v>25</v>
      </c>
      <c r="Q1515" s="3">
        <v>27</v>
      </c>
      <c r="R1515" s="3" t="s">
        <v>32</v>
      </c>
      <c r="S1515" s="3" t="s">
        <v>87</v>
      </c>
      <c r="T1515" s="3">
        <f>COUNTBLANK(shopping_behavior_updated[Customer ID])</f>
        <v>0</v>
      </c>
      <c r="U1515" s="3">
        <f>IF(IFERROR(VLOOKUP(shopping_behavior_updated[[#This Row],[Customer ID]],A1516:$A$3902,1,FALSE),0),1,0)</f>
        <v>0</v>
      </c>
    </row>
    <row r="1516" spans="1:21" x14ac:dyDescent="0.2">
      <c r="A1516" s="3">
        <v>1515</v>
      </c>
      <c r="B1516" s="3">
        <v>26</v>
      </c>
      <c r="C1516" s="3" t="s">
        <v>18</v>
      </c>
      <c r="D1516" s="3" t="s">
        <v>70</v>
      </c>
      <c r="E1516" s="3" t="s">
        <v>41</v>
      </c>
      <c r="F1516" s="3">
        <v>90</v>
      </c>
      <c r="G1516" s="3" t="s">
        <v>139</v>
      </c>
      <c r="H1516" s="3" t="s">
        <v>22</v>
      </c>
      <c r="I1516" s="3" t="s">
        <v>109</v>
      </c>
      <c r="J1516" s="3" t="s">
        <v>24</v>
      </c>
      <c r="K1516" s="3">
        <v>39</v>
      </c>
      <c r="L1516" s="3" t="s">
        <v>151</v>
      </c>
      <c r="M1516" s="3" t="str">
        <f>IF(shopping_behavior_updated[[#This Row],[Subscription Status]]="","desconocido",shopping_behavior_updated[[#This Row],[Subscription Status]])</f>
        <v>No</v>
      </c>
      <c r="N1516" s="3" t="s">
        <v>69</v>
      </c>
      <c r="O1516" s="3" t="s">
        <v>25</v>
      </c>
      <c r="P1516" s="3" t="s">
        <v>25</v>
      </c>
      <c r="Q1516" s="3">
        <v>1</v>
      </c>
      <c r="R1516" s="3" t="s">
        <v>27</v>
      </c>
      <c r="S1516" s="3" t="s">
        <v>39</v>
      </c>
      <c r="T1516" s="3">
        <f>COUNTBLANK(shopping_behavior_updated[Customer ID])</f>
        <v>0</v>
      </c>
      <c r="U1516" s="3">
        <f>IF(IFERROR(VLOOKUP(shopping_behavior_updated[[#This Row],[Customer ID]],A1517:$A$3902,1,FALSE),0),1,0)</f>
        <v>0</v>
      </c>
    </row>
    <row r="1517" spans="1:21" x14ac:dyDescent="0.2">
      <c r="A1517" s="3">
        <v>1516</v>
      </c>
      <c r="B1517" s="3">
        <v>39</v>
      </c>
      <c r="C1517" s="3" t="s">
        <v>18</v>
      </c>
      <c r="D1517" s="3" t="s">
        <v>33</v>
      </c>
      <c r="E1517" s="3" t="s">
        <v>20</v>
      </c>
      <c r="F1517" s="3">
        <v>93</v>
      </c>
      <c r="G1517" s="3" t="s">
        <v>115</v>
      </c>
      <c r="H1517" s="3" t="s">
        <v>35</v>
      </c>
      <c r="I1517" s="3" t="s">
        <v>47</v>
      </c>
      <c r="J1517" s="3" t="s">
        <v>56</v>
      </c>
      <c r="K1517" s="3">
        <v>39</v>
      </c>
      <c r="L1517" s="3" t="s">
        <v>151</v>
      </c>
      <c r="M1517" s="3" t="str">
        <f>IF(shopping_behavior_updated[[#This Row],[Subscription Status]]="","desconocido",shopping_behavior_updated[[#This Row],[Subscription Status]])</f>
        <v>No</v>
      </c>
      <c r="N1517" s="3" t="s">
        <v>69</v>
      </c>
      <c r="O1517" s="3" t="s">
        <v>25</v>
      </c>
      <c r="P1517" s="3" t="s">
        <v>25</v>
      </c>
      <c r="Q1517" s="3">
        <v>34</v>
      </c>
      <c r="R1517" s="3" t="s">
        <v>32</v>
      </c>
      <c r="S1517" s="3" t="s">
        <v>39</v>
      </c>
      <c r="T1517" s="3">
        <f>COUNTBLANK(shopping_behavior_updated[Customer ID])</f>
        <v>0</v>
      </c>
      <c r="U1517" s="3">
        <f>IF(IFERROR(VLOOKUP(shopping_behavior_updated[[#This Row],[Customer ID]],A1518:$A$3902,1,FALSE),0),1,0)</f>
        <v>0</v>
      </c>
    </row>
    <row r="1518" spans="1:21" x14ac:dyDescent="0.2">
      <c r="A1518" s="3">
        <v>1517</v>
      </c>
      <c r="B1518" s="3">
        <v>20</v>
      </c>
      <c r="C1518" s="3" t="s">
        <v>18</v>
      </c>
      <c r="D1518" s="3" t="s">
        <v>33</v>
      </c>
      <c r="E1518" s="3" t="s">
        <v>20</v>
      </c>
      <c r="F1518" s="3">
        <v>68</v>
      </c>
      <c r="G1518" s="3" t="s">
        <v>106</v>
      </c>
      <c r="H1518" s="3" t="s">
        <v>22</v>
      </c>
      <c r="I1518" s="3" t="s">
        <v>125</v>
      </c>
      <c r="J1518" s="3" t="s">
        <v>24</v>
      </c>
      <c r="K1518" s="3">
        <v>45</v>
      </c>
      <c r="L1518" s="3" t="s">
        <v>151</v>
      </c>
      <c r="M1518" s="3" t="str">
        <f>IF(shopping_behavior_updated[[#This Row],[Subscription Status]]="","desconocido",shopping_behavior_updated[[#This Row],[Subscription Status]])</f>
        <v>No</v>
      </c>
      <c r="N1518" s="3" t="s">
        <v>26</v>
      </c>
      <c r="O1518" s="3" t="s">
        <v>25</v>
      </c>
      <c r="P1518" s="3" t="s">
        <v>25</v>
      </c>
      <c r="Q1518" s="3">
        <v>5</v>
      </c>
      <c r="R1518" s="3" t="s">
        <v>74</v>
      </c>
      <c r="S1518" s="3" t="s">
        <v>75</v>
      </c>
      <c r="T1518" s="3">
        <f>COUNTBLANK(shopping_behavior_updated[Customer ID])</f>
        <v>0</v>
      </c>
      <c r="U1518" s="3">
        <f>IF(IFERROR(VLOOKUP(shopping_behavior_updated[[#This Row],[Customer ID]],A1519:$A$3902,1,FALSE),0),1,0)</f>
        <v>0</v>
      </c>
    </row>
    <row r="1519" spans="1:21" x14ac:dyDescent="0.2">
      <c r="A1519" s="3">
        <v>1518</v>
      </c>
      <c r="B1519" s="3">
        <v>57</v>
      </c>
      <c r="C1519" s="3" t="s">
        <v>18</v>
      </c>
      <c r="D1519" s="3" t="s">
        <v>142</v>
      </c>
      <c r="E1519" s="3" t="s">
        <v>66</v>
      </c>
      <c r="F1519" s="3">
        <v>41</v>
      </c>
      <c r="G1519" s="3" t="s">
        <v>81</v>
      </c>
      <c r="H1519" s="3" t="s">
        <v>43</v>
      </c>
      <c r="I1519" s="3" t="s">
        <v>82</v>
      </c>
      <c r="J1519" s="3" t="s">
        <v>36</v>
      </c>
      <c r="K1519" s="3">
        <v>34</v>
      </c>
      <c r="L1519" s="3" t="s">
        <v>151</v>
      </c>
      <c r="M1519" s="3" t="str">
        <f>IF(shopping_behavior_updated[[#This Row],[Subscription Status]]="","desconocido",shopping_behavior_updated[[#This Row],[Subscription Status]])</f>
        <v>No</v>
      </c>
      <c r="N1519" s="3" t="s">
        <v>53</v>
      </c>
      <c r="O1519" s="3" t="s">
        <v>25</v>
      </c>
      <c r="P1519" s="3" t="s">
        <v>25</v>
      </c>
      <c r="Q1519" s="3">
        <v>12</v>
      </c>
      <c r="R1519" s="3" t="s">
        <v>32</v>
      </c>
      <c r="S1519" s="3" t="s">
        <v>57</v>
      </c>
      <c r="T1519" s="3">
        <f>COUNTBLANK(shopping_behavior_updated[Customer ID])</f>
        <v>0</v>
      </c>
      <c r="U1519" s="3">
        <f>IF(IFERROR(VLOOKUP(shopping_behavior_updated[[#This Row],[Customer ID]],A1520:$A$3902,1,FALSE),0),1,0)</f>
        <v>0</v>
      </c>
    </row>
    <row r="1520" spans="1:21" x14ac:dyDescent="0.2">
      <c r="A1520" s="3">
        <v>1519</v>
      </c>
      <c r="B1520" s="3">
        <v>68</v>
      </c>
      <c r="C1520" s="3" t="s">
        <v>18</v>
      </c>
      <c r="D1520" s="3" t="s">
        <v>132</v>
      </c>
      <c r="E1520" s="3" t="s">
        <v>66</v>
      </c>
      <c r="F1520" s="3">
        <v>73</v>
      </c>
      <c r="G1520" s="3" t="s">
        <v>83</v>
      </c>
      <c r="H1520" s="3" t="s">
        <v>43</v>
      </c>
      <c r="I1520" s="3" t="s">
        <v>133</v>
      </c>
      <c r="J1520" s="3" t="s">
        <v>24</v>
      </c>
      <c r="K1520" s="3">
        <v>41</v>
      </c>
      <c r="L1520" s="3" t="s">
        <v>151</v>
      </c>
      <c r="M1520" s="3" t="str">
        <f>IF(shopping_behavior_updated[[#This Row],[Subscription Status]]="","desconocido",shopping_behavior_updated[[#This Row],[Subscription Status]])</f>
        <v>No</v>
      </c>
      <c r="N1520" s="3" t="s">
        <v>44</v>
      </c>
      <c r="O1520" s="3" t="s">
        <v>25</v>
      </c>
      <c r="P1520" s="3" t="s">
        <v>25</v>
      </c>
      <c r="Q1520" s="3">
        <v>14</v>
      </c>
      <c r="R1520" s="3" t="s">
        <v>27</v>
      </c>
      <c r="S1520" s="3" t="s">
        <v>28</v>
      </c>
      <c r="T1520" s="3">
        <f>COUNTBLANK(shopping_behavior_updated[Customer ID])</f>
        <v>0</v>
      </c>
      <c r="U1520" s="3">
        <f>IF(IFERROR(VLOOKUP(shopping_behavior_updated[[#This Row],[Customer ID]],A1521:$A$3902,1,FALSE),0),1,0)</f>
        <v>0</v>
      </c>
    </row>
    <row r="1521" spans="1:21" x14ac:dyDescent="0.2">
      <c r="A1521" s="3">
        <v>1520</v>
      </c>
      <c r="B1521" s="3">
        <v>50</v>
      </c>
      <c r="C1521" s="3" t="s">
        <v>18</v>
      </c>
      <c r="D1521" s="3" t="s">
        <v>88</v>
      </c>
      <c r="E1521" s="3" t="s">
        <v>66</v>
      </c>
      <c r="F1521" s="3">
        <v>73</v>
      </c>
      <c r="G1521" s="3" t="s">
        <v>104</v>
      </c>
      <c r="H1521" s="3" t="s">
        <v>22</v>
      </c>
      <c r="I1521" s="3" t="s">
        <v>108</v>
      </c>
      <c r="J1521" s="3" t="s">
        <v>56</v>
      </c>
      <c r="K1521" s="3">
        <v>49</v>
      </c>
      <c r="L1521" s="3" t="s">
        <v>151</v>
      </c>
      <c r="M1521" s="3" t="str">
        <f>IF(shopping_behavior_updated[[#This Row],[Subscription Status]]="","desconocido",shopping_behavior_updated[[#This Row],[Subscription Status]])</f>
        <v>No</v>
      </c>
      <c r="N1521" s="3" t="s">
        <v>44</v>
      </c>
      <c r="O1521" s="3" t="s">
        <v>25</v>
      </c>
      <c r="P1521" s="3" t="s">
        <v>25</v>
      </c>
      <c r="Q1521" s="3">
        <v>40</v>
      </c>
      <c r="R1521" s="3" t="s">
        <v>45</v>
      </c>
      <c r="S1521" s="3" t="s">
        <v>39</v>
      </c>
      <c r="T1521" s="3">
        <f>COUNTBLANK(shopping_behavior_updated[Customer ID])</f>
        <v>0</v>
      </c>
      <c r="U1521" s="3">
        <f>IF(IFERROR(VLOOKUP(shopping_behavior_updated[[#This Row],[Customer ID]],A1522:$A$3902,1,FALSE),0),1,0)</f>
        <v>0</v>
      </c>
    </row>
    <row r="1522" spans="1:21" x14ac:dyDescent="0.2">
      <c r="A1522" s="3">
        <v>1521</v>
      </c>
      <c r="B1522" s="3">
        <v>21</v>
      </c>
      <c r="C1522" s="3" t="s">
        <v>18</v>
      </c>
      <c r="D1522" s="3" t="s">
        <v>123</v>
      </c>
      <c r="E1522" s="3" t="s">
        <v>66</v>
      </c>
      <c r="F1522" s="3">
        <v>66</v>
      </c>
      <c r="G1522" s="3" t="s">
        <v>145</v>
      </c>
      <c r="H1522" s="3" t="s">
        <v>43</v>
      </c>
      <c r="I1522" s="3" t="s">
        <v>109</v>
      </c>
      <c r="J1522" s="3" t="s">
        <v>52</v>
      </c>
      <c r="K1522" s="3">
        <v>44</v>
      </c>
      <c r="L1522" s="3" t="s">
        <v>151</v>
      </c>
      <c r="M1522" s="3" t="str">
        <f>IF(shopping_behavior_updated[[#This Row],[Subscription Status]]="","desconocido",shopping_behavior_updated[[#This Row],[Subscription Status]])</f>
        <v>No</v>
      </c>
      <c r="N1522" s="3" t="s">
        <v>69</v>
      </c>
      <c r="O1522" s="3" t="s">
        <v>25</v>
      </c>
      <c r="P1522" s="3" t="s">
        <v>25</v>
      </c>
      <c r="Q1522" s="3">
        <v>39</v>
      </c>
      <c r="R1522" s="3" t="s">
        <v>32</v>
      </c>
      <c r="S1522" s="3" t="s">
        <v>57</v>
      </c>
      <c r="T1522" s="3">
        <f>COUNTBLANK(shopping_behavior_updated[Customer ID])</f>
        <v>0</v>
      </c>
      <c r="U1522" s="3">
        <f>IF(IFERROR(VLOOKUP(shopping_behavior_updated[[#This Row],[Customer ID]],A1523:$A$3902,1,FALSE),0),1,0)</f>
        <v>0</v>
      </c>
    </row>
    <row r="1523" spans="1:21" x14ac:dyDescent="0.2">
      <c r="A1523" s="3">
        <v>1522</v>
      </c>
      <c r="B1523" s="3">
        <v>29</v>
      </c>
      <c r="C1523" s="3" t="s">
        <v>18</v>
      </c>
      <c r="D1523" s="3" t="s">
        <v>131</v>
      </c>
      <c r="E1523" s="3" t="s">
        <v>66</v>
      </c>
      <c r="F1523" s="3">
        <v>59</v>
      </c>
      <c r="G1523" s="3" t="s">
        <v>148</v>
      </c>
      <c r="H1523" s="3" t="s">
        <v>43</v>
      </c>
      <c r="I1523" s="3" t="s">
        <v>51</v>
      </c>
      <c r="J1523" s="3" t="s">
        <v>52</v>
      </c>
      <c r="K1523" s="3">
        <v>27</v>
      </c>
      <c r="L1523" s="3" t="s">
        <v>151</v>
      </c>
      <c r="M1523" s="3" t="str">
        <f>IF(shopping_behavior_updated[[#This Row],[Subscription Status]]="","desconocido",shopping_behavior_updated[[#This Row],[Subscription Status]])</f>
        <v>No</v>
      </c>
      <c r="N1523" s="3" t="s">
        <v>69</v>
      </c>
      <c r="O1523" s="3" t="s">
        <v>25</v>
      </c>
      <c r="P1523" s="3" t="s">
        <v>25</v>
      </c>
      <c r="Q1523" s="3">
        <v>50</v>
      </c>
      <c r="R1523" s="3" t="s">
        <v>74</v>
      </c>
      <c r="S1523" s="3" t="s">
        <v>39</v>
      </c>
      <c r="T1523" s="3">
        <f>COUNTBLANK(shopping_behavior_updated[Customer ID])</f>
        <v>0</v>
      </c>
      <c r="U1523" s="3">
        <f>IF(IFERROR(VLOOKUP(shopping_behavior_updated[[#This Row],[Customer ID]],A1524:$A$3902,1,FALSE),0),1,0)</f>
        <v>0</v>
      </c>
    </row>
    <row r="1524" spans="1:21" x14ac:dyDescent="0.2">
      <c r="A1524" s="3">
        <v>1523</v>
      </c>
      <c r="B1524" s="3">
        <v>38</v>
      </c>
      <c r="C1524" s="3" t="s">
        <v>18</v>
      </c>
      <c r="D1524" s="3" t="s">
        <v>58</v>
      </c>
      <c r="E1524" s="3" t="s">
        <v>20</v>
      </c>
      <c r="F1524" s="3">
        <v>72</v>
      </c>
      <c r="G1524" s="3" t="s">
        <v>121</v>
      </c>
      <c r="H1524" s="3" t="s">
        <v>22</v>
      </c>
      <c r="I1524" s="3" t="s">
        <v>133</v>
      </c>
      <c r="J1524" s="3" t="s">
        <v>36</v>
      </c>
      <c r="K1524" s="3">
        <v>48</v>
      </c>
      <c r="L1524" s="3" t="s">
        <v>151</v>
      </c>
      <c r="M1524" s="3" t="str">
        <f>IF(shopping_behavior_updated[[#This Row],[Subscription Status]]="","desconocido",shopping_behavior_updated[[#This Row],[Subscription Status]])</f>
        <v>No</v>
      </c>
      <c r="N1524" s="3" t="s">
        <v>37</v>
      </c>
      <c r="O1524" s="3" t="s">
        <v>25</v>
      </c>
      <c r="P1524" s="3" t="s">
        <v>25</v>
      </c>
      <c r="Q1524" s="3">
        <v>5</v>
      </c>
      <c r="R1524" s="3" t="s">
        <v>85</v>
      </c>
      <c r="S1524" s="3" t="s">
        <v>87</v>
      </c>
      <c r="T1524" s="3">
        <f>COUNTBLANK(shopping_behavior_updated[Customer ID])</f>
        <v>0</v>
      </c>
      <c r="U1524" s="3">
        <f>IF(IFERROR(VLOOKUP(shopping_behavior_updated[[#This Row],[Customer ID]],A1525:$A$3902,1,FALSE),0),1,0)</f>
        <v>0</v>
      </c>
    </row>
    <row r="1525" spans="1:21" x14ac:dyDescent="0.2">
      <c r="A1525" s="3">
        <v>1524</v>
      </c>
      <c r="B1525" s="3">
        <v>54</v>
      </c>
      <c r="C1525" s="3" t="s">
        <v>18</v>
      </c>
      <c r="D1525" s="3" t="s">
        <v>124</v>
      </c>
      <c r="E1525" s="3" t="s">
        <v>20</v>
      </c>
      <c r="F1525" s="3">
        <v>88</v>
      </c>
      <c r="G1525" s="3" t="s">
        <v>141</v>
      </c>
      <c r="H1525" s="3" t="s">
        <v>43</v>
      </c>
      <c r="I1525" s="3" t="s">
        <v>51</v>
      </c>
      <c r="J1525" s="3" t="s">
        <v>52</v>
      </c>
      <c r="K1525" s="3">
        <v>33</v>
      </c>
      <c r="L1525" s="3" t="s">
        <v>151</v>
      </c>
      <c r="M1525" s="3" t="str">
        <f>IF(shopping_behavior_updated[[#This Row],[Subscription Status]]="","desconocido",shopping_behavior_updated[[#This Row],[Subscription Status]])</f>
        <v>No</v>
      </c>
      <c r="N1525" s="3" t="s">
        <v>69</v>
      </c>
      <c r="O1525" s="3" t="s">
        <v>25</v>
      </c>
      <c r="P1525" s="3" t="s">
        <v>25</v>
      </c>
      <c r="Q1525" s="3">
        <v>35</v>
      </c>
      <c r="R1525" s="3" t="s">
        <v>85</v>
      </c>
      <c r="S1525" s="3" t="s">
        <v>48</v>
      </c>
      <c r="T1525" s="3">
        <f>COUNTBLANK(shopping_behavior_updated[Customer ID])</f>
        <v>0</v>
      </c>
      <c r="U1525" s="3">
        <f>IF(IFERROR(VLOOKUP(shopping_behavior_updated[[#This Row],[Customer ID]],A1526:$A$3902,1,FALSE),0),1,0)</f>
        <v>0</v>
      </c>
    </row>
    <row r="1526" spans="1:21" x14ac:dyDescent="0.2">
      <c r="A1526" s="3">
        <v>1525</v>
      </c>
      <c r="B1526" s="3">
        <v>22</v>
      </c>
      <c r="C1526" s="3" t="s">
        <v>18</v>
      </c>
      <c r="D1526" s="3" t="s">
        <v>124</v>
      </c>
      <c r="E1526" s="3" t="s">
        <v>20</v>
      </c>
      <c r="F1526" s="3">
        <v>76</v>
      </c>
      <c r="G1526" s="3" t="s">
        <v>34</v>
      </c>
      <c r="H1526" s="3" t="s">
        <v>22</v>
      </c>
      <c r="I1526" s="3" t="s">
        <v>68</v>
      </c>
      <c r="J1526" s="3" t="s">
        <v>52</v>
      </c>
      <c r="K1526" s="3">
        <v>44</v>
      </c>
      <c r="L1526" s="3" t="s">
        <v>151</v>
      </c>
      <c r="M1526" s="3" t="str">
        <f>IF(shopping_behavior_updated[[#This Row],[Subscription Status]]="","desconocido",shopping_behavior_updated[[#This Row],[Subscription Status]])</f>
        <v>No</v>
      </c>
      <c r="N1526" s="3" t="s">
        <v>37</v>
      </c>
      <c r="O1526" s="3" t="s">
        <v>25</v>
      </c>
      <c r="P1526" s="3" t="s">
        <v>25</v>
      </c>
      <c r="Q1526" s="3">
        <v>6</v>
      </c>
      <c r="R1526" s="3" t="s">
        <v>32</v>
      </c>
      <c r="S1526" s="3" t="s">
        <v>75</v>
      </c>
      <c r="T1526" s="3">
        <f>COUNTBLANK(shopping_behavior_updated[Customer ID])</f>
        <v>0</v>
      </c>
      <c r="U1526" s="3">
        <f>IF(IFERROR(VLOOKUP(shopping_behavior_updated[[#This Row],[Customer ID]],A1527:$A$3902,1,FALSE),0),1,0)</f>
        <v>0</v>
      </c>
    </row>
    <row r="1527" spans="1:21" x14ac:dyDescent="0.2">
      <c r="A1527" s="3">
        <v>1526</v>
      </c>
      <c r="B1527" s="3">
        <v>29</v>
      </c>
      <c r="C1527" s="3" t="s">
        <v>18</v>
      </c>
      <c r="D1527" s="3" t="s">
        <v>132</v>
      </c>
      <c r="E1527" s="3" t="s">
        <v>66</v>
      </c>
      <c r="F1527" s="3">
        <v>31</v>
      </c>
      <c r="G1527" s="3" t="s">
        <v>46</v>
      </c>
      <c r="H1527" s="3" t="s">
        <v>43</v>
      </c>
      <c r="I1527" s="3" t="s">
        <v>125</v>
      </c>
      <c r="J1527" s="3" t="s">
        <v>24</v>
      </c>
      <c r="K1527" s="3">
        <v>46</v>
      </c>
      <c r="L1527" s="3" t="s">
        <v>151</v>
      </c>
      <c r="M1527" s="3" t="str">
        <f>IF(shopping_behavior_updated[[#This Row],[Subscription Status]]="","desconocido",shopping_behavior_updated[[#This Row],[Subscription Status]])</f>
        <v>No</v>
      </c>
      <c r="N1527" s="3" t="s">
        <v>69</v>
      </c>
      <c r="O1527" s="3" t="s">
        <v>25</v>
      </c>
      <c r="P1527" s="3" t="s">
        <v>25</v>
      </c>
      <c r="Q1527" s="3">
        <v>22</v>
      </c>
      <c r="R1527" s="3" t="s">
        <v>32</v>
      </c>
      <c r="S1527" s="3" t="s">
        <v>28</v>
      </c>
      <c r="T1527" s="3">
        <f>COUNTBLANK(shopping_behavior_updated[Customer ID])</f>
        <v>0</v>
      </c>
      <c r="U1527" s="3">
        <f>IF(IFERROR(VLOOKUP(shopping_behavior_updated[[#This Row],[Customer ID]],A1528:$A$3902,1,FALSE),0),1,0)</f>
        <v>0</v>
      </c>
    </row>
    <row r="1528" spans="1:21" x14ac:dyDescent="0.2">
      <c r="A1528" s="3">
        <v>1527</v>
      </c>
      <c r="B1528" s="3">
        <v>41</v>
      </c>
      <c r="C1528" s="3" t="s">
        <v>18</v>
      </c>
      <c r="D1528" s="3" t="s">
        <v>101</v>
      </c>
      <c r="E1528" s="3" t="s">
        <v>62</v>
      </c>
      <c r="F1528" s="3">
        <v>22</v>
      </c>
      <c r="G1528" s="3" t="s">
        <v>100</v>
      </c>
      <c r="H1528" s="3" t="s">
        <v>22</v>
      </c>
      <c r="I1528" s="3" t="s">
        <v>51</v>
      </c>
      <c r="J1528" s="3" t="s">
        <v>52</v>
      </c>
      <c r="K1528" s="3">
        <v>31</v>
      </c>
      <c r="L1528" s="3" t="s">
        <v>151</v>
      </c>
      <c r="M1528" s="3" t="str">
        <f>IF(shopping_behavior_updated[[#This Row],[Subscription Status]]="","desconocido",shopping_behavior_updated[[#This Row],[Subscription Status]])</f>
        <v>No</v>
      </c>
      <c r="N1528" s="3" t="s">
        <v>44</v>
      </c>
      <c r="O1528" s="3" t="s">
        <v>25</v>
      </c>
      <c r="P1528" s="3" t="s">
        <v>25</v>
      </c>
      <c r="Q1528" s="3">
        <v>27</v>
      </c>
      <c r="R1528" s="3" t="s">
        <v>45</v>
      </c>
      <c r="S1528" s="3" t="s">
        <v>87</v>
      </c>
      <c r="T1528" s="3">
        <f>COUNTBLANK(shopping_behavior_updated[Customer ID])</f>
        <v>0</v>
      </c>
      <c r="U1528" s="3">
        <f>IF(IFERROR(VLOOKUP(shopping_behavior_updated[[#This Row],[Customer ID]],A1529:$A$3902,1,FALSE),0),1,0)</f>
        <v>0</v>
      </c>
    </row>
    <row r="1529" spans="1:21" x14ac:dyDescent="0.2">
      <c r="A1529" s="3">
        <v>1528</v>
      </c>
      <c r="B1529" s="3">
        <v>26</v>
      </c>
      <c r="C1529" s="3" t="s">
        <v>18</v>
      </c>
      <c r="D1529" s="3" t="s">
        <v>123</v>
      </c>
      <c r="E1529" s="3" t="s">
        <v>66</v>
      </c>
      <c r="F1529" s="3">
        <v>75</v>
      </c>
      <c r="G1529" s="3" t="s">
        <v>149</v>
      </c>
      <c r="H1529" s="3" t="s">
        <v>22</v>
      </c>
      <c r="I1529" s="3" t="s">
        <v>107</v>
      </c>
      <c r="J1529" s="3" t="s">
        <v>56</v>
      </c>
      <c r="K1529" s="3">
        <v>45</v>
      </c>
      <c r="L1529" s="3" t="s">
        <v>151</v>
      </c>
      <c r="M1529" s="3" t="str">
        <f>IF(shopping_behavior_updated[[#This Row],[Subscription Status]]="","desconocido",shopping_behavior_updated[[#This Row],[Subscription Status]])</f>
        <v>No</v>
      </c>
      <c r="N1529" s="3" t="s">
        <v>69</v>
      </c>
      <c r="O1529" s="3" t="s">
        <v>25</v>
      </c>
      <c r="P1529" s="3" t="s">
        <v>25</v>
      </c>
      <c r="Q1529" s="3">
        <v>33</v>
      </c>
      <c r="R1529" s="3" t="s">
        <v>85</v>
      </c>
      <c r="S1529" s="3" t="s">
        <v>28</v>
      </c>
      <c r="T1529" s="3">
        <f>COUNTBLANK(shopping_behavior_updated[Customer ID])</f>
        <v>0</v>
      </c>
      <c r="U1529" s="3">
        <f>IF(IFERROR(VLOOKUP(shopping_behavior_updated[[#This Row],[Customer ID]],A1530:$A$3902,1,FALSE),0),1,0)</f>
        <v>0</v>
      </c>
    </row>
    <row r="1530" spans="1:21" x14ac:dyDescent="0.2">
      <c r="A1530" s="3">
        <v>1529</v>
      </c>
      <c r="B1530" s="3">
        <v>69</v>
      </c>
      <c r="C1530" s="3" t="s">
        <v>18</v>
      </c>
      <c r="D1530" s="3" t="s">
        <v>112</v>
      </c>
      <c r="E1530" s="3" t="s">
        <v>20</v>
      </c>
      <c r="F1530" s="3">
        <v>75</v>
      </c>
      <c r="G1530" s="3" t="s">
        <v>46</v>
      </c>
      <c r="H1530" s="3" t="s">
        <v>35</v>
      </c>
      <c r="I1530" s="3" t="s">
        <v>107</v>
      </c>
      <c r="J1530" s="3" t="s">
        <v>36</v>
      </c>
      <c r="K1530" s="3">
        <v>4</v>
      </c>
      <c r="L1530" s="3" t="s">
        <v>151</v>
      </c>
      <c r="M1530" s="3" t="str">
        <f>IF(shopping_behavior_updated[[#This Row],[Subscription Status]]="","desconocido",shopping_behavior_updated[[#This Row],[Subscription Status]])</f>
        <v>No</v>
      </c>
      <c r="N1530" s="3" t="s">
        <v>73</v>
      </c>
      <c r="O1530" s="3" t="s">
        <v>25</v>
      </c>
      <c r="P1530" s="3" t="s">
        <v>25</v>
      </c>
      <c r="Q1530" s="3">
        <v>47</v>
      </c>
      <c r="R1530" s="3" t="s">
        <v>27</v>
      </c>
      <c r="S1530" s="3" t="s">
        <v>75</v>
      </c>
      <c r="T1530" s="3">
        <f>COUNTBLANK(shopping_behavior_updated[Customer ID])</f>
        <v>0</v>
      </c>
      <c r="U1530" s="3">
        <f>IF(IFERROR(VLOOKUP(shopping_behavior_updated[[#This Row],[Customer ID]],A1531:$A$3902,1,FALSE),0),1,0)</f>
        <v>0</v>
      </c>
    </row>
    <row r="1531" spans="1:21" x14ac:dyDescent="0.2">
      <c r="A1531" s="3">
        <v>1530</v>
      </c>
      <c r="B1531" s="3">
        <v>20</v>
      </c>
      <c r="C1531" s="3" t="s">
        <v>18</v>
      </c>
      <c r="D1531" s="3" t="s">
        <v>131</v>
      </c>
      <c r="E1531" s="3" t="s">
        <v>66</v>
      </c>
      <c r="F1531" s="3">
        <v>63</v>
      </c>
      <c r="G1531" s="3" t="s">
        <v>141</v>
      </c>
      <c r="H1531" s="3" t="s">
        <v>43</v>
      </c>
      <c r="I1531" s="3" t="s">
        <v>92</v>
      </c>
      <c r="J1531" s="3" t="s">
        <v>24</v>
      </c>
      <c r="K1531" s="3">
        <v>31</v>
      </c>
      <c r="L1531" s="3" t="s">
        <v>151</v>
      </c>
      <c r="M1531" s="3" t="str">
        <f>IF(shopping_behavior_updated[[#This Row],[Subscription Status]]="","desconocido",shopping_behavior_updated[[#This Row],[Subscription Status]])</f>
        <v>No</v>
      </c>
      <c r="N1531" s="3" t="s">
        <v>37</v>
      </c>
      <c r="O1531" s="3" t="s">
        <v>25</v>
      </c>
      <c r="P1531" s="3" t="s">
        <v>25</v>
      </c>
      <c r="Q1531" s="3">
        <v>48</v>
      </c>
      <c r="R1531" s="3" t="s">
        <v>38</v>
      </c>
      <c r="S1531" s="3" t="s">
        <v>75</v>
      </c>
      <c r="T1531" s="3">
        <f>COUNTBLANK(shopping_behavior_updated[Customer ID])</f>
        <v>0</v>
      </c>
      <c r="U1531" s="3">
        <f>IF(IFERROR(VLOOKUP(shopping_behavior_updated[[#This Row],[Customer ID]],A1532:$A$3902,1,FALSE),0),1,0)</f>
        <v>0</v>
      </c>
    </row>
    <row r="1532" spans="1:21" x14ac:dyDescent="0.2">
      <c r="A1532" s="3">
        <v>1531</v>
      </c>
      <c r="B1532" s="3">
        <v>59</v>
      </c>
      <c r="C1532" s="3" t="s">
        <v>18</v>
      </c>
      <c r="D1532" s="3" t="s">
        <v>61</v>
      </c>
      <c r="E1532" s="3" t="s">
        <v>62</v>
      </c>
      <c r="F1532" s="3">
        <v>21</v>
      </c>
      <c r="G1532" s="3" t="s">
        <v>129</v>
      </c>
      <c r="H1532" s="3" t="s">
        <v>43</v>
      </c>
      <c r="I1532" s="3" t="s">
        <v>84</v>
      </c>
      <c r="J1532" s="3" t="s">
        <v>36</v>
      </c>
      <c r="K1532" s="3">
        <v>39</v>
      </c>
      <c r="L1532" s="3" t="s">
        <v>151</v>
      </c>
      <c r="M1532" s="3" t="str">
        <f>IF(shopping_behavior_updated[[#This Row],[Subscription Status]]="","desconocido",shopping_behavior_updated[[#This Row],[Subscription Status]])</f>
        <v>No</v>
      </c>
      <c r="N1532" s="3" t="s">
        <v>44</v>
      </c>
      <c r="O1532" s="3" t="s">
        <v>25</v>
      </c>
      <c r="P1532" s="3" t="s">
        <v>25</v>
      </c>
      <c r="Q1532" s="3">
        <v>22</v>
      </c>
      <c r="R1532" s="3" t="s">
        <v>74</v>
      </c>
      <c r="S1532" s="3" t="s">
        <v>57</v>
      </c>
      <c r="T1532" s="3">
        <f>COUNTBLANK(shopping_behavior_updated[Customer ID])</f>
        <v>0</v>
      </c>
      <c r="U1532" s="3">
        <f>IF(IFERROR(VLOOKUP(shopping_behavior_updated[[#This Row],[Customer ID]],A1533:$A$3902,1,FALSE),0),1,0)</f>
        <v>0</v>
      </c>
    </row>
    <row r="1533" spans="1:21" x14ac:dyDescent="0.2">
      <c r="A1533" s="3">
        <v>1532</v>
      </c>
      <c r="B1533" s="3">
        <v>63</v>
      </c>
      <c r="C1533" s="3" t="s">
        <v>18</v>
      </c>
      <c r="D1533" s="3" t="s">
        <v>131</v>
      </c>
      <c r="E1533" s="3" t="s">
        <v>66</v>
      </c>
      <c r="F1533" s="3">
        <v>83</v>
      </c>
      <c r="G1533" s="3" t="s">
        <v>90</v>
      </c>
      <c r="H1533" s="3" t="s">
        <v>35</v>
      </c>
      <c r="I1533" s="3" t="s">
        <v>82</v>
      </c>
      <c r="J1533" s="3" t="s">
        <v>36</v>
      </c>
      <c r="K1533" s="3">
        <v>45</v>
      </c>
      <c r="L1533" s="3" t="s">
        <v>151</v>
      </c>
      <c r="M1533" s="3" t="str">
        <f>IF(shopping_behavior_updated[[#This Row],[Subscription Status]]="","desconocido",shopping_behavior_updated[[#This Row],[Subscription Status]])</f>
        <v>No</v>
      </c>
      <c r="N1533" s="3" t="s">
        <v>44</v>
      </c>
      <c r="O1533" s="3" t="s">
        <v>25</v>
      </c>
      <c r="P1533" s="3" t="s">
        <v>25</v>
      </c>
      <c r="Q1533" s="3">
        <v>8</v>
      </c>
      <c r="R1533" s="3" t="s">
        <v>45</v>
      </c>
      <c r="S1533" s="3" t="s">
        <v>75</v>
      </c>
      <c r="T1533" s="3">
        <f>COUNTBLANK(shopping_behavior_updated[Customer ID])</f>
        <v>0</v>
      </c>
      <c r="U1533" s="3">
        <f>IF(IFERROR(VLOOKUP(shopping_behavior_updated[[#This Row],[Customer ID]],A1534:$A$3902,1,FALSE),0),1,0)</f>
        <v>0</v>
      </c>
    </row>
    <row r="1534" spans="1:21" x14ac:dyDescent="0.2">
      <c r="A1534" s="3">
        <v>1533</v>
      </c>
      <c r="B1534" s="3">
        <v>68</v>
      </c>
      <c r="C1534" s="3" t="s">
        <v>18</v>
      </c>
      <c r="D1534" s="3" t="s">
        <v>101</v>
      </c>
      <c r="E1534" s="3" t="s">
        <v>62</v>
      </c>
      <c r="F1534" s="3">
        <v>46</v>
      </c>
      <c r="G1534" s="3" t="s">
        <v>149</v>
      </c>
      <c r="H1534" s="3" t="s">
        <v>35</v>
      </c>
      <c r="I1534" s="3" t="s">
        <v>64</v>
      </c>
      <c r="J1534" s="3" t="s">
        <v>24</v>
      </c>
      <c r="K1534" s="3">
        <v>44</v>
      </c>
      <c r="L1534" s="3" t="s">
        <v>151</v>
      </c>
      <c r="M1534" s="3" t="str">
        <f>IF(shopping_behavior_updated[[#This Row],[Subscription Status]]="","desconocido",shopping_behavior_updated[[#This Row],[Subscription Status]])</f>
        <v>No</v>
      </c>
      <c r="N1534" s="3" t="s">
        <v>44</v>
      </c>
      <c r="O1534" s="3" t="s">
        <v>25</v>
      </c>
      <c r="P1534" s="3" t="s">
        <v>25</v>
      </c>
      <c r="Q1534" s="3">
        <v>5</v>
      </c>
      <c r="R1534" s="3" t="s">
        <v>45</v>
      </c>
      <c r="S1534" s="3" t="s">
        <v>96</v>
      </c>
      <c r="T1534" s="3">
        <f>COUNTBLANK(shopping_behavior_updated[Customer ID])</f>
        <v>0</v>
      </c>
      <c r="U1534" s="3">
        <f>IF(IFERROR(VLOOKUP(shopping_behavior_updated[[#This Row],[Customer ID]],A1535:$A$3902,1,FALSE),0),1,0)</f>
        <v>0</v>
      </c>
    </row>
    <row r="1535" spans="1:21" x14ac:dyDescent="0.2">
      <c r="A1535" s="3">
        <v>1534</v>
      </c>
      <c r="B1535" s="3">
        <v>50</v>
      </c>
      <c r="C1535" s="3" t="s">
        <v>18</v>
      </c>
      <c r="D1535" s="3" t="s">
        <v>70</v>
      </c>
      <c r="E1535" s="3" t="s">
        <v>41</v>
      </c>
      <c r="F1535" s="3">
        <v>59</v>
      </c>
      <c r="G1535" s="3" t="s">
        <v>81</v>
      </c>
      <c r="H1535" s="3" t="s">
        <v>43</v>
      </c>
      <c r="I1535" s="3" t="s">
        <v>79</v>
      </c>
      <c r="J1535" s="3" t="s">
        <v>52</v>
      </c>
      <c r="K1535" s="3">
        <v>36</v>
      </c>
      <c r="L1535" s="3" t="s">
        <v>151</v>
      </c>
      <c r="M1535" s="3" t="str">
        <f>IF(shopping_behavior_updated[[#This Row],[Subscription Status]]="","desconocido",shopping_behavior_updated[[#This Row],[Subscription Status]])</f>
        <v>No</v>
      </c>
      <c r="N1535" s="3" t="s">
        <v>69</v>
      </c>
      <c r="O1535" s="3" t="s">
        <v>25</v>
      </c>
      <c r="P1535" s="3" t="s">
        <v>25</v>
      </c>
      <c r="Q1535" s="3">
        <v>16</v>
      </c>
      <c r="R1535" s="3" t="s">
        <v>74</v>
      </c>
      <c r="S1535" s="3" t="s">
        <v>57</v>
      </c>
      <c r="T1535" s="3">
        <f>COUNTBLANK(shopping_behavior_updated[Customer ID])</f>
        <v>0</v>
      </c>
      <c r="U1535" s="3">
        <f>IF(IFERROR(VLOOKUP(shopping_behavior_updated[[#This Row],[Customer ID]],A1536:$A$3902,1,FALSE),0),1,0)</f>
        <v>0</v>
      </c>
    </row>
    <row r="1536" spans="1:21" x14ac:dyDescent="0.2">
      <c r="A1536" s="3">
        <v>1535</v>
      </c>
      <c r="B1536" s="3">
        <v>55</v>
      </c>
      <c r="C1536" s="3" t="s">
        <v>18</v>
      </c>
      <c r="D1536" s="3" t="s">
        <v>19</v>
      </c>
      <c r="E1536" s="3" t="s">
        <v>20</v>
      </c>
      <c r="F1536" s="3">
        <v>66</v>
      </c>
      <c r="G1536" s="3" t="s">
        <v>50</v>
      </c>
      <c r="H1536" s="3" t="s">
        <v>43</v>
      </c>
      <c r="I1536" s="3" t="s">
        <v>95</v>
      </c>
      <c r="J1536" s="3" t="s">
        <v>52</v>
      </c>
      <c r="K1536" s="3">
        <v>34</v>
      </c>
      <c r="L1536" s="3" t="s">
        <v>151</v>
      </c>
      <c r="M1536" s="3" t="str">
        <f>IF(shopping_behavior_updated[[#This Row],[Subscription Status]]="","desconocido",shopping_behavior_updated[[#This Row],[Subscription Status]])</f>
        <v>No</v>
      </c>
      <c r="N1536" s="3" t="s">
        <v>37</v>
      </c>
      <c r="O1536" s="3" t="s">
        <v>25</v>
      </c>
      <c r="P1536" s="3" t="s">
        <v>25</v>
      </c>
      <c r="Q1536" s="3">
        <v>26</v>
      </c>
      <c r="R1536" s="3" t="s">
        <v>27</v>
      </c>
      <c r="S1536" s="3" t="s">
        <v>28</v>
      </c>
      <c r="T1536" s="3">
        <f>COUNTBLANK(shopping_behavior_updated[Customer ID])</f>
        <v>0</v>
      </c>
      <c r="U1536" s="3">
        <f>IF(IFERROR(VLOOKUP(shopping_behavior_updated[[#This Row],[Customer ID]],A1537:$A$3902,1,FALSE),0),1,0)</f>
        <v>0</v>
      </c>
    </row>
    <row r="1537" spans="1:21" x14ac:dyDescent="0.2">
      <c r="A1537" s="3">
        <v>1536</v>
      </c>
      <c r="B1537" s="3">
        <v>36</v>
      </c>
      <c r="C1537" s="3" t="s">
        <v>18</v>
      </c>
      <c r="D1537" s="3" t="s">
        <v>40</v>
      </c>
      <c r="E1537" s="3" t="s">
        <v>41</v>
      </c>
      <c r="F1537" s="3">
        <v>74</v>
      </c>
      <c r="G1537" s="3" t="s">
        <v>63</v>
      </c>
      <c r="H1537" s="3" t="s">
        <v>35</v>
      </c>
      <c r="I1537" s="3" t="s">
        <v>47</v>
      </c>
      <c r="J1537" s="3" t="s">
        <v>56</v>
      </c>
      <c r="K1537" s="3">
        <v>4</v>
      </c>
      <c r="L1537" s="3" t="s">
        <v>151</v>
      </c>
      <c r="M1537" s="3" t="str">
        <f>IF(shopping_behavior_updated[[#This Row],[Subscription Status]]="","desconocido",shopping_behavior_updated[[#This Row],[Subscription Status]])</f>
        <v>No</v>
      </c>
      <c r="N1537" s="3" t="s">
        <v>69</v>
      </c>
      <c r="O1537" s="3" t="s">
        <v>25</v>
      </c>
      <c r="P1537" s="3" t="s">
        <v>25</v>
      </c>
      <c r="Q1537" s="3">
        <v>8</v>
      </c>
      <c r="R1537" s="3" t="s">
        <v>27</v>
      </c>
      <c r="S1537" s="3" t="s">
        <v>87</v>
      </c>
      <c r="T1537" s="3">
        <f>COUNTBLANK(shopping_behavior_updated[Customer ID])</f>
        <v>0</v>
      </c>
      <c r="U1537" s="3">
        <f>IF(IFERROR(VLOOKUP(shopping_behavior_updated[[#This Row],[Customer ID]],A1538:$A$3902,1,FALSE),0),1,0)</f>
        <v>0</v>
      </c>
    </row>
    <row r="1538" spans="1:21" x14ac:dyDescent="0.2">
      <c r="A1538" s="3">
        <v>1537</v>
      </c>
      <c r="B1538" s="3">
        <v>18</v>
      </c>
      <c r="C1538" s="3" t="s">
        <v>18</v>
      </c>
      <c r="D1538" s="3" t="s">
        <v>88</v>
      </c>
      <c r="E1538" s="3" t="s">
        <v>66</v>
      </c>
      <c r="F1538" s="3">
        <v>82</v>
      </c>
      <c r="G1538" s="3" t="s">
        <v>150</v>
      </c>
      <c r="H1538" s="3" t="s">
        <v>43</v>
      </c>
      <c r="I1538" s="3" t="s">
        <v>125</v>
      </c>
      <c r="J1538" s="3" t="s">
        <v>52</v>
      </c>
      <c r="K1538" s="3">
        <v>26</v>
      </c>
      <c r="L1538" s="3" t="s">
        <v>151</v>
      </c>
      <c r="M1538" s="3" t="str">
        <f>IF(shopping_behavior_updated[[#This Row],[Subscription Status]]="","desconocido",shopping_behavior_updated[[#This Row],[Subscription Status]])</f>
        <v>No</v>
      </c>
      <c r="N1538" s="3" t="s">
        <v>73</v>
      </c>
      <c r="O1538" s="3" t="s">
        <v>25</v>
      </c>
      <c r="P1538" s="3" t="s">
        <v>25</v>
      </c>
      <c r="Q1538" s="3">
        <v>17</v>
      </c>
      <c r="R1538" s="3" t="s">
        <v>32</v>
      </c>
      <c r="S1538" s="3" t="s">
        <v>57</v>
      </c>
      <c r="T1538" s="3">
        <f>COUNTBLANK(shopping_behavior_updated[Customer ID])</f>
        <v>0</v>
      </c>
      <c r="U1538" s="3">
        <f>IF(IFERROR(VLOOKUP(shopping_behavior_updated[[#This Row],[Customer ID]],A1539:$A$3902,1,FALSE),0),1,0)</f>
        <v>0</v>
      </c>
    </row>
    <row r="1539" spans="1:21" x14ac:dyDescent="0.2">
      <c r="A1539" s="3">
        <v>1538</v>
      </c>
      <c r="B1539" s="3">
        <v>68</v>
      </c>
      <c r="C1539" s="3" t="s">
        <v>18</v>
      </c>
      <c r="D1539" s="3" t="s">
        <v>70</v>
      </c>
      <c r="E1539" s="3" t="s">
        <v>41</v>
      </c>
      <c r="F1539" s="3">
        <v>89</v>
      </c>
      <c r="G1539" s="3" t="s">
        <v>119</v>
      </c>
      <c r="H1539" s="3" t="s">
        <v>22</v>
      </c>
      <c r="I1539" s="3" t="s">
        <v>93</v>
      </c>
      <c r="J1539" s="3" t="s">
        <v>36</v>
      </c>
      <c r="K1539" s="3">
        <v>32</v>
      </c>
      <c r="L1539" s="3" t="s">
        <v>151</v>
      </c>
      <c r="M1539" s="3" t="str">
        <f>IF(shopping_behavior_updated[[#This Row],[Subscription Status]]="","desconocido",shopping_behavior_updated[[#This Row],[Subscription Status]])</f>
        <v>No</v>
      </c>
      <c r="N1539" s="3" t="s">
        <v>44</v>
      </c>
      <c r="O1539" s="3" t="s">
        <v>25</v>
      </c>
      <c r="P1539" s="3" t="s">
        <v>25</v>
      </c>
      <c r="Q1539" s="3">
        <v>50</v>
      </c>
      <c r="R1539" s="3" t="s">
        <v>27</v>
      </c>
      <c r="S1539" s="3" t="s">
        <v>48</v>
      </c>
      <c r="T1539" s="3">
        <f>COUNTBLANK(shopping_behavior_updated[Customer ID])</f>
        <v>0</v>
      </c>
      <c r="U1539" s="3">
        <f>IF(IFERROR(VLOOKUP(shopping_behavior_updated[[#This Row],[Customer ID]],A1540:$A$3902,1,FALSE),0),1,0)</f>
        <v>0</v>
      </c>
    </row>
    <row r="1540" spans="1:21" x14ac:dyDescent="0.2">
      <c r="A1540" s="3">
        <v>1539</v>
      </c>
      <c r="B1540" s="3">
        <v>56</v>
      </c>
      <c r="C1540" s="3" t="s">
        <v>18</v>
      </c>
      <c r="D1540" s="3" t="s">
        <v>80</v>
      </c>
      <c r="E1540" s="3" t="s">
        <v>20</v>
      </c>
      <c r="F1540" s="3">
        <v>65</v>
      </c>
      <c r="G1540" s="3" t="s">
        <v>114</v>
      </c>
      <c r="H1540" s="3" t="s">
        <v>22</v>
      </c>
      <c r="I1540" s="3" t="s">
        <v>60</v>
      </c>
      <c r="J1540" s="3" t="s">
        <v>56</v>
      </c>
      <c r="K1540" s="3">
        <v>32</v>
      </c>
      <c r="L1540" s="3" t="s">
        <v>151</v>
      </c>
      <c r="M1540" s="3" t="str">
        <f>IF(shopping_behavior_updated[[#This Row],[Subscription Status]]="","desconocido",shopping_behavior_updated[[#This Row],[Subscription Status]])</f>
        <v>No</v>
      </c>
      <c r="N1540" s="3" t="s">
        <v>53</v>
      </c>
      <c r="O1540" s="3" t="s">
        <v>25</v>
      </c>
      <c r="P1540" s="3" t="s">
        <v>25</v>
      </c>
      <c r="Q1540" s="3">
        <v>22</v>
      </c>
      <c r="R1540" s="3" t="s">
        <v>27</v>
      </c>
      <c r="S1540" s="3" t="s">
        <v>75</v>
      </c>
      <c r="T1540" s="3">
        <f>COUNTBLANK(shopping_behavior_updated[Customer ID])</f>
        <v>0</v>
      </c>
      <c r="U1540" s="3">
        <f>IF(IFERROR(VLOOKUP(shopping_behavior_updated[[#This Row],[Customer ID]],A1541:$A$3902,1,FALSE),0),1,0)</f>
        <v>0</v>
      </c>
    </row>
    <row r="1541" spans="1:21" x14ac:dyDescent="0.2">
      <c r="A1541" s="3">
        <v>1540</v>
      </c>
      <c r="B1541" s="3">
        <v>32</v>
      </c>
      <c r="C1541" s="3" t="s">
        <v>18</v>
      </c>
      <c r="D1541" s="3" t="s">
        <v>132</v>
      </c>
      <c r="E1541" s="3" t="s">
        <v>66</v>
      </c>
      <c r="F1541" s="3">
        <v>55</v>
      </c>
      <c r="G1541" s="3" t="s">
        <v>76</v>
      </c>
      <c r="H1541" s="3" t="s">
        <v>43</v>
      </c>
      <c r="I1541" s="3" t="s">
        <v>47</v>
      </c>
      <c r="J1541" s="3" t="s">
        <v>36</v>
      </c>
      <c r="K1541" s="3">
        <v>5</v>
      </c>
      <c r="L1541" s="3" t="s">
        <v>151</v>
      </c>
      <c r="M1541" s="3" t="str">
        <f>IF(shopping_behavior_updated[[#This Row],[Subscription Status]]="","desconocido",shopping_behavior_updated[[#This Row],[Subscription Status]])</f>
        <v>No</v>
      </c>
      <c r="N1541" s="3" t="s">
        <v>69</v>
      </c>
      <c r="O1541" s="3" t="s">
        <v>25</v>
      </c>
      <c r="P1541" s="3" t="s">
        <v>25</v>
      </c>
      <c r="Q1541" s="3">
        <v>19</v>
      </c>
      <c r="R1541" s="3" t="s">
        <v>32</v>
      </c>
      <c r="S1541" s="3" t="s">
        <v>96</v>
      </c>
      <c r="T1541" s="3">
        <f>COUNTBLANK(shopping_behavior_updated[Customer ID])</f>
        <v>0</v>
      </c>
      <c r="U1541" s="3">
        <f>IF(IFERROR(VLOOKUP(shopping_behavior_updated[[#This Row],[Customer ID]],A1542:$A$3902,1,FALSE),0),1,0)</f>
        <v>0</v>
      </c>
    </row>
    <row r="1542" spans="1:21" x14ac:dyDescent="0.2">
      <c r="A1542" s="3">
        <v>1541</v>
      </c>
      <c r="B1542" s="3">
        <v>28</v>
      </c>
      <c r="C1542" s="3" t="s">
        <v>18</v>
      </c>
      <c r="D1542" s="3" t="s">
        <v>58</v>
      </c>
      <c r="E1542" s="3" t="s">
        <v>20</v>
      </c>
      <c r="F1542" s="3">
        <v>95</v>
      </c>
      <c r="G1542" s="3" t="s">
        <v>111</v>
      </c>
      <c r="H1542" s="3" t="s">
        <v>43</v>
      </c>
      <c r="I1542" s="3" t="s">
        <v>107</v>
      </c>
      <c r="J1542" s="3" t="s">
        <v>24</v>
      </c>
      <c r="K1542" s="3">
        <v>29</v>
      </c>
      <c r="L1542" s="3" t="s">
        <v>151</v>
      </c>
      <c r="M1542" s="3" t="str">
        <f>IF(shopping_behavior_updated[[#This Row],[Subscription Status]]="","desconocido",shopping_behavior_updated[[#This Row],[Subscription Status]])</f>
        <v>No</v>
      </c>
      <c r="N1542" s="3" t="s">
        <v>44</v>
      </c>
      <c r="O1542" s="3" t="s">
        <v>25</v>
      </c>
      <c r="P1542" s="3" t="s">
        <v>25</v>
      </c>
      <c r="Q1542" s="3">
        <v>14</v>
      </c>
      <c r="R1542" s="3" t="s">
        <v>74</v>
      </c>
      <c r="S1542" s="3" t="s">
        <v>87</v>
      </c>
      <c r="T1542" s="3">
        <f>COUNTBLANK(shopping_behavior_updated[Customer ID])</f>
        <v>0</v>
      </c>
      <c r="U1542" s="3">
        <f>IF(IFERROR(VLOOKUP(shopping_behavior_updated[[#This Row],[Customer ID]],A1543:$A$3902,1,FALSE),0),1,0)</f>
        <v>0</v>
      </c>
    </row>
    <row r="1543" spans="1:21" x14ac:dyDescent="0.2">
      <c r="A1543" s="3">
        <v>1542</v>
      </c>
      <c r="B1543" s="3">
        <v>24</v>
      </c>
      <c r="C1543" s="3" t="s">
        <v>18</v>
      </c>
      <c r="D1543" s="3" t="s">
        <v>65</v>
      </c>
      <c r="E1543" s="3" t="s">
        <v>66</v>
      </c>
      <c r="F1543" s="3">
        <v>77</v>
      </c>
      <c r="G1543" s="3" t="s">
        <v>114</v>
      </c>
      <c r="H1543" s="3" t="s">
        <v>35</v>
      </c>
      <c r="I1543" s="3" t="s">
        <v>125</v>
      </c>
      <c r="J1543" s="3" t="s">
        <v>24</v>
      </c>
      <c r="K1543" s="3">
        <v>29</v>
      </c>
      <c r="L1543" s="3" t="s">
        <v>151</v>
      </c>
      <c r="M1543" s="3" t="str">
        <f>IF(shopping_behavior_updated[[#This Row],[Subscription Status]]="","desconocido",shopping_behavior_updated[[#This Row],[Subscription Status]])</f>
        <v>No</v>
      </c>
      <c r="N1543" s="3" t="s">
        <v>73</v>
      </c>
      <c r="O1543" s="3" t="s">
        <v>25</v>
      </c>
      <c r="P1543" s="3" t="s">
        <v>25</v>
      </c>
      <c r="Q1543" s="3">
        <v>35</v>
      </c>
      <c r="R1543" s="3" t="s">
        <v>32</v>
      </c>
      <c r="S1543" s="3" t="s">
        <v>75</v>
      </c>
      <c r="T1543" s="3">
        <f>COUNTBLANK(shopping_behavior_updated[Customer ID])</f>
        <v>0</v>
      </c>
      <c r="U1543" s="3">
        <f>IF(IFERROR(VLOOKUP(shopping_behavior_updated[[#This Row],[Customer ID]],A1544:$A$3902,1,FALSE),0),1,0)</f>
        <v>0</v>
      </c>
    </row>
    <row r="1544" spans="1:21" x14ac:dyDescent="0.2">
      <c r="A1544" s="3">
        <v>1543</v>
      </c>
      <c r="B1544" s="3">
        <v>59</v>
      </c>
      <c r="C1544" s="3" t="s">
        <v>18</v>
      </c>
      <c r="D1544" s="3" t="s">
        <v>19</v>
      </c>
      <c r="E1544" s="3" t="s">
        <v>20</v>
      </c>
      <c r="F1544" s="3">
        <v>44</v>
      </c>
      <c r="G1544" s="3" t="s">
        <v>76</v>
      </c>
      <c r="H1544" s="3" t="s">
        <v>43</v>
      </c>
      <c r="I1544" s="3" t="s">
        <v>31</v>
      </c>
      <c r="J1544" s="3" t="s">
        <v>24</v>
      </c>
      <c r="K1544" s="3">
        <v>35</v>
      </c>
      <c r="L1544" s="3" t="s">
        <v>151</v>
      </c>
      <c r="M1544" s="3" t="str">
        <f>IF(shopping_behavior_updated[[#This Row],[Subscription Status]]="","desconocido",shopping_behavior_updated[[#This Row],[Subscription Status]])</f>
        <v>No</v>
      </c>
      <c r="N1544" s="3" t="s">
        <v>44</v>
      </c>
      <c r="O1544" s="3" t="s">
        <v>25</v>
      </c>
      <c r="P1544" s="3" t="s">
        <v>25</v>
      </c>
      <c r="Q1544" s="3">
        <v>43</v>
      </c>
      <c r="R1544" s="3" t="s">
        <v>45</v>
      </c>
      <c r="S1544" s="3" t="s">
        <v>39</v>
      </c>
      <c r="T1544" s="3">
        <f>COUNTBLANK(shopping_behavior_updated[Customer ID])</f>
        <v>0</v>
      </c>
      <c r="U1544" s="3">
        <f>IF(IFERROR(VLOOKUP(shopping_behavior_updated[[#This Row],[Customer ID]],A1545:$A$3902,1,FALSE),0),1,0)</f>
        <v>0</v>
      </c>
    </row>
    <row r="1545" spans="1:21" x14ac:dyDescent="0.2">
      <c r="A1545" s="3">
        <v>1544</v>
      </c>
      <c r="B1545" s="3">
        <v>56</v>
      </c>
      <c r="C1545" s="3" t="s">
        <v>18</v>
      </c>
      <c r="D1545" s="3" t="s">
        <v>33</v>
      </c>
      <c r="E1545" s="3" t="s">
        <v>20</v>
      </c>
      <c r="F1545" s="3">
        <v>89</v>
      </c>
      <c r="G1545" s="3" t="s">
        <v>149</v>
      </c>
      <c r="H1545" s="3" t="s">
        <v>43</v>
      </c>
      <c r="I1545" s="3" t="s">
        <v>125</v>
      </c>
      <c r="J1545" s="3" t="s">
        <v>56</v>
      </c>
      <c r="K1545" s="3">
        <v>4</v>
      </c>
      <c r="L1545" s="3" t="s">
        <v>151</v>
      </c>
      <c r="M1545" s="3" t="str">
        <f>IF(shopping_behavior_updated[[#This Row],[Subscription Status]]="","desconocido",shopping_behavior_updated[[#This Row],[Subscription Status]])</f>
        <v>No</v>
      </c>
      <c r="N1545" s="3" t="s">
        <v>53</v>
      </c>
      <c r="O1545" s="3" t="s">
        <v>25</v>
      </c>
      <c r="P1545" s="3" t="s">
        <v>25</v>
      </c>
      <c r="Q1545" s="3">
        <v>24</v>
      </c>
      <c r="R1545" s="3" t="s">
        <v>27</v>
      </c>
      <c r="S1545" s="3" t="s">
        <v>48</v>
      </c>
      <c r="T1545" s="3">
        <f>COUNTBLANK(shopping_behavior_updated[Customer ID])</f>
        <v>0</v>
      </c>
      <c r="U1545" s="3">
        <f>IF(IFERROR(VLOOKUP(shopping_behavior_updated[[#This Row],[Customer ID]],A1546:$A$3902,1,FALSE),0),1,0)</f>
        <v>0</v>
      </c>
    </row>
    <row r="1546" spans="1:21" x14ac:dyDescent="0.2">
      <c r="A1546" s="3">
        <v>1545</v>
      </c>
      <c r="B1546" s="3">
        <v>30</v>
      </c>
      <c r="C1546" s="3" t="s">
        <v>18</v>
      </c>
      <c r="D1546" s="3" t="s">
        <v>105</v>
      </c>
      <c r="E1546" s="3" t="s">
        <v>66</v>
      </c>
      <c r="F1546" s="3">
        <v>24</v>
      </c>
      <c r="G1546" s="3" t="s">
        <v>71</v>
      </c>
      <c r="H1546" s="3" t="s">
        <v>43</v>
      </c>
      <c r="I1546" s="3" t="s">
        <v>31</v>
      </c>
      <c r="J1546" s="3" t="s">
        <v>36</v>
      </c>
      <c r="K1546" s="3">
        <v>39</v>
      </c>
      <c r="L1546" s="3" t="s">
        <v>151</v>
      </c>
      <c r="M1546" s="3" t="str">
        <f>IF(shopping_behavior_updated[[#This Row],[Subscription Status]]="","desconocido",shopping_behavior_updated[[#This Row],[Subscription Status]])</f>
        <v>No</v>
      </c>
      <c r="N1546" s="3" t="s">
        <v>53</v>
      </c>
      <c r="O1546" s="3" t="s">
        <v>25</v>
      </c>
      <c r="P1546" s="3" t="s">
        <v>25</v>
      </c>
      <c r="Q1546" s="3">
        <v>17</v>
      </c>
      <c r="R1546" s="3" t="s">
        <v>85</v>
      </c>
      <c r="S1546" s="3" t="s">
        <v>75</v>
      </c>
      <c r="T1546" s="3">
        <f>COUNTBLANK(shopping_behavior_updated[Customer ID])</f>
        <v>0</v>
      </c>
      <c r="U1546" s="3">
        <f>IF(IFERROR(VLOOKUP(shopping_behavior_updated[[#This Row],[Customer ID]],A1547:$A$3902,1,FALSE),0),1,0)</f>
        <v>0</v>
      </c>
    </row>
    <row r="1547" spans="1:21" x14ac:dyDescent="0.2">
      <c r="A1547" s="3">
        <v>1546</v>
      </c>
      <c r="B1547" s="3">
        <v>48</v>
      </c>
      <c r="C1547" s="3" t="s">
        <v>18</v>
      </c>
      <c r="D1547" s="3" t="s">
        <v>132</v>
      </c>
      <c r="E1547" s="3" t="s">
        <v>66</v>
      </c>
      <c r="F1547" s="3">
        <v>43</v>
      </c>
      <c r="G1547" s="3" t="s">
        <v>78</v>
      </c>
      <c r="H1547" s="3" t="s">
        <v>43</v>
      </c>
      <c r="I1547" s="3" t="s">
        <v>93</v>
      </c>
      <c r="J1547" s="3" t="s">
        <v>24</v>
      </c>
      <c r="K1547" s="3">
        <v>49</v>
      </c>
      <c r="L1547" s="3" t="s">
        <v>151</v>
      </c>
      <c r="M1547" s="3" t="str">
        <f>IF(shopping_behavior_updated[[#This Row],[Subscription Status]]="","desconocido",shopping_behavior_updated[[#This Row],[Subscription Status]])</f>
        <v>No</v>
      </c>
      <c r="N1547" s="3" t="s">
        <v>73</v>
      </c>
      <c r="O1547" s="3" t="s">
        <v>25</v>
      </c>
      <c r="P1547" s="3" t="s">
        <v>25</v>
      </c>
      <c r="Q1547" s="3">
        <v>49</v>
      </c>
      <c r="R1547" s="3" t="s">
        <v>74</v>
      </c>
      <c r="S1547" s="3" t="s">
        <v>48</v>
      </c>
      <c r="T1547" s="3">
        <f>COUNTBLANK(shopping_behavior_updated[Customer ID])</f>
        <v>0</v>
      </c>
      <c r="U1547" s="3">
        <f>IF(IFERROR(VLOOKUP(shopping_behavior_updated[[#This Row],[Customer ID]],A1548:$A$3902,1,FALSE),0),1,0)</f>
        <v>0</v>
      </c>
    </row>
    <row r="1548" spans="1:21" x14ac:dyDescent="0.2">
      <c r="A1548" s="3">
        <v>1547</v>
      </c>
      <c r="B1548" s="3">
        <v>60</v>
      </c>
      <c r="C1548" s="3" t="s">
        <v>18</v>
      </c>
      <c r="D1548" s="3" t="s">
        <v>49</v>
      </c>
      <c r="E1548" s="3" t="s">
        <v>41</v>
      </c>
      <c r="F1548" s="3">
        <v>51</v>
      </c>
      <c r="G1548" s="3" t="s">
        <v>46</v>
      </c>
      <c r="H1548" s="3" t="s">
        <v>91</v>
      </c>
      <c r="I1548" s="3" t="s">
        <v>72</v>
      </c>
      <c r="J1548" s="3" t="s">
        <v>52</v>
      </c>
      <c r="K1548" s="3">
        <v>38</v>
      </c>
      <c r="L1548" s="3" t="s">
        <v>151</v>
      </c>
      <c r="M1548" s="3" t="str">
        <f>IF(shopping_behavior_updated[[#This Row],[Subscription Status]]="","desconocido",shopping_behavior_updated[[#This Row],[Subscription Status]])</f>
        <v>No</v>
      </c>
      <c r="N1548" s="3" t="s">
        <v>26</v>
      </c>
      <c r="O1548" s="3" t="s">
        <v>25</v>
      </c>
      <c r="P1548" s="3" t="s">
        <v>25</v>
      </c>
      <c r="Q1548" s="3">
        <v>17</v>
      </c>
      <c r="R1548" s="3" t="s">
        <v>74</v>
      </c>
      <c r="S1548" s="3" t="s">
        <v>48</v>
      </c>
      <c r="T1548" s="3">
        <f>COUNTBLANK(shopping_behavior_updated[Customer ID])</f>
        <v>0</v>
      </c>
      <c r="U1548" s="3">
        <f>IF(IFERROR(VLOOKUP(shopping_behavior_updated[[#This Row],[Customer ID]],A1549:$A$3902,1,FALSE),0),1,0)</f>
        <v>0</v>
      </c>
    </row>
    <row r="1549" spans="1:21" x14ac:dyDescent="0.2">
      <c r="A1549" s="3">
        <v>1548</v>
      </c>
      <c r="B1549" s="3">
        <v>46</v>
      </c>
      <c r="C1549" s="3" t="s">
        <v>18</v>
      </c>
      <c r="D1549" s="3" t="s">
        <v>123</v>
      </c>
      <c r="E1549" s="3" t="s">
        <v>66</v>
      </c>
      <c r="F1549" s="3">
        <v>46</v>
      </c>
      <c r="G1549" s="3" t="s">
        <v>130</v>
      </c>
      <c r="H1549" s="3" t="s">
        <v>22</v>
      </c>
      <c r="I1549" s="3" t="s">
        <v>84</v>
      </c>
      <c r="J1549" s="3" t="s">
        <v>52</v>
      </c>
      <c r="K1549" s="3">
        <v>35</v>
      </c>
      <c r="L1549" s="3" t="s">
        <v>151</v>
      </c>
      <c r="M1549" s="3" t="str">
        <f>IF(shopping_behavior_updated[[#This Row],[Subscription Status]]="","desconocido",shopping_behavior_updated[[#This Row],[Subscription Status]])</f>
        <v>No</v>
      </c>
      <c r="N1549" s="3" t="s">
        <v>53</v>
      </c>
      <c r="O1549" s="3" t="s">
        <v>25</v>
      </c>
      <c r="P1549" s="3" t="s">
        <v>25</v>
      </c>
      <c r="Q1549" s="3">
        <v>40</v>
      </c>
      <c r="R1549" s="3" t="s">
        <v>32</v>
      </c>
      <c r="S1549" s="3" t="s">
        <v>57</v>
      </c>
      <c r="T1549" s="3">
        <f>COUNTBLANK(shopping_behavior_updated[Customer ID])</f>
        <v>0</v>
      </c>
      <c r="U1549" s="3">
        <f>IF(IFERROR(VLOOKUP(shopping_behavior_updated[[#This Row],[Customer ID]],A1550:$A$3902,1,FALSE),0),1,0)</f>
        <v>0</v>
      </c>
    </row>
    <row r="1550" spans="1:21" x14ac:dyDescent="0.2">
      <c r="A1550" s="3">
        <v>1549</v>
      </c>
      <c r="B1550" s="3">
        <v>69</v>
      </c>
      <c r="C1550" s="3" t="s">
        <v>18</v>
      </c>
      <c r="D1550" s="3" t="s">
        <v>80</v>
      </c>
      <c r="E1550" s="3" t="s">
        <v>20</v>
      </c>
      <c r="F1550" s="3">
        <v>32</v>
      </c>
      <c r="G1550" s="3" t="s">
        <v>127</v>
      </c>
      <c r="H1550" s="3" t="s">
        <v>43</v>
      </c>
      <c r="I1550" s="3" t="s">
        <v>64</v>
      </c>
      <c r="J1550" s="3" t="s">
        <v>52</v>
      </c>
      <c r="K1550" s="3">
        <v>37</v>
      </c>
      <c r="L1550" s="3" t="s">
        <v>151</v>
      </c>
      <c r="M1550" s="3" t="str">
        <f>IF(shopping_behavior_updated[[#This Row],[Subscription Status]]="","desconocido",shopping_behavior_updated[[#This Row],[Subscription Status]])</f>
        <v>No</v>
      </c>
      <c r="N1550" s="3" t="s">
        <v>73</v>
      </c>
      <c r="O1550" s="3" t="s">
        <v>25</v>
      </c>
      <c r="P1550" s="3" t="s">
        <v>25</v>
      </c>
      <c r="Q1550" s="3">
        <v>43</v>
      </c>
      <c r="R1550" s="3" t="s">
        <v>74</v>
      </c>
      <c r="S1550" s="3" t="s">
        <v>39</v>
      </c>
      <c r="T1550" s="3">
        <f>COUNTBLANK(shopping_behavior_updated[Customer ID])</f>
        <v>0</v>
      </c>
      <c r="U1550" s="3">
        <f>IF(IFERROR(VLOOKUP(shopping_behavior_updated[[#This Row],[Customer ID]],A1551:$A$3902,1,FALSE),0),1,0)</f>
        <v>0</v>
      </c>
    </row>
    <row r="1551" spans="1:21" x14ac:dyDescent="0.2">
      <c r="A1551" s="3">
        <v>1550</v>
      </c>
      <c r="B1551" s="3">
        <v>19</v>
      </c>
      <c r="C1551" s="3" t="s">
        <v>18</v>
      </c>
      <c r="D1551" s="3" t="s">
        <v>49</v>
      </c>
      <c r="E1551" s="3" t="s">
        <v>41</v>
      </c>
      <c r="F1551" s="3">
        <v>55</v>
      </c>
      <c r="G1551" s="3" t="s">
        <v>110</v>
      </c>
      <c r="H1551" s="3" t="s">
        <v>43</v>
      </c>
      <c r="I1551" s="3" t="s">
        <v>93</v>
      </c>
      <c r="J1551" s="3" t="s">
        <v>36</v>
      </c>
      <c r="K1551" s="3">
        <v>29</v>
      </c>
      <c r="L1551" s="3" t="s">
        <v>151</v>
      </c>
      <c r="M1551" s="3" t="str">
        <f>IF(shopping_behavior_updated[[#This Row],[Subscription Status]]="","desconocido",shopping_behavior_updated[[#This Row],[Subscription Status]])</f>
        <v>No</v>
      </c>
      <c r="N1551" s="3" t="s">
        <v>69</v>
      </c>
      <c r="O1551" s="3" t="s">
        <v>25</v>
      </c>
      <c r="P1551" s="3" t="s">
        <v>25</v>
      </c>
      <c r="Q1551" s="3">
        <v>19</v>
      </c>
      <c r="R1551" s="3" t="s">
        <v>85</v>
      </c>
      <c r="S1551" s="3" t="s">
        <v>96</v>
      </c>
      <c r="T1551" s="3">
        <f>COUNTBLANK(shopping_behavior_updated[Customer ID])</f>
        <v>0</v>
      </c>
      <c r="U1551" s="3">
        <f>IF(IFERROR(VLOOKUP(shopping_behavior_updated[[#This Row],[Customer ID]],A1552:$A$3902,1,FALSE),0),1,0)</f>
        <v>0</v>
      </c>
    </row>
    <row r="1552" spans="1:21" x14ac:dyDescent="0.2">
      <c r="A1552" s="3">
        <v>1551</v>
      </c>
      <c r="B1552" s="3">
        <v>66</v>
      </c>
      <c r="C1552" s="3" t="s">
        <v>18</v>
      </c>
      <c r="D1552" s="3" t="s">
        <v>88</v>
      </c>
      <c r="E1552" s="3" t="s">
        <v>66</v>
      </c>
      <c r="F1552" s="3">
        <v>26</v>
      </c>
      <c r="G1552" s="3" t="s">
        <v>71</v>
      </c>
      <c r="H1552" s="3" t="s">
        <v>35</v>
      </c>
      <c r="I1552" s="3" t="s">
        <v>93</v>
      </c>
      <c r="J1552" s="3" t="s">
        <v>52</v>
      </c>
      <c r="K1552" s="3">
        <v>28</v>
      </c>
      <c r="L1552" s="3" t="s">
        <v>151</v>
      </c>
      <c r="M1552" s="3" t="str">
        <f>IF(shopping_behavior_updated[[#This Row],[Subscription Status]]="","desconocido",shopping_behavior_updated[[#This Row],[Subscription Status]])</f>
        <v>No</v>
      </c>
      <c r="N1552" s="3" t="s">
        <v>37</v>
      </c>
      <c r="O1552" s="3" t="s">
        <v>25</v>
      </c>
      <c r="P1552" s="3" t="s">
        <v>25</v>
      </c>
      <c r="Q1552" s="3">
        <v>40</v>
      </c>
      <c r="R1552" s="3" t="s">
        <v>74</v>
      </c>
      <c r="S1552" s="3" t="s">
        <v>57</v>
      </c>
      <c r="T1552" s="3">
        <f>COUNTBLANK(shopping_behavior_updated[Customer ID])</f>
        <v>0</v>
      </c>
      <c r="U1552" s="3">
        <f>IF(IFERROR(VLOOKUP(shopping_behavior_updated[[#This Row],[Customer ID]],A1553:$A$3902,1,FALSE),0),1,0)</f>
        <v>0</v>
      </c>
    </row>
    <row r="1553" spans="1:21" x14ac:dyDescent="0.2">
      <c r="A1553" s="3">
        <v>1552</v>
      </c>
      <c r="B1553" s="3">
        <v>64</v>
      </c>
      <c r="C1553" s="3" t="s">
        <v>18</v>
      </c>
      <c r="D1553" s="3" t="s">
        <v>65</v>
      </c>
      <c r="E1553" s="3" t="s">
        <v>66</v>
      </c>
      <c r="F1553" s="3">
        <v>29</v>
      </c>
      <c r="G1553" s="3" t="s">
        <v>147</v>
      </c>
      <c r="H1553" s="3" t="s">
        <v>43</v>
      </c>
      <c r="I1553" s="3" t="s">
        <v>77</v>
      </c>
      <c r="J1553" s="3" t="s">
        <v>52</v>
      </c>
      <c r="K1553" s="3">
        <v>37</v>
      </c>
      <c r="L1553" s="3" t="s">
        <v>151</v>
      </c>
      <c r="M1553" s="3" t="str">
        <f>IF(shopping_behavior_updated[[#This Row],[Subscription Status]]="","desconocido",shopping_behavior_updated[[#This Row],[Subscription Status]])</f>
        <v>No</v>
      </c>
      <c r="N1553" s="3" t="s">
        <v>69</v>
      </c>
      <c r="O1553" s="3" t="s">
        <v>25</v>
      </c>
      <c r="P1553" s="3" t="s">
        <v>25</v>
      </c>
      <c r="Q1553" s="3">
        <v>13</v>
      </c>
      <c r="R1553" s="3" t="s">
        <v>38</v>
      </c>
      <c r="S1553" s="3" t="s">
        <v>87</v>
      </c>
      <c r="T1553" s="3">
        <f>COUNTBLANK(shopping_behavior_updated[Customer ID])</f>
        <v>0</v>
      </c>
      <c r="U1553" s="3">
        <f>IF(IFERROR(VLOOKUP(shopping_behavior_updated[[#This Row],[Customer ID]],A1554:$A$3902,1,FALSE),0),1,0)</f>
        <v>0</v>
      </c>
    </row>
    <row r="1554" spans="1:21" x14ac:dyDescent="0.2">
      <c r="A1554" s="3">
        <v>1553</v>
      </c>
      <c r="B1554" s="3">
        <v>54</v>
      </c>
      <c r="C1554" s="3" t="s">
        <v>18</v>
      </c>
      <c r="D1554" s="3" t="s">
        <v>19</v>
      </c>
      <c r="E1554" s="3" t="s">
        <v>20</v>
      </c>
      <c r="F1554" s="3">
        <v>49</v>
      </c>
      <c r="G1554" s="3" t="s">
        <v>129</v>
      </c>
      <c r="H1554" s="3" t="s">
        <v>22</v>
      </c>
      <c r="I1554" s="3" t="s">
        <v>72</v>
      </c>
      <c r="J1554" s="3" t="s">
        <v>36</v>
      </c>
      <c r="K1554" s="3">
        <v>3</v>
      </c>
      <c r="L1554" s="3" t="s">
        <v>151</v>
      </c>
      <c r="M1554" s="3" t="str">
        <f>IF(shopping_behavior_updated[[#This Row],[Subscription Status]]="","desconocido",shopping_behavior_updated[[#This Row],[Subscription Status]])</f>
        <v>No</v>
      </c>
      <c r="N1554" s="3" t="s">
        <v>26</v>
      </c>
      <c r="O1554" s="3" t="s">
        <v>25</v>
      </c>
      <c r="P1554" s="3" t="s">
        <v>25</v>
      </c>
      <c r="Q1554" s="3">
        <v>20</v>
      </c>
      <c r="R1554" s="3" t="s">
        <v>38</v>
      </c>
      <c r="S1554" s="3" t="s">
        <v>87</v>
      </c>
      <c r="T1554" s="3">
        <f>COUNTBLANK(shopping_behavior_updated[Customer ID])</f>
        <v>0</v>
      </c>
      <c r="U1554" s="3">
        <f>IF(IFERROR(VLOOKUP(shopping_behavior_updated[[#This Row],[Customer ID]],A1555:$A$3902,1,FALSE),0),1,0)</f>
        <v>0</v>
      </c>
    </row>
    <row r="1555" spans="1:21" x14ac:dyDescent="0.2">
      <c r="A1555" s="3">
        <v>1554</v>
      </c>
      <c r="B1555" s="3">
        <v>27</v>
      </c>
      <c r="C1555" s="3" t="s">
        <v>18</v>
      </c>
      <c r="D1555" s="3" t="s">
        <v>19</v>
      </c>
      <c r="E1555" s="3" t="s">
        <v>20</v>
      </c>
      <c r="F1555" s="3">
        <v>45</v>
      </c>
      <c r="G1555" s="3" t="s">
        <v>78</v>
      </c>
      <c r="H1555" s="3" t="s">
        <v>43</v>
      </c>
      <c r="I1555" s="3" t="s">
        <v>125</v>
      </c>
      <c r="J1555" s="3" t="s">
        <v>36</v>
      </c>
      <c r="K1555" s="3">
        <v>48</v>
      </c>
      <c r="L1555" s="3" t="s">
        <v>151</v>
      </c>
      <c r="M1555" s="3" t="str">
        <f>IF(shopping_behavior_updated[[#This Row],[Subscription Status]]="","desconocido",shopping_behavior_updated[[#This Row],[Subscription Status]])</f>
        <v>No</v>
      </c>
      <c r="N1555" s="3" t="s">
        <v>37</v>
      </c>
      <c r="O1555" s="3" t="s">
        <v>25</v>
      </c>
      <c r="P1555" s="3" t="s">
        <v>25</v>
      </c>
      <c r="Q1555" s="3">
        <v>21</v>
      </c>
      <c r="R1555" s="3" t="s">
        <v>85</v>
      </c>
      <c r="S1555" s="3" t="s">
        <v>57</v>
      </c>
      <c r="T1555" s="3">
        <f>COUNTBLANK(shopping_behavior_updated[Customer ID])</f>
        <v>0</v>
      </c>
      <c r="U1555" s="3">
        <f>IF(IFERROR(VLOOKUP(shopping_behavior_updated[[#This Row],[Customer ID]],A1556:$A$3902,1,FALSE),0),1,0)</f>
        <v>0</v>
      </c>
    </row>
    <row r="1556" spans="1:21" x14ac:dyDescent="0.2">
      <c r="A1556" s="3">
        <v>1555</v>
      </c>
      <c r="B1556" s="3">
        <v>64</v>
      </c>
      <c r="C1556" s="3" t="s">
        <v>18</v>
      </c>
      <c r="D1556" s="3" t="s">
        <v>58</v>
      </c>
      <c r="E1556" s="3" t="s">
        <v>20</v>
      </c>
      <c r="F1556" s="3">
        <v>48</v>
      </c>
      <c r="G1556" s="3" t="s">
        <v>139</v>
      </c>
      <c r="H1556" s="3" t="s">
        <v>35</v>
      </c>
      <c r="I1556" s="3" t="s">
        <v>92</v>
      </c>
      <c r="J1556" s="3" t="s">
        <v>24</v>
      </c>
      <c r="K1556" s="3">
        <v>27</v>
      </c>
      <c r="L1556" s="3" t="s">
        <v>151</v>
      </c>
      <c r="M1556" s="3" t="str">
        <f>IF(shopping_behavior_updated[[#This Row],[Subscription Status]]="","desconocido",shopping_behavior_updated[[#This Row],[Subscription Status]])</f>
        <v>No</v>
      </c>
      <c r="N1556" s="3" t="s">
        <v>53</v>
      </c>
      <c r="O1556" s="3" t="s">
        <v>25</v>
      </c>
      <c r="P1556" s="3" t="s">
        <v>25</v>
      </c>
      <c r="Q1556" s="3">
        <v>18</v>
      </c>
      <c r="R1556" s="3" t="s">
        <v>32</v>
      </c>
      <c r="S1556" s="3" t="s">
        <v>75</v>
      </c>
      <c r="T1556" s="3">
        <f>COUNTBLANK(shopping_behavior_updated[Customer ID])</f>
        <v>0</v>
      </c>
      <c r="U1556" s="3">
        <f>IF(IFERROR(VLOOKUP(shopping_behavior_updated[[#This Row],[Customer ID]],A1557:$A$3902,1,FALSE),0),1,0)</f>
        <v>0</v>
      </c>
    </row>
    <row r="1557" spans="1:21" x14ac:dyDescent="0.2">
      <c r="A1557" s="3">
        <v>1556</v>
      </c>
      <c r="B1557" s="3">
        <v>43</v>
      </c>
      <c r="C1557" s="3" t="s">
        <v>18</v>
      </c>
      <c r="D1557" s="3" t="s">
        <v>58</v>
      </c>
      <c r="E1557" s="3" t="s">
        <v>20</v>
      </c>
      <c r="F1557" s="3">
        <v>47</v>
      </c>
      <c r="G1557" s="3" t="s">
        <v>122</v>
      </c>
      <c r="H1557" s="3" t="s">
        <v>35</v>
      </c>
      <c r="I1557" s="3" t="s">
        <v>108</v>
      </c>
      <c r="J1557" s="3" t="s">
        <v>24</v>
      </c>
      <c r="K1557" s="3">
        <v>45</v>
      </c>
      <c r="L1557" s="3" t="s">
        <v>151</v>
      </c>
      <c r="M1557" s="3" t="str">
        <f>IF(shopping_behavior_updated[[#This Row],[Subscription Status]]="","desconocido",shopping_behavior_updated[[#This Row],[Subscription Status]])</f>
        <v>No</v>
      </c>
      <c r="N1557" s="3" t="s">
        <v>37</v>
      </c>
      <c r="O1557" s="3" t="s">
        <v>25</v>
      </c>
      <c r="P1557" s="3" t="s">
        <v>25</v>
      </c>
      <c r="Q1557" s="3">
        <v>44</v>
      </c>
      <c r="R1557" s="3" t="s">
        <v>32</v>
      </c>
      <c r="S1557" s="3" t="s">
        <v>57</v>
      </c>
      <c r="T1557" s="3">
        <f>COUNTBLANK(shopping_behavior_updated[Customer ID])</f>
        <v>0</v>
      </c>
      <c r="U1557" s="3">
        <f>IF(IFERROR(VLOOKUP(shopping_behavior_updated[[#This Row],[Customer ID]],A1558:$A$3902,1,FALSE),0),1,0)</f>
        <v>0</v>
      </c>
    </row>
    <row r="1558" spans="1:21" x14ac:dyDescent="0.2">
      <c r="A1558" s="3">
        <v>1557</v>
      </c>
      <c r="B1558" s="3">
        <v>43</v>
      </c>
      <c r="C1558" s="3" t="s">
        <v>18</v>
      </c>
      <c r="D1558" s="3" t="s">
        <v>103</v>
      </c>
      <c r="E1558" s="3" t="s">
        <v>20</v>
      </c>
      <c r="F1558" s="3">
        <v>57</v>
      </c>
      <c r="G1558" s="3" t="s">
        <v>89</v>
      </c>
      <c r="H1558" s="3" t="s">
        <v>43</v>
      </c>
      <c r="I1558" s="3" t="s">
        <v>79</v>
      </c>
      <c r="J1558" s="3" t="s">
        <v>56</v>
      </c>
      <c r="K1558" s="3">
        <v>27</v>
      </c>
      <c r="L1558" s="3" t="s">
        <v>151</v>
      </c>
      <c r="M1558" s="3" t="str">
        <f>IF(shopping_behavior_updated[[#This Row],[Subscription Status]]="","desconocido",shopping_behavior_updated[[#This Row],[Subscription Status]])</f>
        <v>No</v>
      </c>
      <c r="N1558" s="3" t="s">
        <v>53</v>
      </c>
      <c r="O1558" s="3" t="s">
        <v>25</v>
      </c>
      <c r="P1558" s="3" t="s">
        <v>25</v>
      </c>
      <c r="Q1558" s="3">
        <v>26</v>
      </c>
      <c r="R1558" s="3" t="s">
        <v>38</v>
      </c>
      <c r="S1558" s="3" t="s">
        <v>57</v>
      </c>
      <c r="T1558" s="3">
        <f>COUNTBLANK(shopping_behavior_updated[Customer ID])</f>
        <v>0</v>
      </c>
      <c r="U1558" s="3">
        <f>IF(IFERROR(VLOOKUP(shopping_behavior_updated[[#This Row],[Customer ID]],A1559:$A$3902,1,FALSE),0),1,0)</f>
        <v>0</v>
      </c>
    </row>
    <row r="1559" spans="1:21" x14ac:dyDescent="0.2">
      <c r="A1559" s="3">
        <v>1558</v>
      </c>
      <c r="B1559" s="3">
        <v>27</v>
      </c>
      <c r="C1559" s="3" t="s">
        <v>18</v>
      </c>
      <c r="D1559" s="3" t="s">
        <v>131</v>
      </c>
      <c r="E1559" s="3" t="s">
        <v>66</v>
      </c>
      <c r="F1559" s="3">
        <v>34</v>
      </c>
      <c r="G1559" s="3" t="s">
        <v>146</v>
      </c>
      <c r="H1559" s="3" t="s">
        <v>22</v>
      </c>
      <c r="I1559" s="3" t="s">
        <v>135</v>
      </c>
      <c r="J1559" s="3" t="s">
        <v>56</v>
      </c>
      <c r="K1559" s="3">
        <v>35</v>
      </c>
      <c r="L1559" s="3" t="s">
        <v>151</v>
      </c>
      <c r="M1559" s="3" t="str">
        <f>IF(shopping_behavior_updated[[#This Row],[Subscription Status]]="","desconocido",shopping_behavior_updated[[#This Row],[Subscription Status]])</f>
        <v>No</v>
      </c>
      <c r="N1559" s="3" t="s">
        <v>44</v>
      </c>
      <c r="O1559" s="3" t="s">
        <v>25</v>
      </c>
      <c r="P1559" s="3" t="s">
        <v>25</v>
      </c>
      <c r="Q1559" s="3">
        <v>34</v>
      </c>
      <c r="R1559" s="3" t="s">
        <v>45</v>
      </c>
      <c r="S1559" s="3" t="s">
        <v>57</v>
      </c>
      <c r="T1559" s="3">
        <f>COUNTBLANK(shopping_behavior_updated[Customer ID])</f>
        <v>0</v>
      </c>
      <c r="U1559" s="3">
        <f>IF(IFERROR(VLOOKUP(shopping_behavior_updated[[#This Row],[Customer ID]],A1560:$A$3902,1,FALSE),0),1,0)</f>
        <v>0</v>
      </c>
    </row>
    <row r="1560" spans="1:21" x14ac:dyDescent="0.2">
      <c r="A1560" s="3">
        <v>1559</v>
      </c>
      <c r="B1560" s="3">
        <v>35</v>
      </c>
      <c r="C1560" s="3" t="s">
        <v>18</v>
      </c>
      <c r="D1560" s="3" t="s">
        <v>88</v>
      </c>
      <c r="E1560" s="3" t="s">
        <v>66</v>
      </c>
      <c r="F1560" s="3">
        <v>75</v>
      </c>
      <c r="G1560" s="3" t="s">
        <v>129</v>
      </c>
      <c r="H1560" s="3" t="s">
        <v>91</v>
      </c>
      <c r="I1560" s="3" t="s">
        <v>84</v>
      </c>
      <c r="J1560" s="3" t="s">
        <v>56</v>
      </c>
      <c r="K1560" s="3">
        <v>35</v>
      </c>
      <c r="L1560" s="3" t="s">
        <v>151</v>
      </c>
      <c r="M1560" s="3" t="str">
        <f>IF(shopping_behavior_updated[[#This Row],[Subscription Status]]="","desconocido",shopping_behavior_updated[[#This Row],[Subscription Status]])</f>
        <v>No</v>
      </c>
      <c r="N1560" s="3" t="s">
        <v>26</v>
      </c>
      <c r="O1560" s="3" t="s">
        <v>25</v>
      </c>
      <c r="P1560" s="3" t="s">
        <v>25</v>
      </c>
      <c r="Q1560" s="3">
        <v>24</v>
      </c>
      <c r="R1560" s="3" t="s">
        <v>38</v>
      </c>
      <c r="S1560" s="3" t="s">
        <v>96</v>
      </c>
      <c r="T1560" s="3">
        <f>COUNTBLANK(shopping_behavior_updated[Customer ID])</f>
        <v>0</v>
      </c>
      <c r="U1560" s="3">
        <f>IF(IFERROR(VLOOKUP(shopping_behavior_updated[[#This Row],[Customer ID]],A1561:$A$3902,1,FALSE),0),1,0)</f>
        <v>0</v>
      </c>
    </row>
    <row r="1561" spans="1:21" x14ac:dyDescent="0.2">
      <c r="A1561" s="3">
        <v>1560</v>
      </c>
      <c r="B1561" s="3">
        <v>43</v>
      </c>
      <c r="C1561" s="3" t="s">
        <v>18</v>
      </c>
      <c r="D1561" s="3" t="s">
        <v>118</v>
      </c>
      <c r="E1561" s="3" t="s">
        <v>66</v>
      </c>
      <c r="F1561" s="3">
        <v>94</v>
      </c>
      <c r="G1561" s="3" t="s">
        <v>46</v>
      </c>
      <c r="H1561" s="3" t="s">
        <v>22</v>
      </c>
      <c r="I1561" s="3" t="s">
        <v>117</v>
      </c>
      <c r="J1561" s="3" t="s">
        <v>56</v>
      </c>
      <c r="K1561" s="3">
        <v>45</v>
      </c>
      <c r="L1561" s="3" t="s">
        <v>151</v>
      </c>
      <c r="M1561" s="3" t="str">
        <f>IF(shopping_behavior_updated[[#This Row],[Subscription Status]]="","desconocido",shopping_behavior_updated[[#This Row],[Subscription Status]])</f>
        <v>No</v>
      </c>
      <c r="N1561" s="3" t="s">
        <v>73</v>
      </c>
      <c r="O1561" s="3" t="s">
        <v>25</v>
      </c>
      <c r="P1561" s="3" t="s">
        <v>25</v>
      </c>
      <c r="Q1561" s="3">
        <v>23</v>
      </c>
      <c r="R1561" s="3" t="s">
        <v>45</v>
      </c>
      <c r="S1561" s="3" t="s">
        <v>28</v>
      </c>
      <c r="T1561" s="3">
        <f>COUNTBLANK(shopping_behavior_updated[Customer ID])</f>
        <v>0</v>
      </c>
      <c r="U1561" s="3">
        <f>IF(IFERROR(VLOOKUP(shopping_behavior_updated[[#This Row],[Customer ID]],A1562:$A$3902,1,FALSE),0),1,0)</f>
        <v>0</v>
      </c>
    </row>
    <row r="1562" spans="1:21" x14ac:dyDescent="0.2">
      <c r="A1562" s="3">
        <v>1561</v>
      </c>
      <c r="B1562" s="3">
        <v>57</v>
      </c>
      <c r="C1562" s="3" t="s">
        <v>18</v>
      </c>
      <c r="D1562" s="3" t="s">
        <v>123</v>
      </c>
      <c r="E1562" s="3" t="s">
        <v>66</v>
      </c>
      <c r="F1562" s="3">
        <v>84</v>
      </c>
      <c r="G1562" s="3" t="s">
        <v>46</v>
      </c>
      <c r="H1562" s="3" t="s">
        <v>43</v>
      </c>
      <c r="I1562" s="3" t="s">
        <v>84</v>
      </c>
      <c r="J1562" s="3" t="s">
        <v>24</v>
      </c>
      <c r="K1562" s="3">
        <v>38</v>
      </c>
      <c r="L1562" s="3" t="s">
        <v>151</v>
      </c>
      <c r="M1562" s="3" t="str">
        <f>IF(shopping_behavior_updated[[#This Row],[Subscription Status]]="","desconocido",shopping_behavior_updated[[#This Row],[Subscription Status]])</f>
        <v>No</v>
      </c>
      <c r="N1562" s="3" t="s">
        <v>37</v>
      </c>
      <c r="O1562" s="3" t="s">
        <v>25</v>
      </c>
      <c r="P1562" s="3" t="s">
        <v>25</v>
      </c>
      <c r="Q1562" s="3">
        <v>3</v>
      </c>
      <c r="R1562" s="3" t="s">
        <v>85</v>
      </c>
      <c r="S1562" s="3" t="s">
        <v>39</v>
      </c>
      <c r="T1562" s="3">
        <f>COUNTBLANK(shopping_behavior_updated[Customer ID])</f>
        <v>0</v>
      </c>
      <c r="U1562" s="3">
        <f>IF(IFERROR(VLOOKUP(shopping_behavior_updated[[#This Row],[Customer ID]],A1563:$A$3902,1,FALSE),0),1,0)</f>
        <v>0</v>
      </c>
    </row>
    <row r="1563" spans="1:21" x14ac:dyDescent="0.2">
      <c r="A1563" s="3">
        <v>1562</v>
      </c>
      <c r="B1563" s="3">
        <v>50</v>
      </c>
      <c r="C1563" s="3" t="s">
        <v>18</v>
      </c>
      <c r="D1563" s="3" t="s">
        <v>118</v>
      </c>
      <c r="E1563" s="3" t="s">
        <v>66</v>
      </c>
      <c r="F1563" s="3">
        <v>38</v>
      </c>
      <c r="G1563" s="3" t="s">
        <v>90</v>
      </c>
      <c r="H1563" s="3" t="s">
        <v>43</v>
      </c>
      <c r="I1563" s="3" t="s">
        <v>125</v>
      </c>
      <c r="J1563" s="3" t="s">
        <v>52</v>
      </c>
      <c r="K1563" s="3">
        <v>38</v>
      </c>
      <c r="L1563" s="3" t="s">
        <v>151</v>
      </c>
      <c r="M1563" s="3" t="str">
        <f>IF(shopping_behavior_updated[[#This Row],[Subscription Status]]="","desconocido",shopping_behavior_updated[[#This Row],[Subscription Status]])</f>
        <v>No</v>
      </c>
      <c r="N1563" s="3" t="s">
        <v>53</v>
      </c>
      <c r="O1563" s="3" t="s">
        <v>25</v>
      </c>
      <c r="P1563" s="3" t="s">
        <v>25</v>
      </c>
      <c r="Q1563" s="3">
        <v>2</v>
      </c>
      <c r="R1563" s="3" t="s">
        <v>74</v>
      </c>
      <c r="S1563" s="3" t="s">
        <v>57</v>
      </c>
      <c r="T1563" s="3">
        <f>COUNTBLANK(shopping_behavior_updated[Customer ID])</f>
        <v>0</v>
      </c>
      <c r="U1563" s="3">
        <f>IF(IFERROR(VLOOKUP(shopping_behavior_updated[[#This Row],[Customer ID]],A1564:$A$3902,1,FALSE),0),1,0)</f>
        <v>0</v>
      </c>
    </row>
    <row r="1564" spans="1:21" x14ac:dyDescent="0.2">
      <c r="A1564" s="3">
        <v>1563</v>
      </c>
      <c r="B1564" s="3">
        <v>37</v>
      </c>
      <c r="C1564" s="3" t="s">
        <v>18</v>
      </c>
      <c r="D1564" s="3" t="s">
        <v>118</v>
      </c>
      <c r="E1564" s="3" t="s">
        <v>66</v>
      </c>
      <c r="F1564" s="3">
        <v>75</v>
      </c>
      <c r="G1564" s="3" t="s">
        <v>89</v>
      </c>
      <c r="H1564" s="3" t="s">
        <v>43</v>
      </c>
      <c r="I1564" s="3" t="s">
        <v>72</v>
      </c>
      <c r="J1564" s="3" t="s">
        <v>24</v>
      </c>
      <c r="K1564" s="3">
        <v>32</v>
      </c>
      <c r="L1564" s="3" t="s">
        <v>151</v>
      </c>
      <c r="M1564" s="3" t="str">
        <f>IF(shopping_behavior_updated[[#This Row],[Subscription Status]]="","desconocido",shopping_behavior_updated[[#This Row],[Subscription Status]])</f>
        <v>No</v>
      </c>
      <c r="N1564" s="3" t="s">
        <v>44</v>
      </c>
      <c r="O1564" s="3" t="s">
        <v>25</v>
      </c>
      <c r="P1564" s="3" t="s">
        <v>25</v>
      </c>
      <c r="Q1564" s="3">
        <v>23</v>
      </c>
      <c r="R1564" s="3" t="s">
        <v>27</v>
      </c>
      <c r="S1564" s="3" t="s">
        <v>75</v>
      </c>
      <c r="T1564" s="3">
        <f>COUNTBLANK(shopping_behavior_updated[Customer ID])</f>
        <v>0</v>
      </c>
      <c r="U1564" s="3">
        <f>IF(IFERROR(VLOOKUP(shopping_behavior_updated[[#This Row],[Customer ID]],A1565:$A$3902,1,FALSE),0),1,0)</f>
        <v>0</v>
      </c>
    </row>
    <row r="1565" spans="1:21" x14ac:dyDescent="0.2">
      <c r="A1565" s="3">
        <v>1564</v>
      </c>
      <c r="B1565" s="3">
        <v>68</v>
      </c>
      <c r="C1565" s="3" t="s">
        <v>18</v>
      </c>
      <c r="D1565" s="3" t="s">
        <v>94</v>
      </c>
      <c r="E1565" s="3" t="s">
        <v>20</v>
      </c>
      <c r="F1565" s="3">
        <v>44</v>
      </c>
      <c r="G1565" s="3" t="s">
        <v>110</v>
      </c>
      <c r="H1565" s="3" t="s">
        <v>43</v>
      </c>
      <c r="I1565" s="3" t="s">
        <v>84</v>
      </c>
      <c r="J1565" s="3" t="s">
        <v>56</v>
      </c>
      <c r="K1565" s="3">
        <v>43</v>
      </c>
      <c r="L1565" s="3" t="s">
        <v>151</v>
      </c>
      <c r="M1565" s="3" t="str">
        <f>IF(shopping_behavior_updated[[#This Row],[Subscription Status]]="","desconocido",shopping_behavior_updated[[#This Row],[Subscription Status]])</f>
        <v>No</v>
      </c>
      <c r="N1565" s="3" t="s">
        <v>44</v>
      </c>
      <c r="O1565" s="3" t="s">
        <v>25</v>
      </c>
      <c r="P1565" s="3" t="s">
        <v>25</v>
      </c>
      <c r="Q1565" s="3">
        <v>8</v>
      </c>
      <c r="R1565" s="3" t="s">
        <v>32</v>
      </c>
      <c r="S1565" s="3" t="s">
        <v>39</v>
      </c>
      <c r="T1565" s="3">
        <f>COUNTBLANK(shopping_behavior_updated[Customer ID])</f>
        <v>0</v>
      </c>
      <c r="U1565" s="3">
        <f>IF(IFERROR(VLOOKUP(shopping_behavior_updated[[#This Row],[Customer ID]],A1566:$A$3902,1,FALSE),0),1,0)</f>
        <v>0</v>
      </c>
    </row>
    <row r="1566" spans="1:21" x14ac:dyDescent="0.2">
      <c r="A1566" s="3">
        <v>1565</v>
      </c>
      <c r="B1566" s="3">
        <v>22</v>
      </c>
      <c r="C1566" s="3" t="s">
        <v>18</v>
      </c>
      <c r="D1566" s="3" t="s">
        <v>131</v>
      </c>
      <c r="E1566" s="3" t="s">
        <v>66</v>
      </c>
      <c r="F1566" s="3">
        <v>33</v>
      </c>
      <c r="G1566" s="3" t="s">
        <v>98</v>
      </c>
      <c r="H1566" s="3" t="s">
        <v>91</v>
      </c>
      <c r="I1566" s="3" t="s">
        <v>47</v>
      </c>
      <c r="J1566" s="3" t="s">
        <v>52</v>
      </c>
      <c r="K1566" s="3">
        <v>45</v>
      </c>
      <c r="L1566" s="3" t="s">
        <v>151</v>
      </c>
      <c r="M1566" s="3" t="str">
        <f>IF(shopping_behavior_updated[[#This Row],[Subscription Status]]="","desconocido",shopping_behavior_updated[[#This Row],[Subscription Status]])</f>
        <v>No</v>
      </c>
      <c r="N1566" s="3" t="s">
        <v>44</v>
      </c>
      <c r="O1566" s="3" t="s">
        <v>25</v>
      </c>
      <c r="P1566" s="3" t="s">
        <v>25</v>
      </c>
      <c r="Q1566" s="3">
        <v>30</v>
      </c>
      <c r="R1566" s="3" t="s">
        <v>85</v>
      </c>
      <c r="S1566" s="3" t="s">
        <v>96</v>
      </c>
      <c r="T1566" s="3">
        <f>COUNTBLANK(shopping_behavior_updated[Customer ID])</f>
        <v>0</v>
      </c>
      <c r="U1566" s="3">
        <f>IF(IFERROR(VLOOKUP(shopping_behavior_updated[[#This Row],[Customer ID]],A1567:$A$3902,1,FALSE),0),1,0)</f>
        <v>0</v>
      </c>
    </row>
    <row r="1567" spans="1:21" x14ac:dyDescent="0.2">
      <c r="A1567" s="3">
        <v>1566</v>
      </c>
      <c r="B1567" s="3">
        <v>58</v>
      </c>
      <c r="C1567" s="3" t="s">
        <v>18</v>
      </c>
      <c r="D1567" s="3" t="s">
        <v>88</v>
      </c>
      <c r="E1567" s="3" t="s">
        <v>66</v>
      </c>
      <c r="F1567" s="3">
        <v>93</v>
      </c>
      <c r="G1567" s="3" t="s">
        <v>134</v>
      </c>
      <c r="H1567" s="3" t="s">
        <v>22</v>
      </c>
      <c r="I1567" s="3" t="s">
        <v>99</v>
      </c>
      <c r="J1567" s="3" t="s">
        <v>56</v>
      </c>
      <c r="K1567" s="3">
        <v>42</v>
      </c>
      <c r="L1567" s="3" t="s">
        <v>151</v>
      </c>
      <c r="M1567" s="3" t="str">
        <f>IF(shopping_behavior_updated[[#This Row],[Subscription Status]]="","desconocido",shopping_behavior_updated[[#This Row],[Subscription Status]])</f>
        <v>No</v>
      </c>
      <c r="N1567" s="3" t="s">
        <v>37</v>
      </c>
      <c r="O1567" s="3" t="s">
        <v>25</v>
      </c>
      <c r="P1567" s="3" t="s">
        <v>25</v>
      </c>
      <c r="Q1567" s="3">
        <v>48</v>
      </c>
      <c r="R1567" s="3" t="s">
        <v>45</v>
      </c>
      <c r="S1567" s="3" t="s">
        <v>48</v>
      </c>
      <c r="T1567" s="3">
        <f>COUNTBLANK(shopping_behavior_updated[Customer ID])</f>
        <v>0</v>
      </c>
      <c r="U1567" s="3">
        <f>IF(IFERROR(VLOOKUP(shopping_behavior_updated[[#This Row],[Customer ID]],A1568:$A$3902,1,FALSE),0),1,0)</f>
        <v>0</v>
      </c>
    </row>
    <row r="1568" spans="1:21" x14ac:dyDescent="0.2">
      <c r="A1568" s="3">
        <v>1567</v>
      </c>
      <c r="B1568" s="3">
        <v>48</v>
      </c>
      <c r="C1568" s="3" t="s">
        <v>18</v>
      </c>
      <c r="D1568" s="3" t="s">
        <v>49</v>
      </c>
      <c r="E1568" s="3" t="s">
        <v>41</v>
      </c>
      <c r="F1568" s="3">
        <v>99</v>
      </c>
      <c r="G1568" s="3" t="s">
        <v>50</v>
      </c>
      <c r="H1568" s="3" t="s">
        <v>35</v>
      </c>
      <c r="I1568" s="3" t="s">
        <v>95</v>
      </c>
      <c r="J1568" s="3" t="s">
        <v>24</v>
      </c>
      <c r="K1568" s="3">
        <v>3</v>
      </c>
      <c r="L1568" s="3" t="s">
        <v>151</v>
      </c>
      <c r="M1568" s="3" t="str">
        <f>IF(shopping_behavior_updated[[#This Row],[Subscription Status]]="","desconocido",shopping_behavior_updated[[#This Row],[Subscription Status]])</f>
        <v>No</v>
      </c>
      <c r="N1568" s="3" t="s">
        <v>37</v>
      </c>
      <c r="O1568" s="3" t="s">
        <v>25</v>
      </c>
      <c r="P1568" s="3" t="s">
        <v>25</v>
      </c>
      <c r="Q1568" s="3">
        <v>21</v>
      </c>
      <c r="R1568" s="3" t="s">
        <v>32</v>
      </c>
      <c r="S1568" s="3" t="s">
        <v>75</v>
      </c>
      <c r="T1568" s="3">
        <f>COUNTBLANK(shopping_behavior_updated[Customer ID])</f>
        <v>0</v>
      </c>
      <c r="U1568" s="3">
        <f>IF(IFERROR(VLOOKUP(shopping_behavior_updated[[#This Row],[Customer ID]],A1569:$A$3902,1,FALSE),0),1,0)</f>
        <v>0</v>
      </c>
    </row>
    <row r="1569" spans="1:21" x14ac:dyDescent="0.2">
      <c r="A1569" s="3">
        <v>1568</v>
      </c>
      <c r="B1569" s="3">
        <v>30</v>
      </c>
      <c r="C1569" s="3" t="s">
        <v>18</v>
      </c>
      <c r="D1569" s="3" t="s">
        <v>131</v>
      </c>
      <c r="E1569" s="3" t="s">
        <v>66</v>
      </c>
      <c r="F1569" s="3">
        <v>33</v>
      </c>
      <c r="G1569" s="3" t="s">
        <v>147</v>
      </c>
      <c r="H1569" s="3" t="s">
        <v>43</v>
      </c>
      <c r="I1569" s="3" t="s">
        <v>47</v>
      </c>
      <c r="J1569" s="3" t="s">
        <v>36</v>
      </c>
      <c r="K1569" s="3">
        <v>41</v>
      </c>
      <c r="L1569" s="3" t="s">
        <v>151</v>
      </c>
      <c r="M1569" s="3" t="str">
        <f>IF(shopping_behavior_updated[[#This Row],[Subscription Status]]="","desconocido",shopping_behavior_updated[[#This Row],[Subscription Status]])</f>
        <v>No</v>
      </c>
      <c r="N1569" s="3" t="s">
        <v>53</v>
      </c>
      <c r="O1569" s="3" t="s">
        <v>25</v>
      </c>
      <c r="P1569" s="3" t="s">
        <v>25</v>
      </c>
      <c r="Q1569" s="3">
        <v>9</v>
      </c>
      <c r="R1569" s="3" t="s">
        <v>32</v>
      </c>
      <c r="S1569" s="3" t="s">
        <v>87</v>
      </c>
      <c r="T1569" s="3">
        <f>COUNTBLANK(shopping_behavior_updated[Customer ID])</f>
        <v>0</v>
      </c>
      <c r="U1569" s="3">
        <f>IF(IFERROR(VLOOKUP(shopping_behavior_updated[[#This Row],[Customer ID]],A1570:$A$3902,1,FALSE),0),1,0)</f>
        <v>0</v>
      </c>
    </row>
    <row r="1570" spans="1:21" x14ac:dyDescent="0.2">
      <c r="A1570" s="3">
        <v>1569</v>
      </c>
      <c r="B1570" s="3">
        <v>51</v>
      </c>
      <c r="C1570" s="3" t="s">
        <v>18</v>
      </c>
      <c r="D1570" s="3" t="s">
        <v>49</v>
      </c>
      <c r="E1570" s="3" t="s">
        <v>41</v>
      </c>
      <c r="F1570" s="3">
        <v>76</v>
      </c>
      <c r="G1570" s="3" t="s">
        <v>148</v>
      </c>
      <c r="H1570" s="3" t="s">
        <v>22</v>
      </c>
      <c r="I1570" s="3" t="s">
        <v>133</v>
      </c>
      <c r="J1570" s="3" t="s">
        <v>36</v>
      </c>
      <c r="K1570" s="3">
        <v>46</v>
      </c>
      <c r="L1570" s="3" t="s">
        <v>151</v>
      </c>
      <c r="M1570" s="3" t="str">
        <f>IF(shopping_behavior_updated[[#This Row],[Subscription Status]]="","desconocido",shopping_behavior_updated[[#This Row],[Subscription Status]])</f>
        <v>No</v>
      </c>
      <c r="N1570" s="3" t="s">
        <v>73</v>
      </c>
      <c r="O1570" s="3" t="s">
        <v>25</v>
      </c>
      <c r="P1570" s="3" t="s">
        <v>25</v>
      </c>
      <c r="Q1570" s="3">
        <v>8</v>
      </c>
      <c r="R1570" s="3" t="s">
        <v>85</v>
      </c>
      <c r="S1570" s="3" t="s">
        <v>87</v>
      </c>
      <c r="T1570" s="3">
        <f>COUNTBLANK(shopping_behavior_updated[Customer ID])</f>
        <v>0</v>
      </c>
      <c r="U1570" s="3">
        <f>IF(IFERROR(VLOOKUP(shopping_behavior_updated[[#This Row],[Customer ID]],A1571:$A$3902,1,FALSE),0),1,0)</f>
        <v>0</v>
      </c>
    </row>
    <row r="1571" spans="1:21" x14ac:dyDescent="0.2">
      <c r="A1571" s="3">
        <v>1570</v>
      </c>
      <c r="B1571" s="3">
        <v>20</v>
      </c>
      <c r="C1571" s="3" t="s">
        <v>18</v>
      </c>
      <c r="D1571" s="3" t="s">
        <v>86</v>
      </c>
      <c r="E1571" s="3" t="s">
        <v>20</v>
      </c>
      <c r="F1571" s="3">
        <v>63</v>
      </c>
      <c r="G1571" s="3" t="s">
        <v>76</v>
      </c>
      <c r="H1571" s="3" t="s">
        <v>43</v>
      </c>
      <c r="I1571" s="3" t="s">
        <v>120</v>
      </c>
      <c r="J1571" s="3" t="s">
        <v>52</v>
      </c>
      <c r="K1571" s="3">
        <v>29</v>
      </c>
      <c r="L1571" s="3" t="s">
        <v>151</v>
      </c>
      <c r="M1571" s="3" t="str">
        <f>IF(shopping_behavior_updated[[#This Row],[Subscription Status]]="","desconocido",shopping_behavior_updated[[#This Row],[Subscription Status]])</f>
        <v>No</v>
      </c>
      <c r="N1571" s="3" t="s">
        <v>53</v>
      </c>
      <c r="O1571" s="3" t="s">
        <v>25</v>
      </c>
      <c r="P1571" s="3" t="s">
        <v>25</v>
      </c>
      <c r="Q1571" s="3">
        <v>29</v>
      </c>
      <c r="R1571" s="3" t="s">
        <v>85</v>
      </c>
      <c r="S1571" s="3" t="s">
        <v>39</v>
      </c>
      <c r="T1571" s="3">
        <f>COUNTBLANK(shopping_behavior_updated[Customer ID])</f>
        <v>0</v>
      </c>
      <c r="U1571" s="3">
        <f>IF(IFERROR(VLOOKUP(shopping_behavior_updated[[#This Row],[Customer ID]],A1572:$A$3902,1,FALSE),0),1,0)</f>
        <v>0</v>
      </c>
    </row>
    <row r="1572" spans="1:21" x14ac:dyDescent="0.2">
      <c r="A1572" s="3">
        <v>1571</v>
      </c>
      <c r="B1572" s="3">
        <v>30</v>
      </c>
      <c r="C1572" s="3" t="s">
        <v>18</v>
      </c>
      <c r="D1572" s="3" t="s">
        <v>94</v>
      </c>
      <c r="E1572" s="3" t="s">
        <v>20</v>
      </c>
      <c r="F1572" s="3">
        <v>41</v>
      </c>
      <c r="G1572" s="3" t="s">
        <v>67</v>
      </c>
      <c r="H1572" s="3" t="s">
        <v>22</v>
      </c>
      <c r="I1572" s="3" t="s">
        <v>109</v>
      </c>
      <c r="J1572" s="3" t="s">
        <v>24</v>
      </c>
      <c r="K1572" s="3">
        <v>48</v>
      </c>
      <c r="L1572" s="3" t="s">
        <v>151</v>
      </c>
      <c r="M1572" s="3" t="str">
        <f>IF(shopping_behavior_updated[[#This Row],[Subscription Status]]="","desconocido",shopping_behavior_updated[[#This Row],[Subscription Status]])</f>
        <v>No</v>
      </c>
      <c r="N1572" s="3" t="s">
        <v>44</v>
      </c>
      <c r="O1572" s="3" t="s">
        <v>25</v>
      </c>
      <c r="P1572" s="3" t="s">
        <v>25</v>
      </c>
      <c r="Q1572" s="3">
        <v>3</v>
      </c>
      <c r="R1572" s="3" t="s">
        <v>74</v>
      </c>
      <c r="S1572" s="3" t="s">
        <v>96</v>
      </c>
      <c r="T1572" s="3">
        <f>COUNTBLANK(shopping_behavior_updated[Customer ID])</f>
        <v>0</v>
      </c>
      <c r="U1572" s="3">
        <f>IF(IFERROR(VLOOKUP(shopping_behavior_updated[[#This Row],[Customer ID]],A1573:$A$3902,1,FALSE),0),1,0)</f>
        <v>0</v>
      </c>
    </row>
    <row r="1573" spans="1:21" x14ac:dyDescent="0.2">
      <c r="A1573" s="3">
        <v>1572</v>
      </c>
      <c r="B1573" s="3">
        <v>28</v>
      </c>
      <c r="C1573" s="3" t="s">
        <v>18</v>
      </c>
      <c r="D1573" s="3" t="s">
        <v>105</v>
      </c>
      <c r="E1573" s="3" t="s">
        <v>66</v>
      </c>
      <c r="F1573" s="3">
        <v>88</v>
      </c>
      <c r="G1573" s="3" t="s">
        <v>111</v>
      </c>
      <c r="H1573" s="3" t="s">
        <v>22</v>
      </c>
      <c r="I1573" s="3" t="s">
        <v>64</v>
      </c>
      <c r="J1573" s="3" t="s">
        <v>24</v>
      </c>
      <c r="K1573" s="3">
        <v>45</v>
      </c>
      <c r="L1573" s="3" t="s">
        <v>151</v>
      </c>
      <c r="M1573" s="3" t="str">
        <f>IF(shopping_behavior_updated[[#This Row],[Subscription Status]]="","desconocido",shopping_behavior_updated[[#This Row],[Subscription Status]])</f>
        <v>No</v>
      </c>
      <c r="N1573" s="3" t="s">
        <v>44</v>
      </c>
      <c r="O1573" s="3" t="s">
        <v>25</v>
      </c>
      <c r="P1573" s="3" t="s">
        <v>25</v>
      </c>
      <c r="Q1573" s="3">
        <v>11</v>
      </c>
      <c r="R1573" s="3" t="s">
        <v>74</v>
      </c>
      <c r="S1573" s="3" t="s">
        <v>28</v>
      </c>
      <c r="T1573" s="3">
        <f>COUNTBLANK(shopping_behavior_updated[Customer ID])</f>
        <v>0</v>
      </c>
      <c r="U1573" s="3">
        <f>IF(IFERROR(VLOOKUP(shopping_behavior_updated[[#This Row],[Customer ID]],A1574:$A$3902,1,FALSE),0),1,0)</f>
        <v>0</v>
      </c>
    </row>
    <row r="1574" spans="1:21" x14ac:dyDescent="0.2">
      <c r="A1574" s="3">
        <v>1573</v>
      </c>
      <c r="B1574" s="3">
        <v>37</v>
      </c>
      <c r="C1574" s="3" t="s">
        <v>18</v>
      </c>
      <c r="D1574" s="3" t="s">
        <v>86</v>
      </c>
      <c r="E1574" s="3" t="s">
        <v>20</v>
      </c>
      <c r="F1574" s="3">
        <v>92</v>
      </c>
      <c r="G1574" s="3" t="s">
        <v>148</v>
      </c>
      <c r="H1574" s="3" t="s">
        <v>22</v>
      </c>
      <c r="I1574" s="3" t="s">
        <v>51</v>
      </c>
      <c r="J1574" s="3" t="s">
        <v>52</v>
      </c>
      <c r="K1574" s="3">
        <v>34</v>
      </c>
      <c r="L1574" s="3" t="s">
        <v>151</v>
      </c>
      <c r="M1574" s="3" t="str">
        <f>IF(shopping_behavior_updated[[#This Row],[Subscription Status]]="","desconocido",shopping_behavior_updated[[#This Row],[Subscription Status]])</f>
        <v>No</v>
      </c>
      <c r="N1574" s="3" t="s">
        <v>69</v>
      </c>
      <c r="O1574" s="3" t="s">
        <v>25</v>
      </c>
      <c r="P1574" s="3" t="s">
        <v>25</v>
      </c>
      <c r="Q1574" s="3">
        <v>16</v>
      </c>
      <c r="R1574" s="3" t="s">
        <v>85</v>
      </c>
      <c r="S1574" s="3" t="s">
        <v>87</v>
      </c>
      <c r="T1574" s="3">
        <f>COUNTBLANK(shopping_behavior_updated[Customer ID])</f>
        <v>0</v>
      </c>
      <c r="U1574" s="3">
        <f>IF(IFERROR(VLOOKUP(shopping_behavior_updated[[#This Row],[Customer ID]],A1575:$A$3902,1,FALSE),0),1,0)</f>
        <v>0</v>
      </c>
    </row>
    <row r="1575" spans="1:21" x14ac:dyDescent="0.2">
      <c r="A1575" s="3">
        <v>1574</v>
      </c>
      <c r="B1575" s="3">
        <v>36</v>
      </c>
      <c r="C1575" s="3" t="s">
        <v>18</v>
      </c>
      <c r="D1575" s="3" t="s">
        <v>112</v>
      </c>
      <c r="E1575" s="3" t="s">
        <v>20</v>
      </c>
      <c r="F1575" s="3">
        <v>31</v>
      </c>
      <c r="G1575" s="3" t="s">
        <v>113</v>
      </c>
      <c r="H1575" s="3" t="s">
        <v>22</v>
      </c>
      <c r="I1575" s="3" t="s">
        <v>125</v>
      </c>
      <c r="J1575" s="3" t="s">
        <v>52</v>
      </c>
      <c r="K1575" s="3">
        <v>43</v>
      </c>
      <c r="L1575" s="3" t="s">
        <v>151</v>
      </c>
      <c r="M1575" s="3" t="str">
        <f>IF(shopping_behavior_updated[[#This Row],[Subscription Status]]="","desconocido",shopping_behavior_updated[[#This Row],[Subscription Status]])</f>
        <v>No</v>
      </c>
      <c r="N1575" s="3" t="s">
        <v>69</v>
      </c>
      <c r="O1575" s="3" t="s">
        <v>25</v>
      </c>
      <c r="P1575" s="3" t="s">
        <v>25</v>
      </c>
      <c r="Q1575" s="3">
        <v>25</v>
      </c>
      <c r="R1575" s="3" t="s">
        <v>85</v>
      </c>
      <c r="S1575" s="3" t="s">
        <v>39</v>
      </c>
      <c r="T1575" s="3">
        <f>COUNTBLANK(shopping_behavior_updated[Customer ID])</f>
        <v>0</v>
      </c>
      <c r="U1575" s="3">
        <f>IF(IFERROR(VLOOKUP(shopping_behavior_updated[[#This Row],[Customer ID]],A1576:$A$3902,1,FALSE),0),1,0)</f>
        <v>0</v>
      </c>
    </row>
    <row r="1576" spans="1:21" x14ac:dyDescent="0.2">
      <c r="A1576" s="3">
        <v>1575</v>
      </c>
      <c r="B1576" s="3">
        <v>18</v>
      </c>
      <c r="C1576" s="3" t="s">
        <v>18</v>
      </c>
      <c r="D1576" s="3" t="s">
        <v>86</v>
      </c>
      <c r="E1576" s="3" t="s">
        <v>20</v>
      </c>
      <c r="F1576" s="3">
        <v>25</v>
      </c>
      <c r="G1576" s="3" t="s">
        <v>147</v>
      </c>
      <c r="H1576" s="3" t="s">
        <v>35</v>
      </c>
      <c r="I1576" s="3" t="s">
        <v>135</v>
      </c>
      <c r="J1576" s="3" t="s">
        <v>36</v>
      </c>
      <c r="K1576" s="3">
        <v>42</v>
      </c>
      <c r="L1576" s="3" t="s">
        <v>151</v>
      </c>
      <c r="M1576" s="3" t="str">
        <f>IF(shopping_behavior_updated[[#This Row],[Subscription Status]]="","desconocido",shopping_behavior_updated[[#This Row],[Subscription Status]])</f>
        <v>No</v>
      </c>
      <c r="N1576" s="3" t="s">
        <v>37</v>
      </c>
      <c r="O1576" s="3" t="s">
        <v>25</v>
      </c>
      <c r="P1576" s="3" t="s">
        <v>25</v>
      </c>
      <c r="Q1576" s="3">
        <v>32</v>
      </c>
      <c r="R1576" s="3" t="s">
        <v>45</v>
      </c>
      <c r="S1576" s="3" t="s">
        <v>75</v>
      </c>
      <c r="T1576" s="3">
        <f>COUNTBLANK(shopping_behavior_updated[Customer ID])</f>
        <v>0</v>
      </c>
      <c r="U1576" s="3">
        <f>IF(IFERROR(VLOOKUP(shopping_behavior_updated[[#This Row],[Customer ID]],A1577:$A$3902,1,FALSE),0),1,0)</f>
        <v>0</v>
      </c>
    </row>
    <row r="1577" spans="1:21" x14ac:dyDescent="0.2">
      <c r="A1577" s="3">
        <v>1576</v>
      </c>
      <c r="B1577" s="3">
        <v>52</v>
      </c>
      <c r="C1577" s="3" t="s">
        <v>18</v>
      </c>
      <c r="D1577" s="3" t="s">
        <v>54</v>
      </c>
      <c r="E1577" s="3" t="s">
        <v>20</v>
      </c>
      <c r="F1577" s="3">
        <v>28</v>
      </c>
      <c r="G1577" s="3" t="s">
        <v>98</v>
      </c>
      <c r="H1577" s="3" t="s">
        <v>43</v>
      </c>
      <c r="I1577" s="3" t="s">
        <v>47</v>
      </c>
      <c r="J1577" s="3" t="s">
        <v>36</v>
      </c>
      <c r="K1577" s="3">
        <v>36</v>
      </c>
      <c r="L1577" s="3" t="s">
        <v>151</v>
      </c>
      <c r="M1577" s="3" t="str">
        <f>IF(shopping_behavior_updated[[#This Row],[Subscription Status]]="","desconocido",shopping_behavior_updated[[#This Row],[Subscription Status]])</f>
        <v>No</v>
      </c>
      <c r="N1577" s="3" t="s">
        <v>44</v>
      </c>
      <c r="O1577" s="3" t="s">
        <v>25</v>
      </c>
      <c r="P1577" s="3" t="s">
        <v>25</v>
      </c>
      <c r="Q1577" s="3">
        <v>28</v>
      </c>
      <c r="R1577" s="3" t="s">
        <v>32</v>
      </c>
      <c r="S1577" s="3" t="s">
        <v>28</v>
      </c>
      <c r="T1577" s="3">
        <f>COUNTBLANK(shopping_behavior_updated[Customer ID])</f>
        <v>0</v>
      </c>
      <c r="U1577" s="3">
        <f>IF(IFERROR(VLOOKUP(shopping_behavior_updated[[#This Row],[Customer ID]],A1578:$A$3902,1,FALSE),0),1,0)</f>
        <v>0</v>
      </c>
    </row>
    <row r="1578" spans="1:21" x14ac:dyDescent="0.2">
      <c r="A1578" s="3">
        <v>1577</v>
      </c>
      <c r="B1578" s="3">
        <v>56</v>
      </c>
      <c r="C1578" s="3" t="s">
        <v>18</v>
      </c>
      <c r="D1578" s="3" t="s">
        <v>80</v>
      </c>
      <c r="E1578" s="3" t="s">
        <v>20</v>
      </c>
      <c r="F1578" s="3">
        <v>75</v>
      </c>
      <c r="G1578" s="3" t="s">
        <v>150</v>
      </c>
      <c r="H1578" s="3" t="s">
        <v>43</v>
      </c>
      <c r="I1578" s="3" t="s">
        <v>51</v>
      </c>
      <c r="J1578" s="3" t="s">
        <v>36</v>
      </c>
      <c r="K1578" s="3">
        <v>37</v>
      </c>
      <c r="L1578" s="3" t="s">
        <v>151</v>
      </c>
      <c r="M1578" s="3" t="str">
        <f>IF(shopping_behavior_updated[[#This Row],[Subscription Status]]="","desconocido",shopping_behavior_updated[[#This Row],[Subscription Status]])</f>
        <v>No</v>
      </c>
      <c r="N1578" s="3" t="s">
        <v>69</v>
      </c>
      <c r="O1578" s="3" t="s">
        <v>25</v>
      </c>
      <c r="P1578" s="3" t="s">
        <v>25</v>
      </c>
      <c r="Q1578" s="3">
        <v>36</v>
      </c>
      <c r="R1578" s="3" t="s">
        <v>45</v>
      </c>
      <c r="S1578" s="3" t="s">
        <v>87</v>
      </c>
      <c r="T1578" s="3">
        <f>COUNTBLANK(shopping_behavior_updated[Customer ID])</f>
        <v>0</v>
      </c>
      <c r="U1578" s="3">
        <f>IF(IFERROR(VLOOKUP(shopping_behavior_updated[[#This Row],[Customer ID]],A1579:$A$3902,1,FALSE),0),1,0)</f>
        <v>0</v>
      </c>
    </row>
    <row r="1579" spans="1:21" x14ac:dyDescent="0.2">
      <c r="A1579" s="3">
        <v>1578</v>
      </c>
      <c r="B1579" s="3">
        <v>68</v>
      </c>
      <c r="C1579" s="3" t="s">
        <v>18</v>
      </c>
      <c r="D1579" s="3" t="s">
        <v>136</v>
      </c>
      <c r="E1579" s="3" t="s">
        <v>41</v>
      </c>
      <c r="F1579" s="3">
        <v>34</v>
      </c>
      <c r="G1579" s="3" t="s">
        <v>78</v>
      </c>
      <c r="H1579" s="3" t="s">
        <v>35</v>
      </c>
      <c r="I1579" s="3" t="s">
        <v>77</v>
      </c>
      <c r="J1579" s="3" t="s">
        <v>36</v>
      </c>
      <c r="K1579" s="3">
        <v>4</v>
      </c>
      <c r="L1579" s="3" t="s">
        <v>151</v>
      </c>
      <c r="M1579" s="3" t="str">
        <f>IF(shopping_behavior_updated[[#This Row],[Subscription Status]]="","desconocido",shopping_behavior_updated[[#This Row],[Subscription Status]])</f>
        <v>No</v>
      </c>
      <c r="N1579" s="3" t="s">
        <v>53</v>
      </c>
      <c r="O1579" s="3" t="s">
        <v>25</v>
      </c>
      <c r="P1579" s="3" t="s">
        <v>25</v>
      </c>
      <c r="Q1579" s="3">
        <v>7</v>
      </c>
      <c r="R1579" s="3" t="s">
        <v>27</v>
      </c>
      <c r="S1579" s="3" t="s">
        <v>28</v>
      </c>
      <c r="T1579" s="3">
        <f>COUNTBLANK(shopping_behavior_updated[Customer ID])</f>
        <v>0</v>
      </c>
      <c r="U1579" s="3">
        <f>IF(IFERROR(VLOOKUP(shopping_behavior_updated[[#This Row],[Customer ID]],A1580:$A$3902,1,FALSE),0),1,0)</f>
        <v>0</v>
      </c>
    </row>
    <row r="1580" spans="1:21" x14ac:dyDescent="0.2">
      <c r="A1580" s="3">
        <v>1579</v>
      </c>
      <c r="B1580" s="3">
        <v>62</v>
      </c>
      <c r="C1580" s="3" t="s">
        <v>18</v>
      </c>
      <c r="D1580" s="3" t="s">
        <v>94</v>
      </c>
      <c r="E1580" s="3" t="s">
        <v>20</v>
      </c>
      <c r="F1580" s="3">
        <v>97</v>
      </c>
      <c r="G1580" s="3" t="s">
        <v>98</v>
      </c>
      <c r="H1580" s="3" t="s">
        <v>35</v>
      </c>
      <c r="I1580" s="3" t="s">
        <v>31</v>
      </c>
      <c r="J1580" s="3" t="s">
        <v>24</v>
      </c>
      <c r="K1580" s="3">
        <v>49</v>
      </c>
      <c r="L1580" s="3" t="s">
        <v>151</v>
      </c>
      <c r="M1580" s="3" t="str">
        <f>IF(shopping_behavior_updated[[#This Row],[Subscription Status]]="","desconocido",shopping_behavior_updated[[#This Row],[Subscription Status]])</f>
        <v>No</v>
      </c>
      <c r="N1580" s="3" t="s">
        <v>69</v>
      </c>
      <c r="O1580" s="3" t="s">
        <v>25</v>
      </c>
      <c r="P1580" s="3" t="s">
        <v>25</v>
      </c>
      <c r="Q1580" s="3">
        <v>2</v>
      </c>
      <c r="R1580" s="3" t="s">
        <v>45</v>
      </c>
      <c r="S1580" s="3" t="s">
        <v>57</v>
      </c>
      <c r="T1580" s="3">
        <f>COUNTBLANK(shopping_behavior_updated[Customer ID])</f>
        <v>0</v>
      </c>
      <c r="U1580" s="3">
        <f>IF(IFERROR(VLOOKUP(shopping_behavior_updated[[#This Row],[Customer ID]],A1581:$A$3902,1,FALSE),0),1,0)</f>
        <v>0</v>
      </c>
    </row>
    <row r="1581" spans="1:21" x14ac:dyDescent="0.2">
      <c r="A1581" s="3">
        <v>1580</v>
      </c>
      <c r="B1581" s="3">
        <v>35</v>
      </c>
      <c r="C1581" s="3" t="s">
        <v>18</v>
      </c>
      <c r="D1581" s="3" t="s">
        <v>101</v>
      </c>
      <c r="E1581" s="3" t="s">
        <v>62</v>
      </c>
      <c r="F1581" s="3">
        <v>80</v>
      </c>
      <c r="G1581" s="3" t="s">
        <v>100</v>
      </c>
      <c r="H1581" s="3" t="s">
        <v>43</v>
      </c>
      <c r="I1581" s="3" t="s">
        <v>82</v>
      </c>
      <c r="J1581" s="3" t="s">
        <v>52</v>
      </c>
      <c r="K1581" s="3">
        <v>31</v>
      </c>
      <c r="L1581" s="3" t="s">
        <v>151</v>
      </c>
      <c r="M1581" s="3" t="str">
        <f>IF(shopping_behavior_updated[[#This Row],[Subscription Status]]="","desconocido",shopping_behavior_updated[[#This Row],[Subscription Status]])</f>
        <v>No</v>
      </c>
      <c r="N1581" s="3" t="s">
        <v>37</v>
      </c>
      <c r="O1581" s="3" t="s">
        <v>25</v>
      </c>
      <c r="P1581" s="3" t="s">
        <v>25</v>
      </c>
      <c r="Q1581" s="3">
        <v>6</v>
      </c>
      <c r="R1581" s="3" t="s">
        <v>74</v>
      </c>
      <c r="S1581" s="3" t="s">
        <v>87</v>
      </c>
      <c r="T1581" s="3">
        <f>COUNTBLANK(shopping_behavior_updated[Customer ID])</f>
        <v>0</v>
      </c>
      <c r="U1581" s="3">
        <f>IF(IFERROR(VLOOKUP(shopping_behavior_updated[[#This Row],[Customer ID]],A1582:$A$3902,1,FALSE),0),1,0)</f>
        <v>0</v>
      </c>
    </row>
    <row r="1582" spans="1:21" x14ac:dyDescent="0.2">
      <c r="A1582" s="3">
        <v>1581</v>
      </c>
      <c r="B1582" s="3">
        <v>65</v>
      </c>
      <c r="C1582" s="3" t="s">
        <v>18</v>
      </c>
      <c r="D1582" s="3" t="s">
        <v>49</v>
      </c>
      <c r="E1582" s="3" t="s">
        <v>41</v>
      </c>
      <c r="F1582" s="3">
        <v>71</v>
      </c>
      <c r="G1582" s="3" t="s">
        <v>113</v>
      </c>
      <c r="H1582" s="3" t="s">
        <v>22</v>
      </c>
      <c r="I1582" s="3" t="s">
        <v>108</v>
      </c>
      <c r="J1582" s="3" t="s">
        <v>52</v>
      </c>
      <c r="K1582" s="3">
        <v>37</v>
      </c>
      <c r="L1582" s="3" t="s">
        <v>151</v>
      </c>
      <c r="M1582" s="3" t="str">
        <f>IF(shopping_behavior_updated[[#This Row],[Subscription Status]]="","desconocido",shopping_behavior_updated[[#This Row],[Subscription Status]])</f>
        <v>No</v>
      </c>
      <c r="N1582" s="3" t="s">
        <v>53</v>
      </c>
      <c r="O1582" s="3" t="s">
        <v>25</v>
      </c>
      <c r="P1582" s="3" t="s">
        <v>25</v>
      </c>
      <c r="Q1582" s="3">
        <v>30</v>
      </c>
      <c r="R1582" s="3" t="s">
        <v>32</v>
      </c>
      <c r="S1582" s="3" t="s">
        <v>48</v>
      </c>
      <c r="T1582" s="3">
        <f>COUNTBLANK(shopping_behavior_updated[Customer ID])</f>
        <v>0</v>
      </c>
      <c r="U1582" s="3">
        <f>IF(IFERROR(VLOOKUP(shopping_behavior_updated[[#This Row],[Customer ID]],A1583:$A$3902,1,FALSE),0),1,0)</f>
        <v>0</v>
      </c>
    </row>
    <row r="1583" spans="1:21" x14ac:dyDescent="0.2">
      <c r="A1583" s="3">
        <v>1582</v>
      </c>
      <c r="B1583" s="3">
        <v>69</v>
      </c>
      <c r="C1583" s="3" t="s">
        <v>18</v>
      </c>
      <c r="D1583" s="3" t="s">
        <v>105</v>
      </c>
      <c r="E1583" s="3" t="s">
        <v>66</v>
      </c>
      <c r="F1583" s="3">
        <v>77</v>
      </c>
      <c r="G1583" s="3" t="s">
        <v>122</v>
      </c>
      <c r="H1583" s="3" t="s">
        <v>22</v>
      </c>
      <c r="I1583" s="3" t="s">
        <v>84</v>
      </c>
      <c r="J1583" s="3" t="s">
        <v>56</v>
      </c>
      <c r="K1583" s="3">
        <v>42</v>
      </c>
      <c r="L1583" s="3" t="s">
        <v>151</v>
      </c>
      <c r="M1583" s="3" t="str">
        <f>IF(shopping_behavior_updated[[#This Row],[Subscription Status]]="","desconocido",shopping_behavior_updated[[#This Row],[Subscription Status]])</f>
        <v>No</v>
      </c>
      <c r="N1583" s="3" t="s">
        <v>37</v>
      </c>
      <c r="O1583" s="3" t="s">
        <v>25</v>
      </c>
      <c r="P1583" s="3" t="s">
        <v>25</v>
      </c>
      <c r="Q1583" s="3">
        <v>46</v>
      </c>
      <c r="R1583" s="3" t="s">
        <v>32</v>
      </c>
      <c r="S1583" s="3" t="s">
        <v>57</v>
      </c>
      <c r="T1583" s="3">
        <f>COUNTBLANK(shopping_behavior_updated[Customer ID])</f>
        <v>0</v>
      </c>
      <c r="U1583" s="3">
        <f>IF(IFERROR(VLOOKUP(shopping_behavior_updated[[#This Row],[Customer ID]],A1584:$A$3902,1,FALSE),0),1,0)</f>
        <v>0</v>
      </c>
    </row>
    <row r="1584" spans="1:21" x14ac:dyDescent="0.2">
      <c r="A1584" s="3">
        <v>1583</v>
      </c>
      <c r="B1584" s="3">
        <v>28</v>
      </c>
      <c r="C1584" s="3" t="s">
        <v>18</v>
      </c>
      <c r="D1584" s="3" t="s">
        <v>132</v>
      </c>
      <c r="E1584" s="3" t="s">
        <v>66</v>
      </c>
      <c r="F1584" s="3">
        <v>41</v>
      </c>
      <c r="G1584" s="3" t="s">
        <v>76</v>
      </c>
      <c r="H1584" s="3" t="s">
        <v>22</v>
      </c>
      <c r="I1584" s="3" t="s">
        <v>107</v>
      </c>
      <c r="J1584" s="3" t="s">
        <v>36</v>
      </c>
      <c r="K1584" s="3">
        <v>25</v>
      </c>
      <c r="L1584" s="3" t="s">
        <v>151</v>
      </c>
      <c r="M1584" s="3" t="str">
        <f>IF(shopping_behavior_updated[[#This Row],[Subscription Status]]="","desconocido",shopping_behavior_updated[[#This Row],[Subscription Status]])</f>
        <v>No</v>
      </c>
      <c r="N1584" s="3" t="s">
        <v>44</v>
      </c>
      <c r="O1584" s="3" t="s">
        <v>25</v>
      </c>
      <c r="P1584" s="3" t="s">
        <v>25</v>
      </c>
      <c r="Q1584" s="3">
        <v>39</v>
      </c>
      <c r="R1584" s="3" t="s">
        <v>32</v>
      </c>
      <c r="S1584" s="3" t="s">
        <v>87</v>
      </c>
      <c r="T1584" s="3">
        <f>COUNTBLANK(shopping_behavior_updated[Customer ID])</f>
        <v>0</v>
      </c>
      <c r="U1584" s="3">
        <f>IF(IFERROR(VLOOKUP(shopping_behavior_updated[[#This Row],[Customer ID]],A1585:$A$3902,1,FALSE),0),1,0)</f>
        <v>0</v>
      </c>
    </row>
    <row r="1585" spans="1:21" x14ac:dyDescent="0.2">
      <c r="A1585" s="3">
        <v>1584</v>
      </c>
      <c r="B1585" s="3">
        <v>37</v>
      </c>
      <c r="C1585" s="3" t="s">
        <v>18</v>
      </c>
      <c r="D1585" s="3" t="s">
        <v>118</v>
      </c>
      <c r="E1585" s="3" t="s">
        <v>66</v>
      </c>
      <c r="F1585" s="3">
        <v>92</v>
      </c>
      <c r="G1585" s="3" t="s">
        <v>127</v>
      </c>
      <c r="H1585" s="3" t="s">
        <v>91</v>
      </c>
      <c r="I1585" s="3" t="s">
        <v>133</v>
      </c>
      <c r="J1585" s="3" t="s">
        <v>52</v>
      </c>
      <c r="K1585" s="3">
        <v>43</v>
      </c>
      <c r="L1585" s="3" t="s">
        <v>151</v>
      </c>
      <c r="M1585" s="3" t="str">
        <f>IF(shopping_behavior_updated[[#This Row],[Subscription Status]]="","desconocido",shopping_behavior_updated[[#This Row],[Subscription Status]])</f>
        <v>No</v>
      </c>
      <c r="N1585" s="3" t="s">
        <v>44</v>
      </c>
      <c r="O1585" s="3" t="s">
        <v>25</v>
      </c>
      <c r="P1585" s="3" t="s">
        <v>25</v>
      </c>
      <c r="Q1585" s="3">
        <v>8</v>
      </c>
      <c r="R1585" s="3" t="s">
        <v>27</v>
      </c>
      <c r="S1585" s="3" t="s">
        <v>48</v>
      </c>
      <c r="T1585" s="3">
        <f>COUNTBLANK(shopping_behavior_updated[Customer ID])</f>
        <v>0</v>
      </c>
      <c r="U1585" s="3">
        <f>IF(IFERROR(VLOOKUP(shopping_behavior_updated[[#This Row],[Customer ID]],A1586:$A$3902,1,FALSE),0),1,0)</f>
        <v>0</v>
      </c>
    </row>
    <row r="1586" spans="1:21" x14ac:dyDescent="0.2">
      <c r="A1586" s="3">
        <v>1585</v>
      </c>
      <c r="B1586" s="3">
        <v>41</v>
      </c>
      <c r="C1586" s="3" t="s">
        <v>18</v>
      </c>
      <c r="D1586" s="3" t="s">
        <v>19</v>
      </c>
      <c r="E1586" s="3" t="s">
        <v>20</v>
      </c>
      <c r="F1586" s="3">
        <v>95</v>
      </c>
      <c r="G1586" s="3" t="s">
        <v>76</v>
      </c>
      <c r="H1586" s="3" t="s">
        <v>35</v>
      </c>
      <c r="I1586" s="3" t="s">
        <v>64</v>
      </c>
      <c r="J1586" s="3" t="s">
        <v>36</v>
      </c>
      <c r="K1586" s="3">
        <v>31</v>
      </c>
      <c r="L1586" s="3" t="s">
        <v>151</v>
      </c>
      <c r="M1586" s="3" t="str">
        <f>IF(shopping_behavior_updated[[#This Row],[Subscription Status]]="","desconocido",shopping_behavior_updated[[#This Row],[Subscription Status]])</f>
        <v>No</v>
      </c>
      <c r="N1586" s="3" t="s">
        <v>73</v>
      </c>
      <c r="O1586" s="3" t="s">
        <v>25</v>
      </c>
      <c r="P1586" s="3" t="s">
        <v>25</v>
      </c>
      <c r="Q1586" s="3">
        <v>46</v>
      </c>
      <c r="R1586" s="3" t="s">
        <v>38</v>
      </c>
      <c r="S1586" s="3" t="s">
        <v>57</v>
      </c>
      <c r="T1586" s="3">
        <f>COUNTBLANK(shopping_behavior_updated[Customer ID])</f>
        <v>0</v>
      </c>
      <c r="U1586" s="3">
        <f>IF(IFERROR(VLOOKUP(shopping_behavior_updated[[#This Row],[Customer ID]],A1587:$A$3902,1,FALSE),0),1,0)</f>
        <v>0</v>
      </c>
    </row>
    <row r="1587" spans="1:21" x14ac:dyDescent="0.2">
      <c r="A1587" s="3">
        <v>1586</v>
      </c>
      <c r="B1587" s="3">
        <v>37</v>
      </c>
      <c r="C1587" s="3" t="s">
        <v>18</v>
      </c>
      <c r="D1587" s="3" t="s">
        <v>29</v>
      </c>
      <c r="E1587" s="3" t="s">
        <v>20</v>
      </c>
      <c r="F1587" s="3">
        <v>25</v>
      </c>
      <c r="G1587" s="3" t="s">
        <v>89</v>
      </c>
      <c r="H1587" s="3" t="s">
        <v>43</v>
      </c>
      <c r="I1587" s="3" t="s">
        <v>60</v>
      </c>
      <c r="J1587" s="3" t="s">
        <v>56</v>
      </c>
      <c r="K1587" s="3">
        <v>3</v>
      </c>
      <c r="L1587" s="3" t="s">
        <v>151</v>
      </c>
      <c r="M1587" s="3" t="str">
        <f>IF(shopping_behavior_updated[[#This Row],[Subscription Status]]="","desconocido",shopping_behavior_updated[[#This Row],[Subscription Status]])</f>
        <v>No</v>
      </c>
      <c r="N1587" s="3" t="s">
        <v>44</v>
      </c>
      <c r="O1587" s="3" t="s">
        <v>25</v>
      </c>
      <c r="P1587" s="3" t="s">
        <v>25</v>
      </c>
      <c r="Q1587" s="3">
        <v>40</v>
      </c>
      <c r="R1587" s="3" t="s">
        <v>85</v>
      </c>
      <c r="S1587" s="3" t="s">
        <v>28</v>
      </c>
      <c r="T1587" s="3">
        <f>COUNTBLANK(shopping_behavior_updated[Customer ID])</f>
        <v>0</v>
      </c>
      <c r="U1587" s="3">
        <f>IF(IFERROR(VLOOKUP(shopping_behavior_updated[[#This Row],[Customer ID]],A1588:$A$3902,1,FALSE),0),1,0)</f>
        <v>0</v>
      </c>
    </row>
    <row r="1588" spans="1:21" x14ac:dyDescent="0.2">
      <c r="A1588" s="3">
        <v>1587</v>
      </c>
      <c r="B1588" s="3">
        <v>25</v>
      </c>
      <c r="C1588" s="3" t="s">
        <v>18</v>
      </c>
      <c r="D1588" s="3" t="s">
        <v>136</v>
      </c>
      <c r="E1588" s="3" t="s">
        <v>41</v>
      </c>
      <c r="F1588" s="3">
        <v>77</v>
      </c>
      <c r="G1588" s="3" t="s">
        <v>100</v>
      </c>
      <c r="H1588" s="3" t="s">
        <v>43</v>
      </c>
      <c r="I1588" s="3" t="s">
        <v>72</v>
      </c>
      <c r="J1588" s="3" t="s">
        <v>56</v>
      </c>
      <c r="K1588" s="3">
        <v>4</v>
      </c>
      <c r="L1588" s="3" t="s">
        <v>151</v>
      </c>
      <c r="M1588" s="3" t="str">
        <f>IF(shopping_behavior_updated[[#This Row],[Subscription Status]]="","desconocido",shopping_behavior_updated[[#This Row],[Subscription Status]])</f>
        <v>No</v>
      </c>
      <c r="N1588" s="3" t="s">
        <v>26</v>
      </c>
      <c r="O1588" s="3" t="s">
        <v>25</v>
      </c>
      <c r="P1588" s="3" t="s">
        <v>25</v>
      </c>
      <c r="Q1588" s="3">
        <v>21</v>
      </c>
      <c r="R1588" s="3" t="s">
        <v>74</v>
      </c>
      <c r="S1588" s="3" t="s">
        <v>39</v>
      </c>
      <c r="T1588" s="3">
        <f>COUNTBLANK(shopping_behavior_updated[Customer ID])</f>
        <v>0</v>
      </c>
      <c r="U1588" s="3">
        <f>IF(IFERROR(VLOOKUP(shopping_behavior_updated[[#This Row],[Customer ID]],A1589:$A$3902,1,FALSE),0),1,0)</f>
        <v>0</v>
      </c>
    </row>
    <row r="1589" spans="1:21" x14ac:dyDescent="0.2">
      <c r="A1589" s="3">
        <v>1588</v>
      </c>
      <c r="B1589" s="3">
        <v>41</v>
      </c>
      <c r="C1589" s="3" t="s">
        <v>18</v>
      </c>
      <c r="D1589" s="3" t="s">
        <v>124</v>
      </c>
      <c r="E1589" s="3" t="s">
        <v>20</v>
      </c>
      <c r="F1589" s="3">
        <v>99</v>
      </c>
      <c r="G1589" s="3" t="s">
        <v>89</v>
      </c>
      <c r="H1589" s="3" t="s">
        <v>43</v>
      </c>
      <c r="I1589" s="3" t="s">
        <v>117</v>
      </c>
      <c r="J1589" s="3" t="s">
        <v>52</v>
      </c>
      <c r="K1589" s="3">
        <v>35</v>
      </c>
      <c r="L1589" s="3" t="s">
        <v>151</v>
      </c>
      <c r="M1589" s="3" t="str">
        <f>IF(shopping_behavior_updated[[#This Row],[Subscription Status]]="","desconocido",shopping_behavior_updated[[#This Row],[Subscription Status]])</f>
        <v>No</v>
      </c>
      <c r="N1589" s="3" t="s">
        <v>37</v>
      </c>
      <c r="O1589" s="3" t="s">
        <v>25</v>
      </c>
      <c r="P1589" s="3" t="s">
        <v>25</v>
      </c>
      <c r="Q1589" s="3">
        <v>33</v>
      </c>
      <c r="R1589" s="3" t="s">
        <v>38</v>
      </c>
      <c r="S1589" s="3" t="s">
        <v>28</v>
      </c>
      <c r="T1589" s="3">
        <f>COUNTBLANK(shopping_behavior_updated[Customer ID])</f>
        <v>0</v>
      </c>
      <c r="U1589" s="3">
        <f>IF(IFERROR(VLOOKUP(shopping_behavior_updated[[#This Row],[Customer ID]],A1590:$A$3902,1,FALSE),0),1,0)</f>
        <v>0</v>
      </c>
    </row>
    <row r="1590" spans="1:21" x14ac:dyDescent="0.2">
      <c r="A1590" s="3">
        <v>1589</v>
      </c>
      <c r="B1590" s="3">
        <v>48</v>
      </c>
      <c r="C1590" s="3" t="s">
        <v>18</v>
      </c>
      <c r="D1590" s="3" t="s">
        <v>132</v>
      </c>
      <c r="E1590" s="3" t="s">
        <v>66</v>
      </c>
      <c r="F1590" s="3">
        <v>24</v>
      </c>
      <c r="G1590" s="3" t="s">
        <v>128</v>
      </c>
      <c r="H1590" s="3" t="s">
        <v>22</v>
      </c>
      <c r="I1590" s="3" t="s">
        <v>108</v>
      </c>
      <c r="J1590" s="3" t="s">
        <v>24</v>
      </c>
      <c r="K1590" s="3">
        <v>32</v>
      </c>
      <c r="L1590" s="3" t="s">
        <v>151</v>
      </c>
      <c r="M1590" s="3" t="str">
        <f>IF(shopping_behavior_updated[[#This Row],[Subscription Status]]="","desconocido",shopping_behavior_updated[[#This Row],[Subscription Status]])</f>
        <v>No</v>
      </c>
      <c r="N1590" s="3" t="s">
        <v>44</v>
      </c>
      <c r="O1590" s="3" t="s">
        <v>25</v>
      </c>
      <c r="P1590" s="3" t="s">
        <v>25</v>
      </c>
      <c r="Q1590" s="3">
        <v>3</v>
      </c>
      <c r="R1590" s="3" t="s">
        <v>27</v>
      </c>
      <c r="S1590" s="3" t="s">
        <v>87</v>
      </c>
      <c r="T1590" s="3">
        <f>COUNTBLANK(shopping_behavior_updated[Customer ID])</f>
        <v>0</v>
      </c>
      <c r="U1590" s="3">
        <f>IF(IFERROR(VLOOKUP(shopping_behavior_updated[[#This Row],[Customer ID]],A1591:$A$3902,1,FALSE),0),1,0)</f>
        <v>0</v>
      </c>
    </row>
    <row r="1591" spans="1:21" x14ac:dyDescent="0.2">
      <c r="A1591" s="3">
        <v>1590</v>
      </c>
      <c r="B1591" s="3">
        <v>42</v>
      </c>
      <c r="C1591" s="3" t="s">
        <v>18</v>
      </c>
      <c r="D1591" s="3" t="s">
        <v>49</v>
      </c>
      <c r="E1591" s="3" t="s">
        <v>41</v>
      </c>
      <c r="F1591" s="3">
        <v>72</v>
      </c>
      <c r="G1591" s="3" t="s">
        <v>122</v>
      </c>
      <c r="H1591" s="3" t="s">
        <v>43</v>
      </c>
      <c r="I1591" s="3" t="s">
        <v>64</v>
      </c>
      <c r="J1591" s="3" t="s">
        <v>52</v>
      </c>
      <c r="K1591" s="3">
        <v>27</v>
      </c>
      <c r="L1591" s="3" t="s">
        <v>151</v>
      </c>
      <c r="M1591" s="3" t="str">
        <f>IF(shopping_behavior_updated[[#This Row],[Subscription Status]]="","desconocido",shopping_behavior_updated[[#This Row],[Subscription Status]])</f>
        <v>No</v>
      </c>
      <c r="N1591" s="3" t="s">
        <v>73</v>
      </c>
      <c r="O1591" s="3" t="s">
        <v>25</v>
      </c>
      <c r="P1591" s="3" t="s">
        <v>25</v>
      </c>
      <c r="Q1591" s="3">
        <v>48</v>
      </c>
      <c r="R1591" s="3" t="s">
        <v>32</v>
      </c>
      <c r="S1591" s="3" t="s">
        <v>39</v>
      </c>
      <c r="T1591" s="3">
        <f>COUNTBLANK(shopping_behavior_updated[Customer ID])</f>
        <v>0</v>
      </c>
      <c r="U1591" s="3">
        <f>IF(IFERROR(VLOOKUP(shopping_behavior_updated[[#This Row],[Customer ID]],A1592:$A$3902,1,FALSE),0),1,0)</f>
        <v>0</v>
      </c>
    </row>
    <row r="1592" spans="1:21" x14ac:dyDescent="0.2">
      <c r="A1592" s="3">
        <v>1591</v>
      </c>
      <c r="B1592" s="3">
        <v>54</v>
      </c>
      <c r="C1592" s="3" t="s">
        <v>18</v>
      </c>
      <c r="D1592" s="3" t="s">
        <v>33</v>
      </c>
      <c r="E1592" s="3" t="s">
        <v>20</v>
      </c>
      <c r="F1592" s="3">
        <v>80</v>
      </c>
      <c r="G1592" s="3" t="s">
        <v>149</v>
      </c>
      <c r="H1592" s="3" t="s">
        <v>35</v>
      </c>
      <c r="I1592" s="3" t="s">
        <v>68</v>
      </c>
      <c r="J1592" s="3" t="s">
        <v>24</v>
      </c>
      <c r="K1592" s="3">
        <v>3</v>
      </c>
      <c r="L1592" s="3" t="s">
        <v>151</v>
      </c>
      <c r="M1592" s="3" t="str">
        <f>IF(shopping_behavior_updated[[#This Row],[Subscription Status]]="","desconocido",shopping_behavior_updated[[#This Row],[Subscription Status]])</f>
        <v>No</v>
      </c>
      <c r="N1592" s="3" t="s">
        <v>37</v>
      </c>
      <c r="O1592" s="3" t="s">
        <v>25</v>
      </c>
      <c r="P1592" s="3" t="s">
        <v>25</v>
      </c>
      <c r="Q1592" s="3">
        <v>8</v>
      </c>
      <c r="R1592" s="3" t="s">
        <v>45</v>
      </c>
      <c r="S1592" s="3" t="s">
        <v>48</v>
      </c>
      <c r="T1592" s="3">
        <f>COUNTBLANK(shopping_behavior_updated[Customer ID])</f>
        <v>0</v>
      </c>
      <c r="U1592" s="3">
        <f>IF(IFERROR(VLOOKUP(shopping_behavior_updated[[#This Row],[Customer ID]],A1593:$A$3902,1,FALSE),0),1,0)</f>
        <v>0</v>
      </c>
    </row>
    <row r="1593" spans="1:21" x14ac:dyDescent="0.2">
      <c r="A1593" s="3">
        <v>1592</v>
      </c>
      <c r="B1593" s="3">
        <v>18</v>
      </c>
      <c r="C1593" s="3" t="s">
        <v>18</v>
      </c>
      <c r="D1593" s="3" t="s">
        <v>86</v>
      </c>
      <c r="E1593" s="3" t="s">
        <v>20</v>
      </c>
      <c r="F1593" s="3">
        <v>100</v>
      </c>
      <c r="G1593" s="3" t="s">
        <v>146</v>
      </c>
      <c r="H1593" s="3" t="s">
        <v>22</v>
      </c>
      <c r="I1593" s="3" t="s">
        <v>79</v>
      </c>
      <c r="J1593" s="3" t="s">
        <v>24</v>
      </c>
      <c r="K1593" s="3">
        <v>29</v>
      </c>
      <c r="L1593" s="3" t="s">
        <v>151</v>
      </c>
      <c r="M1593" s="3" t="str">
        <f>IF(shopping_behavior_updated[[#This Row],[Subscription Status]]="","desconocido",shopping_behavior_updated[[#This Row],[Subscription Status]])</f>
        <v>No</v>
      </c>
      <c r="N1593" s="3" t="s">
        <v>44</v>
      </c>
      <c r="O1593" s="3" t="s">
        <v>25</v>
      </c>
      <c r="P1593" s="3" t="s">
        <v>25</v>
      </c>
      <c r="Q1593" s="3">
        <v>24</v>
      </c>
      <c r="R1593" s="3" t="s">
        <v>45</v>
      </c>
      <c r="S1593" s="3" t="s">
        <v>48</v>
      </c>
      <c r="T1593" s="3">
        <f>COUNTBLANK(shopping_behavior_updated[Customer ID])</f>
        <v>0</v>
      </c>
      <c r="U1593" s="3">
        <f>IF(IFERROR(VLOOKUP(shopping_behavior_updated[[#This Row],[Customer ID]],A1594:$A$3902,1,FALSE),0),1,0)</f>
        <v>0</v>
      </c>
    </row>
    <row r="1594" spans="1:21" x14ac:dyDescent="0.2">
      <c r="A1594" s="3">
        <v>1593</v>
      </c>
      <c r="B1594" s="3">
        <v>56</v>
      </c>
      <c r="C1594" s="3" t="s">
        <v>18</v>
      </c>
      <c r="D1594" s="3" t="s">
        <v>70</v>
      </c>
      <c r="E1594" s="3" t="s">
        <v>41</v>
      </c>
      <c r="F1594" s="3">
        <v>83</v>
      </c>
      <c r="G1594" s="3" t="s">
        <v>145</v>
      </c>
      <c r="H1594" s="3" t="s">
        <v>43</v>
      </c>
      <c r="I1594" s="3" t="s">
        <v>108</v>
      </c>
      <c r="J1594" s="3" t="s">
        <v>52</v>
      </c>
      <c r="K1594" s="3">
        <v>33</v>
      </c>
      <c r="L1594" s="3" t="s">
        <v>151</v>
      </c>
      <c r="M1594" s="3" t="str">
        <f>IF(shopping_behavior_updated[[#This Row],[Subscription Status]]="","desconocido",shopping_behavior_updated[[#This Row],[Subscription Status]])</f>
        <v>No</v>
      </c>
      <c r="N1594" s="3" t="s">
        <v>37</v>
      </c>
      <c r="O1594" s="3" t="s">
        <v>25</v>
      </c>
      <c r="P1594" s="3" t="s">
        <v>25</v>
      </c>
      <c r="Q1594" s="3">
        <v>10</v>
      </c>
      <c r="R1594" s="3" t="s">
        <v>74</v>
      </c>
      <c r="S1594" s="3" t="s">
        <v>96</v>
      </c>
      <c r="T1594" s="3">
        <f>COUNTBLANK(shopping_behavior_updated[Customer ID])</f>
        <v>0</v>
      </c>
      <c r="U1594" s="3">
        <f>IF(IFERROR(VLOOKUP(shopping_behavior_updated[[#This Row],[Customer ID]],A1595:$A$3902,1,FALSE),0),1,0)</f>
        <v>0</v>
      </c>
    </row>
    <row r="1595" spans="1:21" x14ac:dyDescent="0.2">
      <c r="A1595" s="3">
        <v>1594</v>
      </c>
      <c r="B1595" s="3">
        <v>61</v>
      </c>
      <c r="C1595" s="3" t="s">
        <v>18</v>
      </c>
      <c r="D1595" s="3" t="s">
        <v>80</v>
      </c>
      <c r="E1595" s="3" t="s">
        <v>20</v>
      </c>
      <c r="F1595" s="3">
        <v>95</v>
      </c>
      <c r="G1595" s="3" t="s">
        <v>127</v>
      </c>
      <c r="H1595" s="3" t="s">
        <v>43</v>
      </c>
      <c r="I1595" s="3" t="s">
        <v>93</v>
      </c>
      <c r="J1595" s="3" t="s">
        <v>36</v>
      </c>
      <c r="K1595" s="3">
        <v>49</v>
      </c>
      <c r="L1595" s="3" t="s">
        <v>151</v>
      </c>
      <c r="M1595" s="3" t="str">
        <f>IF(shopping_behavior_updated[[#This Row],[Subscription Status]]="","desconocido",shopping_behavior_updated[[#This Row],[Subscription Status]])</f>
        <v>No</v>
      </c>
      <c r="N1595" s="3" t="s">
        <v>69</v>
      </c>
      <c r="O1595" s="3" t="s">
        <v>25</v>
      </c>
      <c r="P1595" s="3" t="s">
        <v>25</v>
      </c>
      <c r="Q1595" s="3">
        <v>25</v>
      </c>
      <c r="R1595" s="3" t="s">
        <v>74</v>
      </c>
      <c r="S1595" s="3" t="s">
        <v>87</v>
      </c>
      <c r="T1595" s="3">
        <f>COUNTBLANK(shopping_behavior_updated[Customer ID])</f>
        <v>0</v>
      </c>
      <c r="U1595" s="3">
        <f>IF(IFERROR(VLOOKUP(shopping_behavior_updated[[#This Row],[Customer ID]],A1596:$A$3902,1,FALSE),0),1,0)</f>
        <v>0</v>
      </c>
    </row>
    <row r="1596" spans="1:21" x14ac:dyDescent="0.2">
      <c r="A1596" s="3">
        <v>1595</v>
      </c>
      <c r="B1596" s="3">
        <v>40</v>
      </c>
      <c r="C1596" s="3" t="s">
        <v>18</v>
      </c>
      <c r="D1596" s="3" t="s">
        <v>65</v>
      </c>
      <c r="E1596" s="3" t="s">
        <v>66</v>
      </c>
      <c r="F1596" s="3">
        <v>41</v>
      </c>
      <c r="G1596" s="3" t="s">
        <v>111</v>
      </c>
      <c r="H1596" s="3" t="s">
        <v>91</v>
      </c>
      <c r="I1596" s="3" t="s">
        <v>60</v>
      </c>
      <c r="J1596" s="3" t="s">
        <v>52</v>
      </c>
      <c r="K1596" s="3">
        <v>37</v>
      </c>
      <c r="L1596" s="3" t="s">
        <v>151</v>
      </c>
      <c r="M1596" s="3" t="str">
        <f>IF(shopping_behavior_updated[[#This Row],[Subscription Status]]="","desconocido",shopping_behavior_updated[[#This Row],[Subscription Status]])</f>
        <v>No</v>
      </c>
      <c r="N1596" s="3" t="s">
        <v>73</v>
      </c>
      <c r="O1596" s="3" t="s">
        <v>25</v>
      </c>
      <c r="P1596" s="3" t="s">
        <v>25</v>
      </c>
      <c r="Q1596" s="3">
        <v>3</v>
      </c>
      <c r="R1596" s="3" t="s">
        <v>32</v>
      </c>
      <c r="S1596" s="3" t="s">
        <v>28</v>
      </c>
      <c r="T1596" s="3">
        <f>COUNTBLANK(shopping_behavior_updated[Customer ID])</f>
        <v>0</v>
      </c>
      <c r="U1596" s="3">
        <f>IF(IFERROR(VLOOKUP(shopping_behavior_updated[[#This Row],[Customer ID]],A1597:$A$3902,1,FALSE),0),1,0)</f>
        <v>0</v>
      </c>
    </row>
    <row r="1597" spans="1:21" x14ac:dyDescent="0.2">
      <c r="A1597" s="3">
        <v>1596</v>
      </c>
      <c r="B1597" s="3">
        <v>34</v>
      </c>
      <c r="C1597" s="3" t="s">
        <v>18</v>
      </c>
      <c r="D1597" s="3" t="s">
        <v>131</v>
      </c>
      <c r="E1597" s="3" t="s">
        <v>66</v>
      </c>
      <c r="F1597" s="3">
        <v>35</v>
      </c>
      <c r="G1597" s="3" t="s">
        <v>149</v>
      </c>
      <c r="H1597" s="3" t="s">
        <v>35</v>
      </c>
      <c r="I1597" s="3" t="s">
        <v>135</v>
      </c>
      <c r="J1597" s="3" t="s">
        <v>36</v>
      </c>
      <c r="K1597" s="3">
        <v>35</v>
      </c>
      <c r="L1597" s="3" t="s">
        <v>151</v>
      </c>
      <c r="M1597" s="3" t="str">
        <f>IF(shopping_behavior_updated[[#This Row],[Subscription Status]]="","desconocido",shopping_behavior_updated[[#This Row],[Subscription Status]])</f>
        <v>No</v>
      </c>
      <c r="N1597" s="3" t="s">
        <v>53</v>
      </c>
      <c r="O1597" s="3" t="s">
        <v>25</v>
      </c>
      <c r="P1597" s="3" t="s">
        <v>25</v>
      </c>
      <c r="Q1597" s="3">
        <v>45</v>
      </c>
      <c r="R1597" s="3" t="s">
        <v>85</v>
      </c>
      <c r="S1597" s="3" t="s">
        <v>28</v>
      </c>
      <c r="T1597" s="3">
        <f>COUNTBLANK(shopping_behavior_updated[Customer ID])</f>
        <v>0</v>
      </c>
      <c r="U1597" s="3">
        <f>IF(IFERROR(VLOOKUP(shopping_behavior_updated[[#This Row],[Customer ID]],A1598:$A$3902,1,FALSE),0),1,0)</f>
        <v>0</v>
      </c>
    </row>
    <row r="1598" spans="1:21" x14ac:dyDescent="0.2">
      <c r="A1598" s="3">
        <v>1597</v>
      </c>
      <c r="B1598" s="3">
        <v>42</v>
      </c>
      <c r="C1598" s="3" t="s">
        <v>18</v>
      </c>
      <c r="D1598" s="3" t="s">
        <v>105</v>
      </c>
      <c r="E1598" s="3" t="s">
        <v>66</v>
      </c>
      <c r="F1598" s="3">
        <v>30</v>
      </c>
      <c r="G1598" s="3" t="s">
        <v>90</v>
      </c>
      <c r="H1598" s="3" t="s">
        <v>35</v>
      </c>
      <c r="I1598" s="3" t="s">
        <v>68</v>
      </c>
      <c r="J1598" s="3" t="s">
        <v>56</v>
      </c>
      <c r="K1598" s="3">
        <v>47</v>
      </c>
      <c r="L1598" s="3" t="s">
        <v>151</v>
      </c>
      <c r="M1598" s="3" t="str">
        <f>IF(shopping_behavior_updated[[#This Row],[Subscription Status]]="","desconocido",shopping_behavior_updated[[#This Row],[Subscription Status]])</f>
        <v>No</v>
      </c>
      <c r="N1598" s="3" t="s">
        <v>73</v>
      </c>
      <c r="O1598" s="3" t="s">
        <v>25</v>
      </c>
      <c r="P1598" s="3" t="s">
        <v>25</v>
      </c>
      <c r="Q1598" s="3">
        <v>15</v>
      </c>
      <c r="R1598" s="3" t="s">
        <v>85</v>
      </c>
      <c r="S1598" s="3" t="s">
        <v>87</v>
      </c>
      <c r="T1598" s="3">
        <f>COUNTBLANK(shopping_behavior_updated[Customer ID])</f>
        <v>0</v>
      </c>
      <c r="U1598" s="3">
        <f>IF(IFERROR(VLOOKUP(shopping_behavior_updated[[#This Row],[Customer ID]],A1599:$A$3902,1,FALSE),0),1,0)</f>
        <v>0</v>
      </c>
    </row>
    <row r="1599" spans="1:21" x14ac:dyDescent="0.2">
      <c r="A1599" s="3">
        <v>1598</v>
      </c>
      <c r="B1599" s="3">
        <v>43</v>
      </c>
      <c r="C1599" s="3" t="s">
        <v>18</v>
      </c>
      <c r="D1599" s="3" t="s">
        <v>123</v>
      </c>
      <c r="E1599" s="3" t="s">
        <v>66</v>
      </c>
      <c r="F1599" s="3">
        <v>21</v>
      </c>
      <c r="G1599" s="3" t="s">
        <v>90</v>
      </c>
      <c r="H1599" s="3" t="s">
        <v>91</v>
      </c>
      <c r="I1599" s="3" t="s">
        <v>31</v>
      </c>
      <c r="J1599" s="3" t="s">
        <v>24</v>
      </c>
      <c r="K1599" s="3">
        <v>26</v>
      </c>
      <c r="L1599" s="3" t="s">
        <v>151</v>
      </c>
      <c r="M1599" s="3" t="str">
        <f>IF(shopping_behavior_updated[[#This Row],[Subscription Status]]="","desconocido",shopping_behavior_updated[[#This Row],[Subscription Status]])</f>
        <v>No</v>
      </c>
      <c r="N1599" s="3" t="s">
        <v>73</v>
      </c>
      <c r="O1599" s="3" t="s">
        <v>25</v>
      </c>
      <c r="P1599" s="3" t="s">
        <v>25</v>
      </c>
      <c r="Q1599" s="3">
        <v>34</v>
      </c>
      <c r="R1599" s="3" t="s">
        <v>74</v>
      </c>
      <c r="S1599" s="3" t="s">
        <v>57</v>
      </c>
      <c r="T1599" s="3">
        <f>COUNTBLANK(shopping_behavior_updated[Customer ID])</f>
        <v>0</v>
      </c>
      <c r="U1599" s="3">
        <f>IF(IFERROR(VLOOKUP(shopping_behavior_updated[[#This Row],[Customer ID]],A1600:$A$3902,1,FALSE),0),1,0)</f>
        <v>0</v>
      </c>
    </row>
    <row r="1600" spans="1:21" x14ac:dyDescent="0.2">
      <c r="A1600" s="3">
        <v>1599</v>
      </c>
      <c r="B1600" s="3">
        <v>47</v>
      </c>
      <c r="C1600" s="3" t="s">
        <v>18</v>
      </c>
      <c r="D1600" s="3" t="s">
        <v>105</v>
      </c>
      <c r="E1600" s="3" t="s">
        <v>66</v>
      </c>
      <c r="F1600" s="3">
        <v>85</v>
      </c>
      <c r="G1600" s="3" t="s">
        <v>98</v>
      </c>
      <c r="H1600" s="3" t="s">
        <v>43</v>
      </c>
      <c r="I1600" s="3" t="s">
        <v>84</v>
      </c>
      <c r="J1600" s="3" t="s">
        <v>56</v>
      </c>
      <c r="K1600" s="3">
        <v>41</v>
      </c>
      <c r="L1600" s="3" t="s">
        <v>151</v>
      </c>
      <c r="M1600" s="3" t="str">
        <f>IF(shopping_behavior_updated[[#This Row],[Subscription Status]]="","desconocido",shopping_behavior_updated[[#This Row],[Subscription Status]])</f>
        <v>No</v>
      </c>
      <c r="N1600" s="3" t="s">
        <v>26</v>
      </c>
      <c r="O1600" s="3" t="s">
        <v>25</v>
      </c>
      <c r="P1600" s="3" t="s">
        <v>25</v>
      </c>
      <c r="Q1600" s="3">
        <v>21</v>
      </c>
      <c r="R1600" s="3" t="s">
        <v>27</v>
      </c>
      <c r="S1600" s="3" t="s">
        <v>75</v>
      </c>
      <c r="T1600" s="3">
        <f>COUNTBLANK(shopping_behavior_updated[Customer ID])</f>
        <v>0</v>
      </c>
      <c r="U1600" s="3">
        <f>IF(IFERROR(VLOOKUP(shopping_behavior_updated[[#This Row],[Customer ID]],A1601:$A$3902,1,FALSE),0),1,0)</f>
        <v>0</v>
      </c>
    </row>
    <row r="1601" spans="1:21" x14ac:dyDescent="0.2">
      <c r="A1601" s="3">
        <v>1600</v>
      </c>
      <c r="B1601" s="3">
        <v>48</v>
      </c>
      <c r="C1601" s="3" t="s">
        <v>18</v>
      </c>
      <c r="D1601" s="3" t="s">
        <v>54</v>
      </c>
      <c r="E1601" s="3" t="s">
        <v>20</v>
      </c>
      <c r="F1601" s="3">
        <v>54</v>
      </c>
      <c r="G1601" s="3" t="s">
        <v>78</v>
      </c>
      <c r="H1601" s="3" t="s">
        <v>43</v>
      </c>
      <c r="I1601" s="3" t="s">
        <v>120</v>
      </c>
      <c r="J1601" s="3" t="s">
        <v>24</v>
      </c>
      <c r="K1601" s="3">
        <v>28</v>
      </c>
      <c r="L1601" s="3" t="s">
        <v>151</v>
      </c>
      <c r="M1601" s="3" t="str">
        <f>IF(shopping_behavior_updated[[#This Row],[Subscription Status]]="","desconocido",shopping_behavior_updated[[#This Row],[Subscription Status]])</f>
        <v>No</v>
      </c>
      <c r="N1601" s="3" t="s">
        <v>69</v>
      </c>
      <c r="O1601" s="3" t="s">
        <v>25</v>
      </c>
      <c r="P1601" s="3" t="s">
        <v>25</v>
      </c>
      <c r="Q1601" s="3">
        <v>22</v>
      </c>
      <c r="R1601" s="3" t="s">
        <v>85</v>
      </c>
      <c r="S1601" s="3" t="s">
        <v>75</v>
      </c>
      <c r="T1601" s="3">
        <f>COUNTBLANK(shopping_behavior_updated[Customer ID])</f>
        <v>0</v>
      </c>
      <c r="U1601" s="3">
        <f>IF(IFERROR(VLOOKUP(shopping_behavior_updated[[#This Row],[Customer ID]],A1602:$A$3902,1,FALSE),0),1,0)</f>
        <v>0</v>
      </c>
    </row>
    <row r="1602" spans="1:21" x14ac:dyDescent="0.2">
      <c r="A1602" s="3">
        <v>1601</v>
      </c>
      <c r="B1602" s="3">
        <v>20</v>
      </c>
      <c r="C1602" s="3" t="s">
        <v>18</v>
      </c>
      <c r="D1602" s="3" t="s">
        <v>136</v>
      </c>
      <c r="E1602" s="3" t="s">
        <v>41</v>
      </c>
      <c r="F1602" s="3">
        <v>26</v>
      </c>
      <c r="G1602" s="3" t="s">
        <v>55</v>
      </c>
      <c r="H1602" s="3" t="s">
        <v>35</v>
      </c>
      <c r="I1602" s="3" t="s">
        <v>133</v>
      </c>
      <c r="J1602" s="3" t="s">
        <v>36</v>
      </c>
      <c r="K1602" s="3">
        <v>47</v>
      </c>
      <c r="L1602" s="3" t="s">
        <v>151</v>
      </c>
      <c r="M1602" s="3" t="str">
        <f>IF(shopping_behavior_updated[[#This Row],[Subscription Status]]="","desconocido",shopping_behavior_updated[[#This Row],[Subscription Status]])</f>
        <v>No</v>
      </c>
      <c r="N1602" s="3" t="s">
        <v>44</v>
      </c>
      <c r="O1602" s="3" t="s">
        <v>25</v>
      </c>
      <c r="P1602" s="3" t="s">
        <v>25</v>
      </c>
      <c r="Q1602" s="3">
        <v>24</v>
      </c>
      <c r="R1602" s="3" t="s">
        <v>45</v>
      </c>
      <c r="S1602" s="3" t="s">
        <v>39</v>
      </c>
      <c r="T1602" s="3">
        <f>COUNTBLANK(shopping_behavior_updated[Customer ID])</f>
        <v>0</v>
      </c>
      <c r="U1602" s="3">
        <f>IF(IFERROR(VLOOKUP(shopping_behavior_updated[[#This Row],[Customer ID]],A1603:$A$3902,1,FALSE),0),1,0)</f>
        <v>0</v>
      </c>
    </row>
    <row r="1603" spans="1:21" x14ac:dyDescent="0.2">
      <c r="A1603" s="3">
        <v>1602</v>
      </c>
      <c r="B1603" s="3">
        <v>65</v>
      </c>
      <c r="C1603" s="3" t="s">
        <v>18</v>
      </c>
      <c r="D1603" s="3" t="s">
        <v>54</v>
      </c>
      <c r="E1603" s="3" t="s">
        <v>20</v>
      </c>
      <c r="F1603" s="3">
        <v>59</v>
      </c>
      <c r="G1603" s="3" t="s">
        <v>115</v>
      </c>
      <c r="H1603" s="3" t="s">
        <v>91</v>
      </c>
      <c r="I1603" s="3" t="s">
        <v>107</v>
      </c>
      <c r="J1603" s="3" t="s">
        <v>36</v>
      </c>
      <c r="K1603" s="3">
        <v>29</v>
      </c>
      <c r="L1603" s="3" t="s">
        <v>151</v>
      </c>
      <c r="M1603" s="3" t="str">
        <f>IF(shopping_behavior_updated[[#This Row],[Subscription Status]]="","desconocido",shopping_behavior_updated[[#This Row],[Subscription Status]])</f>
        <v>No</v>
      </c>
      <c r="N1603" s="3" t="s">
        <v>73</v>
      </c>
      <c r="O1603" s="3" t="s">
        <v>25</v>
      </c>
      <c r="P1603" s="3" t="s">
        <v>25</v>
      </c>
      <c r="Q1603" s="3">
        <v>33</v>
      </c>
      <c r="R1603" s="3" t="s">
        <v>38</v>
      </c>
      <c r="S1603" s="3" t="s">
        <v>87</v>
      </c>
      <c r="T1603" s="3">
        <f>COUNTBLANK(shopping_behavior_updated[Customer ID])</f>
        <v>0</v>
      </c>
      <c r="U1603" s="3">
        <f>IF(IFERROR(VLOOKUP(shopping_behavior_updated[[#This Row],[Customer ID]],A1604:$A$3902,1,FALSE),0),1,0)</f>
        <v>0</v>
      </c>
    </row>
    <row r="1604" spans="1:21" x14ac:dyDescent="0.2">
      <c r="A1604" s="3">
        <v>1603</v>
      </c>
      <c r="B1604" s="3">
        <v>54</v>
      </c>
      <c r="C1604" s="3" t="s">
        <v>18</v>
      </c>
      <c r="D1604" s="3" t="s">
        <v>88</v>
      </c>
      <c r="E1604" s="3" t="s">
        <v>66</v>
      </c>
      <c r="F1604" s="3">
        <v>48</v>
      </c>
      <c r="G1604" s="3" t="s">
        <v>63</v>
      </c>
      <c r="H1604" s="3" t="s">
        <v>35</v>
      </c>
      <c r="I1604" s="3" t="s">
        <v>60</v>
      </c>
      <c r="J1604" s="3" t="s">
        <v>24</v>
      </c>
      <c r="K1604" s="3">
        <v>28</v>
      </c>
      <c r="L1604" s="3" t="s">
        <v>151</v>
      </c>
      <c r="M1604" s="3" t="str">
        <f>IF(shopping_behavior_updated[[#This Row],[Subscription Status]]="","desconocido",shopping_behavior_updated[[#This Row],[Subscription Status]])</f>
        <v>No</v>
      </c>
      <c r="N1604" s="3" t="s">
        <v>37</v>
      </c>
      <c r="O1604" s="3" t="s">
        <v>25</v>
      </c>
      <c r="P1604" s="3" t="s">
        <v>25</v>
      </c>
      <c r="Q1604" s="3">
        <v>13</v>
      </c>
      <c r="R1604" s="3" t="s">
        <v>27</v>
      </c>
      <c r="S1604" s="3" t="s">
        <v>28</v>
      </c>
      <c r="T1604" s="3">
        <f>COUNTBLANK(shopping_behavior_updated[Customer ID])</f>
        <v>0</v>
      </c>
      <c r="U1604" s="3">
        <f>IF(IFERROR(VLOOKUP(shopping_behavior_updated[[#This Row],[Customer ID]],A1605:$A$3902,1,FALSE),0),1,0)</f>
        <v>0</v>
      </c>
    </row>
    <row r="1605" spans="1:21" x14ac:dyDescent="0.2">
      <c r="A1605" s="3">
        <v>1604</v>
      </c>
      <c r="B1605" s="3">
        <v>23</v>
      </c>
      <c r="C1605" s="3" t="s">
        <v>18</v>
      </c>
      <c r="D1605" s="3" t="s">
        <v>58</v>
      </c>
      <c r="E1605" s="3" t="s">
        <v>20</v>
      </c>
      <c r="F1605" s="3">
        <v>98</v>
      </c>
      <c r="G1605" s="3" t="s">
        <v>145</v>
      </c>
      <c r="H1605" s="3" t="s">
        <v>22</v>
      </c>
      <c r="I1605" s="3" t="s">
        <v>93</v>
      </c>
      <c r="J1605" s="3" t="s">
        <v>52</v>
      </c>
      <c r="K1605" s="3">
        <v>43</v>
      </c>
      <c r="L1605" s="3" t="s">
        <v>151</v>
      </c>
      <c r="M1605" s="3" t="str">
        <f>IF(shopping_behavior_updated[[#This Row],[Subscription Status]]="","desconocido",shopping_behavior_updated[[#This Row],[Subscription Status]])</f>
        <v>No</v>
      </c>
      <c r="N1605" s="3" t="s">
        <v>44</v>
      </c>
      <c r="O1605" s="3" t="s">
        <v>25</v>
      </c>
      <c r="P1605" s="3" t="s">
        <v>25</v>
      </c>
      <c r="Q1605" s="3">
        <v>17</v>
      </c>
      <c r="R1605" s="3" t="s">
        <v>85</v>
      </c>
      <c r="S1605" s="3" t="s">
        <v>75</v>
      </c>
      <c r="T1605" s="3">
        <f>COUNTBLANK(shopping_behavior_updated[Customer ID])</f>
        <v>0</v>
      </c>
      <c r="U1605" s="3">
        <f>IF(IFERROR(VLOOKUP(shopping_behavior_updated[[#This Row],[Customer ID]],A1606:$A$3902,1,FALSE),0),1,0)</f>
        <v>0</v>
      </c>
    </row>
    <row r="1606" spans="1:21" x14ac:dyDescent="0.2">
      <c r="A1606" s="3">
        <v>1605</v>
      </c>
      <c r="B1606" s="3">
        <v>18</v>
      </c>
      <c r="C1606" s="3" t="s">
        <v>18</v>
      </c>
      <c r="D1606" s="3" t="s">
        <v>29</v>
      </c>
      <c r="E1606" s="3" t="s">
        <v>20</v>
      </c>
      <c r="F1606" s="3">
        <v>92</v>
      </c>
      <c r="G1606" s="3" t="s">
        <v>30</v>
      </c>
      <c r="H1606" s="3" t="s">
        <v>43</v>
      </c>
      <c r="I1606" s="3" t="s">
        <v>51</v>
      </c>
      <c r="J1606" s="3" t="s">
        <v>52</v>
      </c>
      <c r="K1606" s="3">
        <v>48</v>
      </c>
      <c r="L1606" s="3" t="s">
        <v>151</v>
      </c>
      <c r="M1606" s="3" t="str">
        <f>IF(shopping_behavior_updated[[#This Row],[Subscription Status]]="","desconocido",shopping_behavior_updated[[#This Row],[Subscription Status]])</f>
        <v>No</v>
      </c>
      <c r="N1606" s="3" t="s">
        <v>69</v>
      </c>
      <c r="O1606" s="3" t="s">
        <v>25</v>
      </c>
      <c r="P1606" s="3" t="s">
        <v>25</v>
      </c>
      <c r="Q1606" s="3">
        <v>25</v>
      </c>
      <c r="R1606" s="3" t="s">
        <v>38</v>
      </c>
      <c r="S1606" s="3" t="s">
        <v>96</v>
      </c>
      <c r="T1606" s="3">
        <f>COUNTBLANK(shopping_behavior_updated[Customer ID])</f>
        <v>0</v>
      </c>
      <c r="U1606" s="3">
        <f>IF(IFERROR(VLOOKUP(shopping_behavior_updated[[#This Row],[Customer ID]],A1607:$A$3902,1,FALSE),0),1,0)</f>
        <v>0</v>
      </c>
    </row>
    <row r="1607" spans="1:21" x14ac:dyDescent="0.2">
      <c r="A1607" s="3">
        <v>1606</v>
      </c>
      <c r="B1607" s="3">
        <v>70</v>
      </c>
      <c r="C1607" s="3" t="s">
        <v>18</v>
      </c>
      <c r="D1607" s="3" t="s">
        <v>132</v>
      </c>
      <c r="E1607" s="3" t="s">
        <v>66</v>
      </c>
      <c r="F1607" s="3">
        <v>46</v>
      </c>
      <c r="G1607" s="3" t="s">
        <v>138</v>
      </c>
      <c r="H1607" s="3" t="s">
        <v>43</v>
      </c>
      <c r="I1607" s="3" t="s">
        <v>92</v>
      </c>
      <c r="J1607" s="3" t="s">
        <v>24</v>
      </c>
      <c r="K1607" s="3">
        <v>34</v>
      </c>
      <c r="L1607" s="3" t="s">
        <v>151</v>
      </c>
      <c r="M1607" s="3" t="str">
        <f>IF(shopping_behavior_updated[[#This Row],[Subscription Status]]="","desconocido",shopping_behavior_updated[[#This Row],[Subscription Status]])</f>
        <v>No</v>
      </c>
      <c r="N1607" s="3" t="s">
        <v>44</v>
      </c>
      <c r="O1607" s="3" t="s">
        <v>25</v>
      </c>
      <c r="P1607" s="3" t="s">
        <v>25</v>
      </c>
      <c r="Q1607" s="3">
        <v>15</v>
      </c>
      <c r="R1607" s="3" t="s">
        <v>38</v>
      </c>
      <c r="S1607" s="3" t="s">
        <v>75</v>
      </c>
      <c r="T1607" s="3">
        <f>COUNTBLANK(shopping_behavior_updated[Customer ID])</f>
        <v>0</v>
      </c>
      <c r="U1607" s="3">
        <f>IF(IFERROR(VLOOKUP(shopping_behavior_updated[[#This Row],[Customer ID]],A1608:$A$3902,1,FALSE),0),1,0)</f>
        <v>0</v>
      </c>
    </row>
    <row r="1608" spans="1:21" x14ac:dyDescent="0.2">
      <c r="A1608" s="3">
        <v>1607</v>
      </c>
      <c r="B1608" s="3">
        <v>55</v>
      </c>
      <c r="C1608" s="3" t="s">
        <v>18</v>
      </c>
      <c r="D1608" s="3" t="s">
        <v>112</v>
      </c>
      <c r="E1608" s="3" t="s">
        <v>20</v>
      </c>
      <c r="F1608" s="3">
        <v>21</v>
      </c>
      <c r="G1608" s="3" t="s">
        <v>110</v>
      </c>
      <c r="H1608" s="3" t="s">
        <v>35</v>
      </c>
      <c r="I1608" s="3" t="s">
        <v>51</v>
      </c>
      <c r="J1608" s="3" t="s">
        <v>36</v>
      </c>
      <c r="K1608" s="3">
        <v>43</v>
      </c>
      <c r="L1608" s="3" t="s">
        <v>151</v>
      </c>
      <c r="M1608" s="3" t="str">
        <f>IF(shopping_behavior_updated[[#This Row],[Subscription Status]]="","desconocido",shopping_behavior_updated[[#This Row],[Subscription Status]])</f>
        <v>No</v>
      </c>
      <c r="N1608" s="3" t="s">
        <v>53</v>
      </c>
      <c r="O1608" s="3" t="s">
        <v>25</v>
      </c>
      <c r="P1608" s="3" t="s">
        <v>25</v>
      </c>
      <c r="Q1608" s="3">
        <v>4</v>
      </c>
      <c r="R1608" s="3" t="s">
        <v>45</v>
      </c>
      <c r="S1608" s="3" t="s">
        <v>28</v>
      </c>
      <c r="T1608" s="3">
        <f>COUNTBLANK(shopping_behavior_updated[Customer ID])</f>
        <v>0</v>
      </c>
      <c r="U1608" s="3">
        <f>IF(IFERROR(VLOOKUP(shopping_behavior_updated[[#This Row],[Customer ID]],A1609:$A$3902,1,FALSE),0),1,0)</f>
        <v>0</v>
      </c>
    </row>
    <row r="1609" spans="1:21" x14ac:dyDescent="0.2">
      <c r="A1609" s="3">
        <v>1608</v>
      </c>
      <c r="B1609" s="3">
        <v>49</v>
      </c>
      <c r="C1609" s="3" t="s">
        <v>18</v>
      </c>
      <c r="D1609" s="3" t="s">
        <v>58</v>
      </c>
      <c r="E1609" s="3" t="s">
        <v>20</v>
      </c>
      <c r="F1609" s="3">
        <v>72</v>
      </c>
      <c r="G1609" s="3" t="s">
        <v>128</v>
      </c>
      <c r="H1609" s="3" t="s">
        <v>35</v>
      </c>
      <c r="I1609" s="3" t="s">
        <v>23</v>
      </c>
      <c r="J1609" s="3" t="s">
        <v>56</v>
      </c>
      <c r="K1609" s="3">
        <v>27</v>
      </c>
      <c r="L1609" s="3" t="s">
        <v>151</v>
      </c>
      <c r="M1609" s="3" t="str">
        <f>IF(shopping_behavior_updated[[#This Row],[Subscription Status]]="","desconocido",shopping_behavior_updated[[#This Row],[Subscription Status]])</f>
        <v>No</v>
      </c>
      <c r="N1609" s="3" t="s">
        <v>37</v>
      </c>
      <c r="O1609" s="3" t="s">
        <v>25</v>
      </c>
      <c r="P1609" s="3" t="s">
        <v>25</v>
      </c>
      <c r="Q1609" s="3">
        <v>43</v>
      </c>
      <c r="R1609" s="3" t="s">
        <v>85</v>
      </c>
      <c r="S1609" s="3" t="s">
        <v>57</v>
      </c>
      <c r="T1609" s="3">
        <f>COUNTBLANK(shopping_behavior_updated[Customer ID])</f>
        <v>0</v>
      </c>
      <c r="U1609" s="3">
        <f>IF(IFERROR(VLOOKUP(shopping_behavior_updated[[#This Row],[Customer ID]],A1610:$A$3902,1,FALSE),0),1,0)</f>
        <v>0</v>
      </c>
    </row>
    <row r="1610" spans="1:21" x14ac:dyDescent="0.2">
      <c r="A1610" s="3">
        <v>1609</v>
      </c>
      <c r="B1610" s="3">
        <v>26</v>
      </c>
      <c r="C1610" s="3" t="s">
        <v>18</v>
      </c>
      <c r="D1610" s="3" t="s">
        <v>40</v>
      </c>
      <c r="E1610" s="3" t="s">
        <v>41</v>
      </c>
      <c r="F1610" s="3">
        <v>58</v>
      </c>
      <c r="G1610" s="3" t="s">
        <v>144</v>
      </c>
      <c r="H1610" s="3" t="s">
        <v>91</v>
      </c>
      <c r="I1610" s="3" t="s">
        <v>108</v>
      </c>
      <c r="J1610" s="3" t="s">
        <v>56</v>
      </c>
      <c r="K1610" s="3">
        <v>46</v>
      </c>
      <c r="L1610" s="3" t="s">
        <v>151</v>
      </c>
      <c r="M1610" s="3" t="str">
        <f>IF(shopping_behavior_updated[[#This Row],[Subscription Status]]="","desconocido",shopping_behavior_updated[[#This Row],[Subscription Status]])</f>
        <v>No</v>
      </c>
      <c r="N1610" s="3" t="s">
        <v>44</v>
      </c>
      <c r="O1610" s="3" t="s">
        <v>25</v>
      </c>
      <c r="P1610" s="3" t="s">
        <v>25</v>
      </c>
      <c r="Q1610" s="3">
        <v>12</v>
      </c>
      <c r="R1610" s="3" t="s">
        <v>74</v>
      </c>
      <c r="S1610" s="3" t="s">
        <v>75</v>
      </c>
      <c r="T1610" s="3">
        <f>COUNTBLANK(shopping_behavior_updated[Customer ID])</f>
        <v>0</v>
      </c>
      <c r="U1610" s="3">
        <f>IF(IFERROR(VLOOKUP(shopping_behavior_updated[[#This Row],[Customer ID]],A1611:$A$3902,1,FALSE),0),1,0)</f>
        <v>0</v>
      </c>
    </row>
    <row r="1611" spans="1:21" x14ac:dyDescent="0.2">
      <c r="A1611" s="3">
        <v>1610</v>
      </c>
      <c r="B1611" s="3">
        <v>33</v>
      </c>
      <c r="C1611" s="3" t="s">
        <v>18</v>
      </c>
      <c r="D1611" s="3" t="s">
        <v>54</v>
      </c>
      <c r="E1611" s="3" t="s">
        <v>20</v>
      </c>
      <c r="F1611" s="3">
        <v>93</v>
      </c>
      <c r="G1611" s="3" t="s">
        <v>106</v>
      </c>
      <c r="H1611" s="3" t="s">
        <v>35</v>
      </c>
      <c r="I1611" s="3" t="s">
        <v>109</v>
      </c>
      <c r="J1611" s="3" t="s">
        <v>56</v>
      </c>
      <c r="K1611" s="3">
        <v>41</v>
      </c>
      <c r="L1611" s="3" t="s">
        <v>151</v>
      </c>
      <c r="M1611" s="3" t="str">
        <f>IF(shopping_behavior_updated[[#This Row],[Subscription Status]]="","desconocido",shopping_behavior_updated[[#This Row],[Subscription Status]])</f>
        <v>No</v>
      </c>
      <c r="N1611" s="3" t="s">
        <v>53</v>
      </c>
      <c r="O1611" s="3" t="s">
        <v>25</v>
      </c>
      <c r="P1611" s="3" t="s">
        <v>25</v>
      </c>
      <c r="Q1611" s="3">
        <v>3</v>
      </c>
      <c r="R1611" s="3" t="s">
        <v>27</v>
      </c>
      <c r="S1611" s="3" t="s">
        <v>87</v>
      </c>
      <c r="T1611" s="3">
        <f>COUNTBLANK(shopping_behavior_updated[Customer ID])</f>
        <v>0</v>
      </c>
      <c r="U1611" s="3">
        <f>IF(IFERROR(VLOOKUP(shopping_behavior_updated[[#This Row],[Customer ID]],A1612:$A$3902,1,FALSE),0),1,0)</f>
        <v>0</v>
      </c>
    </row>
    <row r="1612" spans="1:21" x14ac:dyDescent="0.2">
      <c r="A1612" s="3">
        <v>1611</v>
      </c>
      <c r="B1612" s="3">
        <v>20</v>
      </c>
      <c r="C1612" s="3" t="s">
        <v>18</v>
      </c>
      <c r="D1612" s="3" t="s">
        <v>124</v>
      </c>
      <c r="E1612" s="3" t="s">
        <v>20</v>
      </c>
      <c r="F1612" s="3">
        <v>31</v>
      </c>
      <c r="G1612" s="3" t="s">
        <v>121</v>
      </c>
      <c r="H1612" s="3" t="s">
        <v>22</v>
      </c>
      <c r="I1612" s="3" t="s">
        <v>72</v>
      </c>
      <c r="J1612" s="3" t="s">
        <v>36</v>
      </c>
      <c r="K1612" s="3">
        <v>34</v>
      </c>
      <c r="L1612" s="3" t="s">
        <v>151</v>
      </c>
      <c r="M1612" s="3" t="str">
        <f>IF(shopping_behavior_updated[[#This Row],[Subscription Status]]="","desconocido",shopping_behavior_updated[[#This Row],[Subscription Status]])</f>
        <v>No</v>
      </c>
      <c r="N1612" s="3" t="s">
        <v>69</v>
      </c>
      <c r="O1612" s="3" t="s">
        <v>25</v>
      </c>
      <c r="P1612" s="3" t="s">
        <v>25</v>
      </c>
      <c r="Q1612" s="3">
        <v>1</v>
      </c>
      <c r="R1612" s="3" t="s">
        <v>45</v>
      </c>
      <c r="S1612" s="3" t="s">
        <v>48</v>
      </c>
      <c r="T1612" s="3">
        <f>COUNTBLANK(shopping_behavior_updated[Customer ID])</f>
        <v>0</v>
      </c>
      <c r="U1612" s="3">
        <f>IF(IFERROR(VLOOKUP(shopping_behavior_updated[[#This Row],[Customer ID]],A1613:$A$3902,1,FALSE),0),1,0)</f>
        <v>0</v>
      </c>
    </row>
    <row r="1613" spans="1:21" x14ac:dyDescent="0.2">
      <c r="A1613" s="3">
        <v>1612</v>
      </c>
      <c r="B1613" s="3">
        <v>41</v>
      </c>
      <c r="C1613" s="3" t="s">
        <v>18</v>
      </c>
      <c r="D1613" s="3" t="s">
        <v>94</v>
      </c>
      <c r="E1613" s="3" t="s">
        <v>20</v>
      </c>
      <c r="F1613" s="3">
        <v>26</v>
      </c>
      <c r="G1613" s="3" t="s">
        <v>71</v>
      </c>
      <c r="H1613" s="3" t="s">
        <v>22</v>
      </c>
      <c r="I1613" s="3" t="s">
        <v>133</v>
      </c>
      <c r="J1613" s="3" t="s">
        <v>24</v>
      </c>
      <c r="K1613" s="3">
        <v>45</v>
      </c>
      <c r="L1613" s="3" t="s">
        <v>151</v>
      </c>
      <c r="M1613" s="3" t="str">
        <f>IF(shopping_behavior_updated[[#This Row],[Subscription Status]]="","desconocido",shopping_behavior_updated[[#This Row],[Subscription Status]])</f>
        <v>No</v>
      </c>
      <c r="N1613" s="3" t="s">
        <v>44</v>
      </c>
      <c r="O1613" s="3" t="s">
        <v>25</v>
      </c>
      <c r="P1613" s="3" t="s">
        <v>25</v>
      </c>
      <c r="Q1613" s="3">
        <v>6</v>
      </c>
      <c r="R1613" s="3" t="s">
        <v>85</v>
      </c>
      <c r="S1613" s="3" t="s">
        <v>87</v>
      </c>
      <c r="T1613" s="3">
        <f>COUNTBLANK(shopping_behavior_updated[Customer ID])</f>
        <v>0</v>
      </c>
      <c r="U1613" s="3">
        <f>IF(IFERROR(VLOOKUP(shopping_behavior_updated[[#This Row],[Customer ID]],A1614:$A$3902,1,FALSE),0),1,0)</f>
        <v>0</v>
      </c>
    </row>
    <row r="1614" spans="1:21" x14ac:dyDescent="0.2">
      <c r="A1614" s="3">
        <v>1613</v>
      </c>
      <c r="B1614" s="3">
        <v>18</v>
      </c>
      <c r="C1614" s="3" t="s">
        <v>18</v>
      </c>
      <c r="D1614" s="3" t="s">
        <v>86</v>
      </c>
      <c r="E1614" s="3" t="s">
        <v>20</v>
      </c>
      <c r="F1614" s="3">
        <v>68</v>
      </c>
      <c r="G1614" s="3" t="s">
        <v>149</v>
      </c>
      <c r="H1614" s="3" t="s">
        <v>43</v>
      </c>
      <c r="I1614" s="3" t="s">
        <v>125</v>
      </c>
      <c r="J1614" s="3" t="s">
        <v>52</v>
      </c>
      <c r="K1614" s="3">
        <v>44</v>
      </c>
      <c r="L1614" s="3" t="s">
        <v>151</v>
      </c>
      <c r="M1614" s="3" t="str">
        <f>IF(shopping_behavior_updated[[#This Row],[Subscription Status]]="","desconocido",shopping_behavior_updated[[#This Row],[Subscription Status]])</f>
        <v>No</v>
      </c>
      <c r="N1614" s="3" t="s">
        <v>53</v>
      </c>
      <c r="O1614" s="3" t="s">
        <v>25</v>
      </c>
      <c r="P1614" s="3" t="s">
        <v>25</v>
      </c>
      <c r="Q1614" s="3">
        <v>26</v>
      </c>
      <c r="R1614" s="3" t="s">
        <v>27</v>
      </c>
      <c r="S1614" s="3" t="s">
        <v>87</v>
      </c>
      <c r="T1614" s="3">
        <f>COUNTBLANK(shopping_behavior_updated[Customer ID])</f>
        <v>0</v>
      </c>
      <c r="U1614" s="3">
        <f>IF(IFERROR(VLOOKUP(shopping_behavior_updated[[#This Row],[Customer ID]],A1615:$A$3902,1,FALSE),0),1,0)</f>
        <v>0</v>
      </c>
    </row>
    <row r="1615" spans="1:21" x14ac:dyDescent="0.2">
      <c r="A1615" s="3">
        <v>1614</v>
      </c>
      <c r="B1615" s="3">
        <v>26</v>
      </c>
      <c r="C1615" s="3" t="s">
        <v>18</v>
      </c>
      <c r="D1615" s="3" t="s">
        <v>105</v>
      </c>
      <c r="E1615" s="3" t="s">
        <v>66</v>
      </c>
      <c r="F1615" s="3">
        <v>31</v>
      </c>
      <c r="G1615" s="3" t="s">
        <v>114</v>
      </c>
      <c r="H1615" s="3" t="s">
        <v>35</v>
      </c>
      <c r="I1615" s="3" t="s">
        <v>93</v>
      </c>
      <c r="J1615" s="3" t="s">
        <v>52</v>
      </c>
      <c r="K1615" s="3">
        <v>4</v>
      </c>
      <c r="L1615" s="3" t="s">
        <v>151</v>
      </c>
      <c r="M1615" s="3" t="str">
        <f>IF(shopping_behavior_updated[[#This Row],[Subscription Status]]="","desconocido",shopping_behavior_updated[[#This Row],[Subscription Status]])</f>
        <v>No</v>
      </c>
      <c r="N1615" s="3" t="s">
        <v>44</v>
      </c>
      <c r="O1615" s="3" t="s">
        <v>25</v>
      </c>
      <c r="P1615" s="3" t="s">
        <v>25</v>
      </c>
      <c r="Q1615" s="3">
        <v>6</v>
      </c>
      <c r="R1615" s="3" t="s">
        <v>38</v>
      </c>
      <c r="S1615" s="3" t="s">
        <v>28</v>
      </c>
      <c r="T1615" s="3">
        <f>COUNTBLANK(shopping_behavior_updated[Customer ID])</f>
        <v>0</v>
      </c>
      <c r="U1615" s="3">
        <f>IF(IFERROR(VLOOKUP(shopping_behavior_updated[[#This Row],[Customer ID]],A1616:$A$3902,1,FALSE),0),1,0)</f>
        <v>0</v>
      </c>
    </row>
    <row r="1616" spans="1:21" x14ac:dyDescent="0.2">
      <c r="A1616" s="3">
        <v>1615</v>
      </c>
      <c r="B1616" s="3">
        <v>30</v>
      </c>
      <c r="C1616" s="3" t="s">
        <v>18</v>
      </c>
      <c r="D1616" s="3" t="s">
        <v>112</v>
      </c>
      <c r="E1616" s="3" t="s">
        <v>20</v>
      </c>
      <c r="F1616" s="3">
        <v>41</v>
      </c>
      <c r="G1616" s="3" t="s">
        <v>110</v>
      </c>
      <c r="H1616" s="3" t="s">
        <v>35</v>
      </c>
      <c r="I1616" s="3" t="s">
        <v>23</v>
      </c>
      <c r="J1616" s="3" t="s">
        <v>52</v>
      </c>
      <c r="K1616" s="3">
        <v>34</v>
      </c>
      <c r="L1616" s="3" t="s">
        <v>151</v>
      </c>
      <c r="M1616" s="3" t="str">
        <f>IF(shopping_behavior_updated[[#This Row],[Subscription Status]]="","desconocido",shopping_behavior_updated[[#This Row],[Subscription Status]])</f>
        <v>No</v>
      </c>
      <c r="N1616" s="3" t="s">
        <v>37</v>
      </c>
      <c r="O1616" s="3" t="s">
        <v>25</v>
      </c>
      <c r="P1616" s="3" t="s">
        <v>25</v>
      </c>
      <c r="Q1616" s="3">
        <v>22</v>
      </c>
      <c r="R1616" s="3" t="s">
        <v>32</v>
      </c>
      <c r="S1616" s="3" t="s">
        <v>75</v>
      </c>
      <c r="T1616" s="3">
        <f>COUNTBLANK(shopping_behavior_updated[Customer ID])</f>
        <v>0</v>
      </c>
      <c r="U1616" s="3">
        <f>IF(IFERROR(VLOOKUP(shopping_behavior_updated[[#This Row],[Customer ID]],A1617:$A$3902,1,FALSE),0),1,0)</f>
        <v>0</v>
      </c>
    </row>
    <row r="1617" spans="1:21" x14ac:dyDescent="0.2">
      <c r="A1617" s="3">
        <v>1616</v>
      </c>
      <c r="B1617" s="3">
        <v>64</v>
      </c>
      <c r="C1617" s="3" t="s">
        <v>18</v>
      </c>
      <c r="D1617" s="3" t="s">
        <v>105</v>
      </c>
      <c r="E1617" s="3" t="s">
        <v>66</v>
      </c>
      <c r="F1617" s="3">
        <v>62</v>
      </c>
      <c r="G1617" s="3" t="s">
        <v>83</v>
      </c>
      <c r="H1617" s="3" t="s">
        <v>43</v>
      </c>
      <c r="I1617" s="3" t="s">
        <v>125</v>
      </c>
      <c r="J1617" s="3" t="s">
        <v>56</v>
      </c>
      <c r="K1617" s="3">
        <v>32</v>
      </c>
      <c r="L1617" s="3" t="s">
        <v>151</v>
      </c>
      <c r="M1617" s="3" t="str">
        <f>IF(shopping_behavior_updated[[#This Row],[Subscription Status]]="","desconocido",shopping_behavior_updated[[#This Row],[Subscription Status]])</f>
        <v>No</v>
      </c>
      <c r="N1617" s="3" t="s">
        <v>53</v>
      </c>
      <c r="O1617" s="3" t="s">
        <v>25</v>
      </c>
      <c r="P1617" s="3" t="s">
        <v>25</v>
      </c>
      <c r="Q1617" s="3">
        <v>45</v>
      </c>
      <c r="R1617" s="3" t="s">
        <v>32</v>
      </c>
      <c r="S1617" s="3" t="s">
        <v>75</v>
      </c>
      <c r="T1617" s="3">
        <f>COUNTBLANK(shopping_behavior_updated[Customer ID])</f>
        <v>0</v>
      </c>
      <c r="U1617" s="3">
        <f>IF(IFERROR(VLOOKUP(shopping_behavior_updated[[#This Row],[Customer ID]],A1618:$A$3902,1,FALSE),0),1,0)</f>
        <v>0</v>
      </c>
    </row>
    <row r="1618" spans="1:21" x14ac:dyDescent="0.2">
      <c r="A1618" s="3">
        <v>1617</v>
      </c>
      <c r="B1618" s="3">
        <v>26</v>
      </c>
      <c r="C1618" s="3" t="s">
        <v>18</v>
      </c>
      <c r="D1618" s="3" t="s">
        <v>123</v>
      </c>
      <c r="E1618" s="3" t="s">
        <v>66</v>
      </c>
      <c r="F1618" s="3">
        <v>41</v>
      </c>
      <c r="G1618" s="3" t="s">
        <v>111</v>
      </c>
      <c r="H1618" s="3" t="s">
        <v>43</v>
      </c>
      <c r="I1618" s="3" t="s">
        <v>95</v>
      </c>
      <c r="J1618" s="3" t="s">
        <v>36</v>
      </c>
      <c r="K1618" s="3">
        <v>34</v>
      </c>
      <c r="L1618" s="3" t="s">
        <v>151</v>
      </c>
      <c r="M1618" s="3" t="str">
        <f>IF(shopping_behavior_updated[[#This Row],[Subscription Status]]="","desconocido",shopping_behavior_updated[[#This Row],[Subscription Status]])</f>
        <v>No</v>
      </c>
      <c r="N1618" s="3" t="s">
        <v>53</v>
      </c>
      <c r="O1618" s="3" t="s">
        <v>25</v>
      </c>
      <c r="P1618" s="3" t="s">
        <v>25</v>
      </c>
      <c r="Q1618" s="3">
        <v>50</v>
      </c>
      <c r="R1618" s="3" t="s">
        <v>32</v>
      </c>
      <c r="S1618" s="3" t="s">
        <v>57</v>
      </c>
      <c r="T1618" s="3">
        <f>COUNTBLANK(shopping_behavior_updated[Customer ID])</f>
        <v>0</v>
      </c>
      <c r="U1618" s="3">
        <f>IF(IFERROR(VLOOKUP(shopping_behavior_updated[[#This Row],[Customer ID]],A1619:$A$3902,1,FALSE),0),1,0)</f>
        <v>0</v>
      </c>
    </row>
    <row r="1619" spans="1:21" x14ac:dyDescent="0.2">
      <c r="A1619" s="3">
        <v>1618</v>
      </c>
      <c r="B1619" s="3">
        <v>43</v>
      </c>
      <c r="C1619" s="3" t="s">
        <v>18</v>
      </c>
      <c r="D1619" s="3" t="s">
        <v>19</v>
      </c>
      <c r="E1619" s="3" t="s">
        <v>20</v>
      </c>
      <c r="F1619" s="3">
        <v>64</v>
      </c>
      <c r="G1619" s="3" t="s">
        <v>149</v>
      </c>
      <c r="H1619" s="3" t="s">
        <v>43</v>
      </c>
      <c r="I1619" s="3" t="s">
        <v>99</v>
      </c>
      <c r="J1619" s="3" t="s">
        <v>24</v>
      </c>
      <c r="K1619" s="3">
        <v>43</v>
      </c>
      <c r="L1619" s="3" t="s">
        <v>151</v>
      </c>
      <c r="M1619" s="3" t="str">
        <f>IF(shopping_behavior_updated[[#This Row],[Subscription Status]]="","desconocido",shopping_behavior_updated[[#This Row],[Subscription Status]])</f>
        <v>No</v>
      </c>
      <c r="N1619" s="3" t="s">
        <v>53</v>
      </c>
      <c r="O1619" s="3" t="s">
        <v>25</v>
      </c>
      <c r="P1619" s="3" t="s">
        <v>25</v>
      </c>
      <c r="Q1619" s="3">
        <v>50</v>
      </c>
      <c r="R1619" s="3" t="s">
        <v>38</v>
      </c>
      <c r="S1619" s="3" t="s">
        <v>28</v>
      </c>
      <c r="T1619" s="3">
        <f>COUNTBLANK(shopping_behavior_updated[Customer ID])</f>
        <v>0</v>
      </c>
      <c r="U1619" s="3">
        <f>IF(IFERROR(VLOOKUP(shopping_behavior_updated[[#This Row],[Customer ID]],A1620:$A$3902,1,FALSE),0),1,0)</f>
        <v>0</v>
      </c>
    </row>
    <row r="1620" spans="1:21" x14ac:dyDescent="0.2">
      <c r="A1620" s="3">
        <v>1619</v>
      </c>
      <c r="B1620" s="3">
        <v>63</v>
      </c>
      <c r="C1620" s="3" t="s">
        <v>18</v>
      </c>
      <c r="D1620" s="3" t="s">
        <v>40</v>
      </c>
      <c r="E1620" s="3" t="s">
        <v>41</v>
      </c>
      <c r="F1620" s="3">
        <v>72</v>
      </c>
      <c r="G1620" s="3" t="s">
        <v>150</v>
      </c>
      <c r="H1620" s="3" t="s">
        <v>22</v>
      </c>
      <c r="I1620" s="3" t="s">
        <v>72</v>
      </c>
      <c r="J1620" s="3" t="s">
        <v>52</v>
      </c>
      <c r="K1620" s="3">
        <v>5</v>
      </c>
      <c r="L1620" s="3" t="s">
        <v>151</v>
      </c>
      <c r="M1620" s="3" t="str">
        <f>IF(shopping_behavior_updated[[#This Row],[Subscription Status]]="","desconocido",shopping_behavior_updated[[#This Row],[Subscription Status]])</f>
        <v>No</v>
      </c>
      <c r="N1620" s="3" t="s">
        <v>53</v>
      </c>
      <c r="O1620" s="3" t="s">
        <v>25</v>
      </c>
      <c r="P1620" s="3" t="s">
        <v>25</v>
      </c>
      <c r="Q1620" s="3">
        <v>39</v>
      </c>
      <c r="R1620" s="3" t="s">
        <v>85</v>
      </c>
      <c r="S1620" s="3" t="s">
        <v>57</v>
      </c>
      <c r="T1620" s="3">
        <f>COUNTBLANK(shopping_behavior_updated[Customer ID])</f>
        <v>0</v>
      </c>
      <c r="U1620" s="3">
        <f>IF(IFERROR(VLOOKUP(shopping_behavior_updated[[#This Row],[Customer ID]],A1621:$A$3902,1,FALSE),0),1,0)</f>
        <v>0</v>
      </c>
    </row>
    <row r="1621" spans="1:21" x14ac:dyDescent="0.2">
      <c r="A1621" s="3">
        <v>1620</v>
      </c>
      <c r="B1621" s="3">
        <v>57</v>
      </c>
      <c r="C1621" s="3" t="s">
        <v>18</v>
      </c>
      <c r="D1621" s="3" t="s">
        <v>65</v>
      </c>
      <c r="E1621" s="3" t="s">
        <v>66</v>
      </c>
      <c r="F1621" s="3">
        <v>78</v>
      </c>
      <c r="G1621" s="3" t="s">
        <v>76</v>
      </c>
      <c r="H1621" s="3" t="s">
        <v>22</v>
      </c>
      <c r="I1621" s="3" t="s">
        <v>117</v>
      </c>
      <c r="J1621" s="3" t="s">
        <v>24</v>
      </c>
      <c r="K1621" s="3">
        <v>35</v>
      </c>
      <c r="L1621" s="3" t="s">
        <v>151</v>
      </c>
      <c r="M1621" s="3" t="str">
        <f>IF(shopping_behavior_updated[[#This Row],[Subscription Status]]="","desconocido",shopping_behavior_updated[[#This Row],[Subscription Status]])</f>
        <v>No</v>
      </c>
      <c r="N1621" s="3" t="s">
        <v>73</v>
      </c>
      <c r="O1621" s="3" t="s">
        <v>25</v>
      </c>
      <c r="P1621" s="3" t="s">
        <v>25</v>
      </c>
      <c r="Q1621" s="3">
        <v>50</v>
      </c>
      <c r="R1621" s="3" t="s">
        <v>27</v>
      </c>
      <c r="S1621" s="3" t="s">
        <v>75</v>
      </c>
      <c r="T1621" s="3">
        <f>COUNTBLANK(shopping_behavior_updated[Customer ID])</f>
        <v>0</v>
      </c>
      <c r="U1621" s="3">
        <f>IF(IFERROR(VLOOKUP(shopping_behavior_updated[[#This Row],[Customer ID]],A1622:$A$3902,1,FALSE),0),1,0)</f>
        <v>0</v>
      </c>
    </row>
    <row r="1622" spans="1:21" x14ac:dyDescent="0.2">
      <c r="A1622" s="3">
        <v>1621</v>
      </c>
      <c r="B1622" s="3">
        <v>25</v>
      </c>
      <c r="C1622" s="3" t="s">
        <v>18</v>
      </c>
      <c r="D1622" s="3" t="s">
        <v>123</v>
      </c>
      <c r="E1622" s="3" t="s">
        <v>66</v>
      </c>
      <c r="F1622" s="3">
        <v>47</v>
      </c>
      <c r="G1622" s="3" t="s">
        <v>140</v>
      </c>
      <c r="H1622" s="3" t="s">
        <v>43</v>
      </c>
      <c r="I1622" s="3" t="s">
        <v>60</v>
      </c>
      <c r="J1622" s="3" t="s">
        <v>24</v>
      </c>
      <c r="K1622" s="3">
        <v>31</v>
      </c>
      <c r="L1622" s="3" t="s">
        <v>151</v>
      </c>
      <c r="M1622" s="3" t="str">
        <f>IF(shopping_behavior_updated[[#This Row],[Subscription Status]]="","desconocido",shopping_behavior_updated[[#This Row],[Subscription Status]])</f>
        <v>No</v>
      </c>
      <c r="N1622" s="3" t="s">
        <v>69</v>
      </c>
      <c r="O1622" s="3" t="s">
        <v>25</v>
      </c>
      <c r="P1622" s="3" t="s">
        <v>25</v>
      </c>
      <c r="Q1622" s="3">
        <v>27</v>
      </c>
      <c r="R1622" s="3" t="s">
        <v>45</v>
      </c>
      <c r="S1622" s="3" t="s">
        <v>96</v>
      </c>
      <c r="T1622" s="3">
        <f>COUNTBLANK(shopping_behavior_updated[Customer ID])</f>
        <v>0</v>
      </c>
      <c r="U1622" s="3">
        <f>IF(IFERROR(VLOOKUP(shopping_behavior_updated[[#This Row],[Customer ID]],A1623:$A$3902,1,FALSE),0),1,0)</f>
        <v>0</v>
      </c>
    </row>
    <row r="1623" spans="1:21" x14ac:dyDescent="0.2">
      <c r="A1623" s="3">
        <v>1622</v>
      </c>
      <c r="B1623" s="3">
        <v>68</v>
      </c>
      <c r="C1623" s="3" t="s">
        <v>18</v>
      </c>
      <c r="D1623" s="3" t="s">
        <v>118</v>
      </c>
      <c r="E1623" s="3" t="s">
        <v>66</v>
      </c>
      <c r="F1623" s="3">
        <v>46</v>
      </c>
      <c r="G1623" s="3" t="s">
        <v>122</v>
      </c>
      <c r="H1623" s="3" t="s">
        <v>22</v>
      </c>
      <c r="I1623" s="3" t="s">
        <v>23</v>
      </c>
      <c r="J1623" s="3" t="s">
        <v>52</v>
      </c>
      <c r="K1623" s="3">
        <v>39</v>
      </c>
      <c r="L1623" s="3" t="s">
        <v>151</v>
      </c>
      <c r="M1623" s="3" t="str">
        <f>IF(shopping_behavior_updated[[#This Row],[Subscription Status]]="","desconocido",shopping_behavior_updated[[#This Row],[Subscription Status]])</f>
        <v>No</v>
      </c>
      <c r="N1623" s="3" t="s">
        <v>69</v>
      </c>
      <c r="O1623" s="3" t="s">
        <v>25</v>
      </c>
      <c r="P1623" s="3" t="s">
        <v>25</v>
      </c>
      <c r="Q1623" s="3">
        <v>38</v>
      </c>
      <c r="R1623" s="3" t="s">
        <v>85</v>
      </c>
      <c r="S1623" s="3" t="s">
        <v>28</v>
      </c>
      <c r="T1623" s="3">
        <f>COUNTBLANK(shopping_behavior_updated[Customer ID])</f>
        <v>0</v>
      </c>
      <c r="U1623" s="3">
        <f>IF(IFERROR(VLOOKUP(shopping_behavior_updated[[#This Row],[Customer ID]],A1624:$A$3902,1,FALSE),0),1,0)</f>
        <v>0</v>
      </c>
    </row>
    <row r="1624" spans="1:21" x14ac:dyDescent="0.2">
      <c r="A1624" s="3">
        <v>1623</v>
      </c>
      <c r="B1624" s="3">
        <v>31</v>
      </c>
      <c r="C1624" s="3" t="s">
        <v>18</v>
      </c>
      <c r="D1624" s="3" t="s">
        <v>58</v>
      </c>
      <c r="E1624" s="3" t="s">
        <v>20</v>
      </c>
      <c r="F1624" s="3">
        <v>43</v>
      </c>
      <c r="G1624" s="3" t="s">
        <v>67</v>
      </c>
      <c r="H1624" s="3" t="s">
        <v>35</v>
      </c>
      <c r="I1624" s="3" t="s">
        <v>109</v>
      </c>
      <c r="J1624" s="3" t="s">
        <v>24</v>
      </c>
      <c r="K1624" s="3">
        <v>4</v>
      </c>
      <c r="L1624" s="3" t="s">
        <v>151</v>
      </c>
      <c r="M1624" s="3" t="str">
        <f>IF(shopping_behavior_updated[[#This Row],[Subscription Status]]="","desconocido",shopping_behavior_updated[[#This Row],[Subscription Status]])</f>
        <v>No</v>
      </c>
      <c r="N1624" s="3" t="s">
        <v>73</v>
      </c>
      <c r="O1624" s="3" t="s">
        <v>25</v>
      </c>
      <c r="P1624" s="3" t="s">
        <v>25</v>
      </c>
      <c r="Q1624" s="3">
        <v>37</v>
      </c>
      <c r="R1624" s="3" t="s">
        <v>74</v>
      </c>
      <c r="S1624" s="3" t="s">
        <v>96</v>
      </c>
      <c r="T1624" s="3">
        <f>COUNTBLANK(shopping_behavior_updated[Customer ID])</f>
        <v>0</v>
      </c>
      <c r="U1624" s="3">
        <f>IF(IFERROR(VLOOKUP(shopping_behavior_updated[[#This Row],[Customer ID]],A1625:$A$3902,1,FALSE),0),1,0)</f>
        <v>0</v>
      </c>
    </row>
    <row r="1625" spans="1:21" x14ac:dyDescent="0.2">
      <c r="A1625" s="3">
        <v>1624</v>
      </c>
      <c r="B1625" s="3">
        <v>64</v>
      </c>
      <c r="C1625" s="3" t="s">
        <v>18</v>
      </c>
      <c r="D1625" s="3" t="s">
        <v>131</v>
      </c>
      <c r="E1625" s="3" t="s">
        <v>66</v>
      </c>
      <c r="F1625" s="3">
        <v>58</v>
      </c>
      <c r="G1625" s="3" t="s">
        <v>115</v>
      </c>
      <c r="H1625" s="3" t="s">
        <v>43</v>
      </c>
      <c r="I1625" s="3" t="s">
        <v>108</v>
      </c>
      <c r="J1625" s="3" t="s">
        <v>52</v>
      </c>
      <c r="K1625" s="3">
        <v>35</v>
      </c>
      <c r="L1625" s="3" t="s">
        <v>151</v>
      </c>
      <c r="M1625" s="3" t="str">
        <f>IF(shopping_behavior_updated[[#This Row],[Subscription Status]]="","desconocido",shopping_behavior_updated[[#This Row],[Subscription Status]])</f>
        <v>No</v>
      </c>
      <c r="N1625" s="3" t="s">
        <v>44</v>
      </c>
      <c r="O1625" s="3" t="s">
        <v>25</v>
      </c>
      <c r="P1625" s="3" t="s">
        <v>25</v>
      </c>
      <c r="Q1625" s="3">
        <v>50</v>
      </c>
      <c r="R1625" s="3" t="s">
        <v>85</v>
      </c>
      <c r="S1625" s="3" t="s">
        <v>48</v>
      </c>
      <c r="T1625" s="3">
        <f>COUNTBLANK(shopping_behavior_updated[Customer ID])</f>
        <v>0</v>
      </c>
      <c r="U1625" s="3">
        <f>IF(IFERROR(VLOOKUP(shopping_behavior_updated[[#This Row],[Customer ID]],A1626:$A$3902,1,FALSE),0),1,0)</f>
        <v>0</v>
      </c>
    </row>
    <row r="1626" spans="1:21" x14ac:dyDescent="0.2">
      <c r="A1626" s="3">
        <v>1625</v>
      </c>
      <c r="B1626" s="3">
        <v>38</v>
      </c>
      <c r="C1626" s="3" t="s">
        <v>18</v>
      </c>
      <c r="D1626" s="3" t="s">
        <v>29</v>
      </c>
      <c r="E1626" s="3" t="s">
        <v>20</v>
      </c>
      <c r="F1626" s="3">
        <v>32</v>
      </c>
      <c r="G1626" s="3" t="s">
        <v>102</v>
      </c>
      <c r="H1626" s="3" t="s">
        <v>43</v>
      </c>
      <c r="I1626" s="3" t="s">
        <v>51</v>
      </c>
      <c r="J1626" s="3" t="s">
        <v>24</v>
      </c>
      <c r="K1626" s="3">
        <v>36</v>
      </c>
      <c r="L1626" s="3" t="s">
        <v>151</v>
      </c>
      <c r="M1626" s="3" t="str">
        <f>IF(shopping_behavior_updated[[#This Row],[Subscription Status]]="","desconocido",shopping_behavior_updated[[#This Row],[Subscription Status]])</f>
        <v>No</v>
      </c>
      <c r="N1626" s="3" t="s">
        <v>37</v>
      </c>
      <c r="O1626" s="3" t="s">
        <v>25</v>
      </c>
      <c r="P1626" s="3" t="s">
        <v>25</v>
      </c>
      <c r="Q1626" s="3">
        <v>40</v>
      </c>
      <c r="R1626" s="3" t="s">
        <v>45</v>
      </c>
      <c r="S1626" s="3" t="s">
        <v>96</v>
      </c>
      <c r="T1626" s="3">
        <f>COUNTBLANK(shopping_behavior_updated[Customer ID])</f>
        <v>0</v>
      </c>
      <c r="U1626" s="3">
        <f>IF(IFERROR(VLOOKUP(shopping_behavior_updated[[#This Row],[Customer ID]],A1627:$A$3902,1,FALSE),0),1,0)</f>
        <v>0</v>
      </c>
    </row>
    <row r="1627" spans="1:21" x14ac:dyDescent="0.2">
      <c r="A1627" s="3">
        <v>1626</v>
      </c>
      <c r="B1627" s="3">
        <v>34</v>
      </c>
      <c r="C1627" s="3" t="s">
        <v>18</v>
      </c>
      <c r="D1627" s="3" t="s">
        <v>86</v>
      </c>
      <c r="E1627" s="3" t="s">
        <v>20</v>
      </c>
      <c r="F1627" s="3">
        <v>45</v>
      </c>
      <c r="G1627" s="3" t="s">
        <v>147</v>
      </c>
      <c r="H1627" s="3" t="s">
        <v>22</v>
      </c>
      <c r="I1627" s="3" t="s">
        <v>117</v>
      </c>
      <c r="J1627" s="3" t="s">
        <v>24</v>
      </c>
      <c r="K1627" s="3">
        <v>3</v>
      </c>
      <c r="L1627" s="3" t="s">
        <v>151</v>
      </c>
      <c r="M1627" s="3" t="str">
        <f>IF(shopping_behavior_updated[[#This Row],[Subscription Status]]="","desconocido",shopping_behavior_updated[[#This Row],[Subscription Status]])</f>
        <v>No</v>
      </c>
      <c r="N1627" s="3" t="s">
        <v>44</v>
      </c>
      <c r="O1627" s="3" t="s">
        <v>25</v>
      </c>
      <c r="P1627" s="3" t="s">
        <v>25</v>
      </c>
      <c r="Q1627" s="3">
        <v>3</v>
      </c>
      <c r="R1627" s="3" t="s">
        <v>45</v>
      </c>
      <c r="S1627" s="3" t="s">
        <v>75</v>
      </c>
      <c r="T1627" s="3">
        <f>COUNTBLANK(shopping_behavior_updated[Customer ID])</f>
        <v>0</v>
      </c>
      <c r="U1627" s="3">
        <f>IF(IFERROR(VLOOKUP(shopping_behavior_updated[[#This Row],[Customer ID]],A1628:$A$3902,1,FALSE),0),1,0)</f>
        <v>0</v>
      </c>
    </row>
    <row r="1628" spans="1:21" x14ac:dyDescent="0.2">
      <c r="A1628" s="3">
        <v>1627</v>
      </c>
      <c r="B1628" s="3">
        <v>32</v>
      </c>
      <c r="C1628" s="3" t="s">
        <v>18</v>
      </c>
      <c r="D1628" s="3" t="s">
        <v>49</v>
      </c>
      <c r="E1628" s="3" t="s">
        <v>41</v>
      </c>
      <c r="F1628" s="3">
        <v>35</v>
      </c>
      <c r="G1628" s="3" t="s">
        <v>106</v>
      </c>
      <c r="H1628" s="3" t="s">
        <v>22</v>
      </c>
      <c r="I1628" s="3" t="s">
        <v>120</v>
      </c>
      <c r="J1628" s="3" t="s">
        <v>52</v>
      </c>
      <c r="K1628" s="3">
        <v>26</v>
      </c>
      <c r="L1628" s="3" t="s">
        <v>151</v>
      </c>
      <c r="M1628" s="3" t="str">
        <f>IF(shopping_behavior_updated[[#This Row],[Subscription Status]]="","desconocido",shopping_behavior_updated[[#This Row],[Subscription Status]])</f>
        <v>No</v>
      </c>
      <c r="N1628" s="3" t="s">
        <v>44</v>
      </c>
      <c r="O1628" s="3" t="s">
        <v>25</v>
      </c>
      <c r="P1628" s="3" t="s">
        <v>25</v>
      </c>
      <c r="Q1628" s="3">
        <v>45</v>
      </c>
      <c r="R1628" s="3" t="s">
        <v>38</v>
      </c>
      <c r="S1628" s="3" t="s">
        <v>75</v>
      </c>
      <c r="T1628" s="3">
        <f>COUNTBLANK(shopping_behavior_updated[Customer ID])</f>
        <v>0</v>
      </c>
      <c r="U1628" s="3">
        <f>IF(IFERROR(VLOOKUP(shopping_behavior_updated[[#This Row],[Customer ID]],A1629:$A$3902,1,FALSE),0),1,0)</f>
        <v>0</v>
      </c>
    </row>
    <row r="1629" spans="1:21" x14ac:dyDescent="0.2">
      <c r="A1629" s="3">
        <v>1628</v>
      </c>
      <c r="B1629" s="3">
        <v>69</v>
      </c>
      <c r="C1629" s="3" t="s">
        <v>18</v>
      </c>
      <c r="D1629" s="3" t="s">
        <v>88</v>
      </c>
      <c r="E1629" s="3" t="s">
        <v>66</v>
      </c>
      <c r="F1629" s="3">
        <v>21</v>
      </c>
      <c r="G1629" s="3" t="s">
        <v>30</v>
      </c>
      <c r="H1629" s="3" t="s">
        <v>43</v>
      </c>
      <c r="I1629" s="3" t="s">
        <v>77</v>
      </c>
      <c r="J1629" s="3" t="s">
        <v>24</v>
      </c>
      <c r="K1629" s="3">
        <v>29</v>
      </c>
      <c r="L1629" s="3" t="s">
        <v>151</v>
      </c>
      <c r="M1629" s="3" t="str">
        <f>IF(shopping_behavior_updated[[#This Row],[Subscription Status]]="","desconocido",shopping_behavior_updated[[#This Row],[Subscription Status]])</f>
        <v>No</v>
      </c>
      <c r="N1629" s="3" t="s">
        <v>44</v>
      </c>
      <c r="O1629" s="3" t="s">
        <v>25</v>
      </c>
      <c r="P1629" s="3" t="s">
        <v>25</v>
      </c>
      <c r="Q1629" s="3">
        <v>8</v>
      </c>
      <c r="R1629" s="3" t="s">
        <v>38</v>
      </c>
      <c r="S1629" s="3" t="s">
        <v>48</v>
      </c>
      <c r="T1629" s="3">
        <f>COUNTBLANK(shopping_behavior_updated[Customer ID])</f>
        <v>0</v>
      </c>
      <c r="U1629" s="3">
        <f>IF(IFERROR(VLOOKUP(shopping_behavior_updated[[#This Row],[Customer ID]],A1630:$A$3902,1,FALSE),0),1,0)</f>
        <v>0</v>
      </c>
    </row>
    <row r="1630" spans="1:21" x14ac:dyDescent="0.2">
      <c r="A1630" s="3">
        <v>1629</v>
      </c>
      <c r="B1630" s="3">
        <v>45</v>
      </c>
      <c r="C1630" s="3" t="s">
        <v>18</v>
      </c>
      <c r="D1630" s="3" t="s">
        <v>80</v>
      </c>
      <c r="E1630" s="3" t="s">
        <v>20</v>
      </c>
      <c r="F1630" s="3">
        <v>64</v>
      </c>
      <c r="G1630" s="3" t="s">
        <v>34</v>
      </c>
      <c r="H1630" s="3" t="s">
        <v>35</v>
      </c>
      <c r="I1630" s="3" t="s">
        <v>84</v>
      </c>
      <c r="J1630" s="3" t="s">
        <v>24</v>
      </c>
      <c r="K1630" s="3">
        <v>31</v>
      </c>
      <c r="L1630" s="3" t="s">
        <v>151</v>
      </c>
      <c r="M1630" s="3" t="str">
        <f>IF(shopping_behavior_updated[[#This Row],[Subscription Status]]="","desconocido",shopping_behavior_updated[[#This Row],[Subscription Status]])</f>
        <v>No</v>
      </c>
      <c r="N1630" s="3" t="s">
        <v>44</v>
      </c>
      <c r="O1630" s="3" t="s">
        <v>25</v>
      </c>
      <c r="P1630" s="3" t="s">
        <v>25</v>
      </c>
      <c r="Q1630" s="3">
        <v>7</v>
      </c>
      <c r="R1630" s="3" t="s">
        <v>32</v>
      </c>
      <c r="S1630" s="3" t="s">
        <v>87</v>
      </c>
      <c r="T1630" s="3">
        <f>COUNTBLANK(shopping_behavior_updated[Customer ID])</f>
        <v>0</v>
      </c>
      <c r="U1630" s="3">
        <f>IF(IFERROR(VLOOKUP(shopping_behavior_updated[[#This Row],[Customer ID]],A1631:$A$3902,1,FALSE),0),1,0)</f>
        <v>0</v>
      </c>
    </row>
    <row r="1631" spans="1:21" x14ac:dyDescent="0.2">
      <c r="A1631" s="3">
        <v>1630</v>
      </c>
      <c r="B1631" s="3">
        <v>35</v>
      </c>
      <c r="C1631" s="3" t="s">
        <v>18</v>
      </c>
      <c r="D1631" s="3" t="s">
        <v>19</v>
      </c>
      <c r="E1631" s="3" t="s">
        <v>20</v>
      </c>
      <c r="F1631" s="3">
        <v>88</v>
      </c>
      <c r="G1631" s="3" t="s">
        <v>113</v>
      </c>
      <c r="H1631" s="3" t="s">
        <v>35</v>
      </c>
      <c r="I1631" s="3" t="s">
        <v>64</v>
      </c>
      <c r="J1631" s="3" t="s">
        <v>36</v>
      </c>
      <c r="K1631" s="3">
        <v>33</v>
      </c>
      <c r="L1631" s="3" t="s">
        <v>151</v>
      </c>
      <c r="M1631" s="3" t="str">
        <f>IF(shopping_behavior_updated[[#This Row],[Subscription Status]]="","desconocido",shopping_behavior_updated[[#This Row],[Subscription Status]])</f>
        <v>No</v>
      </c>
      <c r="N1631" s="3" t="s">
        <v>44</v>
      </c>
      <c r="O1631" s="3" t="s">
        <v>25</v>
      </c>
      <c r="P1631" s="3" t="s">
        <v>25</v>
      </c>
      <c r="Q1631" s="3">
        <v>13</v>
      </c>
      <c r="R1631" s="3" t="s">
        <v>27</v>
      </c>
      <c r="S1631" s="3" t="s">
        <v>57</v>
      </c>
      <c r="T1631" s="3">
        <f>COUNTBLANK(shopping_behavior_updated[Customer ID])</f>
        <v>0</v>
      </c>
      <c r="U1631" s="3">
        <f>IF(IFERROR(VLOOKUP(shopping_behavior_updated[[#This Row],[Customer ID]],A1632:$A$3902,1,FALSE),0),1,0)</f>
        <v>0</v>
      </c>
    </row>
    <row r="1632" spans="1:21" x14ac:dyDescent="0.2">
      <c r="A1632" s="3">
        <v>1631</v>
      </c>
      <c r="B1632" s="3">
        <v>63</v>
      </c>
      <c r="C1632" s="3" t="s">
        <v>18</v>
      </c>
      <c r="D1632" s="3" t="s">
        <v>70</v>
      </c>
      <c r="E1632" s="3" t="s">
        <v>41</v>
      </c>
      <c r="F1632" s="3">
        <v>48</v>
      </c>
      <c r="G1632" s="3" t="s">
        <v>126</v>
      </c>
      <c r="H1632" s="3" t="s">
        <v>43</v>
      </c>
      <c r="I1632" s="3" t="s">
        <v>79</v>
      </c>
      <c r="J1632" s="3" t="s">
        <v>52</v>
      </c>
      <c r="K1632" s="3">
        <v>29</v>
      </c>
      <c r="L1632" s="3" t="s">
        <v>151</v>
      </c>
      <c r="M1632" s="3" t="str">
        <f>IF(shopping_behavior_updated[[#This Row],[Subscription Status]]="","desconocido",shopping_behavior_updated[[#This Row],[Subscription Status]])</f>
        <v>No</v>
      </c>
      <c r="N1632" s="3" t="s">
        <v>73</v>
      </c>
      <c r="O1632" s="3" t="s">
        <v>25</v>
      </c>
      <c r="P1632" s="3" t="s">
        <v>25</v>
      </c>
      <c r="Q1632" s="3">
        <v>29</v>
      </c>
      <c r="R1632" s="3" t="s">
        <v>27</v>
      </c>
      <c r="S1632" s="3" t="s">
        <v>96</v>
      </c>
      <c r="T1632" s="3">
        <f>COUNTBLANK(shopping_behavior_updated[Customer ID])</f>
        <v>0</v>
      </c>
      <c r="U1632" s="3">
        <f>IF(IFERROR(VLOOKUP(shopping_behavior_updated[[#This Row],[Customer ID]],A1633:$A$3902,1,FALSE),0),1,0)</f>
        <v>0</v>
      </c>
    </row>
    <row r="1633" spans="1:21" x14ac:dyDescent="0.2">
      <c r="A1633" s="3">
        <v>1632</v>
      </c>
      <c r="B1633" s="3">
        <v>65</v>
      </c>
      <c r="C1633" s="3" t="s">
        <v>18</v>
      </c>
      <c r="D1633" s="3" t="s">
        <v>29</v>
      </c>
      <c r="E1633" s="3" t="s">
        <v>20</v>
      </c>
      <c r="F1633" s="3">
        <v>36</v>
      </c>
      <c r="G1633" s="3" t="s">
        <v>115</v>
      </c>
      <c r="H1633" s="3" t="s">
        <v>22</v>
      </c>
      <c r="I1633" s="3" t="s">
        <v>82</v>
      </c>
      <c r="J1633" s="3" t="s">
        <v>52</v>
      </c>
      <c r="K1633" s="3">
        <v>39</v>
      </c>
      <c r="L1633" s="3" t="s">
        <v>151</v>
      </c>
      <c r="M1633" s="3" t="str">
        <f>IF(shopping_behavior_updated[[#This Row],[Subscription Status]]="","desconocido",shopping_behavior_updated[[#This Row],[Subscription Status]])</f>
        <v>No</v>
      </c>
      <c r="N1633" s="3" t="s">
        <v>69</v>
      </c>
      <c r="O1633" s="3" t="s">
        <v>25</v>
      </c>
      <c r="P1633" s="3" t="s">
        <v>25</v>
      </c>
      <c r="Q1633" s="3">
        <v>7</v>
      </c>
      <c r="R1633" s="3" t="s">
        <v>74</v>
      </c>
      <c r="S1633" s="3" t="s">
        <v>28</v>
      </c>
      <c r="T1633" s="3">
        <f>COUNTBLANK(shopping_behavior_updated[Customer ID])</f>
        <v>0</v>
      </c>
      <c r="U1633" s="3">
        <f>IF(IFERROR(VLOOKUP(shopping_behavior_updated[[#This Row],[Customer ID]],A1634:$A$3902,1,FALSE),0),1,0)</f>
        <v>0</v>
      </c>
    </row>
    <row r="1634" spans="1:21" x14ac:dyDescent="0.2">
      <c r="A1634" s="3">
        <v>1633</v>
      </c>
      <c r="B1634" s="3">
        <v>35</v>
      </c>
      <c r="C1634" s="3" t="s">
        <v>18</v>
      </c>
      <c r="D1634" s="3" t="s">
        <v>142</v>
      </c>
      <c r="E1634" s="3" t="s">
        <v>66</v>
      </c>
      <c r="F1634" s="3">
        <v>28</v>
      </c>
      <c r="G1634" s="3" t="s">
        <v>46</v>
      </c>
      <c r="H1634" s="3" t="s">
        <v>35</v>
      </c>
      <c r="I1634" s="3" t="s">
        <v>51</v>
      </c>
      <c r="J1634" s="3" t="s">
        <v>52</v>
      </c>
      <c r="K1634" s="3">
        <v>47</v>
      </c>
      <c r="L1634" s="3" t="s">
        <v>151</v>
      </c>
      <c r="M1634" s="3" t="str">
        <f>IF(shopping_behavior_updated[[#This Row],[Subscription Status]]="","desconocido",shopping_behavior_updated[[#This Row],[Subscription Status]])</f>
        <v>No</v>
      </c>
      <c r="N1634" s="3" t="s">
        <v>69</v>
      </c>
      <c r="O1634" s="3" t="s">
        <v>25</v>
      </c>
      <c r="P1634" s="3" t="s">
        <v>25</v>
      </c>
      <c r="Q1634" s="3">
        <v>50</v>
      </c>
      <c r="R1634" s="3" t="s">
        <v>85</v>
      </c>
      <c r="S1634" s="3" t="s">
        <v>96</v>
      </c>
      <c r="T1634" s="3">
        <f>COUNTBLANK(shopping_behavior_updated[Customer ID])</f>
        <v>0</v>
      </c>
      <c r="U1634" s="3">
        <f>IF(IFERROR(VLOOKUP(shopping_behavior_updated[[#This Row],[Customer ID]],A1635:$A$3902,1,FALSE),0),1,0)</f>
        <v>0</v>
      </c>
    </row>
    <row r="1635" spans="1:21" x14ac:dyDescent="0.2">
      <c r="A1635" s="3">
        <v>1634</v>
      </c>
      <c r="B1635" s="3">
        <v>54</v>
      </c>
      <c r="C1635" s="3" t="s">
        <v>18</v>
      </c>
      <c r="D1635" s="3" t="s">
        <v>124</v>
      </c>
      <c r="E1635" s="3" t="s">
        <v>20</v>
      </c>
      <c r="F1635" s="3">
        <v>80</v>
      </c>
      <c r="G1635" s="3" t="s">
        <v>113</v>
      </c>
      <c r="H1635" s="3" t="s">
        <v>43</v>
      </c>
      <c r="I1635" s="3" t="s">
        <v>99</v>
      </c>
      <c r="J1635" s="3" t="s">
        <v>36</v>
      </c>
      <c r="K1635" s="3">
        <v>44</v>
      </c>
      <c r="L1635" s="3" t="s">
        <v>151</v>
      </c>
      <c r="M1635" s="3" t="str">
        <f>IF(shopping_behavior_updated[[#This Row],[Subscription Status]]="","desconocido",shopping_behavior_updated[[#This Row],[Subscription Status]])</f>
        <v>No</v>
      </c>
      <c r="N1635" s="3" t="s">
        <v>69</v>
      </c>
      <c r="O1635" s="3" t="s">
        <v>25</v>
      </c>
      <c r="P1635" s="3" t="s">
        <v>25</v>
      </c>
      <c r="Q1635" s="3">
        <v>33</v>
      </c>
      <c r="R1635" s="3" t="s">
        <v>85</v>
      </c>
      <c r="S1635" s="3" t="s">
        <v>75</v>
      </c>
      <c r="T1635" s="3">
        <f>COUNTBLANK(shopping_behavior_updated[Customer ID])</f>
        <v>0</v>
      </c>
      <c r="U1635" s="3">
        <f>IF(IFERROR(VLOOKUP(shopping_behavior_updated[[#This Row],[Customer ID]],A1636:$A$3902,1,FALSE),0),1,0)</f>
        <v>0</v>
      </c>
    </row>
    <row r="1636" spans="1:21" x14ac:dyDescent="0.2">
      <c r="A1636" s="3">
        <v>1635</v>
      </c>
      <c r="B1636" s="3">
        <v>28</v>
      </c>
      <c r="C1636" s="3" t="s">
        <v>18</v>
      </c>
      <c r="D1636" s="3" t="s">
        <v>61</v>
      </c>
      <c r="E1636" s="3" t="s">
        <v>62</v>
      </c>
      <c r="F1636" s="3">
        <v>23</v>
      </c>
      <c r="G1636" s="3" t="s">
        <v>130</v>
      </c>
      <c r="H1636" s="3" t="s">
        <v>35</v>
      </c>
      <c r="I1636" s="3" t="s">
        <v>120</v>
      </c>
      <c r="J1636" s="3" t="s">
        <v>52</v>
      </c>
      <c r="K1636" s="3">
        <v>36</v>
      </c>
      <c r="L1636" s="3" t="s">
        <v>151</v>
      </c>
      <c r="M1636" s="3" t="str">
        <f>IF(shopping_behavior_updated[[#This Row],[Subscription Status]]="","desconocido",shopping_behavior_updated[[#This Row],[Subscription Status]])</f>
        <v>No</v>
      </c>
      <c r="N1636" s="3" t="s">
        <v>73</v>
      </c>
      <c r="O1636" s="3" t="s">
        <v>25</v>
      </c>
      <c r="P1636" s="3" t="s">
        <v>25</v>
      </c>
      <c r="Q1636" s="3">
        <v>30</v>
      </c>
      <c r="R1636" s="3" t="s">
        <v>32</v>
      </c>
      <c r="S1636" s="3" t="s">
        <v>96</v>
      </c>
      <c r="T1636" s="3">
        <f>COUNTBLANK(shopping_behavior_updated[Customer ID])</f>
        <v>0</v>
      </c>
      <c r="U1636" s="3">
        <f>IF(IFERROR(VLOOKUP(shopping_behavior_updated[[#This Row],[Customer ID]],A1637:$A$3902,1,FALSE),0),1,0)</f>
        <v>0</v>
      </c>
    </row>
    <row r="1637" spans="1:21" x14ac:dyDescent="0.2">
      <c r="A1637" s="3">
        <v>1636</v>
      </c>
      <c r="B1637" s="3">
        <v>68</v>
      </c>
      <c r="C1637" s="3" t="s">
        <v>18</v>
      </c>
      <c r="D1637" s="3" t="s">
        <v>88</v>
      </c>
      <c r="E1637" s="3" t="s">
        <v>66</v>
      </c>
      <c r="F1637" s="3">
        <v>24</v>
      </c>
      <c r="G1637" s="3" t="s">
        <v>97</v>
      </c>
      <c r="H1637" s="3" t="s">
        <v>22</v>
      </c>
      <c r="I1637" s="3" t="s">
        <v>82</v>
      </c>
      <c r="J1637" s="3" t="s">
        <v>52</v>
      </c>
      <c r="K1637" s="3">
        <v>32</v>
      </c>
      <c r="L1637" s="3" t="s">
        <v>151</v>
      </c>
      <c r="M1637" s="3" t="str">
        <f>IF(shopping_behavior_updated[[#This Row],[Subscription Status]]="","desconocido",shopping_behavior_updated[[#This Row],[Subscription Status]])</f>
        <v>No</v>
      </c>
      <c r="N1637" s="3" t="s">
        <v>53</v>
      </c>
      <c r="O1637" s="3" t="s">
        <v>25</v>
      </c>
      <c r="P1637" s="3" t="s">
        <v>25</v>
      </c>
      <c r="Q1637" s="3">
        <v>40</v>
      </c>
      <c r="R1637" s="3" t="s">
        <v>32</v>
      </c>
      <c r="S1637" s="3" t="s">
        <v>48</v>
      </c>
      <c r="T1637" s="3">
        <f>COUNTBLANK(shopping_behavior_updated[Customer ID])</f>
        <v>0</v>
      </c>
      <c r="U1637" s="3">
        <f>IF(IFERROR(VLOOKUP(shopping_behavior_updated[[#This Row],[Customer ID]],A1638:$A$3902,1,FALSE),0),1,0)</f>
        <v>0</v>
      </c>
    </row>
    <row r="1638" spans="1:21" x14ac:dyDescent="0.2">
      <c r="A1638" s="3">
        <v>1637</v>
      </c>
      <c r="B1638" s="3">
        <v>58</v>
      </c>
      <c r="C1638" s="3" t="s">
        <v>18</v>
      </c>
      <c r="D1638" s="3" t="s">
        <v>136</v>
      </c>
      <c r="E1638" s="3" t="s">
        <v>41</v>
      </c>
      <c r="F1638" s="3">
        <v>22</v>
      </c>
      <c r="G1638" s="3" t="s">
        <v>113</v>
      </c>
      <c r="H1638" s="3" t="s">
        <v>22</v>
      </c>
      <c r="I1638" s="3" t="s">
        <v>95</v>
      </c>
      <c r="J1638" s="3" t="s">
        <v>56</v>
      </c>
      <c r="K1638" s="3">
        <v>4</v>
      </c>
      <c r="L1638" s="3" t="s">
        <v>151</v>
      </c>
      <c r="M1638" s="3" t="str">
        <f>IF(shopping_behavior_updated[[#This Row],[Subscription Status]]="","desconocido",shopping_behavior_updated[[#This Row],[Subscription Status]])</f>
        <v>No</v>
      </c>
      <c r="N1638" s="3" t="s">
        <v>37</v>
      </c>
      <c r="O1638" s="3" t="s">
        <v>25</v>
      </c>
      <c r="P1638" s="3" t="s">
        <v>25</v>
      </c>
      <c r="Q1638" s="3">
        <v>49</v>
      </c>
      <c r="R1638" s="3" t="s">
        <v>32</v>
      </c>
      <c r="S1638" s="3" t="s">
        <v>28</v>
      </c>
      <c r="T1638" s="3">
        <f>COUNTBLANK(shopping_behavior_updated[Customer ID])</f>
        <v>0</v>
      </c>
      <c r="U1638" s="3">
        <f>IF(IFERROR(VLOOKUP(shopping_behavior_updated[[#This Row],[Customer ID]],A1639:$A$3902,1,FALSE),0),1,0)</f>
        <v>0</v>
      </c>
    </row>
    <row r="1639" spans="1:21" x14ac:dyDescent="0.2">
      <c r="A1639" s="3">
        <v>1638</v>
      </c>
      <c r="B1639" s="3">
        <v>35</v>
      </c>
      <c r="C1639" s="3" t="s">
        <v>18</v>
      </c>
      <c r="D1639" s="3" t="s">
        <v>80</v>
      </c>
      <c r="E1639" s="3" t="s">
        <v>20</v>
      </c>
      <c r="F1639" s="3">
        <v>21</v>
      </c>
      <c r="G1639" s="3" t="s">
        <v>34</v>
      </c>
      <c r="H1639" s="3" t="s">
        <v>43</v>
      </c>
      <c r="I1639" s="3" t="s">
        <v>99</v>
      </c>
      <c r="J1639" s="3" t="s">
        <v>36</v>
      </c>
      <c r="K1639" s="3">
        <v>35</v>
      </c>
      <c r="L1639" s="3" t="s">
        <v>151</v>
      </c>
      <c r="M1639" s="3" t="str">
        <f>IF(shopping_behavior_updated[[#This Row],[Subscription Status]]="","desconocido",shopping_behavior_updated[[#This Row],[Subscription Status]])</f>
        <v>No</v>
      </c>
      <c r="N1639" s="3" t="s">
        <v>44</v>
      </c>
      <c r="O1639" s="3" t="s">
        <v>25</v>
      </c>
      <c r="P1639" s="3" t="s">
        <v>25</v>
      </c>
      <c r="Q1639" s="3">
        <v>32</v>
      </c>
      <c r="R1639" s="3" t="s">
        <v>27</v>
      </c>
      <c r="S1639" s="3" t="s">
        <v>28</v>
      </c>
      <c r="T1639" s="3">
        <f>COUNTBLANK(shopping_behavior_updated[Customer ID])</f>
        <v>0</v>
      </c>
      <c r="U1639" s="3">
        <f>IF(IFERROR(VLOOKUP(shopping_behavior_updated[[#This Row],[Customer ID]],A1640:$A$3902,1,FALSE),0),1,0)</f>
        <v>0</v>
      </c>
    </row>
    <row r="1640" spans="1:21" x14ac:dyDescent="0.2">
      <c r="A1640" s="3">
        <v>1639</v>
      </c>
      <c r="B1640" s="3">
        <v>68</v>
      </c>
      <c r="C1640" s="3" t="s">
        <v>18</v>
      </c>
      <c r="D1640" s="3" t="s">
        <v>101</v>
      </c>
      <c r="E1640" s="3" t="s">
        <v>62</v>
      </c>
      <c r="F1640" s="3">
        <v>51</v>
      </c>
      <c r="G1640" s="3" t="s">
        <v>121</v>
      </c>
      <c r="H1640" s="3" t="s">
        <v>43</v>
      </c>
      <c r="I1640" s="3" t="s">
        <v>93</v>
      </c>
      <c r="J1640" s="3" t="s">
        <v>36</v>
      </c>
      <c r="K1640" s="3">
        <v>46</v>
      </c>
      <c r="L1640" s="3" t="s">
        <v>151</v>
      </c>
      <c r="M1640" s="3" t="str">
        <f>IF(shopping_behavior_updated[[#This Row],[Subscription Status]]="","desconocido",shopping_behavior_updated[[#This Row],[Subscription Status]])</f>
        <v>No</v>
      </c>
      <c r="N1640" s="3" t="s">
        <v>37</v>
      </c>
      <c r="O1640" s="3" t="s">
        <v>25</v>
      </c>
      <c r="P1640" s="3" t="s">
        <v>25</v>
      </c>
      <c r="Q1640" s="3">
        <v>18</v>
      </c>
      <c r="R1640" s="3" t="s">
        <v>27</v>
      </c>
      <c r="S1640" s="3" t="s">
        <v>39</v>
      </c>
      <c r="T1640" s="3">
        <f>COUNTBLANK(shopping_behavior_updated[Customer ID])</f>
        <v>0</v>
      </c>
      <c r="U1640" s="3">
        <f>IF(IFERROR(VLOOKUP(shopping_behavior_updated[[#This Row],[Customer ID]],A1641:$A$3902,1,FALSE),0),1,0)</f>
        <v>0</v>
      </c>
    </row>
    <row r="1641" spans="1:21" x14ac:dyDescent="0.2">
      <c r="A1641" s="3">
        <v>1640</v>
      </c>
      <c r="B1641" s="3">
        <v>41</v>
      </c>
      <c r="C1641" s="3" t="s">
        <v>18</v>
      </c>
      <c r="D1641" s="3" t="s">
        <v>142</v>
      </c>
      <c r="E1641" s="3" t="s">
        <v>66</v>
      </c>
      <c r="F1641" s="3">
        <v>65</v>
      </c>
      <c r="G1641" s="3" t="s">
        <v>67</v>
      </c>
      <c r="H1641" s="3" t="s">
        <v>22</v>
      </c>
      <c r="I1641" s="3" t="s">
        <v>143</v>
      </c>
      <c r="J1641" s="3" t="s">
        <v>52</v>
      </c>
      <c r="K1641" s="3">
        <v>33</v>
      </c>
      <c r="L1641" s="3" t="s">
        <v>151</v>
      </c>
      <c r="M1641" s="3" t="str">
        <f>IF(shopping_behavior_updated[[#This Row],[Subscription Status]]="","desconocido",shopping_behavior_updated[[#This Row],[Subscription Status]])</f>
        <v>No</v>
      </c>
      <c r="N1641" s="3" t="s">
        <v>37</v>
      </c>
      <c r="O1641" s="3" t="s">
        <v>25</v>
      </c>
      <c r="P1641" s="3" t="s">
        <v>25</v>
      </c>
      <c r="Q1641" s="3">
        <v>50</v>
      </c>
      <c r="R1641" s="3" t="s">
        <v>45</v>
      </c>
      <c r="S1641" s="3" t="s">
        <v>48</v>
      </c>
      <c r="T1641" s="3">
        <f>COUNTBLANK(shopping_behavior_updated[Customer ID])</f>
        <v>0</v>
      </c>
      <c r="U1641" s="3">
        <f>IF(IFERROR(VLOOKUP(shopping_behavior_updated[[#This Row],[Customer ID]],A1642:$A$3902,1,FALSE),0),1,0)</f>
        <v>0</v>
      </c>
    </row>
    <row r="1642" spans="1:21" x14ac:dyDescent="0.2">
      <c r="A1642" s="3">
        <v>1641</v>
      </c>
      <c r="B1642" s="3">
        <v>65</v>
      </c>
      <c r="C1642" s="3" t="s">
        <v>18</v>
      </c>
      <c r="D1642" s="3" t="s">
        <v>118</v>
      </c>
      <c r="E1642" s="3" t="s">
        <v>66</v>
      </c>
      <c r="F1642" s="3">
        <v>51</v>
      </c>
      <c r="G1642" s="3" t="s">
        <v>121</v>
      </c>
      <c r="H1642" s="3" t="s">
        <v>35</v>
      </c>
      <c r="I1642" s="3" t="s">
        <v>135</v>
      </c>
      <c r="J1642" s="3" t="s">
        <v>36</v>
      </c>
      <c r="K1642" s="3">
        <v>4</v>
      </c>
      <c r="L1642" s="3" t="s">
        <v>151</v>
      </c>
      <c r="M1642" s="3" t="str">
        <f>IF(shopping_behavior_updated[[#This Row],[Subscription Status]]="","desconocido",shopping_behavior_updated[[#This Row],[Subscription Status]])</f>
        <v>No</v>
      </c>
      <c r="N1642" s="3" t="s">
        <v>69</v>
      </c>
      <c r="O1642" s="3" t="s">
        <v>25</v>
      </c>
      <c r="P1642" s="3" t="s">
        <v>25</v>
      </c>
      <c r="Q1642" s="3">
        <v>13</v>
      </c>
      <c r="R1642" s="3" t="s">
        <v>45</v>
      </c>
      <c r="S1642" s="3" t="s">
        <v>39</v>
      </c>
      <c r="T1642" s="3">
        <f>COUNTBLANK(shopping_behavior_updated[Customer ID])</f>
        <v>0</v>
      </c>
      <c r="U1642" s="3">
        <f>IF(IFERROR(VLOOKUP(shopping_behavior_updated[[#This Row],[Customer ID]],A1643:$A$3902,1,FALSE),0),1,0)</f>
        <v>0</v>
      </c>
    </row>
    <row r="1643" spans="1:21" x14ac:dyDescent="0.2">
      <c r="A1643" s="3">
        <v>1642</v>
      </c>
      <c r="B1643" s="3">
        <v>50</v>
      </c>
      <c r="C1643" s="3" t="s">
        <v>18</v>
      </c>
      <c r="D1643" s="3" t="s">
        <v>103</v>
      </c>
      <c r="E1643" s="3" t="s">
        <v>20</v>
      </c>
      <c r="F1643" s="3">
        <v>32</v>
      </c>
      <c r="G1643" s="3" t="s">
        <v>111</v>
      </c>
      <c r="H1643" s="3" t="s">
        <v>22</v>
      </c>
      <c r="I1643" s="3" t="s">
        <v>82</v>
      </c>
      <c r="J1643" s="3" t="s">
        <v>52</v>
      </c>
      <c r="K1643" s="3">
        <v>34</v>
      </c>
      <c r="L1643" s="3" t="s">
        <v>151</v>
      </c>
      <c r="M1643" s="3" t="str">
        <f>IF(shopping_behavior_updated[[#This Row],[Subscription Status]]="","desconocido",shopping_behavior_updated[[#This Row],[Subscription Status]])</f>
        <v>No</v>
      </c>
      <c r="N1643" s="3" t="s">
        <v>37</v>
      </c>
      <c r="O1643" s="3" t="s">
        <v>25</v>
      </c>
      <c r="P1643" s="3" t="s">
        <v>25</v>
      </c>
      <c r="Q1643" s="3">
        <v>1</v>
      </c>
      <c r="R1643" s="3" t="s">
        <v>74</v>
      </c>
      <c r="S1643" s="3" t="s">
        <v>96</v>
      </c>
      <c r="T1643" s="3">
        <f>COUNTBLANK(shopping_behavior_updated[Customer ID])</f>
        <v>0</v>
      </c>
      <c r="U1643" s="3">
        <f>IF(IFERROR(VLOOKUP(shopping_behavior_updated[[#This Row],[Customer ID]],A1644:$A$3902,1,FALSE),0),1,0)</f>
        <v>0</v>
      </c>
    </row>
    <row r="1644" spans="1:21" x14ac:dyDescent="0.2">
      <c r="A1644" s="3">
        <v>1643</v>
      </c>
      <c r="B1644" s="3">
        <v>18</v>
      </c>
      <c r="C1644" s="3" t="s">
        <v>18</v>
      </c>
      <c r="D1644" s="3" t="s">
        <v>61</v>
      </c>
      <c r="E1644" s="3" t="s">
        <v>62</v>
      </c>
      <c r="F1644" s="3">
        <v>70</v>
      </c>
      <c r="G1644" s="3" t="s">
        <v>90</v>
      </c>
      <c r="H1644" s="3" t="s">
        <v>43</v>
      </c>
      <c r="I1644" s="3" t="s">
        <v>117</v>
      </c>
      <c r="J1644" s="3" t="s">
        <v>36</v>
      </c>
      <c r="K1644" s="3">
        <v>42</v>
      </c>
      <c r="L1644" s="3" t="s">
        <v>151</v>
      </c>
      <c r="M1644" s="3" t="str">
        <f>IF(shopping_behavior_updated[[#This Row],[Subscription Status]]="","desconocido",shopping_behavior_updated[[#This Row],[Subscription Status]])</f>
        <v>No</v>
      </c>
      <c r="N1644" s="3" t="s">
        <v>73</v>
      </c>
      <c r="O1644" s="3" t="s">
        <v>25</v>
      </c>
      <c r="P1644" s="3" t="s">
        <v>25</v>
      </c>
      <c r="Q1644" s="3">
        <v>16</v>
      </c>
      <c r="R1644" s="3" t="s">
        <v>45</v>
      </c>
      <c r="S1644" s="3" t="s">
        <v>28</v>
      </c>
      <c r="T1644" s="3">
        <f>COUNTBLANK(shopping_behavior_updated[Customer ID])</f>
        <v>0</v>
      </c>
      <c r="U1644" s="3">
        <f>IF(IFERROR(VLOOKUP(shopping_behavior_updated[[#This Row],[Customer ID]],A1645:$A$3902,1,FALSE),0),1,0)</f>
        <v>0</v>
      </c>
    </row>
    <row r="1645" spans="1:21" x14ac:dyDescent="0.2">
      <c r="A1645" s="3">
        <v>1644</v>
      </c>
      <c r="B1645" s="3">
        <v>38</v>
      </c>
      <c r="C1645" s="3" t="s">
        <v>18</v>
      </c>
      <c r="D1645" s="3" t="s">
        <v>118</v>
      </c>
      <c r="E1645" s="3" t="s">
        <v>66</v>
      </c>
      <c r="F1645" s="3">
        <v>77</v>
      </c>
      <c r="G1645" s="3" t="s">
        <v>122</v>
      </c>
      <c r="H1645" s="3" t="s">
        <v>22</v>
      </c>
      <c r="I1645" s="3" t="s">
        <v>68</v>
      </c>
      <c r="J1645" s="3" t="s">
        <v>52</v>
      </c>
      <c r="K1645" s="3">
        <v>39</v>
      </c>
      <c r="L1645" s="3" t="s">
        <v>151</v>
      </c>
      <c r="M1645" s="3" t="str">
        <f>IF(shopping_behavior_updated[[#This Row],[Subscription Status]]="","desconocido",shopping_behavior_updated[[#This Row],[Subscription Status]])</f>
        <v>No</v>
      </c>
      <c r="N1645" s="3" t="s">
        <v>69</v>
      </c>
      <c r="O1645" s="3" t="s">
        <v>25</v>
      </c>
      <c r="P1645" s="3" t="s">
        <v>25</v>
      </c>
      <c r="Q1645" s="3">
        <v>6</v>
      </c>
      <c r="R1645" s="3" t="s">
        <v>45</v>
      </c>
      <c r="S1645" s="3" t="s">
        <v>87</v>
      </c>
      <c r="T1645" s="3">
        <f>COUNTBLANK(shopping_behavior_updated[Customer ID])</f>
        <v>0</v>
      </c>
      <c r="U1645" s="3">
        <f>IF(IFERROR(VLOOKUP(shopping_behavior_updated[[#This Row],[Customer ID]],A1646:$A$3902,1,FALSE),0),1,0)</f>
        <v>0</v>
      </c>
    </row>
    <row r="1646" spans="1:21" x14ac:dyDescent="0.2">
      <c r="A1646" s="3">
        <v>1645</v>
      </c>
      <c r="B1646" s="3">
        <v>68</v>
      </c>
      <c r="C1646" s="3" t="s">
        <v>18</v>
      </c>
      <c r="D1646" s="3" t="s">
        <v>61</v>
      </c>
      <c r="E1646" s="3" t="s">
        <v>62</v>
      </c>
      <c r="F1646" s="3">
        <v>90</v>
      </c>
      <c r="G1646" s="3" t="s">
        <v>97</v>
      </c>
      <c r="H1646" s="3" t="s">
        <v>35</v>
      </c>
      <c r="I1646" s="3" t="s">
        <v>117</v>
      </c>
      <c r="J1646" s="3" t="s">
        <v>52</v>
      </c>
      <c r="K1646" s="3">
        <v>39</v>
      </c>
      <c r="L1646" s="3" t="s">
        <v>151</v>
      </c>
      <c r="M1646" s="3" t="str">
        <f>IF(shopping_behavior_updated[[#This Row],[Subscription Status]]="","desconocido",shopping_behavior_updated[[#This Row],[Subscription Status]])</f>
        <v>No</v>
      </c>
      <c r="N1646" s="3" t="s">
        <v>44</v>
      </c>
      <c r="O1646" s="3" t="s">
        <v>25</v>
      </c>
      <c r="P1646" s="3" t="s">
        <v>25</v>
      </c>
      <c r="Q1646" s="3">
        <v>21</v>
      </c>
      <c r="R1646" s="3" t="s">
        <v>85</v>
      </c>
      <c r="S1646" s="3" t="s">
        <v>87</v>
      </c>
      <c r="T1646" s="3">
        <f>COUNTBLANK(shopping_behavior_updated[Customer ID])</f>
        <v>0</v>
      </c>
      <c r="U1646" s="3">
        <f>IF(IFERROR(VLOOKUP(shopping_behavior_updated[[#This Row],[Customer ID]],A1647:$A$3902,1,FALSE),0),1,0)</f>
        <v>0</v>
      </c>
    </row>
    <row r="1647" spans="1:21" x14ac:dyDescent="0.2">
      <c r="A1647" s="3">
        <v>1646</v>
      </c>
      <c r="B1647" s="3">
        <v>53</v>
      </c>
      <c r="C1647" s="3" t="s">
        <v>18</v>
      </c>
      <c r="D1647" s="3" t="s">
        <v>118</v>
      </c>
      <c r="E1647" s="3" t="s">
        <v>66</v>
      </c>
      <c r="F1647" s="3">
        <v>36</v>
      </c>
      <c r="G1647" s="3" t="s">
        <v>122</v>
      </c>
      <c r="H1647" s="3" t="s">
        <v>22</v>
      </c>
      <c r="I1647" s="3" t="s">
        <v>95</v>
      </c>
      <c r="J1647" s="3" t="s">
        <v>52</v>
      </c>
      <c r="K1647" s="3">
        <v>28</v>
      </c>
      <c r="L1647" s="3" t="s">
        <v>151</v>
      </c>
      <c r="M1647" s="3" t="str">
        <f>IF(shopping_behavior_updated[[#This Row],[Subscription Status]]="","desconocido",shopping_behavior_updated[[#This Row],[Subscription Status]])</f>
        <v>No</v>
      </c>
      <c r="N1647" s="3" t="s">
        <v>53</v>
      </c>
      <c r="O1647" s="3" t="s">
        <v>25</v>
      </c>
      <c r="P1647" s="3" t="s">
        <v>25</v>
      </c>
      <c r="Q1647" s="3">
        <v>36</v>
      </c>
      <c r="R1647" s="3" t="s">
        <v>27</v>
      </c>
      <c r="S1647" s="3" t="s">
        <v>96</v>
      </c>
      <c r="T1647" s="3">
        <f>COUNTBLANK(shopping_behavior_updated[Customer ID])</f>
        <v>0</v>
      </c>
      <c r="U1647" s="3">
        <f>IF(IFERROR(VLOOKUP(shopping_behavior_updated[[#This Row],[Customer ID]],A1648:$A$3902,1,FALSE),0),1,0)</f>
        <v>0</v>
      </c>
    </row>
    <row r="1648" spans="1:21" x14ac:dyDescent="0.2">
      <c r="A1648" s="3">
        <v>1647</v>
      </c>
      <c r="B1648" s="3">
        <v>58</v>
      </c>
      <c r="C1648" s="3" t="s">
        <v>18</v>
      </c>
      <c r="D1648" s="3" t="s">
        <v>65</v>
      </c>
      <c r="E1648" s="3" t="s">
        <v>66</v>
      </c>
      <c r="F1648" s="3">
        <v>77</v>
      </c>
      <c r="G1648" s="3" t="s">
        <v>144</v>
      </c>
      <c r="H1648" s="3" t="s">
        <v>35</v>
      </c>
      <c r="I1648" s="3" t="s">
        <v>64</v>
      </c>
      <c r="J1648" s="3" t="s">
        <v>52</v>
      </c>
      <c r="K1648" s="3">
        <v>37</v>
      </c>
      <c r="L1648" s="3" t="s">
        <v>151</v>
      </c>
      <c r="M1648" s="3" t="str">
        <f>IF(shopping_behavior_updated[[#This Row],[Subscription Status]]="","desconocido",shopping_behavior_updated[[#This Row],[Subscription Status]])</f>
        <v>No</v>
      </c>
      <c r="N1648" s="3" t="s">
        <v>53</v>
      </c>
      <c r="O1648" s="3" t="s">
        <v>25</v>
      </c>
      <c r="P1648" s="3" t="s">
        <v>25</v>
      </c>
      <c r="Q1648" s="3">
        <v>20</v>
      </c>
      <c r="R1648" s="3" t="s">
        <v>74</v>
      </c>
      <c r="S1648" s="3" t="s">
        <v>96</v>
      </c>
      <c r="T1648" s="3">
        <f>COUNTBLANK(shopping_behavior_updated[Customer ID])</f>
        <v>0</v>
      </c>
      <c r="U1648" s="3">
        <f>IF(IFERROR(VLOOKUP(shopping_behavior_updated[[#This Row],[Customer ID]],A1649:$A$3902,1,FALSE),0),1,0)</f>
        <v>0</v>
      </c>
    </row>
    <row r="1649" spans="1:21" x14ac:dyDescent="0.2">
      <c r="A1649" s="3">
        <v>1648</v>
      </c>
      <c r="B1649" s="3">
        <v>34</v>
      </c>
      <c r="C1649" s="3" t="s">
        <v>18</v>
      </c>
      <c r="D1649" s="3" t="s">
        <v>136</v>
      </c>
      <c r="E1649" s="3" t="s">
        <v>41</v>
      </c>
      <c r="F1649" s="3">
        <v>78</v>
      </c>
      <c r="G1649" s="3" t="s">
        <v>76</v>
      </c>
      <c r="H1649" s="3" t="s">
        <v>43</v>
      </c>
      <c r="I1649" s="3" t="s">
        <v>72</v>
      </c>
      <c r="J1649" s="3" t="s">
        <v>52</v>
      </c>
      <c r="K1649" s="3">
        <v>49</v>
      </c>
      <c r="L1649" s="3" t="s">
        <v>151</v>
      </c>
      <c r="M1649" s="3" t="str">
        <f>IF(shopping_behavior_updated[[#This Row],[Subscription Status]]="","desconocido",shopping_behavior_updated[[#This Row],[Subscription Status]])</f>
        <v>No</v>
      </c>
      <c r="N1649" s="3" t="s">
        <v>73</v>
      </c>
      <c r="O1649" s="3" t="s">
        <v>25</v>
      </c>
      <c r="P1649" s="3" t="s">
        <v>25</v>
      </c>
      <c r="Q1649" s="3">
        <v>8</v>
      </c>
      <c r="R1649" s="3" t="s">
        <v>85</v>
      </c>
      <c r="S1649" s="3" t="s">
        <v>57</v>
      </c>
      <c r="T1649" s="3">
        <f>COUNTBLANK(shopping_behavior_updated[Customer ID])</f>
        <v>0</v>
      </c>
      <c r="U1649" s="3">
        <f>IF(IFERROR(VLOOKUP(shopping_behavior_updated[[#This Row],[Customer ID]],A1650:$A$3902,1,FALSE),0),1,0)</f>
        <v>0</v>
      </c>
    </row>
    <row r="1650" spans="1:21" x14ac:dyDescent="0.2">
      <c r="A1650" s="3">
        <v>1649</v>
      </c>
      <c r="B1650" s="3">
        <v>36</v>
      </c>
      <c r="C1650" s="3" t="s">
        <v>18</v>
      </c>
      <c r="D1650" s="3" t="s">
        <v>94</v>
      </c>
      <c r="E1650" s="3" t="s">
        <v>20</v>
      </c>
      <c r="F1650" s="3">
        <v>69</v>
      </c>
      <c r="G1650" s="3" t="s">
        <v>100</v>
      </c>
      <c r="H1650" s="3" t="s">
        <v>43</v>
      </c>
      <c r="I1650" s="3" t="s">
        <v>23</v>
      </c>
      <c r="J1650" s="3" t="s">
        <v>52</v>
      </c>
      <c r="K1650" s="3">
        <v>26</v>
      </c>
      <c r="L1650" s="3" t="s">
        <v>151</v>
      </c>
      <c r="M1650" s="3" t="str">
        <f>IF(shopping_behavior_updated[[#This Row],[Subscription Status]]="","desconocido",shopping_behavior_updated[[#This Row],[Subscription Status]])</f>
        <v>No</v>
      </c>
      <c r="N1650" s="3" t="s">
        <v>26</v>
      </c>
      <c r="O1650" s="3" t="s">
        <v>25</v>
      </c>
      <c r="P1650" s="3" t="s">
        <v>25</v>
      </c>
      <c r="Q1650" s="3">
        <v>22</v>
      </c>
      <c r="R1650" s="3" t="s">
        <v>38</v>
      </c>
      <c r="S1650" s="3" t="s">
        <v>87</v>
      </c>
      <c r="T1650" s="3">
        <f>COUNTBLANK(shopping_behavior_updated[Customer ID])</f>
        <v>0</v>
      </c>
      <c r="U1650" s="3">
        <f>IF(IFERROR(VLOOKUP(shopping_behavior_updated[[#This Row],[Customer ID]],A1651:$A$3902,1,FALSE),0),1,0)</f>
        <v>0</v>
      </c>
    </row>
    <row r="1651" spans="1:21" x14ac:dyDescent="0.2">
      <c r="A1651" s="3">
        <v>1650</v>
      </c>
      <c r="B1651" s="3">
        <v>58</v>
      </c>
      <c r="C1651" s="3" t="s">
        <v>18</v>
      </c>
      <c r="D1651" s="3" t="s">
        <v>112</v>
      </c>
      <c r="E1651" s="3" t="s">
        <v>20</v>
      </c>
      <c r="F1651" s="3">
        <v>63</v>
      </c>
      <c r="G1651" s="3" t="s">
        <v>149</v>
      </c>
      <c r="H1651" s="3" t="s">
        <v>43</v>
      </c>
      <c r="I1651" s="3" t="s">
        <v>51</v>
      </c>
      <c r="J1651" s="3" t="s">
        <v>52</v>
      </c>
      <c r="K1651" s="3">
        <v>49</v>
      </c>
      <c r="L1651" s="3" t="s">
        <v>151</v>
      </c>
      <c r="M1651" s="3" t="str">
        <f>IF(shopping_behavior_updated[[#This Row],[Subscription Status]]="","desconocido",shopping_behavior_updated[[#This Row],[Subscription Status]])</f>
        <v>No</v>
      </c>
      <c r="N1651" s="3" t="s">
        <v>37</v>
      </c>
      <c r="O1651" s="3" t="s">
        <v>25</v>
      </c>
      <c r="P1651" s="3" t="s">
        <v>25</v>
      </c>
      <c r="Q1651" s="3">
        <v>3</v>
      </c>
      <c r="R1651" s="3" t="s">
        <v>38</v>
      </c>
      <c r="S1651" s="3" t="s">
        <v>57</v>
      </c>
      <c r="T1651" s="3">
        <f>COUNTBLANK(shopping_behavior_updated[Customer ID])</f>
        <v>0</v>
      </c>
      <c r="U1651" s="3">
        <f>IF(IFERROR(VLOOKUP(shopping_behavior_updated[[#This Row],[Customer ID]],A1652:$A$3902,1,FALSE),0),1,0)</f>
        <v>0</v>
      </c>
    </row>
    <row r="1652" spans="1:21" x14ac:dyDescent="0.2">
      <c r="A1652" s="3">
        <v>1651</v>
      </c>
      <c r="B1652" s="3">
        <v>60</v>
      </c>
      <c r="C1652" s="3" t="s">
        <v>18</v>
      </c>
      <c r="D1652" s="3" t="s">
        <v>118</v>
      </c>
      <c r="E1652" s="3" t="s">
        <v>66</v>
      </c>
      <c r="F1652" s="3">
        <v>36</v>
      </c>
      <c r="G1652" s="3" t="s">
        <v>71</v>
      </c>
      <c r="H1652" s="3" t="s">
        <v>43</v>
      </c>
      <c r="I1652" s="3" t="s">
        <v>64</v>
      </c>
      <c r="J1652" s="3" t="s">
        <v>24</v>
      </c>
      <c r="K1652" s="3">
        <v>34</v>
      </c>
      <c r="L1652" s="3" t="s">
        <v>151</v>
      </c>
      <c r="M1652" s="3" t="str">
        <f>IF(shopping_behavior_updated[[#This Row],[Subscription Status]]="","desconocido",shopping_behavior_updated[[#This Row],[Subscription Status]])</f>
        <v>No</v>
      </c>
      <c r="N1652" s="3" t="s">
        <v>44</v>
      </c>
      <c r="O1652" s="3" t="s">
        <v>25</v>
      </c>
      <c r="P1652" s="3" t="s">
        <v>25</v>
      </c>
      <c r="Q1652" s="3">
        <v>46</v>
      </c>
      <c r="R1652" s="3" t="s">
        <v>38</v>
      </c>
      <c r="S1652" s="3" t="s">
        <v>28</v>
      </c>
      <c r="T1652" s="3">
        <f>COUNTBLANK(shopping_behavior_updated[Customer ID])</f>
        <v>0</v>
      </c>
      <c r="U1652" s="3">
        <f>IF(IFERROR(VLOOKUP(shopping_behavior_updated[[#This Row],[Customer ID]],A1653:$A$3902,1,FALSE),0),1,0)</f>
        <v>0</v>
      </c>
    </row>
    <row r="1653" spans="1:21" x14ac:dyDescent="0.2">
      <c r="A1653" s="3">
        <v>1652</v>
      </c>
      <c r="B1653" s="3">
        <v>59</v>
      </c>
      <c r="C1653" s="3" t="s">
        <v>18</v>
      </c>
      <c r="D1653" s="3" t="s">
        <v>61</v>
      </c>
      <c r="E1653" s="3" t="s">
        <v>62</v>
      </c>
      <c r="F1653" s="3">
        <v>80</v>
      </c>
      <c r="G1653" s="3" t="s">
        <v>104</v>
      </c>
      <c r="H1653" s="3" t="s">
        <v>43</v>
      </c>
      <c r="I1653" s="3" t="s">
        <v>143</v>
      </c>
      <c r="J1653" s="3" t="s">
        <v>24</v>
      </c>
      <c r="K1653" s="3">
        <v>39</v>
      </c>
      <c r="L1653" s="3" t="s">
        <v>151</v>
      </c>
      <c r="M1653" s="3" t="str">
        <f>IF(shopping_behavior_updated[[#This Row],[Subscription Status]]="","desconocido",shopping_behavior_updated[[#This Row],[Subscription Status]])</f>
        <v>No</v>
      </c>
      <c r="N1653" s="3" t="s">
        <v>53</v>
      </c>
      <c r="O1653" s="3" t="s">
        <v>25</v>
      </c>
      <c r="P1653" s="3" t="s">
        <v>25</v>
      </c>
      <c r="Q1653" s="3">
        <v>42</v>
      </c>
      <c r="R1653" s="3" t="s">
        <v>85</v>
      </c>
      <c r="S1653" s="3" t="s">
        <v>87</v>
      </c>
      <c r="T1653" s="3">
        <f>COUNTBLANK(shopping_behavior_updated[Customer ID])</f>
        <v>0</v>
      </c>
      <c r="U1653" s="3">
        <f>IF(IFERROR(VLOOKUP(shopping_behavior_updated[[#This Row],[Customer ID]],A1654:$A$3902,1,FALSE),0),1,0)</f>
        <v>0</v>
      </c>
    </row>
    <row r="1654" spans="1:21" x14ac:dyDescent="0.2">
      <c r="A1654" s="3">
        <v>1653</v>
      </c>
      <c r="B1654" s="3">
        <v>65</v>
      </c>
      <c r="C1654" s="3" t="s">
        <v>18</v>
      </c>
      <c r="D1654" s="3" t="s">
        <v>29</v>
      </c>
      <c r="E1654" s="3" t="s">
        <v>20</v>
      </c>
      <c r="F1654" s="3">
        <v>35</v>
      </c>
      <c r="G1654" s="3" t="s">
        <v>129</v>
      </c>
      <c r="H1654" s="3" t="s">
        <v>43</v>
      </c>
      <c r="I1654" s="3" t="s">
        <v>120</v>
      </c>
      <c r="J1654" s="3" t="s">
        <v>52</v>
      </c>
      <c r="K1654" s="3">
        <v>4</v>
      </c>
      <c r="L1654" s="3" t="s">
        <v>151</v>
      </c>
      <c r="M1654" s="3" t="str">
        <f>IF(shopping_behavior_updated[[#This Row],[Subscription Status]]="","desconocido",shopping_behavior_updated[[#This Row],[Subscription Status]])</f>
        <v>No</v>
      </c>
      <c r="N1654" s="3" t="s">
        <v>44</v>
      </c>
      <c r="O1654" s="3" t="s">
        <v>25</v>
      </c>
      <c r="P1654" s="3" t="s">
        <v>25</v>
      </c>
      <c r="Q1654" s="3">
        <v>1</v>
      </c>
      <c r="R1654" s="3" t="s">
        <v>74</v>
      </c>
      <c r="S1654" s="3" t="s">
        <v>28</v>
      </c>
      <c r="T1654" s="3">
        <f>COUNTBLANK(shopping_behavior_updated[Customer ID])</f>
        <v>0</v>
      </c>
      <c r="U1654" s="3">
        <f>IF(IFERROR(VLOOKUP(shopping_behavior_updated[[#This Row],[Customer ID]],A1655:$A$3902,1,FALSE),0),1,0)</f>
        <v>0</v>
      </c>
    </row>
    <row r="1655" spans="1:21" x14ac:dyDescent="0.2">
      <c r="A1655" s="3">
        <v>1654</v>
      </c>
      <c r="B1655" s="3">
        <v>31</v>
      </c>
      <c r="C1655" s="3" t="s">
        <v>18</v>
      </c>
      <c r="D1655" s="3" t="s">
        <v>132</v>
      </c>
      <c r="E1655" s="3" t="s">
        <v>66</v>
      </c>
      <c r="F1655" s="3">
        <v>93</v>
      </c>
      <c r="G1655" s="3" t="s">
        <v>111</v>
      </c>
      <c r="H1655" s="3" t="s">
        <v>22</v>
      </c>
      <c r="I1655" s="3" t="s">
        <v>64</v>
      </c>
      <c r="J1655" s="3" t="s">
        <v>24</v>
      </c>
      <c r="K1655" s="3">
        <v>3</v>
      </c>
      <c r="L1655" s="3" t="s">
        <v>151</v>
      </c>
      <c r="M1655" s="3" t="str">
        <f>IF(shopping_behavior_updated[[#This Row],[Subscription Status]]="","desconocido",shopping_behavior_updated[[#This Row],[Subscription Status]])</f>
        <v>No</v>
      </c>
      <c r="N1655" s="3" t="s">
        <v>69</v>
      </c>
      <c r="O1655" s="3" t="s">
        <v>25</v>
      </c>
      <c r="P1655" s="3" t="s">
        <v>25</v>
      </c>
      <c r="Q1655" s="3">
        <v>29</v>
      </c>
      <c r="R1655" s="3" t="s">
        <v>85</v>
      </c>
      <c r="S1655" s="3" t="s">
        <v>75</v>
      </c>
      <c r="T1655" s="3">
        <f>COUNTBLANK(shopping_behavior_updated[Customer ID])</f>
        <v>0</v>
      </c>
      <c r="U1655" s="3">
        <f>IF(IFERROR(VLOOKUP(shopping_behavior_updated[[#This Row],[Customer ID]],A1656:$A$3902,1,FALSE),0),1,0)</f>
        <v>0</v>
      </c>
    </row>
    <row r="1656" spans="1:21" x14ac:dyDescent="0.2">
      <c r="A1656" s="3">
        <v>1655</v>
      </c>
      <c r="B1656" s="3">
        <v>43</v>
      </c>
      <c r="C1656" s="3" t="s">
        <v>18</v>
      </c>
      <c r="D1656" s="3" t="s">
        <v>132</v>
      </c>
      <c r="E1656" s="3" t="s">
        <v>66</v>
      </c>
      <c r="F1656" s="3">
        <v>25</v>
      </c>
      <c r="G1656" s="3" t="s">
        <v>115</v>
      </c>
      <c r="H1656" s="3" t="s">
        <v>22</v>
      </c>
      <c r="I1656" s="3" t="s">
        <v>23</v>
      </c>
      <c r="J1656" s="3" t="s">
        <v>36</v>
      </c>
      <c r="K1656" s="3">
        <v>26</v>
      </c>
      <c r="L1656" s="3" t="s">
        <v>151</v>
      </c>
      <c r="M1656" s="3" t="str">
        <f>IF(shopping_behavior_updated[[#This Row],[Subscription Status]]="","desconocido",shopping_behavior_updated[[#This Row],[Subscription Status]])</f>
        <v>No</v>
      </c>
      <c r="N1656" s="3" t="s">
        <v>73</v>
      </c>
      <c r="O1656" s="3" t="s">
        <v>25</v>
      </c>
      <c r="P1656" s="3" t="s">
        <v>25</v>
      </c>
      <c r="Q1656" s="3">
        <v>14</v>
      </c>
      <c r="R1656" s="3" t="s">
        <v>38</v>
      </c>
      <c r="S1656" s="3" t="s">
        <v>57</v>
      </c>
      <c r="T1656" s="3">
        <f>COUNTBLANK(shopping_behavior_updated[Customer ID])</f>
        <v>0</v>
      </c>
      <c r="U1656" s="3">
        <f>IF(IFERROR(VLOOKUP(shopping_behavior_updated[[#This Row],[Customer ID]],A1657:$A$3902,1,FALSE),0),1,0)</f>
        <v>0</v>
      </c>
    </row>
    <row r="1657" spans="1:21" x14ac:dyDescent="0.2">
      <c r="A1657" s="3">
        <v>1656</v>
      </c>
      <c r="B1657" s="3">
        <v>37</v>
      </c>
      <c r="C1657" s="3" t="s">
        <v>18</v>
      </c>
      <c r="D1657" s="3" t="s">
        <v>29</v>
      </c>
      <c r="E1657" s="3" t="s">
        <v>20</v>
      </c>
      <c r="F1657" s="3">
        <v>81</v>
      </c>
      <c r="G1657" s="3" t="s">
        <v>116</v>
      </c>
      <c r="H1657" s="3" t="s">
        <v>22</v>
      </c>
      <c r="I1657" s="3" t="s">
        <v>79</v>
      </c>
      <c r="J1657" s="3" t="s">
        <v>36</v>
      </c>
      <c r="K1657" s="3">
        <v>32</v>
      </c>
      <c r="L1657" s="3" t="s">
        <v>151</v>
      </c>
      <c r="M1657" s="3" t="str">
        <f>IF(shopping_behavior_updated[[#This Row],[Subscription Status]]="","desconocido",shopping_behavior_updated[[#This Row],[Subscription Status]])</f>
        <v>No</v>
      </c>
      <c r="N1657" s="3" t="s">
        <v>44</v>
      </c>
      <c r="O1657" s="3" t="s">
        <v>25</v>
      </c>
      <c r="P1657" s="3" t="s">
        <v>25</v>
      </c>
      <c r="Q1657" s="3">
        <v>4</v>
      </c>
      <c r="R1657" s="3" t="s">
        <v>45</v>
      </c>
      <c r="S1657" s="3" t="s">
        <v>87</v>
      </c>
      <c r="T1657" s="3">
        <f>COUNTBLANK(shopping_behavior_updated[Customer ID])</f>
        <v>0</v>
      </c>
      <c r="U1657" s="3">
        <f>IF(IFERROR(VLOOKUP(shopping_behavior_updated[[#This Row],[Customer ID]],A1658:$A$3902,1,FALSE),0),1,0)</f>
        <v>0</v>
      </c>
    </row>
    <row r="1658" spans="1:21" x14ac:dyDescent="0.2">
      <c r="A1658" s="3">
        <v>1657</v>
      </c>
      <c r="B1658" s="3">
        <v>21</v>
      </c>
      <c r="C1658" s="3" t="s">
        <v>18</v>
      </c>
      <c r="D1658" s="3" t="s">
        <v>19</v>
      </c>
      <c r="E1658" s="3" t="s">
        <v>20</v>
      </c>
      <c r="F1658" s="3">
        <v>42</v>
      </c>
      <c r="G1658" s="3" t="s">
        <v>115</v>
      </c>
      <c r="H1658" s="3" t="s">
        <v>22</v>
      </c>
      <c r="I1658" s="3" t="s">
        <v>109</v>
      </c>
      <c r="J1658" s="3" t="s">
        <v>36</v>
      </c>
      <c r="K1658" s="3">
        <v>26</v>
      </c>
      <c r="L1658" s="3" t="s">
        <v>151</v>
      </c>
      <c r="M1658" s="3" t="str">
        <f>IF(shopping_behavior_updated[[#This Row],[Subscription Status]]="","desconocido",shopping_behavior_updated[[#This Row],[Subscription Status]])</f>
        <v>No</v>
      </c>
      <c r="N1658" s="3" t="s">
        <v>69</v>
      </c>
      <c r="O1658" s="3" t="s">
        <v>25</v>
      </c>
      <c r="P1658" s="3" t="s">
        <v>25</v>
      </c>
      <c r="Q1658" s="3">
        <v>41</v>
      </c>
      <c r="R1658" s="3" t="s">
        <v>45</v>
      </c>
      <c r="S1658" s="3" t="s">
        <v>96</v>
      </c>
      <c r="T1658" s="3">
        <f>COUNTBLANK(shopping_behavior_updated[Customer ID])</f>
        <v>0</v>
      </c>
      <c r="U1658" s="3">
        <f>IF(IFERROR(VLOOKUP(shopping_behavior_updated[[#This Row],[Customer ID]],A1659:$A$3902,1,FALSE),0),1,0)</f>
        <v>0</v>
      </c>
    </row>
    <row r="1659" spans="1:21" x14ac:dyDescent="0.2">
      <c r="A1659" s="3">
        <v>1658</v>
      </c>
      <c r="B1659" s="3">
        <v>69</v>
      </c>
      <c r="C1659" s="3" t="s">
        <v>18</v>
      </c>
      <c r="D1659" s="3" t="s">
        <v>86</v>
      </c>
      <c r="E1659" s="3" t="s">
        <v>20</v>
      </c>
      <c r="F1659" s="3">
        <v>36</v>
      </c>
      <c r="G1659" s="3" t="s">
        <v>115</v>
      </c>
      <c r="H1659" s="3" t="s">
        <v>22</v>
      </c>
      <c r="I1659" s="3" t="s">
        <v>47</v>
      </c>
      <c r="J1659" s="3" t="s">
        <v>36</v>
      </c>
      <c r="K1659" s="3">
        <v>32</v>
      </c>
      <c r="L1659" s="3" t="s">
        <v>151</v>
      </c>
      <c r="M1659" s="3" t="str">
        <f>IF(shopping_behavior_updated[[#This Row],[Subscription Status]]="","desconocido",shopping_behavior_updated[[#This Row],[Subscription Status]])</f>
        <v>No</v>
      </c>
      <c r="N1659" s="3" t="s">
        <v>73</v>
      </c>
      <c r="O1659" s="3" t="s">
        <v>25</v>
      </c>
      <c r="P1659" s="3" t="s">
        <v>25</v>
      </c>
      <c r="Q1659" s="3">
        <v>4</v>
      </c>
      <c r="R1659" s="3" t="s">
        <v>85</v>
      </c>
      <c r="S1659" s="3" t="s">
        <v>75</v>
      </c>
      <c r="T1659" s="3">
        <f>COUNTBLANK(shopping_behavior_updated[Customer ID])</f>
        <v>0</v>
      </c>
      <c r="U1659" s="3">
        <f>IF(IFERROR(VLOOKUP(shopping_behavior_updated[[#This Row],[Customer ID]],A1660:$A$3902,1,FALSE),0),1,0)</f>
        <v>0</v>
      </c>
    </row>
    <row r="1660" spans="1:21" x14ac:dyDescent="0.2">
      <c r="A1660" s="3">
        <v>1659</v>
      </c>
      <c r="B1660" s="3">
        <v>32</v>
      </c>
      <c r="C1660" s="3" t="s">
        <v>18</v>
      </c>
      <c r="D1660" s="3" t="s">
        <v>105</v>
      </c>
      <c r="E1660" s="3" t="s">
        <v>66</v>
      </c>
      <c r="F1660" s="3">
        <v>66</v>
      </c>
      <c r="G1660" s="3" t="s">
        <v>119</v>
      </c>
      <c r="H1660" s="3" t="s">
        <v>35</v>
      </c>
      <c r="I1660" s="3" t="s">
        <v>68</v>
      </c>
      <c r="J1660" s="3" t="s">
        <v>36</v>
      </c>
      <c r="K1660" s="3">
        <v>41</v>
      </c>
      <c r="L1660" s="3" t="s">
        <v>151</v>
      </c>
      <c r="M1660" s="3" t="str">
        <f>IF(shopping_behavior_updated[[#This Row],[Subscription Status]]="","desconocido",shopping_behavior_updated[[#This Row],[Subscription Status]])</f>
        <v>No</v>
      </c>
      <c r="N1660" s="3" t="s">
        <v>73</v>
      </c>
      <c r="O1660" s="3" t="s">
        <v>25</v>
      </c>
      <c r="P1660" s="3" t="s">
        <v>25</v>
      </c>
      <c r="Q1660" s="3">
        <v>47</v>
      </c>
      <c r="R1660" s="3" t="s">
        <v>32</v>
      </c>
      <c r="S1660" s="3" t="s">
        <v>39</v>
      </c>
      <c r="T1660" s="3">
        <f>COUNTBLANK(shopping_behavior_updated[Customer ID])</f>
        <v>0</v>
      </c>
      <c r="U1660" s="3">
        <f>IF(IFERROR(VLOOKUP(shopping_behavior_updated[[#This Row],[Customer ID]],A1661:$A$3902,1,FALSE),0),1,0)</f>
        <v>0</v>
      </c>
    </row>
    <row r="1661" spans="1:21" x14ac:dyDescent="0.2">
      <c r="A1661" s="3">
        <v>1660</v>
      </c>
      <c r="B1661" s="3">
        <v>53</v>
      </c>
      <c r="C1661" s="3" t="s">
        <v>18</v>
      </c>
      <c r="D1661" s="3" t="s">
        <v>142</v>
      </c>
      <c r="E1661" s="3" t="s">
        <v>66</v>
      </c>
      <c r="F1661" s="3">
        <v>37</v>
      </c>
      <c r="G1661" s="3" t="s">
        <v>139</v>
      </c>
      <c r="H1661" s="3" t="s">
        <v>43</v>
      </c>
      <c r="I1661" s="3" t="s">
        <v>93</v>
      </c>
      <c r="J1661" s="3" t="s">
        <v>56</v>
      </c>
      <c r="K1661" s="3">
        <v>39</v>
      </c>
      <c r="L1661" s="3" t="s">
        <v>151</v>
      </c>
      <c r="M1661" s="3" t="str">
        <f>IF(shopping_behavior_updated[[#This Row],[Subscription Status]]="","desconocido",shopping_behavior_updated[[#This Row],[Subscription Status]])</f>
        <v>No</v>
      </c>
      <c r="N1661" s="3" t="s">
        <v>44</v>
      </c>
      <c r="O1661" s="3" t="s">
        <v>25</v>
      </c>
      <c r="P1661" s="3" t="s">
        <v>25</v>
      </c>
      <c r="Q1661" s="3">
        <v>44</v>
      </c>
      <c r="R1661" s="3" t="s">
        <v>27</v>
      </c>
      <c r="S1661" s="3" t="s">
        <v>48</v>
      </c>
      <c r="T1661" s="3">
        <f>COUNTBLANK(shopping_behavior_updated[Customer ID])</f>
        <v>0</v>
      </c>
      <c r="U1661" s="3">
        <f>IF(IFERROR(VLOOKUP(shopping_behavior_updated[[#This Row],[Customer ID]],A1662:$A$3902,1,FALSE),0),1,0)</f>
        <v>0</v>
      </c>
    </row>
    <row r="1662" spans="1:21" x14ac:dyDescent="0.2">
      <c r="A1662" s="3">
        <v>1661</v>
      </c>
      <c r="B1662" s="3">
        <v>59</v>
      </c>
      <c r="C1662" s="3" t="s">
        <v>18</v>
      </c>
      <c r="D1662" s="3" t="s">
        <v>112</v>
      </c>
      <c r="E1662" s="3" t="s">
        <v>20</v>
      </c>
      <c r="F1662" s="3">
        <v>45</v>
      </c>
      <c r="G1662" s="3" t="s">
        <v>59</v>
      </c>
      <c r="H1662" s="3" t="s">
        <v>22</v>
      </c>
      <c r="I1662" s="3" t="s">
        <v>133</v>
      </c>
      <c r="J1662" s="3" t="s">
        <v>24</v>
      </c>
      <c r="K1662" s="3">
        <v>41</v>
      </c>
      <c r="L1662" s="3" t="s">
        <v>151</v>
      </c>
      <c r="M1662" s="3" t="str">
        <f>IF(shopping_behavior_updated[[#This Row],[Subscription Status]]="","desconocido",shopping_behavior_updated[[#This Row],[Subscription Status]])</f>
        <v>No</v>
      </c>
      <c r="N1662" s="3" t="s">
        <v>53</v>
      </c>
      <c r="O1662" s="3" t="s">
        <v>25</v>
      </c>
      <c r="P1662" s="3" t="s">
        <v>25</v>
      </c>
      <c r="Q1662" s="3">
        <v>37</v>
      </c>
      <c r="R1662" s="3" t="s">
        <v>27</v>
      </c>
      <c r="S1662" s="3" t="s">
        <v>87</v>
      </c>
      <c r="T1662" s="3">
        <f>COUNTBLANK(shopping_behavior_updated[Customer ID])</f>
        <v>0</v>
      </c>
      <c r="U1662" s="3">
        <f>IF(IFERROR(VLOOKUP(shopping_behavior_updated[[#This Row],[Customer ID]],A1663:$A$3902,1,FALSE),0),1,0)</f>
        <v>0</v>
      </c>
    </row>
    <row r="1663" spans="1:21" x14ac:dyDescent="0.2">
      <c r="A1663" s="3">
        <v>1662</v>
      </c>
      <c r="B1663" s="3">
        <v>64</v>
      </c>
      <c r="C1663" s="3" t="s">
        <v>18</v>
      </c>
      <c r="D1663" s="3" t="s">
        <v>142</v>
      </c>
      <c r="E1663" s="3" t="s">
        <v>66</v>
      </c>
      <c r="F1663" s="3">
        <v>86</v>
      </c>
      <c r="G1663" s="3" t="s">
        <v>145</v>
      </c>
      <c r="H1663" s="3" t="s">
        <v>35</v>
      </c>
      <c r="I1663" s="3" t="s">
        <v>117</v>
      </c>
      <c r="J1663" s="3" t="s">
        <v>52</v>
      </c>
      <c r="K1663" s="3">
        <v>27</v>
      </c>
      <c r="L1663" s="3" t="s">
        <v>151</v>
      </c>
      <c r="M1663" s="3" t="str">
        <f>IF(shopping_behavior_updated[[#This Row],[Subscription Status]]="","desconocido",shopping_behavior_updated[[#This Row],[Subscription Status]])</f>
        <v>No</v>
      </c>
      <c r="N1663" s="3" t="s">
        <v>69</v>
      </c>
      <c r="O1663" s="3" t="s">
        <v>25</v>
      </c>
      <c r="P1663" s="3" t="s">
        <v>25</v>
      </c>
      <c r="Q1663" s="3">
        <v>21</v>
      </c>
      <c r="R1663" s="3" t="s">
        <v>85</v>
      </c>
      <c r="S1663" s="3" t="s">
        <v>57</v>
      </c>
      <c r="T1663" s="3">
        <f>COUNTBLANK(shopping_behavior_updated[Customer ID])</f>
        <v>0</v>
      </c>
      <c r="U1663" s="3">
        <f>IF(IFERROR(VLOOKUP(shopping_behavior_updated[[#This Row],[Customer ID]],A1664:$A$3902,1,FALSE),0),1,0)</f>
        <v>0</v>
      </c>
    </row>
    <row r="1664" spans="1:21" x14ac:dyDescent="0.2">
      <c r="A1664" s="3">
        <v>1663</v>
      </c>
      <c r="B1664" s="3">
        <v>63</v>
      </c>
      <c r="C1664" s="3" t="s">
        <v>18</v>
      </c>
      <c r="D1664" s="3" t="s">
        <v>88</v>
      </c>
      <c r="E1664" s="3" t="s">
        <v>66</v>
      </c>
      <c r="F1664" s="3">
        <v>24</v>
      </c>
      <c r="G1664" s="3" t="s">
        <v>129</v>
      </c>
      <c r="H1664" s="3" t="s">
        <v>43</v>
      </c>
      <c r="I1664" s="3" t="s">
        <v>77</v>
      </c>
      <c r="J1664" s="3" t="s">
        <v>24</v>
      </c>
      <c r="K1664" s="3">
        <v>46</v>
      </c>
      <c r="L1664" s="3" t="s">
        <v>151</v>
      </c>
      <c r="M1664" s="3" t="str">
        <f>IF(shopping_behavior_updated[[#This Row],[Subscription Status]]="","desconocido",shopping_behavior_updated[[#This Row],[Subscription Status]])</f>
        <v>No</v>
      </c>
      <c r="N1664" s="3" t="s">
        <v>37</v>
      </c>
      <c r="O1664" s="3" t="s">
        <v>25</v>
      </c>
      <c r="P1664" s="3" t="s">
        <v>25</v>
      </c>
      <c r="Q1664" s="3">
        <v>46</v>
      </c>
      <c r="R1664" s="3" t="s">
        <v>85</v>
      </c>
      <c r="S1664" s="3" t="s">
        <v>28</v>
      </c>
      <c r="T1664" s="3">
        <f>COUNTBLANK(shopping_behavior_updated[Customer ID])</f>
        <v>0</v>
      </c>
      <c r="U1664" s="3">
        <f>IF(IFERROR(VLOOKUP(shopping_behavior_updated[[#This Row],[Customer ID]],A1665:$A$3902,1,FALSE),0),1,0)</f>
        <v>0</v>
      </c>
    </row>
    <row r="1665" spans="1:21" x14ac:dyDescent="0.2">
      <c r="A1665" s="3">
        <v>1664</v>
      </c>
      <c r="B1665" s="3">
        <v>43</v>
      </c>
      <c r="C1665" s="3" t="s">
        <v>18</v>
      </c>
      <c r="D1665" s="3" t="s">
        <v>54</v>
      </c>
      <c r="E1665" s="3" t="s">
        <v>20</v>
      </c>
      <c r="F1665" s="3">
        <v>22</v>
      </c>
      <c r="G1665" s="3" t="s">
        <v>30</v>
      </c>
      <c r="H1665" s="3" t="s">
        <v>91</v>
      </c>
      <c r="I1665" s="3" t="s">
        <v>79</v>
      </c>
      <c r="J1665" s="3" t="s">
        <v>52</v>
      </c>
      <c r="K1665" s="3">
        <v>35</v>
      </c>
      <c r="L1665" s="3" t="s">
        <v>151</v>
      </c>
      <c r="M1665" s="3" t="str">
        <f>IF(shopping_behavior_updated[[#This Row],[Subscription Status]]="","desconocido",shopping_behavior_updated[[#This Row],[Subscription Status]])</f>
        <v>No</v>
      </c>
      <c r="N1665" s="3" t="s">
        <v>53</v>
      </c>
      <c r="O1665" s="3" t="s">
        <v>25</v>
      </c>
      <c r="P1665" s="3" t="s">
        <v>25</v>
      </c>
      <c r="Q1665" s="3">
        <v>1</v>
      </c>
      <c r="R1665" s="3" t="s">
        <v>32</v>
      </c>
      <c r="S1665" s="3" t="s">
        <v>75</v>
      </c>
      <c r="T1665" s="3">
        <f>COUNTBLANK(shopping_behavior_updated[Customer ID])</f>
        <v>0</v>
      </c>
      <c r="U1665" s="3">
        <f>IF(IFERROR(VLOOKUP(shopping_behavior_updated[[#This Row],[Customer ID]],A1666:$A$3902,1,FALSE),0),1,0)</f>
        <v>0</v>
      </c>
    </row>
    <row r="1666" spans="1:21" x14ac:dyDescent="0.2">
      <c r="A1666" s="3">
        <v>1665</v>
      </c>
      <c r="B1666" s="3">
        <v>19</v>
      </c>
      <c r="C1666" s="3" t="s">
        <v>18</v>
      </c>
      <c r="D1666" s="3" t="s">
        <v>65</v>
      </c>
      <c r="E1666" s="3" t="s">
        <v>66</v>
      </c>
      <c r="F1666" s="3">
        <v>53</v>
      </c>
      <c r="G1666" s="3" t="s">
        <v>147</v>
      </c>
      <c r="H1666" s="3" t="s">
        <v>43</v>
      </c>
      <c r="I1666" s="3" t="s">
        <v>72</v>
      </c>
      <c r="J1666" s="3" t="s">
        <v>36</v>
      </c>
      <c r="K1666" s="3">
        <v>5</v>
      </c>
      <c r="L1666" s="3" t="s">
        <v>151</v>
      </c>
      <c r="M1666" s="3" t="str">
        <f>IF(shopping_behavior_updated[[#This Row],[Subscription Status]]="","desconocido",shopping_behavior_updated[[#This Row],[Subscription Status]])</f>
        <v>No</v>
      </c>
      <c r="N1666" s="3" t="s">
        <v>44</v>
      </c>
      <c r="O1666" s="3" t="s">
        <v>25</v>
      </c>
      <c r="P1666" s="3" t="s">
        <v>25</v>
      </c>
      <c r="Q1666" s="3">
        <v>35</v>
      </c>
      <c r="R1666" s="3" t="s">
        <v>45</v>
      </c>
      <c r="S1666" s="3" t="s">
        <v>39</v>
      </c>
      <c r="T1666" s="3">
        <f>COUNTBLANK(shopping_behavior_updated[Customer ID])</f>
        <v>0</v>
      </c>
      <c r="U1666" s="3">
        <f>IF(IFERROR(VLOOKUP(shopping_behavior_updated[[#This Row],[Customer ID]],A1667:$A$3902,1,FALSE),0),1,0)</f>
        <v>0</v>
      </c>
    </row>
    <row r="1667" spans="1:21" x14ac:dyDescent="0.2">
      <c r="A1667" s="3">
        <v>1666</v>
      </c>
      <c r="B1667" s="3">
        <v>40</v>
      </c>
      <c r="C1667" s="3" t="s">
        <v>18</v>
      </c>
      <c r="D1667" s="3" t="s">
        <v>101</v>
      </c>
      <c r="E1667" s="3" t="s">
        <v>62</v>
      </c>
      <c r="F1667" s="3">
        <v>41</v>
      </c>
      <c r="G1667" s="3" t="s">
        <v>129</v>
      </c>
      <c r="H1667" s="3" t="s">
        <v>22</v>
      </c>
      <c r="I1667" s="3" t="s">
        <v>68</v>
      </c>
      <c r="J1667" s="3" t="s">
        <v>56</v>
      </c>
      <c r="K1667" s="3">
        <v>34</v>
      </c>
      <c r="L1667" s="3" t="s">
        <v>151</v>
      </c>
      <c r="M1667" s="3" t="str">
        <f>IF(shopping_behavior_updated[[#This Row],[Subscription Status]]="","desconocido",shopping_behavior_updated[[#This Row],[Subscription Status]])</f>
        <v>No</v>
      </c>
      <c r="N1667" s="3" t="s">
        <v>44</v>
      </c>
      <c r="O1667" s="3" t="s">
        <v>25</v>
      </c>
      <c r="P1667" s="3" t="s">
        <v>25</v>
      </c>
      <c r="Q1667" s="3">
        <v>49</v>
      </c>
      <c r="R1667" s="3" t="s">
        <v>27</v>
      </c>
      <c r="S1667" s="3" t="s">
        <v>87</v>
      </c>
      <c r="T1667" s="3">
        <f>COUNTBLANK(shopping_behavior_updated[Customer ID])</f>
        <v>0</v>
      </c>
      <c r="U1667" s="3">
        <f>IF(IFERROR(VLOOKUP(shopping_behavior_updated[[#This Row],[Customer ID]],A1668:$A$3902,1,FALSE),0),1,0)</f>
        <v>0</v>
      </c>
    </row>
    <row r="1668" spans="1:21" x14ac:dyDescent="0.2">
      <c r="A1668" s="3">
        <v>1667</v>
      </c>
      <c r="B1668" s="3">
        <v>51</v>
      </c>
      <c r="C1668" s="3" t="s">
        <v>18</v>
      </c>
      <c r="D1668" s="3" t="s">
        <v>86</v>
      </c>
      <c r="E1668" s="3" t="s">
        <v>20</v>
      </c>
      <c r="F1668" s="3">
        <v>64</v>
      </c>
      <c r="G1668" s="3" t="s">
        <v>71</v>
      </c>
      <c r="H1668" s="3" t="s">
        <v>43</v>
      </c>
      <c r="I1668" s="3" t="s">
        <v>143</v>
      </c>
      <c r="J1668" s="3" t="s">
        <v>52</v>
      </c>
      <c r="K1668" s="3">
        <v>31</v>
      </c>
      <c r="L1668" s="3" t="s">
        <v>151</v>
      </c>
      <c r="M1668" s="3" t="str">
        <f>IF(shopping_behavior_updated[[#This Row],[Subscription Status]]="","desconocido",shopping_behavior_updated[[#This Row],[Subscription Status]])</f>
        <v>No</v>
      </c>
      <c r="N1668" s="3" t="s">
        <v>73</v>
      </c>
      <c r="O1668" s="3" t="s">
        <v>25</v>
      </c>
      <c r="P1668" s="3" t="s">
        <v>25</v>
      </c>
      <c r="Q1668" s="3">
        <v>47</v>
      </c>
      <c r="R1668" s="3" t="s">
        <v>45</v>
      </c>
      <c r="S1668" s="3" t="s">
        <v>48</v>
      </c>
      <c r="T1668" s="3">
        <f>COUNTBLANK(shopping_behavior_updated[Customer ID])</f>
        <v>0</v>
      </c>
      <c r="U1668" s="3">
        <f>IF(IFERROR(VLOOKUP(shopping_behavior_updated[[#This Row],[Customer ID]],A1669:$A$3902,1,FALSE),0),1,0)</f>
        <v>0</v>
      </c>
    </row>
    <row r="1669" spans="1:21" x14ac:dyDescent="0.2">
      <c r="A1669" s="3">
        <v>1668</v>
      </c>
      <c r="B1669" s="3">
        <v>51</v>
      </c>
      <c r="C1669" s="3" t="s">
        <v>18</v>
      </c>
      <c r="D1669" s="3" t="s">
        <v>65</v>
      </c>
      <c r="E1669" s="3" t="s">
        <v>66</v>
      </c>
      <c r="F1669" s="3">
        <v>40</v>
      </c>
      <c r="G1669" s="3" t="s">
        <v>100</v>
      </c>
      <c r="H1669" s="3" t="s">
        <v>22</v>
      </c>
      <c r="I1669" s="3" t="s">
        <v>109</v>
      </c>
      <c r="J1669" s="3" t="s">
        <v>24</v>
      </c>
      <c r="K1669" s="3">
        <v>34</v>
      </c>
      <c r="L1669" s="3" t="s">
        <v>151</v>
      </c>
      <c r="M1669" s="3" t="str">
        <f>IF(shopping_behavior_updated[[#This Row],[Subscription Status]]="","desconocido",shopping_behavior_updated[[#This Row],[Subscription Status]])</f>
        <v>No</v>
      </c>
      <c r="N1669" s="3" t="s">
        <v>69</v>
      </c>
      <c r="O1669" s="3" t="s">
        <v>25</v>
      </c>
      <c r="P1669" s="3" t="s">
        <v>25</v>
      </c>
      <c r="Q1669" s="3">
        <v>24</v>
      </c>
      <c r="R1669" s="3" t="s">
        <v>74</v>
      </c>
      <c r="S1669" s="3" t="s">
        <v>96</v>
      </c>
      <c r="T1669" s="3">
        <f>COUNTBLANK(shopping_behavior_updated[Customer ID])</f>
        <v>0</v>
      </c>
      <c r="U1669" s="3">
        <f>IF(IFERROR(VLOOKUP(shopping_behavior_updated[[#This Row],[Customer ID]],A1670:$A$3902,1,FALSE),0),1,0)</f>
        <v>0</v>
      </c>
    </row>
    <row r="1670" spans="1:21" x14ac:dyDescent="0.2">
      <c r="A1670" s="3">
        <v>1669</v>
      </c>
      <c r="B1670" s="3">
        <v>66</v>
      </c>
      <c r="C1670" s="3" t="s">
        <v>18</v>
      </c>
      <c r="D1670" s="3" t="s">
        <v>19</v>
      </c>
      <c r="E1670" s="3" t="s">
        <v>20</v>
      </c>
      <c r="F1670" s="3">
        <v>33</v>
      </c>
      <c r="G1670" s="3" t="s">
        <v>139</v>
      </c>
      <c r="H1670" s="3" t="s">
        <v>22</v>
      </c>
      <c r="I1670" s="3" t="s">
        <v>60</v>
      </c>
      <c r="J1670" s="3" t="s">
        <v>52</v>
      </c>
      <c r="K1670" s="3">
        <v>4</v>
      </c>
      <c r="L1670" s="3" t="s">
        <v>151</v>
      </c>
      <c r="M1670" s="3" t="str">
        <f>IF(shopping_behavior_updated[[#This Row],[Subscription Status]]="","desconocido",shopping_behavior_updated[[#This Row],[Subscription Status]])</f>
        <v>No</v>
      </c>
      <c r="N1670" s="3" t="s">
        <v>53</v>
      </c>
      <c r="O1670" s="3" t="s">
        <v>25</v>
      </c>
      <c r="P1670" s="3" t="s">
        <v>25</v>
      </c>
      <c r="Q1670" s="3">
        <v>28</v>
      </c>
      <c r="R1670" s="3" t="s">
        <v>85</v>
      </c>
      <c r="S1670" s="3" t="s">
        <v>28</v>
      </c>
      <c r="T1670" s="3">
        <f>COUNTBLANK(shopping_behavior_updated[Customer ID])</f>
        <v>0</v>
      </c>
      <c r="U1670" s="3">
        <f>IF(IFERROR(VLOOKUP(shopping_behavior_updated[[#This Row],[Customer ID]],A1671:$A$3902,1,FALSE),0),1,0)</f>
        <v>0</v>
      </c>
    </row>
    <row r="1671" spans="1:21" x14ac:dyDescent="0.2">
      <c r="A1671" s="3">
        <v>1670</v>
      </c>
      <c r="B1671" s="3">
        <v>42</v>
      </c>
      <c r="C1671" s="3" t="s">
        <v>18</v>
      </c>
      <c r="D1671" s="3" t="s">
        <v>112</v>
      </c>
      <c r="E1671" s="3" t="s">
        <v>20</v>
      </c>
      <c r="F1671" s="3">
        <v>59</v>
      </c>
      <c r="G1671" s="3" t="s">
        <v>149</v>
      </c>
      <c r="H1671" s="3" t="s">
        <v>22</v>
      </c>
      <c r="I1671" s="3" t="s">
        <v>31</v>
      </c>
      <c r="J1671" s="3" t="s">
        <v>24</v>
      </c>
      <c r="K1671" s="3">
        <v>27</v>
      </c>
      <c r="L1671" s="3" t="s">
        <v>151</v>
      </c>
      <c r="M1671" s="3" t="str">
        <f>IF(shopping_behavior_updated[[#This Row],[Subscription Status]]="","desconocido",shopping_behavior_updated[[#This Row],[Subscription Status]])</f>
        <v>No</v>
      </c>
      <c r="N1671" s="3" t="s">
        <v>73</v>
      </c>
      <c r="O1671" s="3" t="s">
        <v>25</v>
      </c>
      <c r="P1671" s="3" t="s">
        <v>25</v>
      </c>
      <c r="Q1671" s="3">
        <v>22</v>
      </c>
      <c r="R1671" s="3" t="s">
        <v>74</v>
      </c>
      <c r="S1671" s="3" t="s">
        <v>57</v>
      </c>
      <c r="T1671" s="3">
        <f>COUNTBLANK(shopping_behavior_updated[Customer ID])</f>
        <v>0</v>
      </c>
      <c r="U1671" s="3">
        <f>IF(IFERROR(VLOOKUP(shopping_behavior_updated[[#This Row],[Customer ID]],A1672:$A$3902,1,FALSE),0),1,0)</f>
        <v>0</v>
      </c>
    </row>
    <row r="1672" spans="1:21" x14ac:dyDescent="0.2">
      <c r="A1672" s="3">
        <v>1671</v>
      </c>
      <c r="B1672" s="3">
        <v>22</v>
      </c>
      <c r="C1672" s="3" t="s">
        <v>18</v>
      </c>
      <c r="D1672" s="3" t="s">
        <v>94</v>
      </c>
      <c r="E1672" s="3" t="s">
        <v>20</v>
      </c>
      <c r="F1672" s="3">
        <v>73</v>
      </c>
      <c r="G1672" s="3" t="s">
        <v>139</v>
      </c>
      <c r="H1672" s="3" t="s">
        <v>22</v>
      </c>
      <c r="I1672" s="3" t="s">
        <v>108</v>
      </c>
      <c r="J1672" s="3" t="s">
        <v>56</v>
      </c>
      <c r="K1672" s="3">
        <v>36</v>
      </c>
      <c r="L1672" s="3" t="s">
        <v>151</v>
      </c>
      <c r="M1672" s="3" t="str">
        <f>IF(shopping_behavior_updated[[#This Row],[Subscription Status]]="","desconocido",shopping_behavior_updated[[#This Row],[Subscription Status]])</f>
        <v>No</v>
      </c>
      <c r="N1672" s="3" t="s">
        <v>37</v>
      </c>
      <c r="O1672" s="3" t="s">
        <v>25</v>
      </c>
      <c r="P1672" s="3" t="s">
        <v>25</v>
      </c>
      <c r="Q1672" s="3">
        <v>20</v>
      </c>
      <c r="R1672" s="3" t="s">
        <v>32</v>
      </c>
      <c r="S1672" s="3" t="s">
        <v>39</v>
      </c>
      <c r="T1672" s="3">
        <f>COUNTBLANK(shopping_behavior_updated[Customer ID])</f>
        <v>0</v>
      </c>
      <c r="U1672" s="3">
        <f>IF(IFERROR(VLOOKUP(shopping_behavior_updated[[#This Row],[Customer ID]],A1673:$A$3902,1,FALSE),0),1,0)</f>
        <v>0</v>
      </c>
    </row>
    <row r="1673" spans="1:21" x14ac:dyDescent="0.2">
      <c r="A1673" s="3">
        <v>1672</v>
      </c>
      <c r="B1673" s="3">
        <v>31</v>
      </c>
      <c r="C1673" s="3" t="s">
        <v>18</v>
      </c>
      <c r="D1673" s="3" t="s">
        <v>103</v>
      </c>
      <c r="E1673" s="3" t="s">
        <v>20</v>
      </c>
      <c r="F1673" s="3">
        <v>22</v>
      </c>
      <c r="G1673" s="3" t="s">
        <v>139</v>
      </c>
      <c r="H1673" s="3" t="s">
        <v>43</v>
      </c>
      <c r="I1673" s="3" t="s">
        <v>77</v>
      </c>
      <c r="J1673" s="3" t="s">
        <v>24</v>
      </c>
      <c r="K1673" s="3">
        <v>4</v>
      </c>
      <c r="L1673" s="3" t="s">
        <v>151</v>
      </c>
      <c r="M1673" s="3" t="str">
        <f>IF(shopping_behavior_updated[[#This Row],[Subscription Status]]="","desconocido",shopping_behavior_updated[[#This Row],[Subscription Status]])</f>
        <v>No</v>
      </c>
      <c r="N1673" s="3" t="s">
        <v>37</v>
      </c>
      <c r="O1673" s="3" t="s">
        <v>25</v>
      </c>
      <c r="P1673" s="3" t="s">
        <v>25</v>
      </c>
      <c r="Q1673" s="3">
        <v>25</v>
      </c>
      <c r="R1673" s="3" t="s">
        <v>74</v>
      </c>
      <c r="S1673" s="3" t="s">
        <v>39</v>
      </c>
      <c r="T1673" s="3">
        <f>COUNTBLANK(shopping_behavior_updated[Customer ID])</f>
        <v>0</v>
      </c>
      <c r="U1673" s="3">
        <f>IF(IFERROR(VLOOKUP(shopping_behavior_updated[[#This Row],[Customer ID]],A1674:$A$3902,1,FALSE),0),1,0)</f>
        <v>0</v>
      </c>
    </row>
    <row r="1674" spans="1:21" x14ac:dyDescent="0.2">
      <c r="A1674" s="3">
        <v>1673</v>
      </c>
      <c r="B1674" s="3">
        <v>18</v>
      </c>
      <c r="C1674" s="3" t="s">
        <v>18</v>
      </c>
      <c r="D1674" s="3" t="s">
        <v>136</v>
      </c>
      <c r="E1674" s="3" t="s">
        <v>41</v>
      </c>
      <c r="F1674" s="3">
        <v>73</v>
      </c>
      <c r="G1674" s="3" t="s">
        <v>130</v>
      </c>
      <c r="H1674" s="3" t="s">
        <v>22</v>
      </c>
      <c r="I1674" s="3" t="s">
        <v>79</v>
      </c>
      <c r="J1674" s="3" t="s">
        <v>56</v>
      </c>
      <c r="K1674" s="3">
        <v>38</v>
      </c>
      <c r="L1674" s="3" t="s">
        <v>151</v>
      </c>
      <c r="M1674" s="3" t="str">
        <f>IF(shopping_behavior_updated[[#This Row],[Subscription Status]]="","desconocido",shopping_behavior_updated[[#This Row],[Subscription Status]])</f>
        <v>No</v>
      </c>
      <c r="N1674" s="3" t="s">
        <v>37</v>
      </c>
      <c r="O1674" s="3" t="s">
        <v>25</v>
      </c>
      <c r="P1674" s="3" t="s">
        <v>25</v>
      </c>
      <c r="Q1674" s="3">
        <v>15</v>
      </c>
      <c r="R1674" s="3" t="s">
        <v>27</v>
      </c>
      <c r="S1674" s="3" t="s">
        <v>57</v>
      </c>
      <c r="T1674" s="3">
        <f>COUNTBLANK(shopping_behavior_updated[Customer ID])</f>
        <v>0</v>
      </c>
      <c r="U1674" s="3">
        <f>IF(IFERROR(VLOOKUP(shopping_behavior_updated[[#This Row],[Customer ID]],A1675:$A$3902,1,FALSE),0),1,0)</f>
        <v>0</v>
      </c>
    </row>
    <row r="1675" spans="1:21" x14ac:dyDescent="0.2">
      <c r="A1675" s="3">
        <v>1674</v>
      </c>
      <c r="B1675" s="3">
        <v>21</v>
      </c>
      <c r="C1675" s="3" t="s">
        <v>18</v>
      </c>
      <c r="D1675" s="3" t="s">
        <v>19</v>
      </c>
      <c r="E1675" s="3" t="s">
        <v>20</v>
      </c>
      <c r="F1675" s="3">
        <v>62</v>
      </c>
      <c r="G1675" s="3" t="s">
        <v>76</v>
      </c>
      <c r="H1675" s="3" t="s">
        <v>43</v>
      </c>
      <c r="I1675" s="3" t="s">
        <v>82</v>
      </c>
      <c r="J1675" s="3" t="s">
        <v>56</v>
      </c>
      <c r="K1675" s="3">
        <v>34</v>
      </c>
      <c r="L1675" s="3" t="s">
        <v>151</v>
      </c>
      <c r="M1675" s="3" t="str">
        <f>IF(shopping_behavior_updated[[#This Row],[Subscription Status]]="","desconocido",shopping_behavior_updated[[#This Row],[Subscription Status]])</f>
        <v>No</v>
      </c>
      <c r="N1675" s="3" t="s">
        <v>44</v>
      </c>
      <c r="O1675" s="3" t="s">
        <v>25</v>
      </c>
      <c r="P1675" s="3" t="s">
        <v>25</v>
      </c>
      <c r="Q1675" s="3">
        <v>49</v>
      </c>
      <c r="R1675" s="3" t="s">
        <v>27</v>
      </c>
      <c r="S1675" s="3" t="s">
        <v>75</v>
      </c>
      <c r="T1675" s="3">
        <f>COUNTBLANK(shopping_behavior_updated[Customer ID])</f>
        <v>0</v>
      </c>
      <c r="U1675" s="3">
        <f>IF(IFERROR(VLOOKUP(shopping_behavior_updated[[#This Row],[Customer ID]],A1676:$A$3902,1,FALSE),0),1,0)</f>
        <v>0</v>
      </c>
    </row>
    <row r="1676" spans="1:21" x14ac:dyDescent="0.2">
      <c r="A1676" s="3">
        <v>1675</v>
      </c>
      <c r="B1676" s="3">
        <v>35</v>
      </c>
      <c r="C1676" s="3" t="s">
        <v>18</v>
      </c>
      <c r="D1676" s="3" t="s">
        <v>61</v>
      </c>
      <c r="E1676" s="3" t="s">
        <v>62</v>
      </c>
      <c r="F1676" s="3">
        <v>56</v>
      </c>
      <c r="G1676" s="3" t="s">
        <v>119</v>
      </c>
      <c r="H1676" s="3" t="s">
        <v>43</v>
      </c>
      <c r="I1676" s="3" t="s">
        <v>99</v>
      </c>
      <c r="J1676" s="3" t="s">
        <v>24</v>
      </c>
      <c r="K1676" s="3">
        <v>32</v>
      </c>
      <c r="L1676" s="3" t="s">
        <v>151</v>
      </c>
      <c r="M1676" s="3" t="str">
        <f>IF(shopping_behavior_updated[[#This Row],[Subscription Status]]="","desconocido",shopping_behavior_updated[[#This Row],[Subscription Status]])</f>
        <v>No</v>
      </c>
      <c r="N1676" s="3" t="s">
        <v>37</v>
      </c>
      <c r="O1676" s="3" t="s">
        <v>25</v>
      </c>
      <c r="P1676" s="3" t="s">
        <v>25</v>
      </c>
      <c r="Q1676" s="3">
        <v>10</v>
      </c>
      <c r="R1676" s="3" t="s">
        <v>85</v>
      </c>
      <c r="S1676" s="3" t="s">
        <v>28</v>
      </c>
      <c r="T1676" s="3">
        <f>COUNTBLANK(shopping_behavior_updated[Customer ID])</f>
        <v>0</v>
      </c>
      <c r="U1676" s="3">
        <f>IF(IFERROR(VLOOKUP(shopping_behavior_updated[[#This Row],[Customer ID]],A1677:$A$3902,1,FALSE),0),1,0)</f>
        <v>0</v>
      </c>
    </row>
    <row r="1677" spans="1:21" x14ac:dyDescent="0.2">
      <c r="A1677" s="3">
        <v>1676</v>
      </c>
      <c r="B1677" s="3">
        <v>35</v>
      </c>
      <c r="C1677" s="3" t="s">
        <v>18</v>
      </c>
      <c r="D1677" s="3" t="s">
        <v>94</v>
      </c>
      <c r="E1677" s="3" t="s">
        <v>20</v>
      </c>
      <c r="F1677" s="3">
        <v>90</v>
      </c>
      <c r="G1677" s="3" t="s">
        <v>111</v>
      </c>
      <c r="H1677" s="3" t="s">
        <v>43</v>
      </c>
      <c r="I1677" s="3" t="s">
        <v>117</v>
      </c>
      <c r="J1677" s="3" t="s">
        <v>36</v>
      </c>
      <c r="K1677" s="3">
        <v>47</v>
      </c>
      <c r="L1677" s="3" t="s">
        <v>151</v>
      </c>
      <c r="M1677" s="3" t="str">
        <f>IF(shopping_behavior_updated[[#This Row],[Subscription Status]]="","desconocido",shopping_behavior_updated[[#This Row],[Subscription Status]])</f>
        <v>No</v>
      </c>
      <c r="N1677" s="3" t="s">
        <v>44</v>
      </c>
      <c r="O1677" s="3" t="s">
        <v>25</v>
      </c>
      <c r="P1677" s="3" t="s">
        <v>25</v>
      </c>
      <c r="Q1677" s="3">
        <v>21</v>
      </c>
      <c r="R1677" s="3" t="s">
        <v>38</v>
      </c>
      <c r="S1677" s="3" t="s">
        <v>48</v>
      </c>
      <c r="T1677" s="3">
        <f>COUNTBLANK(shopping_behavior_updated[Customer ID])</f>
        <v>0</v>
      </c>
      <c r="U1677" s="3">
        <f>IF(IFERROR(VLOOKUP(shopping_behavior_updated[[#This Row],[Customer ID]],A1678:$A$3902,1,FALSE),0),1,0)</f>
        <v>0</v>
      </c>
    </row>
    <row r="1678" spans="1:21" x14ac:dyDescent="0.2">
      <c r="A1678" s="3">
        <v>1677</v>
      </c>
      <c r="B1678" s="3">
        <v>27</v>
      </c>
      <c r="C1678" s="3" t="s">
        <v>18</v>
      </c>
      <c r="D1678" s="3" t="s">
        <v>88</v>
      </c>
      <c r="E1678" s="3" t="s">
        <v>66</v>
      </c>
      <c r="F1678" s="3">
        <v>44</v>
      </c>
      <c r="G1678" s="3" t="s">
        <v>63</v>
      </c>
      <c r="H1678" s="3" t="s">
        <v>43</v>
      </c>
      <c r="I1678" s="3" t="s">
        <v>108</v>
      </c>
      <c r="J1678" s="3" t="s">
        <v>24</v>
      </c>
      <c r="K1678" s="3">
        <v>31</v>
      </c>
      <c r="L1678" s="3" t="s">
        <v>151</v>
      </c>
      <c r="M1678" s="3" t="str">
        <f>IF(shopping_behavior_updated[[#This Row],[Subscription Status]]="","desconocido",shopping_behavior_updated[[#This Row],[Subscription Status]])</f>
        <v>No</v>
      </c>
      <c r="N1678" s="3" t="s">
        <v>44</v>
      </c>
      <c r="O1678" s="3" t="s">
        <v>25</v>
      </c>
      <c r="P1678" s="3" t="s">
        <v>25</v>
      </c>
      <c r="Q1678" s="3">
        <v>34</v>
      </c>
      <c r="R1678" s="3" t="s">
        <v>74</v>
      </c>
      <c r="S1678" s="3" t="s">
        <v>39</v>
      </c>
      <c r="T1678" s="3">
        <f>COUNTBLANK(shopping_behavior_updated[Customer ID])</f>
        <v>0</v>
      </c>
      <c r="U1678" s="3">
        <f>IF(IFERROR(VLOOKUP(shopping_behavior_updated[[#This Row],[Customer ID]],A1679:$A$3902,1,FALSE),0),1,0)</f>
        <v>0</v>
      </c>
    </row>
    <row r="1679" spans="1:21" x14ac:dyDescent="0.2">
      <c r="A1679" s="3">
        <v>1678</v>
      </c>
      <c r="B1679" s="3">
        <v>65</v>
      </c>
      <c r="C1679" s="3" t="s">
        <v>18</v>
      </c>
      <c r="D1679" s="3" t="s">
        <v>33</v>
      </c>
      <c r="E1679" s="3" t="s">
        <v>20</v>
      </c>
      <c r="F1679" s="3">
        <v>35</v>
      </c>
      <c r="G1679" s="3" t="s">
        <v>46</v>
      </c>
      <c r="H1679" s="3" t="s">
        <v>22</v>
      </c>
      <c r="I1679" s="3" t="s">
        <v>64</v>
      </c>
      <c r="J1679" s="3" t="s">
        <v>52</v>
      </c>
      <c r="K1679" s="3">
        <v>33</v>
      </c>
      <c r="L1679" s="3" t="s">
        <v>151</v>
      </c>
      <c r="M1679" s="3" t="str">
        <f>IF(shopping_behavior_updated[[#This Row],[Subscription Status]]="","desconocido",shopping_behavior_updated[[#This Row],[Subscription Status]])</f>
        <v>No</v>
      </c>
      <c r="N1679" s="3" t="s">
        <v>44</v>
      </c>
      <c r="O1679" s="3" t="s">
        <v>151</v>
      </c>
      <c r="P1679" s="3" t="s">
        <v>151</v>
      </c>
      <c r="Q1679" s="3">
        <v>41</v>
      </c>
      <c r="R1679" s="3" t="s">
        <v>85</v>
      </c>
      <c r="S1679" s="3" t="s">
        <v>39</v>
      </c>
      <c r="T1679" s="3">
        <f>COUNTBLANK(shopping_behavior_updated[Customer ID])</f>
        <v>0</v>
      </c>
      <c r="U1679" s="3">
        <f>IF(IFERROR(VLOOKUP(shopping_behavior_updated[[#This Row],[Customer ID]],A1680:$A$3902,1,FALSE),0),1,0)</f>
        <v>0</v>
      </c>
    </row>
    <row r="1680" spans="1:21" x14ac:dyDescent="0.2">
      <c r="A1680" s="3">
        <v>1679</v>
      </c>
      <c r="B1680" s="3">
        <v>41</v>
      </c>
      <c r="C1680" s="3" t="s">
        <v>18</v>
      </c>
      <c r="D1680" s="3" t="s">
        <v>94</v>
      </c>
      <c r="E1680" s="3" t="s">
        <v>20</v>
      </c>
      <c r="F1680" s="3">
        <v>71</v>
      </c>
      <c r="G1680" s="3" t="s">
        <v>122</v>
      </c>
      <c r="H1680" s="3" t="s">
        <v>35</v>
      </c>
      <c r="I1680" s="3" t="s">
        <v>135</v>
      </c>
      <c r="J1680" s="3" t="s">
        <v>52</v>
      </c>
      <c r="K1680" s="3">
        <v>48</v>
      </c>
      <c r="L1680" s="3" t="s">
        <v>151</v>
      </c>
      <c r="M1680" s="3" t="str">
        <f>IF(shopping_behavior_updated[[#This Row],[Subscription Status]]="","desconocido",shopping_behavior_updated[[#This Row],[Subscription Status]])</f>
        <v>No</v>
      </c>
      <c r="N1680" s="3" t="s">
        <v>69</v>
      </c>
      <c r="O1680" s="3" t="s">
        <v>151</v>
      </c>
      <c r="P1680" s="3" t="s">
        <v>151</v>
      </c>
      <c r="Q1680" s="3">
        <v>30</v>
      </c>
      <c r="R1680" s="3" t="s">
        <v>27</v>
      </c>
      <c r="S1680" s="3" t="s">
        <v>28</v>
      </c>
      <c r="T1680" s="3">
        <f>COUNTBLANK(shopping_behavior_updated[Customer ID])</f>
        <v>0</v>
      </c>
      <c r="U1680" s="3">
        <f>IF(IFERROR(VLOOKUP(shopping_behavior_updated[[#This Row],[Customer ID]],A1681:$A$3902,1,FALSE),0),1,0)</f>
        <v>0</v>
      </c>
    </row>
    <row r="1681" spans="1:21" x14ac:dyDescent="0.2">
      <c r="A1681" s="3">
        <v>1680</v>
      </c>
      <c r="B1681" s="3">
        <v>60</v>
      </c>
      <c r="C1681" s="3" t="s">
        <v>18</v>
      </c>
      <c r="D1681" s="3" t="s">
        <v>80</v>
      </c>
      <c r="E1681" s="3" t="s">
        <v>20</v>
      </c>
      <c r="F1681" s="3">
        <v>52</v>
      </c>
      <c r="G1681" s="3" t="s">
        <v>34</v>
      </c>
      <c r="H1681" s="3" t="s">
        <v>35</v>
      </c>
      <c r="I1681" s="3" t="s">
        <v>93</v>
      </c>
      <c r="J1681" s="3" t="s">
        <v>56</v>
      </c>
      <c r="K1681" s="3">
        <v>45</v>
      </c>
      <c r="L1681" s="3" t="s">
        <v>151</v>
      </c>
      <c r="M1681" s="3" t="str">
        <f>IF(shopping_behavior_updated[[#This Row],[Subscription Status]]="","desconocido",shopping_behavior_updated[[#This Row],[Subscription Status]])</f>
        <v>No</v>
      </c>
      <c r="N1681" s="3" t="s">
        <v>44</v>
      </c>
      <c r="O1681" s="3" t="s">
        <v>151</v>
      </c>
      <c r="P1681" s="3" t="s">
        <v>151</v>
      </c>
      <c r="Q1681" s="3">
        <v>24</v>
      </c>
      <c r="R1681" s="3" t="s">
        <v>85</v>
      </c>
      <c r="S1681" s="3" t="s">
        <v>75</v>
      </c>
      <c r="T1681" s="3">
        <f>COUNTBLANK(shopping_behavior_updated[Customer ID])</f>
        <v>0</v>
      </c>
      <c r="U1681" s="3">
        <f>IF(IFERROR(VLOOKUP(shopping_behavior_updated[[#This Row],[Customer ID]],A1682:$A$3902,1,FALSE),0),1,0)</f>
        <v>0</v>
      </c>
    </row>
    <row r="1682" spans="1:21" x14ac:dyDescent="0.2">
      <c r="A1682" s="3">
        <v>1681</v>
      </c>
      <c r="B1682" s="3">
        <v>61</v>
      </c>
      <c r="C1682" s="3" t="s">
        <v>18</v>
      </c>
      <c r="D1682" s="3" t="s">
        <v>70</v>
      </c>
      <c r="E1682" s="3" t="s">
        <v>41</v>
      </c>
      <c r="F1682" s="3">
        <v>37</v>
      </c>
      <c r="G1682" s="3" t="s">
        <v>59</v>
      </c>
      <c r="H1682" s="3" t="s">
        <v>43</v>
      </c>
      <c r="I1682" s="3" t="s">
        <v>77</v>
      </c>
      <c r="J1682" s="3" t="s">
        <v>52</v>
      </c>
      <c r="K1682" s="3">
        <v>34</v>
      </c>
      <c r="L1682" s="3" t="s">
        <v>151</v>
      </c>
      <c r="M1682" s="3" t="str">
        <f>IF(shopping_behavior_updated[[#This Row],[Subscription Status]]="","desconocido",shopping_behavior_updated[[#This Row],[Subscription Status]])</f>
        <v>No</v>
      </c>
      <c r="N1682" s="3" t="s">
        <v>73</v>
      </c>
      <c r="O1682" s="3" t="s">
        <v>151</v>
      </c>
      <c r="P1682" s="3" t="s">
        <v>151</v>
      </c>
      <c r="Q1682" s="3">
        <v>6</v>
      </c>
      <c r="R1682" s="3" t="s">
        <v>38</v>
      </c>
      <c r="S1682" s="3" t="s">
        <v>48</v>
      </c>
      <c r="T1682" s="3">
        <f>COUNTBLANK(shopping_behavior_updated[Customer ID])</f>
        <v>0</v>
      </c>
      <c r="U1682" s="3">
        <f>IF(IFERROR(VLOOKUP(shopping_behavior_updated[[#This Row],[Customer ID]],A1683:$A$3902,1,FALSE),0),1,0)</f>
        <v>0</v>
      </c>
    </row>
    <row r="1683" spans="1:21" x14ac:dyDescent="0.2">
      <c r="A1683" s="3">
        <v>1682</v>
      </c>
      <c r="B1683" s="3">
        <v>24</v>
      </c>
      <c r="C1683" s="3" t="s">
        <v>18</v>
      </c>
      <c r="D1683" s="3" t="s">
        <v>49</v>
      </c>
      <c r="E1683" s="3" t="s">
        <v>41</v>
      </c>
      <c r="F1683" s="3">
        <v>95</v>
      </c>
      <c r="G1683" s="3" t="s">
        <v>140</v>
      </c>
      <c r="H1683" s="3" t="s">
        <v>22</v>
      </c>
      <c r="I1683" s="3" t="s">
        <v>95</v>
      </c>
      <c r="J1683" s="3" t="s">
        <v>24</v>
      </c>
      <c r="K1683" s="3">
        <v>37</v>
      </c>
      <c r="L1683" s="3" t="s">
        <v>151</v>
      </c>
      <c r="M1683" s="3" t="str">
        <f>IF(shopping_behavior_updated[[#This Row],[Subscription Status]]="","desconocido",shopping_behavior_updated[[#This Row],[Subscription Status]])</f>
        <v>No</v>
      </c>
      <c r="N1683" s="3" t="s">
        <v>69</v>
      </c>
      <c r="O1683" s="3" t="s">
        <v>151</v>
      </c>
      <c r="P1683" s="3" t="s">
        <v>151</v>
      </c>
      <c r="Q1683" s="3">
        <v>14</v>
      </c>
      <c r="R1683" s="3" t="s">
        <v>38</v>
      </c>
      <c r="S1683" s="3" t="s">
        <v>75</v>
      </c>
      <c r="T1683" s="3">
        <f>COUNTBLANK(shopping_behavior_updated[Customer ID])</f>
        <v>0</v>
      </c>
      <c r="U1683" s="3">
        <f>IF(IFERROR(VLOOKUP(shopping_behavior_updated[[#This Row],[Customer ID]],A1684:$A$3902,1,FALSE),0),1,0)</f>
        <v>0</v>
      </c>
    </row>
    <row r="1684" spans="1:21" x14ac:dyDescent="0.2">
      <c r="A1684" s="3">
        <v>1683</v>
      </c>
      <c r="B1684" s="3">
        <v>65</v>
      </c>
      <c r="C1684" s="3" t="s">
        <v>18</v>
      </c>
      <c r="D1684" s="3" t="s">
        <v>124</v>
      </c>
      <c r="E1684" s="3" t="s">
        <v>20</v>
      </c>
      <c r="F1684" s="3">
        <v>97</v>
      </c>
      <c r="G1684" s="3" t="s">
        <v>83</v>
      </c>
      <c r="H1684" s="3" t="s">
        <v>43</v>
      </c>
      <c r="I1684" s="3" t="s">
        <v>133</v>
      </c>
      <c r="J1684" s="3" t="s">
        <v>56</v>
      </c>
      <c r="K1684" s="3">
        <v>49</v>
      </c>
      <c r="L1684" s="3" t="s">
        <v>151</v>
      </c>
      <c r="M1684" s="3" t="str">
        <f>IF(shopping_behavior_updated[[#This Row],[Subscription Status]]="","desconocido",shopping_behavior_updated[[#This Row],[Subscription Status]])</f>
        <v>No</v>
      </c>
      <c r="N1684" s="3" t="s">
        <v>69</v>
      </c>
      <c r="O1684" s="3" t="s">
        <v>151</v>
      </c>
      <c r="P1684" s="3" t="s">
        <v>151</v>
      </c>
      <c r="Q1684" s="3">
        <v>37</v>
      </c>
      <c r="R1684" s="3" t="s">
        <v>38</v>
      </c>
      <c r="S1684" s="3" t="s">
        <v>75</v>
      </c>
      <c r="T1684" s="3">
        <f>COUNTBLANK(shopping_behavior_updated[Customer ID])</f>
        <v>0</v>
      </c>
      <c r="U1684" s="3">
        <f>IF(IFERROR(VLOOKUP(shopping_behavior_updated[[#This Row],[Customer ID]],A1685:$A$3902,1,FALSE),0),1,0)</f>
        <v>0</v>
      </c>
    </row>
    <row r="1685" spans="1:21" x14ac:dyDescent="0.2">
      <c r="A1685" s="3">
        <v>1684</v>
      </c>
      <c r="B1685" s="3">
        <v>23</v>
      </c>
      <c r="C1685" s="3" t="s">
        <v>18</v>
      </c>
      <c r="D1685" s="3" t="s">
        <v>61</v>
      </c>
      <c r="E1685" s="3" t="s">
        <v>62</v>
      </c>
      <c r="F1685" s="3">
        <v>57</v>
      </c>
      <c r="G1685" s="3" t="s">
        <v>71</v>
      </c>
      <c r="H1685" s="3" t="s">
        <v>35</v>
      </c>
      <c r="I1685" s="3" t="s">
        <v>92</v>
      </c>
      <c r="J1685" s="3" t="s">
        <v>36</v>
      </c>
      <c r="K1685" s="3">
        <v>35</v>
      </c>
      <c r="L1685" s="3" t="s">
        <v>151</v>
      </c>
      <c r="M1685" s="3" t="str">
        <f>IF(shopping_behavior_updated[[#This Row],[Subscription Status]]="","desconocido",shopping_behavior_updated[[#This Row],[Subscription Status]])</f>
        <v>No</v>
      </c>
      <c r="N1685" s="3" t="s">
        <v>44</v>
      </c>
      <c r="O1685" s="3" t="s">
        <v>151</v>
      </c>
      <c r="P1685" s="3" t="s">
        <v>151</v>
      </c>
      <c r="Q1685" s="3">
        <v>37</v>
      </c>
      <c r="R1685" s="3" t="s">
        <v>27</v>
      </c>
      <c r="S1685" s="3" t="s">
        <v>57</v>
      </c>
      <c r="T1685" s="3">
        <f>COUNTBLANK(shopping_behavior_updated[Customer ID])</f>
        <v>0</v>
      </c>
      <c r="U1685" s="3">
        <f>IF(IFERROR(VLOOKUP(shopping_behavior_updated[[#This Row],[Customer ID]],A1686:$A$3902,1,FALSE),0),1,0)</f>
        <v>0</v>
      </c>
    </row>
    <row r="1686" spans="1:21" x14ac:dyDescent="0.2">
      <c r="A1686" s="3">
        <v>1685</v>
      </c>
      <c r="B1686" s="3">
        <v>30</v>
      </c>
      <c r="C1686" s="3" t="s">
        <v>18</v>
      </c>
      <c r="D1686" s="3" t="s">
        <v>54</v>
      </c>
      <c r="E1686" s="3" t="s">
        <v>20</v>
      </c>
      <c r="F1686" s="3">
        <v>93</v>
      </c>
      <c r="G1686" s="3" t="s">
        <v>129</v>
      </c>
      <c r="H1686" s="3" t="s">
        <v>43</v>
      </c>
      <c r="I1686" s="3" t="s">
        <v>125</v>
      </c>
      <c r="J1686" s="3" t="s">
        <v>36</v>
      </c>
      <c r="K1686" s="3">
        <v>46</v>
      </c>
      <c r="L1686" s="3" t="s">
        <v>151</v>
      </c>
      <c r="M1686" s="3" t="str">
        <f>IF(shopping_behavior_updated[[#This Row],[Subscription Status]]="","desconocido",shopping_behavior_updated[[#This Row],[Subscription Status]])</f>
        <v>No</v>
      </c>
      <c r="N1686" s="3" t="s">
        <v>53</v>
      </c>
      <c r="O1686" s="3" t="s">
        <v>151</v>
      </c>
      <c r="P1686" s="3" t="s">
        <v>151</v>
      </c>
      <c r="Q1686" s="3">
        <v>28</v>
      </c>
      <c r="R1686" s="3" t="s">
        <v>45</v>
      </c>
      <c r="S1686" s="3" t="s">
        <v>39</v>
      </c>
      <c r="T1686" s="3">
        <f>COUNTBLANK(shopping_behavior_updated[Customer ID])</f>
        <v>0</v>
      </c>
      <c r="U1686" s="3">
        <f>IF(IFERROR(VLOOKUP(shopping_behavior_updated[[#This Row],[Customer ID]],A1687:$A$3902,1,FALSE),0),1,0)</f>
        <v>0</v>
      </c>
    </row>
    <row r="1687" spans="1:21" x14ac:dyDescent="0.2">
      <c r="A1687" s="3">
        <v>1686</v>
      </c>
      <c r="B1687" s="3">
        <v>33</v>
      </c>
      <c r="C1687" s="3" t="s">
        <v>18</v>
      </c>
      <c r="D1687" s="3" t="s">
        <v>19</v>
      </c>
      <c r="E1687" s="3" t="s">
        <v>20</v>
      </c>
      <c r="F1687" s="3">
        <v>48</v>
      </c>
      <c r="G1687" s="3" t="s">
        <v>147</v>
      </c>
      <c r="H1687" s="3" t="s">
        <v>43</v>
      </c>
      <c r="I1687" s="3" t="s">
        <v>68</v>
      </c>
      <c r="J1687" s="3" t="s">
        <v>24</v>
      </c>
      <c r="K1687" s="3">
        <v>46</v>
      </c>
      <c r="L1687" s="3" t="s">
        <v>151</v>
      </c>
      <c r="M1687" s="3" t="str">
        <f>IF(shopping_behavior_updated[[#This Row],[Subscription Status]]="","desconocido",shopping_behavior_updated[[#This Row],[Subscription Status]])</f>
        <v>No</v>
      </c>
      <c r="N1687" s="3" t="s">
        <v>53</v>
      </c>
      <c r="O1687" s="3" t="s">
        <v>151</v>
      </c>
      <c r="P1687" s="3" t="s">
        <v>151</v>
      </c>
      <c r="Q1687" s="3">
        <v>43</v>
      </c>
      <c r="R1687" s="3" t="s">
        <v>45</v>
      </c>
      <c r="S1687" s="3" t="s">
        <v>75</v>
      </c>
      <c r="T1687" s="3">
        <f>COUNTBLANK(shopping_behavior_updated[Customer ID])</f>
        <v>0</v>
      </c>
      <c r="U1687" s="3">
        <f>IF(IFERROR(VLOOKUP(shopping_behavior_updated[[#This Row],[Customer ID]],A1688:$A$3902,1,FALSE),0),1,0)</f>
        <v>0</v>
      </c>
    </row>
    <row r="1688" spans="1:21" x14ac:dyDescent="0.2">
      <c r="A1688" s="3">
        <v>1687</v>
      </c>
      <c r="B1688" s="3">
        <v>22</v>
      </c>
      <c r="C1688" s="3" t="s">
        <v>18</v>
      </c>
      <c r="D1688" s="3" t="s">
        <v>142</v>
      </c>
      <c r="E1688" s="3" t="s">
        <v>66</v>
      </c>
      <c r="F1688" s="3">
        <v>75</v>
      </c>
      <c r="G1688" s="3" t="s">
        <v>114</v>
      </c>
      <c r="H1688" s="3" t="s">
        <v>22</v>
      </c>
      <c r="I1688" s="3" t="s">
        <v>107</v>
      </c>
      <c r="J1688" s="3" t="s">
        <v>56</v>
      </c>
      <c r="K1688" s="3">
        <v>42</v>
      </c>
      <c r="L1688" s="3" t="s">
        <v>151</v>
      </c>
      <c r="M1688" s="3" t="str">
        <f>IF(shopping_behavior_updated[[#This Row],[Subscription Status]]="","desconocido",shopping_behavior_updated[[#This Row],[Subscription Status]])</f>
        <v>No</v>
      </c>
      <c r="N1688" s="3" t="s">
        <v>73</v>
      </c>
      <c r="O1688" s="3" t="s">
        <v>151</v>
      </c>
      <c r="P1688" s="3" t="s">
        <v>151</v>
      </c>
      <c r="Q1688" s="3">
        <v>25</v>
      </c>
      <c r="R1688" s="3" t="s">
        <v>32</v>
      </c>
      <c r="S1688" s="3" t="s">
        <v>48</v>
      </c>
      <c r="T1688" s="3">
        <f>COUNTBLANK(shopping_behavior_updated[Customer ID])</f>
        <v>0</v>
      </c>
      <c r="U1688" s="3">
        <f>IF(IFERROR(VLOOKUP(shopping_behavior_updated[[#This Row],[Customer ID]],A1689:$A$3902,1,FALSE),0),1,0)</f>
        <v>0</v>
      </c>
    </row>
    <row r="1689" spans="1:21" x14ac:dyDescent="0.2">
      <c r="A1689" s="3">
        <v>1688</v>
      </c>
      <c r="B1689" s="3">
        <v>67</v>
      </c>
      <c r="C1689" s="3" t="s">
        <v>18</v>
      </c>
      <c r="D1689" s="3" t="s">
        <v>86</v>
      </c>
      <c r="E1689" s="3" t="s">
        <v>20</v>
      </c>
      <c r="F1689" s="3">
        <v>70</v>
      </c>
      <c r="G1689" s="3" t="s">
        <v>141</v>
      </c>
      <c r="H1689" s="3" t="s">
        <v>35</v>
      </c>
      <c r="I1689" s="3" t="s">
        <v>135</v>
      </c>
      <c r="J1689" s="3" t="s">
        <v>24</v>
      </c>
      <c r="K1689" s="3">
        <v>37</v>
      </c>
      <c r="L1689" s="3" t="s">
        <v>151</v>
      </c>
      <c r="M1689" s="3" t="str">
        <f>IF(shopping_behavior_updated[[#This Row],[Subscription Status]]="","desconocido",shopping_behavior_updated[[#This Row],[Subscription Status]])</f>
        <v>No</v>
      </c>
      <c r="N1689" s="3" t="s">
        <v>37</v>
      </c>
      <c r="O1689" s="3" t="s">
        <v>151</v>
      </c>
      <c r="P1689" s="3" t="s">
        <v>151</v>
      </c>
      <c r="Q1689" s="3">
        <v>4</v>
      </c>
      <c r="R1689" s="3" t="s">
        <v>45</v>
      </c>
      <c r="S1689" s="3" t="s">
        <v>48</v>
      </c>
      <c r="T1689" s="3">
        <f>COUNTBLANK(shopping_behavior_updated[Customer ID])</f>
        <v>0</v>
      </c>
      <c r="U1689" s="3">
        <f>IF(IFERROR(VLOOKUP(shopping_behavior_updated[[#This Row],[Customer ID]],A1690:$A$3902,1,FALSE),0),1,0)</f>
        <v>0</v>
      </c>
    </row>
    <row r="1690" spans="1:21" x14ac:dyDescent="0.2">
      <c r="A1690" s="3">
        <v>1689</v>
      </c>
      <c r="B1690" s="3">
        <v>28</v>
      </c>
      <c r="C1690" s="3" t="s">
        <v>18</v>
      </c>
      <c r="D1690" s="3" t="s">
        <v>65</v>
      </c>
      <c r="E1690" s="3" t="s">
        <v>66</v>
      </c>
      <c r="F1690" s="3">
        <v>26</v>
      </c>
      <c r="G1690" s="3" t="s">
        <v>90</v>
      </c>
      <c r="H1690" s="3" t="s">
        <v>35</v>
      </c>
      <c r="I1690" s="3" t="s">
        <v>99</v>
      </c>
      <c r="J1690" s="3" t="s">
        <v>24</v>
      </c>
      <c r="K1690" s="3">
        <v>3</v>
      </c>
      <c r="L1690" s="3" t="s">
        <v>151</v>
      </c>
      <c r="M1690" s="3" t="str">
        <f>IF(shopping_behavior_updated[[#This Row],[Subscription Status]]="","desconocido",shopping_behavior_updated[[#This Row],[Subscription Status]])</f>
        <v>No</v>
      </c>
      <c r="N1690" s="3" t="s">
        <v>44</v>
      </c>
      <c r="O1690" s="3" t="s">
        <v>151</v>
      </c>
      <c r="P1690" s="3" t="s">
        <v>151</v>
      </c>
      <c r="Q1690" s="3">
        <v>13</v>
      </c>
      <c r="R1690" s="3" t="s">
        <v>27</v>
      </c>
      <c r="S1690" s="3" t="s">
        <v>28</v>
      </c>
      <c r="T1690" s="3">
        <f>COUNTBLANK(shopping_behavior_updated[Customer ID])</f>
        <v>0</v>
      </c>
      <c r="U1690" s="3">
        <f>IF(IFERROR(VLOOKUP(shopping_behavior_updated[[#This Row],[Customer ID]],A1691:$A$3902,1,FALSE),0),1,0)</f>
        <v>0</v>
      </c>
    </row>
    <row r="1691" spans="1:21" x14ac:dyDescent="0.2">
      <c r="A1691" s="3">
        <v>1690</v>
      </c>
      <c r="B1691" s="3">
        <v>32</v>
      </c>
      <c r="C1691" s="3" t="s">
        <v>18</v>
      </c>
      <c r="D1691" s="3" t="s">
        <v>54</v>
      </c>
      <c r="E1691" s="3" t="s">
        <v>20</v>
      </c>
      <c r="F1691" s="3">
        <v>73</v>
      </c>
      <c r="G1691" s="3" t="s">
        <v>97</v>
      </c>
      <c r="H1691" s="3" t="s">
        <v>22</v>
      </c>
      <c r="I1691" s="3" t="s">
        <v>47</v>
      </c>
      <c r="J1691" s="3" t="s">
        <v>24</v>
      </c>
      <c r="K1691" s="3">
        <v>46</v>
      </c>
      <c r="L1691" s="3" t="s">
        <v>151</v>
      </c>
      <c r="M1691" s="3" t="str">
        <f>IF(shopping_behavior_updated[[#This Row],[Subscription Status]]="","desconocido",shopping_behavior_updated[[#This Row],[Subscription Status]])</f>
        <v>No</v>
      </c>
      <c r="N1691" s="3" t="s">
        <v>73</v>
      </c>
      <c r="O1691" s="3" t="s">
        <v>151</v>
      </c>
      <c r="P1691" s="3" t="s">
        <v>151</v>
      </c>
      <c r="Q1691" s="3">
        <v>32</v>
      </c>
      <c r="R1691" s="3" t="s">
        <v>74</v>
      </c>
      <c r="S1691" s="3" t="s">
        <v>87</v>
      </c>
      <c r="T1691" s="3">
        <f>COUNTBLANK(shopping_behavior_updated[Customer ID])</f>
        <v>0</v>
      </c>
      <c r="U1691" s="3">
        <f>IF(IFERROR(VLOOKUP(shopping_behavior_updated[[#This Row],[Customer ID]],A1692:$A$3902,1,FALSE),0),1,0)</f>
        <v>0</v>
      </c>
    </row>
    <row r="1692" spans="1:21" x14ac:dyDescent="0.2">
      <c r="A1692" s="3">
        <v>1691</v>
      </c>
      <c r="B1692" s="3">
        <v>40</v>
      </c>
      <c r="C1692" s="3" t="s">
        <v>18</v>
      </c>
      <c r="D1692" s="3" t="s">
        <v>61</v>
      </c>
      <c r="E1692" s="3" t="s">
        <v>62</v>
      </c>
      <c r="F1692" s="3">
        <v>30</v>
      </c>
      <c r="G1692" s="3" t="s">
        <v>106</v>
      </c>
      <c r="H1692" s="3" t="s">
        <v>43</v>
      </c>
      <c r="I1692" s="3" t="s">
        <v>93</v>
      </c>
      <c r="J1692" s="3" t="s">
        <v>52</v>
      </c>
      <c r="K1692" s="3">
        <v>32</v>
      </c>
      <c r="L1692" s="3" t="s">
        <v>151</v>
      </c>
      <c r="M1692" s="3" t="str">
        <f>IF(shopping_behavior_updated[[#This Row],[Subscription Status]]="","desconocido",shopping_behavior_updated[[#This Row],[Subscription Status]])</f>
        <v>No</v>
      </c>
      <c r="N1692" s="3" t="s">
        <v>37</v>
      </c>
      <c r="O1692" s="3" t="s">
        <v>151</v>
      </c>
      <c r="P1692" s="3" t="s">
        <v>151</v>
      </c>
      <c r="Q1692" s="3">
        <v>1</v>
      </c>
      <c r="R1692" s="3" t="s">
        <v>32</v>
      </c>
      <c r="S1692" s="3" t="s">
        <v>48</v>
      </c>
      <c r="T1692" s="3">
        <f>COUNTBLANK(shopping_behavior_updated[Customer ID])</f>
        <v>0</v>
      </c>
      <c r="U1692" s="3">
        <f>IF(IFERROR(VLOOKUP(shopping_behavior_updated[[#This Row],[Customer ID]],A1693:$A$3902,1,FALSE),0),1,0)</f>
        <v>0</v>
      </c>
    </row>
    <row r="1693" spans="1:21" x14ac:dyDescent="0.2">
      <c r="A1693" s="3">
        <v>1692</v>
      </c>
      <c r="B1693" s="3">
        <v>64</v>
      </c>
      <c r="C1693" s="3" t="s">
        <v>18</v>
      </c>
      <c r="D1693" s="3" t="s">
        <v>70</v>
      </c>
      <c r="E1693" s="3" t="s">
        <v>41</v>
      </c>
      <c r="F1693" s="3">
        <v>61</v>
      </c>
      <c r="G1693" s="3" t="s">
        <v>138</v>
      </c>
      <c r="H1693" s="3" t="s">
        <v>22</v>
      </c>
      <c r="I1693" s="3" t="s">
        <v>143</v>
      </c>
      <c r="J1693" s="3" t="s">
        <v>52</v>
      </c>
      <c r="K1693" s="3">
        <v>35</v>
      </c>
      <c r="L1693" s="3" t="s">
        <v>151</v>
      </c>
      <c r="M1693" s="3" t="str">
        <f>IF(shopping_behavior_updated[[#This Row],[Subscription Status]]="","desconocido",shopping_behavior_updated[[#This Row],[Subscription Status]])</f>
        <v>No</v>
      </c>
      <c r="N1693" s="3" t="s">
        <v>44</v>
      </c>
      <c r="O1693" s="3" t="s">
        <v>151</v>
      </c>
      <c r="P1693" s="3" t="s">
        <v>151</v>
      </c>
      <c r="Q1693" s="3">
        <v>4</v>
      </c>
      <c r="R1693" s="3" t="s">
        <v>32</v>
      </c>
      <c r="S1693" s="3" t="s">
        <v>48</v>
      </c>
      <c r="T1693" s="3">
        <f>COUNTBLANK(shopping_behavior_updated[Customer ID])</f>
        <v>0</v>
      </c>
      <c r="U1693" s="3">
        <f>IF(IFERROR(VLOOKUP(shopping_behavior_updated[[#This Row],[Customer ID]],A1694:$A$3902,1,FALSE),0),1,0)</f>
        <v>0</v>
      </c>
    </row>
    <row r="1694" spans="1:21" x14ac:dyDescent="0.2">
      <c r="A1694" s="3">
        <v>1693</v>
      </c>
      <c r="B1694" s="3">
        <v>56</v>
      </c>
      <c r="C1694" s="3" t="s">
        <v>18</v>
      </c>
      <c r="D1694" s="3" t="s">
        <v>65</v>
      </c>
      <c r="E1694" s="3" t="s">
        <v>66</v>
      </c>
      <c r="F1694" s="3">
        <v>75</v>
      </c>
      <c r="G1694" s="3" t="s">
        <v>139</v>
      </c>
      <c r="H1694" s="3" t="s">
        <v>43</v>
      </c>
      <c r="I1694" s="3" t="s">
        <v>117</v>
      </c>
      <c r="J1694" s="3" t="s">
        <v>24</v>
      </c>
      <c r="K1694" s="3">
        <v>26</v>
      </c>
      <c r="L1694" s="3" t="s">
        <v>151</v>
      </c>
      <c r="M1694" s="3" t="str">
        <f>IF(shopping_behavior_updated[[#This Row],[Subscription Status]]="","desconocido",shopping_behavior_updated[[#This Row],[Subscription Status]])</f>
        <v>No</v>
      </c>
      <c r="N1694" s="3" t="s">
        <v>53</v>
      </c>
      <c r="O1694" s="3" t="s">
        <v>151</v>
      </c>
      <c r="P1694" s="3" t="s">
        <v>151</v>
      </c>
      <c r="Q1694" s="3">
        <v>33</v>
      </c>
      <c r="R1694" s="3" t="s">
        <v>32</v>
      </c>
      <c r="S1694" s="3" t="s">
        <v>75</v>
      </c>
      <c r="T1694" s="3">
        <f>COUNTBLANK(shopping_behavior_updated[Customer ID])</f>
        <v>0</v>
      </c>
      <c r="U1694" s="3">
        <f>IF(IFERROR(VLOOKUP(shopping_behavior_updated[[#This Row],[Customer ID]],A1695:$A$3902,1,FALSE),0),1,0)</f>
        <v>0</v>
      </c>
    </row>
    <row r="1695" spans="1:21" x14ac:dyDescent="0.2">
      <c r="A1695" s="3">
        <v>1694</v>
      </c>
      <c r="B1695" s="3">
        <v>63</v>
      </c>
      <c r="C1695" s="3" t="s">
        <v>18</v>
      </c>
      <c r="D1695" s="3" t="s">
        <v>101</v>
      </c>
      <c r="E1695" s="3" t="s">
        <v>62</v>
      </c>
      <c r="F1695" s="3">
        <v>88</v>
      </c>
      <c r="G1695" s="3" t="s">
        <v>121</v>
      </c>
      <c r="H1695" s="3" t="s">
        <v>91</v>
      </c>
      <c r="I1695" s="3" t="s">
        <v>77</v>
      </c>
      <c r="J1695" s="3" t="s">
        <v>56</v>
      </c>
      <c r="K1695" s="3">
        <v>49</v>
      </c>
      <c r="L1695" s="3" t="s">
        <v>151</v>
      </c>
      <c r="M1695" s="3" t="str">
        <f>IF(shopping_behavior_updated[[#This Row],[Subscription Status]]="","desconocido",shopping_behavior_updated[[#This Row],[Subscription Status]])</f>
        <v>No</v>
      </c>
      <c r="N1695" s="3" t="s">
        <v>53</v>
      </c>
      <c r="O1695" s="3" t="s">
        <v>151</v>
      </c>
      <c r="P1695" s="3" t="s">
        <v>151</v>
      </c>
      <c r="Q1695" s="3">
        <v>45</v>
      </c>
      <c r="R1695" s="3" t="s">
        <v>74</v>
      </c>
      <c r="S1695" s="3" t="s">
        <v>28</v>
      </c>
      <c r="T1695" s="3">
        <f>COUNTBLANK(shopping_behavior_updated[Customer ID])</f>
        <v>0</v>
      </c>
      <c r="U1695" s="3">
        <f>IF(IFERROR(VLOOKUP(shopping_behavior_updated[[#This Row],[Customer ID]],A1696:$A$3902,1,FALSE),0),1,0)</f>
        <v>0</v>
      </c>
    </row>
    <row r="1696" spans="1:21" x14ac:dyDescent="0.2">
      <c r="A1696" s="3">
        <v>1695</v>
      </c>
      <c r="B1696" s="3">
        <v>20</v>
      </c>
      <c r="C1696" s="3" t="s">
        <v>18</v>
      </c>
      <c r="D1696" s="3" t="s">
        <v>54</v>
      </c>
      <c r="E1696" s="3" t="s">
        <v>20</v>
      </c>
      <c r="F1696" s="3">
        <v>67</v>
      </c>
      <c r="G1696" s="3" t="s">
        <v>90</v>
      </c>
      <c r="H1696" s="3" t="s">
        <v>43</v>
      </c>
      <c r="I1696" s="3" t="s">
        <v>47</v>
      </c>
      <c r="J1696" s="3" t="s">
        <v>52</v>
      </c>
      <c r="K1696" s="3">
        <v>27</v>
      </c>
      <c r="L1696" s="3" t="s">
        <v>151</v>
      </c>
      <c r="M1696" s="3" t="str">
        <f>IF(shopping_behavior_updated[[#This Row],[Subscription Status]]="","desconocido",shopping_behavior_updated[[#This Row],[Subscription Status]])</f>
        <v>No</v>
      </c>
      <c r="N1696" s="3" t="s">
        <v>26</v>
      </c>
      <c r="O1696" s="3" t="s">
        <v>151</v>
      </c>
      <c r="P1696" s="3" t="s">
        <v>151</v>
      </c>
      <c r="Q1696" s="3">
        <v>20</v>
      </c>
      <c r="R1696" s="3" t="s">
        <v>85</v>
      </c>
      <c r="S1696" s="3" t="s">
        <v>28</v>
      </c>
      <c r="T1696" s="3">
        <f>COUNTBLANK(shopping_behavior_updated[Customer ID])</f>
        <v>0</v>
      </c>
      <c r="U1696" s="3">
        <f>IF(IFERROR(VLOOKUP(shopping_behavior_updated[[#This Row],[Customer ID]],A1697:$A$3902,1,FALSE),0),1,0)</f>
        <v>0</v>
      </c>
    </row>
    <row r="1697" spans="1:21" x14ac:dyDescent="0.2">
      <c r="A1697" s="3">
        <v>1696</v>
      </c>
      <c r="B1697" s="3">
        <v>54</v>
      </c>
      <c r="C1697" s="3" t="s">
        <v>18</v>
      </c>
      <c r="D1697" s="3" t="s">
        <v>123</v>
      </c>
      <c r="E1697" s="3" t="s">
        <v>66</v>
      </c>
      <c r="F1697" s="3">
        <v>95</v>
      </c>
      <c r="G1697" s="3" t="s">
        <v>144</v>
      </c>
      <c r="H1697" s="3" t="s">
        <v>35</v>
      </c>
      <c r="I1697" s="3" t="s">
        <v>133</v>
      </c>
      <c r="J1697" s="3" t="s">
        <v>56</v>
      </c>
      <c r="K1697" s="3">
        <v>47</v>
      </c>
      <c r="L1697" s="3" t="s">
        <v>151</v>
      </c>
      <c r="M1697" s="3" t="str">
        <f>IF(shopping_behavior_updated[[#This Row],[Subscription Status]]="","desconocido",shopping_behavior_updated[[#This Row],[Subscription Status]])</f>
        <v>No</v>
      </c>
      <c r="N1697" s="3" t="s">
        <v>69</v>
      </c>
      <c r="O1697" s="3" t="s">
        <v>151</v>
      </c>
      <c r="P1697" s="3" t="s">
        <v>151</v>
      </c>
      <c r="Q1697" s="3">
        <v>1</v>
      </c>
      <c r="R1697" s="3" t="s">
        <v>45</v>
      </c>
      <c r="S1697" s="3" t="s">
        <v>28</v>
      </c>
      <c r="T1697" s="3">
        <f>COUNTBLANK(shopping_behavior_updated[Customer ID])</f>
        <v>0</v>
      </c>
      <c r="U1697" s="3">
        <f>IF(IFERROR(VLOOKUP(shopping_behavior_updated[[#This Row],[Customer ID]],A1698:$A$3902,1,FALSE),0),1,0)</f>
        <v>0</v>
      </c>
    </row>
    <row r="1698" spans="1:21" x14ac:dyDescent="0.2">
      <c r="A1698" s="3">
        <v>1697</v>
      </c>
      <c r="B1698" s="3">
        <v>31</v>
      </c>
      <c r="C1698" s="3" t="s">
        <v>18</v>
      </c>
      <c r="D1698" s="3" t="s">
        <v>88</v>
      </c>
      <c r="E1698" s="3" t="s">
        <v>66</v>
      </c>
      <c r="F1698" s="3">
        <v>69</v>
      </c>
      <c r="G1698" s="3" t="s">
        <v>63</v>
      </c>
      <c r="H1698" s="3" t="s">
        <v>35</v>
      </c>
      <c r="I1698" s="3" t="s">
        <v>47</v>
      </c>
      <c r="J1698" s="3" t="s">
        <v>36</v>
      </c>
      <c r="K1698" s="3">
        <v>4</v>
      </c>
      <c r="L1698" s="3" t="s">
        <v>151</v>
      </c>
      <c r="M1698" s="3" t="str">
        <f>IF(shopping_behavior_updated[[#This Row],[Subscription Status]]="","desconocido",shopping_behavior_updated[[#This Row],[Subscription Status]])</f>
        <v>No</v>
      </c>
      <c r="N1698" s="3" t="s">
        <v>37</v>
      </c>
      <c r="O1698" s="3" t="s">
        <v>151</v>
      </c>
      <c r="P1698" s="3" t="s">
        <v>151</v>
      </c>
      <c r="Q1698" s="3">
        <v>7</v>
      </c>
      <c r="R1698" s="3" t="s">
        <v>38</v>
      </c>
      <c r="S1698" s="3" t="s">
        <v>75</v>
      </c>
      <c r="T1698" s="3">
        <f>COUNTBLANK(shopping_behavior_updated[Customer ID])</f>
        <v>0</v>
      </c>
      <c r="U1698" s="3">
        <f>IF(IFERROR(VLOOKUP(shopping_behavior_updated[[#This Row],[Customer ID]],A1699:$A$3902,1,FALSE),0),1,0)</f>
        <v>0</v>
      </c>
    </row>
    <row r="1699" spans="1:21" x14ac:dyDescent="0.2">
      <c r="A1699" s="3">
        <v>1698</v>
      </c>
      <c r="B1699" s="3">
        <v>36</v>
      </c>
      <c r="C1699" s="3" t="s">
        <v>18</v>
      </c>
      <c r="D1699" s="3" t="s">
        <v>54</v>
      </c>
      <c r="E1699" s="3" t="s">
        <v>20</v>
      </c>
      <c r="F1699" s="3">
        <v>87</v>
      </c>
      <c r="G1699" s="3" t="s">
        <v>130</v>
      </c>
      <c r="H1699" s="3" t="s">
        <v>22</v>
      </c>
      <c r="I1699" s="3" t="s">
        <v>92</v>
      </c>
      <c r="J1699" s="3" t="s">
        <v>56</v>
      </c>
      <c r="K1699" s="3">
        <v>35</v>
      </c>
      <c r="L1699" s="3" t="s">
        <v>151</v>
      </c>
      <c r="M1699" s="3" t="str">
        <f>IF(shopping_behavior_updated[[#This Row],[Subscription Status]]="","desconocido",shopping_behavior_updated[[#This Row],[Subscription Status]])</f>
        <v>No</v>
      </c>
      <c r="N1699" s="3" t="s">
        <v>44</v>
      </c>
      <c r="O1699" s="3" t="s">
        <v>151</v>
      </c>
      <c r="P1699" s="3" t="s">
        <v>151</v>
      </c>
      <c r="Q1699" s="3">
        <v>48</v>
      </c>
      <c r="R1699" s="3" t="s">
        <v>38</v>
      </c>
      <c r="S1699" s="3" t="s">
        <v>96</v>
      </c>
      <c r="T1699" s="3">
        <f>COUNTBLANK(shopping_behavior_updated[Customer ID])</f>
        <v>0</v>
      </c>
      <c r="U1699" s="3">
        <f>IF(IFERROR(VLOOKUP(shopping_behavior_updated[[#This Row],[Customer ID]],A1700:$A$3902,1,FALSE),0),1,0)</f>
        <v>0</v>
      </c>
    </row>
    <row r="1700" spans="1:21" x14ac:dyDescent="0.2">
      <c r="A1700" s="3">
        <v>1699</v>
      </c>
      <c r="B1700" s="3">
        <v>25</v>
      </c>
      <c r="C1700" s="3" t="s">
        <v>18</v>
      </c>
      <c r="D1700" s="3" t="s">
        <v>132</v>
      </c>
      <c r="E1700" s="3" t="s">
        <v>66</v>
      </c>
      <c r="F1700" s="3">
        <v>41</v>
      </c>
      <c r="G1700" s="3" t="s">
        <v>145</v>
      </c>
      <c r="H1700" s="3" t="s">
        <v>91</v>
      </c>
      <c r="I1700" s="3" t="s">
        <v>47</v>
      </c>
      <c r="J1700" s="3" t="s">
        <v>24</v>
      </c>
      <c r="K1700" s="3">
        <v>48</v>
      </c>
      <c r="L1700" s="3" t="s">
        <v>151</v>
      </c>
      <c r="M1700" s="3" t="str">
        <f>IF(shopping_behavior_updated[[#This Row],[Subscription Status]]="","desconocido",shopping_behavior_updated[[#This Row],[Subscription Status]])</f>
        <v>No</v>
      </c>
      <c r="N1700" s="3" t="s">
        <v>53</v>
      </c>
      <c r="O1700" s="3" t="s">
        <v>151</v>
      </c>
      <c r="P1700" s="3" t="s">
        <v>151</v>
      </c>
      <c r="Q1700" s="3">
        <v>46</v>
      </c>
      <c r="R1700" s="3" t="s">
        <v>74</v>
      </c>
      <c r="S1700" s="3" t="s">
        <v>57</v>
      </c>
      <c r="T1700" s="3">
        <f>COUNTBLANK(shopping_behavior_updated[Customer ID])</f>
        <v>0</v>
      </c>
      <c r="U1700" s="3">
        <f>IF(IFERROR(VLOOKUP(shopping_behavior_updated[[#This Row],[Customer ID]],A1701:$A$3902,1,FALSE),0),1,0)</f>
        <v>0</v>
      </c>
    </row>
    <row r="1701" spans="1:21" x14ac:dyDescent="0.2">
      <c r="A1701" s="3">
        <v>1700</v>
      </c>
      <c r="B1701" s="3">
        <v>20</v>
      </c>
      <c r="C1701" s="3" t="s">
        <v>18</v>
      </c>
      <c r="D1701" s="3" t="s">
        <v>29</v>
      </c>
      <c r="E1701" s="3" t="s">
        <v>20</v>
      </c>
      <c r="F1701" s="3">
        <v>67</v>
      </c>
      <c r="G1701" s="3" t="s">
        <v>113</v>
      </c>
      <c r="H1701" s="3" t="s">
        <v>22</v>
      </c>
      <c r="I1701" s="3" t="s">
        <v>84</v>
      </c>
      <c r="J1701" s="3" t="s">
        <v>36</v>
      </c>
      <c r="K1701" s="3">
        <v>4</v>
      </c>
      <c r="L1701" s="3" t="s">
        <v>151</v>
      </c>
      <c r="M1701" s="3" t="str">
        <f>IF(shopping_behavior_updated[[#This Row],[Subscription Status]]="","desconocido",shopping_behavior_updated[[#This Row],[Subscription Status]])</f>
        <v>No</v>
      </c>
      <c r="N1701" s="3" t="s">
        <v>37</v>
      </c>
      <c r="O1701" s="3" t="s">
        <v>151</v>
      </c>
      <c r="P1701" s="3" t="s">
        <v>151</v>
      </c>
      <c r="Q1701" s="3">
        <v>34</v>
      </c>
      <c r="R1701" s="3" t="s">
        <v>85</v>
      </c>
      <c r="S1701" s="3" t="s">
        <v>48</v>
      </c>
      <c r="T1701" s="3">
        <f>COUNTBLANK(shopping_behavior_updated[Customer ID])</f>
        <v>0</v>
      </c>
      <c r="U1701" s="3">
        <f>IF(IFERROR(VLOOKUP(shopping_behavior_updated[[#This Row],[Customer ID]],A1702:$A$3902,1,FALSE),0),1,0)</f>
        <v>0</v>
      </c>
    </row>
    <row r="1702" spans="1:21" x14ac:dyDescent="0.2">
      <c r="A1702" s="3">
        <v>1701</v>
      </c>
      <c r="B1702" s="3">
        <v>62</v>
      </c>
      <c r="C1702" s="3" t="s">
        <v>18</v>
      </c>
      <c r="D1702" s="3" t="s">
        <v>103</v>
      </c>
      <c r="E1702" s="3" t="s">
        <v>20</v>
      </c>
      <c r="F1702" s="3">
        <v>70</v>
      </c>
      <c r="G1702" s="3" t="s">
        <v>63</v>
      </c>
      <c r="H1702" s="3" t="s">
        <v>22</v>
      </c>
      <c r="I1702" s="3" t="s">
        <v>93</v>
      </c>
      <c r="J1702" s="3" t="s">
        <v>56</v>
      </c>
      <c r="K1702" s="3">
        <v>41</v>
      </c>
      <c r="L1702" s="3" t="s">
        <v>151</v>
      </c>
      <c r="M1702" s="3" t="str">
        <f>IF(shopping_behavior_updated[[#This Row],[Subscription Status]]="","desconocido",shopping_behavior_updated[[#This Row],[Subscription Status]])</f>
        <v>No</v>
      </c>
      <c r="N1702" s="3" t="s">
        <v>26</v>
      </c>
      <c r="O1702" s="3" t="s">
        <v>151</v>
      </c>
      <c r="P1702" s="3" t="s">
        <v>151</v>
      </c>
      <c r="Q1702" s="3">
        <v>36</v>
      </c>
      <c r="R1702" s="3" t="s">
        <v>74</v>
      </c>
      <c r="S1702" s="3" t="s">
        <v>87</v>
      </c>
      <c r="T1702" s="3">
        <f>COUNTBLANK(shopping_behavior_updated[Customer ID])</f>
        <v>0</v>
      </c>
      <c r="U1702" s="3">
        <f>IF(IFERROR(VLOOKUP(shopping_behavior_updated[[#This Row],[Customer ID]],A1703:$A$3902,1,FALSE),0),1,0)</f>
        <v>0</v>
      </c>
    </row>
    <row r="1703" spans="1:21" x14ac:dyDescent="0.2">
      <c r="A1703" s="3">
        <v>1702</v>
      </c>
      <c r="B1703" s="3">
        <v>69</v>
      </c>
      <c r="C1703" s="3" t="s">
        <v>18</v>
      </c>
      <c r="D1703" s="3" t="s">
        <v>65</v>
      </c>
      <c r="E1703" s="3" t="s">
        <v>66</v>
      </c>
      <c r="F1703" s="3">
        <v>41</v>
      </c>
      <c r="G1703" s="3" t="s">
        <v>90</v>
      </c>
      <c r="H1703" s="3" t="s">
        <v>91</v>
      </c>
      <c r="I1703" s="3" t="s">
        <v>143</v>
      </c>
      <c r="J1703" s="3" t="s">
        <v>24</v>
      </c>
      <c r="K1703" s="3">
        <v>38</v>
      </c>
      <c r="L1703" s="3" t="s">
        <v>151</v>
      </c>
      <c r="M1703" s="3" t="str">
        <f>IF(shopping_behavior_updated[[#This Row],[Subscription Status]]="","desconocido",shopping_behavior_updated[[#This Row],[Subscription Status]])</f>
        <v>No</v>
      </c>
      <c r="N1703" s="3" t="s">
        <v>44</v>
      </c>
      <c r="O1703" s="3" t="s">
        <v>151</v>
      </c>
      <c r="P1703" s="3" t="s">
        <v>151</v>
      </c>
      <c r="Q1703" s="3">
        <v>44</v>
      </c>
      <c r="R1703" s="3" t="s">
        <v>85</v>
      </c>
      <c r="S1703" s="3" t="s">
        <v>96</v>
      </c>
      <c r="T1703" s="3">
        <f>COUNTBLANK(shopping_behavior_updated[Customer ID])</f>
        <v>0</v>
      </c>
      <c r="U1703" s="3">
        <f>IF(IFERROR(VLOOKUP(shopping_behavior_updated[[#This Row],[Customer ID]],A1704:$A$3902,1,FALSE),0),1,0)</f>
        <v>0</v>
      </c>
    </row>
    <row r="1704" spans="1:21" x14ac:dyDescent="0.2">
      <c r="A1704" s="3">
        <v>1703</v>
      </c>
      <c r="B1704" s="3">
        <v>54</v>
      </c>
      <c r="C1704" s="3" t="s">
        <v>18</v>
      </c>
      <c r="D1704" s="3" t="s">
        <v>33</v>
      </c>
      <c r="E1704" s="3" t="s">
        <v>20</v>
      </c>
      <c r="F1704" s="3">
        <v>83</v>
      </c>
      <c r="G1704" s="3" t="s">
        <v>89</v>
      </c>
      <c r="H1704" s="3" t="s">
        <v>91</v>
      </c>
      <c r="I1704" s="3" t="s">
        <v>133</v>
      </c>
      <c r="J1704" s="3" t="s">
        <v>52</v>
      </c>
      <c r="K1704" s="3">
        <v>5</v>
      </c>
      <c r="L1704" s="3" t="s">
        <v>151</v>
      </c>
      <c r="M1704" s="3" t="str">
        <f>IF(shopping_behavior_updated[[#This Row],[Subscription Status]]="","desconocido",shopping_behavior_updated[[#This Row],[Subscription Status]])</f>
        <v>No</v>
      </c>
      <c r="N1704" s="3" t="s">
        <v>26</v>
      </c>
      <c r="O1704" s="3" t="s">
        <v>151</v>
      </c>
      <c r="P1704" s="3" t="s">
        <v>151</v>
      </c>
      <c r="Q1704" s="3">
        <v>48</v>
      </c>
      <c r="R1704" s="3" t="s">
        <v>74</v>
      </c>
      <c r="S1704" s="3" t="s">
        <v>39</v>
      </c>
      <c r="T1704" s="3">
        <f>COUNTBLANK(shopping_behavior_updated[Customer ID])</f>
        <v>0</v>
      </c>
      <c r="U1704" s="3">
        <f>IF(IFERROR(VLOOKUP(shopping_behavior_updated[[#This Row],[Customer ID]],A1705:$A$3902,1,FALSE),0),1,0)</f>
        <v>0</v>
      </c>
    </row>
    <row r="1705" spans="1:21" x14ac:dyDescent="0.2">
      <c r="A1705" s="3">
        <v>1704</v>
      </c>
      <c r="B1705" s="3">
        <v>39</v>
      </c>
      <c r="C1705" s="3" t="s">
        <v>18</v>
      </c>
      <c r="D1705" s="3" t="s">
        <v>131</v>
      </c>
      <c r="E1705" s="3" t="s">
        <v>66</v>
      </c>
      <c r="F1705" s="3">
        <v>22</v>
      </c>
      <c r="G1705" s="3" t="s">
        <v>98</v>
      </c>
      <c r="H1705" s="3" t="s">
        <v>43</v>
      </c>
      <c r="I1705" s="3" t="s">
        <v>93</v>
      </c>
      <c r="J1705" s="3" t="s">
        <v>36</v>
      </c>
      <c r="K1705" s="3">
        <v>4</v>
      </c>
      <c r="L1705" s="3" t="s">
        <v>151</v>
      </c>
      <c r="M1705" s="3" t="str">
        <f>IF(shopping_behavior_updated[[#This Row],[Subscription Status]]="","desconocido",shopping_behavior_updated[[#This Row],[Subscription Status]])</f>
        <v>No</v>
      </c>
      <c r="N1705" s="3" t="s">
        <v>44</v>
      </c>
      <c r="O1705" s="3" t="s">
        <v>151</v>
      </c>
      <c r="P1705" s="3" t="s">
        <v>151</v>
      </c>
      <c r="Q1705" s="3">
        <v>12</v>
      </c>
      <c r="R1705" s="3" t="s">
        <v>74</v>
      </c>
      <c r="S1705" s="3" t="s">
        <v>48</v>
      </c>
      <c r="T1705" s="3">
        <f>COUNTBLANK(shopping_behavior_updated[Customer ID])</f>
        <v>0</v>
      </c>
      <c r="U1705" s="3">
        <f>IF(IFERROR(VLOOKUP(shopping_behavior_updated[[#This Row],[Customer ID]],A1706:$A$3902,1,FALSE),0),1,0)</f>
        <v>0</v>
      </c>
    </row>
    <row r="1706" spans="1:21" x14ac:dyDescent="0.2">
      <c r="A1706" s="3">
        <v>1705</v>
      </c>
      <c r="B1706" s="3">
        <v>56</v>
      </c>
      <c r="C1706" s="3" t="s">
        <v>18</v>
      </c>
      <c r="D1706" s="3" t="s">
        <v>49</v>
      </c>
      <c r="E1706" s="3" t="s">
        <v>41</v>
      </c>
      <c r="F1706" s="3">
        <v>20</v>
      </c>
      <c r="G1706" s="3" t="s">
        <v>134</v>
      </c>
      <c r="H1706" s="3" t="s">
        <v>43</v>
      </c>
      <c r="I1706" s="3" t="s">
        <v>92</v>
      </c>
      <c r="J1706" s="3" t="s">
        <v>52</v>
      </c>
      <c r="K1706" s="3">
        <v>39</v>
      </c>
      <c r="L1706" s="3" t="s">
        <v>151</v>
      </c>
      <c r="M1706" s="3" t="str">
        <f>IF(shopping_behavior_updated[[#This Row],[Subscription Status]]="","desconocido",shopping_behavior_updated[[#This Row],[Subscription Status]])</f>
        <v>No</v>
      </c>
      <c r="N1706" s="3" t="s">
        <v>73</v>
      </c>
      <c r="O1706" s="3" t="s">
        <v>151</v>
      </c>
      <c r="P1706" s="3" t="s">
        <v>151</v>
      </c>
      <c r="Q1706" s="3">
        <v>19</v>
      </c>
      <c r="R1706" s="3" t="s">
        <v>32</v>
      </c>
      <c r="S1706" s="3" t="s">
        <v>96</v>
      </c>
      <c r="T1706" s="3">
        <f>COUNTBLANK(shopping_behavior_updated[Customer ID])</f>
        <v>0</v>
      </c>
      <c r="U1706" s="3">
        <f>IF(IFERROR(VLOOKUP(shopping_behavior_updated[[#This Row],[Customer ID]],A1707:$A$3902,1,FALSE),0),1,0)</f>
        <v>0</v>
      </c>
    </row>
    <row r="1707" spans="1:21" x14ac:dyDescent="0.2">
      <c r="A1707" s="3">
        <v>1706</v>
      </c>
      <c r="B1707" s="3">
        <v>39</v>
      </c>
      <c r="C1707" s="3" t="s">
        <v>18</v>
      </c>
      <c r="D1707" s="3" t="s">
        <v>105</v>
      </c>
      <c r="E1707" s="3" t="s">
        <v>66</v>
      </c>
      <c r="F1707" s="3">
        <v>29</v>
      </c>
      <c r="G1707" s="3" t="s">
        <v>146</v>
      </c>
      <c r="H1707" s="3" t="s">
        <v>22</v>
      </c>
      <c r="I1707" s="3" t="s">
        <v>108</v>
      </c>
      <c r="J1707" s="3" t="s">
        <v>52</v>
      </c>
      <c r="K1707" s="3">
        <v>34</v>
      </c>
      <c r="L1707" s="3" t="s">
        <v>151</v>
      </c>
      <c r="M1707" s="3" t="str">
        <f>IF(shopping_behavior_updated[[#This Row],[Subscription Status]]="","desconocido",shopping_behavior_updated[[#This Row],[Subscription Status]])</f>
        <v>No</v>
      </c>
      <c r="N1707" s="3" t="s">
        <v>69</v>
      </c>
      <c r="O1707" s="3" t="s">
        <v>151</v>
      </c>
      <c r="P1707" s="3" t="s">
        <v>151</v>
      </c>
      <c r="Q1707" s="3">
        <v>49</v>
      </c>
      <c r="R1707" s="3" t="s">
        <v>27</v>
      </c>
      <c r="S1707" s="3" t="s">
        <v>75</v>
      </c>
      <c r="T1707" s="3">
        <f>COUNTBLANK(shopping_behavior_updated[Customer ID])</f>
        <v>0</v>
      </c>
      <c r="U1707" s="3">
        <f>IF(IFERROR(VLOOKUP(shopping_behavior_updated[[#This Row],[Customer ID]],A1708:$A$3902,1,FALSE),0),1,0)</f>
        <v>0</v>
      </c>
    </row>
    <row r="1708" spans="1:21" x14ac:dyDescent="0.2">
      <c r="A1708" s="3">
        <v>1707</v>
      </c>
      <c r="B1708" s="3">
        <v>37</v>
      </c>
      <c r="C1708" s="3" t="s">
        <v>18</v>
      </c>
      <c r="D1708" s="3" t="s">
        <v>88</v>
      </c>
      <c r="E1708" s="3" t="s">
        <v>66</v>
      </c>
      <c r="F1708" s="3">
        <v>87</v>
      </c>
      <c r="G1708" s="3" t="s">
        <v>113</v>
      </c>
      <c r="H1708" s="3" t="s">
        <v>43</v>
      </c>
      <c r="I1708" s="3" t="s">
        <v>109</v>
      </c>
      <c r="J1708" s="3" t="s">
        <v>36</v>
      </c>
      <c r="K1708" s="3">
        <v>3</v>
      </c>
      <c r="L1708" s="3" t="s">
        <v>151</v>
      </c>
      <c r="M1708" s="3" t="str">
        <f>IF(shopping_behavior_updated[[#This Row],[Subscription Status]]="","desconocido",shopping_behavior_updated[[#This Row],[Subscription Status]])</f>
        <v>No</v>
      </c>
      <c r="N1708" s="3" t="s">
        <v>53</v>
      </c>
      <c r="O1708" s="3" t="s">
        <v>151</v>
      </c>
      <c r="P1708" s="3" t="s">
        <v>151</v>
      </c>
      <c r="Q1708" s="3">
        <v>25</v>
      </c>
      <c r="R1708" s="3" t="s">
        <v>27</v>
      </c>
      <c r="S1708" s="3" t="s">
        <v>28</v>
      </c>
      <c r="T1708" s="3">
        <f>COUNTBLANK(shopping_behavior_updated[Customer ID])</f>
        <v>0</v>
      </c>
      <c r="U1708" s="3">
        <f>IF(IFERROR(VLOOKUP(shopping_behavior_updated[[#This Row],[Customer ID]],A1709:$A$3902,1,FALSE),0),1,0)</f>
        <v>0</v>
      </c>
    </row>
    <row r="1709" spans="1:21" x14ac:dyDescent="0.2">
      <c r="A1709" s="3">
        <v>1708</v>
      </c>
      <c r="B1709" s="3">
        <v>25</v>
      </c>
      <c r="C1709" s="3" t="s">
        <v>18</v>
      </c>
      <c r="D1709" s="3" t="s">
        <v>58</v>
      </c>
      <c r="E1709" s="3" t="s">
        <v>20</v>
      </c>
      <c r="F1709" s="3">
        <v>81</v>
      </c>
      <c r="G1709" s="3" t="s">
        <v>106</v>
      </c>
      <c r="H1709" s="3" t="s">
        <v>22</v>
      </c>
      <c r="I1709" s="3" t="s">
        <v>31</v>
      </c>
      <c r="J1709" s="3" t="s">
        <v>56</v>
      </c>
      <c r="K1709" s="3">
        <v>49</v>
      </c>
      <c r="L1709" s="3" t="s">
        <v>151</v>
      </c>
      <c r="M1709" s="3" t="str">
        <f>IF(shopping_behavior_updated[[#This Row],[Subscription Status]]="","desconocido",shopping_behavior_updated[[#This Row],[Subscription Status]])</f>
        <v>No</v>
      </c>
      <c r="N1709" s="3" t="s">
        <v>69</v>
      </c>
      <c r="O1709" s="3" t="s">
        <v>151</v>
      </c>
      <c r="P1709" s="3" t="s">
        <v>151</v>
      </c>
      <c r="Q1709" s="3">
        <v>25</v>
      </c>
      <c r="R1709" s="3" t="s">
        <v>32</v>
      </c>
      <c r="S1709" s="3" t="s">
        <v>75</v>
      </c>
      <c r="T1709" s="3">
        <f>COUNTBLANK(shopping_behavior_updated[Customer ID])</f>
        <v>0</v>
      </c>
      <c r="U1709" s="3">
        <f>IF(IFERROR(VLOOKUP(shopping_behavior_updated[[#This Row],[Customer ID]],A1710:$A$3902,1,FALSE),0),1,0)</f>
        <v>0</v>
      </c>
    </row>
    <row r="1710" spans="1:21" x14ac:dyDescent="0.2">
      <c r="A1710" s="3">
        <v>1709</v>
      </c>
      <c r="B1710" s="3">
        <v>35</v>
      </c>
      <c r="C1710" s="3" t="s">
        <v>18</v>
      </c>
      <c r="D1710" s="3" t="s">
        <v>136</v>
      </c>
      <c r="E1710" s="3" t="s">
        <v>41</v>
      </c>
      <c r="F1710" s="3">
        <v>58</v>
      </c>
      <c r="G1710" s="3" t="s">
        <v>102</v>
      </c>
      <c r="H1710" s="3" t="s">
        <v>22</v>
      </c>
      <c r="I1710" s="3" t="s">
        <v>108</v>
      </c>
      <c r="J1710" s="3" t="s">
        <v>36</v>
      </c>
      <c r="K1710" s="3">
        <v>32</v>
      </c>
      <c r="L1710" s="3" t="s">
        <v>151</v>
      </c>
      <c r="M1710" s="3" t="str">
        <f>IF(shopping_behavior_updated[[#This Row],[Subscription Status]]="","desconocido",shopping_behavior_updated[[#This Row],[Subscription Status]])</f>
        <v>No</v>
      </c>
      <c r="N1710" s="3" t="s">
        <v>26</v>
      </c>
      <c r="O1710" s="3" t="s">
        <v>151</v>
      </c>
      <c r="P1710" s="3" t="s">
        <v>151</v>
      </c>
      <c r="Q1710" s="3">
        <v>1</v>
      </c>
      <c r="R1710" s="3" t="s">
        <v>38</v>
      </c>
      <c r="S1710" s="3" t="s">
        <v>57</v>
      </c>
      <c r="T1710" s="3">
        <f>COUNTBLANK(shopping_behavior_updated[Customer ID])</f>
        <v>0</v>
      </c>
      <c r="U1710" s="3">
        <f>IF(IFERROR(VLOOKUP(shopping_behavior_updated[[#This Row],[Customer ID]],A1711:$A$3902,1,FALSE),0),1,0)</f>
        <v>0</v>
      </c>
    </row>
    <row r="1711" spans="1:21" x14ac:dyDescent="0.2">
      <c r="A1711" s="3">
        <v>1710</v>
      </c>
      <c r="B1711" s="3">
        <v>45</v>
      </c>
      <c r="C1711" s="3" t="s">
        <v>18</v>
      </c>
      <c r="D1711" s="3" t="s">
        <v>86</v>
      </c>
      <c r="E1711" s="3" t="s">
        <v>20</v>
      </c>
      <c r="F1711" s="3">
        <v>83</v>
      </c>
      <c r="G1711" s="3" t="s">
        <v>115</v>
      </c>
      <c r="H1711" s="3" t="s">
        <v>43</v>
      </c>
      <c r="I1711" s="3" t="s">
        <v>68</v>
      </c>
      <c r="J1711" s="3" t="s">
        <v>24</v>
      </c>
      <c r="K1711" s="3">
        <v>38</v>
      </c>
      <c r="L1711" s="3" t="s">
        <v>151</v>
      </c>
      <c r="M1711" s="3" t="str">
        <f>IF(shopping_behavior_updated[[#This Row],[Subscription Status]]="","desconocido",shopping_behavior_updated[[#This Row],[Subscription Status]])</f>
        <v>No</v>
      </c>
      <c r="N1711" s="3" t="s">
        <v>53</v>
      </c>
      <c r="O1711" s="3" t="s">
        <v>151</v>
      </c>
      <c r="P1711" s="3" t="s">
        <v>151</v>
      </c>
      <c r="Q1711" s="3">
        <v>19</v>
      </c>
      <c r="R1711" s="3" t="s">
        <v>74</v>
      </c>
      <c r="S1711" s="3" t="s">
        <v>48</v>
      </c>
      <c r="T1711" s="3">
        <f>COUNTBLANK(shopping_behavior_updated[Customer ID])</f>
        <v>0</v>
      </c>
      <c r="U1711" s="3">
        <f>IF(IFERROR(VLOOKUP(shopping_behavior_updated[[#This Row],[Customer ID]],A1712:$A$3902,1,FALSE),0),1,0)</f>
        <v>0</v>
      </c>
    </row>
    <row r="1712" spans="1:21" x14ac:dyDescent="0.2">
      <c r="A1712" s="3">
        <v>1711</v>
      </c>
      <c r="B1712" s="3">
        <v>19</v>
      </c>
      <c r="C1712" s="3" t="s">
        <v>18</v>
      </c>
      <c r="D1712" s="3" t="s">
        <v>94</v>
      </c>
      <c r="E1712" s="3" t="s">
        <v>20</v>
      </c>
      <c r="F1712" s="3">
        <v>59</v>
      </c>
      <c r="G1712" s="3" t="s">
        <v>71</v>
      </c>
      <c r="H1712" s="3" t="s">
        <v>91</v>
      </c>
      <c r="I1712" s="3" t="s">
        <v>120</v>
      </c>
      <c r="J1712" s="3" t="s">
        <v>56</v>
      </c>
      <c r="K1712" s="3">
        <v>38</v>
      </c>
      <c r="L1712" s="3" t="s">
        <v>151</v>
      </c>
      <c r="M1712" s="3" t="str">
        <f>IF(shopping_behavior_updated[[#This Row],[Subscription Status]]="","desconocido",shopping_behavior_updated[[#This Row],[Subscription Status]])</f>
        <v>No</v>
      </c>
      <c r="N1712" s="3" t="s">
        <v>73</v>
      </c>
      <c r="O1712" s="3" t="s">
        <v>151</v>
      </c>
      <c r="P1712" s="3" t="s">
        <v>151</v>
      </c>
      <c r="Q1712" s="3">
        <v>7</v>
      </c>
      <c r="R1712" s="3" t="s">
        <v>38</v>
      </c>
      <c r="S1712" s="3" t="s">
        <v>57</v>
      </c>
      <c r="T1712" s="3">
        <f>COUNTBLANK(shopping_behavior_updated[Customer ID])</f>
        <v>0</v>
      </c>
      <c r="U1712" s="3">
        <f>IF(IFERROR(VLOOKUP(shopping_behavior_updated[[#This Row],[Customer ID]],A1713:$A$3902,1,FALSE),0),1,0)</f>
        <v>0</v>
      </c>
    </row>
    <row r="1713" spans="1:21" x14ac:dyDescent="0.2">
      <c r="A1713" s="3">
        <v>1712</v>
      </c>
      <c r="B1713" s="3">
        <v>21</v>
      </c>
      <c r="C1713" s="3" t="s">
        <v>18</v>
      </c>
      <c r="D1713" s="3" t="s">
        <v>112</v>
      </c>
      <c r="E1713" s="3" t="s">
        <v>20</v>
      </c>
      <c r="F1713" s="3">
        <v>93</v>
      </c>
      <c r="G1713" s="3" t="s">
        <v>97</v>
      </c>
      <c r="H1713" s="3" t="s">
        <v>43</v>
      </c>
      <c r="I1713" s="3" t="s">
        <v>92</v>
      </c>
      <c r="J1713" s="3" t="s">
        <v>36</v>
      </c>
      <c r="K1713" s="3">
        <v>47</v>
      </c>
      <c r="L1713" s="3" t="s">
        <v>151</v>
      </c>
      <c r="M1713" s="3" t="str">
        <f>IF(shopping_behavior_updated[[#This Row],[Subscription Status]]="","desconocido",shopping_behavior_updated[[#This Row],[Subscription Status]])</f>
        <v>No</v>
      </c>
      <c r="N1713" s="3" t="s">
        <v>26</v>
      </c>
      <c r="O1713" s="3" t="s">
        <v>151</v>
      </c>
      <c r="P1713" s="3" t="s">
        <v>151</v>
      </c>
      <c r="Q1713" s="3">
        <v>19</v>
      </c>
      <c r="R1713" s="3" t="s">
        <v>38</v>
      </c>
      <c r="S1713" s="3" t="s">
        <v>87</v>
      </c>
      <c r="T1713" s="3">
        <f>COUNTBLANK(shopping_behavior_updated[Customer ID])</f>
        <v>0</v>
      </c>
      <c r="U1713" s="3">
        <f>IF(IFERROR(VLOOKUP(shopping_behavior_updated[[#This Row],[Customer ID]],A1714:$A$3902,1,FALSE),0),1,0)</f>
        <v>0</v>
      </c>
    </row>
    <row r="1714" spans="1:21" x14ac:dyDescent="0.2">
      <c r="A1714" s="3">
        <v>1713</v>
      </c>
      <c r="B1714" s="3">
        <v>65</v>
      </c>
      <c r="C1714" s="3" t="s">
        <v>18</v>
      </c>
      <c r="D1714" s="3" t="s">
        <v>112</v>
      </c>
      <c r="E1714" s="3" t="s">
        <v>20</v>
      </c>
      <c r="F1714" s="3">
        <v>87</v>
      </c>
      <c r="G1714" s="3" t="s">
        <v>114</v>
      </c>
      <c r="H1714" s="3" t="s">
        <v>35</v>
      </c>
      <c r="I1714" s="3" t="s">
        <v>117</v>
      </c>
      <c r="J1714" s="3" t="s">
        <v>56</v>
      </c>
      <c r="K1714" s="3">
        <v>38</v>
      </c>
      <c r="L1714" s="3" t="s">
        <v>151</v>
      </c>
      <c r="M1714" s="3" t="str">
        <f>IF(shopping_behavior_updated[[#This Row],[Subscription Status]]="","desconocido",shopping_behavior_updated[[#This Row],[Subscription Status]])</f>
        <v>No</v>
      </c>
      <c r="N1714" s="3" t="s">
        <v>69</v>
      </c>
      <c r="O1714" s="3" t="s">
        <v>151</v>
      </c>
      <c r="P1714" s="3" t="s">
        <v>151</v>
      </c>
      <c r="Q1714" s="3">
        <v>9</v>
      </c>
      <c r="R1714" s="3" t="s">
        <v>32</v>
      </c>
      <c r="S1714" s="3" t="s">
        <v>28</v>
      </c>
      <c r="T1714" s="3">
        <f>COUNTBLANK(shopping_behavior_updated[Customer ID])</f>
        <v>0</v>
      </c>
      <c r="U1714" s="3">
        <f>IF(IFERROR(VLOOKUP(shopping_behavior_updated[[#This Row],[Customer ID]],A1715:$A$3902,1,FALSE),0),1,0)</f>
        <v>0</v>
      </c>
    </row>
    <row r="1715" spans="1:21" x14ac:dyDescent="0.2">
      <c r="A1715" s="3">
        <v>1714</v>
      </c>
      <c r="B1715" s="3">
        <v>49</v>
      </c>
      <c r="C1715" s="3" t="s">
        <v>18</v>
      </c>
      <c r="D1715" s="3" t="s">
        <v>101</v>
      </c>
      <c r="E1715" s="3" t="s">
        <v>62</v>
      </c>
      <c r="F1715" s="3">
        <v>22</v>
      </c>
      <c r="G1715" s="3" t="s">
        <v>67</v>
      </c>
      <c r="H1715" s="3" t="s">
        <v>43</v>
      </c>
      <c r="I1715" s="3" t="s">
        <v>68</v>
      </c>
      <c r="J1715" s="3" t="s">
        <v>24</v>
      </c>
      <c r="K1715" s="3">
        <v>46</v>
      </c>
      <c r="L1715" s="3" t="s">
        <v>151</v>
      </c>
      <c r="M1715" s="3" t="str">
        <f>IF(shopping_behavior_updated[[#This Row],[Subscription Status]]="","desconocido",shopping_behavior_updated[[#This Row],[Subscription Status]])</f>
        <v>No</v>
      </c>
      <c r="N1715" s="3" t="s">
        <v>37</v>
      </c>
      <c r="O1715" s="3" t="s">
        <v>151</v>
      </c>
      <c r="P1715" s="3" t="s">
        <v>151</v>
      </c>
      <c r="Q1715" s="3">
        <v>37</v>
      </c>
      <c r="R1715" s="3" t="s">
        <v>45</v>
      </c>
      <c r="S1715" s="3" t="s">
        <v>57</v>
      </c>
      <c r="T1715" s="3">
        <f>COUNTBLANK(shopping_behavior_updated[Customer ID])</f>
        <v>0</v>
      </c>
      <c r="U1715" s="3">
        <f>IF(IFERROR(VLOOKUP(shopping_behavior_updated[[#This Row],[Customer ID]],A1716:$A$3902,1,FALSE),0),1,0)</f>
        <v>0</v>
      </c>
    </row>
    <row r="1716" spans="1:21" x14ac:dyDescent="0.2">
      <c r="A1716" s="3">
        <v>1715</v>
      </c>
      <c r="B1716" s="3">
        <v>30</v>
      </c>
      <c r="C1716" s="3" t="s">
        <v>18</v>
      </c>
      <c r="D1716" s="3" t="s">
        <v>33</v>
      </c>
      <c r="E1716" s="3" t="s">
        <v>20</v>
      </c>
      <c r="F1716" s="3">
        <v>71</v>
      </c>
      <c r="G1716" s="3" t="s">
        <v>146</v>
      </c>
      <c r="H1716" s="3" t="s">
        <v>35</v>
      </c>
      <c r="I1716" s="3" t="s">
        <v>60</v>
      </c>
      <c r="J1716" s="3" t="s">
        <v>52</v>
      </c>
      <c r="K1716" s="3">
        <v>44</v>
      </c>
      <c r="L1716" s="3" t="s">
        <v>151</v>
      </c>
      <c r="M1716" s="3" t="str">
        <f>IF(shopping_behavior_updated[[#This Row],[Subscription Status]]="","desconocido",shopping_behavior_updated[[#This Row],[Subscription Status]])</f>
        <v>No</v>
      </c>
      <c r="N1716" s="3" t="s">
        <v>53</v>
      </c>
      <c r="O1716" s="3" t="s">
        <v>151</v>
      </c>
      <c r="P1716" s="3" t="s">
        <v>151</v>
      </c>
      <c r="Q1716" s="3">
        <v>15</v>
      </c>
      <c r="R1716" s="3" t="s">
        <v>32</v>
      </c>
      <c r="S1716" s="3" t="s">
        <v>87</v>
      </c>
      <c r="T1716" s="3">
        <f>COUNTBLANK(shopping_behavior_updated[Customer ID])</f>
        <v>0</v>
      </c>
      <c r="U1716" s="3">
        <f>IF(IFERROR(VLOOKUP(shopping_behavior_updated[[#This Row],[Customer ID]],A1717:$A$3902,1,FALSE),0),1,0)</f>
        <v>0</v>
      </c>
    </row>
    <row r="1717" spans="1:21" x14ac:dyDescent="0.2">
      <c r="A1717" s="3">
        <v>1716</v>
      </c>
      <c r="B1717" s="3">
        <v>23</v>
      </c>
      <c r="C1717" s="3" t="s">
        <v>18</v>
      </c>
      <c r="D1717" s="3" t="s">
        <v>80</v>
      </c>
      <c r="E1717" s="3" t="s">
        <v>20</v>
      </c>
      <c r="F1717" s="3">
        <v>69</v>
      </c>
      <c r="G1717" s="3" t="s">
        <v>134</v>
      </c>
      <c r="H1717" s="3" t="s">
        <v>91</v>
      </c>
      <c r="I1717" s="3" t="s">
        <v>23</v>
      </c>
      <c r="J1717" s="3" t="s">
        <v>36</v>
      </c>
      <c r="K1717" s="3">
        <v>34</v>
      </c>
      <c r="L1717" s="3" t="s">
        <v>151</v>
      </c>
      <c r="M1717" s="3" t="str">
        <f>IF(shopping_behavior_updated[[#This Row],[Subscription Status]]="","desconocido",shopping_behavior_updated[[#This Row],[Subscription Status]])</f>
        <v>No</v>
      </c>
      <c r="N1717" s="3" t="s">
        <v>69</v>
      </c>
      <c r="O1717" s="3" t="s">
        <v>151</v>
      </c>
      <c r="P1717" s="3" t="s">
        <v>151</v>
      </c>
      <c r="Q1717" s="3">
        <v>30</v>
      </c>
      <c r="R1717" s="3" t="s">
        <v>45</v>
      </c>
      <c r="S1717" s="3" t="s">
        <v>75</v>
      </c>
      <c r="T1717" s="3">
        <f>COUNTBLANK(shopping_behavior_updated[Customer ID])</f>
        <v>0</v>
      </c>
      <c r="U1717" s="3">
        <f>IF(IFERROR(VLOOKUP(shopping_behavior_updated[[#This Row],[Customer ID]],A1718:$A$3902,1,FALSE),0),1,0)</f>
        <v>0</v>
      </c>
    </row>
    <row r="1718" spans="1:21" x14ac:dyDescent="0.2">
      <c r="A1718" s="3">
        <v>1717</v>
      </c>
      <c r="B1718" s="3">
        <v>69</v>
      </c>
      <c r="C1718" s="3" t="s">
        <v>18</v>
      </c>
      <c r="D1718" s="3" t="s">
        <v>19</v>
      </c>
      <c r="E1718" s="3" t="s">
        <v>20</v>
      </c>
      <c r="F1718" s="3">
        <v>47</v>
      </c>
      <c r="G1718" s="3" t="s">
        <v>138</v>
      </c>
      <c r="H1718" s="3" t="s">
        <v>43</v>
      </c>
      <c r="I1718" s="3" t="s">
        <v>108</v>
      </c>
      <c r="J1718" s="3" t="s">
        <v>24</v>
      </c>
      <c r="K1718" s="3">
        <v>47</v>
      </c>
      <c r="L1718" s="3" t="s">
        <v>151</v>
      </c>
      <c r="M1718" s="3" t="str">
        <f>IF(shopping_behavior_updated[[#This Row],[Subscription Status]]="","desconocido",shopping_behavior_updated[[#This Row],[Subscription Status]])</f>
        <v>No</v>
      </c>
      <c r="N1718" s="3" t="s">
        <v>53</v>
      </c>
      <c r="O1718" s="3" t="s">
        <v>151</v>
      </c>
      <c r="P1718" s="3" t="s">
        <v>151</v>
      </c>
      <c r="Q1718" s="3">
        <v>30</v>
      </c>
      <c r="R1718" s="3" t="s">
        <v>32</v>
      </c>
      <c r="S1718" s="3" t="s">
        <v>96</v>
      </c>
      <c r="T1718" s="3">
        <f>COUNTBLANK(shopping_behavior_updated[Customer ID])</f>
        <v>0</v>
      </c>
      <c r="U1718" s="3">
        <f>IF(IFERROR(VLOOKUP(shopping_behavior_updated[[#This Row],[Customer ID]],A1719:$A$3902,1,FALSE),0),1,0)</f>
        <v>0</v>
      </c>
    </row>
    <row r="1719" spans="1:21" x14ac:dyDescent="0.2">
      <c r="A1719" s="3">
        <v>1718</v>
      </c>
      <c r="B1719" s="3">
        <v>29</v>
      </c>
      <c r="C1719" s="3" t="s">
        <v>18</v>
      </c>
      <c r="D1719" s="3" t="s">
        <v>103</v>
      </c>
      <c r="E1719" s="3" t="s">
        <v>20</v>
      </c>
      <c r="F1719" s="3">
        <v>50</v>
      </c>
      <c r="G1719" s="3" t="s">
        <v>76</v>
      </c>
      <c r="H1719" s="3" t="s">
        <v>22</v>
      </c>
      <c r="I1719" s="3" t="s">
        <v>120</v>
      </c>
      <c r="J1719" s="3" t="s">
        <v>52</v>
      </c>
      <c r="K1719" s="3">
        <v>29</v>
      </c>
      <c r="L1719" s="3" t="s">
        <v>151</v>
      </c>
      <c r="M1719" s="3" t="str">
        <f>IF(shopping_behavior_updated[[#This Row],[Subscription Status]]="","desconocido",shopping_behavior_updated[[#This Row],[Subscription Status]])</f>
        <v>No</v>
      </c>
      <c r="N1719" s="3" t="s">
        <v>26</v>
      </c>
      <c r="O1719" s="3" t="s">
        <v>151</v>
      </c>
      <c r="P1719" s="3" t="s">
        <v>151</v>
      </c>
      <c r="Q1719" s="3">
        <v>16</v>
      </c>
      <c r="R1719" s="3" t="s">
        <v>85</v>
      </c>
      <c r="S1719" s="3" t="s">
        <v>75</v>
      </c>
      <c r="T1719" s="3">
        <f>COUNTBLANK(shopping_behavior_updated[Customer ID])</f>
        <v>0</v>
      </c>
      <c r="U1719" s="3">
        <f>IF(IFERROR(VLOOKUP(shopping_behavior_updated[[#This Row],[Customer ID]],A1720:$A$3902,1,FALSE),0),1,0)</f>
        <v>0</v>
      </c>
    </row>
    <row r="1720" spans="1:21" x14ac:dyDescent="0.2">
      <c r="A1720" s="3">
        <v>1719</v>
      </c>
      <c r="B1720" s="3">
        <v>54</v>
      </c>
      <c r="C1720" s="3" t="s">
        <v>18</v>
      </c>
      <c r="D1720" s="3" t="s">
        <v>112</v>
      </c>
      <c r="E1720" s="3" t="s">
        <v>20</v>
      </c>
      <c r="F1720" s="3">
        <v>96</v>
      </c>
      <c r="G1720" s="3" t="s">
        <v>127</v>
      </c>
      <c r="H1720" s="3" t="s">
        <v>22</v>
      </c>
      <c r="I1720" s="3" t="s">
        <v>68</v>
      </c>
      <c r="J1720" s="3" t="s">
        <v>24</v>
      </c>
      <c r="K1720" s="3">
        <v>34</v>
      </c>
      <c r="L1720" s="3" t="s">
        <v>151</v>
      </c>
      <c r="M1720" s="3" t="str">
        <f>IF(shopping_behavior_updated[[#This Row],[Subscription Status]]="","desconocido",shopping_behavior_updated[[#This Row],[Subscription Status]])</f>
        <v>No</v>
      </c>
      <c r="N1720" s="3" t="s">
        <v>69</v>
      </c>
      <c r="O1720" s="3" t="s">
        <v>151</v>
      </c>
      <c r="P1720" s="3" t="s">
        <v>151</v>
      </c>
      <c r="Q1720" s="3">
        <v>14</v>
      </c>
      <c r="R1720" s="3" t="s">
        <v>45</v>
      </c>
      <c r="S1720" s="3" t="s">
        <v>96</v>
      </c>
      <c r="T1720" s="3">
        <f>COUNTBLANK(shopping_behavior_updated[Customer ID])</f>
        <v>0</v>
      </c>
      <c r="U1720" s="3">
        <f>IF(IFERROR(VLOOKUP(shopping_behavior_updated[[#This Row],[Customer ID]],A1721:$A$3902,1,FALSE),0),1,0)</f>
        <v>0</v>
      </c>
    </row>
    <row r="1721" spans="1:21" x14ac:dyDescent="0.2">
      <c r="A1721" s="3">
        <v>1720</v>
      </c>
      <c r="B1721" s="3">
        <v>45</v>
      </c>
      <c r="C1721" s="3" t="s">
        <v>18</v>
      </c>
      <c r="D1721" s="3" t="s">
        <v>29</v>
      </c>
      <c r="E1721" s="3" t="s">
        <v>20</v>
      </c>
      <c r="F1721" s="3">
        <v>39</v>
      </c>
      <c r="G1721" s="3" t="s">
        <v>127</v>
      </c>
      <c r="H1721" s="3" t="s">
        <v>43</v>
      </c>
      <c r="I1721" s="3" t="s">
        <v>51</v>
      </c>
      <c r="J1721" s="3" t="s">
        <v>24</v>
      </c>
      <c r="K1721" s="3">
        <v>32</v>
      </c>
      <c r="L1721" s="3" t="s">
        <v>151</v>
      </c>
      <c r="M1721" s="3" t="str">
        <f>IF(shopping_behavior_updated[[#This Row],[Subscription Status]]="","desconocido",shopping_behavior_updated[[#This Row],[Subscription Status]])</f>
        <v>No</v>
      </c>
      <c r="N1721" s="3" t="s">
        <v>37</v>
      </c>
      <c r="O1721" s="3" t="s">
        <v>151</v>
      </c>
      <c r="P1721" s="3" t="s">
        <v>151</v>
      </c>
      <c r="Q1721" s="3">
        <v>8</v>
      </c>
      <c r="R1721" s="3" t="s">
        <v>27</v>
      </c>
      <c r="S1721" s="3" t="s">
        <v>57</v>
      </c>
      <c r="T1721" s="3">
        <f>COUNTBLANK(shopping_behavior_updated[Customer ID])</f>
        <v>0</v>
      </c>
      <c r="U1721" s="3">
        <f>IF(IFERROR(VLOOKUP(shopping_behavior_updated[[#This Row],[Customer ID]],A1722:$A$3902,1,FALSE),0),1,0)</f>
        <v>0</v>
      </c>
    </row>
    <row r="1722" spans="1:21" x14ac:dyDescent="0.2">
      <c r="A1722" s="3">
        <v>1721</v>
      </c>
      <c r="B1722" s="3">
        <v>25</v>
      </c>
      <c r="C1722" s="3" t="s">
        <v>18</v>
      </c>
      <c r="D1722" s="3" t="s">
        <v>58</v>
      </c>
      <c r="E1722" s="3" t="s">
        <v>20</v>
      </c>
      <c r="F1722" s="3">
        <v>84</v>
      </c>
      <c r="G1722" s="3" t="s">
        <v>34</v>
      </c>
      <c r="H1722" s="3" t="s">
        <v>35</v>
      </c>
      <c r="I1722" s="3" t="s">
        <v>117</v>
      </c>
      <c r="J1722" s="3" t="s">
        <v>24</v>
      </c>
      <c r="K1722" s="3">
        <v>28</v>
      </c>
      <c r="L1722" s="3" t="s">
        <v>151</v>
      </c>
      <c r="M1722" s="3" t="str">
        <f>IF(shopping_behavior_updated[[#This Row],[Subscription Status]]="","desconocido",shopping_behavior_updated[[#This Row],[Subscription Status]])</f>
        <v>No</v>
      </c>
      <c r="N1722" s="3" t="s">
        <v>26</v>
      </c>
      <c r="O1722" s="3" t="s">
        <v>151</v>
      </c>
      <c r="P1722" s="3" t="s">
        <v>151</v>
      </c>
      <c r="Q1722" s="3">
        <v>40</v>
      </c>
      <c r="R1722" s="3" t="s">
        <v>85</v>
      </c>
      <c r="S1722" s="3" t="s">
        <v>75</v>
      </c>
      <c r="T1722" s="3">
        <f>COUNTBLANK(shopping_behavior_updated[Customer ID])</f>
        <v>0</v>
      </c>
      <c r="U1722" s="3">
        <f>IF(IFERROR(VLOOKUP(shopping_behavior_updated[[#This Row],[Customer ID]],A1723:$A$3902,1,FALSE),0),1,0)</f>
        <v>0</v>
      </c>
    </row>
    <row r="1723" spans="1:21" x14ac:dyDescent="0.2">
      <c r="A1723" s="3">
        <v>1722</v>
      </c>
      <c r="B1723" s="3">
        <v>34</v>
      </c>
      <c r="C1723" s="3" t="s">
        <v>18</v>
      </c>
      <c r="D1723" s="3" t="s">
        <v>105</v>
      </c>
      <c r="E1723" s="3" t="s">
        <v>66</v>
      </c>
      <c r="F1723" s="3">
        <v>28</v>
      </c>
      <c r="G1723" s="3" t="s">
        <v>78</v>
      </c>
      <c r="H1723" s="3" t="s">
        <v>35</v>
      </c>
      <c r="I1723" s="3" t="s">
        <v>135</v>
      </c>
      <c r="J1723" s="3" t="s">
        <v>36</v>
      </c>
      <c r="K1723" s="3">
        <v>43</v>
      </c>
      <c r="L1723" s="3" t="s">
        <v>151</v>
      </c>
      <c r="M1723" s="3" t="str">
        <f>IF(shopping_behavior_updated[[#This Row],[Subscription Status]]="","desconocido",shopping_behavior_updated[[#This Row],[Subscription Status]])</f>
        <v>No</v>
      </c>
      <c r="N1723" s="3" t="s">
        <v>37</v>
      </c>
      <c r="O1723" s="3" t="s">
        <v>151</v>
      </c>
      <c r="P1723" s="3" t="s">
        <v>151</v>
      </c>
      <c r="Q1723" s="3">
        <v>24</v>
      </c>
      <c r="R1723" s="3" t="s">
        <v>38</v>
      </c>
      <c r="S1723" s="3" t="s">
        <v>87</v>
      </c>
      <c r="T1723" s="3">
        <f>COUNTBLANK(shopping_behavior_updated[Customer ID])</f>
        <v>0</v>
      </c>
      <c r="U1723" s="3">
        <f>IF(IFERROR(VLOOKUP(shopping_behavior_updated[[#This Row],[Customer ID]],A1724:$A$3902,1,FALSE),0),1,0)</f>
        <v>0</v>
      </c>
    </row>
    <row r="1724" spans="1:21" x14ac:dyDescent="0.2">
      <c r="A1724" s="3">
        <v>1723</v>
      </c>
      <c r="B1724" s="3">
        <v>46</v>
      </c>
      <c r="C1724" s="3" t="s">
        <v>18</v>
      </c>
      <c r="D1724" s="3" t="s">
        <v>112</v>
      </c>
      <c r="E1724" s="3" t="s">
        <v>20</v>
      </c>
      <c r="F1724" s="3">
        <v>51</v>
      </c>
      <c r="G1724" s="3" t="s">
        <v>34</v>
      </c>
      <c r="H1724" s="3" t="s">
        <v>22</v>
      </c>
      <c r="I1724" s="3" t="s">
        <v>82</v>
      </c>
      <c r="J1724" s="3" t="s">
        <v>52</v>
      </c>
      <c r="K1724" s="3">
        <v>33</v>
      </c>
      <c r="L1724" s="3" t="s">
        <v>151</v>
      </c>
      <c r="M1724" s="3" t="str">
        <f>IF(shopping_behavior_updated[[#This Row],[Subscription Status]]="","desconocido",shopping_behavior_updated[[#This Row],[Subscription Status]])</f>
        <v>No</v>
      </c>
      <c r="N1724" s="3" t="s">
        <v>53</v>
      </c>
      <c r="O1724" s="3" t="s">
        <v>151</v>
      </c>
      <c r="P1724" s="3" t="s">
        <v>151</v>
      </c>
      <c r="Q1724" s="3">
        <v>14</v>
      </c>
      <c r="R1724" s="3" t="s">
        <v>32</v>
      </c>
      <c r="S1724" s="3" t="s">
        <v>28</v>
      </c>
      <c r="T1724" s="3">
        <f>COUNTBLANK(shopping_behavior_updated[Customer ID])</f>
        <v>0</v>
      </c>
      <c r="U1724" s="3">
        <f>IF(IFERROR(VLOOKUP(shopping_behavior_updated[[#This Row],[Customer ID]],A1725:$A$3902,1,FALSE),0),1,0)</f>
        <v>0</v>
      </c>
    </row>
    <row r="1725" spans="1:21" x14ac:dyDescent="0.2">
      <c r="A1725" s="3">
        <v>1724</v>
      </c>
      <c r="B1725" s="3">
        <v>70</v>
      </c>
      <c r="C1725" s="3" t="s">
        <v>18</v>
      </c>
      <c r="D1725" s="3" t="s">
        <v>118</v>
      </c>
      <c r="E1725" s="3" t="s">
        <v>66</v>
      </c>
      <c r="F1725" s="3">
        <v>20</v>
      </c>
      <c r="G1725" s="3" t="s">
        <v>83</v>
      </c>
      <c r="H1725" s="3" t="s">
        <v>91</v>
      </c>
      <c r="I1725" s="3" t="s">
        <v>79</v>
      </c>
      <c r="J1725" s="3" t="s">
        <v>36</v>
      </c>
      <c r="K1725" s="3">
        <v>33</v>
      </c>
      <c r="L1725" s="3" t="s">
        <v>151</v>
      </c>
      <c r="M1725" s="3" t="str">
        <f>IF(shopping_behavior_updated[[#This Row],[Subscription Status]]="","desconocido",shopping_behavior_updated[[#This Row],[Subscription Status]])</f>
        <v>No</v>
      </c>
      <c r="N1725" s="3" t="s">
        <v>53</v>
      </c>
      <c r="O1725" s="3" t="s">
        <v>151</v>
      </c>
      <c r="P1725" s="3" t="s">
        <v>151</v>
      </c>
      <c r="Q1725" s="3">
        <v>39</v>
      </c>
      <c r="R1725" s="3" t="s">
        <v>45</v>
      </c>
      <c r="S1725" s="3" t="s">
        <v>48</v>
      </c>
      <c r="T1725" s="3">
        <f>COUNTBLANK(shopping_behavior_updated[Customer ID])</f>
        <v>0</v>
      </c>
      <c r="U1725" s="3">
        <f>IF(IFERROR(VLOOKUP(shopping_behavior_updated[[#This Row],[Customer ID]],A1726:$A$3902,1,FALSE),0),1,0)</f>
        <v>0</v>
      </c>
    </row>
    <row r="1726" spans="1:21" x14ac:dyDescent="0.2">
      <c r="A1726" s="3">
        <v>1725</v>
      </c>
      <c r="B1726" s="3">
        <v>42</v>
      </c>
      <c r="C1726" s="3" t="s">
        <v>18</v>
      </c>
      <c r="D1726" s="3" t="s">
        <v>70</v>
      </c>
      <c r="E1726" s="3" t="s">
        <v>41</v>
      </c>
      <c r="F1726" s="3">
        <v>72</v>
      </c>
      <c r="G1726" s="3" t="s">
        <v>78</v>
      </c>
      <c r="H1726" s="3" t="s">
        <v>35</v>
      </c>
      <c r="I1726" s="3" t="s">
        <v>84</v>
      </c>
      <c r="J1726" s="3" t="s">
        <v>24</v>
      </c>
      <c r="K1726" s="3">
        <v>33</v>
      </c>
      <c r="L1726" s="3" t="s">
        <v>151</v>
      </c>
      <c r="M1726" s="3" t="str">
        <f>IF(shopping_behavior_updated[[#This Row],[Subscription Status]]="","desconocido",shopping_behavior_updated[[#This Row],[Subscription Status]])</f>
        <v>No</v>
      </c>
      <c r="N1726" s="3" t="s">
        <v>37</v>
      </c>
      <c r="O1726" s="3" t="s">
        <v>151</v>
      </c>
      <c r="P1726" s="3" t="s">
        <v>151</v>
      </c>
      <c r="Q1726" s="3">
        <v>21</v>
      </c>
      <c r="R1726" s="3" t="s">
        <v>45</v>
      </c>
      <c r="S1726" s="3" t="s">
        <v>39</v>
      </c>
      <c r="T1726" s="3">
        <f>COUNTBLANK(shopping_behavior_updated[Customer ID])</f>
        <v>0</v>
      </c>
      <c r="U1726" s="3">
        <f>IF(IFERROR(VLOOKUP(shopping_behavior_updated[[#This Row],[Customer ID]],A1727:$A$3902,1,FALSE),0),1,0)</f>
        <v>0</v>
      </c>
    </row>
    <row r="1727" spans="1:21" x14ac:dyDescent="0.2">
      <c r="A1727" s="3">
        <v>1726</v>
      </c>
      <c r="B1727" s="3">
        <v>45</v>
      </c>
      <c r="C1727" s="3" t="s">
        <v>18</v>
      </c>
      <c r="D1727" s="3" t="s">
        <v>88</v>
      </c>
      <c r="E1727" s="3" t="s">
        <v>66</v>
      </c>
      <c r="F1727" s="3">
        <v>33</v>
      </c>
      <c r="G1727" s="3" t="s">
        <v>34</v>
      </c>
      <c r="H1727" s="3" t="s">
        <v>43</v>
      </c>
      <c r="I1727" s="3" t="s">
        <v>125</v>
      </c>
      <c r="J1727" s="3" t="s">
        <v>36</v>
      </c>
      <c r="K1727" s="3">
        <v>3</v>
      </c>
      <c r="L1727" s="3" t="s">
        <v>151</v>
      </c>
      <c r="M1727" s="3" t="str">
        <f>IF(shopping_behavior_updated[[#This Row],[Subscription Status]]="","desconocido",shopping_behavior_updated[[#This Row],[Subscription Status]])</f>
        <v>No</v>
      </c>
      <c r="N1727" s="3" t="s">
        <v>44</v>
      </c>
      <c r="O1727" s="3" t="s">
        <v>151</v>
      </c>
      <c r="P1727" s="3" t="s">
        <v>151</v>
      </c>
      <c r="Q1727" s="3">
        <v>32</v>
      </c>
      <c r="R1727" s="3" t="s">
        <v>27</v>
      </c>
      <c r="S1727" s="3" t="s">
        <v>57</v>
      </c>
      <c r="T1727" s="3">
        <f>COUNTBLANK(shopping_behavior_updated[Customer ID])</f>
        <v>0</v>
      </c>
      <c r="U1727" s="3">
        <f>IF(IFERROR(VLOOKUP(shopping_behavior_updated[[#This Row],[Customer ID]],A1728:$A$3902,1,FALSE),0),1,0)</f>
        <v>0</v>
      </c>
    </row>
    <row r="1728" spans="1:21" x14ac:dyDescent="0.2">
      <c r="A1728" s="3">
        <v>1727</v>
      </c>
      <c r="B1728" s="3">
        <v>57</v>
      </c>
      <c r="C1728" s="3" t="s">
        <v>18</v>
      </c>
      <c r="D1728" s="3" t="s">
        <v>61</v>
      </c>
      <c r="E1728" s="3" t="s">
        <v>62</v>
      </c>
      <c r="F1728" s="3">
        <v>28</v>
      </c>
      <c r="G1728" s="3" t="s">
        <v>115</v>
      </c>
      <c r="H1728" s="3" t="s">
        <v>35</v>
      </c>
      <c r="I1728" s="3" t="s">
        <v>77</v>
      </c>
      <c r="J1728" s="3" t="s">
        <v>52</v>
      </c>
      <c r="K1728" s="3">
        <v>28</v>
      </c>
      <c r="L1728" s="3" t="s">
        <v>151</v>
      </c>
      <c r="M1728" s="3" t="str">
        <f>IF(shopping_behavior_updated[[#This Row],[Subscription Status]]="","desconocido",shopping_behavior_updated[[#This Row],[Subscription Status]])</f>
        <v>No</v>
      </c>
      <c r="N1728" s="3" t="s">
        <v>26</v>
      </c>
      <c r="O1728" s="3" t="s">
        <v>151</v>
      </c>
      <c r="P1728" s="3" t="s">
        <v>151</v>
      </c>
      <c r="Q1728" s="3">
        <v>45</v>
      </c>
      <c r="R1728" s="3" t="s">
        <v>85</v>
      </c>
      <c r="S1728" s="3" t="s">
        <v>39</v>
      </c>
      <c r="T1728" s="3">
        <f>COUNTBLANK(shopping_behavior_updated[Customer ID])</f>
        <v>0</v>
      </c>
      <c r="U1728" s="3">
        <f>IF(IFERROR(VLOOKUP(shopping_behavior_updated[[#This Row],[Customer ID]],A1729:$A$3902,1,FALSE),0),1,0)</f>
        <v>0</v>
      </c>
    </row>
    <row r="1729" spans="1:21" x14ac:dyDescent="0.2">
      <c r="A1729" s="3">
        <v>1728</v>
      </c>
      <c r="B1729" s="3">
        <v>49</v>
      </c>
      <c r="C1729" s="3" t="s">
        <v>18</v>
      </c>
      <c r="D1729" s="3" t="s">
        <v>19</v>
      </c>
      <c r="E1729" s="3" t="s">
        <v>20</v>
      </c>
      <c r="F1729" s="3">
        <v>53</v>
      </c>
      <c r="G1729" s="3" t="s">
        <v>140</v>
      </c>
      <c r="H1729" s="3" t="s">
        <v>35</v>
      </c>
      <c r="I1729" s="3" t="s">
        <v>82</v>
      </c>
      <c r="J1729" s="3" t="s">
        <v>36</v>
      </c>
      <c r="K1729" s="3">
        <v>4</v>
      </c>
      <c r="L1729" s="3" t="s">
        <v>151</v>
      </c>
      <c r="M1729" s="3" t="str">
        <f>IF(shopping_behavior_updated[[#This Row],[Subscription Status]]="","desconocido",shopping_behavior_updated[[#This Row],[Subscription Status]])</f>
        <v>No</v>
      </c>
      <c r="N1729" s="3" t="s">
        <v>26</v>
      </c>
      <c r="O1729" s="3" t="s">
        <v>151</v>
      </c>
      <c r="P1729" s="3" t="s">
        <v>151</v>
      </c>
      <c r="Q1729" s="3">
        <v>19</v>
      </c>
      <c r="R1729" s="3" t="s">
        <v>45</v>
      </c>
      <c r="S1729" s="3" t="s">
        <v>87</v>
      </c>
      <c r="T1729" s="3">
        <f>COUNTBLANK(shopping_behavior_updated[Customer ID])</f>
        <v>0</v>
      </c>
      <c r="U1729" s="3">
        <f>IF(IFERROR(VLOOKUP(shopping_behavior_updated[[#This Row],[Customer ID]],A1730:$A$3902,1,FALSE),0),1,0)</f>
        <v>0</v>
      </c>
    </row>
    <row r="1730" spans="1:21" x14ac:dyDescent="0.2">
      <c r="A1730" s="3">
        <v>1729</v>
      </c>
      <c r="B1730" s="3">
        <v>23</v>
      </c>
      <c r="C1730" s="3" t="s">
        <v>18</v>
      </c>
      <c r="D1730" s="3" t="s">
        <v>33</v>
      </c>
      <c r="E1730" s="3" t="s">
        <v>20</v>
      </c>
      <c r="F1730" s="3">
        <v>48</v>
      </c>
      <c r="G1730" s="3" t="s">
        <v>50</v>
      </c>
      <c r="H1730" s="3" t="s">
        <v>22</v>
      </c>
      <c r="I1730" s="3" t="s">
        <v>93</v>
      </c>
      <c r="J1730" s="3" t="s">
        <v>56</v>
      </c>
      <c r="K1730" s="3">
        <v>43</v>
      </c>
      <c r="L1730" s="3" t="s">
        <v>151</v>
      </c>
      <c r="M1730" s="3" t="str">
        <f>IF(shopping_behavior_updated[[#This Row],[Subscription Status]]="","desconocido",shopping_behavior_updated[[#This Row],[Subscription Status]])</f>
        <v>No</v>
      </c>
      <c r="N1730" s="3" t="s">
        <v>26</v>
      </c>
      <c r="O1730" s="3" t="s">
        <v>151</v>
      </c>
      <c r="P1730" s="3" t="s">
        <v>151</v>
      </c>
      <c r="Q1730" s="3">
        <v>1</v>
      </c>
      <c r="R1730" s="3" t="s">
        <v>85</v>
      </c>
      <c r="S1730" s="3" t="s">
        <v>96</v>
      </c>
      <c r="T1730" s="3">
        <f>COUNTBLANK(shopping_behavior_updated[Customer ID])</f>
        <v>0</v>
      </c>
      <c r="U1730" s="3">
        <f>IF(IFERROR(VLOOKUP(shopping_behavior_updated[[#This Row],[Customer ID]],A1731:$A$3902,1,FALSE),0),1,0)</f>
        <v>0</v>
      </c>
    </row>
    <row r="1731" spans="1:21" x14ac:dyDescent="0.2">
      <c r="A1731" s="3">
        <v>1730</v>
      </c>
      <c r="B1731" s="3">
        <v>47</v>
      </c>
      <c r="C1731" s="3" t="s">
        <v>18</v>
      </c>
      <c r="D1731" s="3" t="s">
        <v>58</v>
      </c>
      <c r="E1731" s="3" t="s">
        <v>20</v>
      </c>
      <c r="F1731" s="3">
        <v>21</v>
      </c>
      <c r="G1731" s="3" t="s">
        <v>114</v>
      </c>
      <c r="H1731" s="3" t="s">
        <v>43</v>
      </c>
      <c r="I1731" s="3" t="s">
        <v>109</v>
      </c>
      <c r="J1731" s="3" t="s">
        <v>24</v>
      </c>
      <c r="K1731" s="3">
        <v>38</v>
      </c>
      <c r="L1731" s="3" t="s">
        <v>151</v>
      </c>
      <c r="M1731" s="3" t="str">
        <f>IF(shopping_behavior_updated[[#This Row],[Subscription Status]]="","desconocido",shopping_behavior_updated[[#This Row],[Subscription Status]])</f>
        <v>No</v>
      </c>
      <c r="N1731" s="3" t="s">
        <v>73</v>
      </c>
      <c r="O1731" s="3" t="s">
        <v>151</v>
      </c>
      <c r="P1731" s="3" t="s">
        <v>151</v>
      </c>
      <c r="Q1731" s="3">
        <v>12</v>
      </c>
      <c r="R1731" s="3" t="s">
        <v>27</v>
      </c>
      <c r="S1731" s="3" t="s">
        <v>28</v>
      </c>
      <c r="T1731" s="3">
        <f>COUNTBLANK(shopping_behavior_updated[Customer ID])</f>
        <v>0</v>
      </c>
      <c r="U1731" s="3">
        <f>IF(IFERROR(VLOOKUP(shopping_behavior_updated[[#This Row],[Customer ID]],A1732:$A$3902,1,FALSE),0),1,0)</f>
        <v>0</v>
      </c>
    </row>
    <row r="1732" spans="1:21" x14ac:dyDescent="0.2">
      <c r="A1732" s="3">
        <v>1731</v>
      </c>
      <c r="B1732" s="3">
        <v>23</v>
      </c>
      <c r="C1732" s="3" t="s">
        <v>18</v>
      </c>
      <c r="D1732" s="3" t="s">
        <v>54</v>
      </c>
      <c r="E1732" s="3" t="s">
        <v>20</v>
      </c>
      <c r="F1732" s="3">
        <v>22</v>
      </c>
      <c r="G1732" s="3" t="s">
        <v>89</v>
      </c>
      <c r="H1732" s="3" t="s">
        <v>35</v>
      </c>
      <c r="I1732" s="3" t="s">
        <v>64</v>
      </c>
      <c r="J1732" s="3" t="s">
        <v>56</v>
      </c>
      <c r="K1732" s="3">
        <v>42</v>
      </c>
      <c r="L1732" s="3" t="s">
        <v>151</v>
      </c>
      <c r="M1732" s="3" t="str">
        <f>IF(shopping_behavior_updated[[#This Row],[Subscription Status]]="","desconocido",shopping_behavior_updated[[#This Row],[Subscription Status]])</f>
        <v>No</v>
      </c>
      <c r="N1732" s="3" t="s">
        <v>37</v>
      </c>
      <c r="O1732" s="3" t="s">
        <v>151</v>
      </c>
      <c r="P1732" s="3" t="s">
        <v>151</v>
      </c>
      <c r="Q1732" s="3">
        <v>26</v>
      </c>
      <c r="R1732" s="3" t="s">
        <v>38</v>
      </c>
      <c r="S1732" s="3" t="s">
        <v>39</v>
      </c>
      <c r="T1732" s="3">
        <f>COUNTBLANK(shopping_behavior_updated[Customer ID])</f>
        <v>0</v>
      </c>
      <c r="U1732" s="3">
        <f>IF(IFERROR(VLOOKUP(shopping_behavior_updated[[#This Row],[Customer ID]],A1733:$A$3902,1,FALSE),0),1,0)</f>
        <v>0</v>
      </c>
    </row>
    <row r="1733" spans="1:21" x14ac:dyDescent="0.2">
      <c r="A1733" s="3">
        <v>1732</v>
      </c>
      <c r="B1733" s="3">
        <v>21</v>
      </c>
      <c r="C1733" s="3" t="s">
        <v>18</v>
      </c>
      <c r="D1733" s="3" t="s">
        <v>131</v>
      </c>
      <c r="E1733" s="3" t="s">
        <v>66</v>
      </c>
      <c r="F1733" s="3">
        <v>87</v>
      </c>
      <c r="G1733" s="3" t="s">
        <v>134</v>
      </c>
      <c r="H1733" s="3" t="s">
        <v>43</v>
      </c>
      <c r="I1733" s="3" t="s">
        <v>23</v>
      </c>
      <c r="J1733" s="3" t="s">
        <v>56</v>
      </c>
      <c r="K1733" s="3">
        <v>31</v>
      </c>
      <c r="L1733" s="3" t="s">
        <v>151</v>
      </c>
      <c r="M1733" s="3" t="str">
        <f>IF(shopping_behavior_updated[[#This Row],[Subscription Status]]="","desconocido",shopping_behavior_updated[[#This Row],[Subscription Status]])</f>
        <v>No</v>
      </c>
      <c r="N1733" s="3" t="s">
        <v>44</v>
      </c>
      <c r="O1733" s="3" t="s">
        <v>151</v>
      </c>
      <c r="P1733" s="3" t="s">
        <v>151</v>
      </c>
      <c r="Q1733" s="3">
        <v>12</v>
      </c>
      <c r="R1733" s="3" t="s">
        <v>32</v>
      </c>
      <c r="S1733" s="3" t="s">
        <v>87</v>
      </c>
      <c r="T1733" s="3">
        <f>COUNTBLANK(shopping_behavior_updated[Customer ID])</f>
        <v>0</v>
      </c>
      <c r="U1733" s="3">
        <f>IF(IFERROR(VLOOKUP(shopping_behavior_updated[[#This Row],[Customer ID]],A1734:$A$3902,1,FALSE),0),1,0)</f>
        <v>0</v>
      </c>
    </row>
    <row r="1734" spans="1:21" x14ac:dyDescent="0.2">
      <c r="A1734" s="3">
        <v>1733</v>
      </c>
      <c r="B1734" s="3">
        <v>45</v>
      </c>
      <c r="C1734" s="3" t="s">
        <v>18</v>
      </c>
      <c r="D1734" s="3" t="s">
        <v>132</v>
      </c>
      <c r="E1734" s="3" t="s">
        <v>66</v>
      </c>
      <c r="F1734" s="3">
        <v>50</v>
      </c>
      <c r="G1734" s="3" t="s">
        <v>42</v>
      </c>
      <c r="H1734" s="3" t="s">
        <v>35</v>
      </c>
      <c r="I1734" s="3" t="s">
        <v>60</v>
      </c>
      <c r="J1734" s="3" t="s">
        <v>24</v>
      </c>
      <c r="K1734" s="3">
        <v>26</v>
      </c>
      <c r="L1734" s="3" t="s">
        <v>151</v>
      </c>
      <c r="M1734" s="3" t="str">
        <f>IF(shopping_behavior_updated[[#This Row],[Subscription Status]]="","desconocido",shopping_behavior_updated[[#This Row],[Subscription Status]])</f>
        <v>No</v>
      </c>
      <c r="N1734" s="3" t="s">
        <v>37</v>
      </c>
      <c r="O1734" s="3" t="s">
        <v>151</v>
      </c>
      <c r="P1734" s="3" t="s">
        <v>151</v>
      </c>
      <c r="Q1734" s="3">
        <v>36</v>
      </c>
      <c r="R1734" s="3" t="s">
        <v>32</v>
      </c>
      <c r="S1734" s="3" t="s">
        <v>96</v>
      </c>
      <c r="T1734" s="3">
        <f>COUNTBLANK(shopping_behavior_updated[Customer ID])</f>
        <v>0</v>
      </c>
      <c r="U1734" s="3">
        <f>IF(IFERROR(VLOOKUP(shopping_behavior_updated[[#This Row],[Customer ID]],A1735:$A$3902,1,FALSE),0),1,0)</f>
        <v>0</v>
      </c>
    </row>
    <row r="1735" spans="1:21" x14ac:dyDescent="0.2">
      <c r="A1735" s="3">
        <v>1734</v>
      </c>
      <c r="B1735" s="3">
        <v>67</v>
      </c>
      <c r="C1735" s="3" t="s">
        <v>18</v>
      </c>
      <c r="D1735" s="3" t="s">
        <v>19</v>
      </c>
      <c r="E1735" s="3" t="s">
        <v>20</v>
      </c>
      <c r="F1735" s="3">
        <v>85</v>
      </c>
      <c r="G1735" s="3" t="s">
        <v>83</v>
      </c>
      <c r="H1735" s="3" t="s">
        <v>22</v>
      </c>
      <c r="I1735" s="3" t="s">
        <v>93</v>
      </c>
      <c r="J1735" s="3" t="s">
        <v>52</v>
      </c>
      <c r="K1735" s="3">
        <v>34</v>
      </c>
      <c r="L1735" s="3" t="s">
        <v>151</v>
      </c>
      <c r="M1735" s="3" t="str">
        <f>IF(shopping_behavior_updated[[#This Row],[Subscription Status]]="","desconocido",shopping_behavior_updated[[#This Row],[Subscription Status]])</f>
        <v>No</v>
      </c>
      <c r="N1735" s="3" t="s">
        <v>26</v>
      </c>
      <c r="O1735" s="3" t="s">
        <v>151</v>
      </c>
      <c r="P1735" s="3" t="s">
        <v>151</v>
      </c>
      <c r="Q1735" s="3">
        <v>22</v>
      </c>
      <c r="R1735" s="3" t="s">
        <v>38</v>
      </c>
      <c r="S1735" s="3" t="s">
        <v>48</v>
      </c>
      <c r="T1735" s="3">
        <f>COUNTBLANK(shopping_behavior_updated[Customer ID])</f>
        <v>0</v>
      </c>
      <c r="U1735" s="3">
        <f>IF(IFERROR(VLOOKUP(shopping_behavior_updated[[#This Row],[Customer ID]],A1736:$A$3902,1,FALSE),0),1,0)</f>
        <v>0</v>
      </c>
    </row>
    <row r="1736" spans="1:21" x14ac:dyDescent="0.2">
      <c r="A1736" s="3">
        <v>1735</v>
      </c>
      <c r="B1736" s="3">
        <v>31</v>
      </c>
      <c r="C1736" s="3" t="s">
        <v>18</v>
      </c>
      <c r="D1736" s="3" t="s">
        <v>33</v>
      </c>
      <c r="E1736" s="3" t="s">
        <v>20</v>
      </c>
      <c r="F1736" s="3">
        <v>98</v>
      </c>
      <c r="G1736" s="3" t="s">
        <v>67</v>
      </c>
      <c r="H1736" s="3" t="s">
        <v>22</v>
      </c>
      <c r="I1736" s="3" t="s">
        <v>109</v>
      </c>
      <c r="J1736" s="3" t="s">
        <v>36</v>
      </c>
      <c r="K1736" s="3">
        <v>31</v>
      </c>
      <c r="L1736" s="3" t="s">
        <v>151</v>
      </c>
      <c r="M1736" s="3" t="str">
        <f>IF(shopping_behavior_updated[[#This Row],[Subscription Status]]="","desconocido",shopping_behavior_updated[[#This Row],[Subscription Status]])</f>
        <v>No</v>
      </c>
      <c r="N1736" s="3" t="s">
        <v>44</v>
      </c>
      <c r="O1736" s="3" t="s">
        <v>151</v>
      </c>
      <c r="P1736" s="3" t="s">
        <v>151</v>
      </c>
      <c r="Q1736" s="3">
        <v>16</v>
      </c>
      <c r="R1736" s="3" t="s">
        <v>45</v>
      </c>
      <c r="S1736" s="3" t="s">
        <v>57</v>
      </c>
      <c r="T1736" s="3">
        <f>COUNTBLANK(shopping_behavior_updated[Customer ID])</f>
        <v>0</v>
      </c>
      <c r="U1736" s="3">
        <f>IF(IFERROR(VLOOKUP(shopping_behavior_updated[[#This Row],[Customer ID]],A1737:$A$3902,1,FALSE),0),1,0)</f>
        <v>0</v>
      </c>
    </row>
    <row r="1737" spans="1:21" x14ac:dyDescent="0.2">
      <c r="A1737" s="3">
        <v>1736</v>
      </c>
      <c r="B1737" s="3">
        <v>58</v>
      </c>
      <c r="C1737" s="3" t="s">
        <v>18</v>
      </c>
      <c r="D1737" s="3" t="s">
        <v>80</v>
      </c>
      <c r="E1737" s="3" t="s">
        <v>20</v>
      </c>
      <c r="F1737" s="3">
        <v>34</v>
      </c>
      <c r="G1737" s="3" t="s">
        <v>104</v>
      </c>
      <c r="H1737" s="3" t="s">
        <v>43</v>
      </c>
      <c r="I1737" s="3" t="s">
        <v>72</v>
      </c>
      <c r="J1737" s="3" t="s">
        <v>24</v>
      </c>
      <c r="K1737" s="3">
        <v>36</v>
      </c>
      <c r="L1737" s="3" t="s">
        <v>151</v>
      </c>
      <c r="M1737" s="3" t="str">
        <f>IF(shopping_behavior_updated[[#This Row],[Subscription Status]]="","desconocido",shopping_behavior_updated[[#This Row],[Subscription Status]])</f>
        <v>No</v>
      </c>
      <c r="N1737" s="3" t="s">
        <v>26</v>
      </c>
      <c r="O1737" s="3" t="s">
        <v>151</v>
      </c>
      <c r="P1737" s="3" t="s">
        <v>151</v>
      </c>
      <c r="Q1737" s="3">
        <v>31</v>
      </c>
      <c r="R1737" s="3" t="s">
        <v>27</v>
      </c>
      <c r="S1737" s="3" t="s">
        <v>48</v>
      </c>
      <c r="T1737" s="3">
        <f>COUNTBLANK(shopping_behavior_updated[Customer ID])</f>
        <v>0</v>
      </c>
      <c r="U1737" s="3">
        <f>IF(IFERROR(VLOOKUP(shopping_behavior_updated[[#This Row],[Customer ID]],A1738:$A$3902,1,FALSE),0),1,0)</f>
        <v>0</v>
      </c>
    </row>
    <row r="1738" spans="1:21" x14ac:dyDescent="0.2">
      <c r="A1738" s="3">
        <v>1737</v>
      </c>
      <c r="B1738" s="3">
        <v>57</v>
      </c>
      <c r="C1738" s="3" t="s">
        <v>18</v>
      </c>
      <c r="D1738" s="3" t="s">
        <v>58</v>
      </c>
      <c r="E1738" s="3" t="s">
        <v>20</v>
      </c>
      <c r="F1738" s="3">
        <v>61</v>
      </c>
      <c r="G1738" s="3" t="s">
        <v>121</v>
      </c>
      <c r="H1738" s="3" t="s">
        <v>43</v>
      </c>
      <c r="I1738" s="3" t="s">
        <v>72</v>
      </c>
      <c r="J1738" s="3" t="s">
        <v>52</v>
      </c>
      <c r="K1738" s="3">
        <v>26</v>
      </c>
      <c r="L1738" s="3" t="s">
        <v>151</v>
      </c>
      <c r="M1738" s="3" t="str">
        <f>IF(shopping_behavior_updated[[#This Row],[Subscription Status]]="","desconocido",shopping_behavior_updated[[#This Row],[Subscription Status]])</f>
        <v>No</v>
      </c>
      <c r="N1738" s="3" t="s">
        <v>69</v>
      </c>
      <c r="O1738" s="3" t="s">
        <v>151</v>
      </c>
      <c r="P1738" s="3" t="s">
        <v>151</v>
      </c>
      <c r="Q1738" s="3">
        <v>43</v>
      </c>
      <c r="R1738" s="3" t="s">
        <v>32</v>
      </c>
      <c r="S1738" s="3" t="s">
        <v>57</v>
      </c>
      <c r="T1738" s="3">
        <f>COUNTBLANK(shopping_behavior_updated[Customer ID])</f>
        <v>0</v>
      </c>
      <c r="U1738" s="3">
        <f>IF(IFERROR(VLOOKUP(shopping_behavior_updated[[#This Row],[Customer ID]],A1739:$A$3902,1,FALSE),0),1,0)</f>
        <v>0</v>
      </c>
    </row>
    <row r="1739" spans="1:21" x14ac:dyDescent="0.2">
      <c r="A1739" s="3">
        <v>1738</v>
      </c>
      <c r="B1739" s="3">
        <v>42</v>
      </c>
      <c r="C1739" s="3" t="s">
        <v>18</v>
      </c>
      <c r="D1739" s="3" t="s">
        <v>105</v>
      </c>
      <c r="E1739" s="3" t="s">
        <v>66</v>
      </c>
      <c r="F1739" s="3">
        <v>98</v>
      </c>
      <c r="G1739" s="3" t="s">
        <v>122</v>
      </c>
      <c r="H1739" s="3" t="s">
        <v>22</v>
      </c>
      <c r="I1739" s="3" t="s">
        <v>23</v>
      </c>
      <c r="J1739" s="3" t="s">
        <v>52</v>
      </c>
      <c r="K1739" s="3">
        <v>42</v>
      </c>
      <c r="L1739" s="3" t="s">
        <v>151</v>
      </c>
      <c r="M1739" s="3" t="str">
        <f>IF(shopping_behavior_updated[[#This Row],[Subscription Status]]="","desconocido",shopping_behavior_updated[[#This Row],[Subscription Status]])</f>
        <v>No</v>
      </c>
      <c r="N1739" s="3" t="s">
        <v>73</v>
      </c>
      <c r="O1739" s="3" t="s">
        <v>151</v>
      </c>
      <c r="P1739" s="3" t="s">
        <v>151</v>
      </c>
      <c r="Q1739" s="3">
        <v>50</v>
      </c>
      <c r="R1739" s="3" t="s">
        <v>27</v>
      </c>
      <c r="S1739" s="3" t="s">
        <v>75</v>
      </c>
      <c r="T1739" s="3">
        <f>COUNTBLANK(shopping_behavior_updated[Customer ID])</f>
        <v>0</v>
      </c>
      <c r="U1739" s="3">
        <f>IF(IFERROR(VLOOKUP(shopping_behavior_updated[[#This Row],[Customer ID]],A1740:$A$3902,1,FALSE),0),1,0)</f>
        <v>0</v>
      </c>
    </row>
    <row r="1740" spans="1:21" x14ac:dyDescent="0.2">
      <c r="A1740" s="3">
        <v>1739</v>
      </c>
      <c r="B1740" s="3">
        <v>60</v>
      </c>
      <c r="C1740" s="3" t="s">
        <v>18</v>
      </c>
      <c r="D1740" s="3" t="s">
        <v>65</v>
      </c>
      <c r="E1740" s="3" t="s">
        <v>66</v>
      </c>
      <c r="F1740" s="3">
        <v>61</v>
      </c>
      <c r="G1740" s="3" t="s">
        <v>121</v>
      </c>
      <c r="H1740" s="3" t="s">
        <v>43</v>
      </c>
      <c r="I1740" s="3" t="s">
        <v>95</v>
      </c>
      <c r="J1740" s="3" t="s">
        <v>36</v>
      </c>
      <c r="K1740" s="3">
        <v>29</v>
      </c>
      <c r="L1740" s="3" t="s">
        <v>151</v>
      </c>
      <c r="M1740" s="3" t="str">
        <f>IF(shopping_behavior_updated[[#This Row],[Subscription Status]]="","desconocido",shopping_behavior_updated[[#This Row],[Subscription Status]])</f>
        <v>No</v>
      </c>
      <c r="N1740" s="3" t="s">
        <v>69</v>
      </c>
      <c r="O1740" s="3" t="s">
        <v>151</v>
      </c>
      <c r="P1740" s="3" t="s">
        <v>151</v>
      </c>
      <c r="Q1740" s="3">
        <v>37</v>
      </c>
      <c r="R1740" s="3" t="s">
        <v>38</v>
      </c>
      <c r="S1740" s="3" t="s">
        <v>39</v>
      </c>
      <c r="T1740" s="3">
        <f>COUNTBLANK(shopping_behavior_updated[Customer ID])</f>
        <v>0</v>
      </c>
      <c r="U1740" s="3">
        <f>IF(IFERROR(VLOOKUP(shopping_behavior_updated[[#This Row],[Customer ID]],A1741:$A$3902,1,FALSE),0),1,0)</f>
        <v>0</v>
      </c>
    </row>
    <row r="1741" spans="1:21" x14ac:dyDescent="0.2">
      <c r="A1741" s="3">
        <v>1740</v>
      </c>
      <c r="B1741" s="3">
        <v>21</v>
      </c>
      <c r="C1741" s="3" t="s">
        <v>18</v>
      </c>
      <c r="D1741" s="3" t="s">
        <v>105</v>
      </c>
      <c r="E1741" s="3" t="s">
        <v>66</v>
      </c>
      <c r="F1741" s="3">
        <v>98</v>
      </c>
      <c r="G1741" s="3" t="s">
        <v>147</v>
      </c>
      <c r="H1741" s="3" t="s">
        <v>22</v>
      </c>
      <c r="I1741" s="3" t="s">
        <v>64</v>
      </c>
      <c r="J1741" s="3" t="s">
        <v>24</v>
      </c>
      <c r="K1741" s="3">
        <v>42</v>
      </c>
      <c r="L1741" s="3" t="s">
        <v>151</v>
      </c>
      <c r="M1741" s="3" t="str">
        <f>IF(shopping_behavior_updated[[#This Row],[Subscription Status]]="","desconocido",shopping_behavior_updated[[#This Row],[Subscription Status]])</f>
        <v>No</v>
      </c>
      <c r="N1741" s="3" t="s">
        <v>26</v>
      </c>
      <c r="O1741" s="3" t="s">
        <v>151</v>
      </c>
      <c r="P1741" s="3" t="s">
        <v>151</v>
      </c>
      <c r="Q1741" s="3">
        <v>23</v>
      </c>
      <c r="R1741" s="3" t="s">
        <v>32</v>
      </c>
      <c r="S1741" s="3" t="s">
        <v>39</v>
      </c>
      <c r="T1741" s="3">
        <f>COUNTBLANK(shopping_behavior_updated[Customer ID])</f>
        <v>0</v>
      </c>
      <c r="U1741" s="3">
        <f>IF(IFERROR(VLOOKUP(shopping_behavior_updated[[#This Row],[Customer ID]],A1742:$A$3902,1,FALSE),0),1,0)</f>
        <v>0</v>
      </c>
    </row>
    <row r="1742" spans="1:21" x14ac:dyDescent="0.2">
      <c r="A1742" s="3">
        <v>1741</v>
      </c>
      <c r="B1742" s="3">
        <v>69</v>
      </c>
      <c r="C1742" s="3" t="s">
        <v>18</v>
      </c>
      <c r="D1742" s="3" t="s">
        <v>94</v>
      </c>
      <c r="E1742" s="3" t="s">
        <v>20</v>
      </c>
      <c r="F1742" s="3">
        <v>21</v>
      </c>
      <c r="G1742" s="3" t="s">
        <v>149</v>
      </c>
      <c r="H1742" s="3" t="s">
        <v>22</v>
      </c>
      <c r="I1742" s="3" t="s">
        <v>60</v>
      </c>
      <c r="J1742" s="3" t="s">
        <v>56</v>
      </c>
      <c r="K1742" s="3">
        <v>33</v>
      </c>
      <c r="L1742" s="3" t="s">
        <v>151</v>
      </c>
      <c r="M1742" s="3" t="str">
        <f>IF(shopping_behavior_updated[[#This Row],[Subscription Status]]="","desconocido",shopping_behavior_updated[[#This Row],[Subscription Status]])</f>
        <v>No</v>
      </c>
      <c r="N1742" s="3" t="s">
        <v>44</v>
      </c>
      <c r="O1742" s="3" t="s">
        <v>151</v>
      </c>
      <c r="P1742" s="3" t="s">
        <v>151</v>
      </c>
      <c r="Q1742" s="3">
        <v>10</v>
      </c>
      <c r="R1742" s="3" t="s">
        <v>74</v>
      </c>
      <c r="S1742" s="3" t="s">
        <v>96</v>
      </c>
      <c r="T1742" s="3">
        <f>COUNTBLANK(shopping_behavior_updated[Customer ID])</f>
        <v>0</v>
      </c>
      <c r="U1742" s="3">
        <f>IF(IFERROR(VLOOKUP(shopping_behavior_updated[[#This Row],[Customer ID]],A1743:$A$3902,1,FALSE),0),1,0)</f>
        <v>0</v>
      </c>
    </row>
    <row r="1743" spans="1:21" x14ac:dyDescent="0.2">
      <c r="A1743" s="3">
        <v>1742</v>
      </c>
      <c r="B1743" s="3">
        <v>41</v>
      </c>
      <c r="C1743" s="3" t="s">
        <v>18</v>
      </c>
      <c r="D1743" s="3" t="s">
        <v>94</v>
      </c>
      <c r="E1743" s="3" t="s">
        <v>20</v>
      </c>
      <c r="F1743" s="3">
        <v>51</v>
      </c>
      <c r="G1743" s="3" t="s">
        <v>78</v>
      </c>
      <c r="H1743" s="3" t="s">
        <v>91</v>
      </c>
      <c r="I1743" s="3" t="s">
        <v>84</v>
      </c>
      <c r="J1743" s="3" t="s">
        <v>24</v>
      </c>
      <c r="K1743" s="3">
        <v>36</v>
      </c>
      <c r="L1743" s="3" t="s">
        <v>151</v>
      </c>
      <c r="M1743" s="3" t="str">
        <f>IF(shopping_behavior_updated[[#This Row],[Subscription Status]]="","desconocido",shopping_behavior_updated[[#This Row],[Subscription Status]])</f>
        <v>No</v>
      </c>
      <c r="N1743" s="3" t="s">
        <v>44</v>
      </c>
      <c r="O1743" s="3" t="s">
        <v>151</v>
      </c>
      <c r="P1743" s="3" t="s">
        <v>151</v>
      </c>
      <c r="Q1743" s="3">
        <v>20</v>
      </c>
      <c r="R1743" s="3" t="s">
        <v>74</v>
      </c>
      <c r="S1743" s="3" t="s">
        <v>87</v>
      </c>
      <c r="T1743" s="3">
        <f>COUNTBLANK(shopping_behavior_updated[Customer ID])</f>
        <v>0</v>
      </c>
      <c r="U1743" s="3">
        <f>IF(IFERROR(VLOOKUP(shopping_behavior_updated[[#This Row],[Customer ID]],A1744:$A$3902,1,FALSE),0),1,0)</f>
        <v>0</v>
      </c>
    </row>
    <row r="1744" spans="1:21" x14ac:dyDescent="0.2">
      <c r="A1744" s="3">
        <v>1743</v>
      </c>
      <c r="B1744" s="3">
        <v>51</v>
      </c>
      <c r="C1744" s="3" t="s">
        <v>18</v>
      </c>
      <c r="D1744" s="3" t="s">
        <v>40</v>
      </c>
      <c r="E1744" s="3" t="s">
        <v>41</v>
      </c>
      <c r="F1744" s="3">
        <v>80</v>
      </c>
      <c r="G1744" s="3" t="s">
        <v>110</v>
      </c>
      <c r="H1744" s="3" t="s">
        <v>91</v>
      </c>
      <c r="I1744" s="3" t="s">
        <v>51</v>
      </c>
      <c r="J1744" s="3" t="s">
        <v>36</v>
      </c>
      <c r="K1744" s="3">
        <v>43</v>
      </c>
      <c r="L1744" s="3" t="s">
        <v>151</v>
      </c>
      <c r="M1744" s="3" t="str">
        <f>IF(shopping_behavior_updated[[#This Row],[Subscription Status]]="","desconocido",shopping_behavior_updated[[#This Row],[Subscription Status]])</f>
        <v>No</v>
      </c>
      <c r="N1744" s="3" t="s">
        <v>26</v>
      </c>
      <c r="O1744" s="3" t="s">
        <v>151</v>
      </c>
      <c r="P1744" s="3" t="s">
        <v>151</v>
      </c>
      <c r="Q1744" s="3">
        <v>18</v>
      </c>
      <c r="R1744" s="3" t="s">
        <v>27</v>
      </c>
      <c r="S1744" s="3" t="s">
        <v>96</v>
      </c>
      <c r="T1744" s="3">
        <f>COUNTBLANK(shopping_behavior_updated[Customer ID])</f>
        <v>0</v>
      </c>
      <c r="U1744" s="3">
        <f>IF(IFERROR(VLOOKUP(shopping_behavior_updated[[#This Row],[Customer ID]],A1745:$A$3902,1,FALSE),0),1,0)</f>
        <v>0</v>
      </c>
    </row>
    <row r="1745" spans="1:21" x14ac:dyDescent="0.2">
      <c r="A1745" s="3">
        <v>1744</v>
      </c>
      <c r="B1745" s="3">
        <v>23</v>
      </c>
      <c r="C1745" s="3" t="s">
        <v>18</v>
      </c>
      <c r="D1745" s="3" t="s">
        <v>86</v>
      </c>
      <c r="E1745" s="3" t="s">
        <v>20</v>
      </c>
      <c r="F1745" s="3">
        <v>72</v>
      </c>
      <c r="G1745" s="3" t="s">
        <v>67</v>
      </c>
      <c r="H1745" s="3" t="s">
        <v>91</v>
      </c>
      <c r="I1745" s="3" t="s">
        <v>109</v>
      </c>
      <c r="J1745" s="3" t="s">
        <v>24</v>
      </c>
      <c r="K1745" s="3">
        <v>33</v>
      </c>
      <c r="L1745" s="3" t="s">
        <v>151</v>
      </c>
      <c r="M1745" s="3" t="str">
        <f>IF(shopping_behavior_updated[[#This Row],[Subscription Status]]="","desconocido",shopping_behavior_updated[[#This Row],[Subscription Status]])</f>
        <v>No</v>
      </c>
      <c r="N1745" s="3" t="s">
        <v>53</v>
      </c>
      <c r="O1745" s="3" t="s">
        <v>151</v>
      </c>
      <c r="P1745" s="3" t="s">
        <v>151</v>
      </c>
      <c r="Q1745" s="3">
        <v>3</v>
      </c>
      <c r="R1745" s="3" t="s">
        <v>74</v>
      </c>
      <c r="S1745" s="3" t="s">
        <v>39</v>
      </c>
      <c r="T1745" s="3">
        <f>COUNTBLANK(shopping_behavior_updated[Customer ID])</f>
        <v>0</v>
      </c>
      <c r="U1745" s="3">
        <f>IF(IFERROR(VLOOKUP(shopping_behavior_updated[[#This Row],[Customer ID]],A1746:$A$3902,1,FALSE),0),1,0)</f>
        <v>0</v>
      </c>
    </row>
    <row r="1746" spans="1:21" x14ac:dyDescent="0.2">
      <c r="A1746" s="3">
        <v>1745</v>
      </c>
      <c r="B1746" s="3">
        <v>57</v>
      </c>
      <c r="C1746" s="3" t="s">
        <v>18</v>
      </c>
      <c r="D1746" s="3" t="s">
        <v>88</v>
      </c>
      <c r="E1746" s="3" t="s">
        <v>66</v>
      </c>
      <c r="F1746" s="3">
        <v>63</v>
      </c>
      <c r="G1746" s="3" t="s">
        <v>150</v>
      </c>
      <c r="H1746" s="3" t="s">
        <v>22</v>
      </c>
      <c r="I1746" s="3" t="s">
        <v>84</v>
      </c>
      <c r="J1746" s="3" t="s">
        <v>24</v>
      </c>
      <c r="K1746" s="3">
        <v>3</v>
      </c>
      <c r="L1746" s="3" t="s">
        <v>151</v>
      </c>
      <c r="M1746" s="3" t="str">
        <f>IF(shopping_behavior_updated[[#This Row],[Subscription Status]]="","desconocido",shopping_behavior_updated[[#This Row],[Subscription Status]])</f>
        <v>No</v>
      </c>
      <c r="N1746" s="3" t="s">
        <v>53</v>
      </c>
      <c r="O1746" s="3" t="s">
        <v>151</v>
      </c>
      <c r="P1746" s="3" t="s">
        <v>151</v>
      </c>
      <c r="Q1746" s="3">
        <v>23</v>
      </c>
      <c r="R1746" s="3" t="s">
        <v>45</v>
      </c>
      <c r="S1746" s="3" t="s">
        <v>39</v>
      </c>
      <c r="T1746" s="3">
        <f>COUNTBLANK(shopping_behavior_updated[Customer ID])</f>
        <v>0</v>
      </c>
      <c r="U1746" s="3">
        <f>IF(IFERROR(VLOOKUP(shopping_behavior_updated[[#This Row],[Customer ID]],A1747:$A$3902,1,FALSE),0),1,0)</f>
        <v>0</v>
      </c>
    </row>
    <row r="1747" spans="1:21" x14ac:dyDescent="0.2">
      <c r="A1747" s="3">
        <v>1746</v>
      </c>
      <c r="B1747" s="3">
        <v>40</v>
      </c>
      <c r="C1747" s="3" t="s">
        <v>18</v>
      </c>
      <c r="D1747" s="3" t="s">
        <v>86</v>
      </c>
      <c r="E1747" s="3" t="s">
        <v>20</v>
      </c>
      <c r="F1747" s="3">
        <v>27</v>
      </c>
      <c r="G1747" s="3" t="s">
        <v>63</v>
      </c>
      <c r="H1747" s="3" t="s">
        <v>22</v>
      </c>
      <c r="I1747" s="3" t="s">
        <v>107</v>
      </c>
      <c r="J1747" s="3" t="s">
        <v>24</v>
      </c>
      <c r="K1747" s="3">
        <v>36</v>
      </c>
      <c r="L1747" s="3" t="s">
        <v>151</v>
      </c>
      <c r="M1747" s="3" t="str">
        <f>IF(shopping_behavior_updated[[#This Row],[Subscription Status]]="","desconocido",shopping_behavior_updated[[#This Row],[Subscription Status]])</f>
        <v>No</v>
      </c>
      <c r="N1747" s="3" t="s">
        <v>73</v>
      </c>
      <c r="O1747" s="3" t="s">
        <v>151</v>
      </c>
      <c r="P1747" s="3" t="s">
        <v>151</v>
      </c>
      <c r="Q1747" s="3">
        <v>27</v>
      </c>
      <c r="R1747" s="3" t="s">
        <v>32</v>
      </c>
      <c r="S1747" s="3" t="s">
        <v>39</v>
      </c>
      <c r="T1747" s="3">
        <f>COUNTBLANK(shopping_behavior_updated[Customer ID])</f>
        <v>0</v>
      </c>
      <c r="U1747" s="3">
        <f>IF(IFERROR(VLOOKUP(shopping_behavior_updated[[#This Row],[Customer ID]],A1748:$A$3902,1,FALSE),0),1,0)</f>
        <v>0</v>
      </c>
    </row>
    <row r="1748" spans="1:21" x14ac:dyDescent="0.2">
      <c r="A1748" s="3">
        <v>1747</v>
      </c>
      <c r="B1748" s="3">
        <v>65</v>
      </c>
      <c r="C1748" s="3" t="s">
        <v>18</v>
      </c>
      <c r="D1748" s="3" t="s">
        <v>65</v>
      </c>
      <c r="E1748" s="3" t="s">
        <v>66</v>
      </c>
      <c r="F1748" s="3">
        <v>44</v>
      </c>
      <c r="G1748" s="3" t="s">
        <v>89</v>
      </c>
      <c r="H1748" s="3" t="s">
        <v>22</v>
      </c>
      <c r="I1748" s="3" t="s">
        <v>109</v>
      </c>
      <c r="J1748" s="3" t="s">
        <v>52</v>
      </c>
      <c r="K1748" s="3">
        <v>31</v>
      </c>
      <c r="L1748" s="3" t="s">
        <v>151</v>
      </c>
      <c r="M1748" s="3" t="str">
        <f>IF(shopping_behavior_updated[[#This Row],[Subscription Status]]="","desconocido",shopping_behavior_updated[[#This Row],[Subscription Status]])</f>
        <v>No</v>
      </c>
      <c r="N1748" s="3" t="s">
        <v>73</v>
      </c>
      <c r="O1748" s="3" t="s">
        <v>151</v>
      </c>
      <c r="P1748" s="3" t="s">
        <v>151</v>
      </c>
      <c r="Q1748" s="3">
        <v>44</v>
      </c>
      <c r="R1748" s="3" t="s">
        <v>74</v>
      </c>
      <c r="S1748" s="3" t="s">
        <v>28</v>
      </c>
      <c r="T1748" s="3">
        <f>COUNTBLANK(shopping_behavior_updated[Customer ID])</f>
        <v>0</v>
      </c>
      <c r="U1748" s="3">
        <f>IF(IFERROR(VLOOKUP(shopping_behavior_updated[[#This Row],[Customer ID]],A1749:$A$3902,1,FALSE),0),1,0)</f>
        <v>0</v>
      </c>
    </row>
    <row r="1749" spans="1:21" x14ac:dyDescent="0.2">
      <c r="A1749" s="3">
        <v>1748</v>
      </c>
      <c r="B1749" s="3">
        <v>61</v>
      </c>
      <c r="C1749" s="3" t="s">
        <v>18</v>
      </c>
      <c r="D1749" s="3" t="s">
        <v>61</v>
      </c>
      <c r="E1749" s="3" t="s">
        <v>62</v>
      </c>
      <c r="F1749" s="3">
        <v>23</v>
      </c>
      <c r="G1749" s="3" t="s">
        <v>81</v>
      </c>
      <c r="H1749" s="3" t="s">
        <v>43</v>
      </c>
      <c r="I1749" s="3" t="s">
        <v>133</v>
      </c>
      <c r="J1749" s="3" t="s">
        <v>24</v>
      </c>
      <c r="K1749" s="3">
        <v>29</v>
      </c>
      <c r="L1749" s="3" t="s">
        <v>151</v>
      </c>
      <c r="M1749" s="3" t="str">
        <f>IF(shopping_behavior_updated[[#This Row],[Subscription Status]]="","desconocido",shopping_behavior_updated[[#This Row],[Subscription Status]])</f>
        <v>No</v>
      </c>
      <c r="N1749" s="3" t="s">
        <v>26</v>
      </c>
      <c r="O1749" s="3" t="s">
        <v>151</v>
      </c>
      <c r="P1749" s="3" t="s">
        <v>151</v>
      </c>
      <c r="Q1749" s="3">
        <v>41</v>
      </c>
      <c r="R1749" s="3" t="s">
        <v>27</v>
      </c>
      <c r="S1749" s="3" t="s">
        <v>57</v>
      </c>
      <c r="T1749" s="3">
        <f>COUNTBLANK(shopping_behavior_updated[Customer ID])</f>
        <v>0</v>
      </c>
      <c r="U1749" s="3">
        <f>IF(IFERROR(VLOOKUP(shopping_behavior_updated[[#This Row],[Customer ID]],A1750:$A$3902,1,FALSE),0),1,0)</f>
        <v>0</v>
      </c>
    </row>
    <row r="1750" spans="1:21" x14ac:dyDescent="0.2">
      <c r="A1750" s="3">
        <v>1749</v>
      </c>
      <c r="B1750" s="3">
        <v>34</v>
      </c>
      <c r="C1750" s="3" t="s">
        <v>18</v>
      </c>
      <c r="D1750" s="3" t="s">
        <v>86</v>
      </c>
      <c r="E1750" s="3" t="s">
        <v>20</v>
      </c>
      <c r="F1750" s="3">
        <v>93</v>
      </c>
      <c r="G1750" s="3" t="s">
        <v>55</v>
      </c>
      <c r="H1750" s="3" t="s">
        <v>22</v>
      </c>
      <c r="I1750" s="3" t="s">
        <v>84</v>
      </c>
      <c r="J1750" s="3" t="s">
        <v>24</v>
      </c>
      <c r="K1750" s="3">
        <v>39</v>
      </c>
      <c r="L1750" s="3" t="s">
        <v>151</v>
      </c>
      <c r="M1750" s="3" t="str">
        <f>IF(shopping_behavior_updated[[#This Row],[Subscription Status]]="","desconocido",shopping_behavior_updated[[#This Row],[Subscription Status]])</f>
        <v>No</v>
      </c>
      <c r="N1750" s="3" t="s">
        <v>69</v>
      </c>
      <c r="O1750" s="3" t="s">
        <v>151</v>
      </c>
      <c r="P1750" s="3" t="s">
        <v>151</v>
      </c>
      <c r="Q1750" s="3">
        <v>41</v>
      </c>
      <c r="R1750" s="3" t="s">
        <v>74</v>
      </c>
      <c r="S1750" s="3" t="s">
        <v>48</v>
      </c>
      <c r="T1750" s="3">
        <f>COUNTBLANK(shopping_behavior_updated[Customer ID])</f>
        <v>0</v>
      </c>
      <c r="U1750" s="3">
        <f>IF(IFERROR(VLOOKUP(shopping_behavior_updated[[#This Row],[Customer ID]],A1751:$A$3902,1,FALSE),0),1,0)</f>
        <v>0</v>
      </c>
    </row>
    <row r="1751" spans="1:21" x14ac:dyDescent="0.2">
      <c r="A1751" s="3">
        <v>1750</v>
      </c>
      <c r="B1751" s="3">
        <v>43</v>
      </c>
      <c r="C1751" s="3" t="s">
        <v>18</v>
      </c>
      <c r="D1751" s="3" t="s">
        <v>103</v>
      </c>
      <c r="E1751" s="3" t="s">
        <v>20</v>
      </c>
      <c r="F1751" s="3">
        <v>70</v>
      </c>
      <c r="G1751" s="3" t="s">
        <v>50</v>
      </c>
      <c r="H1751" s="3" t="s">
        <v>22</v>
      </c>
      <c r="I1751" s="3" t="s">
        <v>68</v>
      </c>
      <c r="J1751" s="3" t="s">
        <v>56</v>
      </c>
      <c r="K1751" s="3">
        <v>32</v>
      </c>
      <c r="L1751" s="3" t="s">
        <v>151</v>
      </c>
      <c r="M1751" s="3" t="str">
        <f>IF(shopping_behavior_updated[[#This Row],[Subscription Status]]="","desconocido",shopping_behavior_updated[[#This Row],[Subscription Status]])</f>
        <v>No</v>
      </c>
      <c r="N1751" s="3" t="s">
        <v>69</v>
      </c>
      <c r="O1751" s="3" t="s">
        <v>151</v>
      </c>
      <c r="P1751" s="3" t="s">
        <v>151</v>
      </c>
      <c r="Q1751" s="3">
        <v>36</v>
      </c>
      <c r="R1751" s="3" t="s">
        <v>85</v>
      </c>
      <c r="S1751" s="3" t="s">
        <v>96</v>
      </c>
      <c r="T1751" s="3">
        <f>COUNTBLANK(shopping_behavior_updated[Customer ID])</f>
        <v>0</v>
      </c>
      <c r="U1751" s="3">
        <f>IF(IFERROR(VLOOKUP(shopping_behavior_updated[[#This Row],[Customer ID]],A1752:$A$3902,1,FALSE),0),1,0)</f>
        <v>0</v>
      </c>
    </row>
    <row r="1752" spans="1:21" x14ac:dyDescent="0.2">
      <c r="A1752" s="3">
        <v>1751</v>
      </c>
      <c r="B1752" s="3">
        <v>31</v>
      </c>
      <c r="C1752" s="3" t="s">
        <v>18</v>
      </c>
      <c r="D1752" s="3" t="s">
        <v>88</v>
      </c>
      <c r="E1752" s="3" t="s">
        <v>66</v>
      </c>
      <c r="F1752" s="3">
        <v>85</v>
      </c>
      <c r="G1752" s="3" t="s">
        <v>67</v>
      </c>
      <c r="H1752" s="3" t="s">
        <v>43</v>
      </c>
      <c r="I1752" s="3" t="s">
        <v>51</v>
      </c>
      <c r="J1752" s="3" t="s">
        <v>56</v>
      </c>
      <c r="K1752" s="3">
        <v>31</v>
      </c>
      <c r="L1752" s="3" t="s">
        <v>151</v>
      </c>
      <c r="M1752" s="3" t="str">
        <f>IF(shopping_behavior_updated[[#This Row],[Subscription Status]]="","desconocido",shopping_behavior_updated[[#This Row],[Subscription Status]])</f>
        <v>No</v>
      </c>
      <c r="N1752" s="3" t="s">
        <v>26</v>
      </c>
      <c r="O1752" s="3" t="s">
        <v>151</v>
      </c>
      <c r="P1752" s="3" t="s">
        <v>151</v>
      </c>
      <c r="Q1752" s="3">
        <v>38</v>
      </c>
      <c r="R1752" s="3" t="s">
        <v>27</v>
      </c>
      <c r="S1752" s="3" t="s">
        <v>96</v>
      </c>
      <c r="T1752" s="3">
        <f>COUNTBLANK(shopping_behavior_updated[Customer ID])</f>
        <v>0</v>
      </c>
      <c r="U1752" s="3">
        <f>IF(IFERROR(VLOOKUP(shopping_behavior_updated[[#This Row],[Customer ID]],A1753:$A$3902,1,FALSE),0),1,0)</f>
        <v>0</v>
      </c>
    </row>
    <row r="1753" spans="1:21" x14ac:dyDescent="0.2">
      <c r="A1753" s="3">
        <v>1752</v>
      </c>
      <c r="B1753" s="3">
        <v>57</v>
      </c>
      <c r="C1753" s="3" t="s">
        <v>18</v>
      </c>
      <c r="D1753" s="3" t="s">
        <v>29</v>
      </c>
      <c r="E1753" s="3" t="s">
        <v>20</v>
      </c>
      <c r="F1753" s="3">
        <v>40</v>
      </c>
      <c r="G1753" s="3" t="s">
        <v>122</v>
      </c>
      <c r="H1753" s="3" t="s">
        <v>43</v>
      </c>
      <c r="I1753" s="3" t="s">
        <v>64</v>
      </c>
      <c r="J1753" s="3" t="s">
        <v>24</v>
      </c>
      <c r="K1753" s="3">
        <v>32</v>
      </c>
      <c r="L1753" s="3" t="s">
        <v>151</v>
      </c>
      <c r="M1753" s="3" t="str">
        <f>IF(shopping_behavior_updated[[#This Row],[Subscription Status]]="","desconocido",shopping_behavior_updated[[#This Row],[Subscription Status]])</f>
        <v>No</v>
      </c>
      <c r="N1753" s="3" t="s">
        <v>69</v>
      </c>
      <c r="O1753" s="3" t="s">
        <v>151</v>
      </c>
      <c r="P1753" s="3" t="s">
        <v>151</v>
      </c>
      <c r="Q1753" s="3">
        <v>34</v>
      </c>
      <c r="R1753" s="3" t="s">
        <v>32</v>
      </c>
      <c r="S1753" s="3" t="s">
        <v>48</v>
      </c>
      <c r="T1753" s="3">
        <f>COUNTBLANK(shopping_behavior_updated[Customer ID])</f>
        <v>0</v>
      </c>
      <c r="U1753" s="3">
        <f>IF(IFERROR(VLOOKUP(shopping_behavior_updated[[#This Row],[Customer ID]],A1754:$A$3902,1,FALSE),0),1,0)</f>
        <v>0</v>
      </c>
    </row>
    <row r="1754" spans="1:21" x14ac:dyDescent="0.2">
      <c r="A1754" s="3">
        <v>1753</v>
      </c>
      <c r="B1754" s="3">
        <v>34</v>
      </c>
      <c r="C1754" s="3" t="s">
        <v>18</v>
      </c>
      <c r="D1754" s="3" t="s">
        <v>136</v>
      </c>
      <c r="E1754" s="3" t="s">
        <v>41</v>
      </c>
      <c r="F1754" s="3">
        <v>29</v>
      </c>
      <c r="G1754" s="3" t="s">
        <v>146</v>
      </c>
      <c r="H1754" s="3" t="s">
        <v>22</v>
      </c>
      <c r="I1754" s="3" t="s">
        <v>143</v>
      </c>
      <c r="J1754" s="3" t="s">
        <v>24</v>
      </c>
      <c r="K1754" s="3">
        <v>33</v>
      </c>
      <c r="L1754" s="3" t="s">
        <v>151</v>
      </c>
      <c r="M1754" s="3" t="str">
        <f>IF(shopping_behavior_updated[[#This Row],[Subscription Status]]="","desconocido",shopping_behavior_updated[[#This Row],[Subscription Status]])</f>
        <v>No</v>
      </c>
      <c r="N1754" s="3" t="s">
        <v>73</v>
      </c>
      <c r="O1754" s="3" t="s">
        <v>151</v>
      </c>
      <c r="P1754" s="3" t="s">
        <v>151</v>
      </c>
      <c r="Q1754" s="3">
        <v>14</v>
      </c>
      <c r="R1754" s="3" t="s">
        <v>27</v>
      </c>
      <c r="S1754" s="3" t="s">
        <v>57</v>
      </c>
      <c r="T1754" s="3">
        <f>COUNTBLANK(shopping_behavior_updated[Customer ID])</f>
        <v>0</v>
      </c>
      <c r="U1754" s="3">
        <f>IF(IFERROR(VLOOKUP(shopping_behavior_updated[[#This Row],[Customer ID]],A1755:$A$3902,1,FALSE),0),1,0)</f>
        <v>0</v>
      </c>
    </row>
    <row r="1755" spans="1:21" x14ac:dyDescent="0.2">
      <c r="A1755" s="3">
        <v>1754</v>
      </c>
      <c r="B1755" s="3">
        <v>25</v>
      </c>
      <c r="C1755" s="3" t="s">
        <v>18</v>
      </c>
      <c r="D1755" s="3" t="s">
        <v>86</v>
      </c>
      <c r="E1755" s="3" t="s">
        <v>20</v>
      </c>
      <c r="F1755" s="3">
        <v>27</v>
      </c>
      <c r="G1755" s="3" t="s">
        <v>111</v>
      </c>
      <c r="H1755" s="3" t="s">
        <v>22</v>
      </c>
      <c r="I1755" s="3" t="s">
        <v>93</v>
      </c>
      <c r="J1755" s="3" t="s">
        <v>56</v>
      </c>
      <c r="K1755" s="3">
        <v>48</v>
      </c>
      <c r="L1755" s="3" t="s">
        <v>151</v>
      </c>
      <c r="M1755" s="3" t="str">
        <f>IF(shopping_behavior_updated[[#This Row],[Subscription Status]]="","desconocido",shopping_behavior_updated[[#This Row],[Subscription Status]])</f>
        <v>No</v>
      </c>
      <c r="N1755" s="3" t="s">
        <v>44</v>
      </c>
      <c r="O1755" s="3" t="s">
        <v>151</v>
      </c>
      <c r="P1755" s="3" t="s">
        <v>151</v>
      </c>
      <c r="Q1755" s="3">
        <v>23</v>
      </c>
      <c r="R1755" s="3" t="s">
        <v>38</v>
      </c>
      <c r="S1755" s="3" t="s">
        <v>28</v>
      </c>
      <c r="T1755" s="3">
        <f>COUNTBLANK(shopping_behavior_updated[Customer ID])</f>
        <v>0</v>
      </c>
      <c r="U1755" s="3">
        <f>IF(IFERROR(VLOOKUP(shopping_behavior_updated[[#This Row],[Customer ID]],A1756:$A$3902,1,FALSE),0),1,0)</f>
        <v>0</v>
      </c>
    </row>
    <row r="1756" spans="1:21" x14ac:dyDescent="0.2">
      <c r="A1756" s="3">
        <v>1755</v>
      </c>
      <c r="B1756" s="3">
        <v>66</v>
      </c>
      <c r="C1756" s="3" t="s">
        <v>18</v>
      </c>
      <c r="D1756" s="3" t="s">
        <v>80</v>
      </c>
      <c r="E1756" s="3" t="s">
        <v>20</v>
      </c>
      <c r="F1756" s="3">
        <v>93</v>
      </c>
      <c r="G1756" s="3" t="s">
        <v>34</v>
      </c>
      <c r="H1756" s="3" t="s">
        <v>35</v>
      </c>
      <c r="I1756" s="3" t="s">
        <v>117</v>
      </c>
      <c r="J1756" s="3" t="s">
        <v>56</v>
      </c>
      <c r="K1756" s="3">
        <v>38</v>
      </c>
      <c r="L1756" s="3" t="s">
        <v>151</v>
      </c>
      <c r="M1756" s="3" t="str">
        <f>IF(shopping_behavior_updated[[#This Row],[Subscription Status]]="","desconocido",shopping_behavior_updated[[#This Row],[Subscription Status]])</f>
        <v>No</v>
      </c>
      <c r="N1756" s="3" t="s">
        <v>69</v>
      </c>
      <c r="O1756" s="3" t="s">
        <v>151</v>
      </c>
      <c r="P1756" s="3" t="s">
        <v>151</v>
      </c>
      <c r="Q1756" s="3">
        <v>18</v>
      </c>
      <c r="R1756" s="3" t="s">
        <v>38</v>
      </c>
      <c r="S1756" s="3" t="s">
        <v>28</v>
      </c>
      <c r="T1756" s="3">
        <f>COUNTBLANK(shopping_behavior_updated[Customer ID])</f>
        <v>0</v>
      </c>
      <c r="U1756" s="3">
        <f>IF(IFERROR(VLOOKUP(shopping_behavior_updated[[#This Row],[Customer ID]],A1757:$A$3902,1,FALSE),0),1,0)</f>
        <v>0</v>
      </c>
    </row>
    <row r="1757" spans="1:21" x14ac:dyDescent="0.2">
      <c r="A1757" s="3">
        <v>1756</v>
      </c>
      <c r="B1757" s="3">
        <v>56</v>
      </c>
      <c r="C1757" s="3" t="s">
        <v>18</v>
      </c>
      <c r="D1757" s="3" t="s">
        <v>132</v>
      </c>
      <c r="E1757" s="3" t="s">
        <v>66</v>
      </c>
      <c r="F1757" s="3">
        <v>20</v>
      </c>
      <c r="G1757" s="3" t="s">
        <v>78</v>
      </c>
      <c r="H1757" s="3" t="s">
        <v>91</v>
      </c>
      <c r="I1757" s="3" t="s">
        <v>60</v>
      </c>
      <c r="J1757" s="3" t="s">
        <v>36</v>
      </c>
      <c r="K1757" s="3">
        <v>46</v>
      </c>
      <c r="L1757" s="3" t="s">
        <v>151</v>
      </c>
      <c r="M1757" s="3" t="str">
        <f>IF(shopping_behavior_updated[[#This Row],[Subscription Status]]="","desconocido",shopping_behavior_updated[[#This Row],[Subscription Status]])</f>
        <v>No</v>
      </c>
      <c r="N1757" s="3" t="s">
        <v>44</v>
      </c>
      <c r="O1757" s="3" t="s">
        <v>151</v>
      </c>
      <c r="P1757" s="3" t="s">
        <v>151</v>
      </c>
      <c r="Q1757" s="3">
        <v>45</v>
      </c>
      <c r="R1757" s="3" t="s">
        <v>32</v>
      </c>
      <c r="S1757" s="3" t="s">
        <v>87</v>
      </c>
      <c r="T1757" s="3">
        <f>COUNTBLANK(shopping_behavior_updated[Customer ID])</f>
        <v>0</v>
      </c>
      <c r="U1757" s="3">
        <f>IF(IFERROR(VLOOKUP(shopping_behavior_updated[[#This Row],[Customer ID]],A1758:$A$3902,1,FALSE),0),1,0)</f>
        <v>0</v>
      </c>
    </row>
    <row r="1758" spans="1:21" x14ac:dyDescent="0.2">
      <c r="A1758" s="3">
        <v>1757</v>
      </c>
      <c r="B1758" s="3">
        <v>49</v>
      </c>
      <c r="C1758" s="3" t="s">
        <v>18</v>
      </c>
      <c r="D1758" s="3" t="s">
        <v>105</v>
      </c>
      <c r="E1758" s="3" t="s">
        <v>66</v>
      </c>
      <c r="F1758" s="3">
        <v>55</v>
      </c>
      <c r="G1758" s="3" t="s">
        <v>81</v>
      </c>
      <c r="H1758" s="3" t="s">
        <v>35</v>
      </c>
      <c r="I1758" s="3" t="s">
        <v>108</v>
      </c>
      <c r="J1758" s="3" t="s">
        <v>56</v>
      </c>
      <c r="K1758" s="3">
        <v>28</v>
      </c>
      <c r="L1758" s="3" t="s">
        <v>151</v>
      </c>
      <c r="M1758" s="3" t="str">
        <f>IF(shopping_behavior_updated[[#This Row],[Subscription Status]]="","desconocido",shopping_behavior_updated[[#This Row],[Subscription Status]])</f>
        <v>No</v>
      </c>
      <c r="N1758" s="3" t="s">
        <v>37</v>
      </c>
      <c r="O1758" s="3" t="s">
        <v>151</v>
      </c>
      <c r="P1758" s="3" t="s">
        <v>151</v>
      </c>
      <c r="Q1758" s="3">
        <v>14</v>
      </c>
      <c r="R1758" s="3" t="s">
        <v>74</v>
      </c>
      <c r="S1758" s="3" t="s">
        <v>39</v>
      </c>
      <c r="T1758" s="3">
        <f>COUNTBLANK(shopping_behavior_updated[Customer ID])</f>
        <v>0</v>
      </c>
      <c r="U1758" s="3">
        <f>IF(IFERROR(VLOOKUP(shopping_behavior_updated[[#This Row],[Customer ID]],A1759:$A$3902,1,FALSE),0),1,0)</f>
        <v>0</v>
      </c>
    </row>
    <row r="1759" spans="1:21" x14ac:dyDescent="0.2">
      <c r="A1759" s="3">
        <v>1758</v>
      </c>
      <c r="B1759" s="3">
        <v>19</v>
      </c>
      <c r="C1759" s="3" t="s">
        <v>18</v>
      </c>
      <c r="D1759" s="3" t="s">
        <v>80</v>
      </c>
      <c r="E1759" s="3" t="s">
        <v>20</v>
      </c>
      <c r="F1759" s="3">
        <v>94</v>
      </c>
      <c r="G1759" s="3" t="s">
        <v>150</v>
      </c>
      <c r="H1759" s="3" t="s">
        <v>22</v>
      </c>
      <c r="I1759" s="3" t="s">
        <v>133</v>
      </c>
      <c r="J1759" s="3" t="s">
        <v>56</v>
      </c>
      <c r="K1759" s="3">
        <v>36</v>
      </c>
      <c r="L1759" s="3" t="s">
        <v>151</v>
      </c>
      <c r="M1759" s="3" t="str">
        <f>IF(shopping_behavior_updated[[#This Row],[Subscription Status]]="","desconocido",shopping_behavior_updated[[#This Row],[Subscription Status]])</f>
        <v>No</v>
      </c>
      <c r="N1759" s="3" t="s">
        <v>53</v>
      </c>
      <c r="O1759" s="3" t="s">
        <v>151</v>
      </c>
      <c r="P1759" s="3" t="s">
        <v>151</v>
      </c>
      <c r="Q1759" s="3">
        <v>48</v>
      </c>
      <c r="R1759" s="3" t="s">
        <v>85</v>
      </c>
      <c r="S1759" s="3" t="s">
        <v>48</v>
      </c>
      <c r="T1759" s="3">
        <f>COUNTBLANK(shopping_behavior_updated[Customer ID])</f>
        <v>0</v>
      </c>
      <c r="U1759" s="3">
        <f>IF(IFERROR(VLOOKUP(shopping_behavior_updated[[#This Row],[Customer ID]],A1760:$A$3902,1,FALSE),0),1,0)</f>
        <v>0</v>
      </c>
    </row>
    <row r="1760" spans="1:21" x14ac:dyDescent="0.2">
      <c r="A1760" s="3">
        <v>1759</v>
      </c>
      <c r="B1760" s="3">
        <v>27</v>
      </c>
      <c r="C1760" s="3" t="s">
        <v>18</v>
      </c>
      <c r="D1760" s="3" t="s">
        <v>123</v>
      </c>
      <c r="E1760" s="3" t="s">
        <v>66</v>
      </c>
      <c r="F1760" s="3">
        <v>56</v>
      </c>
      <c r="G1760" s="3" t="s">
        <v>137</v>
      </c>
      <c r="H1760" s="3" t="s">
        <v>43</v>
      </c>
      <c r="I1760" s="3" t="s">
        <v>64</v>
      </c>
      <c r="J1760" s="3" t="s">
        <v>24</v>
      </c>
      <c r="K1760" s="3">
        <v>43</v>
      </c>
      <c r="L1760" s="3" t="s">
        <v>151</v>
      </c>
      <c r="M1760" s="3" t="str">
        <f>IF(shopping_behavior_updated[[#This Row],[Subscription Status]]="","desconocido",shopping_behavior_updated[[#This Row],[Subscription Status]])</f>
        <v>No</v>
      </c>
      <c r="N1760" s="3" t="s">
        <v>37</v>
      </c>
      <c r="O1760" s="3" t="s">
        <v>151</v>
      </c>
      <c r="P1760" s="3" t="s">
        <v>151</v>
      </c>
      <c r="Q1760" s="3">
        <v>17</v>
      </c>
      <c r="R1760" s="3" t="s">
        <v>27</v>
      </c>
      <c r="S1760" s="3" t="s">
        <v>75</v>
      </c>
      <c r="T1760" s="3">
        <f>COUNTBLANK(shopping_behavior_updated[Customer ID])</f>
        <v>0</v>
      </c>
      <c r="U1760" s="3">
        <f>IF(IFERROR(VLOOKUP(shopping_behavior_updated[[#This Row],[Customer ID]],A1761:$A$3902,1,FALSE),0),1,0)</f>
        <v>0</v>
      </c>
    </row>
    <row r="1761" spans="1:21" x14ac:dyDescent="0.2">
      <c r="A1761" s="3">
        <v>1760</v>
      </c>
      <c r="B1761" s="3">
        <v>68</v>
      </c>
      <c r="C1761" s="3" t="s">
        <v>18</v>
      </c>
      <c r="D1761" s="3" t="s">
        <v>29</v>
      </c>
      <c r="E1761" s="3" t="s">
        <v>20</v>
      </c>
      <c r="F1761" s="3">
        <v>58</v>
      </c>
      <c r="G1761" s="3" t="s">
        <v>59</v>
      </c>
      <c r="H1761" s="3" t="s">
        <v>22</v>
      </c>
      <c r="I1761" s="3" t="s">
        <v>95</v>
      </c>
      <c r="J1761" s="3" t="s">
        <v>36</v>
      </c>
      <c r="K1761" s="3">
        <v>4</v>
      </c>
      <c r="L1761" s="3" t="s">
        <v>151</v>
      </c>
      <c r="M1761" s="3" t="str">
        <f>IF(shopping_behavior_updated[[#This Row],[Subscription Status]]="","desconocido",shopping_behavior_updated[[#This Row],[Subscription Status]])</f>
        <v>No</v>
      </c>
      <c r="N1761" s="3" t="s">
        <v>44</v>
      </c>
      <c r="O1761" s="3" t="s">
        <v>151</v>
      </c>
      <c r="P1761" s="3" t="s">
        <v>151</v>
      </c>
      <c r="Q1761" s="3">
        <v>1</v>
      </c>
      <c r="R1761" s="3" t="s">
        <v>45</v>
      </c>
      <c r="S1761" s="3" t="s">
        <v>39</v>
      </c>
      <c r="T1761" s="3">
        <f>COUNTBLANK(shopping_behavior_updated[Customer ID])</f>
        <v>0</v>
      </c>
      <c r="U1761" s="3">
        <f>IF(IFERROR(VLOOKUP(shopping_behavior_updated[[#This Row],[Customer ID]],A1762:$A$3902,1,FALSE),0),1,0)</f>
        <v>0</v>
      </c>
    </row>
    <row r="1762" spans="1:21" x14ac:dyDescent="0.2">
      <c r="A1762" s="3">
        <v>1761</v>
      </c>
      <c r="B1762" s="3">
        <v>20</v>
      </c>
      <c r="C1762" s="3" t="s">
        <v>18</v>
      </c>
      <c r="D1762" s="3" t="s">
        <v>86</v>
      </c>
      <c r="E1762" s="3" t="s">
        <v>20</v>
      </c>
      <c r="F1762" s="3">
        <v>44</v>
      </c>
      <c r="G1762" s="3" t="s">
        <v>147</v>
      </c>
      <c r="H1762" s="3" t="s">
        <v>91</v>
      </c>
      <c r="I1762" s="3" t="s">
        <v>99</v>
      </c>
      <c r="J1762" s="3" t="s">
        <v>36</v>
      </c>
      <c r="K1762" s="3">
        <v>35</v>
      </c>
      <c r="L1762" s="3" t="s">
        <v>151</v>
      </c>
      <c r="M1762" s="3" t="str">
        <f>IF(shopping_behavior_updated[[#This Row],[Subscription Status]]="","desconocido",shopping_behavior_updated[[#This Row],[Subscription Status]])</f>
        <v>No</v>
      </c>
      <c r="N1762" s="3" t="s">
        <v>53</v>
      </c>
      <c r="O1762" s="3" t="s">
        <v>151</v>
      </c>
      <c r="P1762" s="3" t="s">
        <v>151</v>
      </c>
      <c r="Q1762" s="3">
        <v>39</v>
      </c>
      <c r="R1762" s="3" t="s">
        <v>45</v>
      </c>
      <c r="S1762" s="3" t="s">
        <v>39</v>
      </c>
      <c r="T1762" s="3">
        <f>COUNTBLANK(shopping_behavior_updated[Customer ID])</f>
        <v>0</v>
      </c>
      <c r="U1762" s="3">
        <f>IF(IFERROR(VLOOKUP(shopping_behavior_updated[[#This Row],[Customer ID]],A1763:$A$3902,1,FALSE),0),1,0)</f>
        <v>0</v>
      </c>
    </row>
    <row r="1763" spans="1:21" x14ac:dyDescent="0.2">
      <c r="A1763" s="3">
        <v>1762</v>
      </c>
      <c r="B1763" s="3">
        <v>21</v>
      </c>
      <c r="C1763" s="3" t="s">
        <v>18</v>
      </c>
      <c r="D1763" s="3" t="s">
        <v>103</v>
      </c>
      <c r="E1763" s="3" t="s">
        <v>20</v>
      </c>
      <c r="F1763" s="3">
        <v>95</v>
      </c>
      <c r="G1763" s="3" t="s">
        <v>76</v>
      </c>
      <c r="H1763" s="3" t="s">
        <v>35</v>
      </c>
      <c r="I1763" s="3" t="s">
        <v>95</v>
      </c>
      <c r="J1763" s="3" t="s">
        <v>56</v>
      </c>
      <c r="K1763" s="3">
        <v>49</v>
      </c>
      <c r="L1763" s="3" t="s">
        <v>151</v>
      </c>
      <c r="M1763" s="3" t="str">
        <f>IF(shopping_behavior_updated[[#This Row],[Subscription Status]]="","desconocido",shopping_behavior_updated[[#This Row],[Subscription Status]])</f>
        <v>No</v>
      </c>
      <c r="N1763" s="3" t="s">
        <v>69</v>
      </c>
      <c r="O1763" s="3" t="s">
        <v>151</v>
      </c>
      <c r="P1763" s="3" t="s">
        <v>151</v>
      </c>
      <c r="Q1763" s="3">
        <v>24</v>
      </c>
      <c r="R1763" s="3" t="s">
        <v>32</v>
      </c>
      <c r="S1763" s="3" t="s">
        <v>39</v>
      </c>
      <c r="T1763" s="3">
        <f>COUNTBLANK(shopping_behavior_updated[Customer ID])</f>
        <v>0</v>
      </c>
      <c r="U1763" s="3">
        <f>IF(IFERROR(VLOOKUP(shopping_behavior_updated[[#This Row],[Customer ID]],A1764:$A$3902,1,FALSE),0),1,0)</f>
        <v>0</v>
      </c>
    </row>
    <row r="1764" spans="1:21" x14ac:dyDescent="0.2">
      <c r="A1764" s="3">
        <v>1763</v>
      </c>
      <c r="B1764" s="3">
        <v>36</v>
      </c>
      <c r="C1764" s="3" t="s">
        <v>18</v>
      </c>
      <c r="D1764" s="3" t="s">
        <v>40</v>
      </c>
      <c r="E1764" s="3" t="s">
        <v>41</v>
      </c>
      <c r="F1764" s="3">
        <v>42</v>
      </c>
      <c r="G1764" s="3" t="s">
        <v>134</v>
      </c>
      <c r="H1764" s="3" t="s">
        <v>43</v>
      </c>
      <c r="I1764" s="3" t="s">
        <v>109</v>
      </c>
      <c r="J1764" s="3" t="s">
        <v>52</v>
      </c>
      <c r="K1764" s="3">
        <v>31</v>
      </c>
      <c r="L1764" s="3" t="s">
        <v>151</v>
      </c>
      <c r="M1764" s="3" t="str">
        <f>IF(shopping_behavior_updated[[#This Row],[Subscription Status]]="","desconocido",shopping_behavior_updated[[#This Row],[Subscription Status]])</f>
        <v>No</v>
      </c>
      <c r="N1764" s="3" t="s">
        <v>26</v>
      </c>
      <c r="O1764" s="3" t="s">
        <v>151</v>
      </c>
      <c r="P1764" s="3" t="s">
        <v>151</v>
      </c>
      <c r="Q1764" s="3">
        <v>41</v>
      </c>
      <c r="R1764" s="3" t="s">
        <v>74</v>
      </c>
      <c r="S1764" s="3" t="s">
        <v>28</v>
      </c>
      <c r="T1764" s="3">
        <f>COUNTBLANK(shopping_behavior_updated[Customer ID])</f>
        <v>0</v>
      </c>
      <c r="U1764" s="3">
        <f>IF(IFERROR(VLOOKUP(shopping_behavior_updated[[#This Row],[Customer ID]],A1765:$A$3902,1,FALSE),0),1,0)</f>
        <v>0</v>
      </c>
    </row>
    <row r="1765" spans="1:21" x14ac:dyDescent="0.2">
      <c r="A1765" s="3">
        <v>1764</v>
      </c>
      <c r="B1765" s="3">
        <v>37</v>
      </c>
      <c r="C1765" s="3" t="s">
        <v>18</v>
      </c>
      <c r="D1765" s="3" t="s">
        <v>105</v>
      </c>
      <c r="E1765" s="3" t="s">
        <v>66</v>
      </c>
      <c r="F1765" s="3">
        <v>93</v>
      </c>
      <c r="G1765" s="3" t="s">
        <v>128</v>
      </c>
      <c r="H1765" s="3" t="s">
        <v>43</v>
      </c>
      <c r="I1765" s="3" t="s">
        <v>92</v>
      </c>
      <c r="J1765" s="3" t="s">
        <v>24</v>
      </c>
      <c r="K1765" s="3">
        <v>39</v>
      </c>
      <c r="L1765" s="3" t="s">
        <v>151</v>
      </c>
      <c r="M1765" s="3" t="str">
        <f>IF(shopping_behavior_updated[[#This Row],[Subscription Status]]="","desconocido",shopping_behavior_updated[[#This Row],[Subscription Status]])</f>
        <v>No</v>
      </c>
      <c r="N1765" s="3" t="s">
        <v>73</v>
      </c>
      <c r="O1765" s="3" t="s">
        <v>151</v>
      </c>
      <c r="P1765" s="3" t="s">
        <v>151</v>
      </c>
      <c r="Q1765" s="3">
        <v>28</v>
      </c>
      <c r="R1765" s="3" t="s">
        <v>45</v>
      </c>
      <c r="S1765" s="3" t="s">
        <v>48</v>
      </c>
      <c r="T1765" s="3">
        <f>COUNTBLANK(shopping_behavior_updated[Customer ID])</f>
        <v>0</v>
      </c>
      <c r="U1765" s="3">
        <f>IF(IFERROR(VLOOKUP(shopping_behavior_updated[[#This Row],[Customer ID]],A1766:$A$3902,1,FALSE),0),1,0)</f>
        <v>0</v>
      </c>
    </row>
    <row r="1766" spans="1:21" x14ac:dyDescent="0.2">
      <c r="A1766" s="3">
        <v>1765</v>
      </c>
      <c r="B1766" s="3">
        <v>61</v>
      </c>
      <c r="C1766" s="3" t="s">
        <v>18</v>
      </c>
      <c r="D1766" s="3" t="s">
        <v>80</v>
      </c>
      <c r="E1766" s="3" t="s">
        <v>20</v>
      </c>
      <c r="F1766" s="3">
        <v>56</v>
      </c>
      <c r="G1766" s="3" t="s">
        <v>78</v>
      </c>
      <c r="H1766" s="3" t="s">
        <v>43</v>
      </c>
      <c r="I1766" s="3" t="s">
        <v>60</v>
      </c>
      <c r="J1766" s="3" t="s">
        <v>52</v>
      </c>
      <c r="K1766" s="3">
        <v>3</v>
      </c>
      <c r="L1766" s="3" t="s">
        <v>151</v>
      </c>
      <c r="M1766" s="3" t="str">
        <f>IF(shopping_behavior_updated[[#This Row],[Subscription Status]]="","desconocido",shopping_behavior_updated[[#This Row],[Subscription Status]])</f>
        <v>No</v>
      </c>
      <c r="N1766" s="3" t="s">
        <v>73</v>
      </c>
      <c r="O1766" s="3" t="s">
        <v>151</v>
      </c>
      <c r="P1766" s="3" t="s">
        <v>151</v>
      </c>
      <c r="Q1766" s="3">
        <v>34</v>
      </c>
      <c r="R1766" s="3" t="s">
        <v>27</v>
      </c>
      <c r="S1766" s="3" t="s">
        <v>57</v>
      </c>
      <c r="T1766" s="3">
        <f>COUNTBLANK(shopping_behavior_updated[Customer ID])</f>
        <v>0</v>
      </c>
      <c r="U1766" s="3">
        <f>IF(IFERROR(VLOOKUP(shopping_behavior_updated[[#This Row],[Customer ID]],A1767:$A$3902,1,FALSE),0),1,0)</f>
        <v>0</v>
      </c>
    </row>
    <row r="1767" spans="1:21" x14ac:dyDescent="0.2">
      <c r="A1767" s="3">
        <v>1766</v>
      </c>
      <c r="B1767" s="3">
        <v>68</v>
      </c>
      <c r="C1767" s="3" t="s">
        <v>18</v>
      </c>
      <c r="D1767" s="3" t="s">
        <v>103</v>
      </c>
      <c r="E1767" s="3" t="s">
        <v>20</v>
      </c>
      <c r="F1767" s="3">
        <v>88</v>
      </c>
      <c r="G1767" s="3" t="s">
        <v>129</v>
      </c>
      <c r="H1767" s="3" t="s">
        <v>43</v>
      </c>
      <c r="I1767" s="3" t="s">
        <v>120</v>
      </c>
      <c r="J1767" s="3" t="s">
        <v>36</v>
      </c>
      <c r="K1767" s="3">
        <v>41</v>
      </c>
      <c r="L1767" s="3" t="s">
        <v>151</v>
      </c>
      <c r="M1767" s="3" t="str">
        <f>IF(shopping_behavior_updated[[#This Row],[Subscription Status]]="","desconocido",shopping_behavior_updated[[#This Row],[Subscription Status]])</f>
        <v>No</v>
      </c>
      <c r="N1767" s="3" t="s">
        <v>69</v>
      </c>
      <c r="O1767" s="3" t="s">
        <v>151</v>
      </c>
      <c r="P1767" s="3" t="s">
        <v>151</v>
      </c>
      <c r="Q1767" s="3">
        <v>41</v>
      </c>
      <c r="R1767" s="3" t="s">
        <v>27</v>
      </c>
      <c r="S1767" s="3" t="s">
        <v>57</v>
      </c>
      <c r="T1767" s="3">
        <f>COUNTBLANK(shopping_behavior_updated[Customer ID])</f>
        <v>0</v>
      </c>
      <c r="U1767" s="3">
        <f>IF(IFERROR(VLOOKUP(shopping_behavior_updated[[#This Row],[Customer ID]],A1768:$A$3902,1,FALSE),0),1,0)</f>
        <v>0</v>
      </c>
    </row>
    <row r="1768" spans="1:21" x14ac:dyDescent="0.2">
      <c r="A1768" s="3">
        <v>1767</v>
      </c>
      <c r="B1768" s="3">
        <v>60</v>
      </c>
      <c r="C1768" s="3" t="s">
        <v>18</v>
      </c>
      <c r="D1768" s="3" t="s">
        <v>29</v>
      </c>
      <c r="E1768" s="3" t="s">
        <v>20</v>
      </c>
      <c r="F1768" s="3">
        <v>54</v>
      </c>
      <c r="G1768" s="3" t="s">
        <v>119</v>
      </c>
      <c r="H1768" s="3" t="s">
        <v>35</v>
      </c>
      <c r="I1768" s="3" t="s">
        <v>108</v>
      </c>
      <c r="J1768" s="3" t="s">
        <v>24</v>
      </c>
      <c r="K1768" s="3">
        <v>43</v>
      </c>
      <c r="L1768" s="3" t="s">
        <v>151</v>
      </c>
      <c r="M1768" s="3" t="str">
        <f>IF(shopping_behavior_updated[[#This Row],[Subscription Status]]="","desconocido",shopping_behavior_updated[[#This Row],[Subscription Status]])</f>
        <v>No</v>
      </c>
      <c r="N1768" s="3" t="s">
        <v>69</v>
      </c>
      <c r="O1768" s="3" t="s">
        <v>151</v>
      </c>
      <c r="P1768" s="3" t="s">
        <v>151</v>
      </c>
      <c r="Q1768" s="3">
        <v>27</v>
      </c>
      <c r="R1768" s="3" t="s">
        <v>32</v>
      </c>
      <c r="S1768" s="3" t="s">
        <v>75</v>
      </c>
      <c r="T1768" s="3">
        <f>COUNTBLANK(shopping_behavior_updated[Customer ID])</f>
        <v>0</v>
      </c>
      <c r="U1768" s="3">
        <f>IF(IFERROR(VLOOKUP(shopping_behavior_updated[[#This Row],[Customer ID]],A1769:$A$3902,1,FALSE),0),1,0)</f>
        <v>0</v>
      </c>
    </row>
    <row r="1769" spans="1:21" x14ac:dyDescent="0.2">
      <c r="A1769" s="3">
        <v>1768</v>
      </c>
      <c r="B1769" s="3">
        <v>69</v>
      </c>
      <c r="C1769" s="3" t="s">
        <v>18</v>
      </c>
      <c r="D1769" s="3" t="s">
        <v>105</v>
      </c>
      <c r="E1769" s="3" t="s">
        <v>66</v>
      </c>
      <c r="F1769" s="3">
        <v>89</v>
      </c>
      <c r="G1769" s="3" t="s">
        <v>147</v>
      </c>
      <c r="H1769" s="3" t="s">
        <v>22</v>
      </c>
      <c r="I1769" s="3" t="s">
        <v>92</v>
      </c>
      <c r="J1769" s="3" t="s">
        <v>56</v>
      </c>
      <c r="K1769" s="3">
        <v>38</v>
      </c>
      <c r="L1769" s="3" t="s">
        <v>151</v>
      </c>
      <c r="M1769" s="3" t="str">
        <f>IF(shopping_behavior_updated[[#This Row],[Subscription Status]]="","desconocido",shopping_behavior_updated[[#This Row],[Subscription Status]])</f>
        <v>No</v>
      </c>
      <c r="N1769" s="3" t="s">
        <v>69</v>
      </c>
      <c r="O1769" s="3" t="s">
        <v>151</v>
      </c>
      <c r="P1769" s="3" t="s">
        <v>151</v>
      </c>
      <c r="Q1769" s="3">
        <v>46</v>
      </c>
      <c r="R1769" s="3" t="s">
        <v>85</v>
      </c>
      <c r="S1769" s="3" t="s">
        <v>28</v>
      </c>
      <c r="T1769" s="3">
        <f>COUNTBLANK(shopping_behavior_updated[Customer ID])</f>
        <v>0</v>
      </c>
      <c r="U1769" s="3">
        <f>IF(IFERROR(VLOOKUP(shopping_behavior_updated[[#This Row],[Customer ID]],A1770:$A$3902,1,FALSE),0),1,0)</f>
        <v>0</v>
      </c>
    </row>
    <row r="1770" spans="1:21" x14ac:dyDescent="0.2">
      <c r="A1770" s="3">
        <v>1769</v>
      </c>
      <c r="B1770" s="3">
        <v>25</v>
      </c>
      <c r="C1770" s="3" t="s">
        <v>18</v>
      </c>
      <c r="D1770" s="3" t="s">
        <v>40</v>
      </c>
      <c r="E1770" s="3" t="s">
        <v>41</v>
      </c>
      <c r="F1770" s="3">
        <v>45</v>
      </c>
      <c r="G1770" s="3" t="s">
        <v>144</v>
      </c>
      <c r="H1770" s="3" t="s">
        <v>43</v>
      </c>
      <c r="I1770" s="3" t="s">
        <v>125</v>
      </c>
      <c r="J1770" s="3" t="s">
        <v>52</v>
      </c>
      <c r="K1770" s="3">
        <v>39</v>
      </c>
      <c r="L1770" s="3" t="s">
        <v>151</v>
      </c>
      <c r="M1770" s="3" t="str">
        <f>IF(shopping_behavior_updated[[#This Row],[Subscription Status]]="","desconocido",shopping_behavior_updated[[#This Row],[Subscription Status]])</f>
        <v>No</v>
      </c>
      <c r="N1770" s="3" t="s">
        <v>69</v>
      </c>
      <c r="O1770" s="3" t="s">
        <v>151</v>
      </c>
      <c r="P1770" s="3" t="s">
        <v>151</v>
      </c>
      <c r="Q1770" s="3">
        <v>2</v>
      </c>
      <c r="R1770" s="3" t="s">
        <v>45</v>
      </c>
      <c r="S1770" s="3" t="s">
        <v>96</v>
      </c>
      <c r="T1770" s="3">
        <f>COUNTBLANK(shopping_behavior_updated[Customer ID])</f>
        <v>0</v>
      </c>
      <c r="U1770" s="3">
        <f>IF(IFERROR(VLOOKUP(shopping_behavior_updated[[#This Row],[Customer ID]],A1771:$A$3902,1,FALSE),0),1,0)</f>
        <v>0</v>
      </c>
    </row>
    <row r="1771" spans="1:21" x14ac:dyDescent="0.2">
      <c r="A1771" s="3">
        <v>1770</v>
      </c>
      <c r="B1771" s="3">
        <v>32</v>
      </c>
      <c r="C1771" s="3" t="s">
        <v>18</v>
      </c>
      <c r="D1771" s="3" t="s">
        <v>124</v>
      </c>
      <c r="E1771" s="3" t="s">
        <v>20</v>
      </c>
      <c r="F1771" s="3">
        <v>75</v>
      </c>
      <c r="G1771" s="3" t="s">
        <v>119</v>
      </c>
      <c r="H1771" s="3" t="s">
        <v>22</v>
      </c>
      <c r="I1771" s="3" t="s">
        <v>109</v>
      </c>
      <c r="J1771" s="3" t="s">
        <v>24</v>
      </c>
      <c r="K1771" s="3">
        <v>43</v>
      </c>
      <c r="L1771" s="3" t="s">
        <v>151</v>
      </c>
      <c r="M1771" s="3" t="str">
        <f>IF(shopping_behavior_updated[[#This Row],[Subscription Status]]="","desconocido",shopping_behavior_updated[[#This Row],[Subscription Status]])</f>
        <v>No</v>
      </c>
      <c r="N1771" s="3" t="s">
        <v>37</v>
      </c>
      <c r="O1771" s="3" t="s">
        <v>151</v>
      </c>
      <c r="P1771" s="3" t="s">
        <v>151</v>
      </c>
      <c r="Q1771" s="3">
        <v>45</v>
      </c>
      <c r="R1771" s="3" t="s">
        <v>32</v>
      </c>
      <c r="S1771" s="3" t="s">
        <v>87</v>
      </c>
      <c r="T1771" s="3">
        <f>COUNTBLANK(shopping_behavior_updated[Customer ID])</f>
        <v>0</v>
      </c>
      <c r="U1771" s="3">
        <f>IF(IFERROR(VLOOKUP(shopping_behavior_updated[[#This Row],[Customer ID]],A1772:$A$3902,1,FALSE),0),1,0)</f>
        <v>0</v>
      </c>
    </row>
    <row r="1772" spans="1:21" x14ac:dyDescent="0.2">
      <c r="A1772" s="3">
        <v>1771</v>
      </c>
      <c r="B1772" s="3">
        <v>53</v>
      </c>
      <c r="C1772" s="3" t="s">
        <v>18</v>
      </c>
      <c r="D1772" s="3" t="s">
        <v>131</v>
      </c>
      <c r="E1772" s="3" t="s">
        <v>66</v>
      </c>
      <c r="F1772" s="3">
        <v>22</v>
      </c>
      <c r="G1772" s="3" t="s">
        <v>150</v>
      </c>
      <c r="H1772" s="3" t="s">
        <v>43</v>
      </c>
      <c r="I1772" s="3" t="s">
        <v>68</v>
      </c>
      <c r="J1772" s="3" t="s">
        <v>56</v>
      </c>
      <c r="K1772" s="3">
        <v>43</v>
      </c>
      <c r="L1772" s="3" t="s">
        <v>151</v>
      </c>
      <c r="M1772" s="3" t="str">
        <f>IF(shopping_behavior_updated[[#This Row],[Subscription Status]]="","desconocido",shopping_behavior_updated[[#This Row],[Subscription Status]])</f>
        <v>No</v>
      </c>
      <c r="N1772" s="3" t="s">
        <v>26</v>
      </c>
      <c r="O1772" s="3" t="s">
        <v>151</v>
      </c>
      <c r="P1772" s="3" t="s">
        <v>151</v>
      </c>
      <c r="Q1772" s="3">
        <v>34</v>
      </c>
      <c r="R1772" s="3" t="s">
        <v>74</v>
      </c>
      <c r="S1772" s="3" t="s">
        <v>39</v>
      </c>
      <c r="T1772" s="3">
        <f>COUNTBLANK(shopping_behavior_updated[Customer ID])</f>
        <v>0</v>
      </c>
      <c r="U1772" s="3">
        <f>IF(IFERROR(VLOOKUP(shopping_behavior_updated[[#This Row],[Customer ID]],A1773:$A$3902,1,FALSE),0),1,0)</f>
        <v>0</v>
      </c>
    </row>
    <row r="1773" spans="1:21" x14ac:dyDescent="0.2">
      <c r="A1773" s="3">
        <v>1772</v>
      </c>
      <c r="B1773" s="3">
        <v>46</v>
      </c>
      <c r="C1773" s="3" t="s">
        <v>18</v>
      </c>
      <c r="D1773" s="3" t="s">
        <v>54</v>
      </c>
      <c r="E1773" s="3" t="s">
        <v>20</v>
      </c>
      <c r="F1773" s="3">
        <v>82</v>
      </c>
      <c r="G1773" s="3" t="s">
        <v>115</v>
      </c>
      <c r="H1773" s="3" t="s">
        <v>91</v>
      </c>
      <c r="I1773" s="3" t="s">
        <v>47</v>
      </c>
      <c r="J1773" s="3" t="s">
        <v>56</v>
      </c>
      <c r="K1773" s="3">
        <v>47</v>
      </c>
      <c r="L1773" s="3" t="s">
        <v>151</v>
      </c>
      <c r="M1773" s="3" t="str">
        <f>IF(shopping_behavior_updated[[#This Row],[Subscription Status]]="","desconocido",shopping_behavior_updated[[#This Row],[Subscription Status]])</f>
        <v>No</v>
      </c>
      <c r="N1773" s="3" t="s">
        <v>73</v>
      </c>
      <c r="O1773" s="3" t="s">
        <v>151</v>
      </c>
      <c r="P1773" s="3" t="s">
        <v>151</v>
      </c>
      <c r="Q1773" s="3">
        <v>9</v>
      </c>
      <c r="R1773" s="3" t="s">
        <v>38</v>
      </c>
      <c r="S1773" s="3" t="s">
        <v>48</v>
      </c>
      <c r="T1773" s="3">
        <f>COUNTBLANK(shopping_behavior_updated[Customer ID])</f>
        <v>0</v>
      </c>
      <c r="U1773" s="3">
        <f>IF(IFERROR(VLOOKUP(shopping_behavior_updated[[#This Row],[Customer ID]],A1774:$A$3902,1,FALSE),0),1,0)</f>
        <v>0</v>
      </c>
    </row>
    <row r="1774" spans="1:21" x14ac:dyDescent="0.2">
      <c r="A1774" s="3">
        <v>1773</v>
      </c>
      <c r="B1774" s="3">
        <v>58</v>
      </c>
      <c r="C1774" s="3" t="s">
        <v>18</v>
      </c>
      <c r="D1774" s="3" t="s">
        <v>70</v>
      </c>
      <c r="E1774" s="3" t="s">
        <v>41</v>
      </c>
      <c r="F1774" s="3">
        <v>34</v>
      </c>
      <c r="G1774" s="3" t="s">
        <v>76</v>
      </c>
      <c r="H1774" s="3" t="s">
        <v>43</v>
      </c>
      <c r="I1774" s="3" t="s">
        <v>79</v>
      </c>
      <c r="J1774" s="3" t="s">
        <v>52</v>
      </c>
      <c r="K1774" s="3">
        <v>31</v>
      </c>
      <c r="L1774" s="3" t="s">
        <v>151</v>
      </c>
      <c r="M1774" s="3" t="str">
        <f>IF(shopping_behavior_updated[[#This Row],[Subscription Status]]="","desconocido",shopping_behavior_updated[[#This Row],[Subscription Status]])</f>
        <v>No</v>
      </c>
      <c r="N1774" s="3" t="s">
        <v>69</v>
      </c>
      <c r="O1774" s="3" t="s">
        <v>151</v>
      </c>
      <c r="P1774" s="3" t="s">
        <v>151</v>
      </c>
      <c r="Q1774" s="3">
        <v>1</v>
      </c>
      <c r="R1774" s="3" t="s">
        <v>74</v>
      </c>
      <c r="S1774" s="3" t="s">
        <v>48</v>
      </c>
      <c r="T1774" s="3">
        <f>COUNTBLANK(shopping_behavior_updated[Customer ID])</f>
        <v>0</v>
      </c>
      <c r="U1774" s="3">
        <f>IF(IFERROR(VLOOKUP(shopping_behavior_updated[[#This Row],[Customer ID]],A1775:$A$3902,1,FALSE),0),1,0)</f>
        <v>0</v>
      </c>
    </row>
    <row r="1775" spans="1:21" x14ac:dyDescent="0.2">
      <c r="A1775" s="3">
        <v>1774</v>
      </c>
      <c r="B1775" s="3">
        <v>21</v>
      </c>
      <c r="C1775" s="3" t="s">
        <v>18</v>
      </c>
      <c r="D1775" s="3" t="s">
        <v>61</v>
      </c>
      <c r="E1775" s="3" t="s">
        <v>62</v>
      </c>
      <c r="F1775" s="3">
        <v>92</v>
      </c>
      <c r="G1775" s="3" t="s">
        <v>63</v>
      </c>
      <c r="H1775" s="3" t="s">
        <v>43</v>
      </c>
      <c r="I1775" s="3" t="s">
        <v>143</v>
      </c>
      <c r="J1775" s="3" t="s">
        <v>52</v>
      </c>
      <c r="K1775" s="3">
        <v>27</v>
      </c>
      <c r="L1775" s="3" t="s">
        <v>151</v>
      </c>
      <c r="M1775" s="3" t="str">
        <f>IF(shopping_behavior_updated[[#This Row],[Subscription Status]]="","desconocido",shopping_behavior_updated[[#This Row],[Subscription Status]])</f>
        <v>No</v>
      </c>
      <c r="N1775" s="3" t="s">
        <v>37</v>
      </c>
      <c r="O1775" s="3" t="s">
        <v>151</v>
      </c>
      <c r="P1775" s="3" t="s">
        <v>151</v>
      </c>
      <c r="Q1775" s="3">
        <v>17</v>
      </c>
      <c r="R1775" s="3" t="s">
        <v>45</v>
      </c>
      <c r="S1775" s="3" t="s">
        <v>48</v>
      </c>
      <c r="T1775" s="3">
        <f>COUNTBLANK(shopping_behavior_updated[Customer ID])</f>
        <v>0</v>
      </c>
      <c r="U1775" s="3">
        <f>IF(IFERROR(VLOOKUP(shopping_behavior_updated[[#This Row],[Customer ID]],A1776:$A$3902,1,FALSE),0),1,0)</f>
        <v>0</v>
      </c>
    </row>
    <row r="1776" spans="1:21" x14ac:dyDescent="0.2">
      <c r="A1776" s="3">
        <v>1775</v>
      </c>
      <c r="B1776" s="3">
        <v>46</v>
      </c>
      <c r="C1776" s="3" t="s">
        <v>18</v>
      </c>
      <c r="D1776" s="3" t="s">
        <v>29</v>
      </c>
      <c r="E1776" s="3" t="s">
        <v>20</v>
      </c>
      <c r="F1776" s="3">
        <v>78</v>
      </c>
      <c r="G1776" s="3" t="s">
        <v>83</v>
      </c>
      <c r="H1776" s="3" t="s">
        <v>43</v>
      </c>
      <c r="I1776" s="3" t="s">
        <v>92</v>
      </c>
      <c r="J1776" s="3" t="s">
        <v>36</v>
      </c>
      <c r="K1776" s="3">
        <v>37</v>
      </c>
      <c r="L1776" s="3" t="s">
        <v>151</v>
      </c>
      <c r="M1776" s="3" t="str">
        <f>IF(shopping_behavior_updated[[#This Row],[Subscription Status]]="","desconocido",shopping_behavior_updated[[#This Row],[Subscription Status]])</f>
        <v>No</v>
      </c>
      <c r="N1776" s="3" t="s">
        <v>26</v>
      </c>
      <c r="O1776" s="3" t="s">
        <v>151</v>
      </c>
      <c r="P1776" s="3" t="s">
        <v>151</v>
      </c>
      <c r="Q1776" s="3">
        <v>6</v>
      </c>
      <c r="R1776" s="3" t="s">
        <v>45</v>
      </c>
      <c r="S1776" s="3" t="s">
        <v>39</v>
      </c>
      <c r="T1776" s="3">
        <f>COUNTBLANK(shopping_behavior_updated[Customer ID])</f>
        <v>0</v>
      </c>
      <c r="U1776" s="3">
        <f>IF(IFERROR(VLOOKUP(shopping_behavior_updated[[#This Row],[Customer ID]],A1777:$A$3902,1,FALSE),0),1,0)</f>
        <v>0</v>
      </c>
    </row>
    <row r="1777" spans="1:21" x14ac:dyDescent="0.2">
      <c r="A1777" s="3">
        <v>1776</v>
      </c>
      <c r="B1777" s="3">
        <v>18</v>
      </c>
      <c r="C1777" s="3" t="s">
        <v>18</v>
      </c>
      <c r="D1777" s="3" t="s">
        <v>101</v>
      </c>
      <c r="E1777" s="3" t="s">
        <v>62</v>
      </c>
      <c r="F1777" s="3">
        <v>47</v>
      </c>
      <c r="G1777" s="3" t="s">
        <v>145</v>
      </c>
      <c r="H1777" s="3" t="s">
        <v>43</v>
      </c>
      <c r="I1777" s="3" t="s">
        <v>82</v>
      </c>
      <c r="J1777" s="3" t="s">
        <v>36</v>
      </c>
      <c r="K1777" s="3">
        <v>33</v>
      </c>
      <c r="L1777" s="3" t="s">
        <v>151</v>
      </c>
      <c r="M1777" s="3" t="str">
        <f>IF(shopping_behavior_updated[[#This Row],[Subscription Status]]="","desconocido",shopping_behavior_updated[[#This Row],[Subscription Status]])</f>
        <v>No</v>
      </c>
      <c r="N1777" s="3" t="s">
        <v>69</v>
      </c>
      <c r="O1777" s="3" t="s">
        <v>151</v>
      </c>
      <c r="P1777" s="3" t="s">
        <v>151</v>
      </c>
      <c r="Q1777" s="3">
        <v>12</v>
      </c>
      <c r="R1777" s="3" t="s">
        <v>32</v>
      </c>
      <c r="S1777" s="3" t="s">
        <v>75</v>
      </c>
      <c r="T1777" s="3">
        <f>COUNTBLANK(shopping_behavior_updated[Customer ID])</f>
        <v>0</v>
      </c>
      <c r="U1777" s="3">
        <f>IF(IFERROR(VLOOKUP(shopping_behavior_updated[[#This Row],[Customer ID]],A1778:$A$3902,1,FALSE),0),1,0)</f>
        <v>0</v>
      </c>
    </row>
    <row r="1778" spans="1:21" x14ac:dyDescent="0.2">
      <c r="A1778" s="3">
        <v>1777</v>
      </c>
      <c r="B1778" s="3">
        <v>56</v>
      </c>
      <c r="C1778" s="3" t="s">
        <v>18</v>
      </c>
      <c r="D1778" s="3" t="s">
        <v>101</v>
      </c>
      <c r="E1778" s="3" t="s">
        <v>62</v>
      </c>
      <c r="F1778" s="3">
        <v>64</v>
      </c>
      <c r="G1778" s="3" t="s">
        <v>116</v>
      </c>
      <c r="H1778" s="3" t="s">
        <v>22</v>
      </c>
      <c r="I1778" s="3" t="s">
        <v>108</v>
      </c>
      <c r="J1778" s="3" t="s">
        <v>52</v>
      </c>
      <c r="K1778" s="3">
        <v>34</v>
      </c>
      <c r="L1778" s="3" t="s">
        <v>151</v>
      </c>
      <c r="M1778" s="3" t="str">
        <f>IF(shopping_behavior_updated[[#This Row],[Subscription Status]]="","desconocido",shopping_behavior_updated[[#This Row],[Subscription Status]])</f>
        <v>No</v>
      </c>
      <c r="N1778" s="3" t="s">
        <v>37</v>
      </c>
      <c r="O1778" s="3" t="s">
        <v>151</v>
      </c>
      <c r="P1778" s="3" t="s">
        <v>151</v>
      </c>
      <c r="Q1778" s="3">
        <v>10</v>
      </c>
      <c r="R1778" s="3" t="s">
        <v>27</v>
      </c>
      <c r="S1778" s="3" t="s">
        <v>96</v>
      </c>
      <c r="T1778" s="3">
        <f>COUNTBLANK(shopping_behavior_updated[Customer ID])</f>
        <v>0</v>
      </c>
      <c r="U1778" s="3">
        <f>IF(IFERROR(VLOOKUP(shopping_behavior_updated[[#This Row],[Customer ID]],A1779:$A$3902,1,FALSE),0),1,0)</f>
        <v>0</v>
      </c>
    </row>
    <row r="1779" spans="1:21" x14ac:dyDescent="0.2">
      <c r="A1779" s="3">
        <v>1778</v>
      </c>
      <c r="B1779" s="3">
        <v>18</v>
      </c>
      <c r="C1779" s="3" t="s">
        <v>18</v>
      </c>
      <c r="D1779" s="3" t="s">
        <v>49</v>
      </c>
      <c r="E1779" s="3" t="s">
        <v>41</v>
      </c>
      <c r="F1779" s="3">
        <v>44</v>
      </c>
      <c r="G1779" s="3" t="s">
        <v>147</v>
      </c>
      <c r="H1779" s="3" t="s">
        <v>22</v>
      </c>
      <c r="I1779" s="3" t="s">
        <v>72</v>
      </c>
      <c r="J1779" s="3" t="s">
        <v>24</v>
      </c>
      <c r="K1779" s="3">
        <v>47</v>
      </c>
      <c r="L1779" s="3" t="s">
        <v>151</v>
      </c>
      <c r="M1779" s="3" t="str">
        <f>IF(shopping_behavior_updated[[#This Row],[Subscription Status]]="","desconocido",shopping_behavior_updated[[#This Row],[Subscription Status]])</f>
        <v>No</v>
      </c>
      <c r="N1779" s="3" t="s">
        <v>37</v>
      </c>
      <c r="O1779" s="3" t="s">
        <v>151</v>
      </c>
      <c r="P1779" s="3" t="s">
        <v>151</v>
      </c>
      <c r="Q1779" s="3">
        <v>4</v>
      </c>
      <c r="R1779" s="3" t="s">
        <v>32</v>
      </c>
      <c r="S1779" s="3" t="s">
        <v>28</v>
      </c>
      <c r="T1779" s="3">
        <f>COUNTBLANK(shopping_behavior_updated[Customer ID])</f>
        <v>0</v>
      </c>
      <c r="U1779" s="3">
        <f>IF(IFERROR(VLOOKUP(shopping_behavior_updated[[#This Row],[Customer ID]],A1780:$A$3902,1,FALSE),0),1,0)</f>
        <v>0</v>
      </c>
    </row>
    <row r="1780" spans="1:21" x14ac:dyDescent="0.2">
      <c r="A1780" s="3">
        <v>1779</v>
      </c>
      <c r="B1780" s="3">
        <v>49</v>
      </c>
      <c r="C1780" s="3" t="s">
        <v>18</v>
      </c>
      <c r="D1780" s="3" t="s">
        <v>132</v>
      </c>
      <c r="E1780" s="3" t="s">
        <v>66</v>
      </c>
      <c r="F1780" s="3">
        <v>94</v>
      </c>
      <c r="G1780" s="3" t="s">
        <v>104</v>
      </c>
      <c r="H1780" s="3" t="s">
        <v>43</v>
      </c>
      <c r="I1780" s="3" t="s">
        <v>107</v>
      </c>
      <c r="J1780" s="3" t="s">
        <v>24</v>
      </c>
      <c r="K1780" s="3">
        <v>49</v>
      </c>
      <c r="L1780" s="3" t="s">
        <v>151</v>
      </c>
      <c r="M1780" s="3" t="str">
        <f>IF(shopping_behavior_updated[[#This Row],[Subscription Status]]="","desconocido",shopping_behavior_updated[[#This Row],[Subscription Status]])</f>
        <v>No</v>
      </c>
      <c r="N1780" s="3" t="s">
        <v>73</v>
      </c>
      <c r="O1780" s="3" t="s">
        <v>151</v>
      </c>
      <c r="P1780" s="3" t="s">
        <v>151</v>
      </c>
      <c r="Q1780" s="3">
        <v>8</v>
      </c>
      <c r="R1780" s="3" t="s">
        <v>85</v>
      </c>
      <c r="S1780" s="3" t="s">
        <v>75</v>
      </c>
      <c r="T1780" s="3">
        <f>COUNTBLANK(shopping_behavior_updated[Customer ID])</f>
        <v>0</v>
      </c>
      <c r="U1780" s="3">
        <f>IF(IFERROR(VLOOKUP(shopping_behavior_updated[[#This Row],[Customer ID]],A1781:$A$3902,1,FALSE),0),1,0)</f>
        <v>0</v>
      </c>
    </row>
    <row r="1781" spans="1:21" x14ac:dyDescent="0.2">
      <c r="A1781" s="3">
        <v>1780</v>
      </c>
      <c r="B1781" s="3">
        <v>29</v>
      </c>
      <c r="C1781" s="3" t="s">
        <v>18</v>
      </c>
      <c r="D1781" s="3" t="s">
        <v>118</v>
      </c>
      <c r="E1781" s="3" t="s">
        <v>66</v>
      </c>
      <c r="F1781" s="3">
        <v>62</v>
      </c>
      <c r="G1781" s="3" t="s">
        <v>140</v>
      </c>
      <c r="H1781" s="3" t="s">
        <v>43</v>
      </c>
      <c r="I1781" s="3" t="s">
        <v>60</v>
      </c>
      <c r="J1781" s="3" t="s">
        <v>24</v>
      </c>
      <c r="K1781" s="3">
        <v>43</v>
      </c>
      <c r="L1781" s="3" t="s">
        <v>151</v>
      </c>
      <c r="M1781" s="3" t="str">
        <f>IF(shopping_behavior_updated[[#This Row],[Subscription Status]]="","desconocido",shopping_behavior_updated[[#This Row],[Subscription Status]])</f>
        <v>No</v>
      </c>
      <c r="N1781" s="3" t="s">
        <v>37</v>
      </c>
      <c r="O1781" s="3" t="s">
        <v>151</v>
      </c>
      <c r="P1781" s="3" t="s">
        <v>151</v>
      </c>
      <c r="Q1781" s="3">
        <v>41</v>
      </c>
      <c r="R1781" s="3" t="s">
        <v>27</v>
      </c>
      <c r="S1781" s="3" t="s">
        <v>39</v>
      </c>
      <c r="T1781" s="3">
        <f>COUNTBLANK(shopping_behavior_updated[Customer ID])</f>
        <v>0</v>
      </c>
      <c r="U1781" s="3">
        <f>IF(IFERROR(VLOOKUP(shopping_behavior_updated[[#This Row],[Customer ID]],A1782:$A$3902,1,FALSE),0),1,0)</f>
        <v>0</v>
      </c>
    </row>
    <row r="1782" spans="1:21" x14ac:dyDescent="0.2">
      <c r="A1782" s="3">
        <v>1781</v>
      </c>
      <c r="B1782" s="3">
        <v>67</v>
      </c>
      <c r="C1782" s="3" t="s">
        <v>18</v>
      </c>
      <c r="D1782" s="3" t="s">
        <v>105</v>
      </c>
      <c r="E1782" s="3" t="s">
        <v>66</v>
      </c>
      <c r="F1782" s="3">
        <v>81</v>
      </c>
      <c r="G1782" s="3" t="s">
        <v>113</v>
      </c>
      <c r="H1782" s="3" t="s">
        <v>35</v>
      </c>
      <c r="I1782" s="3" t="s">
        <v>23</v>
      </c>
      <c r="J1782" s="3" t="s">
        <v>52</v>
      </c>
      <c r="K1782" s="3">
        <v>42</v>
      </c>
      <c r="L1782" s="3" t="s">
        <v>151</v>
      </c>
      <c r="M1782" s="3" t="str">
        <f>IF(shopping_behavior_updated[[#This Row],[Subscription Status]]="","desconocido",shopping_behavior_updated[[#This Row],[Subscription Status]])</f>
        <v>No</v>
      </c>
      <c r="N1782" s="3" t="s">
        <v>44</v>
      </c>
      <c r="O1782" s="3" t="s">
        <v>151</v>
      </c>
      <c r="P1782" s="3" t="s">
        <v>151</v>
      </c>
      <c r="Q1782" s="3">
        <v>49</v>
      </c>
      <c r="R1782" s="3" t="s">
        <v>38</v>
      </c>
      <c r="S1782" s="3" t="s">
        <v>39</v>
      </c>
      <c r="T1782" s="3">
        <f>COUNTBLANK(shopping_behavior_updated[Customer ID])</f>
        <v>0</v>
      </c>
      <c r="U1782" s="3">
        <f>IF(IFERROR(VLOOKUP(shopping_behavior_updated[[#This Row],[Customer ID]],A1783:$A$3902,1,FALSE),0),1,0)</f>
        <v>0</v>
      </c>
    </row>
    <row r="1783" spans="1:21" x14ac:dyDescent="0.2">
      <c r="A1783" s="3">
        <v>1782</v>
      </c>
      <c r="B1783" s="3">
        <v>31</v>
      </c>
      <c r="C1783" s="3" t="s">
        <v>18</v>
      </c>
      <c r="D1783" s="3" t="s">
        <v>112</v>
      </c>
      <c r="E1783" s="3" t="s">
        <v>20</v>
      </c>
      <c r="F1783" s="3">
        <v>33</v>
      </c>
      <c r="G1783" s="3" t="s">
        <v>145</v>
      </c>
      <c r="H1783" s="3" t="s">
        <v>43</v>
      </c>
      <c r="I1783" s="3" t="s">
        <v>68</v>
      </c>
      <c r="J1783" s="3" t="s">
        <v>56</v>
      </c>
      <c r="K1783" s="3">
        <v>37</v>
      </c>
      <c r="L1783" s="3" t="s">
        <v>151</v>
      </c>
      <c r="M1783" s="3" t="str">
        <f>IF(shopping_behavior_updated[[#This Row],[Subscription Status]]="","desconocido",shopping_behavior_updated[[#This Row],[Subscription Status]])</f>
        <v>No</v>
      </c>
      <c r="N1783" s="3" t="s">
        <v>26</v>
      </c>
      <c r="O1783" s="3" t="s">
        <v>151</v>
      </c>
      <c r="P1783" s="3" t="s">
        <v>151</v>
      </c>
      <c r="Q1783" s="3">
        <v>49</v>
      </c>
      <c r="R1783" s="3" t="s">
        <v>74</v>
      </c>
      <c r="S1783" s="3" t="s">
        <v>57</v>
      </c>
      <c r="T1783" s="3">
        <f>COUNTBLANK(shopping_behavior_updated[Customer ID])</f>
        <v>0</v>
      </c>
      <c r="U1783" s="3">
        <f>IF(IFERROR(VLOOKUP(shopping_behavior_updated[[#This Row],[Customer ID]],A1784:$A$3902,1,FALSE),0),1,0)</f>
        <v>0</v>
      </c>
    </row>
    <row r="1784" spans="1:21" x14ac:dyDescent="0.2">
      <c r="A1784" s="3">
        <v>1783</v>
      </c>
      <c r="B1784" s="3">
        <v>52</v>
      </c>
      <c r="C1784" s="3" t="s">
        <v>18</v>
      </c>
      <c r="D1784" s="3" t="s">
        <v>94</v>
      </c>
      <c r="E1784" s="3" t="s">
        <v>20</v>
      </c>
      <c r="F1784" s="3">
        <v>88</v>
      </c>
      <c r="G1784" s="3" t="s">
        <v>139</v>
      </c>
      <c r="H1784" s="3" t="s">
        <v>43</v>
      </c>
      <c r="I1784" s="3" t="s">
        <v>92</v>
      </c>
      <c r="J1784" s="3" t="s">
        <v>56</v>
      </c>
      <c r="K1784" s="3">
        <v>27</v>
      </c>
      <c r="L1784" s="3" t="s">
        <v>151</v>
      </c>
      <c r="M1784" s="3" t="str">
        <f>IF(shopping_behavior_updated[[#This Row],[Subscription Status]]="","desconocido",shopping_behavior_updated[[#This Row],[Subscription Status]])</f>
        <v>No</v>
      </c>
      <c r="N1784" s="3" t="s">
        <v>44</v>
      </c>
      <c r="O1784" s="3" t="s">
        <v>151</v>
      </c>
      <c r="P1784" s="3" t="s">
        <v>151</v>
      </c>
      <c r="Q1784" s="3">
        <v>40</v>
      </c>
      <c r="R1784" s="3" t="s">
        <v>74</v>
      </c>
      <c r="S1784" s="3" t="s">
        <v>28</v>
      </c>
      <c r="T1784" s="3">
        <f>COUNTBLANK(shopping_behavior_updated[Customer ID])</f>
        <v>0</v>
      </c>
      <c r="U1784" s="3">
        <f>IF(IFERROR(VLOOKUP(shopping_behavior_updated[[#This Row],[Customer ID]],A1785:$A$3902,1,FALSE),0),1,0)</f>
        <v>0</v>
      </c>
    </row>
    <row r="1785" spans="1:21" x14ac:dyDescent="0.2">
      <c r="A1785" s="3">
        <v>1784</v>
      </c>
      <c r="B1785" s="3">
        <v>42</v>
      </c>
      <c r="C1785" s="3" t="s">
        <v>18</v>
      </c>
      <c r="D1785" s="3" t="s">
        <v>65</v>
      </c>
      <c r="E1785" s="3" t="s">
        <v>66</v>
      </c>
      <c r="F1785" s="3">
        <v>49</v>
      </c>
      <c r="G1785" s="3" t="s">
        <v>122</v>
      </c>
      <c r="H1785" s="3" t="s">
        <v>22</v>
      </c>
      <c r="I1785" s="3" t="s">
        <v>92</v>
      </c>
      <c r="J1785" s="3" t="s">
        <v>24</v>
      </c>
      <c r="K1785" s="3">
        <v>33</v>
      </c>
      <c r="L1785" s="3" t="s">
        <v>151</v>
      </c>
      <c r="M1785" s="3" t="str">
        <f>IF(shopping_behavior_updated[[#This Row],[Subscription Status]]="","desconocido",shopping_behavior_updated[[#This Row],[Subscription Status]])</f>
        <v>No</v>
      </c>
      <c r="N1785" s="3" t="s">
        <v>37</v>
      </c>
      <c r="O1785" s="3" t="s">
        <v>151</v>
      </c>
      <c r="P1785" s="3" t="s">
        <v>151</v>
      </c>
      <c r="Q1785" s="3">
        <v>30</v>
      </c>
      <c r="R1785" s="3" t="s">
        <v>38</v>
      </c>
      <c r="S1785" s="3" t="s">
        <v>87</v>
      </c>
      <c r="T1785" s="3">
        <f>COUNTBLANK(shopping_behavior_updated[Customer ID])</f>
        <v>0</v>
      </c>
      <c r="U1785" s="3">
        <f>IF(IFERROR(VLOOKUP(shopping_behavior_updated[[#This Row],[Customer ID]],A1786:$A$3902,1,FALSE),0),1,0)</f>
        <v>0</v>
      </c>
    </row>
    <row r="1786" spans="1:21" x14ac:dyDescent="0.2">
      <c r="A1786" s="3">
        <v>1785</v>
      </c>
      <c r="B1786" s="3">
        <v>32</v>
      </c>
      <c r="C1786" s="3" t="s">
        <v>18</v>
      </c>
      <c r="D1786" s="3" t="s">
        <v>131</v>
      </c>
      <c r="E1786" s="3" t="s">
        <v>66</v>
      </c>
      <c r="F1786" s="3">
        <v>31</v>
      </c>
      <c r="G1786" s="3" t="s">
        <v>59</v>
      </c>
      <c r="H1786" s="3" t="s">
        <v>22</v>
      </c>
      <c r="I1786" s="3" t="s">
        <v>133</v>
      </c>
      <c r="J1786" s="3" t="s">
        <v>52</v>
      </c>
      <c r="K1786" s="3">
        <v>48</v>
      </c>
      <c r="L1786" s="3" t="s">
        <v>151</v>
      </c>
      <c r="M1786" s="3" t="str">
        <f>IF(shopping_behavior_updated[[#This Row],[Subscription Status]]="","desconocido",shopping_behavior_updated[[#This Row],[Subscription Status]])</f>
        <v>No</v>
      </c>
      <c r="N1786" s="3" t="s">
        <v>53</v>
      </c>
      <c r="O1786" s="3" t="s">
        <v>151</v>
      </c>
      <c r="P1786" s="3" t="s">
        <v>151</v>
      </c>
      <c r="Q1786" s="3">
        <v>4</v>
      </c>
      <c r="R1786" s="3" t="s">
        <v>85</v>
      </c>
      <c r="S1786" s="3" t="s">
        <v>57</v>
      </c>
      <c r="T1786" s="3">
        <f>COUNTBLANK(shopping_behavior_updated[Customer ID])</f>
        <v>0</v>
      </c>
      <c r="U1786" s="3">
        <f>IF(IFERROR(VLOOKUP(shopping_behavior_updated[[#This Row],[Customer ID]],A1787:$A$3902,1,FALSE),0),1,0)</f>
        <v>0</v>
      </c>
    </row>
    <row r="1787" spans="1:21" x14ac:dyDescent="0.2">
      <c r="A1787" s="3">
        <v>1786</v>
      </c>
      <c r="B1787" s="3">
        <v>47</v>
      </c>
      <c r="C1787" s="3" t="s">
        <v>18</v>
      </c>
      <c r="D1787" s="3" t="s">
        <v>142</v>
      </c>
      <c r="E1787" s="3" t="s">
        <v>66</v>
      </c>
      <c r="F1787" s="3">
        <v>29</v>
      </c>
      <c r="G1787" s="3" t="s">
        <v>145</v>
      </c>
      <c r="H1787" s="3" t="s">
        <v>35</v>
      </c>
      <c r="I1787" s="3" t="s">
        <v>99</v>
      </c>
      <c r="J1787" s="3" t="s">
        <v>56</v>
      </c>
      <c r="K1787" s="3">
        <v>41</v>
      </c>
      <c r="L1787" s="3" t="s">
        <v>151</v>
      </c>
      <c r="M1787" s="3" t="str">
        <f>IF(shopping_behavior_updated[[#This Row],[Subscription Status]]="","desconocido",shopping_behavior_updated[[#This Row],[Subscription Status]])</f>
        <v>No</v>
      </c>
      <c r="N1787" s="3" t="s">
        <v>44</v>
      </c>
      <c r="O1787" s="3" t="s">
        <v>151</v>
      </c>
      <c r="P1787" s="3" t="s">
        <v>151</v>
      </c>
      <c r="Q1787" s="3">
        <v>22</v>
      </c>
      <c r="R1787" s="3" t="s">
        <v>27</v>
      </c>
      <c r="S1787" s="3" t="s">
        <v>87</v>
      </c>
      <c r="T1787" s="3">
        <f>COUNTBLANK(shopping_behavior_updated[Customer ID])</f>
        <v>0</v>
      </c>
      <c r="U1787" s="3">
        <f>IF(IFERROR(VLOOKUP(shopping_behavior_updated[[#This Row],[Customer ID]],A1788:$A$3902,1,FALSE),0),1,0)</f>
        <v>0</v>
      </c>
    </row>
    <row r="1788" spans="1:21" x14ac:dyDescent="0.2">
      <c r="A1788" s="3">
        <v>1787</v>
      </c>
      <c r="B1788" s="3">
        <v>45</v>
      </c>
      <c r="C1788" s="3" t="s">
        <v>18</v>
      </c>
      <c r="D1788" s="3" t="s">
        <v>101</v>
      </c>
      <c r="E1788" s="3" t="s">
        <v>62</v>
      </c>
      <c r="F1788" s="3">
        <v>34</v>
      </c>
      <c r="G1788" s="3" t="s">
        <v>127</v>
      </c>
      <c r="H1788" s="3" t="s">
        <v>43</v>
      </c>
      <c r="I1788" s="3" t="s">
        <v>109</v>
      </c>
      <c r="J1788" s="3" t="s">
        <v>36</v>
      </c>
      <c r="K1788" s="3">
        <v>46</v>
      </c>
      <c r="L1788" s="3" t="s">
        <v>151</v>
      </c>
      <c r="M1788" s="3" t="str">
        <f>IF(shopping_behavior_updated[[#This Row],[Subscription Status]]="","desconocido",shopping_behavior_updated[[#This Row],[Subscription Status]])</f>
        <v>No</v>
      </c>
      <c r="N1788" s="3" t="s">
        <v>69</v>
      </c>
      <c r="O1788" s="3" t="s">
        <v>151</v>
      </c>
      <c r="P1788" s="3" t="s">
        <v>151</v>
      </c>
      <c r="Q1788" s="3">
        <v>22</v>
      </c>
      <c r="R1788" s="3" t="s">
        <v>27</v>
      </c>
      <c r="S1788" s="3" t="s">
        <v>87</v>
      </c>
      <c r="T1788" s="3">
        <f>COUNTBLANK(shopping_behavior_updated[Customer ID])</f>
        <v>0</v>
      </c>
      <c r="U1788" s="3">
        <f>IF(IFERROR(VLOOKUP(shopping_behavior_updated[[#This Row],[Customer ID]],A1789:$A$3902,1,FALSE),0),1,0)</f>
        <v>0</v>
      </c>
    </row>
    <row r="1789" spans="1:21" x14ac:dyDescent="0.2">
      <c r="A1789" s="3">
        <v>1788</v>
      </c>
      <c r="B1789" s="3">
        <v>20</v>
      </c>
      <c r="C1789" s="3" t="s">
        <v>18</v>
      </c>
      <c r="D1789" s="3" t="s">
        <v>29</v>
      </c>
      <c r="E1789" s="3" t="s">
        <v>20</v>
      </c>
      <c r="F1789" s="3">
        <v>38</v>
      </c>
      <c r="G1789" s="3" t="s">
        <v>55</v>
      </c>
      <c r="H1789" s="3" t="s">
        <v>22</v>
      </c>
      <c r="I1789" s="3" t="s">
        <v>79</v>
      </c>
      <c r="J1789" s="3" t="s">
        <v>56</v>
      </c>
      <c r="K1789" s="3">
        <v>49</v>
      </c>
      <c r="L1789" s="3" t="s">
        <v>151</v>
      </c>
      <c r="M1789" s="3" t="str">
        <f>IF(shopping_behavior_updated[[#This Row],[Subscription Status]]="","desconocido",shopping_behavior_updated[[#This Row],[Subscription Status]])</f>
        <v>No</v>
      </c>
      <c r="N1789" s="3" t="s">
        <v>69</v>
      </c>
      <c r="O1789" s="3" t="s">
        <v>151</v>
      </c>
      <c r="P1789" s="3" t="s">
        <v>151</v>
      </c>
      <c r="Q1789" s="3">
        <v>10</v>
      </c>
      <c r="R1789" s="3" t="s">
        <v>74</v>
      </c>
      <c r="S1789" s="3" t="s">
        <v>57</v>
      </c>
      <c r="T1789" s="3">
        <f>COUNTBLANK(shopping_behavior_updated[Customer ID])</f>
        <v>0</v>
      </c>
      <c r="U1789" s="3">
        <f>IF(IFERROR(VLOOKUP(shopping_behavior_updated[[#This Row],[Customer ID]],A1790:$A$3902,1,FALSE),0),1,0)</f>
        <v>0</v>
      </c>
    </row>
    <row r="1790" spans="1:21" x14ac:dyDescent="0.2">
      <c r="A1790" s="3">
        <v>1789</v>
      </c>
      <c r="B1790" s="3">
        <v>66</v>
      </c>
      <c r="C1790" s="3" t="s">
        <v>18</v>
      </c>
      <c r="D1790" s="3" t="s">
        <v>19</v>
      </c>
      <c r="E1790" s="3" t="s">
        <v>20</v>
      </c>
      <c r="F1790" s="3">
        <v>41</v>
      </c>
      <c r="G1790" s="3" t="s">
        <v>114</v>
      </c>
      <c r="H1790" s="3" t="s">
        <v>22</v>
      </c>
      <c r="I1790" s="3" t="s">
        <v>68</v>
      </c>
      <c r="J1790" s="3" t="s">
        <v>52</v>
      </c>
      <c r="K1790" s="3">
        <v>31</v>
      </c>
      <c r="L1790" s="3" t="s">
        <v>151</v>
      </c>
      <c r="M1790" s="3" t="str">
        <f>IF(shopping_behavior_updated[[#This Row],[Subscription Status]]="","desconocido",shopping_behavior_updated[[#This Row],[Subscription Status]])</f>
        <v>No</v>
      </c>
      <c r="N1790" s="3" t="s">
        <v>73</v>
      </c>
      <c r="O1790" s="3" t="s">
        <v>151</v>
      </c>
      <c r="P1790" s="3" t="s">
        <v>151</v>
      </c>
      <c r="Q1790" s="3">
        <v>23</v>
      </c>
      <c r="R1790" s="3" t="s">
        <v>32</v>
      </c>
      <c r="S1790" s="3" t="s">
        <v>75</v>
      </c>
      <c r="T1790" s="3">
        <f>COUNTBLANK(shopping_behavior_updated[Customer ID])</f>
        <v>0</v>
      </c>
      <c r="U1790" s="3">
        <f>IF(IFERROR(VLOOKUP(shopping_behavior_updated[[#This Row],[Customer ID]],A1791:$A$3902,1,FALSE),0),1,0)</f>
        <v>0</v>
      </c>
    </row>
    <row r="1791" spans="1:21" x14ac:dyDescent="0.2">
      <c r="A1791" s="3">
        <v>1790</v>
      </c>
      <c r="B1791" s="3">
        <v>52</v>
      </c>
      <c r="C1791" s="3" t="s">
        <v>18</v>
      </c>
      <c r="D1791" s="3" t="s">
        <v>19</v>
      </c>
      <c r="E1791" s="3" t="s">
        <v>20</v>
      </c>
      <c r="F1791" s="3">
        <v>34</v>
      </c>
      <c r="G1791" s="3" t="s">
        <v>116</v>
      </c>
      <c r="H1791" s="3" t="s">
        <v>22</v>
      </c>
      <c r="I1791" s="3" t="s">
        <v>99</v>
      </c>
      <c r="J1791" s="3" t="s">
        <v>36</v>
      </c>
      <c r="K1791" s="3">
        <v>3</v>
      </c>
      <c r="L1791" s="3" t="s">
        <v>151</v>
      </c>
      <c r="M1791" s="3" t="str">
        <f>IF(shopping_behavior_updated[[#This Row],[Subscription Status]]="","desconocido",shopping_behavior_updated[[#This Row],[Subscription Status]])</f>
        <v>No</v>
      </c>
      <c r="N1791" s="3" t="s">
        <v>69</v>
      </c>
      <c r="O1791" s="3" t="s">
        <v>151</v>
      </c>
      <c r="P1791" s="3" t="s">
        <v>151</v>
      </c>
      <c r="Q1791" s="3">
        <v>43</v>
      </c>
      <c r="R1791" s="3" t="s">
        <v>85</v>
      </c>
      <c r="S1791" s="3" t="s">
        <v>57</v>
      </c>
      <c r="T1791" s="3">
        <f>COUNTBLANK(shopping_behavior_updated[Customer ID])</f>
        <v>0</v>
      </c>
      <c r="U1791" s="3">
        <f>IF(IFERROR(VLOOKUP(shopping_behavior_updated[[#This Row],[Customer ID]],A1792:$A$3902,1,FALSE),0),1,0)</f>
        <v>0</v>
      </c>
    </row>
    <row r="1792" spans="1:21" x14ac:dyDescent="0.2">
      <c r="A1792" s="3">
        <v>1791</v>
      </c>
      <c r="B1792" s="3">
        <v>50</v>
      </c>
      <c r="C1792" s="3" t="s">
        <v>18</v>
      </c>
      <c r="D1792" s="3" t="s">
        <v>142</v>
      </c>
      <c r="E1792" s="3" t="s">
        <v>66</v>
      </c>
      <c r="F1792" s="3">
        <v>26</v>
      </c>
      <c r="G1792" s="3" t="s">
        <v>97</v>
      </c>
      <c r="H1792" s="3" t="s">
        <v>35</v>
      </c>
      <c r="I1792" s="3" t="s">
        <v>82</v>
      </c>
      <c r="J1792" s="3" t="s">
        <v>52</v>
      </c>
      <c r="K1792" s="3">
        <v>37</v>
      </c>
      <c r="L1792" s="3" t="s">
        <v>151</v>
      </c>
      <c r="M1792" s="3" t="str">
        <f>IF(shopping_behavior_updated[[#This Row],[Subscription Status]]="","desconocido",shopping_behavior_updated[[#This Row],[Subscription Status]])</f>
        <v>No</v>
      </c>
      <c r="N1792" s="3" t="s">
        <v>73</v>
      </c>
      <c r="O1792" s="3" t="s">
        <v>151</v>
      </c>
      <c r="P1792" s="3" t="s">
        <v>151</v>
      </c>
      <c r="Q1792" s="3">
        <v>31</v>
      </c>
      <c r="R1792" s="3" t="s">
        <v>45</v>
      </c>
      <c r="S1792" s="3" t="s">
        <v>75</v>
      </c>
      <c r="T1792" s="3">
        <f>COUNTBLANK(shopping_behavior_updated[Customer ID])</f>
        <v>0</v>
      </c>
      <c r="U1792" s="3">
        <f>IF(IFERROR(VLOOKUP(shopping_behavior_updated[[#This Row],[Customer ID]],A1793:$A$3902,1,FALSE),0),1,0)</f>
        <v>0</v>
      </c>
    </row>
    <row r="1793" spans="1:21" x14ac:dyDescent="0.2">
      <c r="A1793" s="3">
        <v>1792</v>
      </c>
      <c r="B1793" s="3">
        <v>62</v>
      </c>
      <c r="C1793" s="3" t="s">
        <v>18</v>
      </c>
      <c r="D1793" s="3" t="s">
        <v>33</v>
      </c>
      <c r="E1793" s="3" t="s">
        <v>20</v>
      </c>
      <c r="F1793" s="3">
        <v>98</v>
      </c>
      <c r="G1793" s="3" t="s">
        <v>55</v>
      </c>
      <c r="H1793" s="3" t="s">
        <v>35</v>
      </c>
      <c r="I1793" s="3" t="s">
        <v>72</v>
      </c>
      <c r="J1793" s="3" t="s">
        <v>24</v>
      </c>
      <c r="K1793" s="3">
        <v>4</v>
      </c>
      <c r="L1793" s="3" t="s">
        <v>151</v>
      </c>
      <c r="M1793" s="3" t="str">
        <f>IF(shopping_behavior_updated[[#This Row],[Subscription Status]]="","desconocido",shopping_behavior_updated[[#This Row],[Subscription Status]])</f>
        <v>No</v>
      </c>
      <c r="N1793" s="3" t="s">
        <v>73</v>
      </c>
      <c r="O1793" s="3" t="s">
        <v>151</v>
      </c>
      <c r="P1793" s="3" t="s">
        <v>151</v>
      </c>
      <c r="Q1793" s="3">
        <v>38</v>
      </c>
      <c r="R1793" s="3" t="s">
        <v>32</v>
      </c>
      <c r="S1793" s="3" t="s">
        <v>48</v>
      </c>
      <c r="T1793" s="3">
        <f>COUNTBLANK(shopping_behavior_updated[Customer ID])</f>
        <v>0</v>
      </c>
      <c r="U1793" s="3">
        <f>IF(IFERROR(VLOOKUP(shopping_behavior_updated[[#This Row],[Customer ID]],A1794:$A$3902,1,FALSE),0),1,0)</f>
        <v>0</v>
      </c>
    </row>
    <row r="1794" spans="1:21" x14ac:dyDescent="0.2">
      <c r="A1794" s="3">
        <v>1793</v>
      </c>
      <c r="B1794" s="3">
        <v>38</v>
      </c>
      <c r="C1794" s="3" t="s">
        <v>18</v>
      </c>
      <c r="D1794" s="3" t="s">
        <v>49</v>
      </c>
      <c r="E1794" s="3" t="s">
        <v>41</v>
      </c>
      <c r="F1794" s="3">
        <v>59</v>
      </c>
      <c r="G1794" s="3" t="s">
        <v>145</v>
      </c>
      <c r="H1794" s="3" t="s">
        <v>43</v>
      </c>
      <c r="I1794" s="3" t="s">
        <v>99</v>
      </c>
      <c r="J1794" s="3" t="s">
        <v>56</v>
      </c>
      <c r="K1794" s="3">
        <v>3</v>
      </c>
      <c r="L1794" s="3" t="s">
        <v>151</v>
      </c>
      <c r="M1794" s="3" t="str">
        <f>IF(shopping_behavior_updated[[#This Row],[Subscription Status]]="","desconocido",shopping_behavior_updated[[#This Row],[Subscription Status]])</f>
        <v>No</v>
      </c>
      <c r="N1794" s="3" t="s">
        <v>26</v>
      </c>
      <c r="O1794" s="3" t="s">
        <v>151</v>
      </c>
      <c r="P1794" s="3" t="s">
        <v>151</v>
      </c>
      <c r="Q1794" s="3">
        <v>22</v>
      </c>
      <c r="R1794" s="3" t="s">
        <v>85</v>
      </c>
      <c r="S1794" s="3" t="s">
        <v>96</v>
      </c>
      <c r="T1794" s="3">
        <f>COUNTBLANK(shopping_behavior_updated[Customer ID])</f>
        <v>0</v>
      </c>
      <c r="U1794" s="3">
        <f>IF(IFERROR(VLOOKUP(shopping_behavior_updated[[#This Row],[Customer ID]],A1795:$A$3902,1,FALSE),0),1,0)</f>
        <v>0</v>
      </c>
    </row>
    <row r="1795" spans="1:21" x14ac:dyDescent="0.2">
      <c r="A1795" s="3">
        <v>1794</v>
      </c>
      <c r="B1795" s="3">
        <v>65</v>
      </c>
      <c r="C1795" s="3" t="s">
        <v>18</v>
      </c>
      <c r="D1795" s="3" t="s">
        <v>123</v>
      </c>
      <c r="E1795" s="3" t="s">
        <v>66</v>
      </c>
      <c r="F1795" s="3">
        <v>92</v>
      </c>
      <c r="G1795" s="3" t="s">
        <v>145</v>
      </c>
      <c r="H1795" s="3" t="s">
        <v>35</v>
      </c>
      <c r="I1795" s="3" t="s">
        <v>51</v>
      </c>
      <c r="J1795" s="3" t="s">
        <v>56</v>
      </c>
      <c r="K1795" s="3">
        <v>38</v>
      </c>
      <c r="L1795" s="3" t="s">
        <v>151</v>
      </c>
      <c r="M1795" s="3" t="str">
        <f>IF(shopping_behavior_updated[[#This Row],[Subscription Status]]="","desconocido",shopping_behavior_updated[[#This Row],[Subscription Status]])</f>
        <v>No</v>
      </c>
      <c r="N1795" s="3" t="s">
        <v>73</v>
      </c>
      <c r="O1795" s="3" t="s">
        <v>151</v>
      </c>
      <c r="P1795" s="3" t="s">
        <v>151</v>
      </c>
      <c r="Q1795" s="3">
        <v>45</v>
      </c>
      <c r="R1795" s="3" t="s">
        <v>32</v>
      </c>
      <c r="S1795" s="3" t="s">
        <v>96</v>
      </c>
      <c r="T1795" s="3">
        <f>COUNTBLANK(shopping_behavior_updated[Customer ID])</f>
        <v>0</v>
      </c>
      <c r="U1795" s="3">
        <f>IF(IFERROR(VLOOKUP(shopping_behavior_updated[[#This Row],[Customer ID]],A1796:$A$3902,1,FALSE),0),1,0)</f>
        <v>0</v>
      </c>
    </row>
    <row r="1796" spans="1:21" x14ac:dyDescent="0.2">
      <c r="A1796" s="3">
        <v>1795</v>
      </c>
      <c r="B1796" s="3">
        <v>60</v>
      </c>
      <c r="C1796" s="3" t="s">
        <v>18</v>
      </c>
      <c r="D1796" s="3" t="s">
        <v>131</v>
      </c>
      <c r="E1796" s="3" t="s">
        <v>66</v>
      </c>
      <c r="F1796" s="3">
        <v>40</v>
      </c>
      <c r="G1796" s="3" t="s">
        <v>122</v>
      </c>
      <c r="H1796" s="3" t="s">
        <v>22</v>
      </c>
      <c r="I1796" s="3" t="s">
        <v>125</v>
      </c>
      <c r="J1796" s="3" t="s">
        <v>36</v>
      </c>
      <c r="K1796" s="3">
        <v>37</v>
      </c>
      <c r="L1796" s="3" t="s">
        <v>151</v>
      </c>
      <c r="M1796" s="3" t="str">
        <f>IF(shopping_behavior_updated[[#This Row],[Subscription Status]]="","desconocido",shopping_behavior_updated[[#This Row],[Subscription Status]])</f>
        <v>No</v>
      </c>
      <c r="N1796" s="3" t="s">
        <v>26</v>
      </c>
      <c r="O1796" s="3" t="s">
        <v>151</v>
      </c>
      <c r="P1796" s="3" t="s">
        <v>151</v>
      </c>
      <c r="Q1796" s="3">
        <v>21</v>
      </c>
      <c r="R1796" s="3" t="s">
        <v>85</v>
      </c>
      <c r="S1796" s="3" t="s">
        <v>28</v>
      </c>
      <c r="T1796" s="3">
        <f>COUNTBLANK(shopping_behavior_updated[Customer ID])</f>
        <v>0</v>
      </c>
      <c r="U1796" s="3">
        <f>IF(IFERROR(VLOOKUP(shopping_behavior_updated[[#This Row],[Customer ID]],A1797:$A$3902,1,FALSE),0),1,0)</f>
        <v>0</v>
      </c>
    </row>
    <row r="1797" spans="1:21" x14ac:dyDescent="0.2">
      <c r="A1797" s="3">
        <v>1796</v>
      </c>
      <c r="B1797" s="3">
        <v>68</v>
      </c>
      <c r="C1797" s="3" t="s">
        <v>18</v>
      </c>
      <c r="D1797" s="3" t="s">
        <v>33</v>
      </c>
      <c r="E1797" s="3" t="s">
        <v>20</v>
      </c>
      <c r="F1797" s="3">
        <v>20</v>
      </c>
      <c r="G1797" s="3" t="s">
        <v>149</v>
      </c>
      <c r="H1797" s="3" t="s">
        <v>35</v>
      </c>
      <c r="I1797" s="3" t="s">
        <v>82</v>
      </c>
      <c r="J1797" s="3" t="s">
        <v>56</v>
      </c>
      <c r="K1797" s="3">
        <v>4</v>
      </c>
      <c r="L1797" s="3" t="s">
        <v>151</v>
      </c>
      <c r="M1797" s="3" t="str">
        <f>IF(shopping_behavior_updated[[#This Row],[Subscription Status]]="","desconocido",shopping_behavior_updated[[#This Row],[Subscription Status]])</f>
        <v>No</v>
      </c>
      <c r="N1797" s="3" t="s">
        <v>69</v>
      </c>
      <c r="O1797" s="3" t="s">
        <v>151</v>
      </c>
      <c r="P1797" s="3" t="s">
        <v>151</v>
      </c>
      <c r="Q1797" s="3">
        <v>9</v>
      </c>
      <c r="R1797" s="3" t="s">
        <v>85</v>
      </c>
      <c r="S1797" s="3" t="s">
        <v>28</v>
      </c>
      <c r="T1797" s="3">
        <f>COUNTBLANK(shopping_behavior_updated[Customer ID])</f>
        <v>0</v>
      </c>
      <c r="U1797" s="3">
        <f>IF(IFERROR(VLOOKUP(shopping_behavior_updated[[#This Row],[Customer ID]],A1798:$A$3902,1,FALSE),0),1,0)</f>
        <v>0</v>
      </c>
    </row>
    <row r="1798" spans="1:21" x14ac:dyDescent="0.2">
      <c r="A1798" s="3">
        <v>1797</v>
      </c>
      <c r="B1798" s="3">
        <v>62</v>
      </c>
      <c r="C1798" s="3" t="s">
        <v>18</v>
      </c>
      <c r="D1798" s="3" t="s">
        <v>86</v>
      </c>
      <c r="E1798" s="3" t="s">
        <v>20</v>
      </c>
      <c r="F1798" s="3">
        <v>35</v>
      </c>
      <c r="G1798" s="3" t="s">
        <v>130</v>
      </c>
      <c r="H1798" s="3" t="s">
        <v>35</v>
      </c>
      <c r="I1798" s="3" t="s">
        <v>109</v>
      </c>
      <c r="J1798" s="3" t="s">
        <v>36</v>
      </c>
      <c r="K1798" s="3">
        <v>31</v>
      </c>
      <c r="L1798" s="3" t="s">
        <v>151</v>
      </c>
      <c r="M1798" s="3" t="str">
        <f>IF(shopping_behavior_updated[[#This Row],[Subscription Status]]="","desconocido",shopping_behavior_updated[[#This Row],[Subscription Status]])</f>
        <v>No</v>
      </c>
      <c r="N1798" s="3" t="s">
        <v>73</v>
      </c>
      <c r="O1798" s="3" t="s">
        <v>151</v>
      </c>
      <c r="P1798" s="3" t="s">
        <v>151</v>
      </c>
      <c r="Q1798" s="3">
        <v>34</v>
      </c>
      <c r="R1798" s="3" t="s">
        <v>27</v>
      </c>
      <c r="S1798" s="3" t="s">
        <v>39</v>
      </c>
      <c r="T1798" s="3">
        <f>COUNTBLANK(shopping_behavior_updated[Customer ID])</f>
        <v>0</v>
      </c>
      <c r="U1798" s="3">
        <f>IF(IFERROR(VLOOKUP(shopping_behavior_updated[[#This Row],[Customer ID]],A1799:$A$3902,1,FALSE),0),1,0)</f>
        <v>0</v>
      </c>
    </row>
    <row r="1799" spans="1:21" x14ac:dyDescent="0.2">
      <c r="A1799" s="3">
        <v>1798</v>
      </c>
      <c r="B1799" s="3">
        <v>62</v>
      </c>
      <c r="C1799" s="3" t="s">
        <v>18</v>
      </c>
      <c r="D1799" s="3" t="s">
        <v>132</v>
      </c>
      <c r="E1799" s="3" t="s">
        <v>66</v>
      </c>
      <c r="F1799" s="3">
        <v>35</v>
      </c>
      <c r="G1799" s="3" t="s">
        <v>46</v>
      </c>
      <c r="H1799" s="3" t="s">
        <v>22</v>
      </c>
      <c r="I1799" s="3" t="s">
        <v>31</v>
      </c>
      <c r="J1799" s="3" t="s">
        <v>36</v>
      </c>
      <c r="K1799" s="3">
        <v>39</v>
      </c>
      <c r="L1799" s="3" t="s">
        <v>151</v>
      </c>
      <c r="M1799" s="3" t="str">
        <f>IF(shopping_behavior_updated[[#This Row],[Subscription Status]]="","desconocido",shopping_behavior_updated[[#This Row],[Subscription Status]])</f>
        <v>No</v>
      </c>
      <c r="N1799" s="3" t="s">
        <v>69</v>
      </c>
      <c r="O1799" s="3" t="s">
        <v>151</v>
      </c>
      <c r="P1799" s="3" t="s">
        <v>151</v>
      </c>
      <c r="Q1799" s="3">
        <v>26</v>
      </c>
      <c r="R1799" s="3" t="s">
        <v>27</v>
      </c>
      <c r="S1799" s="3" t="s">
        <v>39</v>
      </c>
      <c r="T1799" s="3">
        <f>COUNTBLANK(shopping_behavior_updated[Customer ID])</f>
        <v>0</v>
      </c>
      <c r="U1799" s="3">
        <f>IF(IFERROR(VLOOKUP(shopping_behavior_updated[[#This Row],[Customer ID]],A1800:$A$3902,1,FALSE),0),1,0)</f>
        <v>0</v>
      </c>
    </row>
    <row r="1800" spans="1:21" x14ac:dyDescent="0.2">
      <c r="A1800" s="3">
        <v>1799</v>
      </c>
      <c r="B1800" s="3">
        <v>40</v>
      </c>
      <c r="C1800" s="3" t="s">
        <v>18</v>
      </c>
      <c r="D1800" s="3" t="s">
        <v>80</v>
      </c>
      <c r="E1800" s="3" t="s">
        <v>20</v>
      </c>
      <c r="F1800" s="3">
        <v>82</v>
      </c>
      <c r="G1800" s="3" t="s">
        <v>113</v>
      </c>
      <c r="H1800" s="3" t="s">
        <v>22</v>
      </c>
      <c r="I1800" s="3" t="s">
        <v>135</v>
      </c>
      <c r="J1800" s="3" t="s">
        <v>24</v>
      </c>
      <c r="K1800" s="3">
        <v>37</v>
      </c>
      <c r="L1800" s="3" t="s">
        <v>151</v>
      </c>
      <c r="M1800" s="3" t="str">
        <f>IF(shopping_behavior_updated[[#This Row],[Subscription Status]]="","desconocido",shopping_behavior_updated[[#This Row],[Subscription Status]])</f>
        <v>No</v>
      </c>
      <c r="N1800" s="3" t="s">
        <v>26</v>
      </c>
      <c r="O1800" s="3" t="s">
        <v>151</v>
      </c>
      <c r="P1800" s="3" t="s">
        <v>151</v>
      </c>
      <c r="Q1800" s="3">
        <v>1</v>
      </c>
      <c r="R1800" s="3" t="s">
        <v>32</v>
      </c>
      <c r="S1800" s="3" t="s">
        <v>39</v>
      </c>
      <c r="T1800" s="3">
        <f>COUNTBLANK(shopping_behavior_updated[Customer ID])</f>
        <v>0</v>
      </c>
      <c r="U1800" s="3">
        <f>IF(IFERROR(VLOOKUP(shopping_behavior_updated[[#This Row],[Customer ID]],A1801:$A$3902,1,FALSE),0),1,0)</f>
        <v>0</v>
      </c>
    </row>
    <row r="1801" spans="1:21" x14ac:dyDescent="0.2">
      <c r="A1801" s="3">
        <v>1800</v>
      </c>
      <c r="B1801" s="3">
        <v>32</v>
      </c>
      <c r="C1801" s="3" t="s">
        <v>18</v>
      </c>
      <c r="D1801" s="3" t="s">
        <v>103</v>
      </c>
      <c r="E1801" s="3" t="s">
        <v>20</v>
      </c>
      <c r="F1801" s="3">
        <v>48</v>
      </c>
      <c r="G1801" s="3" t="s">
        <v>98</v>
      </c>
      <c r="H1801" s="3" t="s">
        <v>43</v>
      </c>
      <c r="I1801" s="3" t="s">
        <v>60</v>
      </c>
      <c r="J1801" s="3" t="s">
        <v>56</v>
      </c>
      <c r="K1801" s="3">
        <v>39</v>
      </c>
      <c r="L1801" s="3" t="s">
        <v>151</v>
      </c>
      <c r="M1801" s="3" t="str">
        <f>IF(shopping_behavior_updated[[#This Row],[Subscription Status]]="","desconocido",shopping_behavior_updated[[#This Row],[Subscription Status]])</f>
        <v>No</v>
      </c>
      <c r="N1801" s="3" t="s">
        <v>26</v>
      </c>
      <c r="O1801" s="3" t="s">
        <v>151</v>
      </c>
      <c r="P1801" s="3" t="s">
        <v>151</v>
      </c>
      <c r="Q1801" s="3">
        <v>47</v>
      </c>
      <c r="R1801" s="3" t="s">
        <v>27</v>
      </c>
      <c r="S1801" s="3" t="s">
        <v>39</v>
      </c>
      <c r="T1801" s="3">
        <f>COUNTBLANK(shopping_behavior_updated[Customer ID])</f>
        <v>0</v>
      </c>
      <c r="U1801" s="3">
        <f>IF(IFERROR(VLOOKUP(shopping_behavior_updated[[#This Row],[Customer ID]],A1802:$A$3902,1,FALSE),0),1,0)</f>
        <v>0</v>
      </c>
    </row>
    <row r="1802" spans="1:21" x14ac:dyDescent="0.2">
      <c r="A1802" s="3">
        <v>1801</v>
      </c>
      <c r="B1802" s="3">
        <v>22</v>
      </c>
      <c r="C1802" s="3" t="s">
        <v>18</v>
      </c>
      <c r="D1802" s="3" t="s">
        <v>61</v>
      </c>
      <c r="E1802" s="3" t="s">
        <v>62</v>
      </c>
      <c r="F1802" s="3">
        <v>58</v>
      </c>
      <c r="G1802" s="3" t="s">
        <v>90</v>
      </c>
      <c r="H1802" s="3" t="s">
        <v>91</v>
      </c>
      <c r="I1802" s="3" t="s">
        <v>125</v>
      </c>
      <c r="J1802" s="3" t="s">
        <v>24</v>
      </c>
      <c r="K1802" s="3">
        <v>27</v>
      </c>
      <c r="L1802" s="3" t="s">
        <v>151</v>
      </c>
      <c r="M1802" s="3" t="str">
        <f>IF(shopping_behavior_updated[[#This Row],[Subscription Status]]="","desconocido",shopping_behavior_updated[[#This Row],[Subscription Status]])</f>
        <v>No</v>
      </c>
      <c r="N1802" s="3" t="s">
        <v>26</v>
      </c>
      <c r="O1802" s="3" t="s">
        <v>151</v>
      </c>
      <c r="P1802" s="3" t="s">
        <v>151</v>
      </c>
      <c r="Q1802" s="3">
        <v>30</v>
      </c>
      <c r="R1802" s="3" t="s">
        <v>38</v>
      </c>
      <c r="S1802" s="3" t="s">
        <v>39</v>
      </c>
      <c r="T1802" s="3">
        <f>COUNTBLANK(shopping_behavior_updated[Customer ID])</f>
        <v>0</v>
      </c>
      <c r="U1802" s="3">
        <f>IF(IFERROR(VLOOKUP(shopping_behavior_updated[[#This Row],[Customer ID]],A1803:$A$3902,1,FALSE),0),1,0)</f>
        <v>0</v>
      </c>
    </row>
    <row r="1803" spans="1:21" x14ac:dyDescent="0.2">
      <c r="A1803" s="3">
        <v>1802</v>
      </c>
      <c r="B1803" s="3">
        <v>33</v>
      </c>
      <c r="C1803" s="3" t="s">
        <v>18</v>
      </c>
      <c r="D1803" s="3" t="s">
        <v>29</v>
      </c>
      <c r="E1803" s="3" t="s">
        <v>20</v>
      </c>
      <c r="F1803" s="3">
        <v>57</v>
      </c>
      <c r="G1803" s="3" t="s">
        <v>126</v>
      </c>
      <c r="H1803" s="3" t="s">
        <v>43</v>
      </c>
      <c r="I1803" s="3" t="s">
        <v>47</v>
      </c>
      <c r="J1803" s="3" t="s">
        <v>36</v>
      </c>
      <c r="K1803" s="3">
        <v>39</v>
      </c>
      <c r="L1803" s="3" t="s">
        <v>151</v>
      </c>
      <c r="M1803" s="3" t="str">
        <f>IF(shopping_behavior_updated[[#This Row],[Subscription Status]]="","desconocido",shopping_behavior_updated[[#This Row],[Subscription Status]])</f>
        <v>No</v>
      </c>
      <c r="N1803" s="3" t="s">
        <v>26</v>
      </c>
      <c r="O1803" s="3" t="s">
        <v>151</v>
      </c>
      <c r="P1803" s="3" t="s">
        <v>151</v>
      </c>
      <c r="Q1803" s="3">
        <v>48</v>
      </c>
      <c r="R1803" s="3" t="s">
        <v>85</v>
      </c>
      <c r="S1803" s="3" t="s">
        <v>28</v>
      </c>
      <c r="T1803" s="3">
        <f>COUNTBLANK(shopping_behavior_updated[Customer ID])</f>
        <v>0</v>
      </c>
      <c r="U1803" s="3">
        <f>IF(IFERROR(VLOOKUP(shopping_behavior_updated[[#This Row],[Customer ID]],A1804:$A$3902,1,FALSE),0),1,0)</f>
        <v>0</v>
      </c>
    </row>
    <row r="1804" spans="1:21" x14ac:dyDescent="0.2">
      <c r="A1804" s="3">
        <v>1803</v>
      </c>
      <c r="B1804" s="3">
        <v>57</v>
      </c>
      <c r="C1804" s="3" t="s">
        <v>18</v>
      </c>
      <c r="D1804" s="3" t="s">
        <v>58</v>
      </c>
      <c r="E1804" s="3" t="s">
        <v>20</v>
      </c>
      <c r="F1804" s="3">
        <v>96</v>
      </c>
      <c r="G1804" s="3" t="s">
        <v>42</v>
      </c>
      <c r="H1804" s="3" t="s">
        <v>22</v>
      </c>
      <c r="I1804" s="3" t="s">
        <v>47</v>
      </c>
      <c r="J1804" s="3" t="s">
        <v>24</v>
      </c>
      <c r="K1804" s="3">
        <v>26</v>
      </c>
      <c r="L1804" s="3" t="s">
        <v>151</v>
      </c>
      <c r="M1804" s="3" t="str">
        <f>IF(shopping_behavior_updated[[#This Row],[Subscription Status]]="","desconocido",shopping_behavior_updated[[#This Row],[Subscription Status]])</f>
        <v>No</v>
      </c>
      <c r="N1804" s="3" t="s">
        <v>73</v>
      </c>
      <c r="O1804" s="3" t="s">
        <v>151</v>
      </c>
      <c r="P1804" s="3" t="s">
        <v>151</v>
      </c>
      <c r="Q1804" s="3">
        <v>31</v>
      </c>
      <c r="R1804" s="3" t="s">
        <v>27</v>
      </c>
      <c r="S1804" s="3" t="s">
        <v>75</v>
      </c>
      <c r="T1804" s="3">
        <f>COUNTBLANK(shopping_behavior_updated[Customer ID])</f>
        <v>0</v>
      </c>
      <c r="U1804" s="3">
        <f>IF(IFERROR(VLOOKUP(shopping_behavior_updated[[#This Row],[Customer ID]],A1805:$A$3902,1,FALSE),0),1,0)</f>
        <v>0</v>
      </c>
    </row>
    <row r="1805" spans="1:21" x14ac:dyDescent="0.2">
      <c r="A1805" s="3">
        <v>1804</v>
      </c>
      <c r="B1805" s="3">
        <v>60</v>
      </c>
      <c r="C1805" s="3" t="s">
        <v>18</v>
      </c>
      <c r="D1805" s="3" t="s">
        <v>49</v>
      </c>
      <c r="E1805" s="3" t="s">
        <v>41</v>
      </c>
      <c r="F1805" s="3">
        <v>97</v>
      </c>
      <c r="G1805" s="3" t="s">
        <v>81</v>
      </c>
      <c r="H1805" s="3" t="s">
        <v>35</v>
      </c>
      <c r="I1805" s="3" t="s">
        <v>23</v>
      </c>
      <c r="J1805" s="3" t="s">
        <v>52</v>
      </c>
      <c r="K1805" s="3">
        <v>35</v>
      </c>
      <c r="L1805" s="3" t="s">
        <v>151</v>
      </c>
      <c r="M1805" s="3" t="str">
        <f>IF(shopping_behavior_updated[[#This Row],[Subscription Status]]="","desconocido",shopping_behavior_updated[[#This Row],[Subscription Status]])</f>
        <v>No</v>
      </c>
      <c r="N1805" s="3" t="s">
        <v>37</v>
      </c>
      <c r="O1805" s="3" t="s">
        <v>151</v>
      </c>
      <c r="P1805" s="3" t="s">
        <v>151</v>
      </c>
      <c r="Q1805" s="3">
        <v>33</v>
      </c>
      <c r="R1805" s="3" t="s">
        <v>27</v>
      </c>
      <c r="S1805" s="3" t="s">
        <v>28</v>
      </c>
      <c r="T1805" s="3">
        <f>COUNTBLANK(shopping_behavior_updated[Customer ID])</f>
        <v>0</v>
      </c>
      <c r="U1805" s="3">
        <f>IF(IFERROR(VLOOKUP(shopping_behavior_updated[[#This Row],[Customer ID]],A1806:$A$3902,1,FALSE),0),1,0)</f>
        <v>0</v>
      </c>
    </row>
    <row r="1806" spans="1:21" x14ac:dyDescent="0.2">
      <c r="A1806" s="3">
        <v>1805</v>
      </c>
      <c r="B1806" s="3">
        <v>30</v>
      </c>
      <c r="C1806" s="3" t="s">
        <v>18</v>
      </c>
      <c r="D1806" s="3" t="s">
        <v>29</v>
      </c>
      <c r="E1806" s="3" t="s">
        <v>20</v>
      </c>
      <c r="F1806" s="3">
        <v>42</v>
      </c>
      <c r="G1806" s="3" t="s">
        <v>59</v>
      </c>
      <c r="H1806" s="3" t="s">
        <v>22</v>
      </c>
      <c r="I1806" s="3" t="s">
        <v>99</v>
      </c>
      <c r="J1806" s="3" t="s">
        <v>24</v>
      </c>
      <c r="K1806" s="3">
        <v>44</v>
      </c>
      <c r="L1806" s="3" t="s">
        <v>151</v>
      </c>
      <c r="M1806" s="3" t="str">
        <f>IF(shopping_behavior_updated[[#This Row],[Subscription Status]]="","desconocido",shopping_behavior_updated[[#This Row],[Subscription Status]])</f>
        <v>No</v>
      </c>
      <c r="N1806" s="3" t="s">
        <v>44</v>
      </c>
      <c r="O1806" s="3" t="s">
        <v>151</v>
      </c>
      <c r="P1806" s="3" t="s">
        <v>151</v>
      </c>
      <c r="Q1806" s="3">
        <v>39</v>
      </c>
      <c r="R1806" s="3" t="s">
        <v>38</v>
      </c>
      <c r="S1806" s="3" t="s">
        <v>39</v>
      </c>
      <c r="T1806" s="3">
        <f>COUNTBLANK(shopping_behavior_updated[Customer ID])</f>
        <v>0</v>
      </c>
      <c r="U1806" s="3">
        <f>IF(IFERROR(VLOOKUP(shopping_behavior_updated[[#This Row],[Customer ID]],A1807:$A$3902,1,FALSE),0),1,0)</f>
        <v>0</v>
      </c>
    </row>
    <row r="1807" spans="1:21" x14ac:dyDescent="0.2">
      <c r="A1807" s="3">
        <v>1806</v>
      </c>
      <c r="B1807" s="3">
        <v>41</v>
      </c>
      <c r="C1807" s="3" t="s">
        <v>18</v>
      </c>
      <c r="D1807" s="3" t="s">
        <v>112</v>
      </c>
      <c r="E1807" s="3" t="s">
        <v>20</v>
      </c>
      <c r="F1807" s="3">
        <v>62</v>
      </c>
      <c r="G1807" s="3" t="s">
        <v>116</v>
      </c>
      <c r="H1807" s="3" t="s">
        <v>22</v>
      </c>
      <c r="I1807" s="3" t="s">
        <v>79</v>
      </c>
      <c r="J1807" s="3" t="s">
        <v>36</v>
      </c>
      <c r="K1807" s="3">
        <v>49</v>
      </c>
      <c r="L1807" s="3" t="s">
        <v>151</v>
      </c>
      <c r="M1807" s="3" t="str">
        <f>IF(shopping_behavior_updated[[#This Row],[Subscription Status]]="","desconocido",shopping_behavior_updated[[#This Row],[Subscription Status]])</f>
        <v>No</v>
      </c>
      <c r="N1807" s="3" t="s">
        <v>73</v>
      </c>
      <c r="O1807" s="3" t="s">
        <v>151</v>
      </c>
      <c r="P1807" s="3" t="s">
        <v>151</v>
      </c>
      <c r="Q1807" s="3">
        <v>46</v>
      </c>
      <c r="R1807" s="3" t="s">
        <v>85</v>
      </c>
      <c r="S1807" s="3" t="s">
        <v>39</v>
      </c>
      <c r="T1807" s="3">
        <f>COUNTBLANK(shopping_behavior_updated[Customer ID])</f>
        <v>0</v>
      </c>
      <c r="U1807" s="3">
        <f>IF(IFERROR(VLOOKUP(shopping_behavior_updated[[#This Row],[Customer ID]],A1808:$A$3902,1,FALSE),0),1,0)</f>
        <v>0</v>
      </c>
    </row>
    <row r="1808" spans="1:21" x14ac:dyDescent="0.2">
      <c r="A1808" s="3">
        <v>1807</v>
      </c>
      <c r="B1808" s="3">
        <v>58</v>
      </c>
      <c r="C1808" s="3" t="s">
        <v>18</v>
      </c>
      <c r="D1808" s="3" t="s">
        <v>65</v>
      </c>
      <c r="E1808" s="3" t="s">
        <v>66</v>
      </c>
      <c r="F1808" s="3">
        <v>67</v>
      </c>
      <c r="G1808" s="3" t="s">
        <v>42</v>
      </c>
      <c r="H1808" s="3" t="s">
        <v>43</v>
      </c>
      <c r="I1808" s="3" t="s">
        <v>95</v>
      </c>
      <c r="J1808" s="3" t="s">
        <v>56</v>
      </c>
      <c r="K1808" s="3">
        <v>39</v>
      </c>
      <c r="L1808" s="3" t="s">
        <v>151</v>
      </c>
      <c r="M1808" s="3" t="str">
        <f>IF(shopping_behavior_updated[[#This Row],[Subscription Status]]="","desconocido",shopping_behavior_updated[[#This Row],[Subscription Status]])</f>
        <v>No</v>
      </c>
      <c r="N1808" s="3" t="s">
        <v>53</v>
      </c>
      <c r="O1808" s="3" t="s">
        <v>151</v>
      </c>
      <c r="P1808" s="3" t="s">
        <v>151</v>
      </c>
      <c r="Q1808" s="3">
        <v>24</v>
      </c>
      <c r="R1808" s="3" t="s">
        <v>27</v>
      </c>
      <c r="S1808" s="3" t="s">
        <v>48</v>
      </c>
      <c r="T1808" s="3">
        <f>COUNTBLANK(shopping_behavior_updated[Customer ID])</f>
        <v>0</v>
      </c>
      <c r="U1808" s="3">
        <f>IF(IFERROR(VLOOKUP(shopping_behavior_updated[[#This Row],[Customer ID]],A1809:$A$3902,1,FALSE),0),1,0)</f>
        <v>0</v>
      </c>
    </row>
    <row r="1809" spans="1:21" x14ac:dyDescent="0.2">
      <c r="A1809" s="3">
        <v>1808</v>
      </c>
      <c r="B1809" s="3">
        <v>34</v>
      </c>
      <c r="C1809" s="3" t="s">
        <v>18</v>
      </c>
      <c r="D1809" s="3" t="s">
        <v>49</v>
      </c>
      <c r="E1809" s="3" t="s">
        <v>41</v>
      </c>
      <c r="F1809" s="3">
        <v>46</v>
      </c>
      <c r="G1809" s="3" t="s">
        <v>128</v>
      </c>
      <c r="H1809" s="3" t="s">
        <v>22</v>
      </c>
      <c r="I1809" s="3" t="s">
        <v>79</v>
      </c>
      <c r="J1809" s="3" t="s">
        <v>52</v>
      </c>
      <c r="K1809" s="3">
        <v>35</v>
      </c>
      <c r="L1809" s="3" t="s">
        <v>151</v>
      </c>
      <c r="M1809" s="3" t="str">
        <f>IF(shopping_behavior_updated[[#This Row],[Subscription Status]]="","desconocido",shopping_behavior_updated[[#This Row],[Subscription Status]])</f>
        <v>No</v>
      </c>
      <c r="N1809" s="3" t="s">
        <v>53</v>
      </c>
      <c r="O1809" s="3" t="s">
        <v>151</v>
      </c>
      <c r="P1809" s="3" t="s">
        <v>151</v>
      </c>
      <c r="Q1809" s="3">
        <v>37</v>
      </c>
      <c r="R1809" s="3" t="s">
        <v>27</v>
      </c>
      <c r="S1809" s="3" t="s">
        <v>28</v>
      </c>
      <c r="T1809" s="3">
        <f>COUNTBLANK(shopping_behavior_updated[Customer ID])</f>
        <v>0</v>
      </c>
      <c r="U1809" s="3">
        <f>IF(IFERROR(VLOOKUP(shopping_behavior_updated[[#This Row],[Customer ID]],A1810:$A$3902,1,FALSE),0),1,0)</f>
        <v>0</v>
      </c>
    </row>
    <row r="1810" spans="1:21" x14ac:dyDescent="0.2">
      <c r="A1810" s="3">
        <v>1809</v>
      </c>
      <c r="B1810" s="3">
        <v>67</v>
      </c>
      <c r="C1810" s="3" t="s">
        <v>18</v>
      </c>
      <c r="D1810" s="3" t="s">
        <v>101</v>
      </c>
      <c r="E1810" s="3" t="s">
        <v>62</v>
      </c>
      <c r="F1810" s="3">
        <v>71</v>
      </c>
      <c r="G1810" s="3" t="s">
        <v>121</v>
      </c>
      <c r="H1810" s="3" t="s">
        <v>43</v>
      </c>
      <c r="I1810" s="3" t="s">
        <v>92</v>
      </c>
      <c r="J1810" s="3" t="s">
        <v>36</v>
      </c>
      <c r="K1810" s="3">
        <v>43</v>
      </c>
      <c r="L1810" s="3" t="s">
        <v>151</v>
      </c>
      <c r="M1810" s="3" t="str">
        <f>IF(shopping_behavior_updated[[#This Row],[Subscription Status]]="","desconocido",shopping_behavior_updated[[#This Row],[Subscription Status]])</f>
        <v>No</v>
      </c>
      <c r="N1810" s="3" t="s">
        <v>44</v>
      </c>
      <c r="O1810" s="3" t="s">
        <v>151</v>
      </c>
      <c r="P1810" s="3" t="s">
        <v>151</v>
      </c>
      <c r="Q1810" s="3">
        <v>7</v>
      </c>
      <c r="R1810" s="3" t="s">
        <v>85</v>
      </c>
      <c r="S1810" s="3" t="s">
        <v>87</v>
      </c>
      <c r="T1810" s="3">
        <f>COUNTBLANK(shopping_behavior_updated[Customer ID])</f>
        <v>0</v>
      </c>
      <c r="U1810" s="3">
        <f>IF(IFERROR(VLOOKUP(shopping_behavior_updated[[#This Row],[Customer ID]],A1811:$A$3902,1,FALSE),0),1,0)</f>
        <v>0</v>
      </c>
    </row>
    <row r="1811" spans="1:21" x14ac:dyDescent="0.2">
      <c r="A1811" s="3">
        <v>1810</v>
      </c>
      <c r="B1811" s="3">
        <v>58</v>
      </c>
      <c r="C1811" s="3" t="s">
        <v>18</v>
      </c>
      <c r="D1811" s="3" t="s">
        <v>131</v>
      </c>
      <c r="E1811" s="3" t="s">
        <v>66</v>
      </c>
      <c r="F1811" s="3">
        <v>99</v>
      </c>
      <c r="G1811" s="3" t="s">
        <v>119</v>
      </c>
      <c r="H1811" s="3" t="s">
        <v>35</v>
      </c>
      <c r="I1811" s="3" t="s">
        <v>143</v>
      </c>
      <c r="J1811" s="3" t="s">
        <v>56</v>
      </c>
      <c r="K1811" s="3">
        <v>34</v>
      </c>
      <c r="L1811" s="3" t="s">
        <v>151</v>
      </c>
      <c r="M1811" s="3" t="str">
        <f>IF(shopping_behavior_updated[[#This Row],[Subscription Status]]="","desconocido",shopping_behavior_updated[[#This Row],[Subscription Status]])</f>
        <v>No</v>
      </c>
      <c r="N1811" s="3" t="s">
        <v>37</v>
      </c>
      <c r="O1811" s="3" t="s">
        <v>151</v>
      </c>
      <c r="P1811" s="3" t="s">
        <v>151</v>
      </c>
      <c r="Q1811" s="3">
        <v>6</v>
      </c>
      <c r="R1811" s="3" t="s">
        <v>85</v>
      </c>
      <c r="S1811" s="3" t="s">
        <v>28</v>
      </c>
      <c r="T1811" s="3">
        <f>COUNTBLANK(shopping_behavior_updated[Customer ID])</f>
        <v>0</v>
      </c>
      <c r="U1811" s="3">
        <f>IF(IFERROR(VLOOKUP(shopping_behavior_updated[[#This Row],[Customer ID]],A1812:$A$3902,1,FALSE),0),1,0)</f>
        <v>0</v>
      </c>
    </row>
    <row r="1812" spans="1:21" x14ac:dyDescent="0.2">
      <c r="A1812" s="3">
        <v>1811</v>
      </c>
      <c r="B1812" s="3">
        <v>41</v>
      </c>
      <c r="C1812" s="3" t="s">
        <v>18</v>
      </c>
      <c r="D1812" s="3" t="s">
        <v>33</v>
      </c>
      <c r="E1812" s="3" t="s">
        <v>20</v>
      </c>
      <c r="F1812" s="3">
        <v>28</v>
      </c>
      <c r="G1812" s="3" t="s">
        <v>127</v>
      </c>
      <c r="H1812" s="3" t="s">
        <v>43</v>
      </c>
      <c r="I1812" s="3" t="s">
        <v>135</v>
      </c>
      <c r="J1812" s="3" t="s">
        <v>56</v>
      </c>
      <c r="K1812" s="3">
        <v>27</v>
      </c>
      <c r="L1812" s="3" t="s">
        <v>151</v>
      </c>
      <c r="M1812" s="3" t="str">
        <f>IF(shopping_behavior_updated[[#This Row],[Subscription Status]]="","desconocido",shopping_behavior_updated[[#This Row],[Subscription Status]])</f>
        <v>No</v>
      </c>
      <c r="N1812" s="3" t="s">
        <v>53</v>
      </c>
      <c r="O1812" s="3" t="s">
        <v>151</v>
      </c>
      <c r="P1812" s="3" t="s">
        <v>151</v>
      </c>
      <c r="Q1812" s="3">
        <v>16</v>
      </c>
      <c r="R1812" s="3" t="s">
        <v>32</v>
      </c>
      <c r="S1812" s="3" t="s">
        <v>75</v>
      </c>
      <c r="T1812" s="3">
        <f>COUNTBLANK(shopping_behavior_updated[Customer ID])</f>
        <v>0</v>
      </c>
      <c r="U1812" s="3">
        <f>IF(IFERROR(VLOOKUP(shopping_behavior_updated[[#This Row],[Customer ID]],A1813:$A$3902,1,FALSE),0),1,0)</f>
        <v>0</v>
      </c>
    </row>
    <row r="1813" spans="1:21" x14ac:dyDescent="0.2">
      <c r="A1813" s="3">
        <v>1812</v>
      </c>
      <c r="B1813" s="3">
        <v>42</v>
      </c>
      <c r="C1813" s="3" t="s">
        <v>18</v>
      </c>
      <c r="D1813" s="3" t="s">
        <v>132</v>
      </c>
      <c r="E1813" s="3" t="s">
        <v>66</v>
      </c>
      <c r="F1813" s="3">
        <v>77</v>
      </c>
      <c r="G1813" s="3" t="s">
        <v>149</v>
      </c>
      <c r="H1813" s="3" t="s">
        <v>22</v>
      </c>
      <c r="I1813" s="3" t="s">
        <v>143</v>
      </c>
      <c r="J1813" s="3" t="s">
        <v>52</v>
      </c>
      <c r="K1813" s="3">
        <v>36</v>
      </c>
      <c r="L1813" s="3" t="s">
        <v>151</v>
      </c>
      <c r="M1813" s="3" t="str">
        <f>IF(shopping_behavior_updated[[#This Row],[Subscription Status]]="","desconocido",shopping_behavior_updated[[#This Row],[Subscription Status]])</f>
        <v>No</v>
      </c>
      <c r="N1813" s="3" t="s">
        <v>53</v>
      </c>
      <c r="O1813" s="3" t="s">
        <v>151</v>
      </c>
      <c r="P1813" s="3" t="s">
        <v>151</v>
      </c>
      <c r="Q1813" s="3">
        <v>33</v>
      </c>
      <c r="R1813" s="3" t="s">
        <v>74</v>
      </c>
      <c r="S1813" s="3" t="s">
        <v>48</v>
      </c>
      <c r="T1813" s="3">
        <f>COUNTBLANK(shopping_behavior_updated[Customer ID])</f>
        <v>0</v>
      </c>
      <c r="U1813" s="3">
        <f>IF(IFERROR(VLOOKUP(shopping_behavior_updated[[#This Row],[Customer ID]],A1814:$A$3902,1,FALSE),0),1,0)</f>
        <v>0</v>
      </c>
    </row>
    <row r="1814" spans="1:21" x14ac:dyDescent="0.2">
      <c r="A1814" s="3">
        <v>1813</v>
      </c>
      <c r="B1814" s="3">
        <v>50</v>
      </c>
      <c r="C1814" s="3" t="s">
        <v>18</v>
      </c>
      <c r="D1814" s="3" t="s">
        <v>136</v>
      </c>
      <c r="E1814" s="3" t="s">
        <v>41</v>
      </c>
      <c r="F1814" s="3">
        <v>63</v>
      </c>
      <c r="G1814" s="3" t="s">
        <v>106</v>
      </c>
      <c r="H1814" s="3" t="s">
        <v>35</v>
      </c>
      <c r="I1814" s="3" t="s">
        <v>143</v>
      </c>
      <c r="J1814" s="3" t="s">
        <v>52</v>
      </c>
      <c r="K1814" s="3">
        <v>49</v>
      </c>
      <c r="L1814" s="3" t="s">
        <v>151</v>
      </c>
      <c r="M1814" s="3" t="str">
        <f>IF(shopping_behavior_updated[[#This Row],[Subscription Status]]="","desconocido",shopping_behavior_updated[[#This Row],[Subscription Status]])</f>
        <v>No</v>
      </c>
      <c r="N1814" s="3" t="s">
        <v>26</v>
      </c>
      <c r="O1814" s="3" t="s">
        <v>151</v>
      </c>
      <c r="P1814" s="3" t="s">
        <v>151</v>
      </c>
      <c r="Q1814" s="3">
        <v>18</v>
      </c>
      <c r="R1814" s="3" t="s">
        <v>45</v>
      </c>
      <c r="S1814" s="3" t="s">
        <v>75</v>
      </c>
      <c r="T1814" s="3">
        <f>COUNTBLANK(shopping_behavior_updated[Customer ID])</f>
        <v>0</v>
      </c>
      <c r="U1814" s="3">
        <f>IF(IFERROR(VLOOKUP(shopping_behavior_updated[[#This Row],[Customer ID]],A1815:$A$3902,1,FALSE),0),1,0)</f>
        <v>0</v>
      </c>
    </row>
    <row r="1815" spans="1:21" x14ac:dyDescent="0.2">
      <c r="A1815" s="3">
        <v>1814</v>
      </c>
      <c r="B1815" s="3">
        <v>40</v>
      </c>
      <c r="C1815" s="3" t="s">
        <v>18</v>
      </c>
      <c r="D1815" s="3" t="s">
        <v>58</v>
      </c>
      <c r="E1815" s="3" t="s">
        <v>20</v>
      </c>
      <c r="F1815" s="3">
        <v>62</v>
      </c>
      <c r="G1815" s="3" t="s">
        <v>114</v>
      </c>
      <c r="H1815" s="3" t="s">
        <v>43</v>
      </c>
      <c r="I1815" s="3" t="s">
        <v>77</v>
      </c>
      <c r="J1815" s="3" t="s">
        <v>36</v>
      </c>
      <c r="K1815" s="3">
        <v>35</v>
      </c>
      <c r="L1815" s="3" t="s">
        <v>151</v>
      </c>
      <c r="M1815" s="3" t="str">
        <f>IF(shopping_behavior_updated[[#This Row],[Subscription Status]]="","desconocido",shopping_behavior_updated[[#This Row],[Subscription Status]])</f>
        <v>No</v>
      </c>
      <c r="N1815" s="3" t="s">
        <v>37</v>
      </c>
      <c r="O1815" s="3" t="s">
        <v>151</v>
      </c>
      <c r="P1815" s="3" t="s">
        <v>151</v>
      </c>
      <c r="Q1815" s="3">
        <v>24</v>
      </c>
      <c r="R1815" s="3" t="s">
        <v>45</v>
      </c>
      <c r="S1815" s="3" t="s">
        <v>39</v>
      </c>
      <c r="T1815" s="3">
        <f>COUNTBLANK(shopping_behavior_updated[Customer ID])</f>
        <v>0</v>
      </c>
      <c r="U1815" s="3">
        <f>IF(IFERROR(VLOOKUP(shopping_behavior_updated[[#This Row],[Customer ID]],A1816:$A$3902,1,FALSE),0),1,0)</f>
        <v>0</v>
      </c>
    </row>
    <row r="1816" spans="1:21" x14ac:dyDescent="0.2">
      <c r="A1816" s="3">
        <v>1815</v>
      </c>
      <c r="B1816" s="3">
        <v>32</v>
      </c>
      <c r="C1816" s="3" t="s">
        <v>18</v>
      </c>
      <c r="D1816" s="3" t="s">
        <v>33</v>
      </c>
      <c r="E1816" s="3" t="s">
        <v>20</v>
      </c>
      <c r="F1816" s="3">
        <v>92</v>
      </c>
      <c r="G1816" s="3" t="s">
        <v>55</v>
      </c>
      <c r="H1816" s="3" t="s">
        <v>43</v>
      </c>
      <c r="I1816" s="3" t="s">
        <v>51</v>
      </c>
      <c r="J1816" s="3" t="s">
        <v>52</v>
      </c>
      <c r="K1816" s="3">
        <v>38</v>
      </c>
      <c r="L1816" s="3" t="s">
        <v>151</v>
      </c>
      <c r="M1816" s="3" t="str">
        <f>IF(shopping_behavior_updated[[#This Row],[Subscription Status]]="","desconocido",shopping_behavior_updated[[#This Row],[Subscription Status]])</f>
        <v>No</v>
      </c>
      <c r="N1816" s="3" t="s">
        <v>37</v>
      </c>
      <c r="O1816" s="3" t="s">
        <v>151</v>
      </c>
      <c r="P1816" s="3" t="s">
        <v>151</v>
      </c>
      <c r="Q1816" s="3">
        <v>24</v>
      </c>
      <c r="R1816" s="3" t="s">
        <v>32</v>
      </c>
      <c r="S1816" s="3" t="s">
        <v>57</v>
      </c>
      <c r="T1816" s="3">
        <f>COUNTBLANK(shopping_behavior_updated[Customer ID])</f>
        <v>0</v>
      </c>
      <c r="U1816" s="3">
        <f>IF(IFERROR(VLOOKUP(shopping_behavior_updated[[#This Row],[Customer ID]],A1817:$A$3902,1,FALSE),0),1,0)</f>
        <v>0</v>
      </c>
    </row>
    <row r="1817" spans="1:21" x14ac:dyDescent="0.2">
      <c r="A1817" s="3">
        <v>1816</v>
      </c>
      <c r="B1817" s="3">
        <v>51</v>
      </c>
      <c r="C1817" s="3" t="s">
        <v>18</v>
      </c>
      <c r="D1817" s="3" t="s">
        <v>70</v>
      </c>
      <c r="E1817" s="3" t="s">
        <v>41</v>
      </c>
      <c r="F1817" s="3">
        <v>72</v>
      </c>
      <c r="G1817" s="3" t="s">
        <v>129</v>
      </c>
      <c r="H1817" s="3" t="s">
        <v>22</v>
      </c>
      <c r="I1817" s="3" t="s">
        <v>51</v>
      </c>
      <c r="J1817" s="3" t="s">
        <v>24</v>
      </c>
      <c r="K1817" s="3">
        <v>45</v>
      </c>
      <c r="L1817" s="3" t="s">
        <v>151</v>
      </c>
      <c r="M1817" s="3" t="str">
        <f>IF(shopping_behavior_updated[[#This Row],[Subscription Status]]="","desconocido",shopping_behavior_updated[[#This Row],[Subscription Status]])</f>
        <v>No</v>
      </c>
      <c r="N1817" s="3" t="s">
        <v>69</v>
      </c>
      <c r="O1817" s="3" t="s">
        <v>151</v>
      </c>
      <c r="P1817" s="3" t="s">
        <v>151</v>
      </c>
      <c r="Q1817" s="3">
        <v>48</v>
      </c>
      <c r="R1817" s="3" t="s">
        <v>38</v>
      </c>
      <c r="S1817" s="3" t="s">
        <v>96</v>
      </c>
      <c r="T1817" s="3">
        <f>COUNTBLANK(shopping_behavior_updated[Customer ID])</f>
        <v>0</v>
      </c>
      <c r="U1817" s="3">
        <f>IF(IFERROR(VLOOKUP(shopping_behavior_updated[[#This Row],[Customer ID]],A1818:$A$3902,1,FALSE),0),1,0)</f>
        <v>0</v>
      </c>
    </row>
    <row r="1818" spans="1:21" x14ac:dyDescent="0.2">
      <c r="A1818" s="3">
        <v>1817</v>
      </c>
      <c r="B1818" s="3">
        <v>26</v>
      </c>
      <c r="C1818" s="3" t="s">
        <v>18</v>
      </c>
      <c r="D1818" s="3" t="s">
        <v>123</v>
      </c>
      <c r="E1818" s="3" t="s">
        <v>66</v>
      </c>
      <c r="F1818" s="3">
        <v>79</v>
      </c>
      <c r="G1818" s="3" t="s">
        <v>140</v>
      </c>
      <c r="H1818" s="3" t="s">
        <v>43</v>
      </c>
      <c r="I1818" s="3" t="s">
        <v>72</v>
      </c>
      <c r="J1818" s="3" t="s">
        <v>52</v>
      </c>
      <c r="K1818" s="3">
        <v>4</v>
      </c>
      <c r="L1818" s="3" t="s">
        <v>151</v>
      </c>
      <c r="M1818" s="3" t="str">
        <f>IF(shopping_behavior_updated[[#This Row],[Subscription Status]]="","desconocido",shopping_behavior_updated[[#This Row],[Subscription Status]])</f>
        <v>No</v>
      </c>
      <c r="N1818" s="3" t="s">
        <v>26</v>
      </c>
      <c r="O1818" s="3" t="s">
        <v>151</v>
      </c>
      <c r="P1818" s="3" t="s">
        <v>151</v>
      </c>
      <c r="Q1818" s="3">
        <v>4</v>
      </c>
      <c r="R1818" s="3" t="s">
        <v>32</v>
      </c>
      <c r="S1818" s="3" t="s">
        <v>39</v>
      </c>
      <c r="T1818" s="3">
        <f>COUNTBLANK(shopping_behavior_updated[Customer ID])</f>
        <v>0</v>
      </c>
      <c r="U1818" s="3">
        <f>IF(IFERROR(VLOOKUP(shopping_behavior_updated[[#This Row],[Customer ID]],A1819:$A$3902,1,FALSE),0),1,0)</f>
        <v>0</v>
      </c>
    </row>
    <row r="1819" spans="1:21" x14ac:dyDescent="0.2">
      <c r="A1819" s="3">
        <v>1818</v>
      </c>
      <c r="B1819" s="3">
        <v>32</v>
      </c>
      <c r="C1819" s="3" t="s">
        <v>18</v>
      </c>
      <c r="D1819" s="3" t="s">
        <v>112</v>
      </c>
      <c r="E1819" s="3" t="s">
        <v>20</v>
      </c>
      <c r="F1819" s="3">
        <v>27</v>
      </c>
      <c r="G1819" s="3" t="s">
        <v>78</v>
      </c>
      <c r="H1819" s="3" t="s">
        <v>43</v>
      </c>
      <c r="I1819" s="3" t="s">
        <v>51</v>
      </c>
      <c r="J1819" s="3" t="s">
        <v>52</v>
      </c>
      <c r="K1819" s="3">
        <v>47</v>
      </c>
      <c r="L1819" s="3" t="s">
        <v>151</v>
      </c>
      <c r="M1819" s="3" t="str">
        <f>IF(shopping_behavior_updated[[#This Row],[Subscription Status]]="","desconocido",shopping_behavior_updated[[#This Row],[Subscription Status]])</f>
        <v>No</v>
      </c>
      <c r="N1819" s="3" t="s">
        <v>37</v>
      </c>
      <c r="O1819" s="3" t="s">
        <v>151</v>
      </c>
      <c r="P1819" s="3" t="s">
        <v>151</v>
      </c>
      <c r="Q1819" s="3">
        <v>20</v>
      </c>
      <c r="R1819" s="3" t="s">
        <v>32</v>
      </c>
      <c r="S1819" s="3" t="s">
        <v>39</v>
      </c>
      <c r="T1819" s="3">
        <f>COUNTBLANK(shopping_behavior_updated[Customer ID])</f>
        <v>0</v>
      </c>
      <c r="U1819" s="3">
        <f>IF(IFERROR(VLOOKUP(shopping_behavior_updated[[#This Row],[Customer ID]],A1820:$A$3902,1,FALSE),0),1,0)</f>
        <v>0</v>
      </c>
    </row>
    <row r="1820" spans="1:21" x14ac:dyDescent="0.2">
      <c r="A1820" s="3">
        <v>1819</v>
      </c>
      <c r="B1820" s="3">
        <v>58</v>
      </c>
      <c r="C1820" s="3" t="s">
        <v>18</v>
      </c>
      <c r="D1820" s="3" t="s">
        <v>88</v>
      </c>
      <c r="E1820" s="3" t="s">
        <v>66</v>
      </c>
      <c r="F1820" s="3">
        <v>39</v>
      </c>
      <c r="G1820" s="3" t="s">
        <v>97</v>
      </c>
      <c r="H1820" s="3" t="s">
        <v>43</v>
      </c>
      <c r="I1820" s="3" t="s">
        <v>51</v>
      </c>
      <c r="J1820" s="3" t="s">
        <v>56</v>
      </c>
      <c r="K1820" s="3">
        <v>38</v>
      </c>
      <c r="L1820" s="3" t="s">
        <v>151</v>
      </c>
      <c r="M1820" s="3" t="str">
        <f>IF(shopping_behavior_updated[[#This Row],[Subscription Status]]="","desconocido",shopping_behavior_updated[[#This Row],[Subscription Status]])</f>
        <v>No</v>
      </c>
      <c r="N1820" s="3" t="s">
        <v>26</v>
      </c>
      <c r="O1820" s="3" t="s">
        <v>151</v>
      </c>
      <c r="P1820" s="3" t="s">
        <v>151</v>
      </c>
      <c r="Q1820" s="3">
        <v>47</v>
      </c>
      <c r="R1820" s="3" t="s">
        <v>85</v>
      </c>
      <c r="S1820" s="3" t="s">
        <v>96</v>
      </c>
      <c r="T1820" s="3">
        <f>COUNTBLANK(shopping_behavior_updated[Customer ID])</f>
        <v>0</v>
      </c>
      <c r="U1820" s="3">
        <f>IF(IFERROR(VLOOKUP(shopping_behavior_updated[[#This Row],[Customer ID]],A1821:$A$3902,1,FALSE),0),1,0)</f>
        <v>0</v>
      </c>
    </row>
    <row r="1821" spans="1:21" x14ac:dyDescent="0.2">
      <c r="A1821" s="3">
        <v>1820</v>
      </c>
      <c r="B1821" s="3">
        <v>51</v>
      </c>
      <c r="C1821" s="3" t="s">
        <v>18</v>
      </c>
      <c r="D1821" s="3" t="s">
        <v>124</v>
      </c>
      <c r="E1821" s="3" t="s">
        <v>20</v>
      </c>
      <c r="F1821" s="3">
        <v>86</v>
      </c>
      <c r="G1821" s="3" t="s">
        <v>106</v>
      </c>
      <c r="H1821" s="3" t="s">
        <v>35</v>
      </c>
      <c r="I1821" s="3" t="s">
        <v>99</v>
      </c>
      <c r="J1821" s="3" t="s">
        <v>36</v>
      </c>
      <c r="K1821" s="3">
        <v>45</v>
      </c>
      <c r="L1821" s="3" t="s">
        <v>151</v>
      </c>
      <c r="M1821" s="3" t="str">
        <f>IF(shopping_behavior_updated[[#This Row],[Subscription Status]]="","desconocido",shopping_behavior_updated[[#This Row],[Subscription Status]])</f>
        <v>No</v>
      </c>
      <c r="N1821" s="3" t="s">
        <v>44</v>
      </c>
      <c r="O1821" s="3" t="s">
        <v>151</v>
      </c>
      <c r="P1821" s="3" t="s">
        <v>151</v>
      </c>
      <c r="Q1821" s="3">
        <v>50</v>
      </c>
      <c r="R1821" s="3" t="s">
        <v>32</v>
      </c>
      <c r="S1821" s="3" t="s">
        <v>57</v>
      </c>
      <c r="T1821" s="3">
        <f>COUNTBLANK(shopping_behavior_updated[Customer ID])</f>
        <v>0</v>
      </c>
      <c r="U1821" s="3">
        <f>IF(IFERROR(VLOOKUP(shopping_behavior_updated[[#This Row],[Customer ID]],A1822:$A$3902,1,FALSE),0),1,0)</f>
        <v>0</v>
      </c>
    </row>
    <row r="1822" spans="1:21" x14ac:dyDescent="0.2">
      <c r="A1822" s="3">
        <v>1821</v>
      </c>
      <c r="B1822" s="3">
        <v>19</v>
      </c>
      <c r="C1822" s="3" t="s">
        <v>18</v>
      </c>
      <c r="D1822" s="3" t="s">
        <v>54</v>
      </c>
      <c r="E1822" s="3" t="s">
        <v>20</v>
      </c>
      <c r="F1822" s="3">
        <v>94</v>
      </c>
      <c r="G1822" s="3" t="s">
        <v>148</v>
      </c>
      <c r="H1822" s="3" t="s">
        <v>91</v>
      </c>
      <c r="I1822" s="3" t="s">
        <v>79</v>
      </c>
      <c r="J1822" s="3" t="s">
        <v>56</v>
      </c>
      <c r="K1822" s="3">
        <v>5</v>
      </c>
      <c r="L1822" s="3" t="s">
        <v>151</v>
      </c>
      <c r="M1822" s="3" t="str">
        <f>IF(shopping_behavior_updated[[#This Row],[Subscription Status]]="","desconocido",shopping_behavior_updated[[#This Row],[Subscription Status]])</f>
        <v>No</v>
      </c>
      <c r="N1822" s="3" t="s">
        <v>26</v>
      </c>
      <c r="O1822" s="3" t="s">
        <v>151</v>
      </c>
      <c r="P1822" s="3" t="s">
        <v>151</v>
      </c>
      <c r="Q1822" s="3">
        <v>31</v>
      </c>
      <c r="R1822" s="3" t="s">
        <v>45</v>
      </c>
      <c r="S1822" s="3" t="s">
        <v>87</v>
      </c>
      <c r="T1822" s="3">
        <f>COUNTBLANK(shopping_behavior_updated[Customer ID])</f>
        <v>0</v>
      </c>
      <c r="U1822" s="3">
        <f>IF(IFERROR(VLOOKUP(shopping_behavior_updated[[#This Row],[Customer ID]],A1823:$A$3902,1,FALSE),0),1,0)</f>
        <v>0</v>
      </c>
    </row>
    <row r="1823" spans="1:21" x14ac:dyDescent="0.2">
      <c r="A1823" s="3">
        <v>1822</v>
      </c>
      <c r="B1823" s="3">
        <v>57</v>
      </c>
      <c r="C1823" s="3" t="s">
        <v>18</v>
      </c>
      <c r="D1823" s="3" t="s">
        <v>58</v>
      </c>
      <c r="E1823" s="3" t="s">
        <v>20</v>
      </c>
      <c r="F1823" s="3">
        <v>53</v>
      </c>
      <c r="G1823" s="3" t="s">
        <v>30</v>
      </c>
      <c r="H1823" s="3" t="s">
        <v>43</v>
      </c>
      <c r="I1823" s="3" t="s">
        <v>84</v>
      </c>
      <c r="J1823" s="3" t="s">
        <v>36</v>
      </c>
      <c r="K1823" s="3">
        <v>28</v>
      </c>
      <c r="L1823" s="3" t="s">
        <v>151</v>
      </c>
      <c r="M1823" s="3" t="str">
        <f>IF(shopping_behavior_updated[[#This Row],[Subscription Status]]="","desconocido",shopping_behavior_updated[[#This Row],[Subscription Status]])</f>
        <v>No</v>
      </c>
      <c r="N1823" s="3" t="s">
        <v>26</v>
      </c>
      <c r="O1823" s="3" t="s">
        <v>151</v>
      </c>
      <c r="P1823" s="3" t="s">
        <v>151</v>
      </c>
      <c r="Q1823" s="3">
        <v>29</v>
      </c>
      <c r="R1823" s="3" t="s">
        <v>45</v>
      </c>
      <c r="S1823" s="3" t="s">
        <v>57</v>
      </c>
      <c r="T1823" s="3">
        <f>COUNTBLANK(shopping_behavior_updated[Customer ID])</f>
        <v>0</v>
      </c>
      <c r="U1823" s="3">
        <f>IF(IFERROR(VLOOKUP(shopping_behavior_updated[[#This Row],[Customer ID]],A1824:$A$3902,1,FALSE),0),1,0)</f>
        <v>0</v>
      </c>
    </row>
    <row r="1824" spans="1:21" x14ac:dyDescent="0.2">
      <c r="A1824" s="3">
        <v>1823</v>
      </c>
      <c r="B1824" s="3">
        <v>66</v>
      </c>
      <c r="C1824" s="3" t="s">
        <v>18</v>
      </c>
      <c r="D1824" s="3" t="s">
        <v>54</v>
      </c>
      <c r="E1824" s="3" t="s">
        <v>20</v>
      </c>
      <c r="F1824" s="3">
        <v>85</v>
      </c>
      <c r="G1824" s="3" t="s">
        <v>138</v>
      </c>
      <c r="H1824" s="3" t="s">
        <v>35</v>
      </c>
      <c r="I1824" s="3" t="s">
        <v>108</v>
      </c>
      <c r="J1824" s="3" t="s">
        <v>52</v>
      </c>
      <c r="K1824" s="3">
        <v>44</v>
      </c>
      <c r="L1824" s="3" t="s">
        <v>151</v>
      </c>
      <c r="M1824" s="3" t="str">
        <f>IF(shopping_behavior_updated[[#This Row],[Subscription Status]]="","desconocido",shopping_behavior_updated[[#This Row],[Subscription Status]])</f>
        <v>No</v>
      </c>
      <c r="N1824" s="3" t="s">
        <v>53</v>
      </c>
      <c r="O1824" s="3" t="s">
        <v>151</v>
      </c>
      <c r="P1824" s="3" t="s">
        <v>151</v>
      </c>
      <c r="Q1824" s="3">
        <v>4</v>
      </c>
      <c r="R1824" s="3" t="s">
        <v>32</v>
      </c>
      <c r="S1824" s="3" t="s">
        <v>48</v>
      </c>
      <c r="T1824" s="3">
        <f>COUNTBLANK(shopping_behavior_updated[Customer ID])</f>
        <v>0</v>
      </c>
      <c r="U1824" s="3">
        <f>IF(IFERROR(VLOOKUP(shopping_behavior_updated[[#This Row],[Customer ID]],A1825:$A$3902,1,FALSE),0),1,0)</f>
        <v>0</v>
      </c>
    </row>
    <row r="1825" spans="1:21" x14ac:dyDescent="0.2">
      <c r="A1825" s="3">
        <v>1824</v>
      </c>
      <c r="B1825" s="3">
        <v>62</v>
      </c>
      <c r="C1825" s="3" t="s">
        <v>18</v>
      </c>
      <c r="D1825" s="3" t="s">
        <v>124</v>
      </c>
      <c r="E1825" s="3" t="s">
        <v>20</v>
      </c>
      <c r="F1825" s="3">
        <v>50</v>
      </c>
      <c r="G1825" s="3" t="s">
        <v>59</v>
      </c>
      <c r="H1825" s="3" t="s">
        <v>22</v>
      </c>
      <c r="I1825" s="3" t="s">
        <v>68</v>
      </c>
      <c r="J1825" s="3" t="s">
        <v>56</v>
      </c>
      <c r="K1825" s="3">
        <v>47</v>
      </c>
      <c r="L1825" s="3" t="s">
        <v>151</v>
      </c>
      <c r="M1825" s="3" t="str">
        <f>IF(shopping_behavior_updated[[#This Row],[Subscription Status]]="","desconocido",shopping_behavior_updated[[#This Row],[Subscription Status]])</f>
        <v>No</v>
      </c>
      <c r="N1825" s="3" t="s">
        <v>37</v>
      </c>
      <c r="O1825" s="3" t="s">
        <v>151</v>
      </c>
      <c r="P1825" s="3" t="s">
        <v>151</v>
      </c>
      <c r="Q1825" s="3">
        <v>40</v>
      </c>
      <c r="R1825" s="3" t="s">
        <v>74</v>
      </c>
      <c r="S1825" s="3" t="s">
        <v>75</v>
      </c>
      <c r="T1825" s="3">
        <f>COUNTBLANK(shopping_behavior_updated[Customer ID])</f>
        <v>0</v>
      </c>
      <c r="U1825" s="3">
        <f>IF(IFERROR(VLOOKUP(shopping_behavior_updated[[#This Row],[Customer ID]],A1826:$A$3902,1,FALSE),0),1,0)</f>
        <v>0</v>
      </c>
    </row>
    <row r="1826" spans="1:21" x14ac:dyDescent="0.2">
      <c r="A1826" s="3">
        <v>1825</v>
      </c>
      <c r="B1826" s="3">
        <v>58</v>
      </c>
      <c r="C1826" s="3" t="s">
        <v>18</v>
      </c>
      <c r="D1826" s="3" t="s">
        <v>94</v>
      </c>
      <c r="E1826" s="3" t="s">
        <v>20</v>
      </c>
      <c r="F1826" s="3">
        <v>47</v>
      </c>
      <c r="G1826" s="3" t="s">
        <v>114</v>
      </c>
      <c r="H1826" s="3" t="s">
        <v>91</v>
      </c>
      <c r="I1826" s="3" t="s">
        <v>135</v>
      </c>
      <c r="J1826" s="3" t="s">
        <v>24</v>
      </c>
      <c r="K1826" s="3">
        <v>38</v>
      </c>
      <c r="L1826" s="3" t="s">
        <v>151</v>
      </c>
      <c r="M1826" s="3" t="str">
        <f>IF(shopping_behavior_updated[[#This Row],[Subscription Status]]="","desconocido",shopping_behavior_updated[[#This Row],[Subscription Status]])</f>
        <v>No</v>
      </c>
      <c r="N1826" s="3" t="s">
        <v>26</v>
      </c>
      <c r="O1826" s="3" t="s">
        <v>151</v>
      </c>
      <c r="P1826" s="3" t="s">
        <v>151</v>
      </c>
      <c r="Q1826" s="3">
        <v>31</v>
      </c>
      <c r="R1826" s="3" t="s">
        <v>32</v>
      </c>
      <c r="S1826" s="3" t="s">
        <v>87</v>
      </c>
      <c r="T1826" s="3">
        <f>COUNTBLANK(shopping_behavior_updated[Customer ID])</f>
        <v>0</v>
      </c>
      <c r="U1826" s="3">
        <f>IF(IFERROR(VLOOKUP(shopping_behavior_updated[[#This Row],[Customer ID]],A1827:$A$3902,1,FALSE),0),1,0)</f>
        <v>0</v>
      </c>
    </row>
    <row r="1827" spans="1:21" x14ac:dyDescent="0.2">
      <c r="A1827" s="3">
        <v>1826</v>
      </c>
      <c r="B1827" s="3">
        <v>23</v>
      </c>
      <c r="C1827" s="3" t="s">
        <v>18</v>
      </c>
      <c r="D1827" s="3" t="s">
        <v>136</v>
      </c>
      <c r="E1827" s="3" t="s">
        <v>41</v>
      </c>
      <c r="F1827" s="3">
        <v>75</v>
      </c>
      <c r="G1827" s="3" t="s">
        <v>146</v>
      </c>
      <c r="H1827" s="3" t="s">
        <v>43</v>
      </c>
      <c r="I1827" s="3" t="s">
        <v>68</v>
      </c>
      <c r="J1827" s="3" t="s">
        <v>24</v>
      </c>
      <c r="K1827" s="3">
        <v>49</v>
      </c>
      <c r="L1827" s="3" t="s">
        <v>151</v>
      </c>
      <c r="M1827" s="3" t="str">
        <f>IF(shopping_behavior_updated[[#This Row],[Subscription Status]]="","desconocido",shopping_behavior_updated[[#This Row],[Subscription Status]])</f>
        <v>No</v>
      </c>
      <c r="N1827" s="3" t="s">
        <v>44</v>
      </c>
      <c r="O1827" s="3" t="s">
        <v>151</v>
      </c>
      <c r="P1827" s="3" t="s">
        <v>151</v>
      </c>
      <c r="Q1827" s="3">
        <v>41</v>
      </c>
      <c r="R1827" s="3" t="s">
        <v>38</v>
      </c>
      <c r="S1827" s="3" t="s">
        <v>39</v>
      </c>
      <c r="T1827" s="3">
        <f>COUNTBLANK(shopping_behavior_updated[Customer ID])</f>
        <v>0</v>
      </c>
      <c r="U1827" s="3">
        <f>IF(IFERROR(VLOOKUP(shopping_behavior_updated[[#This Row],[Customer ID]],A1828:$A$3902,1,FALSE),0),1,0)</f>
        <v>0</v>
      </c>
    </row>
    <row r="1828" spans="1:21" x14ac:dyDescent="0.2">
      <c r="A1828" s="3">
        <v>1827</v>
      </c>
      <c r="B1828" s="3">
        <v>45</v>
      </c>
      <c r="C1828" s="3" t="s">
        <v>18</v>
      </c>
      <c r="D1828" s="3" t="s">
        <v>112</v>
      </c>
      <c r="E1828" s="3" t="s">
        <v>20</v>
      </c>
      <c r="F1828" s="3">
        <v>60</v>
      </c>
      <c r="G1828" s="3" t="s">
        <v>115</v>
      </c>
      <c r="H1828" s="3" t="s">
        <v>43</v>
      </c>
      <c r="I1828" s="3" t="s">
        <v>47</v>
      </c>
      <c r="J1828" s="3" t="s">
        <v>24</v>
      </c>
      <c r="K1828" s="3">
        <v>42</v>
      </c>
      <c r="L1828" s="3" t="s">
        <v>151</v>
      </c>
      <c r="M1828" s="3" t="str">
        <f>IF(shopping_behavior_updated[[#This Row],[Subscription Status]]="","desconocido",shopping_behavior_updated[[#This Row],[Subscription Status]])</f>
        <v>No</v>
      </c>
      <c r="N1828" s="3" t="s">
        <v>26</v>
      </c>
      <c r="O1828" s="3" t="s">
        <v>151</v>
      </c>
      <c r="P1828" s="3" t="s">
        <v>151</v>
      </c>
      <c r="Q1828" s="3">
        <v>44</v>
      </c>
      <c r="R1828" s="3" t="s">
        <v>85</v>
      </c>
      <c r="S1828" s="3" t="s">
        <v>48</v>
      </c>
      <c r="T1828" s="3">
        <f>COUNTBLANK(shopping_behavior_updated[Customer ID])</f>
        <v>0</v>
      </c>
      <c r="U1828" s="3">
        <f>IF(IFERROR(VLOOKUP(shopping_behavior_updated[[#This Row],[Customer ID]],A1829:$A$3902,1,FALSE),0),1,0)</f>
        <v>0</v>
      </c>
    </row>
    <row r="1829" spans="1:21" x14ac:dyDescent="0.2">
      <c r="A1829" s="3">
        <v>1828</v>
      </c>
      <c r="B1829" s="3">
        <v>20</v>
      </c>
      <c r="C1829" s="3" t="s">
        <v>18</v>
      </c>
      <c r="D1829" s="3" t="s">
        <v>112</v>
      </c>
      <c r="E1829" s="3" t="s">
        <v>20</v>
      </c>
      <c r="F1829" s="3">
        <v>36</v>
      </c>
      <c r="G1829" s="3" t="s">
        <v>128</v>
      </c>
      <c r="H1829" s="3" t="s">
        <v>35</v>
      </c>
      <c r="I1829" s="3" t="s">
        <v>68</v>
      </c>
      <c r="J1829" s="3" t="s">
        <v>36</v>
      </c>
      <c r="K1829" s="3">
        <v>49</v>
      </c>
      <c r="L1829" s="3" t="s">
        <v>151</v>
      </c>
      <c r="M1829" s="3" t="str">
        <f>IF(shopping_behavior_updated[[#This Row],[Subscription Status]]="","desconocido",shopping_behavior_updated[[#This Row],[Subscription Status]])</f>
        <v>No</v>
      </c>
      <c r="N1829" s="3" t="s">
        <v>69</v>
      </c>
      <c r="O1829" s="3" t="s">
        <v>151</v>
      </c>
      <c r="P1829" s="3" t="s">
        <v>151</v>
      </c>
      <c r="Q1829" s="3">
        <v>31</v>
      </c>
      <c r="R1829" s="3" t="s">
        <v>74</v>
      </c>
      <c r="S1829" s="3" t="s">
        <v>39</v>
      </c>
      <c r="T1829" s="3">
        <f>COUNTBLANK(shopping_behavior_updated[Customer ID])</f>
        <v>0</v>
      </c>
      <c r="U1829" s="3">
        <f>IF(IFERROR(VLOOKUP(shopping_behavior_updated[[#This Row],[Customer ID]],A1830:$A$3902,1,FALSE),0),1,0)</f>
        <v>0</v>
      </c>
    </row>
    <row r="1830" spans="1:21" x14ac:dyDescent="0.2">
      <c r="A1830" s="3">
        <v>1829</v>
      </c>
      <c r="B1830" s="3">
        <v>33</v>
      </c>
      <c r="C1830" s="3" t="s">
        <v>18</v>
      </c>
      <c r="D1830" s="3" t="s">
        <v>61</v>
      </c>
      <c r="E1830" s="3" t="s">
        <v>62</v>
      </c>
      <c r="F1830" s="3">
        <v>80</v>
      </c>
      <c r="G1830" s="3" t="s">
        <v>81</v>
      </c>
      <c r="H1830" s="3" t="s">
        <v>22</v>
      </c>
      <c r="I1830" s="3" t="s">
        <v>23</v>
      </c>
      <c r="J1830" s="3" t="s">
        <v>36</v>
      </c>
      <c r="K1830" s="3">
        <v>39</v>
      </c>
      <c r="L1830" s="3" t="s">
        <v>151</v>
      </c>
      <c r="M1830" s="3" t="str">
        <f>IF(shopping_behavior_updated[[#This Row],[Subscription Status]]="","desconocido",shopping_behavior_updated[[#This Row],[Subscription Status]])</f>
        <v>No</v>
      </c>
      <c r="N1830" s="3" t="s">
        <v>26</v>
      </c>
      <c r="O1830" s="3" t="s">
        <v>151</v>
      </c>
      <c r="P1830" s="3" t="s">
        <v>151</v>
      </c>
      <c r="Q1830" s="3">
        <v>45</v>
      </c>
      <c r="R1830" s="3" t="s">
        <v>32</v>
      </c>
      <c r="S1830" s="3" t="s">
        <v>96</v>
      </c>
      <c r="T1830" s="3">
        <f>COUNTBLANK(shopping_behavior_updated[Customer ID])</f>
        <v>0</v>
      </c>
      <c r="U1830" s="3">
        <f>IF(IFERROR(VLOOKUP(shopping_behavior_updated[[#This Row],[Customer ID]],A1831:$A$3902,1,FALSE),0),1,0)</f>
        <v>0</v>
      </c>
    </row>
    <row r="1831" spans="1:21" x14ac:dyDescent="0.2">
      <c r="A1831" s="3">
        <v>1830</v>
      </c>
      <c r="B1831" s="3">
        <v>30</v>
      </c>
      <c r="C1831" s="3" t="s">
        <v>18</v>
      </c>
      <c r="D1831" s="3" t="s">
        <v>123</v>
      </c>
      <c r="E1831" s="3" t="s">
        <v>66</v>
      </c>
      <c r="F1831" s="3">
        <v>96</v>
      </c>
      <c r="G1831" s="3" t="s">
        <v>46</v>
      </c>
      <c r="H1831" s="3" t="s">
        <v>43</v>
      </c>
      <c r="I1831" s="3" t="s">
        <v>51</v>
      </c>
      <c r="J1831" s="3" t="s">
        <v>36</v>
      </c>
      <c r="K1831" s="3">
        <v>49</v>
      </c>
      <c r="L1831" s="3" t="s">
        <v>151</v>
      </c>
      <c r="M1831" s="3" t="str">
        <f>IF(shopping_behavior_updated[[#This Row],[Subscription Status]]="","desconocido",shopping_behavior_updated[[#This Row],[Subscription Status]])</f>
        <v>No</v>
      </c>
      <c r="N1831" s="3" t="s">
        <v>69</v>
      </c>
      <c r="O1831" s="3" t="s">
        <v>151</v>
      </c>
      <c r="P1831" s="3" t="s">
        <v>151</v>
      </c>
      <c r="Q1831" s="3">
        <v>50</v>
      </c>
      <c r="R1831" s="3" t="s">
        <v>38</v>
      </c>
      <c r="S1831" s="3" t="s">
        <v>57</v>
      </c>
      <c r="T1831" s="3">
        <f>COUNTBLANK(shopping_behavior_updated[Customer ID])</f>
        <v>0</v>
      </c>
      <c r="U1831" s="3">
        <f>IF(IFERROR(VLOOKUP(shopping_behavior_updated[[#This Row],[Customer ID]],A1832:$A$3902,1,FALSE),0),1,0)</f>
        <v>0</v>
      </c>
    </row>
    <row r="1832" spans="1:21" x14ac:dyDescent="0.2">
      <c r="A1832" s="3">
        <v>1831</v>
      </c>
      <c r="B1832" s="3">
        <v>50</v>
      </c>
      <c r="C1832" s="3" t="s">
        <v>18</v>
      </c>
      <c r="D1832" s="3" t="s">
        <v>88</v>
      </c>
      <c r="E1832" s="3" t="s">
        <v>66</v>
      </c>
      <c r="F1832" s="3">
        <v>80</v>
      </c>
      <c r="G1832" s="3" t="s">
        <v>110</v>
      </c>
      <c r="H1832" s="3" t="s">
        <v>43</v>
      </c>
      <c r="I1832" s="3" t="s">
        <v>143</v>
      </c>
      <c r="J1832" s="3" t="s">
        <v>24</v>
      </c>
      <c r="K1832" s="3">
        <v>48</v>
      </c>
      <c r="L1832" s="3" t="s">
        <v>151</v>
      </c>
      <c r="M1832" s="3" t="str">
        <f>IF(shopping_behavior_updated[[#This Row],[Subscription Status]]="","desconocido",shopping_behavior_updated[[#This Row],[Subscription Status]])</f>
        <v>No</v>
      </c>
      <c r="N1832" s="3" t="s">
        <v>26</v>
      </c>
      <c r="O1832" s="3" t="s">
        <v>151</v>
      </c>
      <c r="P1832" s="3" t="s">
        <v>151</v>
      </c>
      <c r="Q1832" s="3">
        <v>7</v>
      </c>
      <c r="R1832" s="3" t="s">
        <v>27</v>
      </c>
      <c r="S1832" s="3" t="s">
        <v>48</v>
      </c>
      <c r="T1832" s="3">
        <f>COUNTBLANK(shopping_behavior_updated[Customer ID])</f>
        <v>0</v>
      </c>
      <c r="U1832" s="3">
        <f>IF(IFERROR(VLOOKUP(shopping_behavior_updated[[#This Row],[Customer ID]],A1833:$A$3902,1,FALSE),0),1,0)</f>
        <v>0</v>
      </c>
    </row>
    <row r="1833" spans="1:21" x14ac:dyDescent="0.2">
      <c r="A1833" s="3">
        <v>1832</v>
      </c>
      <c r="B1833" s="3">
        <v>62</v>
      </c>
      <c r="C1833" s="3" t="s">
        <v>18</v>
      </c>
      <c r="D1833" s="3" t="s">
        <v>19</v>
      </c>
      <c r="E1833" s="3" t="s">
        <v>20</v>
      </c>
      <c r="F1833" s="3">
        <v>71</v>
      </c>
      <c r="G1833" s="3" t="s">
        <v>30</v>
      </c>
      <c r="H1833" s="3" t="s">
        <v>43</v>
      </c>
      <c r="I1833" s="3" t="s">
        <v>108</v>
      </c>
      <c r="J1833" s="3" t="s">
        <v>52</v>
      </c>
      <c r="K1833" s="3">
        <v>33</v>
      </c>
      <c r="L1833" s="3" t="s">
        <v>151</v>
      </c>
      <c r="M1833" s="3" t="str">
        <f>IF(shopping_behavior_updated[[#This Row],[Subscription Status]]="","desconocido",shopping_behavior_updated[[#This Row],[Subscription Status]])</f>
        <v>No</v>
      </c>
      <c r="N1833" s="3" t="s">
        <v>37</v>
      </c>
      <c r="O1833" s="3" t="s">
        <v>151</v>
      </c>
      <c r="P1833" s="3" t="s">
        <v>151</v>
      </c>
      <c r="Q1833" s="3">
        <v>5</v>
      </c>
      <c r="R1833" s="3" t="s">
        <v>74</v>
      </c>
      <c r="S1833" s="3" t="s">
        <v>96</v>
      </c>
      <c r="T1833" s="3">
        <f>COUNTBLANK(shopping_behavior_updated[Customer ID])</f>
        <v>0</v>
      </c>
      <c r="U1833" s="3">
        <f>IF(IFERROR(VLOOKUP(shopping_behavior_updated[[#This Row],[Customer ID]],A1834:$A$3902,1,FALSE),0),1,0)</f>
        <v>0</v>
      </c>
    </row>
    <row r="1834" spans="1:21" x14ac:dyDescent="0.2">
      <c r="A1834" s="3">
        <v>1833</v>
      </c>
      <c r="B1834" s="3">
        <v>69</v>
      </c>
      <c r="C1834" s="3" t="s">
        <v>18</v>
      </c>
      <c r="D1834" s="3" t="s">
        <v>105</v>
      </c>
      <c r="E1834" s="3" t="s">
        <v>66</v>
      </c>
      <c r="F1834" s="3">
        <v>29</v>
      </c>
      <c r="G1834" s="3" t="s">
        <v>59</v>
      </c>
      <c r="H1834" s="3" t="s">
        <v>43</v>
      </c>
      <c r="I1834" s="3" t="s">
        <v>143</v>
      </c>
      <c r="J1834" s="3" t="s">
        <v>56</v>
      </c>
      <c r="K1834" s="3">
        <v>46</v>
      </c>
      <c r="L1834" s="3" t="s">
        <v>151</v>
      </c>
      <c r="M1834" s="3" t="str">
        <f>IF(shopping_behavior_updated[[#This Row],[Subscription Status]]="","desconocido",shopping_behavior_updated[[#This Row],[Subscription Status]])</f>
        <v>No</v>
      </c>
      <c r="N1834" s="3" t="s">
        <v>37</v>
      </c>
      <c r="O1834" s="3" t="s">
        <v>151</v>
      </c>
      <c r="P1834" s="3" t="s">
        <v>151</v>
      </c>
      <c r="Q1834" s="3">
        <v>48</v>
      </c>
      <c r="R1834" s="3" t="s">
        <v>32</v>
      </c>
      <c r="S1834" s="3" t="s">
        <v>87</v>
      </c>
      <c r="T1834" s="3">
        <f>COUNTBLANK(shopping_behavior_updated[Customer ID])</f>
        <v>0</v>
      </c>
      <c r="U1834" s="3">
        <f>IF(IFERROR(VLOOKUP(shopping_behavior_updated[[#This Row],[Customer ID]],A1835:$A$3902,1,FALSE),0),1,0)</f>
        <v>0</v>
      </c>
    </row>
    <row r="1835" spans="1:21" x14ac:dyDescent="0.2">
      <c r="A1835" s="3">
        <v>1834</v>
      </c>
      <c r="B1835" s="3">
        <v>34</v>
      </c>
      <c r="C1835" s="3" t="s">
        <v>18</v>
      </c>
      <c r="D1835" s="3" t="s">
        <v>105</v>
      </c>
      <c r="E1835" s="3" t="s">
        <v>66</v>
      </c>
      <c r="F1835" s="3">
        <v>53</v>
      </c>
      <c r="G1835" s="3" t="s">
        <v>59</v>
      </c>
      <c r="H1835" s="3" t="s">
        <v>43</v>
      </c>
      <c r="I1835" s="3" t="s">
        <v>133</v>
      </c>
      <c r="J1835" s="3" t="s">
        <v>36</v>
      </c>
      <c r="K1835" s="3">
        <v>45</v>
      </c>
      <c r="L1835" s="3" t="s">
        <v>151</v>
      </c>
      <c r="M1835" s="3" t="str">
        <f>IF(shopping_behavior_updated[[#This Row],[Subscription Status]]="","desconocido",shopping_behavior_updated[[#This Row],[Subscription Status]])</f>
        <v>No</v>
      </c>
      <c r="N1835" s="3" t="s">
        <v>69</v>
      </c>
      <c r="O1835" s="3" t="s">
        <v>151</v>
      </c>
      <c r="P1835" s="3" t="s">
        <v>151</v>
      </c>
      <c r="Q1835" s="3">
        <v>19</v>
      </c>
      <c r="R1835" s="3" t="s">
        <v>45</v>
      </c>
      <c r="S1835" s="3" t="s">
        <v>28</v>
      </c>
      <c r="T1835" s="3">
        <f>COUNTBLANK(shopping_behavior_updated[Customer ID])</f>
        <v>0</v>
      </c>
      <c r="U1835" s="3">
        <f>IF(IFERROR(VLOOKUP(shopping_behavior_updated[[#This Row],[Customer ID]],A1836:$A$3902,1,FALSE),0),1,0)</f>
        <v>0</v>
      </c>
    </row>
    <row r="1836" spans="1:21" x14ac:dyDescent="0.2">
      <c r="A1836" s="3">
        <v>1835</v>
      </c>
      <c r="B1836" s="3">
        <v>49</v>
      </c>
      <c r="C1836" s="3" t="s">
        <v>18</v>
      </c>
      <c r="D1836" s="3" t="s">
        <v>86</v>
      </c>
      <c r="E1836" s="3" t="s">
        <v>20</v>
      </c>
      <c r="F1836" s="3">
        <v>35</v>
      </c>
      <c r="G1836" s="3" t="s">
        <v>115</v>
      </c>
      <c r="H1836" s="3" t="s">
        <v>43</v>
      </c>
      <c r="I1836" s="3" t="s">
        <v>60</v>
      </c>
      <c r="J1836" s="3" t="s">
        <v>52</v>
      </c>
      <c r="K1836" s="3">
        <v>41</v>
      </c>
      <c r="L1836" s="3" t="s">
        <v>151</v>
      </c>
      <c r="M1836" s="3" t="str">
        <f>IF(shopping_behavior_updated[[#This Row],[Subscription Status]]="","desconocido",shopping_behavior_updated[[#This Row],[Subscription Status]])</f>
        <v>No</v>
      </c>
      <c r="N1836" s="3" t="s">
        <v>69</v>
      </c>
      <c r="O1836" s="3" t="s">
        <v>151</v>
      </c>
      <c r="P1836" s="3" t="s">
        <v>151</v>
      </c>
      <c r="Q1836" s="3">
        <v>39</v>
      </c>
      <c r="R1836" s="3" t="s">
        <v>27</v>
      </c>
      <c r="S1836" s="3" t="s">
        <v>28</v>
      </c>
      <c r="T1836" s="3">
        <f>COUNTBLANK(shopping_behavior_updated[Customer ID])</f>
        <v>0</v>
      </c>
      <c r="U1836" s="3">
        <f>IF(IFERROR(VLOOKUP(shopping_behavior_updated[[#This Row],[Customer ID]],A1837:$A$3902,1,FALSE),0),1,0)</f>
        <v>0</v>
      </c>
    </row>
    <row r="1837" spans="1:21" x14ac:dyDescent="0.2">
      <c r="A1837" s="3">
        <v>1836</v>
      </c>
      <c r="B1837" s="3">
        <v>65</v>
      </c>
      <c r="C1837" s="3" t="s">
        <v>18</v>
      </c>
      <c r="D1837" s="3" t="s">
        <v>118</v>
      </c>
      <c r="E1837" s="3" t="s">
        <v>66</v>
      </c>
      <c r="F1837" s="3">
        <v>75</v>
      </c>
      <c r="G1837" s="3" t="s">
        <v>21</v>
      </c>
      <c r="H1837" s="3" t="s">
        <v>43</v>
      </c>
      <c r="I1837" s="3" t="s">
        <v>92</v>
      </c>
      <c r="J1837" s="3" t="s">
        <v>56</v>
      </c>
      <c r="K1837" s="3">
        <v>32</v>
      </c>
      <c r="L1837" s="3" t="s">
        <v>151</v>
      </c>
      <c r="M1837" s="3" t="str">
        <f>IF(shopping_behavior_updated[[#This Row],[Subscription Status]]="","desconocido",shopping_behavior_updated[[#This Row],[Subscription Status]])</f>
        <v>No</v>
      </c>
      <c r="N1837" s="3" t="s">
        <v>69</v>
      </c>
      <c r="O1837" s="3" t="s">
        <v>151</v>
      </c>
      <c r="P1837" s="3" t="s">
        <v>151</v>
      </c>
      <c r="Q1837" s="3">
        <v>45</v>
      </c>
      <c r="R1837" s="3" t="s">
        <v>38</v>
      </c>
      <c r="S1837" s="3" t="s">
        <v>57</v>
      </c>
      <c r="T1837" s="3">
        <f>COUNTBLANK(shopping_behavior_updated[Customer ID])</f>
        <v>0</v>
      </c>
      <c r="U1837" s="3">
        <f>IF(IFERROR(VLOOKUP(shopping_behavior_updated[[#This Row],[Customer ID]],A1838:$A$3902,1,FALSE),0),1,0)</f>
        <v>0</v>
      </c>
    </row>
    <row r="1838" spans="1:21" x14ac:dyDescent="0.2">
      <c r="A1838" s="3">
        <v>1837</v>
      </c>
      <c r="B1838" s="3">
        <v>66</v>
      </c>
      <c r="C1838" s="3" t="s">
        <v>18</v>
      </c>
      <c r="D1838" s="3" t="s">
        <v>94</v>
      </c>
      <c r="E1838" s="3" t="s">
        <v>20</v>
      </c>
      <c r="F1838" s="3">
        <v>52</v>
      </c>
      <c r="G1838" s="3" t="s">
        <v>130</v>
      </c>
      <c r="H1838" s="3" t="s">
        <v>43</v>
      </c>
      <c r="I1838" s="3" t="s">
        <v>84</v>
      </c>
      <c r="J1838" s="3" t="s">
        <v>56</v>
      </c>
      <c r="K1838" s="3">
        <v>42</v>
      </c>
      <c r="L1838" s="3" t="s">
        <v>151</v>
      </c>
      <c r="M1838" s="3" t="str">
        <f>IF(shopping_behavior_updated[[#This Row],[Subscription Status]]="","desconocido",shopping_behavior_updated[[#This Row],[Subscription Status]])</f>
        <v>No</v>
      </c>
      <c r="N1838" s="3" t="s">
        <v>69</v>
      </c>
      <c r="O1838" s="3" t="s">
        <v>151</v>
      </c>
      <c r="P1838" s="3" t="s">
        <v>151</v>
      </c>
      <c r="Q1838" s="3">
        <v>35</v>
      </c>
      <c r="R1838" s="3" t="s">
        <v>38</v>
      </c>
      <c r="S1838" s="3" t="s">
        <v>87</v>
      </c>
      <c r="T1838" s="3">
        <f>COUNTBLANK(shopping_behavior_updated[Customer ID])</f>
        <v>0</v>
      </c>
      <c r="U1838" s="3">
        <f>IF(IFERROR(VLOOKUP(shopping_behavior_updated[[#This Row],[Customer ID]],A1839:$A$3902,1,FALSE),0),1,0)</f>
        <v>0</v>
      </c>
    </row>
    <row r="1839" spans="1:21" x14ac:dyDescent="0.2">
      <c r="A1839" s="3">
        <v>1838</v>
      </c>
      <c r="B1839" s="3">
        <v>41</v>
      </c>
      <c r="C1839" s="3" t="s">
        <v>18</v>
      </c>
      <c r="D1839" s="3" t="s">
        <v>123</v>
      </c>
      <c r="E1839" s="3" t="s">
        <v>66</v>
      </c>
      <c r="F1839" s="3">
        <v>77</v>
      </c>
      <c r="G1839" s="3" t="s">
        <v>55</v>
      </c>
      <c r="H1839" s="3" t="s">
        <v>43</v>
      </c>
      <c r="I1839" s="3" t="s">
        <v>117</v>
      </c>
      <c r="J1839" s="3" t="s">
        <v>24</v>
      </c>
      <c r="K1839" s="3">
        <v>48</v>
      </c>
      <c r="L1839" s="3" t="s">
        <v>151</v>
      </c>
      <c r="M1839" s="3" t="str">
        <f>IF(shopping_behavior_updated[[#This Row],[Subscription Status]]="","desconocido",shopping_behavior_updated[[#This Row],[Subscription Status]])</f>
        <v>No</v>
      </c>
      <c r="N1839" s="3" t="s">
        <v>37</v>
      </c>
      <c r="O1839" s="3" t="s">
        <v>151</v>
      </c>
      <c r="P1839" s="3" t="s">
        <v>151</v>
      </c>
      <c r="Q1839" s="3">
        <v>8</v>
      </c>
      <c r="R1839" s="3" t="s">
        <v>27</v>
      </c>
      <c r="S1839" s="3" t="s">
        <v>87</v>
      </c>
      <c r="T1839" s="3">
        <f>COUNTBLANK(shopping_behavior_updated[Customer ID])</f>
        <v>0</v>
      </c>
      <c r="U1839" s="3">
        <f>IF(IFERROR(VLOOKUP(shopping_behavior_updated[[#This Row],[Customer ID]],A1840:$A$3902,1,FALSE),0),1,0)</f>
        <v>0</v>
      </c>
    </row>
    <row r="1840" spans="1:21" x14ac:dyDescent="0.2">
      <c r="A1840" s="3">
        <v>1839</v>
      </c>
      <c r="B1840" s="3">
        <v>37</v>
      </c>
      <c r="C1840" s="3" t="s">
        <v>18</v>
      </c>
      <c r="D1840" s="3" t="s">
        <v>142</v>
      </c>
      <c r="E1840" s="3" t="s">
        <v>66</v>
      </c>
      <c r="F1840" s="3">
        <v>24</v>
      </c>
      <c r="G1840" s="3" t="s">
        <v>128</v>
      </c>
      <c r="H1840" s="3" t="s">
        <v>22</v>
      </c>
      <c r="I1840" s="3" t="s">
        <v>143</v>
      </c>
      <c r="J1840" s="3" t="s">
        <v>56</v>
      </c>
      <c r="K1840" s="3">
        <v>41</v>
      </c>
      <c r="L1840" s="3" t="s">
        <v>151</v>
      </c>
      <c r="M1840" s="3" t="str">
        <f>IF(shopping_behavior_updated[[#This Row],[Subscription Status]]="","desconocido",shopping_behavior_updated[[#This Row],[Subscription Status]])</f>
        <v>No</v>
      </c>
      <c r="N1840" s="3" t="s">
        <v>44</v>
      </c>
      <c r="O1840" s="3" t="s">
        <v>151</v>
      </c>
      <c r="P1840" s="3" t="s">
        <v>151</v>
      </c>
      <c r="Q1840" s="3">
        <v>11</v>
      </c>
      <c r="R1840" s="3" t="s">
        <v>38</v>
      </c>
      <c r="S1840" s="3" t="s">
        <v>57</v>
      </c>
      <c r="T1840" s="3">
        <f>COUNTBLANK(shopping_behavior_updated[Customer ID])</f>
        <v>0</v>
      </c>
      <c r="U1840" s="3">
        <f>IF(IFERROR(VLOOKUP(shopping_behavior_updated[[#This Row],[Customer ID]],A1841:$A$3902,1,FALSE),0),1,0)</f>
        <v>0</v>
      </c>
    </row>
    <row r="1841" spans="1:21" x14ac:dyDescent="0.2">
      <c r="A1841" s="3">
        <v>1840</v>
      </c>
      <c r="B1841" s="3">
        <v>32</v>
      </c>
      <c r="C1841" s="3" t="s">
        <v>18</v>
      </c>
      <c r="D1841" s="3" t="s">
        <v>54</v>
      </c>
      <c r="E1841" s="3" t="s">
        <v>20</v>
      </c>
      <c r="F1841" s="3">
        <v>78</v>
      </c>
      <c r="G1841" s="3" t="s">
        <v>90</v>
      </c>
      <c r="H1841" s="3" t="s">
        <v>91</v>
      </c>
      <c r="I1841" s="3" t="s">
        <v>72</v>
      </c>
      <c r="J1841" s="3" t="s">
        <v>24</v>
      </c>
      <c r="K1841" s="3">
        <v>37</v>
      </c>
      <c r="L1841" s="3" t="s">
        <v>151</v>
      </c>
      <c r="M1841" s="3" t="str">
        <f>IF(shopping_behavior_updated[[#This Row],[Subscription Status]]="","desconocido",shopping_behavior_updated[[#This Row],[Subscription Status]])</f>
        <v>No</v>
      </c>
      <c r="N1841" s="3" t="s">
        <v>73</v>
      </c>
      <c r="O1841" s="3" t="s">
        <v>151</v>
      </c>
      <c r="P1841" s="3" t="s">
        <v>151</v>
      </c>
      <c r="Q1841" s="3">
        <v>32</v>
      </c>
      <c r="R1841" s="3" t="s">
        <v>32</v>
      </c>
      <c r="S1841" s="3" t="s">
        <v>48</v>
      </c>
      <c r="T1841" s="3">
        <f>COUNTBLANK(shopping_behavior_updated[Customer ID])</f>
        <v>0</v>
      </c>
      <c r="U1841" s="3">
        <f>IF(IFERROR(VLOOKUP(shopping_behavior_updated[[#This Row],[Customer ID]],A1842:$A$3902,1,FALSE),0),1,0)</f>
        <v>0</v>
      </c>
    </row>
    <row r="1842" spans="1:21" x14ac:dyDescent="0.2">
      <c r="A1842" s="3">
        <v>1841</v>
      </c>
      <c r="B1842" s="3">
        <v>42</v>
      </c>
      <c r="C1842" s="3" t="s">
        <v>18</v>
      </c>
      <c r="D1842" s="3" t="s">
        <v>40</v>
      </c>
      <c r="E1842" s="3" t="s">
        <v>41</v>
      </c>
      <c r="F1842" s="3">
        <v>98</v>
      </c>
      <c r="G1842" s="3" t="s">
        <v>50</v>
      </c>
      <c r="H1842" s="3" t="s">
        <v>43</v>
      </c>
      <c r="I1842" s="3" t="s">
        <v>79</v>
      </c>
      <c r="J1842" s="3" t="s">
        <v>24</v>
      </c>
      <c r="K1842" s="3">
        <v>26</v>
      </c>
      <c r="L1842" s="3" t="s">
        <v>151</v>
      </c>
      <c r="M1842" s="3" t="str">
        <f>IF(shopping_behavior_updated[[#This Row],[Subscription Status]]="","desconocido",shopping_behavior_updated[[#This Row],[Subscription Status]])</f>
        <v>No</v>
      </c>
      <c r="N1842" s="3" t="s">
        <v>73</v>
      </c>
      <c r="O1842" s="3" t="s">
        <v>151</v>
      </c>
      <c r="P1842" s="3" t="s">
        <v>151</v>
      </c>
      <c r="Q1842" s="3">
        <v>46</v>
      </c>
      <c r="R1842" s="3" t="s">
        <v>74</v>
      </c>
      <c r="S1842" s="3" t="s">
        <v>96</v>
      </c>
      <c r="T1842" s="3">
        <f>COUNTBLANK(shopping_behavior_updated[Customer ID])</f>
        <v>0</v>
      </c>
      <c r="U1842" s="3">
        <f>IF(IFERROR(VLOOKUP(shopping_behavior_updated[[#This Row],[Customer ID]],A1843:$A$3902,1,FALSE),0),1,0)</f>
        <v>0</v>
      </c>
    </row>
    <row r="1843" spans="1:21" x14ac:dyDescent="0.2">
      <c r="A1843" s="3">
        <v>1842</v>
      </c>
      <c r="B1843" s="3">
        <v>31</v>
      </c>
      <c r="C1843" s="3" t="s">
        <v>18</v>
      </c>
      <c r="D1843" s="3" t="s">
        <v>124</v>
      </c>
      <c r="E1843" s="3" t="s">
        <v>20</v>
      </c>
      <c r="F1843" s="3">
        <v>57</v>
      </c>
      <c r="G1843" s="3" t="s">
        <v>128</v>
      </c>
      <c r="H1843" s="3" t="s">
        <v>22</v>
      </c>
      <c r="I1843" s="3" t="s">
        <v>143</v>
      </c>
      <c r="J1843" s="3" t="s">
        <v>24</v>
      </c>
      <c r="K1843" s="3">
        <v>3</v>
      </c>
      <c r="L1843" s="3" t="s">
        <v>151</v>
      </c>
      <c r="M1843" s="3" t="str">
        <f>IF(shopping_behavior_updated[[#This Row],[Subscription Status]]="","desconocido",shopping_behavior_updated[[#This Row],[Subscription Status]])</f>
        <v>No</v>
      </c>
      <c r="N1843" s="3" t="s">
        <v>53</v>
      </c>
      <c r="O1843" s="3" t="s">
        <v>151</v>
      </c>
      <c r="P1843" s="3" t="s">
        <v>151</v>
      </c>
      <c r="Q1843" s="3">
        <v>7</v>
      </c>
      <c r="R1843" s="3" t="s">
        <v>45</v>
      </c>
      <c r="S1843" s="3" t="s">
        <v>96</v>
      </c>
      <c r="T1843" s="3">
        <f>COUNTBLANK(shopping_behavior_updated[Customer ID])</f>
        <v>0</v>
      </c>
      <c r="U1843" s="3">
        <f>IF(IFERROR(VLOOKUP(shopping_behavior_updated[[#This Row],[Customer ID]],A1844:$A$3902,1,FALSE),0),1,0)</f>
        <v>0</v>
      </c>
    </row>
    <row r="1844" spans="1:21" x14ac:dyDescent="0.2">
      <c r="A1844" s="3">
        <v>1843</v>
      </c>
      <c r="B1844" s="3">
        <v>61</v>
      </c>
      <c r="C1844" s="3" t="s">
        <v>18</v>
      </c>
      <c r="D1844" s="3" t="s">
        <v>65</v>
      </c>
      <c r="E1844" s="3" t="s">
        <v>66</v>
      </c>
      <c r="F1844" s="3">
        <v>78</v>
      </c>
      <c r="G1844" s="3" t="s">
        <v>89</v>
      </c>
      <c r="H1844" s="3" t="s">
        <v>43</v>
      </c>
      <c r="I1844" s="3" t="s">
        <v>93</v>
      </c>
      <c r="J1844" s="3" t="s">
        <v>52</v>
      </c>
      <c r="K1844" s="3">
        <v>44</v>
      </c>
      <c r="L1844" s="3" t="s">
        <v>151</v>
      </c>
      <c r="M1844" s="3" t="str">
        <f>IF(shopping_behavior_updated[[#This Row],[Subscription Status]]="","desconocido",shopping_behavior_updated[[#This Row],[Subscription Status]])</f>
        <v>No</v>
      </c>
      <c r="N1844" s="3" t="s">
        <v>26</v>
      </c>
      <c r="O1844" s="3" t="s">
        <v>151</v>
      </c>
      <c r="P1844" s="3" t="s">
        <v>151</v>
      </c>
      <c r="Q1844" s="3">
        <v>1</v>
      </c>
      <c r="R1844" s="3" t="s">
        <v>85</v>
      </c>
      <c r="S1844" s="3" t="s">
        <v>48</v>
      </c>
      <c r="T1844" s="3">
        <f>COUNTBLANK(shopping_behavior_updated[Customer ID])</f>
        <v>0</v>
      </c>
      <c r="U1844" s="3">
        <f>IF(IFERROR(VLOOKUP(shopping_behavior_updated[[#This Row],[Customer ID]],A1845:$A$3902,1,FALSE),0),1,0)</f>
        <v>0</v>
      </c>
    </row>
    <row r="1845" spans="1:21" x14ac:dyDescent="0.2">
      <c r="A1845" s="3">
        <v>1844</v>
      </c>
      <c r="B1845" s="3">
        <v>36</v>
      </c>
      <c r="C1845" s="3" t="s">
        <v>18</v>
      </c>
      <c r="D1845" s="3" t="s">
        <v>101</v>
      </c>
      <c r="E1845" s="3" t="s">
        <v>62</v>
      </c>
      <c r="F1845" s="3">
        <v>76</v>
      </c>
      <c r="G1845" s="3" t="s">
        <v>21</v>
      </c>
      <c r="H1845" s="3" t="s">
        <v>43</v>
      </c>
      <c r="I1845" s="3" t="s">
        <v>60</v>
      </c>
      <c r="J1845" s="3" t="s">
        <v>56</v>
      </c>
      <c r="K1845" s="3">
        <v>47</v>
      </c>
      <c r="L1845" s="3" t="s">
        <v>151</v>
      </c>
      <c r="M1845" s="3" t="str">
        <f>IF(shopping_behavior_updated[[#This Row],[Subscription Status]]="","desconocido",shopping_behavior_updated[[#This Row],[Subscription Status]])</f>
        <v>No</v>
      </c>
      <c r="N1845" s="3" t="s">
        <v>44</v>
      </c>
      <c r="O1845" s="3" t="s">
        <v>151</v>
      </c>
      <c r="P1845" s="3" t="s">
        <v>151</v>
      </c>
      <c r="Q1845" s="3">
        <v>32</v>
      </c>
      <c r="R1845" s="3" t="s">
        <v>38</v>
      </c>
      <c r="S1845" s="3" t="s">
        <v>87</v>
      </c>
      <c r="T1845" s="3">
        <f>COUNTBLANK(shopping_behavior_updated[Customer ID])</f>
        <v>0</v>
      </c>
      <c r="U1845" s="3">
        <f>IF(IFERROR(VLOOKUP(shopping_behavior_updated[[#This Row],[Customer ID]],A1846:$A$3902,1,FALSE),0),1,0)</f>
        <v>0</v>
      </c>
    </row>
    <row r="1846" spans="1:21" x14ac:dyDescent="0.2">
      <c r="A1846" s="3">
        <v>1845</v>
      </c>
      <c r="B1846" s="3">
        <v>60</v>
      </c>
      <c r="C1846" s="3" t="s">
        <v>18</v>
      </c>
      <c r="D1846" s="3" t="s">
        <v>58</v>
      </c>
      <c r="E1846" s="3" t="s">
        <v>20</v>
      </c>
      <c r="F1846" s="3">
        <v>26</v>
      </c>
      <c r="G1846" s="3" t="s">
        <v>146</v>
      </c>
      <c r="H1846" s="3" t="s">
        <v>43</v>
      </c>
      <c r="I1846" s="3" t="s">
        <v>72</v>
      </c>
      <c r="J1846" s="3" t="s">
        <v>36</v>
      </c>
      <c r="K1846" s="3">
        <v>27</v>
      </c>
      <c r="L1846" s="3" t="s">
        <v>151</v>
      </c>
      <c r="M1846" s="3" t="str">
        <f>IF(shopping_behavior_updated[[#This Row],[Subscription Status]]="","desconocido",shopping_behavior_updated[[#This Row],[Subscription Status]])</f>
        <v>No</v>
      </c>
      <c r="N1846" s="3" t="s">
        <v>69</v>
      </c>
      <c r="O1846" s="3" t="s">
        <v>151</v>
      </c>
      <c r="P1846" s="3" t="s">
        <v>151</v>
      </c>
      <c r="Q1846" s="3">
        <v>31</v>
      </c>
      <c r="R1846" s="3" t="s">
        <v>38</v>
      </c>
      <c r="S1846" s="3" t="s">
        <v>48</v>
      </c>
      <c r="T1846" s="3">
        <f>COUNTBLANK(shopping_behavior_updated[Customer ID])</f>
        <v>0</v>
      </c>
      <c r="U1846" s="3">
        <f>IF(IFERROR(VLOOKUP(shopping_behavior_updated[[#This Row],[Customer ID]],A1847:$A$3902,1,FALSE),0),1,0)</f>
        <v>0</v>
      </c>
    </row>
    <row r="1847" spans="1:21" x14ac:dyDescent="0.2">
      <c r="A1847" s="3">
        <v>1846</v>
      </c>
      <c r="B1847" s="3">
        <v>51</v>
      </c>
      <c r="C1847" s="3" t="s">
        <v>18</v>
      </c>
      <c r="D1847" s="3" t="s">
        <v>40</v>
      </c>
      <c r="E1847" s="3" t="s">
        <v>41</v>
      </c>
      <c r="F1847" s="3">
        <v>78</v>
      </c>
      <c r="G1847" s="3" t="s">
        <v>78</v>
      </c>
      <c r="H1847" s="3" t="s">
        <v>43</v>
      </c>
      <c r="I1847" s="3" t="s">
        <v>120</v>
      </c>
      <c r="J1847" s="3" t="s">
        <v>24</v>
      </c>
      <c r="K1847" s="3">
        <v>28</v>
      </c>
      <c r="L1847" s="3" t="s">
        <v>151</v>
      </c>
      <c r="M1847" s="3" t="str">
        <f>IF(shopping_behavior_updated[[#This Row],[Subscription Status]]="","desconocido",shopping_behavior_updated[[#This Row],[Subscription Status]])</f>
        <v>No</v>
      </c>
      <c r="N1847" s="3" t="s">
        <v>69</v>
      </c>
      <c r="O1847" s="3" t="s">
        <v>151</v>
      </c>
      <c r="P1847" s="3" t="s">
        <v>151</v>
      </c>
      <c r="Q1847" s="3">
        <v>39</v>
      </c>
      <c r="R1847" s="3" t="s">
        <v>74</v>
      </c>
      <c r="S1847" s="3" t="s">
        <v>57</v>
      </c>
      <c r="T1847" s="3">
        <f>COUNTBLANK(shopping_behavior_updated[Customer ID])</f>
        <v>0</v>
      </c>
      <c r="U1847" s="3">
        <f>IF(IFERROR(VLOOKUP(shopping_behavior_updated[[#This Row],[Customer ID]],A1848:$A$3902,1,FALSE),0),1,0)</f>
        <v>0</v>
      </c>
    </row>
    <row r="1848" spans="1:21" x14ac:dyDescent="0.2">
      <c r="A1848" s="3">
        <v>1847</v>
      </c>
      <c r="B1848" s="3">
        <v>68</v>
      </c>
      <c r="C1848" s="3" t="s">
        <v>18</v>
      </c>
      <c r="D1848" s="3" t="s">
        <v>118</v>
      </c>
      <c r="E1848" s="3" t="s">
        <v>66</v>
      </c>
      <c r="F1848" s="3">
        <v>53</v>
      </c>
      <c r="G1848" s="3" t="s">
        <v>149</v>
      </c>
      <c r="H1848" s="3" t="s">
        <v>43</v>
      </c>
      <c r="I1848" s="3" t="s">
        <v>133</v>
      </c>
      <c r="J1848" s="3" t="s">
        <v>52</v>
      </c>
      <c r="K1848" s="3">
        <v>29</v>
      </c>
      <c r="L1848" s="3" t="s">
        <v>151</v>
      </c>
      <c r="M1848" s="3" t="str">
        <f>IF(shopping_behavior_updated[[#This Row],[Subscription Status]]="","desconocido",shopping_behavior_updated[[#This Row],[Subscription Status]])</f>
        <v>No</v>
      </c>
      <c r="N1848" s="3" t="s">
        <v>53</v>
      </c>
      <c r="O1848" s="3" t="s">
        <v>151</v>
      </c>
      <c r="P1848" s="3" t="s">
        <v>151</v>
      </c>
      <c r="Q1848" s="3">
        <v>9</v>
      </c>
      <c r="R1848" s="3" t="s">
        <v>27</v>
      </c>
      <c r="S1848" s="3" t="s">
        <v>57</v>
      </c>
      <c r="T1848" s="3">
        <f>COUNTBLANK(shopping_behavior_updated[Customer ID])</f>
        <v>0</v>
      </c>
      <c r="U1848" s="3">
        <f>IF(IFERROR(VLOOKUP(shopping_behavior_updated[[#This Row],[Customer ID]],A1849:$A$3902,1,FALSE),0),1,0)</f>
        <v>0</v>
      </c>
    </row>
    <row r="1849" spans="1:21" x14ac:dyDescent="0.2">
      <c r="A1849" s="3">
        <v>1848</v>
      </c>
      <c r="B1849" s="3">
        <v>46</v>
      </c>
      <c r="C1849" s="3" t="s">
        <v>18</v>
      </c>
      <c r="D1849" s="3" t="s">
        <v>40</v>
      </c>
      <c r="E1849" s="3" t="s">
        <v>41</v>
      </c>
      <c r="F1849" s="3">
        <v>100</v>
      </c>
      <c r="G1849" s="3" t="s">
        <v>116</v>
      </c>
      <c r="H1849" s="3" t="s">
        <v>91</v>
      </c>
      <c r="I1849" s="3" t="s">
        <v>108</v>
      </c>
      <c r="J1849" s="3" t="s">
        <v>52</v>
      </c>
      <c r="K1849" s="3">
        <v>44</v>
      </c>
      <c r="L1849" s="3" t="s">
        <v>151</v>
      </c>
      <c r="M1849" s="3" t="str">
        <f>IF(shopping_behavior_updated[[#This Row],[Subscription Status]]="","desconocido",shopping_behavior_updated[[#This Row],[Subscription Status]])</f>
        <v>No</v>
      </c>
      <c r="N1849" s="3" t="s">
        <v>37</v>
      </c>
      <c r="O1849" s="3" t="s">
        <v>151</v>
      </c>
      <c r="P1849" s="3" t="s">
        <v>151</v>
      </c>
      <c r="Q1849" s="3">
        <v>49</v>
      </c>
      <c r="R1849" s="3" t="s">
        <v>38</v>
      </c>
      <c r="S1849" s="3" t="s">
        <v>39</v>
      </c>
      <c r="T1849" s="3">
        <f>COUNTBLANK(shopping_behavior_updated[Customer ID])</f>
        <v>0</v>
      </c>
      <c r="U1849" s="3">
        <f>IF(IFERROR(VLOOKUP(shopping_behavior_updated[[#This Row],[Customer ID]],A1850:$A$3902,1,FALSE),0),1,0)</f>
        <v>0</v>
      </c>
    </row>
    <row r="1850" spans="1:21" x14ac:dyDescent="0.2">
      <c r="A1850" s="3">
        <v>1849</v>
      </c>
      <c r="B1850" s="3">
        <v>19</v>
      </c>
      <c r="C1850" s="3" t="s">
        <v>18</v>
      </c>
      <c r="D1850" s="3" t="s">
        <v>33</v>
      </c>
      <c r="E1850" s="3" t="s">
        <v>20</v>
      </c>
      <c r="F1850" s="3">
        <v>73</v>
      </c>
      <c r="G1850" s="3" t="s">
        <v>30</v>
      </c>
      <c r="H1850" s="3" t="s">
        <v>91</v>
      </c>
      <c r="I1850" s="3" t="s">
        <v>133</v>
      </c>
      <c r="J1850" s="3" t="s">
        <v>24</v>
      </c>
      <c r="K1850" s="3">
        <v>27</v>
      </c>
      <c r="L1850" s="3" t="s">
        <v>151</v>
      </c>
      <c r="M1850" s="3" t="str">
        <f>IF(shopping_behavior_updated[[#This Row],[Subscription Status]]="","desconocido",shopping_behavior_updated[[#This Row],[Subscription Status]])</f>
        <v>No</v>
      </c>
      <c r="N1850" s="3" t="s">
        <v>26</v>
      </c>
      <c r="O1850" s="3" t="s">
        <v>151</v>
      </c>
      <c r="P1850" s="3" t="s">
        <v>151</v>
      </c>
      <c r="Q1850" s="3">
        <v>34</v>
      </c>
      <c r="R1850" s="3" t="s">
        <v>32</v>
      </c>
      <c r="S1850" s="3" t="s">
        <v>96</v>
      </c>
      <c r="T1850" s="3">
        <f>COUNTBLANK(shopping_behavior_updated[Customer ID])</f>
        <v>0</v>
      </c>
      <c r="U1850" s="3">
        <f>IF(IFERROR(VLOOKUP(shopping_behavior_updated[[#This Row],[Customer ID]],A1851:$A$3902,1,FALSE),0),1,0)</f>
        <v>0</v>
      </c>
    </row>
    <row r="1851" spans="1:21" x14ac:dyDescent="0.2">
      <c r="A1851" s="3">
        <v>1850</v>
      </c>
      <c r="B1851" s="3">
        <v>30</v>
      </c>
      <c r="C1851" s="3" t="s">
        <v>18</v>
      </c>
      <c r="D1851" s="3" t="s">
        <v>86</v>
      </c>
      <c r="E1851" s="3" t="s">
        <v>20</v>
      </c>
      <c r="F1851" s="3">
        <v>40</v>
      </c>
      <c r="G1851" s="3" t="s">
        <v>129</v>
      </c>
      <c r="H1851" s="3" t="s">
        <v>43</v>
      </c>
      <c r="I1851" s="3" t="s">
        <v>31</v>
      </c>
      <c r="J1851" s="3" t="s">
        <v>24</v>
      </c>
      <c r="K1851" s="3">
        <v>45</v>
      </c>
      <c r="L1851" s="3" t="s">
        <v>151</v>
      </c>
      <c r="M1851" s="3" t="str">
        <f>IF(shopping_behavior_updated[[#This Row],[Subscription Status]]="","desconocido",shopping_behavior_updated[[#This Row],[Subscription Status]])</f>
        <v>No</v>
      </c>
      <c r="N1851" s="3" t="s">
        <v>73</v>
      </c>
      <c r="O1851" s="3" t="s">
        <v>151</v>
      </c>
      <c r="P1851" s="3" t="s">
        <v>151</v>
      </c>
      <c r="Q1851" s="3">
        <v>35</v>
      </c>
      <c r="R1851" s="3" t="s">
        <v>74</v>
      </c>
      <c r="S1851" s="3" t="s">
        <v>87</v>
      </c>
      <c r="T1851" s="3">
        <f>COUNTBLANK(shopping_behavior_updated[Customer ID])</f>
        <v>0</v>
      </c>
      <c r="U1851" s="3">
        <f>IF(IFERROR(VLOOKUP(shopping_behavior_updated[[#This Row],[Customer ID]],A1852:$A$3902,1,FALSE),0),1,0)</f>
        <v>0</v>
      </c>
    </row>
    <row r="1852" spans="1:21" x14ac:dyDescent="0.2">
      <c r="A1852" s="3">
        <v>1851</v>
      </c>
      <c r="B1852" s="3">
        <v>51</v>
      </c>
      <c r="C1852" s="3" t="s">
        <v>18</v>
      </c>
      <c r="D1852" s="3" t="s">
        <v>142</v>
      </c>
      <c r="E1852" s="3" t="s">
        <v>66</v>
      </c>
      <c r="F1852" s="3">
        <v>76</v>
      </c>
      <c r="G1852" s="3" t="s">
        <v>50</v>
      </c>
      <c r="H1852" s="3" t="s">
        <v>35</v>
      </c>
      <c r="I1852" s="3" t="s">
        <v>93</v>
      </c>
      <c r="J1852" s="3" t="s">
        <v>24</v>
      </c>
      <c r="K1852" s="3">
        <v>28</v>
      </c>
      <c r="L1852" s="3" t="s">
        <v>151</v>
      </c>
      <c r="M1852" s="3" t="str">
        <f>IF(shopping_behavior_updated[[#This Row],[Subscription Status]]="","desconocido",shopping_behavior_updated[[#This Row],[Subscription Status]])</f>
        <v>No</v>
      </c>
      <c r="N1852" s="3" t="s">
        <v>73</v>
      </c>
      <c r="O1852" s="3" t="s">
        <v>151</v>
      </c>
      <c r="P1852" s="3" t="s">
        <v>151</v>
      </c>
      <c r="Q1852" s="3">
        <v>50</v>
      </c>
      <c r="R1852" s="3" t="s">
        <v>85</v>
      </c>
      <c r="S1852" s="3" t="s">
        <v>39</v>
      </c>
      <c r="T1852" s="3">
        <f>COUNTBLANK(shopping_behavior_updated[Customer ID])</f>
        <v>0</v>
      </c>
      <c r="U1852" s="3">
        <f>IF(IFERROR(VLOOKUP(shopping_behavior_updated[[#This Row],[Customer ID]],A1853:$A$3902,1,FALSE),0),1,0)</f>
        <v>0</v>
      </c>
    </row>
    <row r="1853" spans="1:21" x14ac:dyDescent="0.2">
      <c r="A1853" s="3">
        <v>1852</v>
      </c>
      <c r="B1853" s="3">
        <v>28</v>
      </c>
      <c r="C1853" s="3" t="s">
        <v>18</v>
      </c>
      <c r="D1853" s="3" t="s">
        <v>86</v>
      </c>
      <c r="E1853" s="3" t="s">
        <v>20</v>
      </c>
      <c r="F1853" s="3">
        <v>80</v>
      </c>
      <c r="G1853" s="3" t="s">
        <v>78</v>
      </c>
      <c r="H1853" s="3" t="s">
        <v>35</v>
      </c>
      <c r="I1853" s="3" t="s">
        <v>92</v>
      </c>
      <c r="J1853" s="3" t="s">
        <v>56</v>
      </c>
      <c r="K1853" s="3">
        <v>31</v>
      </c>
      <c r="L1853" s="3" t="s">
        <v>151</v>
      </c>
      <c r="M1853" s="3" t="str">
        <f>IF(shopping_behavior_updated[[#This Row],[Subscription Status]]="","desconocido",shopping_behavior_updated[[#This Row],[Subscription Status]])</f>
        <v>No</v>
      </c>
      <c r="N1853" s="3" t="s">
        <v>37</v>
      </c>
      <c r="O1853" s="3" t="s">
        <v>151</v>
      </c>
      <c r="P1853" s="3" t="s">
        <v>151</v>
      </c>
      <c r="Q1853" s="3">
        <v>4</v>
      </c>
      <c r="R1853" s="3" t="s">
        <v>74</v>
      </c>
      <c r="S1853" s="3" t="s">
        <v>28</v>
      </c>
      <c r="T1853" s="3">
        <f>COUNTBLANK(shopping_behavior_updated[Customer ID])</f>
        <v>0</v>
      </c>
      <c r="U1853" s="3">
        <f>IF(IFERROR(VLOOKUP(shopping_behavior_updated[[#This Row],[Customer ID]],A1854:$A$3902,1,FALSE),0),1,0)</f>
        <v>0</v>
      </c>
    </row>
    <row r="1854" spans="1:21" x14ac:dyDescent="0.2">
      <c r="A1854" s="3">
        <v>1853</v>
      </c>
      <c r="B1854" s="3">
        <v>41</v>
      </c>
      <c r="C1854" s="3" t="s">
        <v>18</v>
      </c>
      <c r="D1854" s="3" t="s">
        <v>29</v>
      </c>
      <c r="E1854" s="3" t="s">
        <v>20</v>
      </c>
      <c r="F1854" s="3">
        <v>80</v>
      </c>
      <c r="G1854" s="3" t="s">
        <v>137</v>
      </c>
      <c r="H1854" s="3" t="s">
        <v>91</v>
      </c>
      <c r="I1854" s="3" t="s">
        <v>82</v>
      </c>
      <c r="J1854" s="3" t="s">
        <v>24</v>
      </c>
      <c r="K1854" s="3">
        <v>38</v>
      </c>
      <c r="L1854" s="3" t="s">
        <v>151</v>
      </c>
      <c r="M1854" s="3" t="str">
        <f>IF(shopping_behavior_updated[[#This Row],[Subscription Status]]="","desconocido",shopping_behavior_updated[[#This Row],[Subscription Status]])</f>
        <v>No</v>
      </c>
      <c r="N1854" s="3" t="s">
        <v>73</v>
      </c>
      <c r="O1854" s="3" t="s">
        <v>151</v>
      </c>
      <c r="P1854" s="3" t="s">
        <v>151</v>
      </c>
      <c r="Q1854" s="3">
        <v>32</v>
      </c>
      <c r="R1854" s="3" t="s">
        <v>32</v>
      </c>
      <c r="S1854" s="3" t="s">
        <v>39</v>
      </c>
      <c r="T1854" s="3">
        <f>COUNTBLANK(shopping_behavior_updated[Customer ID])</f>
        <v>0</v>
      </c>
      <c r="U1854" s="3">
        <f>IF(IFERROR(VLOOKUP(shopping_behavior_updated[[#This Row],[Customer ID]],A1855:$A$3902,1,FALSE),0),1,0)</f>
        <v>0</v>
      </c>
    </row>
    <row r="1855" spans="1:21" x14ac:dyDescent="0.2">
      <c r="A1855" s="3">
        <v>1854</v>
      </c>
      <c r="B1855" s="3">
        <v>29</v>
      </c>
      <c r="C1855" s="3" t="s">
        <v>18</v>
      </c>
      <c r="D1855" s="3" t="s">
        <v>19</v>
      </c>
      <c r="E1855" s="3" t="s">
        <v>20</v>
      </c>
      <c r="F1855" s="3">
        <v>67</v>
      </c>
      <c r="G1855" s="3" t="s">
        <v>113</v>
      </c>
      <c r="H1855" s="3" t="s">
        <v>91</v>
      </c>
      <c r="I1855" s="3" t="s">
        <v>77</v>
      </c>
      <c r="J1855" s="3" t="s">
        <v>36</v>
      </c>
      <c r="K1855" s="3">
        <v>29</v>
      </c>
      <c r="L1855" s="3" t="s">
        <v>151</v>
      </c>
      <c r="M1855" s="3" t="str">
        <f>IF(shopping_behavior_updated[[#This Row],[Subscription Status]]="","desconocido",shopping_behavior_updated[[#This Row],[Subscription Status]])</f>
        <v>No</v>
      </c>
      <c r="N1855" s="3" t="s">
        <v>26</v>
      </c>
      <c r="O1855" s="3" t="s">
        <v>151</v>
      </c>
      <c r="P1855" s="3" t="s">
        <v>151</v>
      </c>
      <c r="Q1855" s="3">
        <v>11</v>
      </c>
      <c r="R1855" s="3" t="s">
        <v>45</v>
      </c>
      <c r="S1855" s="3" t="s">
        <v>28</v>
      </c>
      <c r="T1855" s="3">
        <f>COUNTBLANK(shopping_behavior_updated[Customer ID])</f>
        <v>0</v>
      </c>
      <c r="U1855" s="3">
        <f>IF(IFERROR(VLOOKUP(shopping_behavior_updated[[#This Row],[Customer ID]],A1856:$A$3902,1,FALSE),0),1,0)</f>
        <v>0</v>
      </c>
    </row>
    <row r="1856" spans="1:21" x14ac:dyDescent="0.2">
      <c r="A1856" s="3">
        <v>1855</v>
      </c>
      <c r="B1856" s="3">
        <v>25</v>
      </c>
      <c r="C1856" s="3" t="s">
        <v>18</v>
      </c>
      <c r="D1856" s="3" t="s">
        <v>29</v>
      </c>
      <c r="E1856" s="3" t="s">
        <v>20</v>
      </c>
      <c r="F1856" s="3">
        <v>61</v>
      </c>
      <c r="G1856" s="3" t="s">
        <v>21</v>
      </c>
      <c r="H1856" s="3" t="s">
        <v>43</v>
      </c>
      <c r="I1856" s="3" t="s">
        <v>84</v>
      </c>
      <c r="J1856" s="3" t="s">
        <v>36</v>
      </c>
      <c r="K1856" s="3">
        <v>38</v>
      </c>
      <c r="L1856" s="3" t="s">
        <v>151</v>
      </c>
      <c r="M1856" s="3" t="str">
        <f>IF(shopping_behavior_updated[[#This Row],[Subscription Status]]="","desconocido",shopping_behavior_updated[[#This Row],[Subscription Status]])</f>
        <v>No</v>
      </c>
      <c r="N1856" s="3" t="s">
        <v>26</v>
      </c>
      <c r="O1856" s="3" t="s">
        <v>151</v>
      </c>
      <c r="P1856" s="3" t="s">
        <v>151</v>
      </c>
      <c r="Q1856" s="3">
        <v>49</v>
      </c>
      <c r="R1856" s="3" t="s">
        <v>38</v>
      </c>
      <c r="S1856" s="3" t="s">
        <v>48</v>
      </c>
      <c r="T1856" s="3">
        <f>COUNTBLANK(shopping_behavior_updated[Customer ID])</f>
        <v>0</v>
      </c>
      <c r="U1856" s="3">
        <f>IF(IFERROR(VLOOKUP(shopping_behavior_updated[[#This Row],[Customer ID]],A1857:$A$3902,1,FALSE),0),1,0)</f>
        <v>0</v>
      </c>
    </row>
    <row r="1857" spans="1:21" x14ac:dyDescent="0.2">
      <c r="A1857" s="3">
        <v>1856</v>
      </c>
      <c r="B1857" s="3">
        <v>60</v>
      </c>
      <c r="C1857" s="3" t="s">
        <v>18</v>
      </c>
      <c r="D1857" s="3" t="s">
        <v>54</v>
      </c>
      <c r="E1857" s="3" t="s">
        <v>20</v>
      </c>
      <c r="F1857" s="3">
        <v>76</v>
      </c>
      <c r="G1857" s="3" t="s">
        <v>42</v>
      </c>
      <c r="H1857" s="3" t="s">
        <v>91</v>
      </c>
      <c r="I1857" s="3" t="s">
        <v>84</v>
      </c>
      <c r="J1857" s="3" t="s">
        <v>36</v>
      </c>
      <c r="K1857" s="3">
        <v>47</v>
      </c>
      <c r="L1857" s="3" t="s">
        <v>151</v>
      </c>
      <c r="M1857" s="3" t="str">
        <f>IF(shopping_behavior_updated[[#This Row],[Subscription Status]]="","desconocido",shopping_behavior_updated[[#This Row],[Subscription Status]])</f>
        <v>No</v>
      </c>
      <c r="N1857" s="3" t="s">
        <v>53</v>
      </c>
      <c r="O1857" s="3" t="s">
        <v>151</v>
      </c>
      <c r="P1857" s="3" t="s">
        <v>151</v>
      </c>
      <c r="Q1857" s="3">
        <v>9</v>
      </c>
      <c r="R1857" s="3" t="s">
        <v>32</v>
      </c>
      <c r="S1857" s="3" t="s">
        <v>48</v>
      </c>
      <c r="T1857" s="3">
        <f>COUNTBLANK(shopping_behavior_updated[Customer ID])</f>
        <v>0</v>
      </c>
      <c r="U1857" s="3">
        <f>IF(IFERROR(VLOOKUP(shopping_behavior_updated[[#This Row],[Customer ID]],A1858:$A$3902,1,FALSE),0),1,0)</f>
        <v>0</v>
      </c>
    </row>
    <row r="1858" spans="1:21" x14ac:dyDescent="0.2">
      <c r="A1858" s="3">
        <v>1857</v>
      </c>
      <c r="B1858" s="3">
        <v>63</v>
      </c>
      <c r="C1858" s="3" t="s">
        <v>18</v>
      </c>
      <c r="D1858" s="3" t="s">
        <v>105</v>
      </c>
      <c r="E1858" s="3" t="s">
        <v>66</v>
      </c>
      <c r="F1858" s="3">
        <v>55</v>
      </c>
      <c r="G1858" s="3" t="s">
        <v>116</v>
      </c>
      <c r="H1858" s="3" t="s">
        <v>91</v>
      </c>
      <c r="I1858" s="3" t="s">
        <v>117</v>
      </c>
      <c r="J1858" s="3" t="s">
        <v>52</v>
      </c>
      <c r="K1858" s="3">
        <v>32</v>
      </c>
      <c r="L1858" s="3" t="s">
        <v>151</v>
      </c>
      <c r="M1858" s="3" t="str">
        <f>IF(shopping_behavior_updated[[#This Row],[Subscription Status]]="","desconocido",shopping_behavior_updated[[#This Row],[Subscription Status]])</f>
        <v>No</v>
      </c>
      <c r="N1858" s="3" t="s">
        <v>37</v>
      </c>
      <c r="O1858" s="3" t="s">
        <v>151</v>
      </c>
      <c r="P1858" s="3" t="s">
        <v>151</v>
      </c>
      <c r="Q1858" s="3">
        <v>30</v>
      </c>
      <c r="R1858" s="3" t="s">
        <v>45</v>
      </c>
      <c r="S1858" s="3" t="s">
        <v>75</v>
      </c>
      <c r="T1858" s="3">
        <f>COUNTBLANK(shopping_behavior_updated[Customer ID])</f>
        <v>0</v>
      </c>
      <c r="U1858" s="3">
        <f>IF(IFERROR(VLOOKUP(shopping_behavior_updated[[#This Row],[Customer ID]],A1859:$A$3902,1,FALSE),0),1,0)</f>
        <v>0</v>
      </c>
    </row>
    <row r="1859" spans="1:21" x14ac:dyDescent="0.2">
      <c r="A1859" s="3">
        <v>1858</v>
      </c>
      <c r="B1859" s="3">
        <v>51</v>
      </c>
      <c r="C1859" s="3" t="s">
        <v>18</v>
      </c>
      <c r="D1859" s="3" t="s">
        <v>112</v>
      </c>
      <c r="E1859" s="3" t="s">
        <v>20</v>
      </c>
      <c r="F1859" s="3">
        <v>85</v>
      </c>
      <c r="G1859" s="3" t="s">
        <v>111</v>
      </c>
      <c r="H1859" s="3" t="s">
        <v>22</v>
      </c>
      <c r="I1859" s="3" t="s">
        <v>31</v>
      </c>
      <c r="J1859" s="3" t="s">
        <v>52</v>
      </c>
      <c r="K1859" s="3">
        <v>4</v>
      </c>
      <c r="L1859" s="3" t="s">
        <v>151</v>
      </c>
      <c r="M1859" s="3" t="str">
        <f>IF(shopping_behavior_updated[[#This Row],[Subscription Status]]="","desconocido",shopping_behavior_updated[[#This Row],[Subscription Status]])</f>
        <v>No</v>
      </c>
      <c r="N1859" s="3" t="s">
        <v>44</v>
      </c>
      <c r="O1859" s="3" t="s">
        <v>151</v>
      </c>
      <c r="P1859" s="3" t="s">
        <v>151</v>
      </c>
      <c r="Q1859" s="3">
        <v>33</v>
      </c>
      <c r="R1859" s="3" t="s">
        <v>32</v>
      </c>
      <c r="S1859" s="3" t="s">
        <v>87</v>
      </c>
      <c r="T1859" s="3">
        <f>COUNTBLANK(shopping_behavior_updated[Customer ID])</f>
        <v>0</v>
      </c>
      <c r="U1859" s="3">
        <f>IF(IFERROR(VLOOKUP(shopping_behavior_updated[[#This Row],[Customer ID]],A1860:$A$3902,1,FALSE),0),1,0)</f>
        <v>0</v>
      </c>
    </row>
    <row r="1860" spans="1:21" x14ac:dyDescent="0.2">
      <c r="A1860" s="3">
        <v>1859</v>
      </c>
      <c r="B1860" s="3">
        <v>22</v>
      </c>
      <c r="C1860" s="3" t="s">
        <v>18</v>
      </c>
      <c r="D1860" s="3" t="s">
        <v>118</v>
      </c>
      <c r="E1860" s="3" t="s">
        <v>66</v>
      </c>
      <c r="F1860" s="3">
        <v>69</v>
      </c>
      <c r="G1860" s="3" t="s">
        <v>30</v>
      </c>
      <c r="H1860" s="3" t="s">
        <v>35</v>
      </c>
      <c r="I1860" s="3" t="s">
        <v>99</v>
      </c>
      <c r="J1860" s="3" t="s">
        <v>36</v>
      </c>
      <c r="K1860" s="3">
        <v>49</v>
      </c>
      <c r="L1860" s="3" t="s">
        <v>151</v>
      </c>
      <c r="M1860" s="3" t="str">
        <f>IF(shopping_behavior_updated[[#This Row],[Subscription Status]]="","desconocido",shopping_behavior_updated[[#This Row],[Subscription Status]])</f>
        <v>No</v>
      </c>
      <c r="N1860" s="3" t="s">
        <v>69</v>
      </c>
      <c r="O1860" s="3" t="s">
        <v>151</v>
      </c>
      <c r="P1860" s="3" t="s">
        <v>151</v>
      </c>
      <c r="Q1860" s="3">
        <v>8</v>
      </c>
      <c r="R1860" s="3" t="s">
        <v>85</v>
      </c>
      <c r="S1860" s="3" t="s">
        <v>48</v>
      </c>
      <c r="T1860" s="3">
        <f>COUNTBLANK(shopping_behavior_updated[Customer ID])</f>
        <v>0</v>
      </c>
      <c r="U1860" s="3">
        <f>IF(IFERROR(VLOOKUP(shopping_behavior_updated[[#This Row],[Customer ID]],A1861:$A$3902,1,FALSE),0),1,0)</f>
        <v>0</v>
      </c>
    </row>
    <row r="1861" spans="1:21" x14ac:dyDescent="0.2">
      <c r="A1861" s="3">
        <v>1860</v>
      </c>
      <c r="B1861" s="3">
        <v>54</v>
      </c>
      <c r="C1861" s="3" t="s">
        <v>18</v>
      </c>
      <c r="D1861" s="3" t="s">
        <v>132</v>
      </c>
      <c r="E1861" s="3" t="s">
        <v>66</v>
      </c>
      <c r="F1861" s="3">
        <v>26</v>
      </c>
      <c r="G1861" s="3" t="s">
        <v>126</v>
      </c>
      <c r="H1861" s="3" t="s">
        <v>22</v>
      </c>
      <c r="I1861" s="3" t="s">
        <v>117</v>
      </c>
      <c r="J1861" s="3" t="s">
        <v>52</v>
      </c>
      <c r="K1861" s="3">
        <v>37</v>
      </c>
      <c r="L1861" s="3" t="s">
        <v>151</v>
      </c>
      <c r="M1861" s="3" t="str">
        <f>IF(shopping_behavior_updated[[#This Row],[Subscription Status]]="","desconocido",shopping_behavior_updated[[#This Row],[Subscription Status]])</f>
        <v>No</v>
      </c>
      <c r="N1861" s="3" t="s">
        <v>73</v>
      </c>
      <c r="O1861" s="3" t="s">
        <v>151</v>
      </c>
      <c r="P1861" s="3" t="s">
        <v>151</v>
      </c>
      <c r="Q1861" s="3">
        <v>29</v>
      </c>
      <c r="R1861" s="3" t="s">
        <v>85</v>
      </c>
      <c r="S1861" s="3" t="s">
        <v>28</v>
      </c>
      <c r="T1861" s="3">
        <f>COUNTBLANK(shopping_behavior_updated[Customer ID])</f>
        <v>0</v>
      </c>
      <c r="U1861" s="3">
        <f>IF(IFERROR(VLOOKUP(shopping_behavior_updated[[#This Row],[Customer ID]],A1862:$A$3902,1,FALSE),0),1,0)</f>
        <v>0</v>
      </c>
    </row>
    <row r="1862" spans="1:21" x14ac:dyDescent="0.2">
      <c r="A1862" s="3">
        <v>1861</v>
      </c>
      <c r="B1862" s="3">
        <v>18</v>
      </c>
      <c r="C1862" s="3" t="s">
        <v>18</v>
      </c>
      <c r="D1862" s="3" t="s">
        <v>112</v>
      </c>
      <c r="E1862" s="3" t="s">
        <v>20</v>
      </c>
      <c r="F1862" s="3">
        <v>64</v>
      </c>
      <c r="G1862" s="3" t="s">
        <v>110</v>
      </c>
      <c r="H1862" s="3" t="s">
        <v>43</v>
      </c>
      <c r="I1862" s="3" t="s">
        <v>64</v>
      </c>
      <c r="J1862" s="3" t="s">
        <v>52</v>
      </c>
      <c r="K1862" s="3">
        <v>48</v>
      </c>
      <c r="L1862" s="3" t="s">
        <v>151</v>
      </c>
      <c r="M1862" s="3" t="str">
        <f>IF(shopping_behavior_updated[[#This Row],[Subscription Status]]="","desconocido",shopping_behavior_updated[[#This Row],[Subscription Status]])</f>
        <v>No</v>
      </c>
      <c r="N1862" s="3" t="s">
        <v>44</v>
      </c>
      <c r="O1862" s="3" t="s">
        <v>151</v>
      </c>
      <c r="P1862" s="3" t="s">
        <v>151</v>
      </c>
      <c r="Q1862" s="3">
        <v>4</v>
      </c>
      <c r="R1862" s="3" t="s">
        <v>38</v>
      </c>
      <c r="S1862" s="3" t="s">
        <v>87</v>
      </c>
      <c r="T1862" s="3">
        <f>COUNTBLANK(shopping_behavior_updated[Customer ID])</f>
        <v>0</v>
      </c>
      <c r="U1862" s="3">
        <f>IF(IFERROR(VLOOKUP(shopping_behavior_updated[[#This Row],[Customer ID]],A1863:$A$3902,1,FALSE),0),1,0)</f>
        <v>0</v>
      </c>
    </row>
    <row r="1863" spans="1:21" x14ac:dyDescent="0.2">
      <c r="A1863" s="3">
        <v>1862</v>
      </c>
      <c r="B1863" s="3">
        <v>29</v>
      </c>
      <c r="C1863" s="3" t="s">
        <v>18</v>
      </c>
      <c r="D1863" s="3" t="s">
        <v>49</v>
      </c>
      <c r="E1863" s="3" t="s">
        <v>41</v>
      </c>
      <c r="F1863" s="3">
        <v>60</v>
      </c>
      <c r="G1863" s="3" t="s">
        <v>146</v>
      </c>
      <c r="H1863" s="3" t="s">
        <v>35</v>
      </c>
      <c r="I1863" s="3" t="s">
        <v>99</v>
      </c>
      <c r="J1863" s="3" t="s">
        <v>56</v>
      </c>
      <c r="K1863" s="3">
        <v>36</v>
      </c>
      <c r="L1863" s="3" t="s">
        <v>151</v>
      </c>
      <c r="M1863" s="3" t="str">
        <f>IF(shopping_behavior_updated[[#This Row],[Subscription Status]]="","desconocido",shopping_behavior_updated[[#This Row],[Subscription Status]])</f>
        <v>No</v>
      </c>
      <c r="N1863" s="3" t="s">
        <v>53</v>
      </c>
      <c r="O1863" s="3" t="s">
        <v>151</v>
      </c>
      <c r="P1863" s="3" t="s">
        <v>151</v>
      </c>
      <c r="Q1863" s="3">
        <v>19</v>
      </c>
      <c r="R1863" s="3" t="s">
        <v>85</v>
      </c>
      <c r="S1863" s="3" t="s">
        <v>87</v>
      </c>
      <c r="T1863" s="3">
        <f>COUNTBLANK(shopping_behavior_updated[Customer ID])</f>
        <v>0</v>
      </c>
      <c r="U1863" s="3">
        <f>IF(IFERROR(VLOOKUP(shopping_behavior_updated[[#This Row],[Customer ID]],A1864:$A$3902,1,FALSE),0),1,0)</f>
        <v>0</v>
      </c>
    </row>
    <row r="1864" spans="1:21" x14ac:dyDescent="0.2">
      <c r="A1864" s="3">
        <v>1863</v>
      </c>
      <c r="B1864" s="3">
        <v>59</v>
      </c>
      <c r="C1864" s="3" t="s">
        <v>18</v>
      </c>
      <c r="D1864" s="3" t="s">
        <v>142</v>
      </c>
      <c r="E1864" s="3" t="s">
        <v>66</v>
      </c>
      <c r="F1864" s="3">
        <v>36</v>
      </c>
      <c r="G1864" s="3" t="s">
        <v>81</v>
      </c>
      <c r="H1864" s="3" t="s">
        <v>43</v>
      </c>
      <c r="I1864" s="3" t="s">
        <v>47</v>
      </c>
      <c r="J1864" s="3" t="s">
        <v>24</v>
      </c>
      <c r="K1864" s="3">
        <v>46</v>
      </c>
      <c r="L1864" s="3" t="s">
        <v>151</v>
      </c>
      <c r="M1864" s="3" t="str">
        <f>IF(shopping_behavior_updated[[#This Row],[Subscription Status]]="","desconocido",shopping_behavior_updated[[#This Row],[Subscription Status]])</f>
        <v>No</v>
      </c>
      <c r="N1864" s="3" t="s">
        <v>26</v>
      </c>
      <c r="O1864" s="3" t="s">
        <v>151</v>
      </c>
      <c r="P1864" s="3" t="s">
        <v>151</v>
      </c>
      <c r="Q1864" s="3">
        <v>10</v>
      </c>
      <c r="R1864" s="3" t="s">
        <v>45</v>
      </c>
      <c r="S1864" s="3" t="s">
        <v>28</v>
      </c>
      <c r="T1864" s="3">
        <f>COUNTBLANK(shopping_behavior_updated[Customer ID])</f>
        <v>0</v>
      </c>
      <c r="U1864" s="3">
        <f>IF(IFERROR(VLOOKUP(shopping_behavior_updated[[#This Row],[Customer ID]],A1865:$A$3902,1,FALSE),0),1,0)</f>
        <v>0</v>
      </c>
    </row>
    <row r="1865" spans="1:21" x14ac:dyDescent="0.2">
      <c r="A1865" s="3">
        <v>1864</v>
      </c>
      <c r="B1865" s="3">
        <v>25</v>
      </c>
      <c r="C1865" s="3" t="s">
        <v>18</v>
      </c>
      <c r="D1865" s="3" t="s">
        <v>40</v>
      </c>
      <c r="E1865" s="3" t="s">
        <v>41</v>
      </c>
      <c r="F1865" s="3">
        <v>21</v>
      </c>
      <c r="G1865" s="3" t="s">
        <v>138</v>
      </c>
      <c r="H1865" s="3" t="s">
        <v>22</v>
      </c>
      <c r="I1865" s="3" t="s">
        <v>120</v>
      </c>
      <c r="J1865" s="3" t="s">
        <v>36</v>
      </c>
      <c r="K1865" s="3">
        <v>43</v>
      </c>
      <c r="L1865" s="3" t="s">
        <v>151</v>
      </c>
      <c r="M1865" s="3" t="str">
        <f>IF(shopping_behavior_updated[[#This Row],[Subscription Status]]="","desconocido",shopping_behavior_updated[[#This Row],[Subscription Status]])</f>
        <v>No</v>
      </c>
      <c r="N1865" s="3" t="s">
        <v>69</v>
      </c>
      <c r="O1865" s="3" t="s">
        <v>151</v>
      </c>
      <c r="P1865" s="3" t="s">
        <v>151</v>
      </c>
      <c r="Q1865" s="3">
        <v>39</v>
      </c>
      <c r="R1865" s="3" t="s">
        <v>85</v>
      </c>
      <c r="S1865" s="3" t="s">
        <v>87</v>
      </c>
      <c r="T1865" s="3">
        <f>COUNTBLANK(shopping_behavior_updated[Customer ID])</f>
        <v>0</v>
      </c>
      <c r="U1865" s="3">
        <f>IF(IFERROR(VLOOKUP(shopping_behavior_updated[[#This Row],[Customer ID]],A1866:$A$3902,1,FALSE),0),1,0)</f>
        <v>0</v>
      </c>
    </row>
    <row r="1866" spans="1:21" x14ac:dyDescent="0.2">
      <c r="A1866" s="3">
        <v>1865</v>
      </c>
      <c r="B1866" s="3">
        <v>19</v>
      </c>
      <c r="C1866" s="3" t="s">
        <v>18</v>
      </c>
      <c r="D1866" s="3" t="s">
        <v>131</v>
      </c>
      <c r="E1866" s="3" t="s">
        <v>66</v>
      </c>
      <c r="F1866" s="3">
        <v>72</v>
      </c>
      <c r="G1866" s="3" t="s">
        <v>50</v>
      </c>
      <c r="H1866" s="3" t="s">
        <v>35</v>
      </c>
      <c r="I1866" s="3" t="s">
        <v>108</v>
      </c>
      <c r="J1866" s="3" t="s">
        <v>56</v>
      </c>
      <c r="K1866" s="3">
        <v>32</v>
      </c>
      <c r="L1866" s="3" t="s">
        <v>151</v>
      </c>
      <c r="M1866" s="3" t="str">
        <f>IF(shopping_behavior_updated[[#This Row],[Subscription Status]]="","desconocido",shopping_behavior_updated[[#This Row],[Subscription Status]])</f>
        <v>No</v>
      </c>
      <c r="N1866" s="3" t="s">
        <v>69</v>
      </c>
      <c r="O1866" s="3" t="s">
        <v>151</v>
      </c>
      <c r="P1866" s="3" t="s">
        <v>151</v>
      </c>
      <c r="Q1866" s="3">
        <v>21</v>
      </c>
      <c r="R1866" s="3" t="s">
        <v>27</v>
      </c>
      <c r="S1866" s="3" t="s">
        <v>57</v>
      </c>
      <c r="T1866" s="3">
        <f>COUNTBLANK(shopping_behavior_updated[Customer ID])</f>
        <v>0</v>
      </c>
      <c r="U1866" s="3">
        <f>IF(IFERROR(VLOOKUP(shopping_behavior_updated[[#This Row],[Customer ID]],A1867:$A$3902,1,FALSE),0),1,0)</f>
        <v>0</v>
      </c>
    </row>
    <row r="1867" spans="1:21" x14ac:dyDescent="0.2">
      <c r="A1867" s="3">
        <v>1866</v>
      </c>
      <c r="B1867" s="3">
        <v>56</v>
      </c>
      <c r="C1867" s="3" t="s">
        <v>18</v>
      </c>
      <c r="D1867" s="3" t="s">
        <v>94</v>
      </c>
      <c r="E1867" s="3" t="s">
        <v>20</v>
      </c>
      <c r="F1867" s="3">
        <v>62</v>
      </c>
      <c r="G1867" s="3" t="s">
        <v>67</v>
      </c>
      <c r="H1867" s="3" t="s">
        <v>35</v>
      </c>
      <c r="I1867" s="3" t="s">
        <v>64</v>
      </c>
      <c r="J1867" s="3" t="s">
        <v>52</v>
      </c>
      <c r="K1867" s="3">
        <v>38</v>
      </c>
      <c r="L1867" s="3" t="s">
        <v>151</v>
      </c>
      <c r="M1867" s="3" t="str">
        <f>IF(shopping_behavior_updated[[#This Row],[Subscription Status]]="","desconocido",shopping_behavior_updated[[#This Row],[Subscription Status]])</f>
        <v>No</v>
      </c>
      <c r="N1867" s="3" t="s">
        <v>73</v>
      </c>
      <c r="O1867" s="3" t="s">
        <v>151</v>
      </c>
      <c r="P1867" s="3" t="s">
        <v>151</v>
      </c>
      <c r="Q1867" s="3">
        <v>12</v>
      </c>
      <c r="R1867" s="3" t="s">
        <v>74</v>
      </c>
      <c r="S1867" s="3" t="s">
        <v>87</v>
      </c>
      <c r="T1867" s="3">
        <f>COUNTBLANK(shopping_behavior_updated[Customer ID])</f>
        <v>0</v>
      </c>
      <c r="U1867" s="3">
        <f>IF(IFERROR(VLOOKUP(shopping_behavior_updated[[#This Row],[Customer ID]],A1868:$A$3902,1,FALSE),0),1,0)</f>
        <v>0</v>
      </c>
    </row>
    <row r="1868" spans="1:21" x14ac:dyDescent="0.2">
      <c r="A1868" s="3">
        <v>1867</v>
      </c>
      <c r="B1868" s="3">
        <v>31</v>
      </c>
      <c r="C1868" s="3" t="s">
        <v>18</v>
      </c>
      <c r="D1868" s="3" t="s">
        <v>112</v>
      </c>
      <c r="E1868" s="3" t="s">
        <v>20</v>
      </c>
      <c r="F1868" s="3">
        <v>44</v>
      </c>
      <c r="G1868" s="3" t="s">
        <v>119</v>
      </c>
      <c r="H1868" s="3" t="s">
        <v>91</v>
      </c>
      <c r="I1868" s="3" t="s">
        <v>79</v>
      </c>
      <c r="J1868" s="3" t="s">
        <v>24</v>
      </c>
      <c r="K1868" s="3">
        <v>42</v>
      </c>
      <c r="L1868" s="3" t="s">
        <v>151</v>
      </c>
      <c r="M1868" s="3" t="str">
        <f>IF(shopping_behavior_updated[[#This Row],[Subscription Status]]="","desconocido",shopping_behavior_updated[[#This Row],[Subscription Status]])</f>
        <v>No</v>
      </c>
      <c r="N1868" s="3" t="s">
        <v>53</v>
      </c>
      <c r="O1868" s="3" t="s">
        <v>151</v>
      </c>
      <c r="P1868" s="3" t="s">
        <v>151</v>
      </c>
      <c r="Q1868" s="3">
        <v>9</v>
      </c>
      <c r="R1868" s="3" t="s">
        <v>38</v>
      </c>
      <c r="S1868" s="3" t="s">
        <v>28</v>
      </c>
      <c r="T1868" s="3">
        <f>COUNTBLANK(shopping_behavior_updated[Customer ID])</f>
        <v>0</v>
      </c>
      <c r="U1868" s="3">
        <f>IF(IFERROR(VLOOKUP(shopping_behavior_updated[[#This Row],[Customer ID]],A1869:$A$3902,1,FALSE),0),1,0)</f>
        <v>0</v>
      </c>
    </row>
    <row r="1869" spans="1:21" x14ac:dyDescent="0.2">
      <c r="A1869" s="3">
        <v>1868</v>
      </c>
      <c r="B1869" s="3">
        <v>45</v>
      </c>
      <c r="C1869" s="3" t="s">
        <v>18</v>
      </c>
      <c r="D1869" s="3" t="s">
        <v>86</v>
      </c>
      <c r="E1869" s="3" t="s">
        <v>20</v>
      </c>
      <c r="F1869" s="3">
        <v>52</v>
      </c>
      <c r="G1869" s="3" t="s">
        <v>78</v>
      </c>
      <c r="H1869" s="3" t="s">
        <v>43</v>
      </c>
      <c r="I1869" s="3" t="s">
        <v>109</v>
      </c>
      <c r="J1869" s="3" t="s">
        <v>56</v>
      </c>
      <c r="K1869" s="3">
        <v>34</v>
      </c>
      <c r="L1869" s="3" t="s">
        <v>151</v>
      </c>
      <c r="M1869" s="3" t="str">
        <f>IF(shopping_behavior_updated[[#This Row],[Subscription Status]]="","desconocido",shopping_behavior_updated[[#This Row],[Subscription Status]])</f>
        <v>No</v>
      </c>
      <c r="N1869" s="3" t="s">
        <v>69</v>
      </c>
      <c r="O1869" s="3" t="s">
        <v>151</v>
      </c>
      <c r="P1869" s="3" t="s">
        <v>151</v>
      </c>
      <c r="Q1869" s="3">
        <v>20</v>
      </c>
      <c r="R1869" s="3" t="s">
        <v>27</v>
      </c>
      <c r="S1869" s="3" t="s">
        <v>57</v>
      </c>
      <c r="T1869" s="3">
        <f>COUNTBLANK(shopping_behavior_updated[Customer ID])</f>
        <v>0</v>
      </c>
      <c r="U1869" s="3">
        <f>IF(IFERROR(VLOOKUP(shopping_behavior_updated[[#This Row],[Customer ID]],A1870:$A$3902,1,FALSE),0),1,0)</f>
        <v>0</v>
      </c>
    </row>
    <row r="1870" spans="1:21" x14ac:dyDescent="0.2">
      <c r="A1870" s="3">
        <v>1869</v>
      </c>
      <c r="B1870" s="3">
        <v>23</v>
      </c>
      <c r="C1870" s="3" t="s">
        <v>18</v>
      </c>
      <c r="D1870" s="3" t="s">
        <v>142</v>
      </c>
      <c r="E1870" s="3" t="s">
        <v>66</v>
      </c>
      <c r="F1870" s="3">
        <v>58</v>
      </c>
      <c r="G1870" s="3" t="s">
        <v>115</v>
      </c>
      <c r="H1870" s="3" t="s">
        <v>43</v>
      </c>
      <c r="I1870" s="3" t="s">
        <v>64</v>
      </c>
      <c r="J1870" s="3" t="s">
        <v>36</v>
      </c>
      <c r="K1870" s="3">
        <v>47</v>
      </c>
      <c r="L1870" s="3" t="s">
        <v>151</v>
      </c>
      <c r="M1870" s="3" t="str">
        <f>IF(shopping_behavior_updated[[#This Row],[Subscription Status]]="","desconocido",shopping_behavior_updated[[#This Row],[Subscription Status]])</f>
        <v>No</v>
      </c>
      <c r="N1870" s="3" t="s">
        <v>44</v>
      </c>
      <c r="O1870" s="3" t="s">
        <v>151</v>
      </c>
      <c r="P1870" s="3" t="s">
        <v>151</v>
      </c>
      <c r="Q1870" s="3">
        <v>44</v>
      </c>
      <c r="R1870" s="3" t="s">
        <v>32</v>
      </c>
      <c r="S1870" s="3" t="s">
        <v>28</v>
      </c>
      <c r="T1870" s="3">
        <f>COUNTBLANK(shopping_behavior_updated[Customer ID])</f>
        <v>0</v>
      </c>
      <c r="U1870" s="3">
        <f>IF(IFERROR(VLOOKUP(shopping_behavior_updated[[#This Row],[Customer ID]],A1871:$A$3902,1,FALSE),0),1,0)</f>
        <v>0</v>
      </c>
    </row>
    <row r="1871" spans="1:21" x14ac:dyDescent="0.2">
      <c r="A1871" s="3">
        <v>1870</v>
      </c>
      <c r="B1871" s="3">
        <v>18</v>
      </c>
      <c r="C1871" s="3" t="s">
        <v>18</v>
      </c>
      <c r="D1871" s="3" t="s">
        <v>19</v>
      </c>
      <c r="E1871" s="3" t="s">
        <v>20</v>
      </c>
      <c r="F1871" s="3">
        <v>77</v>
      </c>
      <c r="G1871" s="3" t="s">
        <v>63</v>
      </c>
      <c r="H1871" s="3" t="s">
        <v>35</v>
      </c>
      <c r="I1871" s="3" t="s">
        <v>117</v>
      </c>
      <c r="J1871" s="3" t="s">
        <v>36</v>
      </c>
      <c r="K1871" s="3">
        <v>39</v>
      </c>
      <c r="L1871" s="3" t="s">
        <v>151</v>
      </c>
      <c r="M1871" s="3" t="str">
        <f>IF(shopping_behavior_updated[[#This Row],[Subscription Status]]="","desconocido",shopping_behavior_updated[[#This Row],[Subscription Status]])</f>
        <v>No</v>
      </c>
      <c r="N1871" s="3" t="s">
        <v>69</v>
      </c>
      <c r="O1871" s="3" t="s">
        <v>151</v>
      </c>
      <c r="P1871" s="3" t="s">
        <v>151</v>
      </c>
      <c r="Q1871" s="3">
        <v>16</v>
      </c>
      <c r="R1871" s="3" t="s">
        <v>85</v>
      </c>
      <c r="S1871" s="3" t="s">
        <v>96</v>
      </c>
      <c r="T1871" s="3">
        <f>COUNTBLANK(shopping_behavior_updated[Customer ID])</f>
        <v>0</v>
      </c>
      <c r="U1871" s="3">
        <f>IF(IFERROR(VLOOKUP(shopping_behavior_updated[[#This Row],[Customer ID]],A1872:$A$3902,1,FALSE),0),1,0)</f>
        <v>0</v>
      </c>
    </row>
    <row r="1872" spans="1:21" x14ac:dyDescent="0.2">
      <c r="A1872" s="3">
        <v>1871</v>
      </c>
      <c r="B1872" s="3">
        <v>43</v>
      </c>
      <c r="C1872" s="3" t="s">
        <v>18</v>
      </c>
      <c r="D1872" s="3" t="s">
        <v>19</v>
      </c>
      <c r="E1872" s="3" t="s">
        <v>20</v>
      </c>
      <c r="F1872" s="3">
        <v>99</v>
      </c>
      <c r="G1872" s="3" t="s">
        <v>50</v>
      </c>
      <c r="H1872" s="3" t="s">
        <v>22</v>
      </c>
      <c r="I1872" s="3" t="s">
        <v>82</v>
      </c>
      <c r="J1872" s="3" t="s">
        <v>36</v>
      </c>
      <c r="K1872" s="3">
        <v>43</v>
      </c>
      <c r="L1872" s="3" t="s">
        <v>151</v>
      </c>
      <c r="M1872" s="3" t="str">
        <f>IF(shopping_behavior_updated[[#This Row],[Subscription Status]]="","desconocido",shopping_behavior_updated[[#This Row],[Subscription Status]])</f>
        <v>No</v>
      </c>
      <c r="N1872" s="3" t="s">
        <v>73</v>
      </c>
      <c r="O1872" s="3" t="s">
        <v>151</v>
      </c>
      <c r="P1872" s="3" t="s">
        <v>151</v>
      </c>
      <c r="Q1872" s="3">
        <v>27</v>
      </c>
      <c r="R1872" s="3" t="s">
        <v>85</v>
      </c>
      <c r="S1872" s="3" t="s">
        <v>28</v>
      </c>
      <c r="T1872" s="3">
        <f>COUNTBLANK(shopping_behavior_updated[Customer ID])</f>
        <v>0</v>
      </c>
      <c r="U1872" s="3">
        <f>IF(IFERROR(VLOOKUP(shopping_behavior_updated[[#This Row],[Customer ID]],A1873:$A$3902,1,FALSE),0),1,0)</f>
        <v>0</v>
      </c>
    </row>
    <row r="1873" spans="1:21" x14ac:dyDescent="0.2">
      <c r="A1873" s="3">
        <v>1872</v>
      </c>
      <c r="B1873" s="3">
        <v>56</v>
      </c>
      <c r="C1873" s="3" t="s">
        <v>18</v>
      </c>
      <c r="D1873" s="3" t="s">
        <v>33</v>
      </c>
      <c r="E1873" s="3" t="s">
        <v>20</v>
      </c>
      <c r="F1873" s="3">
        <v>96</v>
      </c>
      <c r="G1873" s="3" t="s">
        <v>114</v>
      </c>
      <c r="H1873" s="3" t="s">
        <v>91</v>
      </c>
      <c r="I1873" s="3" t="s">
        <v>82</v>
      </c>
      <c r="J1873" s="3" t="s">
        <v>56</v>
      </c>
      <c r="K1873" s="3">
        <v>27</v>
      </c>
      <c r="L1873" s="3" t="s">
        <v>151</v>
      </c>
      <c r="M1873" s="3" t="str">
        <f>IF(shopping_behavior_updated[[#This Row],[Subscription Status]]="","desconocido",shopping_behavior_updated[[#This Row],[Subscription Status]])</f>
        <v>No</v>
      </c>
      <c r="N1873" s="3" t="s">
        <v>53</v>
      </c>
      <c r="O1873" s="3" t="s">
        <v>151</v>
      </c>
      <c r="P1873" s="3" t="s">
        <v>151</v>
      </c>
      <c r="Q1873" s="3">
        <v>14</v>
      </c>
      <c r="R1873" s="3" t="s">
        <v>32</v>
      </c>
      <c r="S1873" s="3" t="s">
        <v>96</v>
      </c>
      <c r="T1873" s="3">
        <f>COUNTBLANK(shopping_behavior_updated[Customer ID])</f>
        <v>0</v>
      </c>
      <c r="U1873" s="3">
        <f>IF(IFERROR(VLOOKUP(shopping_behavior_updated[[#This Row],[Customer ID]],A1874:$A$3902,1,FALSE),0),1,0)</f>
        <v>0</v>
      </c>
    </row>
    <row r="1874" spans="1:21" x14ac:dyDescent="0.2">
      <c r="A1874" s="3">
        <v>1873</v>
      </c>
      <c r="B1874" s="3">
        <v>43</v>
      </c>
      <c r="C1874" s="3" t="s">
        <v>18</v>
      </c>
      <c r="D1874" s="3" t="s">
        <v>112</v>
      </c>
      <c r="E1874" s="3" t="s">
        <v>20</v>
      </c>
      <c r="F1874" s="3">
        <v>64</v>
      </c>
      <c r="G1874" s="3" t="s">
        <v>119</v>
      </c>
      <c r="H1874" s="3" t="s">
        <v>43</v>
      </c>
      <c r="I1874" s="3" t="s">
        <v>92</v>
      </c>
      <c r="J1874" s="3" t="s">
        <v>52</v>
      </c>
      <c r="K1874" s="3">
        <v>46</v>
      </c>
      <c r="L1874" s="3" t="s">
        <v>151</v>
      </c>
      <c r="M1874" s="3" t="str">
        <f>IF(shopping_behavior_updated[[#This Row],[Subscription Status]]="","desconocido",shopping_behavior_updated[[#This Row],[Subscription Status]])</f>
        <v>No</v>
      </c>
      <c r="N1874" s="3" t="s">
        <v>53</v>
      </c>
      <c r="O1874" s="3" t="s">
        <v>151</v>
      </c>
      <c r="P1874" s="3" t="s">
        <v>151</v>
      </c>
      <c r="Q1874" s="3">
        <v>24</v>
      </c>
      <c r="R1874" s="3" t="s">
        <v>38</v>
      </c>
      <c r="S1874" s="3" t="s">
        <v>87</v>
      </c>
      <c r="T1874" s="3">
        <f>COUNTBLANK(shopping_behavior_updated[Customer ID])</f>
        <v>0</v>
      </c>
      <c r="U1874" s="3">
        <f>IF(IFERROR(VLOOKUP(shopping_behavior_updated[[#This Row],[Customer ID]],A1875:$A$3902,1,FALSE),0),1,0)</f>
        <v>0</v>
      </c>
    </row>
    <row r="1875" spans="1:21" x14ac:dyDescent="0.2">
      <c r="A1875" s="3">
        <v>1874</v>
      </c>
      <c r="B1875" s="3">
        <v>64</v>
      </c>
      <c r="C1875" s="3" t="s">
        <v>18</v>
      </c>
      <c r="D1875" s="3" t="s">
        <v>29</v>
      </c>
      <c r="E1875" s="3" t="s">
        <v>20</v>
      </c>
      <c r="F1875" s="3">
        <v>44</v>
      </c>
      <c r="G1875" s="3" t="s">
        <v>149</v>
      </c>
      <c r="H1875" s="3" t="s">
        <v>91</v>
      </c>
      <c r="I1875" s="3" t="s">
        <v>107</v>
      </c>
      <c r="J1875" s="3" t="s">
        <v>56</v>
      </c>
      <c r="K1875" s="3">
        <v>29</v>
      </c>
      <c r="L1875" s="3" t="s">
        <v>151</v>
      </c>
      <c r="M1875" s="3" t="str">
        <f>IF(shopping_behavior_updated[[#This Row],[Subscription Status]]="","desconocido",shopping_behavior_updated[[#This Row],[Subscription Status]])</f>
        <v>No</v>
      </c>
      <c r="N1875" s="3" t="s">
        <v>26</v>
      </c>
      <c r="O1875" s="3" t="s">
        <v>151</v>
      </c>
      <c r="P1875" s="3" t="s">
        <v>151</v>
      </c>
      <c r="Q1875" s="3">
        <v>49</v>
      </c>
      <c r="R1875" s="3" t="s">
        <v>74</v>
      </c>
      <c r="S1875" s="3" t="s">
        <v>39</v>
      </c>
      <c r="T1875" s="3">
        <f>COUNTBLANK(shopping_behavior_updated[Customer ID])</f>
        <v>0</v>
      </c>
      <c r="U1875" s="3">
        <f>IF(IFERROR(VLOOKUP(shopping_behavior_updated[[#This Row],[Customer ID]],A1876:$A$3902,1,FALSE),0),1,0)</f>
        <v>0</v>
      </c>
    </row>
    <row r="1876" spans="1:21" x14ac:dyDescent="0.2">
      <c r="A1876" s="3">
        <v>1875</v>
      </c>
      <c r="B1876" s="3">
        <v>67</v>
      </c>
      <c r="C1876" s="3" t="s">
        <v>18</v>
      </c>
      <c r="D1876" s="3" t="s">
        <v>94</v>
      </c>
      <c r="E1876" s="3" t="s">
        <v>20</v>
      </c>
      <c r="F1876" s="3">
        <v>33</v>
      </c>
      <c r="G1876" s="3" t="s">
        <v>115</v>
      </c>
      <c r="H1876" s="3" t="s">
        <v>22</v>
      </c>
      <c r="I1876" s="3" t="s">
        <v>72</v>
      </c>
      <c r="J1876" s="3" t="s">
        <v>56</v>
      </c>
      <c r="K1876" s="3">
        <v>36</v>
      </c>
      <c r="L1876" s="3" t="s">
        <v>151</v>
      </c>
      <c r="M1876" s="3" t="str">
        <f>IF(shopping_behavior_updated[[#This Row],[Subscription Status]]="","desconocido",shopping_behavior_updated[[#This Row],[Subscription Status]])</f>
        <v>No</v>
      </c>
      <c r="N1876" s="3" t="s">
        <v>37</v>
      </c>
      <c r="O1876" s="3" t="s">
        <v>151</v>
      </c>
      <c r="P1876" s="3" t="s">
        <v>151</v>
      </c>
      <c r="Q1876" s="3">
        <v>14</v>
      </c>
      <c r="R1876" s="3" t="s">
        <v>32</v>
      </c>
      <c r="S1876" s="3" t="s">
        <v>39</v>
      </c>
      <c r="T1876" s="3">
        <f>COUNTBLANK(shopping_behavior_updated[Customer ID])</f>
        <v>0</v>
      </c>
      <c r="U1876" s="3">
        <f>IF(IFERROR(VLOOKUP(shopping_behavior_updated[[#This Row],[Customer ID]],A1877:$A$3902,1,FALSE),0),1,0)</f>
        <v>0</v>
      </c>
    </row>
    <row r="1877" spans="1:21" x14ac:dyDescent="0.2">
      <c r="A1877" s="3">
        <v>1876</v>
      </c>
      <c r="B1877" s="3">
        <v>63</v>
      </c>
      <c r="C1877" s="3" t="s">
        <v>18</v>
      </c>
      <c r="D1877" s="3" t="s">
        <v>136</v>
      </c>
      <c r="E1877" s="3" t="s">
        <v>41</v>
      </c>
      <c r="F1877" s="3">
        <v>71</v>
      </c>
      <c r="G1877" s="3" t="s">
        <v>121</v>
      </c>
      <c r="H1877" s="3" t="s">
        <v>43</v>
      </c>
      <c r="I1877" s="3" t="s">
        <v>109</v>
      </c>
      <c r="J1877" s="3" t="s">
        <v>24</v>
      </c>
      <c r="K1877" s="3">
        <v>39</v>
      </c>
      <c r="L1877" s="3" t="s">
        <v>151</v>
      </c>
      <c r="M1877" s="3" t="str">
        <f>IF(shopping_behavior_updated[[#This Row],[Subscription Status]]="","desconocido",shopping_behavior_updated[[#This Row],[Subscription Status]])</f>
        <v>No</v>
      </c>
      <c r="N1877" s="3" t="s">
        <v>44</v>
      </c>
      <c r="O1877" s="3" t="s">
        <v>151</v>
      </c>
      <c r="P1877" s="3" t="s">
        <v>151</v>
      </c>
      <c r="Q1877" s="3">
        <v>6</v>
      </c>
      <c r="R1877" s="3" t="s">
        <v>38</v>
      </c>
      <c r="S1877" s="3" t="s">
        <v>57</v>
      </c>
      <c r="T1877" s="3">
        <f>COUNTBLANK(shopping_behavior_updated[Customer ID])</f>
        <v>0</v>
      </c>
      <c r="U1877" s="3">
        <f>IF(IFERROR(VLOOKUP(shopping_behavior_updated[[#This Row],[Customer ID]],A1878:$A$3902,1,FALSE),0),1,0)</f>
        <v>0</v>
      </c>
    </row>
    <row r="1878" spans="1:21" x14ac:dyDescent="0.2">
      <c r="A1878" s="3">
        <v>1877</v>
      </c>
      <c r="B1878" s="3">
        <v>54</v>
      </c>
      <c r="C1878" s="3" t="s">
        <v>18</v>
      </c>
      <c r="D1878" s="3" t="s">
        <v>86</v>
      </c>
      <c r="E1878" s="3" t="s">
        <v>20</v>
      </c>
      <c r="F1878" s="3">
        <v>36</v>
      </c>
      <c r="G1878" s="3" t="s">
        <v>114</v>
      </c>
      <c r="H1878" s="3" t="s">
        <v>43</v>
      </c>
      <c r="I1878" s="3" t="s">
        <v>23</v>
      </c>
      <c r="J1878" s="3" t="s">
        <v>56</v>
      </c>
      <c r="K1878" s="3">
        <v>26</v>
      </c>
      <c r="L1878" s="3" t="s">
        <v>151</v>
      </c>
      <c r="M1878" s="3" t="str">
        <f>IF(shopping_behavior_updated[[#This Row],[Subscription Status]]="","desconocido",shopping_behavior_updated[[#This Row],[Subscription Status]])</f>
        <v>No</v>
      </c>
      <c r="N1878" s="3" t="s">
        <v>53</v>
      </c>
      <c r="O1878" s="3" t="s">
        <v>151</v>
      </c>
      <c r="P1878" s="3" t="s">
        <v>151</v>
      </c>
      <c r="Q1878" s="3">
        <v>20</v>
      </c>
      <c r="R1878" s="3" t="s">
        <v>27</v>
      </c>
      <c r="S1878" s="3" t="s">
        <v>57</v>
      </c>
      <c r="T1878" s="3">
        <f>COUNTBLANK(shopping_behavior_updated[Customer ID])</f>
        <v>0</v>
      </c>
      <c r="U1878" s="3">
        <f>IF(IFERROR(VLOOKUP(shopping_behavior_updated[[#This Row],[Customer ID]],A1879:$A$3902,1,FALSE),0),1,0)</f>
        <v>0</v>
      </c>
    </row>
    <row r="1879" spans="1:21" x14ac:dyDescent="0.2">
      <c r="A1879" s="3">
        <v>1878</v>
      </c>
      <c r="B1879" s="3">
        <v>69</v>
      </c>
      <c r="C1879" s="3" t="s">
        <v>18</v>
      </c>
      <c r="D1879" s="3" t="s">
        <v>142</v>
      </c>
      <c r="E1879" s="3" t="s">
        <v>66</v>
      </c>
      <c r="F1879" s="3">
        <v>62</v>
      </c>
      <c r="G1879" s="3" t="s">
        <v>137</v>
      </c>
      <c r="H1879" s="3" t="s">
        <v>22</v>
      </c>
      <c r="I1879" s="3" t="s">
        <v>68</v>
      </c>
      <c r="J1879" s="3" t="s">
        <v>56</v>
      </c>
      <c r="K1879" s="3">
        <v>36</v>
      </c>
      <c r="L1879" s="3" t="s">
        <v>151</v>
      </c>
      <c r="M1879" s="3" t="str">
        <f>IF(shopping_behavior_updated[[#This Row],[Subscription Status]]="","desconocido",shopping_behavior_updated[[#This Row],[Subscription Status]])</f>
        <v>No</v>
      </c>
      <c r="N1879" s="3" t="s">
        <v>26</v>
      </c>
      <c r="O1879" s="3" t="s">
        <v>151</v>
      </c>
      <c r="P1879" s="3" t="s">
        <v>151</v>
      </c>
      <c r="Q1879" s="3">
        <v>3</v>
      </c>
      <c r="R1879" s="3" t="s">
        <v>38</v>
      </c>
      <c r="S1879" s="3" t="s">
        <v>48</v>
      </c>
      <c r="T1879" s="3">
        <f>COUNTBLANK(shopping_behavior_updated[Customer ID])</f>
        <v>0</v>
      </c>
      <c r="U1879" s="3">
        <f>IF(IFERROR(VLOOKUP(shopping_behavior_updated[[#This Row],[Customer ID]],A1880:$A$3902,1,FALSE),0),1,0)</f>
        <v>0</v>
      </c>
    </row>
    <row r="1880" spans="1:21" x14ac:dyDescent="0.2">
      <c r="A1880" s="3">
        <v>1879</v>
      </c>
      <c r="B1880" s="3">
        <v>34</v>
      </c>
      <c r="C1880" s="3" t="s">
        <v>18</v>
      </c>
      <c r="D1880" s="3" t="s">
        <v>124</v>
      </c>
      <c r="E1880" s="3" t="s">
        <v>20</v>
      </c>
      <c r="F1880" s="3">
        <v>29</v>
      </c>
      <c r="G1880" s="3" t="s">
        <v>100</v>
      </c>
      <c r="H1880" s="3" t="s">
        <v>22</v>
      </c>
      <c r="I1880" s="3" t="s">
        <v>135</v>
      </c>
      <c r="J1880" s="3" t="s">
        <v>52</v>
      </c>
      <c r="K1880" s="3">
        <v>34</v>
      </c>
      <c r="L1880" s="3" t="s">
        <v>151</v>
      </c>
      <c r="M1880" s="3" t="str">
        <f>IF(shopping_behavior_updated[[#This Row],[Subscription Status]]="","desconocido",shopping_behavior_updated[[#This Row],[Subscription Status]])</f>
        <v>No</v>
      </c>
      <c r="N1880" s="3" t="s">
        <v>73</v>
      </c>
      <c r="O1880" s="3" t="s">
        <v>151</v>
      </c>
      <c r="P1880" s="3" t="s">
        <v>151</v>
      </c>
      <c r="Q1880" s="3">
        <v>5</v>
      </c>
      <c r="R1880" s="3" t="s">
        <v>38</v>
      </c>
      <c r="S1880" s="3" t="s">
        <v>87</v>
      </c>
      <c r="T1880" s="3">
        <f>COUNTBLANK(shopping_behavior_updated[Customer ID])</f>
        <v>0</v>
      </c>
      <c r="U1880" s="3">
        <f>IF(IFERROR(VLOOKUP(shopping_behavior_updated[[#This Row],[Customer ID]],A1881:$A$3902,1,FALSE),0),1,0)</f>
        <v>0</v>
      </c>
    </row>
    <row r="1881" spans="1:21" x14ac:dyDescent="0.2">
      <c r="A1881" s="3">
        <v>1880</v>
      </c>
      <c r="B1881" s="3">
        <v>56</v>
      </c>
      <c r="C1881" s="3" t="s">
        <v>18</v>
      </c>
      <c r="D1881" s="3" t="s">
        <v>112</v>
      </c>
      <c r="E1881" s="3" t="s">
        <v>20</v>
      </c>
      <c r="F1881" s="3">
        <v>33</v>
      </c>
      <c r="G1881" s="3" t="s">
        <v>121</v>
      </c>
      <c r="H1881" s="3" t="s">
        <v>22</v>
      </c>
      <c r="I1881" s="3" t="s">
        <v>60</v>
      </c>
      <c r="J1881" s="3" t="s">
        <v>36</v>
      </c>
      <c r="K1881" s="3">
        <v>35</v>
      </c>
      <c r="L1881" s="3" t="s">
        <v>151</v>
      </c>
      <c r="M1881" s="3" t="str">
        <f>IF(shopping_behavior_updated[[#This Row],[Subscription Status]]="","desconocido",shopping_behavior_updated[[#This Row],[Subscription Status]])</f>
        <v>No</v>
      </c>
      <c r="N1881" s="3" t="s">
        <v>26</v>
      </c>
      <c r="O1881" s="3" t="s">
        <v>151</v>
      </c>
      <c r="P1881" s="3" t="s">
        <v>151</v>
      </c>
      <c r="Q1881" s="3">
        <v>46</v>
      </c>
      <c r="R1881" s="3" t="s">
        <v>32</v>
      </c>
      <c r="S1881" s="3" t="s">
        <v>75</v>
      </c>
      <c r="T1881" s="3">
        <f>COUNTBLANK(shopping_behavior_updated[Customer ID])</f>
        <v>0</v>
      </c>
      <c r="U1881" s="3">
        <f>IF(IFERROR(VLOOKUP(shopping_behavior_updated[[#This Row],[Customer ID]],A1882:$A$3902,1,FALSE),0),1,0)</f>
        <v>0</v>
      </c>
    </row>
    <row r="1882" spans="1:21" x14ac:dyDescent="0.2">
      <c r="A1882" s="3">
        <v>1881</v>
      </c>
      <c r="B1882" s="3">
        <v>34</v>
      </c>
      <c r="C1882" s="3" t="s">
        <v>18</v>
      </c>
      <c r="D1882" s="3" t="s">
        <v>19</v>
      </c>
      <c r="E1882" s="3" t="s">
        <v>20</v>
      </c>
      <c r="F1882" s="3">
        <v>33</v>
      </c>
      <c r="G1882" s="3" t="s">
        <v>126</v>
      </c>
      <c r="H1882" s="3" t="s">
        <v>22</v>
      </c>
      <c r="I1882" s="3" t="s">
        <v>133</v>
      </c>
      <c r="J1882" s="3" t="s">
        <v>56</v>
      </c>
      <c r="K1882" s="3">
        <v>31</v>
      </c>
      <c r="L1882" s="3" t="s">
        <v>151</v>
      </c>
      <c r="M1882" s="3" t="str">
        <f>IF(shopping_behavior_updated[[#This Row],[Subscription Status]]="","desconocido",shopping_behavior_updated[[#This Row],[Subscription Status]])</f>
        <v>No</v>
      </c>
      <c r="N1882" s="3" t="s">
        <v>69</v>
      </c>
      <c r="O1882" s="3" t="s">
        <v>151</v>
      </c>
      <c r="P1882" s="3" t="s">
        <v>151</v>
      </c>
      <c r="Q1882" s="3">
        <v>8</v>
      </c>
      <c r="R1882" s="3" t="s">
        <v>85</v>
      </c>
      <c r="S1882" s="3" t="s">
        <v>87</v>
      </c>
      <c r="T1882" s="3">
        <f>COUNTBLANK(shopping_behavior_updated[Customer ID])</f>
        <v>0</v>
      </c>
      <c r="U1882" s="3">
        <f>IF(IFERROR(VLOOKUP(shopping_behavior_updated[[#This Row],[Customer ID]],A1883:$A$3902,1,FALSE),0),1,0)</f>
        <v>0</v>
      </c>
    </row>
    <row r="1883" spans="1:21" x14ac:dyDescent="0.2">
      <c r="A1883" s="3">
        <v>1882</v>
      </c>
      <c r="B1883" s="3">
        <v>58</v>
      </c>
      <c r="C1883" s="3" t="s">
        <v>18</v>
      </c>
      <c r="D1883" s="3" t="s">
        <v>19</v>
      </c>
      <c r="E1883" s="3" t="s">
        <v>20</v>
      </c>
      <c r="F1883" s="3">
        <v>41</v>
      </c>
      <c r="G1883" s="3" t="s">
        <v>126</v>
      </c>
      <c r="H1883" s="3" t="s">
        <v>43</v>
      </c>
      <c r="I1883" s="3" t="s">
        <v>107</v>
      </c>
      <c r="J1883" s="3" t="s">
        <v>24</v>
      </c>
      <c r="K1883" s="3">
        <v>43</v>
      </c>
      <c r="L1883" s="3" t="s">
        <v>151</v>
      </c>
      <c r="M1883" s="3" t="str">
        <f>IF(shopping_behavior_updated[[#This Row],[Subscription Status]]="","desconocido",shopping_behavior_updated[[#This Row],[Subscription Status]])</f>
        <v>No</v>
      </c>
      <c r="N1883" s="3" t="s">
        <v>53</v>
      </c>
      <c r="O1883" s="3" t="s">
        <v>151</v>
      </c>
      <c r="P1883" s="3" t="s">
        <v>151</v>
      </c>
      <c r="Q1883" s="3">
        <v>13</v>
      </c>
      <c r="R1883" s="3" t="s">
        <v>32</v>
      </c>
      <c r="S1883" s="3" t="s">
        <v>75</v>
      </c>
      <c r="T1883" s="3">
        <f>COUNTBLANK(shopping_behavior_updated[Customer ID])</f>
        <v>0</v>
      </c>
      <c r="U1883" s="3">
        <f>IF(IFERROR(VLOOKUP(shopping_behavior_updated[[#This Row],[Customer ID]],A1884:$A$3902,1,FALSE),0),1,0)</f>
        <v>0</v>
      </c>
    </row>
    <row r="1884" spans="1:21" x14ac:dyDescent="0.2">
      <c r="A1884" s="3">
        <v>1883</v>
      </c>
      <c r="B1884" s="3">
        <v>44</v>
      </c>
      <c r="C1884" s="3" t="s">
        <v>18</v>
      </c>
      <c r="D1884" s="3" t="s">
        <v>118</v>
      </c>
      <c r="E1884" s="3" t="s">
        <v>66</v>
      </c>
      <c r="F1884" s="3">
        <v>54</v>
      </c>
      <c r="G1884" s="3" t="s">
        <v>121</v>
      </c>
      <c r="H1884" s="3" t="s">
        <v>22</v>
      </c>
      <c r="I1884" s="3" t="s">
        <v>143</v>
      </c>
      <c r="J1884" s="3" t="s">
        <v>24</v>
      </c>
      <c r="K1884" s="3">
        <v>5</v>
      </c>
      <c r="L1884" s="3" t="s">
        <v>151</v>
      </c>
      <c r="M1884" s="3" t="str">
        <f>IF(shopping_behavior_updated[[#This Row],[Subscription Status]]="","desconocido",shopping_behavior_updated[[#This Row],[Subscription Status]])</f>
        <v>No</v>
      </c>
      <c r="N1884" s="3" t="s">
        <v>73</v>
      </c>
      <c r="O1884" s="3" t="s">
        <v>151</v>
      </c>
      <c r="P1884" s="3" t="s">
        <v>151</v>
      </c>
      <c r="Q1884" s="3">
        <v>25</v>
      </c>
      <c r="R1884" s="3" t="s">
        <v>74</v>
      </c>
      <c r="S1884" s="3" t="s">
        <v>57</v>
      </c>
      <c r="T1884" s="3">
        <f>COUNTBLANK(shopping_behavior_updated[Customer ID])</f>
        <v>0</v>
      </c>
      <c r="U1884" s="3">
        <f>IF(IFERROR(VLOOKUP(shopping_behavior_updated[[#This Row],[Customer ID]],A1885:$A$3902,1,FALSE),0),1,0)</f>
        <v>0</v>
      </c>
    </row>
    <row r="1885" spans="1:21" x14ac:dyDescent="0.2">
      <c r="A1885" s="3">
        <v>1884</v>
      </c>
      <c r="B1885" s="3">
        <v>25</v>
      </c>
      <c r="C1885" s="3" t="s">
        <v>18</v>
      </c>
      <c r="D1885" s="3" t="s">
        <v>131</v>
      </c>
      <c r="E1885" s="3" t="s">
        <v>66</v>
      </c>
      <c r="F1885" s="3">
        <v>58</v>
      </c>
      <c r="G1885" s="3" t="s">
        <v>141</v>
      </c>
      <c r="H1885" s="3" t="s">
        <v>43</v>
      </c>
      <c r="I1885" s="3" t="s">
        <v>108</v>
      </c>
      <c r="J1885" s="3" t="s">
        <v>36</v>
      </c>
      <c r="K1885" s="3">
        <v>49</v>
      </c>
      <c r="L1885" s="3" t="s">
        <v>151</v>
      </c>
      <c r="M1885" s="3" t="str">
        <f>IF(shopping_behavior_updated[[#This Row],[Subscription Status]]="","desconocido",shopping_behavior_updated[[#This Row],[Subscription Status]])</f>
        <v>No</v>
      </c>
      <c r="N1885" s="3" t="s">
        <v>73</v>
      </c>
      <c r="O1885" s="3" t="s">
        <v>151</v>
      </c>
      <c r="P1885" s="3" t="s">
        <v>151</v>
      </c>
      <c r="Q1885" s="3">
        <v>39</v>
      </c>
      <c r="R1885" s="3" t="s">
        <v>85</v>
      </c>
      <c r="S1885" s="3" t="s">
        <v>28</v>
      </c>
      <c r="T1885" s="3">
        <f>COUNTBLANK(shopping_behavior_updated[Customer ID])</f>
        <v>0</v>
      </c>
      <c r="U1885" s="3">
        <f>IF(IFERROR(VLOOKUP(shopping_behavior_updated[[#This Row],[Customer ID]],A1886:$A$3902,1,FALSE),0),1,0)</f>
        <v>0</v>
      </c>
    </row>
    <row r="1886" spans="1:21" x14ac:dyDescent="0.2">
      <c r="A1886" s="3">
        <v>1885</v>
      </c>
      <c r="B1886" s="3">
        <v>27</v>
      </c>
      <c r="C1886" s="3" t="s">
        <v>18</v>
      </c>
      <c r="D1886" s="3" t="s">
        <v>58</v>
      </c>
      <c r="E1886" s="3" t="s">
        <v>20</v>
      </c>
      <c r="F1886" s="3">
        <v>30</v>
      </c>
      <c r="G1886" s="3" t="s">
        <v>116</v>
      </c>
      <c r="H1886" s="3" t="s">
        <v>35</v>
      </c>
      <c r="I1886" s="3" t="s">
        <v>68</v>
      </c>
      <c r="J1886" s="3" t="s">
        <v>52</v>
      </c>
      <c r="K1886" s="3">
        <v>43</v>
      </c>
      <c r="L1886" s="3" t="s">
        <v>151</v>
      </c>
      <c r="M1886" s="3" t="str">
        <f>IF(shopping_behavior_updated[[#This Row],[Subscription Status]]="","desconocido",shopping_behavior_updated[[#This Row],[Subscription Status]])</f>
        <v>No</v>
      </c>
      <c r="N1886" s="3" t="s">
        <v>44</v>
      </c>
      <c r="O1886" s="3" t="s">
        <v>151</v>
      </c>
      <c r="P1886" s="3" t="s">
        <v>151</v>
      </c>
      <c r="Q1886" s="3">
        <v>15</v>
      </c>
      <c r="R1886" s="3" t="s">
        <v>74</v>
      </c>
      <c r="S1886" s="3" t="s">
        <v>75</v>
      </c>
      <c r="T1886" s="3">
        <f>COUNTBLANK(shopping_behavior_updated[Customer ID])</f>
        <v>0</v>
      </c>
      <c r="U1886" s="3">
        <f>IF(IFERROR(VLOOKUP(shopping_behavior_updated[[#This Row],[Customer ID]],A1887:$A$3902,1,FALSE),0),1,0)</f>
        <v>0</v>
      </c>
    </row>
    <row r="1887" spans="1:21" x14ac:dyDescent="0.2">
      <c r="A1887" s="3">
        <v>1886</v>
      </c>
      <c r="B1887" s="3">
        <v>26</v>
      </c>
      <c r="C1887" s="3" t="s">
        <v>18</v>
      </c>
      <c r="D1887" s="3" t="s">
        <v>105</v>
      </c>
      <c r="E1887" s="3" t="s">
        <v>66</v>
      </c>
      <c r="F1887" s="3">
        <v>53</v>
      </c>
      <c r="G1887" s="3" t="s">
        <v>106</v>
      </c>
      <c r="H1887" s="3" t="s">
        <v>35</v>
      </c>
      <c r="I1887" s="3" t="s">
        <v>31</v>
      </c>
      <c r="J1887" s="3" t="s">
        <v>24</v>
      </c>
      <c r="K1887" s="3">
        <v>44</v>
      </c>
      <c r="L1887" s="3" t="s">
        <v>151</v>
      </c>
      <c r="M1887" s="3" t="str">
        <f>IF(shopping_behavior_updated[[#This Row],[Subscription Status]]="","desconocido",shopping_behavior_updated[[#This Row],[Subscription Status]])</f>
        <v>No</v>
      </c>
      <c r="N1887" s="3" t="s">
        <v>53</v>
      </c>
      <c r="O1887" s="3" t="s">
        <v>151</v>
      </c>
      <c r="P1887" s="3" t="s">
        <v>151</v>
      </c>
      <c r="Q1887" s="3">
        <v>35</v>
      </c>
      <c r="R1887" s="3" t="s">
        <v>32</v>
      </c>
      <c r="S1887" s="3" t="s">
        <v>87</v>
      </c>
      <c r="T1887" s="3">
        <f>COUNTBLANK(shopping_behavior_updated[Customer ID])</f>
        <v>0</v>
      </c>
      <c r="U1887" s="3">
        <f>IF(IFERROR(VLOOKUP(shopping_behavior_updated[[#This Row],[Customer ID]],A1888:$A$3902,1,FALSE),0),1,0)</f>
        <v>0</v>
      </c>
    </row>
    <row r="1888" spans="1:21" x14ac:dyDescent="0.2">
      <c r="A1888" s="3">
        <v>1887</v>
      </c>
      <c r="B1888" s="3">
        <v>18</v>
      </c>
      <c r="C1888" s="3" t="s">
        <v>18</v>
      </c>
      <c r="D1888" s="3" t="s">
        <v>142</v>
      </c>
      <c r="E1888" s="3" t="s">
        <v>66</v>
      </c>
      <c r="F1888" s="3">
        <v>91</v>
      </c>
      <c r="G1888" s="3" t="s">
        <v>71</v>
      </c>
      <c r="H1888" s="3" t="s">
        <v>22</v>
      </c>
      <c r="I1888" s="3" t="s">
        <v>117</v>
      </c>
      <c r="J1888" s="3" t="s">
        <v>36</v>
      </c>
      <c r="K1888" s="3">
        <v>44</v>
      </c>
      <c r="L1888" s="3" t="s">
        <v>151</v>
      </c>
      <c r="M1888" s="3" t="str">
        <f>IF(shopping_behavior_updated[[#This Row],[Subscription Status]]="","desconocido",shopping_behavior_updated[[#This Row],[Subscription Status]])</f>
        <v>No</v>
      </c>
      <c r="N1888" s="3" t="s">
        <v>44</v>
      </c>
      <c r="O1888" s="3" t="s">
        <v>151</v>
      </c>
      <c r="P1888" s="3" t="s">
        <v>151</v>
      </c>
      <c r="Q1888" s="3">
        <v>46</v>
      </c>
      <c r="R1888" s="3" t="s">
        <v>32</v>
      </c>
      <c r="S1888" s="3" t="s">
        <v>75</v>
      </c>
      <c r="T1888" s="3">
        <f>COUNTBLANK(shopping_behavior_updated[Customer ID])</f>
        <v>0</v>
      </c>
      <c r="U1888" s="3">
        <f>IF(IFERROR(VLOOKUP(shopping_behavior_updated[[#This Row],[Customer ID]],A1889:$A$3902,1,FALSE),0),1,0)</f>
        <v>0</v>
      </c>
    </row>
    <row r="1889" spans="1:21" x14ac:dyDescent="0.2">
      <c r="A1889" s="3">
        <v>1888</v>
      </c>
      <c r="B1889" s="3">
        <v>64</v>
      </c>
      <c r="C1889" s="3" t="s">
        <v>18</v>
      </c>
      <c r="D1889" s="3" t="s">
        <v>103</v>
      </c>
      <c r="E1889" s="3" t="s">
        <v>20</v>
      </c>
      <c r="F1889" s="3">
        <v>44</v>
      </c>
      <c r="G1889" s="3" t="s">
        <v>113</v>
      </c>
      <c r="H1889" s="3" t="s">
        <v>91</v>
      </c>
      <c r="I1889" s="3" t="s">
        <v>79</v>
      </c>
      <c r="J1889" s="3" t="s">
        <v>56</v>
      </c>
      <c r="K1889" s="3">
        <v>35</v>
      </c>
      <c r="L1889" s="3" t="s">
        <v>151</v>
      </c>
      <c r="M1889" s="3" t="str">
        <f>IF(shopping_behavior_updated[[#This Row],[Subscription Status]]="","desconocido",shopping_behavior_updated[[#This Row],[Subscription Status]])</f>
        <v>No</v>
      </c>
      <c r="N1889" s="3" t="s">
        <v>26</v>
      </c>
      <c r="O1889" s="3" t="s">
        <v>151</v>
      </c>
      <c r="P1889" s="3" t="s">
        <v>151</v>
      </c>
      <c r="Q1889" s="3">
        <v>3</v>
      </c>
      <c r="R1889" s="3" t="s">
        <v>45</v>
      </c>
      <c r="S1889" s="3" t="s">
        <v>87</v>
      </c>
      <c r="T1889" s="3">
        <f>COUNTBLANK(shopping_behavior_updated[Customer ID])</f>
        <v>0</v>
      </c>
      <c r="U1889" s="3">
        <f>IF(IFERROR(VLOOKUP(shopping_behavior_updated[[#This Row],[Customer ID]],A1890:$A$3902,1,FALSE),0),1,0)</f>
        <v>0</v>
      </c>
    </row>
    <row r="1890" spans="1:21" x14ac:dyDescent="0.2">
      <c r="A1890" s="3">
        <v>1889</v>
      </c>
      <c r="B1890" s="3">
        <v>62</v>
      </c>
      <c r="C1890" s="3" t="s">
        <v>18</v>
      </c>
      <c r="D1890" s="3" t="s">
        <v>103</v>
      </c>
      <c r="E1890" s="3" t="s">
        <v>20</v>
      </c>
      <c r="F1890" s="3">
        <v>89</v>
      </c>
      <c r="G1890" s="3" t="s">
        <v>146</v>
      </c>
      <c r="H1890" s="3" t="s">
        <v>91</v>
      </c>
      <c r="I1890" s="3" t="s">
        <v>47</v>
      </c>
      <c r="J1890" s="3" t="s">
        <v>24</v>
      </c>
      <c r="K1890" s="3">
        <v>34</v>
      </c>
      <c r="L1890" s="3" t="s">
        <v>151</v>
      </c>
      <c r="M1890" s="3" t="str">
        <f>IF(shopping_behavior_updated[[#This Row],[Subscription Status]]="","desconocido",shopping_behavior_updated[[#This Row],[Subscription Status]])</f>
        <v>No</v>
      </c>
      <c r="N1890" s="3" t="s">
        <v>37</v>
      </c>
      <c r="O1890" s="3" t="s">
        <v>151</v>
      </c>
      <c r="P1890" s="3" t="s">
        <v>151</v>
      </c>
      <c r="Q1890" s="3">
        <v>48</v>
      </c>
      <c r="R1890" s="3" t="s">
        <v>38</v>
      </c>
      <c r="S1890" s="3" t="s">
        <v>39</v>
      </c>
      <c r="T1890" s="3">
        <f>COUNTBLANK(shopping_behavior_updated[Customer ID])</f>
        <v>0</v>
      </c>
      <c r="U1890" s="3">
        <f>IF(IFERROR(VLOOKUP(shopping_behavior_updated[[#This Row],[Customer ID]],A1891:$A$3902,1,FALSE),0),1,0)</f>
        <v>0</v>
      </c>
    </row>
    <row r="1891" spans="1:21" x14ac:dyDescent="0.2">
      <c r="A1891" s="3">
        <v>1890</v>
      </c>
      <c r="B1891" s="3">
        <v>59</v>
      </c>
      <c r="C1891" s="3" t="s">
        <v>18</v>
      </c>
      <c r="D1891" s="3" t="s">
        <v>86</v>
      </c>
      <c r="E1891" s="3" t="s">
        <v>20</v>
      </c>
      <c r="F1891" s="3">
        <v>57</v>
      </c>
      <c r="G1891" s="3" t="s">
        <v>97</v>
      </c>
      <c r="H1891" s="3" t="s">
        <v>22</v>
      </c>
      <c r="I1891" s="3" t="s">
        <v>99</v>
      </c>
      <c r="J1891" s="3" t="s">
        <v>36</v>
      </c>
      <c r="K1891" s="3">
        <v>25</v>
      </c>
      <c r="L1891" s="3" t="s">
        <v>151</v>
      </c>
      <c r="M1891" s="3" t="str">
        <f>IF(shopping_behavior_updated[[#This Row],[Subscription Status]]="","desconocido",shopping_behavior_updated[[#This Row],[Subscription Status]])</f>
        <v>No</v>
      </c>
      <c r="N1891" s="3" t="s">
        <v>44</v>
      </c>
      <c r="O1891" s="3" t="s">
        <v>151</v>
      </c>
      <c r="P1891" s="3" t="s">
        <v>151</v>
      </c>
      <c r="Q1891" s="3">
        <v>27</v>
      </c>
      <c r="R1891" s="3" t="s">
        <v>74</v>
      </c>
      <c r="S1891" s="3" t="s">
        <v>39</v>
      </c>
      <c r="T1891" s="3">
        <f>COUNTBLANK(shopping_behavior_updated[Customer ID])</f>
        <v>0</v>
      </c>
      <c r="U1891" s="3">
        <f>IF(IFERROR(VLOOKUP(shopping_behavior_updated[[#This Row],[Customer ID]],A1892:$A$3902,1,FALSE),0),1,0)</f>
        <v>0</v>
      </c>
    </row>
    <row r="1892" spans="1:21" x14ac:dyDescent="0.2">
      <c r="A1892" s="3">
        <v>1891</v>
      </c>
      <c r="B1892" s="3">
        <v>36</v>
      </c>
      <c r="C1892" s="3" t="s">
        <v>18</v>
      </c>
      <c r="D1892" s="3" t="s">
        <v>88</v>
      </c>
      <c r="E1892" s="3" t="s">
        <v>66</v>
      </c>
      <c r="F1892" s="3">
        <v>57</v>
      </c>
      <c r="G1892" s="3" t="s">
        <v>76</v>
      </c>
      <c r="H1892" s="3" t="s">
        <v>43</v>
      </c>
      <c r="I1892" s="3" t="s">
        <v>92</v>
      </c>
      <c r="J1892" s="3" t="s">
        <v>36</v>
      </c>
      <c r="K1892" s="3">
        <v>34</v>
      </c>
      <c r="L1892" s="3" t="s">
        <v>151</v>
      </c>
      <c r="M1892" s="3" t="str">
        <f>IF(shopping_behavior_updated[[#This Row],[Subscription Status]]="","desconocido",shopping_behavior_updated[[#This Row],[Subscription Status]])</f>
        <v>No</v>
      </c>
      <c r="N1892" s="3" t="s">
        <v>73</v>
      </c>
      <c r="O1892" s="3" t="s">
        <v>151</v>
      </c>
      <c r="P1892" s="3" t="s">
        <v>151</v>
      </c>
      <c r="Q1892" s="3">
        <v>5</v>
      </c>
      <c r="R1892" s="3" t="s">
        <v>38</v>
      </c>
      <c r="S1892" s="3" t="s">
        <v>39</v>
      </c>
      <c r="T1892" s="3">
        <f>COUNTBLANK(shopping_behavior_updated[Customer ID])</f>
        <v>0</v>
      </c>
      <c r="U1892" s="3">
        <f>IF(IFERROR(VLOOKUP(shopping_behavior_updated[[#This Row],[Customer ID]],A1893:$A$3902,1,FALSE),0),1,0)</f>
        <v>0</v>
      </c>
    </row>
    <row r="1893" spans="1:21" x14ac:dyDescent="0.2">
      <c r="A1893" s="3">
        <v>1892</v>
      </c>
      <c r="B1893" s="3">
        <v>69</v>
      </c>
      <c r="C1893" s="3" t="s">
        <v>18</v>
      </c>
      <c r="D1893" s="3" t="s">
        <v>105</v>
      </c>
      <c r="E1893" s="3" t="s">
        <v>66</v>
      </c>
      <c r="F1893" s="3">
        <v>74</v>
      </c>
      <c r="G1893" s="3" t="s">
        <v>81</v>
      </c>
      <c r="H1893" s="3" t="s">
        <v>43</v>
      </c>
      <c r="I1893" s="3" t="s">
        <v>23</v>
      </c>
      <c r="J1893" s="3" t="s">
        <v>52</v>
      </c>
      <c r="K1893" s="3">
        <v>26</v>
      </c>
      <c r="L1893" s="3" t="s">
        <v>151</v>
      </c>
      <c r="M1893" s="3" t="str">
        <f>IF(shopping_behavior_updated[[#This Row],[Subscription Status]]="","desconocido",shopping_behavior_updated[[#This Row],[Subscription Status]])</f>
        <v>No</v>
      </c>
      <c r="N1893" s="3" t="s">
        <v>44</v>
      </c>
      <c r="O1893" s="3" t="s">
        <v>151</v>
      </c>
      <c r="P1893" s="3" t="s">
        <v>151</v>
      </c>
      <c r="Q1893" s="3">
        <v>48</v>
      </c>
      <c r="R1893" s="3" t="s">
        <v>85</v>
      </c>
      <c r="S1893" s="3" t="s">
        <v>57</v>
      </c>
      <c r="T1893" s="3">
        <f>COUNTBLANK(shopping_behavior_updated[Customer ID])</f>
        <v>0</v>
      </c>
      <c r="U1893" s="3">
        <f>IF(IFERROR(VLOOKUP(shopping_behavior_updated[[#This Row],[Customer ID]],A1894:$A$3902,1,FALSE),0),1,0)</f>
        <v>0</v>
      </c>
    </row>
    <row r="1894" spans="1:21" x14ac:dyDescent="0.2">
      <c r="A1894" s="3">
        <v>1893</v>
      </c>
      <c r="B1894" s="3">
        <v>39</v>
      </c>
      <c r="C1894" s="3" t="s">
        <v>18</v>
      </c>
      <c r="D1894" s="3" t="s">
        <v>101</v>
      </c>
      <c r="E1894" s="3" t="s">
        <v>62</v>
      </c>
      <c r="F1894" s="3">
        <v>30</v>
      </c>
      <c r="G1894" s="3" t="s">
        <v>98</v>
      </c>
      <c r="H1894" s="3" t="s">
        <v>43</v>
      </c>
      <c r="I1894" s="3" t="s">
        <v>143</v>
      </c>
      <c r="J1894" s="3" t="s">
        <v>56</v>
      </c>
      <c r="K1894" s="3">
        <v>46</v>
      </c>
      <c r="L1894" s="3" t="s">
        <v>151</v>
      </c>
      <c r="M1894" s="3" t="str">
        <f>IF(shopping_behavior_updated[[#This Row],[Subscription Status]]="","desconocido",shopping_behavior_updated[[#This Row],[Subscription Status]])</f>
        <v>No</v>
      </c>
      <c r="N1894" s="3" t="s">
        <v>69</v>
      </c>
      <c r="O1894" s="3" t="s">
        <v>151</v>
      </c>
      <c r="P1894" s="3" t="s">
        <v>151</v>
      </c>
      <c r="Q1894" s="3">
        <v>12</v>
      </c>
      <c r="R1894" s="3" t="s">
        <v>27</v>
      </c>
      <c r="S1894" s="3" t="s">
        <v>39</v>
      </c>
      <c r="T1894" s="3">
        <f>COUNTBLANK(shopping_behavior_updated[Customer ID])</f>
        <v>0</v>
      </c>
      <c r="U1894" s="3">
        <f>IF(IFERROR(VLOOKUP(shopping_behavior_updated[[#This Row],[Customer ID]],A1895:$A$3902,1,FALSE),0),1,0)</f>
        <v>0</v>
      </c>
    </row>
    <row r="1895" spans="1:21" x14ac:dyDescent="0.2">
      <c r="A1895" s="3">
        <v>1894</v>
      </c>
      <c r="B1895" s="3">
        <v>28</v>
      </c>
      <c r="C1895" s="3" t="s">
        <v>18</v>
      </c>
      <c r="D1895" s="3" t="s">
        <v>80</v>
      </c>
      <c r="E1895" s="3" t="s">
        <v>20</v>
      </c>
      <c r="F1895" s="3">
        <v>20</v>
      </c>
      <c r="G1895" s="3" t="s">
        <v>78</v>
      </c>
      <c r="H1895" s="3" t="s">
        <v>22</v>
      </c>
      <c r="I1895" s="3" t="s">
        <v>107</v>
      </c>
      <c r="J1895" s="3" t="s">
        <v>52</v>
      </c>
      <c r="K1895" s="3">
        <v>37</v>
      </c>
      <c r="L1895" s="3" t="s">
        <v>151</v>
      </c>
      <c r="M1895" s="3" t="str">
        <f>IF(shopping_behavior_updated[[#This Row],[Subscription Status]]="","desconocido",shopping_behavior_updated[[#This Row],[Subscription Status]])</f>
        <v>No</v>
      </c>
      <c r="N1895" s="3" t="s">
        <v>26</v>
      </c>
      <c r="O1895" s="3" t="s">
        <v>151</v>
      </c>
      <c r="P1895" s="3" t="s">
        <v>151</v>
      </c>
      <c r="Q1895" s="3">
        <v>10</v>
      </c>
      <c r="R1895" s="3" t="s">
        <v>45</v>
      </c>
      <c r="S1895" s="3" t="s">
        <v>28</v>
      </c>
      <c r="T1895" s="3">
        <f>COUNTBLANK(shopping_behavior_updated[Customer ID])</f>
        <v>0</v>
      </c>
      <c r="U1895" s="3">
        <f>IF(IFERROR(VLOOKUP(shopping_behavior_updated[[#This Row],[Customer ID]],A1896:$A$3902,1,FALSE),0),1,0)</f>
        <v>0</v>
      </c>
    </row>
    <row r="1896" spans="1:21" x14ac:dyDescent="0.2">
      <c r="A1896" s="3">
        <v>1895</v>
      </c>
      <c r="B1896" s="3">
        <v>42</v>
      </c>
      <c r="C1896" s="3" t="s">
        <v>18</v>
      </c>
      <c r="D1896" s="3" t="s">
        <v>103</v>
      </c>
      <c r="E1896" s="3" t="s">
        <v>20</v>
      </c>
      <c r="F1896" s="3">
        <v>90</v>
      </c>
      <c r="G1896" s="3" t="s">
        <v>116</v>
      </c>
      <c r="H1896" s="3" t="s">
        <v>43</v>
      </c>
      <c r="I1896" s="3" t="s">
        <v>72</v>
      </c>
      <c r="J1896" s="3" t="s">
        <v>56</v>
      </c>
      <c r="K1896" s="3">
        <v>25</v>
      </c>
      <c r="L1896" s="3" t="s">
        <v>151</v>
      </c>
      <c r="M1896" s="3" t="str">
        <f>IF(shopping_behavior_updated[[#This Row],[Subscription Status]]="","desconocido",shopping_behavior_updated[[#This Row],[Subscription Status]])</f>
        <v>No</v>
      </c>
      <c r="N1896" s="3" t="s">
        <v>37</v>
      </c>
      <c r="O1896" s="3" t="s">
        <v>151</v>
      </c>
      <c r="P1896" s="3" t="s">
        <v>151</v>
      </c>
      <c r="Q1896" s="3">
        <v>48</v>
      </c>
      <c r="R1896" s="3" t="s">
        <v>85</v>
      </c>
      <c r="S1896" s="3" t="s">
        <v>75</v>
      </c>
      <c r="T1896" s="3">
        <f>COUNTBLANK(shopping_behavior_updated[Customer ID])</f>
        <v>0</v>
      </c>
      <c r="U1896" s="3">
        <f>IF(IFERROR(VLOOKUP(shopping_behavior_updated[[#This Row],[Customer ID]],A1897:$A$3902,1,FALSE),0),1,0)</f>
        <v>0</v>
      </c>
    </row>
    <row r="1897" spans="1:21" x14ac:dyDescent="0.2">
      <c r="A1897" s="3">
        <v>1896</v>
      </c>
      <c r="B1897" s="3">
        <v>31</v>
      </c>
      <c r="C1897" s="3" t="s">
        <v>18</v>
      </c>
      <c r="D1897" s="3" t="s">
        <v>33</v>
      </c>
      <c r="E1897" s="3" t="s">
        <v>20</v>
      </c>
      <c r="F1897" s="3">
        <v>61</v>
      </c>
      <c r="G1897" s="3" t="s">
        <v>148</v>
      </c>
      <c r="H1897" s="3" t="s">
        <v>22</v>
      </c>
      <c r="I1897" s="3" t="s">
        <v>125</v>
      </c>
      <c r="J1897" s="3" t="s">
        <v>56</v>
      </c>
      <c r="K1897" s="3">
        <v>45</v>
      </c>
      <c r="L1897" s="3" t="s">
        <v>151</v>
      </c>
      <c r="M1897" s="3" t="str">
        <f>IF(shopping_behavior_updated[[#This Row],[Subscription Status]]="","desconocido",shopping_behavior_updated[[#This Row],[Subscription Status]])</f>
        <v>No</v>
      </c>
      <c r="N1897" s="3" t="s">
        <v>26</v>
      </c>
      <c r="O1897" s="3" t="s">
        <v>151</v>
      </c>
      <c r="P1897" s="3" t="s">
        <v>151</v>
      </c>
      <c r="Q1897" s="3">
        <v>3</v>
      </c>
      <c r="R1897" s="3" t="s">
        <v>85</v>
      </c>
      <c r="S1897" s="3" t="s">
        <v>87</v>
      </c>
      <c r="T1897" s="3">
        <f>COUNTBLANK(shopping_behavior_updated[Customer ID])</f>
        <v>0</v>
      </c>
      <c r="U1897" s="3">
        <f>IF(IFERROR(VLOOKUP(shopping_behavior_updated[[#This Row],[Customer ID]],A1898:$A$3902,1,FALSE),0),1,0)</f>
        <v>0</v>
      </c>
    </row>
    <row r="1898" spans="1:21" x14ac:dyDescent="0.2">
      <c r="A1898" s="3">
        <v>1897</v>
      </c>
      <c r="B1898" s="3">
        <v>57</v>
      </c>
      <c r="C1898" s="3" t="s">
        <v>18</v>
      </c>
      <c r="D1898" s="3" t="s">
        <v>40</v>
      </c>
      <c r="E1898" s="3" t="s">
        <v>41</v>
      </c>
      <c r="F1898" s="3">
        <v>51</v>
      </c>
      <c r="G1898" s="3" t="s">
        <v>106</v>
      </c>
      <c r="H1898" s="3" t="s">
        <v>43</v>
      </c>
      <c r="I1898" s="3" t="s">
        <v>79</v>
      </c>
      <c r="J1898" s="3" t="s">
        <v>56</v>
      </c>
      <c r="K1898" s="3">
        <v>29</v>
      </c>
      <c r="L1898" s="3" t="s">
        <v>151</v>
      </c>
      <c r="M1898" s="3" t="str">
        <f>IF(shopping_behavior_updated[[#This Row],[Subscription Status]]="","desconocido",shopping_behavior_updated[[#This Row],[Subscription Status]])</f>
        <v>No</v>
      </c>
      <c r="N1898" s="3" t="s">
        <v>53</v>
      </c>
      <c r="O1898" s="3" t="s">
        <v>151</v>
      </c>
      <c r="P1898" s="3" t="s">
        <v>151</v>
      </c>
      <c r="Q1898" s="3">
        <v>19</v>
      </c>
      <c r="R1898" s="3" t="s">
        <v>27</v>
      </c>
      <c r="S1898" s="3" t="s">
        <v>87</v>
      </c>
      <c r="T1898" s="3">
        <f>COUNTBLANK(shopping_behavior_updated[Customer ID])</f>
        <v>0</v>
      </c>
      <c r="U1898" s="3">
        <f>IF(IFERROR(VLOOKUP(shopping_behavior_updated[[#This Row],[Customer ID]],A1899:$A$3902,1,FALSE),0),1,0)</f>
        <v>0</v>
      </c>
    </row>
    <row r="1899" spans="1:21" x14ac:dyDescent="0.2">
      <c r="A1899" s="3">
        <v>1898</v>
      </c>
      <c r="B1899" s="3">
        <v>53</v>
      </c>
      <c r="C1899" s="3" t="s">
        <v>18</v>
      </c>
      <c r="D1899" s="3" t="s">
        <v>88</v>
      </c>
      <c r="E1899" s="3" t="s">
        <v>66</v>
      </c>
      <c r="F1899" s="3">
        <v>97</v>
      </c>
      <c r="G1899" s="3" t="s">
        <v>119</v>
      </c>
      <c r="H1899" s="3" t="s">
        <v>22</v>
      </c>
      <c r="I1899" s="3" t="s">
        <v>84</v>
      </c>
      <c r="J1899" s="3" t="s">
        <v>24</v>
      </c>
      <c r="K1899" s="3">
        <v>29</v>
      </c>
      <c r="L1899" s="3" t="s">
        <v>151</v>
      </c>
      <c r="M1899" s="3" t="str">
        <f>IF(shopping_behavior_updated[[#This Row],[Subscription Status]]="","desconocido",shopping_behavior_updated[[#This Row],[Subscription Status]])</f>
        <v>No</v>
      </c>
      <c r="N1899" s="3" t="s">
        <v>37</v>
      </c>
      <c r="O1899" s="3" t="s">
        <v>151</v>
      </c>
      <c r="P1899" s="3" t="s">
        <v>151</v>
      </c>
      <c r="Q1899" s="3">
        <v>11</v>
      </c>
      <c r="R1899" s="3" t="s">
        <v>85</v>
      </c>
      <c r="S1899" s="3" t="s">
        <v>28</v>
      </c>
      <c r="T1899" s="3">
        <f>COUNTBLANK(shopping_behavior_updated[Customer ID])</f>
        <v>0</v>
      </c>
      <c r="U1899" s="3">
        <f>IF(IFERROR(VLOOKUP(shopping_behavior_updated[[#This Row],[Customer ID]],A1900:$A$3902,1,FALSE),0),1,0)</f>
        <v>0</v>
      </c>
    </row>
    <row r="1900" spans="1:21" x14ac:dyDescent="0.2">
      <c r="A1900" s="3">
        <v>1899</v>
      </c>
      <c r="B1900" s="3">
        <v>59</v>
      </c>
      <c r="C1900" s="3" t="s">
        <v>18</v>
      </c>
      <c r="D1900" s="3" t="s">
        <v>94</v>
      </c>
      <c r="E1900" s="3" t="s">
        <v>20</v>
      </c>
      <c r="F1900" s="3">
        <v>97</v>
      </c>
      <c r="G1900" s="3" t="s">
        <v>104</v>
      </c>
      <c r="H1900" s="3" t="s">
        <v>22</v>
      </c>
      <c r="I1900" s="3" t="s">
        <v>135</v>
      </c>
      <c r="J1900" s="3" t="s">
        <v>56</v>
      </c>
      <c r="K1900" s="3">
        <v>35</v>
      </c>
      <c r="L1900" s="3" t="s">
        <v>151</v>
      </c>
      <c r="M1900" s="3" t="str">
        <f>IF(shopping_behavior_updated[[#This Row],[Subscription Status]]="","desconocido",shopping_behavior_updated[[#This Row],[Subscription Status]])</f>
        <v>No</v>
      </c>
      <c r="N1900" s="3" t="s">
        <v>44</v>
      </c>
      <c r="O1900" s="3" t="s">
        <v>151</v>
      </c>
      <c r="P1900" s="3" t="s">
        <v>151</v>
      </c>
      <c r="Q1900" s="3">
        <v>25</v>
      </c>
      <c r="R1900" s="3" t="s">
        <v>27</v>
      </c>
      <c r="S1900" s="3" t="s">
        <v>87</v>
      </c>
      <c r="T1900" s="3">
        <f>COUNTBLANK(shopping_behavior_updated[Customer ID])</f>
        <v>0</v>
      </c>
      <c r="U1900" s="3">
        <f>IF(IFERROR(VLOOKUP(shopping_behavior_updated[[#This Row],[Customer ID]],A1901:$A$3902,1,FALSE),0),1,0)</f>
        <v>0</v>
      </c>
    </row>
    <row r="1901" spans="1:21" x14ac:dyDescent="0.2">
      <c r="A1901" s="3">
        <v>1900</v>
      </c>
      <c r="B1901" s="3">
        <v>32</v>
      </c>
      <c r="C1901" s="3" t="s">
        <v>18</v>
      </c>
      <c r="D1901" s="3" t="s">
        <v>58</v>
      </c>
      <c r="E1901" s="3" t="s">
        <v>20</v>
      </c>
      <c r="F1901" s="3">
        <v>40</v>
      </c>
      <c r="G1901" s="3" t="s">
        <v>83</v>
      </c>
      <c r="H1901" s="3" t="s">
        <v>22</v>
      </c>
      <c r="I1901" s="3" t="s">
        <v>31</v>
      </c>
      <c r="J1901" s="3" t="s">
        <v>24</v>
      </c>
      <c r="K1901" s="3">
        <v>42</v>
      </c>
      <c r="L1901" s="3" t="s">
        <v>151</v>
      </c>
      <c r="M1901" s="3" t="str">
        <f>IF(shopping_behavior_updated[[#This Row],[Subscription Status]]="","desconocido",shopping_behavior_updated[[#This Row],[Subscription Status]])</f>
        <v>No</v>
      </c>
      <c r="N1901" s="3" t="s">
        <v>73</v>
      </c>
      <c r="O1901" s="3" t="s">
        <v>151</v>
      </c>
      <c r="P1901" s="3" t="s">
        <v>151</v>
      </c>
      <c r="Q1901" s="3">
        <v>42</v>
      </c>
      <c r="R1901" s="3" t="s">
        <v>45</v>
      </c>
      <c r="S1901" s="3" t="s">
        <v>39</v>
      </c>
      <c r="T1901" s="3">
        <f>COUNTBLANK(shopping_behavior_updated[Customer ID])</f>
        <v>0</v>
      </c>
      <c r="U1901" s="3">
        <f>IF(IFERROR(VLOOKUP(shopping_behavior_updated[[#This Row],[Customer ID]],A1902:$A$3902,1,FALSE),0),1,0)</f>
        <v>0</v>
      </c>
    </row>
    <row r="1902" spans="1:21" x14ac:dyDescent="0.2">
      <c r="A1902" s="3">
        <v>1901</v>
      </c>
      <c r="B1902" s="3">
        <v>65</v>
      </c>
      <c r="C1902" s="3" t="s">
        <v>18</v>
      </c>
      <c r="D1902" s="3" t="s">
        <v>105</v>
      </c>
      <c r="E1902" s="3" t="s">
        <v>66</v>
      </c>
      <c r="F1902" s="3">
        <v>85</v>
      </c>
      <c r="G1902" s="3" t="s">
        <v>145</v>
      </c>
      <c r="H1902" s="3" t="s">
        <v>35</v>
      </c>
      <c r="I1902" s="3" t="s">
        <v>143</v>
      </c>
      <c r="J1902" s="3" t="s">
        <v>52</v>
      </c>
      <c r="K1902" s="3">
        <v>33</v>
      </c>
      <c r="L1902" s="3" t="s">
        <v>151</v>
      </c>
      <c r="M1902" s="3" t="str">
        <f>IF(shopping_behavior_updated[[#This Row],[Subscription Status]]="","desconocido",shopping_behavior_updated[[#This Row],[Subscription Status]])</f>
        <v>No</v>
      </c>
      <c r="N1902" s="3" t="s">
        <v>37</v>
      </c>
      <c r="O1902" s="3" t="s">
        <v>151</v>
      </c>
      <c r="P1902" s="3" t="s">
        <v>151</v>
      </c>
      <c r="Q1902" s="3">
        <v>34</v>
      </c>
      <c r="R1902" s="3" t="s">
        <v>32</v>
      </c>
      <c r="S1902" s="3" t="s">
        <v>57</v>
      </c>
      <c r="T1902" s="3">
        <f>COUNTBLANK(shopping_behavior_updated[Customer ID])</f>
        <v>0</v>
      </c>
      <c r="U1902" s="3">
        <f>IF(IFERROR(VLOOKUP(shopping_behavior_updated[[#This Row],[Customer ID]],A1903:$A$3902,1,FALSE),0),1,0)</f>
        <v>0</v>
      </c>
    </row>
    <row r="1903" spans="1:21" x14ac:dyDescent="0.2">
      <c r="A1903" s="3">
        <v>1902</v>
      </c>
      <c r="B1903" s="3">
        <v>56</v>
      </c>
      <c r="C1903" s="3" t="s">
        <v>18</v>
      </c>
      <c r="D1903" s="3" t="s">
        <v>124</v>
      </c>
      <c r="E1903" s="3" t="s">
        <v>20</v>
      </c>
      <c r="F1903" s="3">
        <v>76</v>
      </c>
      <c r="G1903" s="3" t="s">
        <v>116</v>
      </c>
      <c r="H1903" s="3" t="s">
        <v>35</v>
      </c>
      <c r="I1903" s="3" t="s">
        <v>117</v>
      </c>
      <c r="J1903" s="3" t="s">
        <v>24</v>
      </c>
      <c r="K1903" s="3">
        <v>39</v>
      </c>
      <c r="L1903" s="3" t="s">
        <v>151</v>
      </c>
      <c r="M1903" s="3" t="str">
        <f>IF(shopping_behavior_updated[[#This Row],[Subscription Status]]="","desconocido",shopping_behavior_updated[[#This Row],[Subscription Status]])</f>
        <v>No</v>
      </c>
      <c r="N1903" s="3" t="s">
        <v>73</v>
      </c>
      <c r="O1903" s="3" t="s">
        <v>151</v>
      </c>
      <c r="P1903" s="3" t="s">
        <v>151</v>
      </c>
      <c r="Q1903" s="3">
        <v>50</v>
      </c>
      <c r="R1903" s="3" t="s">
        <v>32</v>
      </c>
      <c r="S1903" s="3" t="s">
        <v>57</v>
      </c>
      <c r="T1903" s="3">
        <f>COUNTBLANK(shopping_behavior_updated[Customer ID])</f>
        <v>0</v>
      </c>
      <c r="U1903" s="3">
        <f>IF(IFERROR(VLOOKUP(shopping_behavior_updated[[#This Row],[Customer ID]],A1904:$A$3902,1,FALSE),0),1,0)</f>
        <v>0</v>
      </c>
    </row>
    <row r="1904" spans="1:21" x14ac:dyDescent="0.2">
      <c r="A1904" s="3">
        <v>1903</v>
      </c>
      <c r="B1904" s="3">
        <v>31</v>
      </c>
      <c r="C1904" s="3" t="s">
        <v>18</v>
      </c>
      <c r="D1904" s="3" t="s">
        <v>40</v>
      </c>
      <c r="E1904" s="3" t="s">
        <v>41</v>
      </c>
      <c r="F1904" s="3">
        <v>22</v>
      </c>
      <c r="G1904" s="3" t="s">
        <v>129</v>
      </c>
      <c r="H1904" s="3" t="s">
        <v>35</v>
      </c>
      <c r="I1904" s="3" t="s">
        <v>77</v>
      </c>
      <c r="J1904" s="3" t="s">
        <v>36</v>
      </c>
      <c r="K1904" s="3">
        <v>5</v>
      </c>
      <c r="L1904" s="3" t="s">
        <v>151</v>
      </c>
      <c r="M1904" s="3" t="str">
        <f>IF(shopping_behavior_updated[[#This Row],[Subscription Status]]="","desconocido",shopping_behavior_updated[[#This Row],[Subscription Status]])</f>
        <v>No</v>
      </c>
      <c r="N1904" s="3" t="s">
        <v>73</v>
      </c>
      <c r="O1904" s="3" t="s">
        <v>151</v>
      </c>
      <c r="P1904" s="3" t="s">
        <v>151</v>
      </c>
      <c r="Q1904" s="3">
        <v>21</v>
      </c>
      <c r="R1904" s="3" t="s">
        <v>27</v>
      </c>
      <c r="S1904" s="3" t="s">
        <v>87</v>
      </c>
      <c r="T1904" s="3">
        <f>COUNTBLANK(shopping_behavior_updated[Customer ID])</f>
        <v>0</v>
      </c>
      <c r="U1904" s="3">
        <f>IF(IFERROR(VLOOKUP(shopping_behavior_updated[[#This Row],[Customer ID]],A1905:$A$3902,1,FALSE),0),1,0)</f>
        <v>0</v>
      </c>
    </row>
    <row r="1905" spans="1:21" x14ac:dyDescent="0.2">
      <c r="A1905" s="3">
        <v>1904</v>
      </c>
      <c r="B1905" s="3">
        <v>59</v>
      </c>
      <c r="C1905" s="3" t="s">
        <v>18</v>
      </c>
      <c r="D1905" s="3" t="s">
        <v>94</v>
      </c>
      <c r="E1905" s="3" t="s">
        <v>20</v>
      </c>
      <c r="F1905" s="3">
        <v>63</v>
      </c>
      <c r="G1905" s="3" t="s">
        <v>97</v>
      </c>
      <c r="H1905" s="3" t="s">
        <v>43</v>
      </c>
      <c r="I1905" s="3" t="s">
        <v>79</v>
      </c>
      <c r="J1905" s="3" t="s">
        <v>52</v>
      </c>
      <c r="K1905" s="3">
        <v>33</v>
      </c>
      <c r="L1905" s="3" t="s">
        <v>151</v>
      </c>
      <c r="M1905" s="3" t="str">
        <f>IF(shopping_behavior_updated[[#This Row],[Subscription Status]]="","desconocido",shopping_behavior_updated[[#This Row],[Subscription Status]])</f>
        <v>No</v>
      </c>
      <c r="N1905" s="3" t="s">
        <v>53</v>
      </c>
      <c r="O1905" s="3" t="s">
        <v>151</v>
      </c>
      <c r="P1905" s="3" t="s">
        <v>151</v>
      </c>
      <c r="Q1905" s="3">
        <v>37</v>
      </c>
      <c r="R1905" s="3" t="s">
        <v>74</v>
      </c>
      <c r="S1905" s="3" t="s">
        <v>39</v>
      </c>
      <c r="T1905" s="3">
        <f>COUNTBLANK(shopping_behavior_updated[Customer ID])</f>
        <v>0</v>
      </c>
      <c r="U1905" s="3">
        <f>IF(IFERROR(VLOOKUP(shopping_behavior_updated[[#This Row],[Customer ID]],A1906:$A$3902,1,FALSE),0),1,0)</f>
        <v>0</v>
      </c>
    </row>
    <row r="1906" spans="1:21" x14ac:dyDescent="0.2">
      <c r="A1906" s="3">
        <v>1905</v>
      </c>
      <c r="B1906" s="3">
        <v>22</v>
      </c>
      <c r="C1906" s="3" t="s">
        <v>18</v>
      </c>
      <c r="D1906" s="3" t="s">
        <v>112</v>
      </c>
      <c r="E1906" s="3" t="s">
        <v>20</v>
      </c>
      <c r="F1906" s="3">
        <v>71</v>
      </c>
      <c r="G1906" s="3" t="s">
        <v>106</v>
      </c>
      <c r="H1906" s="3" t="s">
        <v>35</v>
      </c>
      <c r="I1906" s="3" t="s">
        <v>64</v>
      </c>
      <c r="J1906" s="3" t="s">
        <v>36</v>
      </c>
      <c r="K1906" s="3">
        <v>42</v>
      </c>
      <c r="L1906" s="3" t="s">
        <v>151</v>
      </c>
      <c r="M1906" s="3" t="str">
        <f>IF(shopping_behavior_updated[[#This Row],[Subscription Status]]="","desconocido",shopping_behavior_updated[[#This Row],[Subscription Status]])</f>
        <v>No</v>
      </c>
      <c r="N1906" s="3" t="s">
        <v>37</v>
      </c>
      <c r="O1906" s="3" t="s">
        <v>151</v>
      </c>
      <c r="P1906" s="3" t="s">
        <v>151</v>
      </c>
      <c r="Q1906" s="3">
        <v>46</v>
      </c>
      <c r="R1906" s="3" t="s">
        <v>32</v>
      </c>
      <c r="S1906" s="3" t="s">
        <v>87</v>
      </c>
      <c r="T1906" s="3">
        <f>COUNTBLANK(shopping_behavior_updated[Customer ID])</f>
        <v>0</v>
      </c>
      <c r="U1906" s="3">
        <f>IF(IFERROR(VLOOKUP(shopping_behavior_updated[[#This Row],[Customer ID]],A1907:$A$3902,1,FALSE),0),1,0)</f>
        <v>0</v>
      </c>
    </row>
    <row r="1907" spans="1:21" x14ac:dyDescent="0.2">
      <c r="A1907" s="3">
        <v>1906</v>
      </c>
      <c r="B1907" s="3">
        <v>47</v>
      </c>
      <c r="C1907" s="3" t="s">
        <v>18</v>
      </c>
      <c r="D1907" s="3" t="s">
        <v>136</v>
      </c>
      <c r="E1907" s="3" t="s">
        <v>41</v>
      </c>
      <c r="F1907" s="3">
        <v>35</v>
      </c>
      <c r="G1907" s="3" t="s">
        <v>134</v>
      </c>
      <c r="H1907" s="3" t="s">
        <v>43</v>
      </c>
      <c r="I1907" s="3" t="s">
        <v>84</v>
      </c>
      <c r="J1907" s="3" t="s">
        <v>52</v>
      </c>
      <c r="K1907" s="3">
        <v>49</v>
      </c>
      <c r="L1907" s="3" t="s">
        <v>151</v>
      </c>
      <c r="M1907" s="3" t="str">
        <f>IF(shopping_behavior_updated[[#This Row],[Subscription Status]]="","desconocido",shopping_behavior_updated[[#This Row],[Subscription Status]])</f>
        <v>No</v>
      </c>
      <c r="N1907" s="3" t="s">
        <v>69</v>
      </c>
      <c r="O1907" s="3" t="s">
        <v>151</v>
      </c>
      <c r="P1907" s="3" t="s">
        <v>151</v>
      </c>
      <c r="Q1907" s="3">
        <v>14</v>
      </c>
      <c r="R1907" s="3" t="s">
        <v>74</v>
      </c>
      <c r="S1907" s="3" t="s">
        <v>28</v>
      </c>
      <c r="T1907" s="3">
        <f>COUNTBLANK(shopping_behavior_updated[Customer ID])</f>
        <v>0</v>
      </c>
      <c r="U1907" s="3">
        <f>IF(IFERROR(VLOOKUP(shopping_behavior_updated[[#This Row],[Customer ID]],A1908:$A$3902,1,FALSE),0),1,0)</f>
        <v>0</v>
      </c>
    </row>
    <row r="1908" spans="1:21" x14ac:dyDescent="0.2">
      <c r="A1908" s="3">
        <v>1907</v>
      </c>
      <c r="B1908" s="3">
        <v>23</v>
      </c>
      <c r="C1908" s="3" t="s">
        <v>18</v>
      </c>
      <c r="D1908" s="3" t="s">
        <v>131</v>
      </c>
      <c r="E1908" s="3" t="s">
        <v>66</v>
      </c>
      <c r="F1908" s="3">
        <v>30</v>
      </c>
      <c r="G1908" s="3" t="s">
        <v>128</v>
      </c>
      <c r="H1908" s="3" t="s">
        <v>43</v>
      </c>
      <c r="I1908" s="3" t="s">
        <v>95</v>
      </c>
      <c r="J1908" s="3" t="s">
        <v>36</v>
      </c>
      <c r="K1908" s="3">
        <v>46</v>
      </c>
      <c r="L1908" s="3" t="s">
        <v>151</v>
      </c>
      <c r="M1908" s="3" t="str">
        <f>IF(shopping_behavior_updated[[#This Row],[Subscription Status]]="","desconocido",shopping_behavior_updated[[#This Row],[Subscription Status]])</f>
        <v>No</v>
      </c>
      <c r="N1908" s="3" t="s">
        <v>69</v>
      </c>
      <c r="O1908" s="3" t="s">
        <v>151</v>
      </c>
      <c r="P1908" s="3" t="s">
        <v>151</v>
      </c>
      <c r="Q1908" s="3">
        <v>24</v>
      </c>
      <c r="R1908" s="3" t="s">
        <v>45</v>
      </c>
      <c r="S1908" s="3" t="s">
        <v>28</v>
      </c>
      <c r="T1908" s="3">
        <f>COUNTBLANK(shopping_behavior_updated[Customer ID])</f>
        <v>0</v>
      </c>
      <c r="U1908" s="3">
        <f>IF(IFERROR(VLOOKUP(shopping_behavior_updated[[#This Row],[Customer ID]],A1909:$A$3902,1,FALSE),0),1,0)</f>
        <v>0</v>
      </c>
    </row>
    <row r="1909" spans="1:21" x14ac:dyDescent="0.2">
      <c r="A1909" s="3">
        <v>1908</v>
      </c>
      <c r="B1909" s="3">
        <v>69</v>
      </c>
      <c r="C1909" s="3" t="s">
        <v>18</v>
      </c>
      <c r="D1909" s="3" t="s">
        <v>86</v>
      </c>
      <c r="E1909" s="3" t="s">
        <v>20</v>
      </c>
      <c r="F1909" s="3">
        <v>74</v>
      </c>
      <c r="G1909" s="3" t="s">
        <v>129</v>
      </c>
      <c r="H1909" s="3" t="s">
        <v>22</v>
      </c>
      <c r="I1909" s="3" t="s">
        <v>120</v>
      </c>
      <c r="J1909" s="3" t="s">
        <v>56</v>
      </c>
      <c r="K1909" s="3">
        <v>48</v>
      </c>
      <c r="L1909" s="3" t="s">
        <v>151</v>
      </c>
      <c r="M1909" s="3" t="str">
        <f>IF(shopping_behavior_updated[[#This Row],[Subscription Status]]="","desconocido",shopping_behavior_updated[[#This Row],[Subscription Status]])</f>
        <v>No</v>
      </c>
      <c r="N1909" s="3" t="s">
        <v>73</v>
      </c>
      <c r="O1909" s="3" t="s">
        <v>151</v>
      </c>
      <c r="P1909" s="3" t="s">
        <v>151</v>
      </c>
      <c r="Q1909" s="3">
        <v>36</v>
      </c>
      <c r="R1909" s="3" t="s">
        <v>38</v>
      </c>
      <c r="S1909" s="3" t="s">
        <v>96</v>
      </c>
      <c r="T1909" s="3">
        <f>COUNTBLANK(shopping_behavior_updated[Customer ID])</f>
        <v>0</v>
      </c>
      <c r="U1909" s="3">
        <f>IF(IFERROR(VLOOKUP(shopping_behavior_updated[[#This Row],[Customer ID]],A1910:$A$3902,1,FALSE),0),1,0)</f>
        <v>0</v>
      </c>
    </row>
    <row r="1910" spans="1:21" x14ac:dyDescent="0.2">
      <c r="A1910" s="3">
        <v>1909</v>
      </c>
      <c r="B1910" s="3">
        <v>18</v>
      </c>
      <c r="C1910" s="3" t="s">
        <v>18</v>
      </c>
      <c r="D1910" s="3" t="s">
        <v>118</v>
      </c>
      <c r="E1910" s="3" t="s">
        <v>66</v>
      </c>
      <c r="F1910" s="3">
        <v>71</v>
      </c>
      <c r="G1910" s="3" t="s">
        <v>141</v>
      </c>
      <c r="H1910" s="3" t="s">
        <v>91</v>
      </c>
      <c r="I1910" s="3" t="s">
        <v>60</v>
      </c>
      <c r="J1910" s="3" t="s">
        <v>24</v>
      </c>
      <c r="K1910" s="3">
        <v>27</v>
      </c>
      <c r="L1910" s="3" t="s">
        <v>151</v>
      </c>
      <c r="M1910" s="3" t="str">
        <f>IF(shopping_behavior_updated[[#This Row],[Subscription Status]]="","desconocido",shopping_behavior_updated[[#This Row],[Subscription Status]])</f>
        <v>No</v>
      </c>
      <c r="N1910" s="3" t="s">
        <v>44</v>
      </c>
      <c r="O1910" s="3" t="s">
        <v>151</v>
      </c>
      <c r="P1910" s="3" t="s">
        <v>151</v>
      </c>
      <c r="Q1910" s="3">
        <v>19</v>
      </c>
      <c r="R1910" s="3" t="s">
        <v>85</v>
      </c>
      <c r="S1910" s="3" t="s">
        <v>75</v>
      </c>
      <c r="T1910" s="3">
        <f>COUNTBLANK(shopping_behavior_updated[Customer ID])</f>
        <v>0</v>
      </c>
      <c r="U1910" s="3">
        <f>IF(IFERROR(VLOOKUP(shopping_behavior_updated[[#This Row],[Customer ID]],A1911:$A$3902,1,FALSE),0),1,0)</f>
        <v>0</v>
      </c>
    </row>
    <row r="1911" spans="1:21" x14ac:dyDescent="0.2">
      <c r="A1911" s="3">
        <v>1910</v>
      </c>
      <c r="B1911" s="3">
        <v>50</v>
      </c>
      <c r="C1911" s="3" t="s">
        <v>18</v>
      </c>
      <c r="D1911" s="3" t="s">
        <v>29</v>
      </c>
      <c r="E1911" s="3" t="s">
        <v>20</v>
      </c>
      <c r="F1911" s="3">
        <v>84</v>
      </c>
      <c r="G1911" s="3" t="s">
        <v>21</v>
      </c>
      <c r="H1911" s="3" t="s">
        <v>35</v>
      </c>
      <c r="I1911" s="3" t="s">
        <v>93</v>
      </c>
      <c r="J1911" s="3" t="s">
        <v>36</v>
      </c>
      <c r="K1911" s="3">
        <v>43</v>
      </c>
      <c r="L1911" s="3" t="s">
        <v>151</v>
      </c>
      <c r="M1911" s="3" t="str">
        <f>IF(shopping_behavior_updated[[#This Row],[Subscription Status]]="","desconocido",shopping_behavior_updated[[#This Row],[Subscription Status]])</f>
        <v>No</v>
      </c>
      <c r="N1911" s="3" t="s">
        <v>73</v>
      </c>
      <c r="O1911" s="3" t="s">
        <v>151</v>
      </c>
      <c r="P1911" s="3" t="s">
        <v>151</v>
      </c>
      <c r="Q1911" s="3">
        <v>12</v>
      </c>
      <c r="R1911" s="3" t="s">
        <v>38</v>
      </c>
      <c r="S1911" s="3" t="s">
        <v>87</v>
      </c>
      <c r="T1911" s="3">
        <f>COUNTBLANK(shopping_behavior_updated[Customer ID])</f>
        <v>0</v>
      </c>
      <c r="U1911" s="3">
        <f>IF(IFERROR(VLOOKUP(shopping_behavior_updated[[#This Row],[Customer ID]],A1912:$A$3902,1,FALSE),0),1,0)</f>
        <v>0</v>
      </c>
    </row>
    <row r="1912" spans="1:21" x14ac:dyDescent="0.2">
      <c r="A1912" s="3">
        <v>1911</v>
      </c>
      <c r="B1912" s="3">
        <v>29</v>
      </c>
      <c r="C1912" s="3" t="s">
        <v>18</v>
      </c>
      <c r="D1912" s="3" t="s">
        <v>40</v>
      </c>
      <c r="E1912" s="3" t="s">
        <v>41</v>
      </c>
      <c r="F1912" s="3">
        <v>38</v>
      </c>
      <c r="G1912" s="3" t="s">
        <v>83</v>
      </c>
      <c r="H1912" s="3" t="s">
        <v>35</v>
      </c>
      <c r="I1912" s="3" t="s">
        <v>133</v>
      </c>
      <c r="J1912" s="3" t="s">
        <v>56</v>
      </c>
      <c r="K1912" s="3">
        <v>38</v>
      </c>
      <c r="L1912" s="3" t="s">
        <v>151</v>
      </c>
      <c r="M1912" s="3" t="str">
        <f>IF(shopping_behavior_updated[[#This Row],[Subscription Status]]="","desconocido",shopping_behavior_updated[[#This Row],[Subscription Status]])</f>
        <v>No</v>
      </c>
      <c r="N1912" s="3" t="s">
        <v>26</v>
      </c>
      <c r="O1912" s="3" t="s">
        <v>151</v>
      </c>
      <c r="P1912" s="3" t="s">
        <v>151</v>
      </c>
      <c r="Q1912" s="3">
        <v>13</v>
      </c>
      <c r="R1912" s="3" t="s">
        <v>85</v>
      </c>
      <c r="S1912" s="3" t="s">
        <v>57</v>
      </c>
      <c r="T1912" s="3">
        <f>COUNTBLANK(shopping_behavior_updated[Customer ID])</f>
        <v>0</v>
      </c>
      <c r="U1912" s="3">
        <f>IF(IFERROR(VLOOKUP(shopping_behavior_updated[[#This Row],[Customer ID]],A1913:$A$3902,1,FALSE),0),1,0)</f>
        <v>0</v>
      </c>
    </row>
    <row r="1913" spans="1:21" x14ac:dyDescent="0.2">
      <c r="A1913" s="3">
        <v>1912</v>
      </c>
      <c r="B1913" s="3">
        <v>65</v>
      </c>
      <c r="C1913" s="3" t="s">
        <v>18</v>
      </c>
      <c r="D1913" s="3" t="s">
        <v>105</v>
      </c>
      <c r="E1913" s="3" t="s">
        <v>66</v>
      </c>
      <c r="F1913" s="3">
        <v>81</v>
      </c>
      <c r="G1913" s="3" t="s">
        <v>116</v>
      </c>
      <c r="H1913" s="3" t="s">
        <v>43</v>
      </c>
      <c r="I1913" s="3" t="s">
        <v>23</v>
      </c>
      <c r="J1913" s="3" t="s">
        <v>36</v>
      </c>
      <c r="K1913" s="3">
        <v>49</v>
      </c>
      <c r="L1913" s="3" t="s">
        <v>151</v>
      </c>
      <c r="M1913" s="3" t="str">
        <f>IF(shopping_behavior_updated[[#This Row],[Subscription Status]]="","desconocido",shopping_behavior_updated[[#This Row],[Subscription Status]])</f>
        <v>No</v>
      </c>
      <c r="N1913" s="3" t="s">
        <v>26</v>
      </c>
      <c r="O1913" s="3" t="s">
        <v>151</v>
      </c>
      <c r="P1913" s="3" t="s">
        <v>151</v>
      </c>
      <c r="Q1913" s="3">
        <v>32</v>
      </c>
      <c r="R1913" s="3" t="s">
        <v>85</v>
      </c>
      <c r="S1913" s="3" t="s">
        <v>75</v>
      </c>
      <c r="T1913" s="3">
        <f>COUNTBLANK(shopping_behavior_updated[Customer ID])</f>
        <v>0</v>
      </c>
      <c r="U1913" s="3">
        <f>IF(IFERROR(VLOOKUP(shopping_behavior_updated[[#This Row],[Customer ID]],A1914:$A$3902,1,FALSE),0),1,0)</f>
        <v>0</v>
      </c>
    </row>
    <row r="1914" spans="1:21" x14ac:dyDescent="0.2">
      <c r="A1914" s="3">
        <v>1913</v>
      </c>
      <c r="B1914" s="3">
        <v>29</v>
      </c>
      <c r="C1914" s="3" t="s">
        <v>18</v>
      </c>
      <c r="D1914" s="3" t="s">
        <v>29</v>
      </c>
      <c r="E1914" s="3" t="s">
        <v>20</v>
      </c>
      <c r="F1914" s="3">
        <v>56</v>
      </c>
      <c r="G1914" s="3" t="s">
        <v>111</v>
      </c>
      <c r="H1914" s="3" t="s">
        <v>35</v>
      </c>
      <c r="I1914" s="3" t="s">
        <v>60</v>
      </c>
      <c r="J1914" s="3" t="s">
        <v>24</v>
      </c>
      <c r="K1914" s="3">
        <v>34</v>
      </c>
      <c r="L1914" s="3" t="s">
        <v>151</v>
      </c>
      <c r="M1914" s="3" t="str">
        <f>IF(shopping_behavior_updated[[#This Row],[Subscription Status]]="","desconocido",shopping_behavior_updated[[#This Row],[Subscription Status]])</f>
        <v>No</v>
      </c>
      <c r="N1914" s="3" t="s">
        <v>69</v>
      </c>
      <c r="O1914" s="3" t="s">
        <v>151</v>
      </c>
      <c r="P1914" s="3" t="s">
        <v>151</v>
      </c>
      <c r="Q1914" s="3">
        <v>5</v>
      </c>
      <c r="R1914" s="3" t="s">
        <v>38</v>
      </c>
      <c r="S1914" s="3" t="s">
        <v>75</v>
      </c>
      <c r="T1914" s="3">
        <f>COUNTBLANK(shopping_behavior_updated[Customer ID])</f>
        <v>0</v>
      </c>
      <c r="U1914" s="3">
        <f>IF(IFERROR(VLOOKUP(shopping_behavior_updated[[#This Row],[Customer ID]],A1915:$A$3902,1,FALSE),0),1,0)</f>
        <v>0</v>
      </c>
    </row>
    <row r="1915" spans="1:21" x14ac:dyDescent="0.2">
      <c r="A1915" s="3">
        <v>1914</v>
      </c>
      <c r="B1915" s="3">
        <v>49</v>
      </c>
      <c r="C1915" s="3" t="s">
        <v>18</v>
      </c>
      <c r="D1915" s="3" t="s">
        <v>86</v>
      </c>
      <c r="E1915" s="3" t="s">
        <v>20</v>
      </c>
      <c r="F1915" s="3">
        <v>48</v>
      </c>
      <c r="G1915" s="3" t="s">
        <v>21</v>
      </c>
      <c r="H1915" s="3" t="s">
        <v>43</v>
      </c>
      <c r="I1915" s="3" t="s">
        <v>99</v>
      </c>
      <c r="J1915" s="3" t="s">
        <v>24</v>
      </c>
      <c r="K1915" s="3">
        <v>36</v>
      </c>
      <c r="L1915" s="3" t="s">
        <v>151</v>
      </c>
      <c r="M1915" s="3" t="str">
        <f>IF(shopping_behavior_updated[[#This Row],[Subscription Status]]="","desconocido",shopping_behavior_updated[[#This Row],[Subscription Status]])</f>
        <v>No</v>
      </c>
      <c r="N1915" s="3" t="s">
        <v>26</v>
      </c>
      <c r="O1915" s="3" t="s">
        <v>151</v>
      </c>
      <c r="P1915" s="3" t="s">
        <v>151</v>
      </c>
      <c r="Q1915" s="3">
        <v>29</v>
      </c>
      <c r="R1915" s="3" t="s">
        <v>32</v>
      </c>
      <c r="S1915" s="3" t="s">
        <v>48</v>
      </c>
      <c r="T1915" s="3">
        <f>COUNTBLANK(shopping_behavior_updated[Customer ID])</f>
        <v>0</v>
      </c>
      <c r="U1915" s="3">
        <f>IF(IFERROR(VLOOKUP(shopping_behavior_updated[[#This Row],[Customer ID]],A1916:$A$3902,1,FALSE),0),1,0)</f>
        <v>0</v>
      </c>
    </row>
    <row r="1916" spans="1:21" x14ac:dyDescent="0.2">
      <c r="A1916" s="3">
        <v>1915</v>
      </c>
      <c r="B1916" s="3">
        <v>28</v>
      </c>
      <c r="C1916" s="3" t="s">
        <v>18</v>
      </c>
      <c r="D1916" s="3" t="s">
        <v>58</v>
      </c>
      <c r="E1916" s="3" t="s">
        <v>20</v>
      </c>
      <c r="F1916" s="3">
        <v>97</v>
      </c>
      <c r="G1916" s="3" t="s">
        <v>119</v>
      </c>
      <c r="H1916" s="3" t="s">
        <v>22</v>
      </c>
      <c r="I1916" s="3" t="s">
        <v>95</v>
      </c>
      <c r="J1916" s="3" t="s">
        <v>56</v>
      </c>
      <c r="K1916" s="3">
        <v>34</v>
      </c>
      <c r="L1916" s="3" t="s">
        <v>151</v>
      </c>
      <c r="M1916" s="3" t="str">
        <f>IF(shopping_behavior_updated[[#This Row],[Subscription Status]]="","desconocido",shopping_behavior_updated[[#This Row],[Subscription Status]])</f>
        <v>No</v>
      </c>
      <c r="N1916" s="3" t="s">
        <v>53</v>
      </c>
      <c r="O1916" s="3" t="s">
        <v>151</v>
      </c>
      <c r="P1916" s="3" t="s">
        <v>151</v>
      </c>
      <c r="Q1916" s="3">
        <v>40</v>
      </c>
      <c r="R1916" s="3" t="s">
        <v>38</v>
      </c>
      <c r="S1916" s="3" t="s">
        <v>28</v>
      </c>
      <c r="T1916" s="3">
        <f>COUNTBLANK(shopping_behavior_updated[Customer ID])</f>
        <v>0</v>
      </c>
      <c r="U1916" s="3">
        <f>IF(IFERROR(VLOOKUP(shopping_behavior_updated[[#This Row],[Customer ID]],A1917:$A$3902,1,FALSE),0),1,0)</f>
        <v>0</v>
      </c>
    </row>
    <row r="1917" spans="1:21" x14ac:dyDescent="0.2">
      <c r="A1917" s="3">
        <v>1916</v>
      </c>
      <c r="B1917" s="3">
        <v>51</v>
      </c>
      <c r="C1917" s="3" t="s">
        <v>18</v>
      </c>
      <c r="D1917" s="3" t="s">
        <v>131</v>
      </c>
      <c r="E1917" s="3" t="s">
        <v>66</v>
      </c>
      <c r="F1917" s="3">
        <v>74</v>
      </c>
      <c r="G1917" s="3" t="s">
        <v>89</v>
      </c>
      <c r="H1917" s="3" t="s">
        <v>43</v>
      </c>
      <c r="I1917" s="3" t="s">
        <v>135</v>
      </c>
      <c r="J1917" s="3" t="s">
        <v>56</v>
      </c>
      <c r="K1917" s="3">
        <v>47</v>
      </c>
      <c r="L1917" s="3" t="s">
        <v>151</v>
      </c>
      <c r="M1917" s="3" t="str">
        <f>IF(shopping_behavior_updated[[#This Row],[Subscription Status]]="","desconocido",shopping_behavior_updated[[#This Row],[Subscription Status]])</f>
        <v>No</v>
      </c>
      <c r="N1917" s="3" t="s">
        <v>69</v>
      </c>
      <c r="O1917" s="3" t="s">
        <v>151</v>
      </c>
      <c r="P1917" s="3" t="s">
        <v>151</v>
      </c>
      <c r="Q1917" s="3">
        <v>44</v>
      </c>
      <c r="R1917" s="3" t="s">
        <v>32</v>
      </c>
      <c r="S1917" s="3" t="s">
        <v>39</v>
      </c>
      <c r="T1917" s="3">
        <f>COUNTBLANK(shopping_behavior_updated[Customer ID])</f>
        <v>0</v>
      </c>
      <c r="U1917" s="3">
        <f>IF(IFERROR(VLOOKUP(shopping_behavior_updated[[#This Row],[Customer ID]],A1918:$A$3902,1,FALSE),0),1,0)</f>
        <v>0</v>
      </c>
    </row>
    <row r="1918" spans="1:21" x14ac:dyDescent="0.2">
      <c r="A1918" s="3">
        <v>1917</v>
      </c>
      <c r="B1918" s="3">
        <v>26</v>
      </c>
      <c r="C1918" s="3" t="s">
        <v>18</v>
      </c>
      <c r="D1918" s="3" t="s">
        <v>103</v>
      </c>
      <c r="E1918" s="3" t="s">
        <v>20</v>
      </c>
      <c r="F1918" s="3">
        <v>50</v>
      </c>
      <c r="G1918" s="3" t="s">
        <v>138</v>
      </c>
      <c r="H1918" s="3" t="s">
        <v>35</v>
      </c>
      <c r="I1918" s="3" t="s">
        <v>117</v>
      </c>
      <c r="J1918" s="3" t="s">
        <v>24</v>
      </c>
      <c r="K1918" s="3">
        <v>3</v>
      </c>
      <c r="L1918" s="3" t="s">
        <v>151</v>
      </c>
      <c r="M1918" s="3" t="str">
        <f>IF(shopping_behavior_updated[[#This Row],[Subscription Status]]="","desconocido",shopping_behavior_updated[[#This Row],[Subscription Status]])</f>
        <v>No</v>
      </c>
      <c r="N1918" s="3" t="s">
        <v>44</v>
      </c>
      <c r="O1918" s="3" t="s">
        <v>151</v>
      </c>
      <c r="P1918" s="3" t="s">
        <v>151</v>
      </c>
      <c r="Q1918" s="3">
        <v>3</v>
      </c>
      <c r="R1918" s="3" t="s">
        <v>85</v>
      </c>
      <c r="S1918" s="3" t="s">
        <v>75</v>
      </c>
      <c r="T1918" s="3">
        <f>COUNTBLANK(shopping_behavior_updated[Customer ID])</f>
        <v>0</v>
      </c>
      <c r="U1918" s="3">
        <f>IF(IFERROR(VLOOKUP(shopping_behavior_updated[[#This Row],[Customer ID]],A1919:$A$3902,1,FALSE),0),1,0)</f>
        <v>0</v>
      </c>
    </row>
    <row r="1919" spans="1:21" x14ac:dyDescent="0.2">
      <c r="A1919" s="3">
        <v>1918</v>
      </c>
      <c r="B1919" s="3">
        <v>38</v>
      </c>
      <c r="C1919" s="3" t="s">
        <v>18</v>
      </c>
      <c r="D1919" s="3" t="s">
        <v>86</v>
      </c>
      <c r="E1919" s="3" t="s">
        <v>20</v>
      </c>
      <c r="F1919" s="3">
        <v>71</v>
      </c>
      <c r="G1919" s="3" t="s">
        <v>76</v>
      </c>
      <c r="H1919" s="3" t="s">
        <v>22</v>
      </c>
      <c r="I1919" s="3" t="s">
        <v>93</v>
      </c>
      <c r="J1919" s="3" t="s">
        <v>24</v>
      </c>
      <c r="K1919" s="3">
        <v>34</v>
      </c>
      <c r="L1919" s="3" t="s">
        <v>151</v>
      </c>
      <c r="M1919" s="3" t="str">
        <f>IF(shopping_behavior_updated[[#This Row],[Subscription Status]]="","desconocido",shopping_behavior_updated[[#This Row],[Subscription Status]])</f>
        <v>No</v>
      </c>
      <c r="N1919" s="3" t="s">
        <v>37</v>
      </c>
      <c r="O1919" s="3" t="s">
        <v>151</v>
      </c>
      <c r="P1919" s="3" t="s">
        <v>151</v>
      </c>
      <c r="Q1919" s="3">
        <v>35</v>
      </c>
      <c r="R1919" s="3" t="s">
        <v>45</v>
      </c>
      <c r="S1919" s="3" t="s">
        <v>75</v>
      </c>
      <c r="T1919" s="3">
        <f>COUNTBLANK(shopping_behavior_updated[Customer ID])</f>
        <v>0</v>
      </c>
      <c r="U1919" s="3">
        <f>IF(IFERROR(VLOOKUP(shopping_behavior_updated[[#This Row],[Customer ID]],A1920:$A$3902,1,FALSE),0),1,0)</f>
        <v>0</v>
      </c>
    </row>
    <row r="1920" spans="1:21" x14ac:dyDescent="0.2">
      <c r="A1920" s="3">
        <v>1919</v>
      </c>
      <c r="B1920" s="3">
        <v>35</v>
      </c>
      <c r="C1920" s="3" t="s">
        <v>18</v>
      </c>
      <c r="D1920" s="3" t="s">
        <v>86</v>
      </c>
      <c r="E1920" s="3" t="s">
        <v>20</v>
      </c>
      <c r="F1920" s="3">
        <v>33</v>
      </c>
      <c r="G1920" s="3" t="s">
        <v>134</v>
      </c>
      <c r="H1920" s="3" t="s">
        <v>35</v>
      </c>
      <c r="I1920" s="3" t="s">
        <v>72</v>
      </c>
      <c r="J1920" s="3" t="s">
        <v>52</v>
      </c>
      <c r="K1920" s="3">
        <v>46</v>
      </c>
      <c r="L1920" s="3" t="s">
        <v>151</v>
      </c>
      <c r="M1920" s="3" t="str">
        <f>IF(shopping_behavior_updated[[#This Row],[Subscription Status]]="","desconocido",shopping_behavior_updated[[#This Row],[Subscription Status]])</f>
        <v>No</v>
      </c>
      <c r="N1920" s="3" t="s">
        <v>53</v>
      </c>
      <c r="O1920" s="3" t="s">
        <v>151</v>
      </c>
      <c r="P1920" s="3" t="s">
        <v>151</v>
      </c>
      <c r="Q1920" s="3">
        <v>33</v>
      </c>
      <c r="R1920" s="3" t="s">
        <v>85</v>
      </c>
      <c r="S1920" s="3" t="s">
        <v>87</v>
      </c>
      <c r="T1920" s="3">
        <f>COUNTBLANK(shopping_behavior_updated[Customer ID])</f>
        <v>0</v>
      </c>
      <c r="U1920" s="3">
        <f>IF(IFERROR(VLOOKUP(shopping_behavior_updated[[#This Row],[Customer ID]],A1921:$A$3902,1,FALSE),0),1,0)</f>
        <v>0</v>
      </c>
    </row>
    <row r="1921" spans="1:21" x14ac:dyDescent="0.2">
      <c r="A1921" s="3">
        <v>1920</v>
      </c>
      <c r="B1921" s="3">
        <v>34</v>
      </c>
      <c r="C1921" s="3" t="s">
        <v>18</v>
      </c>
      <c r="D1921" s="3" t="s">
        <v>131</v>
      </c>
      <c r="E1921" s="3" t="s">
        <v>66</v>
      </c>
      <c r="F1921" s="3">
        <v>56</v>
      </c>
      <c r="G1921" s="3" t="s">
        <v>140</v>
      </c>
      <c r="H1921" s="3" t="s">
        <v>43</v>
      </c>
      <c r="I1921" s="3" t="s">
        <v>77</v>
      </c>
      <c r="J1921" s="3" t="s">
        <v>52</v>
      </c>
      <c r="K1921" s="3">
        <v>31</v>
      </c>
      <c r="L1921" s="3" t="s">
        <v>151</v>
      </c>
      <c r="M1921" s="3" t="str">
        <f>IF(shopping_behavior_updated[[#This Row],[Subscription Status]]="","desconocido",shopping_behavior_updated[[#This Row],[Subscription Status]])</f>
        <v>No</v>
      </c>
      <c r="N1921" s="3" t="s">
        <v>26</v>
      </c>
      <c r="O1921" s="3" t="s">
        <v>151</v>
      </c>
      <c r="P1921" s="3" t="s">
        <v>151</v>
      </c>
      <c r="Q1921" s="3">
        <v>20</v>
      </c>
      <c r="R1921" s="3" t="s">
        <v>45</v>
      </c>
      <c r="S1921" s="3" t="s">
        <v>75</v>
      </c>
      <c r="T1921" s="3">
        <f>COUNTBLANK(shopping_behavior_updated[Customer ID])</f>
        <v>0</v>
      </c>
      <c r="U1921" s="3">
        <f>IF(IFERROR(VLOOKUP(shopping_behavior_updated[[#This Row],[Customer ID]],A1922:$A$3902,1,FALSE),0),1,0)</f>
        <v>0</v>
      </c>
    </row>
    <row r="1922" spans="1:21" x14ac:dyDescent="0.2">
      <c r="A1922" s="3">
        <v>1921</v>
      </c>
      <c r="B1922" s="3">
        <v>51</v>
      </c>
      <c r="C1922" s="3" t="s">
        <v>18</v>
      </c>
      <c r="D1922" s="3" t="s">
        <v>19</v>
      </c>
      <c r="E1922" s="3" t="s">
        <v>20</v>
      </c>
      <c r="F1922" s="3">
        <v>84</v>
      </c>
      <c r="G1922" s="3" t="s">
        <v>138</v>
      </c>
      <c r="H1922" s="3" t="s">
        <v>43</v>
      </c>
      <c r="I1922" s="3" t="s">
        <v>72</v>
      </c>
      <c r="J1922" s="3" t="s">
        <v>36</v>
      </c>
      <c r="K1922" s="3">
        <v>28</v>
      </c>
      <c r="L1922" s="3" t="s">
        <v>151</v>
      </c>
      <c r="M1922" s="3" t="str">
        <f>IF(shopping_behavior_updated[[#This Row],[Subscription Status]]="","desconocido",shopping_behavior_updated[[#This Row],[Subscription Status]])</f>
        <v>No</v>
      </c>
      <c r="N1922" s="3" t="s">
        <v>53</v>
      </c>
      <c r="O1922" s="3" t="s">
        <v>151</v>
      </c>
      <c r="P1922" s="3" t="s">
        <v>151</v>
      </c>
      <c r="Q1922" s="3">
        <v>40</v>
      </c>
      <c r="R1922" s="3" t="s">
        <v>32</v>
      </c>
      <c r="S1922" s="3" t="s">
        <v>96</v>
      </c>
      <c r="T1922" s="3">
        <f>COUNTBLANK(shopping_behavior_updated[Customer ID])</f>
        <v>0</v>
      </c>
      <c r="U1922" s="3">
        <f>IF(IFERROR(VLOOKUP(shopping_behavior_updated[[#This Row],[Customer ID]],A1923:$A$3902,1,FALSE),0),1,0)</f>
        <v>0</v>
      </c>
    </row>
    <row r="1923" spans="1:21" x14ac:dyDescent="0.2">
      <c r="A1923" s="3">
        <v>1922</v>
      </c>
      <c r="B1923" s="3">
        <v>47</v>
      </c>
      <c r="C1923" s="3" t="s">
        <v>18</v>
      </c>
      <c r="D1923" s="3" t="s">
        <v>54</v>
      </c>
      <c r="E1923" s="3" t="s">
        <v>20</v>
      </c>
      <c r="F1923" s="3">
        <v>36</v>
      </c>
      <c r="G1923" s="3" t="s">
        <v>150</v>
      </c>
      <c r="H1923" s="3" t="s">
        <v>43</v>
      </c>
      <c r="I1923" s="3" t="s">
        <v>95</v>
      </c>
      <c r="J1923" s="3" t="s">
        <v>56</v>
      </c>
      <c r="K1923" s="3">
        <v>35</v>
      </c>
      <c r="L1923" s="3" t="s">
        <v>151</v>
      </c>
      <c r="M1923" s="3" t="str">
        <f>IF(shopping_behavior_updated[[#This Row],[Subscription Status]]="","desconocido",shopping_behavior_updated[[#This Row],[Subscription Status]])</f>
        <v>No</v>
      </c>
      <c r="N1923" s="3" t="s">
        <v>73</v>
      </c>
      <c r="O1923" s="3" t="s">
        <v>151</v>
      </c>
      <c r="P1923" s="3" t="s">
        <v>151</v>
      </c>
      <c r="Q1923" s="3">
        <v>13</v>
      </c>
      <c r="R1923" s="3" t="s">
        <v>27</v>
      </c>
      <c r="S1923" s="3" t="s">
        <v>48</v>
      </c>
      <c r="T1923" s="3">
        <f>COUNTBLANK(shopping_behavior_updated[Customer ID])</f>
        <v>0</v>
      </c>
      <c r="U1923" s="3">
        <f>IF(IFERROR(VLOOKUP(shopping_behavior_updated[[#This Row],[Customer ID]],A1924:$A$3902,1,FALSE),0),1,0)</f>
        <v>0</v>
      </c>
    </row>
    <row r="1924" spans="1:21" x14ac:dyDescent="0.2">
      <c r="A1924" s="3">
        <v>1923</v>
      </c>
      <c r="B1924" s="3">
        <v>18</v>
      </c>
      <c r="C1924" s="3" t="s">
        <v>18</v>
      </c>
      <c r="D1924" s="3" t="s">
        <v>142</v>
      </c>
      <c r="E1924" s="3" t="s">
        <v>66</v>
      </c>
      <c r="F1924" s="3">
        <v>63</v>
      </c>
      <c r="G1924" s="3" t="s">
        <v>21</v>
      </c>
      <c r="H1924" s="3" t="s">
        <v>35</v>
      </c>
      <c r="I1924" s="3" t="s">
        <v>99</v>
      </c>
      <c r="J1924" s="3" t="s">
        <v>52</v>
      </c>
      <c r="K1924" s="3">
        <v>46</v>
      </c>
      <c r="L1924" s="3" t="s">
        <v>151</v>
      </c>
      <c r="M1924" s="3" t="str">
        <f>IF(shopping_behavior_updated[[#This Row],[Subscription Status]]="","desconocido",shopping_behavior_updated[[#This Row],[Subscription Status]])</f>
        <v>No</v>
      </c>
      <c r="N1924" s="3" t="s">
        <v>53</v>
      </c>
      <c r="O1924" s="3" t="s">
        <v>151</v>
      </c>
      <c r="P1924" s="3" t="s">
        <v>151</v>
      </c>
      <c r="Q1924" s="3">
        <v>9</v>
      </c>
      <c r="R1924" s="3" t="s">
        <v>45</v>
      </c>
      <c r="S1924" s="3" t="s">
        <v>87</v>
      </c>
      <c r="T1924" s="3">
        <f>COUNTBLANK(shopping_behavior_updated[Customer ID])</f>
        <v>0</v>
      </c>
      <c r="U1924" s="3">
        <f>IF(IFERROR(VLOOKUP(shopping_behavior_updated[[#This Row],[Customer ID]],A1925:$A$3902,1,FALSE),0),1,0)</f>
        <v>0</v>
      </c>
    </row>
    <row r="1925" spans="1:21" x14ac:dyDescent="0.2">
      <c r="A1925" s="3">
        <v>1924</v>
      </c>
      <c r="B1925" s="3">
        <v>64</v>
      </c>
      <c r="C1925" s="3" t="s">
        <v>18</v>
      </c>
      <c r="D1925" s="3" t="s">
        <v>40</v>
      </c>
      <c r="E1925" s="3" t="s">
        <v>41</v>
      </c>
      <c r="F1925" s="3">
        <v>36</v>
      </c>
      <c r="G1925" s="3" t="s">
        <v>144</v>
      </c>
      <c r="H1925" s="3" t="s">
        <v>91</v>
      </c>
      <c r="I1925" s="3" t="s">
        <v>143</v>
      </c>
      <c r="J1925" s="3" t="s">
        <v>52</v>
      </c>
      <c r="K1925" s="3">
        <v>43</v>
      </c>
      <c r="L1925" s="3" t="s">
        <v>151</v>
      </c>
      <c r="M1925" s="3" t="str">
        <f>IF(shopping_behavior_updated[[#This Row],[Subscription Status]]="","desconocido",shopping_behavior_updated[[#This Row],[Subscription Status]])</f>
        <v>No</v>
      </c>
      <c r="N1925" s="3" t="s">
        <v>53</v>
      </c>
      <c r="O1925" s="3" t="s">
        <v>151</v>
      </c>
      <c r="P1925" s="3" t="s">
        <v>151</v>
      </c>
      <c r="Q1925" s="3">
        <v>7</v>
      </c>
      <c r="R1925" s="3" t="s">
        <v>32</v>
      </c>
      <c r="S1925" s="3" t="s">
        <v>48</v>
      </c>
      <c r="T1925" s="3">
        <f>COUNTBLANK(shopping_behavior_updated[Customer ID])</f>
        <v>0</v>
      </c>
      <c r="U1925" s="3">
        <f>IF(IFERROR(VLOOKUP(shopping_behavior_updated[[#This Row],[Customer ID]],A1926:$A$3902,1,FALSE),0),1,0)</f>
        <v>0</v>
      </c>
    </row>
    <row r="1926" spans="1:21" x14ac:dyDescent="0.2">
      <c r="A1926" s="3">
        <v>1925</v>
      </c>
      <c r="B1926" s="3">
        <v>30</v>
      </c>
      <c r="C1926" s="3" t="s">
        <v>18</v>
      </c>
      <c r="D1926" s="3" t="s">
        <v>101</v>
      </c>
      <c r="E1926" s="3" t="s">
        <v>62</v>
      </c>
      <c r="F1926" s="3">
        <v>63</v>
      </c>
      <c r="G1926" s="3" t="s">
        <v>150</v>
      </c>
      <c r="H1926" s="3" t="s">
        <v>43</v>
      </c>
      <c r="I1926" s="3" t="s">
        <v>23</v>
      </c>
      <c r="J1926" s="3" t="s">
        <v>56</v>
      </c>
      <c r="K1926" s="3">
        <v>48</v>
      </c>
      <c r="L1926" s="3" t="s">
        <v>151</v>
      </c>
      <c r="M1926" s="3" t="str">
        <f>IF(shopping_behavior_updated[[#This Row],[Subscription Status]]="","desconocido",shopping_behavior_updated[[#This Row],[Subscription Status]])</f>
        <v>No</v>
      </c>
      <c r="N1926" s="3" t="s">
        <v>37</v>
      </c>
      <c r="O1926" s="3" t="s">
        <v>151</v>
      </c>
      <c r="P1926" s="3" t="s">
        <v>151</v>
      </c>
      <c r="Q1926" s="3">
        <v>42</v>
      </c>
      <c r="R1926" s="3" t="s">
        <v>45</v>
      </c>
      <c r="S1926" s="3" t="s">
        <v>57</v>
      </c>
      <c r="T1926" s="3">
        <f>COUNTBLANK(shopping_behavior_updated[Customer ID])</f>
        <v>0</v>
      </c>
      <c r="U1926" s="3">
        <f>IF(IFERROR(VLOOKUP(shopping_behavior_updated[[#This Row],[Customer ID]],A1927:$A$3902,1,FALSE),0),1,0)</f>
        <v>0</v>
      </c>
    </row>
    <row r="1927" spans="1:21" x14ac:dyDescent="0.2">
      <c r="A1927" s="3">
        <v>1926</v>
      </c>
      <c r="B1927" s="3">
        <v>59</v>
      </c>
      <c r="C1927" s="3" t="s">
        <v>18</v>
      </c>
      <c r="D1927" s="3" t="s">
        <v>49</v>
      </c>
      <c r="E1927" s="3" t="s">
        <v>41</v>
      </c>
      <c r="F1927" s="3">
        <v>32</v>
      </c>
      <c r="G1927" s="3" t="s">
        <v>139</v>
      </c>
      <c r="H1927" s="3" t="s">
        <v>22</v>
      </c>
      <c r="I1927" s="3" t="s">
        <v>93</v>
      </c>
      <c r="J1927" s="3" t="s">
        <v>24</v>
      </c>
      <c r="K1927" s="3">
        <v>29</v>
      </c>
      <c r="L1927" s="3" t="s">
        <v>151</v>
      </c>
      <c r="M1927" s="3" t="str">
        <f>IF(shopping_behavior_updated[[#This Row],[Subscription Status]]="","desconocido",shopping_behavior_updated[[#This Row],[Subscription Status]])</f>
        <v>No</v>
      </c>
      <c r="N1927" s="3" t="s">
        <v>26</v>
      </c>
      <c r="O1927" s="3" t="s">
        <v>151</v>
      </c>
      <c r="P1927" s="3" t="s">
        <v>151</v>
      </c>
      <c r="Q1927" s="3">
        <v>44</v>
      </c>
      <c r="R1927" s="3" t="s">
        <v>38</v>
      </c>
      <c r="S1927" s="3" t="s">
        <v>28</v>
      </c>
      <c r="T1927" s="3">
        <f>COUNTBLANK(shopping_behavior_updated[Customer ID])</f>
        <v>0</v>
      </c>
      <c r="U1927" s="3">
        <f>IF(IFERROR(VLOOKUP(shopping_behavior_updated[[#This Row],[Customer ID]],A1928:$A$3902,1,FALSE),0),1,0)</f>
        <v>0</v>
      </c>
    </row>
    <row r="1928" spans="1:21" x14ac:dyDescent="0.2">
      <c r="A1928" s="3">
        <v>1927</v>
      </c>
      <c r="B1928" s="3">
        <v>66</v>
      </c>
      <c r="C1928" s="3" t="s">
        <v>18</v>
      </c>
      <c r="D1928" s="3" t="s">
        <v>131</v>
      </c>
      <c r="E1928" s="3" t="s">
        <v>66</v>
      </c>
      <c r="F1928" s="3">
        <v>93</v>
      </c>
      <c r="G1928" s="3" t="s">
        <v>129</v>
      </c>
      <c r="H1928" s="3" t="s">
        <v>43</v>
      </c>
      <c r="I1928" s="3" t="s">
        <v>64</v>
      </c>
      <c r="J1928" s="3" t="s">
        <v>36</v>
      </c>
      <c r="K1928" s="3">
        <v>3</v>
      </c>
      <c r="L1928" s="3" t="s">
        <v>151</v>
      </c>
      <c r="M1928" s="3" t="str">
        <f>IF(shopping_behavior_updated[[#This Row],[Subscription Status]]="","desconocido",shopping_behavior_updated[[#This Row],[Subscription Status]])</f>
        <v>No</v>
      </c>
      <c r="N1928" s="3" t="s">
        <v>26</v>
      </c>
      <c r="O1928" s="3" t="s">
        <v>151</v>
      </c>
      <c r="P1928" s="3" t="s">
        <v>151</v>
      </c>
      <c r="Q1928" s="3">
        <v>6</v>
      </c>
      <c r="R1928" s="3" t="s">
        <v>45</v>
      </c>
      <c r="S1928" s="3" t="s">
        <v>48</v>
      </c>
      <c r="T1928" s="3">
        <f>COUNTBLANK(shopping_behavior_updated[Customer ID])</f>
        <v>0</v>
      </c>
      <c r="U1928" s="3">
        <f>IF(IFERROR(VLOOKUP(shopping_behavior_updated[[#This Row],[Customer ID]],A1929:$A$3902,1,FALSE),0),1,0)</f>
        <v>0</v>
      </c>
    </row>
    <row r="1929" spans="1:21" x14ac:dyDescent="0.2">
      <c r="A1929" s="3">
        <v>1928</v>
      </c>
      <c r="B1929" s="3">
        <v>40</v>
      </c>
      <c r="C1929" s="3" t="s">
        <v>18</v>
      </c>
      <c r="D1929" s="3" t="s">
        <v>94</v>
      </c>
      <c r="E1929" s="3" t="s">
        <v>20</v>
      </c>
      <c r="F1929" s="3">
        <v>29</v>
      </c>
      <c r="G1929" s="3" t="s">
        <v>102</v>
      </c>
      <c r="H1929" s="3" t="s">
        <v>43</v>
      </c>
      <c r="I1929" s="3" t="s">
        <v>68</v>
      </c>
      <c r="J1929" s="3" t="s">
        <v>52</v>
      </c>
      <c r="K1929" s="3">
        <v>29</v>
      </c>
      <c r="L1929" s="3" t="s">
        <v>151</v>
      </c>
      <c r="M1929" s="3" t="str">
        <f>IF(shopping_behavior_updated[[#This Row],[Subscription Status]]="","desconocido",shopping_behavior_updated[[#This Row],[Subscription Status]])</f>
        <v>No</v>
      </c>
      <c r="N1929" s="3" t="s">
        <v>53</v>
      </c>
      <c r="O1929" s="3" t="s">
        <v>151</v>
      </c>
      <c r="P1929" s="3" t="s">
        <v>151</v>
      </c>
      <c r="Q1929" s="3">
        <v>8</v>
      </c>
      <c r="R1929" s="3" t="s">
        <v>32</v>
      </c>
      <c r="S1929" s="3" t="s">
        <v>96</v>
      </c>
      <c r="T1929" s="3">
        <f>COUNTBLANK(shopping_behavior_updated[Customer ID])</f>
        <v>0</v>
      </c>
      <c r="U1929" s="3">
        <f>IF(IFERROR(VLOOKUP(shopping_behavior_updated[[#This Row],[Customer ID]],A1930:$A$3902,1,FALSE),0),1,0)</f>
        <v>0</v>
      </c>
    </row>
    <row r="1930" spans="1:21" x14ac:dyDescent="0.2">
      <c r="A1930" s="3">
        <v>1929</v>
      </c>
      <c r="B1930" s="3">
        <v>25</v>
      </c>
      <c r="C1930" s="3" t="s">
        <v>18</v>
      </c>
      <c r="D1930" s="3" t="s">
        <v>88</v>
      </c>
      <c r="E1930" s="3" t="s">
        <v>66</v>
      </c>
      <c r="F1930" s="3">
        <v>92</v>
      </c>
      <c r="G1930" s="3" t="s">
        <v>90</v>
      </c>
      <c r="H1930" s="3" t="s">
        <v>35</v>
      </c>
      <c r="I1930" s="3" t="s">
        <v>92</v>
      </c>
      <c r="J1930" s="3" t="s">
        <v>52</v>
      </c>
      <c r="K1930" s="3">
        <v>37</v>
      </c>
      <c r="L1930" s="3" t="s">
        <v>151</v>
      </c>
      <c r="M1930" s="3" t="str">
        <f>IF(shopping_behavior_updated[[#This Row],[Subscription Status]]="","desconocido",shopping_behavior_updated[[#This Row],[Subscription Status]])</f>
        <v>No</v>
      </c>
      <c r="N1930" s="3" t="s">
        <v>53</v>
      </c>
      <c r="O1930" s="3" t="s">
        <v>151</v>
      </c>
      <c r="P1930" s="3" t="s">
        <v>151</v>
      </c>
      <c r="Q1930" s="3">
        <v>10</v>
      </c>
      <c r="R1930" s="3" t="s">
        <v>45</v>
      </c>
      <c r="S1930" s="3" t="s">
        <v>39</v>
      </c>
      <c r="T1930" s="3">
        <f>COUNTBLANK(shopping_behavior_updated[Customer ID])</f>
        <v>0</v>
      </c>
      <c r="U1930" s="3">
        <f>IF(IFERROR(VLOOKUP(shopping_behavior_updated[[#This Row],[Customer ID]],A1931:$A$3902,1,FALSE),0),1,0)</f>
        <v>0</v>
      </c>
    </row>
    <row r="1931" spans="1:21" x14ac:dyDescent="0.2">
      <c r="A1931" s="3">
        <v>1930</v>
      </c>
      <c r="B1931" s="3">
        <v>59</v>
      </c>
      <c r="C1931" s="3" t="s">
        <v>18</v>
      </c>
      <c r="D1931" s="3" t="s">
        <v>33</v>
      </c>
      <c r="E1931" s="3" t="s">
        <v>20</v>
      </c>
      <c r="F1931" s="3">
        <v>33</v>
      </c>
      <c r="G1931" s="3" t="s">
        <v>76</v>
      </c>
      <c r="H1931" s="3" t="s">
        <v>22</v>
      </c>
      <c r="I1931" s="3" t="s">
        <v>109</v>
      </c>
      <c r="J1931" s="3" t="s">
        <v>56</v>
      </c>
      <c r="K1931" s="3">
        <v>47</v>
      </c>
      <c r="L1931" s="3" t="s">
        <v>151</v>
      </c>
      <c r="M1931" s="3" t="str">
        <f>IF(shopping_behavior_updated[[#This Row],[Subscription Status]]="","desconocido",shopping_behavior_updated[[#This Row],[Subscription Status]])</f>
        <v>No</v>
      </c>
      <c r="N1931" s="3" t="s">
        <v>53</v>
      </c>
      <c r="O1931" s="3" t="s">
        <v>151</v>
      </c>
      <c r="P1931" s="3" t="s">
        <v>151</v>
      </c>
      <c r="Q1931" s="3">
        <v>46</v>
      </c>
      <c r="R1931" s="3" t="s">
        <v>27</v>
      </c>
      <c r="S1931" s="3" t="s">
        <v>57</v>
      </c>
      <c r="T1931" s="3">
        <f>COUNTBLANK(shopping_behavior_updated[Customer ID])</f>
        <v>0</v>
      </c>
      <c r="U1931" s="3">
        <f>IF(IFERROR(VLOOKUP(shopping_behavior_updated[[#This Row],[Customer ID]],A1932:$A$3902,1,FALSE),0),1,0)</f>
        <v>0</v>
      </c>
    </row>
    <row r="1932" spans="1:21" x14ac:dyDescent="0.2">
      <c r="A1932" s="3">
        <v>1931</v>
      </c>
      <c r="B1932" s="3">
        <v>66</v>
      </c>
      <c r="C1932" s="3" t="s">
        <v>18</v>
      </c>
      <c r="D1932" s="3" t="s">
        <v>94</v>
      </c>
      <c r="E1932" s="3" t="s">
        <v>20</v>
      </c>
      <c r="F1932" s="3">
        <v>52</v>
      </c>
      <c r="G1932" s="3" t="s">
        <v>97</v>
      </c>
      <c r="H1932" s="3" t="s">
        <v>22</v>
      </c>
      <c r="I1932" s="3" t="s">
        <v>47</v>
      </c>
      <c r="J1932" s="3" t="s">
        <v>36</v>
      </c>
      <c r="K1932" s="3">
        <v>35</v>
      </c>
      <c r="L1932" s="3" t="s">
        <v>151</v>
      </c>
      <c r="M1932" s="3" t="str">
        <f>IF(shopping_behavior_updated[[#This Row],[Subscription Status]]="","desconocido",shopping_behavior_updated[[#This Row],[Subscription Status]])</f>
        <v>No</v>
      </c>
      <c r="N1932" s="3" t="s">
        <v>73</v>
      </c>
      <c r="O1932" s="3" t="s">
        <v>151</v>
      </c>
      <c r="P1932" s="3" t="s">
        <v>151</v>
      </c>
      <c r="Q1932" s="3">
        <v>26</v>
      </c>
      <c r="R1932" s="3" t="s">
        <v>32</v>
      </c>
      <c r="S1932" s="3" t="s">
        <v>39</v>
      </c>
      <c r="T1932" s="3">
        <f>COUNTBLANK(shopping_behavior_updated[Customer ID])</f>
        <v>0</v>
      </c>
      <c r="U1932" s="3">
        <f>IF(IFERROR(VLOOKUP(shopping_behavior_updated[[#This Row],[Customer ID]],A1933:$A$3902,1,FALSE),0),1,0)</f>
        <v>0</v>
      </c>
    </row>
    <row r="1933" spans="1:21" x14ac:dyDescent="0.2">
      <c r="A1933" s="3">
        <v>1932</v>
      </c>
      <c r="B1933" s="3">
        <v>54</v>
      </c>
      <c r="C1933" s="3" t="s">
        <v>18</v>
      </c>
      <c r="D1933" s="3" t="s">
        <v>105</v>
      </c>
      <c r="E1933" s="3" t="s">
        <v>66</v>
      </c>
      <c r="F1933" s="3">
        <v>42</v>
      </c>
      <c r="G1933" s="3" t="s">
        <v>114</v>
      </c>
      <c r="H1933" s="3" t="s">
        <v>35</v>
      </c>
      <c r="I1933" s="3" t="s">
        <v>77</v>
      </c>
      <c r="J1933" s="3" t="s">
        <v>36</v>
      </c>
      <c r="K1933" s="3">
        <v>27</v>
      </c>
      <c r="L1933" s="3" t="s">
        <v>151</v>
      </c>
      <c r="M1933" s="3" t="str">
        <f>IF(shopping_behavior_updated[[#This Row],[Subscription Status]]="","desconocido",shopping_behavior_updated[[#This Row],[Subscription Status]])</f>
        <v>No</v>
      </c>
      <c r="N1933" s="3" t="s">
        <v>73</v>
      </c>
      <c r="O1933" s="3" t="s">
        <v>151</v>
      </c>
      <c r="P1933" s="3" t="s">
        <v>151</v>
      </c>
      <c r="Q1933" s="3">
        <v>6</v>
      </c>
      <c r="R1933" s="3" t="s">
        <v>85</v>
      </c>
      <c r="S1933" s="3" t="s">
        <v>96</v>
      </c>
      <c r="T1933" s="3">
        <f>COUNTBLANK(shopping_behavior_updated[Customer ID])</f>
        <v>0</v>
      </c>
      <c r="U1933" s="3">
        <f>IF(IFERROR(VLOOKUP(shopping_behavior_updated[[#This Row],[Customer ID]],A1934:$A$3902,1,FALSE),0),1,0)</f>
        <v>0</v>
      </c>
    </row>
    <row r="1934" spans="1:21" x14ac:dyDescent="0.2">
      <c r="A1934" s="3">
        <v>1933</v>
      </c>
      <c r="B1934" s="3">
        <v>42</v>
      </c>
      <c r="C1934" s="3" t="s">
        <v>18</v>
      </c>
      <c r="D1934" s="3" t="s">
        <v>103</v>
      </c>
      <c r="E1934" s="3" t="s">
        <v>20</v>
      </c>
      <c r="F1934" s="3">
        <v>36</v>
      </c>
      <c r="G1934" s="3" t="s">
        <v>127</v>
      </c>
      <c r="H1934" s="3" t="s">
        <v>43</v>
      </c>
      <c r="I1934" s="3" t="s">
        <v>51</v>
      </c>
      <c r="J1934" s="3" t="s">
        <v>36</v>
      </c>
      <c r="K1934" s="3">
        <v>5</v>
      </c>
      <c r="L1934" s="3" t="s">
        <v>151</v>
      </c>
      <c r="M1934" s="3" t="str">
        <f>IF(shopping_behavior_updated[[#This Row],[Subscription Status]]="","desconocido",shopping_behavior_updated[[#This Row],[Subscription Status]])</f>
        <v>No</v>
      </c>
      <c r="N1934" s="3" t="s">
        <v>37</v>
      </c>
      <c r="O1934" s="3" t="s">
        <v>151</v>
      </c>
      <c r="P1934" s="3" t="s">
        <v>151</v>
      </c>
      <c r="Q1934" s="3">
        <v>47</v>
      </c>
      <c r="R1934" s="3" t="s">
        <v>38</v>
      </c>
      <c r="S1934" s="3" t="s">
        <v>96</v>
      </c>
      <c r="T1934" s="3">
        <f>COUNTBLANK(shopping_behavior_updated[Customer ID])</f>
        <v>0</v>
      </c>
      <c r="U1934" s="3">
        <f>IF(IFERROR(VLOOKUP(shopping_behavior_updated[[#This Row],[Customer ID]],A1935:$A$3902,1,FALSE),0),1,0)</f>
        <v>0</v>
      </c>
    </row>
    <row r="1935" spans="1:21" x14ac:dyDescent="0.2">
      <c r="A1935" s="3">
        <v>1934</v>
      </c>
      <c r="B1935" s="3">
        <v>48</v>
      </c>
      <c r="C1935" s="3" t="s">
        <v>18</v>
      </c>
      <c r="D1935" s="3" t="s">
        <v>40</v>
      </c>
      <c r="E1935" s="3" t="s">
        <v>41</v>
      </c>
      <c r="F1935" s="3">
        <v>67</v>
      </c>
      <c r="G1935" s="3" t="s">
        <v>55</v>
      </c>
      <c r="H1935" s="3" t="s">
        <v>22</v>
      </c>
      <c r="I1935" s="3" t="s">
        <v>82</v>
      </c>
      <c r="J1935" s="3" t="s">
        <v>52</v>
      </c>
      <c r="K1935" s="3">
        <v>41</v>
      </c>
      <c r="L1935" s="3" t="s">
        <v>151</v>
      </c>
      <c r="M1935" s="3" t="str">
        <f>IF(shopping_behavior_updated[[#This Row],[Subscription Status]]="","desconocido",shopping_behavior_updated[[#This Row],[Subscription Status]])</f>
        <v>No</v>
      </c>
      <c r="N1935" s="3" t="s">
        <v>44</v>
      </c>
      <c r="O1935" s="3" t="s">
        <v>151</v>
      </c>
      <c r="P1935" s="3" t="s">
        <v>151</v>
      </c>
      <c r="Q1935" s="3">
        <v>28</v>
      </c>
      <c r="R1935" s="3" t="s">
        <v>27</v>
      </c>
      <c r="S1935" s="3" t="s">
        <v>48</v>
      </c>
      <c r="T1935" s="3">
        <f>COUNTBLANK(shopping_behavior_updated[Customer ID])</f>
        <v>0</v>
      </c>
      <c r="U1935" s="3">
        <f>IF(IFERROR(VLOOKUP(shopping_behavior_updated[[#This Row],[Customer ID]],A1936:$A$3902,1,FALSE),0),1,0)</f>
        <v>0</v>
      </c>
    </row>
    <row r="1936" spans="1:21" x14ac:dyDescent="0.2">
      <c r="A1936" s="3">
        <v>1935</v>
      </c>
      <c r="B1936" s="3">
        <v>34</v>
      </c>
      <c r="C1936" s="3" t="s">
        <v>18</v>
      </c>
      <c r="D1936" s="3" t="s">
        <v>101</v>
      </c>
      <c r="E1936" s="3" t="s">
        <v>62</v>
      </c>
      <c r="F1936" s="3">
        <v>43</v>
      </c>
      <c r="G1936" s="3" t="s">
        <v>150</v>
      </c>
      <c r="H1936" s="3" t="s">
        <v>22</v>
      </c>
      <c r="I1936" s="3" t="s">
        <v>79</v>
      </c>
      <c r="J1936" s="3" t="s">
        <v>24</v>
      </c>
      <c r="K1936" s="3">
        <v>27</v>
      </c>
      <c r="L1936" s="3" t="s">
        <v>151</v>
      </c>
      <c r="M1936" s="3" t="str">
        <f>IF(shopping_behavior_updated[[#This Row],[Subscription Status]]="","desconocido",shopping_behavior_updated[[#This Row],[Subscription Status]])</f>
        <v>No</v>
      </c>
      <c r="N1936" s="3" t="s">
        <v>37</v>
      </c>
      <c r="O1936" s="3" t="s">
        <v>151</v>
      </c>
      <c r="P1936" s="3" t="s">
        <v>151</v>
      </c>
      <c r="Q1936" s="3">
        <v>23</v>
      </c>
      <c r="R1936" s="3" t="s">
        <v>74</v>
      </c>
      <c r="S1936" s="3" t="s">
        <v>48</v>
      </c>
      <c r="T1936" s="3">
        <f>COUNTBLANK(shopping_behavior_updated[Customer ID])</f>
        <v>0</v>
      </c>
      <c r="U1936" s="3">
        <f>IF(IFERROR(VLOOKUP(shopping_behavior_updated[[#This Row],[Customer ID]],A1937:$A$3902,1,FALSE),0),1,0)</f>
        <v>0</v>
      </c>
    </row>
    <row r="1937" spans="1:21" x14ac:dyDescent="0.2">
      <c r="A1937" s="3">
        <v>1936</v>
      </c>
      <c r="B1937" s="3">
        <v>19</v>
      </c>
      <c r="C1937" s="3" t="s">
        <v>18</v>
      </c>
      <c r="D1937" s="3" t="s">
        <v>19</v>
      </c>
      <c r="E1937" s="3" t="s">
        <v>20</v>
      </c>
      <c r="F1937" s="3">
        <v>68</v>
      </c>
      <c r="G1937" s="3" t="s">
        <v>97</v>
      </c>
      <c r="H1937" s="3" t="s">
        <v>91</v>
      </c>
      <c r="I1937" s="3" t="s">
        <v>82</v>
      </c>
      <c r="J1937" s="3" t="s">
        <v>36</v>
      </c>
      <c r="K1937" s="3">
        <v>48</v>
      </c>
      <c r="L1937" s="3" t="s">
        <v>151</v>
      </c>
      <c r="M1937" s="3" t="str">
        <f>IF(shopping_behavior_updated[[#This Row],[Subscription Status]]="","desconocido",shopping_behavior_updated[[#This Row],[Subscription Status]])</f>
        <v>No</v>
      </c>
      <c r="N1937" s="3" t="s">
        <v>37</v>
      </c>
      <c r="O1937" s="3" t="s">
        <v>151</v>
      </c>
      <c r="P1937" s="3" t="s">
        <v>151</v>
      </c>
      <c r="Q1937" s="3">
        <v>45</v>
      </c>
      <c r="R1937" s="3" t="s">
        <v>32</v>
      </c>
      <c r="S1937" s="3" t="s">
        <v>28</v>
      </c>
      <c r="T1937" s="3">
        <f>COUNTBLANK(shopping_behavior_updated[Customer ID])</f>
        <v>0</v>
      </c>
      <c r="U1937" s="3">
        <f>IF(IFERROR(VLOOKUP(shopping_behavior_updated[[#This Row],[Customer ID]],A1938:$A$3902,1,FALSE),0),1,0)</f>
        <v>0</v>
      </c>
    </row>
    <row r="1938" spans="1:21" x14ac:dyDescent="0.2">
      <c r="A1938" s="3">
        <v>1937</v>
      </c>
      <c r="B1938" s="3">
        <v>70</v>
      </c>
      <c r="C1938" s="3" t="s">
        <v>18</v>
      </c>
      <c r="D1938" s="3" t="s">
        <v>105</v>
      </c>
      <c r="E1938" s="3" t="s">
        <v>66</v>
      </c>
      <c r="F1938" s="3">
        <v>60</v>
      </c>
      <c r="G1938" s="3" t="s">
        <v>147</v>
      </c>
      <c r="H1938" s="3" t="s">
        <v>35</v>
      </c>
      <c r="I1938" s="3" t="s">
        <v>84</v>
      </c>
      <c r="J1938" s="3" t="s">
        <v>52</v>
      </c>
      <c r="K1938" s="3">
        <v>43</v>
      </c>
      <c r="L1938" s="3" t="s">
        <v>151</v>
      </c>
      <c r="M1938" s="3" t="str">
        <f>IF(shopping_behavior_updated[[#This Row],[Subscription Status]]="","desconocido",shopping_behavior_updated[[#This Row],[Subscription Status]])</f>
        <v>No</v>
      </c>
      <c r="N1938" s="3" t="s">
        <v>69</v>
      </c>
      <c r="O1938" s="3" t="s">
        <v>151</v>
      </c>
      <c r="P1938" s="3" t="s">
        <v>151</v>
      </c>
      <c r="Q1938" s="3">
        <v>44</v>
      </c>
      <c r="R1938" s="3" t="s">
        <v>45</v>
      </c>
      <c r="S1938" s="3" t="s">
        <v>96</v>
      </c>
      <c r="T1938" s="3">
        <f>COUNTBLANK(shopping_behavior_updated[Customer ID])</f>
        <v>0</v>
      </c>
      <c r="U1938" s="3">
        <f>IF(IFERROR(VLOOKUP(shopping_behavior_updated[[#This Row],[Customer ID]],A1939:$A$3902,1,FALSE),0),1,0)</f>
        <v>0</v>
      </c>
    </row>
    <row r="1939" spans="1:21" x14ac:dyDescent="0.2">
      <c r="A1939" s="3">
        <v>1938</v>
      </c>
      <c r="B1939" s="3">
        <v>43</v>
      </c>
      <c r="C1939" s="3" t="s">
        <v>18</v>
      </c>
      <c r="D1939" s="3" t="s">
        <v>124</v>
      </c>
      <c r="E1939" s="3" t="s">
        <v>20</v>
      </c>
      <c r="F1939" s="3">
        <v>53</v>
      </c>
      <c r="G1939" s="3" t="s">
        <v>78</v>
      </c>
      <c r="H1939" s="3" t="s">
        <v>43</v>
      </c>
      <c r="I1939" s="3" t="s">
        <v>77</v>
      </c>
      <c r="J1939" s="3" t="s">
        <v>52</v>
      </c>
      <c r="K1939" s="3">
        <v>45</v>
      </c>
      <c r="L1939" s="3" t="s">
        <v>151</v>
      </c>
      <c r="M1939" s="3" t="str">
        <f>IF(shopping_behavior_updated[[#This Row],[Subscription Status]]="","desconocido",shopping_behavior_updated[[#This Row],[Subscription Status]])</f>
        <v>No</v>
      </c>
      <c r="N1939" s="3" t="s">
        <v>69</v>
      </c>
      <c r="O1939" s="3" t="s">
        <v>151</v>
      </c>
      <c r="P1939" s="3" t="s">
        <v>151</v>
      </c>
      <c r="Q1939" s="3">
        <v>11</v>
      </c>
      <c r="R1939" s="3" t="s">
        <v>74</v>
      </c>
      <c r="S1939" s="3" t="s">
        <v>87</v>
      </c>
      <c r="T1939" s="3">
        <f>COUNTBLANK(shopping_behavior_updated[Customer ID])</f>
        <v>0</v>
      </c>
      <c r="U1939" s="3">
        <f>IF(IFERROR(VLOOKUP(shopping_behavior_updated[[#This Row],[Customer ID]],A1940:$A$3902,1,FALSE),0),1,0)</f>
        <v>0</v>
      </c>
    </row>
    <row r="1940" spans="1:21" x14ac:dyDescent="0.2">
      <c r="A1940" s="3">
        <v>1939</v>
      </c>
      <c r="B1940" s="3">
        <v>46</v>
      </c>
      <c r="C1940" s="3" t="s">
        <v>18</v>
      </c>
      <c r="D1940" s="3" t="s">
        <v>33</v>
      </c>
      <c r="E1940" s="3" t="s">
        <v>20</v>
      </c>
      <c r="F1940" s="3">
        <v>23</v>
      </c>
      <c r="G1940" s="3" t="s">
        <v>21</v>
      </c>
      <c r="H1940" s="3" t="s">
        <v>22</v>
      </c>
      <c r="I1940" s="3" t="s">
        <v>143</v>
      </c>
      <c r="J1940" s="3" t="s">
        <v>36</v>
      </c>
      <c r="K1940" s="3">
        <v>38</v>
      </c>
      <c r="L1940" s="3" t="s">
        <v>151</v>
      </c>
      <c r="M1940" s="3" t="str">
        <f>IF(shopping_behavior_updated[[#This Row],[Subscription Status]]="","desconocido",shopping_behavior_updated[[#This Row],[Subscription Status]])</f>
        <v>No</v>
      </c>
      <c r="N1940" s="3" t="s">
        <v>53</v>
      </c>
      <c r="O1940" s="3" t="s">
        <v>151</v>
      </c>
      <c r="P1940" s="3" t="s">
        <v>151</v>
      </c>
      <c r="Q1940" s="3">
        <v>39</v>
      </c>
      <c r="R1940" s="3" t="s">
        <v>85</v>
      </c>
      <c r="S1940" s="3" t="s">
        <v>75</v>
      </c>
      <c r="T1940" s="3">
        <f>COUNTBLANK(shopping_behavior_updated[Customer ID])</f>
        <v>0</v>
      </c>
      <c r="U1940" s="3">
        <f>IF(IFERROR(VLOOKUP(shopping_behavior_updated[[#This Row],[Customer ID]],A1941:$A$3902,1,FALSE),0),1,0)</f>
        <v>0</v>
      </c>
    </row>
    <row r="1941" spans="1:21" x14ac:dyDescent="0.2">
      <c r="A1941" s="3">
        <v>1940</v>
      </c>
      <c r="B1941" s="3">
        <v>66</v>
      </c>
      <c r="C1941" s="3" t="s">
        <v>18</v>
      </c>
      <c r="D1941" s="3" t="s">
        <v>142</v>
      </c>
      <c r="E1941" s="3" t="s">
        <v>66</v>
      </c>
      <c r="F1941" s="3">
        <v>57</v>
      </c>
      <c r="G1941" s="3" t="s">
        <v>122</v>
      </c>
      <c r="H1941" s="3" t="s">
        <v>22</v>
      </c>
      <c r="I1941" s="3" t="s">
        <v>135</v>
      </c>
      <c r="J1941" s="3" t="s">
        <v>24</v>
      </c>
      <c r="K1941" s="3">
        <v>37</v>
      </c>
      <c r="L1941" s="3" t="s">
        <v>151</v>
      </c>
      <c r="M1941" s="3" t="str">
        <f>IF(shopping_behavior_updated[[#This Row],[Subscription Status]]="","desconocido",shopping_behavior_updated[[#This Row],[Subscription Status]])</f>
        <v>No</v>
      </c>
      <c r="N1941" s="3" t="s">
        <v>73</v>
      </c>
      <c r="O1941" s="3" t="s">
        <v>151</v>
      </c>
      <c r="P1941" s="3" t="s">
        <v>151</v>
      </c>
      <c r="Q1941" s="3">
        <v>20</v>
      </c>
      <c r="R1941" s="3" t="s">
        <v>45</v>
      </c>
      <c r="S1941" s="3" t="s">
        <v>96</v>
      </c>
      <c r="T1941" s="3">
        <f>COUNTBLANK(shopping_behavior_updated[Customer ID])</f>
        <v>0</v>
      </c>
      <c r="U1941" s="3">
        <f>IF(IFERROR(VLOOKUP(shopping_behavior_updated[[#This Row],[Customer ID]],A1942:$A$3902,1,FALSE),0),1,0)</f>
        <v>0</v>
      </c>
    </row>
    <row r="1942" spans="1:21" x14ac:dyDescent="0.2">
      <c r="A1942" s="3">
        <v>1941</v>
      </c>
      <c r="B1942" s="3">
        <v>50</v>
      </c>
      <c r="C1942" s="3" t="s">
        <v>18</v>
      </c>
      <c r="D1942" s="3" t="s">
        <v>123</v>
      </c>
      <c r="E1942" s="3" t="s">
        <v>66</v>
      </c>
      <c r="F1942" s="3">
        <v>89</v>
      </c>
      <c r="G1942" s="3" t="s">
        <v>119</v>
      </c>
      <c r="H1942" s="3" t="s">
        <v>22</v>
      </c>
      <c r="I1942" s="3" t="s">
        <v>23</v>
      </c>
      <c r="J1942" s="3" t="s">
        <v>56</v>
      </c>
      <c r="K1942" s="3">
        <v>39</v>
      </c>
      <c r="L1942" s="3" t="s">
        <v>151</v>
      </c>
      <c r="M1942" s="3" t="str">
        <f>IF(shopping_behavior_updated[[#This Row],[Subscription Status]]="","desconocido",shopping_behavior_updated[[#This Row],[Subscription Status]])</f>
        <v>No</v>
      </c>
      <c r="N1942" s="3" t="s">
        <v>69</v>
      </c>
      <c r="O1942" s="3" t="s">
        <v>151</v>
      </c>
      <c r="P1942" s="3" t="s">
        <v>151</v>
      </c>
      <c r="Q1942" s="3">
        <v>48</v>
      </c>
      <c r="R1942" s="3" t="s">
        <v>45</v>
      </c>
      <c r="S1942" s="3" t="s">
        <v>28</v>
      </c>
      <c r="T1942" s="3">
        <f>COUNTBLANK(shopping_behavior_updated[Customer ID])</f>
        <v>0</v>
      </c>
      <c r="U1942" s="3">
        <f>IF(IFERROR(VLOOKUP(shopping_behavior_updated[[#This Row],[Customer ID]],A1943:$A$3902,1,FALSE),0),1,0)</f>
        <v>0</v>
      </c>
    </row>
    <row r="1943" spans="1:21" x14ac:dyDescent="0.2">
      <c r="A1943" s="3">
        <v>1942</v>
      </c>
      <c r="B1943" s="3">
        <v>55</v>
      </c>
      <c r="C1943" s="3" t="s">
        <v>18</v>
      </c>
      <c r="D1943" s="3" t="s">
        <v>70</v>
      </c>
      <c r="E1943" s="3" t="s">
        <v>41</v>
      </c>
      <c r="F1943" s="3">
        <v>99</v>
      </c>
      <c r="G1943" s="3" t="s">
        <v>128</v>
      </c>
      <c r="H1943" s="3" t="s">
        <v>91</v>
      </c>
      <c r="I1943" s="3" t="s">
        <v>99</v>
      </c>
      <c r="J1943" s="3" t="s">
        <v>24</v>
      </c>
      <c r="K1943" s="3">
        <v>33</v>
      </c>
      <c r="L1943" s="3" t="s">
        <v>151</v>
      </c>
      <c r="M1943" s="3" t="str">
        <f>IF(shopping_behavior_updated[[#This Row],[Subscription Status]]="","desconocido",shopping_behavior_updated[[#This Row],[Subscription Status]])</f>
        <v>No</v>
      </c>
      <c r="N1943" s="3" t="s">
        <v>53</v>
      </c>
      <c r="O1943" s="3" t="s">
        <v>151</v>
      </c>
      <c r="P1943" s="3" t="s">
        <v>151</v>
      </c>
      <c r="Q1943" s="3">
        <v>46</v>
      </c>
      <c r="R1943" s="3" t="s">
        <v>38</v>
      </c>
      <c r="S1943" s="3" t="s">
        <v>57</v>
      </c>
      <c r="T1943" s="3">
        <f>COUNTBLANK(shopping_behavior_updated[Customer ID])</f>
        <v>0</v>
      </c>
      <c r="U1943" s="3">
        <f>IF(IFERROR(VLOOKUP(shopping_behavior_updated[[#This Row],[Customer ID]],A1944:$A$3902,1,FALSE),0),1,0)</f>
        <v>0</v>
      </c>
    </row>
    <row r="1944" spans="1:21" x14ac:dyDescent="0.2">
      <c r="A1944" s="3">
        <v>1943</v>
      </c>
      <c r="B1944" s="3">
        <v>63</v>
      </c>
      <c r="C1944" s="3" t="s">
        <v>18</v>
      </c>
      <c r="D1944" s="3" t="s">
        <v>94</v>
      </c>
      <c r="E1944" s="3" t="s">
        <v>20</v>
      </c>
      <c r="F1944" s="3">
        <v>28</v>
      </c>
      <c r="G1944" s="3" t="s">
        <v>89</v>
      </c>
      <c r="H1944" s="3" t="s">
        <v>43</v>
      </c>
      <c r="I1944" s="3" t="s">
        <v>108</v>
      </c>
      <c r="J1944" s="3" t="s">
        <v>56</v>
      </c>
      <c r="K1944" s="3">
        <v>34</v>
      </c>
      <c r="L1944" s="3" t="s">
        <v>151</v>
      </c>
      <c r="M1944" s="3" t="str">
        <f>IF(shopping_behavior_updated[[#This Row],[Subscription Status]]="","desconocido",shopping_behavior_updated[[#This Row],[Subscription Status]])</f>
        <v>No</v>
      </c>
      <c r="N1944" s="3" t="s">
        <v>26</v>
      </c>
      <c r="O1944" s="3" t="s">
        <v>151</v>
      </c>
      <c r="P1944" s="3" t="s">
        <v>151</v>
      </c>
      <c r="Q1944" s="3">
        <v>22</v>
      </c>
      <c r="R1944" s="3" t="s">
        <v>45</v>
      </c>
      <c r="S1944" s="3" t="s">
        <v>87</v>
      </c>
      <c r="T1944" s="3">
        <f>COUNTBLANK(shopping_behavior_updated[Customer ID])</f>
        <v>0</v>
      </c>
      <c r="U1944" s="3">
        <f>IF(IFERROR(VLOOKUP(shopping_behavior_updated[[#This Row],[Customer ID]],A1945:$A$3902,1,FALSE),0),1,0)</f>
        <v>0</v>
      </c>
    </row>
    <row r="1945" spans="1:21" x14ac:dyDescent="0.2">
      <c r="A1945" s="3">
        <v>1944</v>
      </c>
      <c r="B1945" s="3">
        <v>32</v>
      </c>
      <c r="C1945" s="3" t="s">
        <v>18</v>
      </c>
      <c r="D1945" s="3" t="s">
        <v>124</v>
      </c>
      <c r="E1945" s="3" t="s">
        <v>20</v>
      </c>
      <c r="F1945" s="3">
        <v>53</v>
      </c>
      <c r="G1945" s="3" t="s">
        <v>149</v>
      </c>
      <c r="H1945" s="3" t="s">
        <v>22</v>
      </c>
      <c r="I1945" s="3" t="s">
        <v>82</v>
      </c>
      <c r="J1945" s="3" t="s">
        <v>52</v>
      </c>
      <c r="K1945" s="3">
        <v>38</v>
      </c>
      <c r="L1945" s="3" t="s">
        <v>151</v>
      </c>
      <c r="M1945" s="3" t="str">
        <f>IF(shopping_behavior_updated[[#This Row],[Subscription Status]]="","desconocido",shopping_behavior_updated[[#This Row],[Subscription Status]])</f>
        <v>No</v>
      </c>
      <c r="N1945" s="3" t="s">
        <v>44</v>
      </c>
      <c r="O1945" s="3" t="s">
        <v>151</v>
      </c>
      <c r="P1945" s="3" t="s">
        <v>151</v>
      </c>
      <c r="Q1945" s="3">
        <v>45</v>
      </c>
      <c r="R1945" s="3" t="s">
        <v>32</v>
      </c>
      <c r="S1945" s="3" t="s">
        <v>48</v>
      </c>
      <c r="T1945" s="3">
        <f>COUNTBLANK(shopping_behavior_updated[Customer ID])</f>
        <v>0</v>
      </c>
      <c r="U1945" s="3">
        <f>IF(IFERROR(VLOOKUP(shopping_behavior_updated[[#This Row],[Customer ID]],A1946:$A$3902,1,FALSE),0),1,0)</f>
        <v>0</v>
      </c>
    </row>
    <row r="1946" spans="1:21" x14ac:dyDescent="0.2">
      <c r="A1946" s="3">
        <v>1945</v>
      </c>
      <c r="B1946" s="3">
        <v>30</v>
      </c>
      <c r="C1946" s="3" t="s">
        <v>18</v>
      </c>
      <c r="D1946" s="3" t="s">
        <v>103</v>
      </c>
      <c r="E1946" s="3" t="s">
        <v>20</v>
      </c>
      <c r="F1946" s="3">
        <v>45</v>
      </c>
      <c r="G1946" s="3" t="s">
        <v>71</v>
      </c>
      <c r="H1946" s="3" t="s">
        <v>43</v>
      </c>
      <c r="I1946" s="3" t="s">
        <v>79</v>
      </c>
      <c r="J1946" s="3" t="s">
        <v>24</v>
      </c>
      <c r="K1946" s="3">
        <v>27</v>
      </c>
      <c r="L1946" s="3" t="s">
        <v>151</v>
      </c>
      <c r="M1946" s="3" t="str">
        <f>IF(shopping_behavior_updated[[#This Row],[Subscription Status]]="","desconocido",shopping_behavior_updated[[#This Row],[Subscription Status]])</f>
        <v>No</v>
      </c>
      <c r="N1946" s="3" t="s">
        <v>37</v>
      </c>
      <c r="O1946" s="3" t="s">
        <v>151</v>
      </c>
      <c r="P1946" s="3" t="s">
        <v>151</v>
      </c>
      <c r="Q1946" s="3">
        <v>49</v>
      </c>
      <c r="R1946" s="3" t="s">
        <v>32</v>
      </c>
      <c r="S1946" s="3" t="s">
        <v>96</v>
      </c>
      <c r="T1946" s="3">
        <f>COUNTBLANK(shopping_behavior_updated[Customer ID])</f>
        <v>0</v>
      </c>
      <c r="U1946" s="3">
        <f>IF(IFERROR(VLOOKUP(shopping_behavior_updated[[#This Row],[Customer ID]],A1947:$A$3902,1,FALSE),0),1,0)</f>
        <v>0</v>
      </c>
    </row>
    <row r="1947" spans="1:21" x14ac:dyDescent="0.2">
      <c r="A1947" s="3">
        <v>1946</v>
      </c>
      <c r="B1947" s="3">
        <v>35</v>
      </c>
      <c r="C1947" s="3" t="s">
        <v>18</v>
      </c>
      <c r="D1947" s="3" t="s">
        <v>103</v>
      </c>
      <c r="E1947" s="3" t="s">
        <v>20</v>
      </c>
      <c r="F1947" s="3">
        <v>38</v>
      </c>
      <c r="G1947" s="3" t="s">
        <v>141</v>
      </c>
      <c r="H1947" s="3" t="s">
        <v>43</v>
      </c>
      <c r="I1947" s="3" t="s">
        <v>79</v>
      </c>
      <c r="J1947" s="3" t="s">
        <v>24</v>
      </c>
      <c r="K1947" s="3">
        <v>29</v>
      </c>
      <c r="L1947" s="3" t="s">
        <v>151</v>
      </c>
      <c r="M1947" s="3" t="str">
        <f>IF(shopping_behavior_updated[[#This Row],[Subscription Status]]="","desconocido",shopping_behavior_updated[[#This Row],[Subscription Status]])</f>
        <v>No</v>
      </c>
      <c r="N1947" s="3" t="s">
        <v>69</v>
      </c>
      <c r="O1947" s="3" t="s">
        <v>151</v>
      </c>
      <c r="P1947" s="3" t="s">
        <v>151</v>
      </c>
      <c r="Q1947" s="3">
        <v>9</v>
      </c>
      <c r="R1947" s="3" t="s">
        <v>38</v>
      </c>
      <c r="S1947" s="3" t="s">
        <v>96</v>
      </c>
      <c r="T1947" s="3">
        <f>COUNTBLANK(shopping_behavior_updated[Customer ID])</f>
        <v>0</v>
      </c>
      <c r="U1947" s="3">
        <f>IF(IFERROR(VLOOKUP(shopping_behavior_updated[[#This Row],[Customer ID]],A1948:$A$3902,1,FALSE),0),1,0)</f>
        <v>0</v>
      </c>
    </row>
    <row r="1948" spans="1:21" x14ac:dyDescent="0.2">
      <c r="A1948" s="3">
        <v>1947</v>
      </c>
      <c r="B1948" s="3">
        <v>59</v>
      </c>
      <c r="C1948" s="3" t="s">
        <v>18</v>
      </c>
      <c r="D1948" s="3" t="s">
        <v>94</v>
      </c>
      <c r="E1948" s="3" t="s">
        <v>20</v>
      </c>
      <c r="F1948" s="3">
        <v>49</v>
      </c>
      <c r="G1948" s="3" t="s">
        <v>59</v>
      </c>
      <c r="H1948" s="3" t="s">
        <v>43</v>
      </c>
      <c r="I1948" s="3" t="s">
        <v>51</v>
      </c>
      <c r="J1948" s="3" t="s">
        <v>52</v>
      </c>
      <c r="K1948" s="3">
        <v>45</v>
      </c>
      <c r="L1948" s="3" t="s">
        <v>151</v>
      </c>
      <c r="M1948" s="3" t="str">
        <f>IF(shopping_behavior_updated[[#This Row],[Subscription Status]]="","desconocido",shopping_behavior_updated[[#This Row],[Subscription Status]])</f>
        <v>No</v>
      </c>
      <c r="N1948" s="3" t="s">
        <v>53</v>
      </c>
      <c r="O1948" s="3" t="s">
        <v>151</v>
      </c>
      <c r="P1948" s="3" t="s">
        <v>151</v>
      </c>
      <c r="Q1948" s="3">
        <v>41</v>
      </c>
      <c r="R1948" s="3" t="s">
        <v>38</v>
      </c>
      <c r="S1948" s="3" t="s">
        <v>57</v>
      </c>
      <c r="T1948" s="3">
        <f>COUNTBLANK(shopping_behavior_updated[Customer ID])</f>
        <v>0</v>
      </c>
      <c r="U1948" s="3">
        <f>IF(IFERROR(VLOOKUP(shopping_behavior_updated[[#This Row],[Customer ID]],A1949:$A$3902,1,FALSE),0),1,0)</f>
        <v>0</v>
      </c>
    </row>
    <row r="1949" spans="1:21" x14ac:dyDescent="0.2">
      <c r="A1949" s="3">
        <v>1948</v>
      </c>
      <c r="B1949" s="3">
        <v>59</v>
      </c>
      <c r="C1949" s="3" t="s">
        <v>18</v>
      </c>
      <c r="D1949" s="3" t="s">
        <v>54</v>
      </c>
      <c r="E1949" s="3" t="s">
        <v>20</v>
      </c>
      <c r="F1949" s="3">
        <v>32</v>
      </c>
      <c r="G1949" s="3" t="s">
        <v>83</v>
      </c>
      <c r="H1949" s="3" t="s">
        <v>43</v>
      </c>
      <c r="I1949" s="3" t="s">
        <v>23</v>
      </c>
      <c r="J1949" s="3" t="s">
        <v>52</v>
      </c>
      <c r="K1949" s="3">
        <v>26</v>
      </c>
      <c r="L1949" s="3" t="s">
        <v>151</v>
      </c>
      <c r="M1949" s="3" t="str">
        <f>IF(shopping_behavior_updated[[#This Row],[Subscription Status]]="","desconocido",shopping_behavior_updated[[#This Row],[Subscription Status]])</f>
        <v>No</v>
      </c>
      <c r="N1949" s="3" t="s">
        <v>73</v>
      </c>
      <c r="O1949" s="3" t="s">
        <v>151</v>
      </c>
      <c r="P1949" s="3" t="s">
        <v>151</v>
      </c>
      <c r="Q1949" s="3">
        <v>2</v>
      </c>
      <c r="R1949" s="3" t="s">
        <v>45</v>
      </c>
      <c r="S1949" s="3" t="s">
        <v>87</v>
      </c>
      <c r="T1949" s="3">
        <f>COUNTBLANK(shopping_behavior_updated[Customer ID])</f>
        <v>0</v>
      </c>
      <c r="U1949" s="3">
        <f>IF(IFERROR(VLOOKUP(shopping_behavior_updated[[#This Row],[Customer ID]],A1950:$A$3902,1,FALSE),0),1,0)</f>
        <v>0</v>
      </c>
    </row>
    <row r="1950" spans="1:21" x14ac:dyDescent="0.2">
      <c r="A1950" s="3">
        <v>1949</v>
      </c>
      <c r="B1950" s="3">
        <v>54</v>
      </c>
      <c r="C1950" s="3" t="s">
        <v>18</v>
      </c>
      <c r="D1950" s="3" t="s">
        <v>112</v>
      </c>
      <c r="E1950" s="3" t="s">
        <v>20</v>
      </c>
      <c r="F1950" s="3">
        <v>37</v>
      </c>
      <c r="G1950" s="3" t="s">
        <v>138</v>
      </c>
      <c r="H1950" s="3" t="s">
        <v>22</v>
      </c>
      <c r="I1950" s="3" t="s">
        <v>109</v>
      </c>
      <c r="J1950" s="3" t="s">
        <v>24</v>
      </c>
      <c r="K1950" s="3">
        <v>31</v>
      </c>
      <c r="L1950" s="3" t="s">
        <v>151</v>
      </c>
      <c r="M1950" s="3" t="str">
        <f>IF(shopping_behavior_updated[[#This Row],[Subscription Status]]="","desconocido",shopping_behavior_updated[[#This Row],[Subscription Status]])</f>
        <v>No</v>
      </c>
      <c r="N1950" s="3" t="s">
        <v>44</v>
      </c>
      <c r="O1950" s="3" t="s">
        <v>151</v>
      </c>
      <c r="P1950" s="3" t="s">
        <v>151</v>
      </c>
      <c r="Q1950" s="3">
        <v>39</v>
      </c>
      <c r="R1950" s="3" t="s">
        <v>45</v>
      </c>
      <c r="S1950" s="3" t="s">
        <v>75</v>
      </c>
      <c r="T1950" s="3">
        <f>COUNTBLANK(shopping_behavior_updated[Customer ID])</f>
        <v>0</v>
      </c>
      <c r="U1950" s="3">
        <f>IF(IFERROR(VLOOKUP(shopping_behavior_updated[[#This Row],[Customer ID]],A1951:$A$3902,1,FALSE),0),1,0)</f>
        <v>0</v>
      </c>
    </row>
    <row r="1951" spans="1:21" x14ac:dyDescent="0.2">
      <c r="A1951" s="3">
        <v>1950</v>
      </c>
      <c r="B1951" s="3">
        <v>63</v>
      </c>
      <c r="C1951" s="3" t="s">
        <v>18</v>
      </c>
      <c r="D1951" s="3" t="s">
        <v>80</v>
      </c>
      <c r="E1951" s="3" t="s">
        <v>20</v>
      </c>
      <c r="F1951" s="3">
        <v>80</v>
      </c>
      <c r="G1951" s="3" t="s">
        <v>144</v>
      </c>
      <c r="H1951" s="3" t="s">
        <v>22</v>
      </c>
      <c r="I1951" s="3" t="s">
        <v>23</v>
      </c>
      <c r="J1951" s="3" t="s">
        <v>24</v>
      </c>
      <c r="K1951" s="3">
        <v>47</v>
      </c>
      <c r="L1951" s="3" t="s">
        <v>151</v>
      </c>
      <c r="M1951" s="3" t="str">
        <f>IF(shopping_behavior_updated[[#This Row],[Subscription Status]]="","desconocido",shopping_behavior_updated[[#This Row],[Subscription Status]])</f>
        <v>No</v>
      </c>
      <c r="N1951" s="3" t="s">
        <v>73</v>
      </c>
      <c r="O1951" s="3" t="s">
        <v>151</v>
      </c>
      <c r="P1951" s="3" t="s">
        <v>151</v>
      </c>
      <c r="Q1951" s="3">
        <v>12</v>
      </c>
      <c r="R1951" s="3" t="s">
        <v>45</v>
      </c>
      <c r="S1951" s="3" t="s">
        <v>57</v>
      </c>
      <c r="T1951" s="3">
        <f>COUNTBLANK(shopping_behavior_updated[Customer ID])</f>
        <v>0</v>
      </c>
      <c r="U1951" s="3">
        <f>IF(IFERROR(VLOOKUP(shopping_behavior_updated[[#This Row],[Customer ID]],A1952:$A$3902,1,FALSE),0),1,0)</f>
        <v>0</v>
      </c>
    </row>
    <row r="1952" spans="1:21" x14ac:dyDescent="0.2">
      <c r="A1952" s="3">
        <v>1951</v>
      </c>
      <c r="B1952" s="3">
        <v>43</v>
      </c>
      <c r="C1952" s="3" t="s">
        <v>18</v>
      </c>
      <c r="D1952" s="3" t="s">
        <v>131</v>
      </c>
      <c r="E1952" s="3" t="s">
        <v>66</v>
      </c>
      <c r="F1952" s="3">
        <v>78</v>
      </c>
      <c r="G1952" s="3" t="s">
        <v>71</v>
      </c>
      <c r="H1952" s="3" t="s">
        <v>22</v>
      </c>
      <c r="I1952" s="3" t="s">
        <v>143</v>
      </c>
      <c r="J1952" s="3" t="s">
        <v>52</v>
      </c>
      <c r="K1952" s="3">
        <v>46</v>
      </c>
      <c r="L1952" s="3" t="s">
        <v>151</v>
      </c>
      <c r="M1952" s="3" t="str">
        <f>IF(shopping_behavior_updated[[#This Row],[Subscription Status]]="","desconocido",shopping_behavior_updated[[#This Row],[Subscription Status]])</f>
        <v>No</v>
      </c>
      <c r="N1952" s="3" t="s">
        <v>37</v>
      </c>
      <c r="O1952" s="3" t="s">
        <v>151</v>
      </c>
      <c r="P1952" s="3" t="s">
        <v>151</v>
      </c>
      <c r="Q1952" s="3">
        <v>26</v>
      </c>
      <c r="R1952" s="3" t="s">
        <v>45</v>
      </c>
      <c r="S1952" s="3" t="s">
        <v>96</v>
      </c>
      <c r="T1952" s="3">
        <f>COUNTBLANK(shopping_behavior_updated[Customer ID])</f>
        <v>0</v>
      </c>
      <c r="U1952" s="3">
        <f>IF(IFERROR(VLOOKUP(shopping_behavior_updated[[#This Row],[Customer ID]],A1953:$A$3902,1,FALSE),0),1,0)</f>
        <v>0</v>
      </c>
    </row>
    <row r="1953" spans="1:21" x14ac:dyDescent="0.2">
      <c r="A1953" s="3">
        <v>1952</v>
      </c>
      <c r="B1953" s="3">
        <v>33</v>
      </c>
      <c r="C1953" s="3" t="s">
        <v>18</v>
      </c>
      <c r="D1953" s="3" t="s">
        <v>142</v>
      </c>
      <c r="E1953" s="3" t="s">
        <v>66</v>
      </c>
      <c r="F1953" s="3">
        <v>53</v>
      </c>
      <c r="G1953" s="3" t="s">
        <v>138</v>
      </c>
      <c r="H1953" s="3" t="s">
        <v>22</v>
      </c>
      <c r="I1953" s="3" t="s">
        <v>79</v>
      </c>
      <c r="J1953" s="3" t="s">
        <v>52</v>
      </c>
      <c r="K1953" s="3">
        <v>27</v>
      </c>
      <c r="L1953" s="3" t="s">
        <v>151</v>
      </c>
      <c r="M1953" s="3" t="str">
        <f>IF(shopping_behavior_updated[[#This Row],[Subscription Status]]="","desconocido",shopping_behavior_updated[[#This Row],[Subscription Status]])</f>
        <v>No</v>
      </c>
      <c r="N1953" s="3" t="s">
        <v>44</v>
      </c>
      <c r="O1953" s="3" t="s">
        <v>151</v>
      </c>
      <c r="P1953" s="3" t="s">
        <v>151</v>
      </c>
      <c r="Q1953" s="3">
        <v>32</v>
      </c>
      <c r="R1953" s="3" t="s">
        <v>74</v>
      </c>
      <c r="S1953" s="3" t="s">
        <v>75</v>
      </c>
      <c r="T1953" s="3">
        <f>COUNTBLANK(shopping_behavior_updated[Customer ID])</f>
        <v>0</v>
      </c>
      <c r="U1953" s="3">
        <f>IF(IFERROR(VLOOKUP(shopping_behavior_updated[[#This Row],[Customer ID]],A1954:$A$3902,1,FALSE),0),1,0)</f>
        <v>0</v>
      </c>
    </row>
    <row r="1954" spans="1:21" x14ac:dyDescent="0.2">
      <c r="A1954" s="3">
        <v>1953</v>
      </c>
      <c r="B1954" s="3">
        <v>57</v>
      </c>
      <c r="C1954" s="3" t="s">
        <v>18</v>
      </c>
      <c r="D1954" s="3" t="s">
        <v>70</v>
      </c>
      <c r="E1954" s="3" t="s">
        <v>41</v>
      </c>
      <c r="F1954" s="3">
        <v>82</v>
      </c>
      <c r="G1954" s="3" t="s">
        <v>127</v>
      </c>
      <c r="H1954" s="3" t="s">
        <v>22</v>
      </c>
      <c r="I1954" s="3" t="s">
        <v>133</v>
      </c>
      <c r="J1954" s="3" t="s">
        <v>52</v>
      </c>
      <c r="K1954" s="3">
        <v>46</v>
      </c>
      <c r="L1954" s="3" t="s">
        <v>151</v>
      </c>
      <c r="M1954" s="3" t="str">
        <f>IF(shopping_behavior_updated[[#This Row],[Subscription Status]]="","desconocido",shopping_behavior_updated[[#This Row],[Subscription Status]])</f>
        <v>No</v>
      </c>
      <c r="N1954" s="3" t="s">
        <v>69</v>
      </c>
      <c r="O1954" s="3" t="s">
        <v>151</v>
      </c>
      <c r="P1954" s="3" t="s">
        <v>151</v>
      </c>
      <c r="Q1954" s="3">
        <v>50</v>
      </c>
      <c r="R1954" s="3" t="s">
        <v>32</v>
      </c>
      <c r="S1954" s="3" t="s">
        <v>75</v>
      </c>
      <c r="T1954" s="3">
        <f>COUNTBLANK(shopping_behavior_updated[Customer ID])</f>
        <v>0</v>
      </c>
      <c r="U1954" s="3">
        <f>IF(IFERROR(VLOOKUP(shopping_behavior_updated[[#This Row],[Customer ID]],A1955:$A$3902,1,FALSE),0),1,0)</f>
        <v>0</v>
      </c>
    </row>
    <row r="1955" spans="1:21" x14ac:dyDescent="0.2">
      <c r="A1955" s="3">
        <v>1954</v>
      </c>
      <c r="B1955" s="3">
        <v>25</v>
      </c>
      <c r="C1955" s="3" t="s">
        <v>18</v>
      </c>
      <c r="D1955" s="3" t="s">
        <v>86</v>
      </c>
      <c r="E1955" s="3" t="s">
        <v>20</v>
      </c>
      <c r="F1955" s="3">
        <v>33</v>
      </c>
      <c r="G1955" s="3" t="s">
        <v>111</v>
      </c>
      <c r="H1955" s="3" t="s">
        <v>91</v>
      </c>
      <c r="I1955" s="3" t="s">
        <v>95</v>
      </c>
      <c r="J1955" s="3" t="s">
        <v>36</v>
      </c>
      <c r="K1955" s="3">
        <v>48</v>
      </c>
      <c r="L1955" s="3" t="s">
        <v>151</v>
      </c>
      <c r="M1955" s="3" t="str">
        <f>IF(shopping_behavior_updated[[#This Row],[Subscription Status]]="","desconocido",shopping_behavior_updated[[#This Row],[Subscription Status]])</f>
        <v>No</v>
      </c>
      <c r="N1955" s="3" t="s">
        <v>53</v>
      </c>
      <c r="O1955" s="3" t="s">
        <v>151</v>
      </c>
      <c r="P1955" s="3" t="s">
        <v>151</v>
      </c>
      <c r="Q1955" s="3">
        <v>3</v>
      </c>
      <c r="R1955" s="3" t="s">
        <v>45</v>
      </c>
      <c r="S1955" s="3" t="s">
        <v>28</v>
      </c>
      <c r="T1955" s="3">
        <f>COUNTBLANK(shopping_behavior_updated[Customer ID])</f>
        <v>0</v>
      </c>
      <c r="U1955" s="3">
        <f>IF(IFERROR(VLOOKUP(shopping_behavior_updated[[#This Row],[Customer ID]],A1956:$A$3902,1,FALSE),0),1,0)</f>
        <v>0</v>
      </c>
    </row>
    <row r="1956" spans="1:21" x14ac:dyDescent="0.2">
      <c r="A1956" s="3">
        <v>1955</v>
      </c>
      <c r="B1956" s="3">
        <v>26</v>
      </c>
      <c r="C1956" s="3" t="s">
        <v>18</v>
      </c>
      <c r="D1956" s="3" t="s">
        <v>142</v>
      </c>
      <c r="E1956" s="3" t="s">
        <v>66</v>
      </c>
      <c r="F1956" s="3">
        <v>77</v>
      </c>
      <c r="G1956" s="3" t="s">
        <v>111</v>
      </c>
      <c r="H1956" s="3" t="s">
        <v>43</v>
      </c>
      <c r="I1956" s="3" t="s">
        <v>68</v>
      </c>
      <c r="J1956" s="3" t="s">
        <v>24</v>
      </c>
      <c r="K1956" s="3">
        <v>42</v>
      </c>
      <c r="L1956" s="3" t="s">
        <v>151</v>
      </c>
      <c r="M1956" s="3" t="str">
        <f>IF(shopping_behavior_updated[[#This Row],[Subscription Status]]="","desconocido",shopping_behavior_updated[[#This Row],[Subscription Status]])</f>
        <v>No</v>
      </c>
      <c r="N1956" s="3" t="s">
        <v>37</v>
      </c>
      <c r="O1956" s="3" t="s">
        <v>151</v>
      </c>
      <c r="P1956" s="3" t="s">
        <v>151</v>
      </c>
      <c r="Q1956" s="3">
        <v>3</v>
      </c>
      <c r="R1956" s="3" t="s">
        <v>27</v>
      </c>
      <c r="S1956" s="3" t="s">
        <v>57</v>
      </c>
      <c r="T1956" s="3">
        <f>COUNTBLANK(shopping_behavior_updated[Customer ID])</f>
        <v>0</v>
      </c>
      <c r="U1956" s="3">
        <f>IF(IFERROR(VLOOKUP(shopping_behavior_updated[[#This Row],[Customer ID]],A1957:$A$3902,1,FALSE),0),1,0)</f>
        <v>0</v>
      </c>
    </row>
    <row r="1957" spans="1:21" x14ac:dyDescent="0.2">
      <c r="A1957" s="3">
        <v>1956</v>
      </c>
      <c r="B1957" s="3">
        <v>50</v>
      </c>
      <c r="C1957" s="3" t="s">
        <v>18</v>
      </c>
      <c r="D1957" s="3" t="s">
        <v>103</v>
      </c>
      <c r="E1957" s="3" t="s">
        <v>20</v>
      </c>
      <c r="F1957" s="3">
        <v>56</v>
      </c>
      <c r="G1957" s="3" t="s">
        <v>30</v>
      </c>
      <c r="H1957" s="3" t="s">
        <v>43</v>
      </c>
      <c r="I1957" s="3" t="s">
        <v>68</v>
      </c>
      <c r="J1957" s="3" t="s">
        <v>24</v>
      </c>
      <c r="K1957" s="3">
        <v>49</v>
      </c>
      <c r="L1957" s="3" t="s">
        <v>151</v>
      </c>
      <c r="M1957" s="3" t="str">
        <f>IF(shopping_behavior_updated[[#This Row],[Subscription Status]]="","desconocido",shopping_behavior_updated[[#This Row],[Subscription Status]])</f>
        <v>No</v>
      </c>
      <c r="N1957" s="3" t="s">
        <v>26</v>
      </c>
      <c r="O1957" s="3" t="s">
        <v>151</v>
      </c>
      <c r="P1957" s="3" t="s">
        <v>151</v>
      </c>
      <c r="Q1957" s="3">
        <v>37</v>
      </c>
      <c r="R1957" s="3" t="s">
        <v>32</v>
      </c>
      <c r="S1957" s="3" t="s">
        <v>87</v>
      </c>
      <c r="T1957" s="3">
        <f>COUNTBLANK(shopping_behavior_updated[Customer ID])</f>
        <v>0</v>
      </c>
      <c r="U1957" s="3">
        <f>IF(IFERROR(VLOOKUP(shopping_behavior_updated[[#This Row],[Customer ID]],A1958:$A$3902,1,FALSE),0),1,0)</f>
        <v>0</v>
      </c>
    </row>
    <row r="1958" spans="1:21" x14ac:dyDescent="0.2">
      <c r="A1958" s="3">
        <v>1957</v>
      </c>
      <c r="B1958" s="3">
        <v>70</v>
      </c>
      <c r="C1958" s="3" t="s">
        <v>18</v>
      </c>
      <c r="D1958" s="3" t="s">
        <v>124</v>
      </c>
      <c r="E1958" s="3" t="s">
        <v>20</v>
      </c>
      <c r="F1958" s="3">
        <v>37</v>
      </c>
      <c r="G1958" s="3" t="s">
        <v>100</v>
      </c>
      <c r="H1958" s="3" t="s">
        <v>43</v>
      </c>
      <c r="I1958" s="3" t="s">
        <v>68</v>
      </c>
      <c r="J1958" s="3" t="s">
        <v>24</v>
      </c>
      <c r="K1958" s="3">
        <v>49</v>
      </c>
      <c r="L1958" s="3" t="s">
        <v>151</v>
      </c>
      <c r="M1958" s="3" t="str">
        <f>IF(shopping_behavior_updated[[#This Row],[Subscription Status]]="","desconocido",shopping_behavior_updated[[#This Row],[Subscription Status]])</f>
        <v>No</v>
      </c>
      <c r="N1958" s="3" t="s">
        <v>26</v>
      </c>
      <c r="O1958" s="3" t="s">
        <v>151</v>
      </c>
      <c r="P1958" s="3" t="s">
        <v>151</v>
      </c>
      <c r="Q1958" s="3">
        <v>20</v>
      </c>
      <c r="R1958" s="3" t="s">
        <v>38</v>
      </c>
      <c r="S1958" s="3" t="s">
        <v>28</v>
      </c>
      <c r="T1958" s="3">
        <f>COUNTBLANK(shopping_behavior_updated[Customer ID])</f>
        <v>0</v>
      </c>
      <c r="U1958" s="3">
        <f>IF(IFERROR(VLOOKUP(shopping_behavior_updated[[#This Row],[Customer ID]],A1959:$A$3902,1,FALSE),0),1,0)</f>
        <v>0</v>
      </c>
    </row>
    <row r="1959" spans="1:21" x14ac:dyDescent="0.2">
      <c r="A1959" s="3">
        <v>1958</v>
      </c>
      <c r="B1959" s="3">
        <v>68</v>
      </c>
      <c r="C1959" s="3" t="s">
        <v>18</v>
      </c>
      <c r="D1959" s="3" t="s">
        <v>142</v>
      </c>
      <c r="E1959" s="3" t="s">
        <v>66</v>
      </c>
      <c r="F1959" s="3">
        <v>54</v>
      </c>
      <c r="G1959" s="3" t="s">
        <v>130</v>
      </c>
      <c r="H1959" s="3" t="s">
        <v>43</v>
      </c>
      <c r="I1959" s="3" t="s">
        <v>108</v>
      </c>
      <c r="J1959" s="3" t="s">
        <v>36</v>
      </c>
      <c r="K1959" s="3">
        <v>45</v>
      </c>
      <c r="L1959" s="3" t="s">
        <v>151</v>
      </c>
      <c r="M1959" s="3" t="str">
        <f>IF(shopping_behavior_updated[[#This Row],[Subscription Status]]="","desconocido",shopping_behavior_updated[[#This Row],[Subscription Status]])</f>
        <v>No</v>
      </c>
      <c r="N1959" s="3" t="s">
        <v>73</v>
      </c>
      <c r="O1959" s="3" t="s">
        <v>151</v>
      </c>
      <c r="P1959" s="3" t="s">
        <v>151</v>
      </c>
      <c r="Q1959" s="3">
        <v>26</v>
      </c>
      <c r="R1959" s="3" t="s">
        <v>32</v>
      </c>
      <c r="S1959" s="3" t="s">
        <v>75</v>
      </c>
      <c r="T1959" s="3">
        <f>COUNTBLANK(shopping_behavior_updated[Customer ID])</f>
        <v>0</v>
      </c>
      <c r="U1959" s="3">
        <f>IF(IFERROR(VLOOKUP(shopping_behavior_updated[[#This Row],[Customer ID]],A1960:$A$3902,1,FALSE),0),1,0)</f>
        <v>0</v>
      </c>
    </row>
    <row r="1960" spans="1:21" x14ac:dyDescent="0.2">
      <c r="A1960" s="3">
        <v>1959</v>
      </c>
      <c r="B1960" s="3">
        <v>39</v>
      </c>
      <c r="C1960" s="3" t="s">
        <v>18</v>
      </c>
      <c r="D1960" s="3" t="s">
        <v>58</v>
      </c>
      <c r="E1960" s="3" t="s">
        <v>20</v>
      </c>
      <c r="F1960" s="3">
        <v>67</v>
      </c>
      <c r="G1960" s="3" t="s">
        <v>106</v>
      </c>
      <c r="H1960" s="3" t="s">
        <v>43</v>
      </c>
      <c r="I1960" s="3" t="s">
        <v>23</v>
      </c>
      <c r="J1960" s="3" t="s">
        <v>24</v>
      </c>
      <c r="K1960" s="3">
        <v>27</v>
      </c>
      <c r="L1960" s="3" t="s">
        <v>151</v>
      </c>
      <c r="M1960" s="3" t="str">
        <f>IF(shopping_behavior_updated[[#This Row],[Subscription Status]]="","desconocido",shopping_behavior_updated[[#This Row],[Subscription Status]])</f>
        <v>No</v>
      </c>
      <c r="N1960" s="3" t="s">
        <v>73</v>
      </c>
      <c r="O1960" s="3" t="s">
        <v>151</v>
      </c>
      <c r="P1960" s="3" t="s">
        <v>151</v>
      </c>
      <c r="Q1960" s="3">
        <v>47</v>
      </c>
      <c r="R1960" s="3" t="s">
        <v>32</v>
      </c>
      <c r="S1960" s="3" t="s">
        <v>57</v>
      </c>
      <c r="T1960" s="3">
        <f>COUNTBLANK(shopping_behavior_updated[Customer ID])</f>
        <v>0</v>
      </c>
      <c r="U1960" s="3">
        <f>IF(IFERROR(VLOOKUP(shopping_behavior_updated[[#This Row],[Customer ID]],A1961:$A$3902,1,FALSE),0),1,0)</f>
        <v>0</v>
      </c>
    </row>
    <row r="1961" spans="1:21" x14ac:dyDescent="0.2">
      <c r="A1961" s="3">
        <v>1960</v>
      </c>
      <c r="B1961" s="3">
        <v>46</v>
      </c>
      <c r="C1961" s="3" t="s">
        <v>18</v>
      </c>
      <c r="D1961" s="3" t="s">
        <v>70</v>
      </c>
      <c r="E1961" s="3" t="s">
        <v>41</v>
      </c>
      <c r="F1961" s="3">
        <v>90</v>
      </c>
      <c r="G1961" s="3" t="s">
        <v>111</v>
      </c>
      <c r="H1961" s="3" t="s">
        <v>43</v>
      </c>
      <c r="I1961" s="3" t="s">
        <v>51</v>
      </c>
      <c r="J1961" s="3" t="s">
        <v>56</v>
      </c>
      <c r="K1961" s="3">
        <v>31</v>
      </c>
      <c r="L1961" s="3" t="s">
        <v>151</v>
      </c>
      <c r="M1961" s="3" t="str">
        <f>IF(shopping_behavior_updated[[#This Row],[Subscription Status]]="","desconocido",shopping_behavior_updated[[#This Row],[Subscription Status]])</f>
        <v>No</v>
      </c>
      <c r="N1961" s="3" t="s">
        <v>73</v>
      </c>
      <c r="O1961" s="3" t="s">
        <v>151</v>
      </c>
      <c r="P1961" s="3" t="s">
        <v>151</v>
      </c>
      <c r="Q1961" s="3">
        <v>7</v>
      </c>
      <c r="R1961" s="3" t="s">
        <v>38</v>
      </c>
      <c r="S1961" s="3" t="s">
        <v>96</v>
      </c>
      <c r="T1961" s="3">
        <f>COUNTBLANK(shopping_behavior_updated[Customer ID])</f>
        <v>0</v>
      </c>
      <c r="U1961" s="3">
        <f>IF(IFERROR(VLOOKUP(shopping_behavior_updated[[#This Row],[Customer ID]],A1962:$A$3902,1,FALSE),0),1,0)</f>
        <v>0</v>
      </c>
    </row>
    <row r="1962" spans="1:21" x14ac:dyDescent="0.2">
      <c r="A1962" s="3">
        <v>1961</v>
      </c>
      <c r="B1962" s="3">
        <v>57</v>
      </c>
      <c r="C1962" s="3" t="s">
        <v>18</v>
      </c>
      <c r="D1962" s="3" t="s">
        <v>33</v>
      </c>
      <c r="E1962" s="3" t="s">
        <v>20</v>
      </c>
      <c r="F1962" s="3">
        <v>72</v>
      </c>
      <c r="G1962" s="3" t="s">
        <v>34</v>
      </c>
      <c r="H1962" s="3" t="s">
        <v>22</v>
      </c>
      <c r="I1962" s="3" t="s">
        <v>107</v>
      </c>
      <c r="J1962" s="3" t="s">
        <v>52</v>
      </c>
      <c r="K1962" s="3">
        <v>33</v>
      </c>
      <c r="L1962" s="3" t="s">
        <v>151</v>
      </c>
      <c r="M1962" s="3" t="str">
        <f>IF(shopping_behavior_updated[[#This Row],[Subscription Status]]="","desconocido",shopping_behavior_updated[[#This Row],[Subscription Status]])</f>
        <v>No</v>
      </c>
      <c r="N1962" s="3" t="s">
        <v>69</v>
      </c>
      <c r="O1962" s="3" t="s">
        <v>151</v>
      </c>
      <c r="P1962" s="3" t="s">
        <v>151</v>
      </c>
      <c r="Q1962" s="3">
        <v>40</v>
      </c>
      <c r="R1962" s="3" t="s">
        <v>38</v>
      </c>
      <c r="S1962" s="3" t="s">
        <v>48</v>
      </c>
      <c r="T1962" s="3">
        <f>COUNTBLANK(shopping_behavior_updated[Customer ID])</f>
        <v>0</v>
      </c>
      <c r="U1962" s="3">
        <f>IF(IFERROR(VLOOKUP(shopping_behavior_updated[[#This Row],[Customer ID]],A1963:$A$3902,1,FALSE),0),1,0)</f>
        <v>0</v>
      </c>
    </row>
    <row r="1963" spans="1:21" x14ac:dyDescent="0.2">
      <c r="A1963" s="3">
        <v>1962</v>
      </c>
      <c r="B1963" s="3">
        <v>47</v>
      </c>
      <c r="C1963" s="3" t="s">
        <v>18</v>
      </c>
      <c r="D1963" s="3" t="s">
        <v>136</v>
      </c>
      <c r="E1963" s="3" t="s">
        <v>41</v>
      </c>
      <c r="F1963" s="3">
        <v>59</v>
      </c>
      <c r="G1963" s="3" t="s">
        <v>106</v>
      </c>
      <c r="H1963" s="3" t="s">
        <v>22</v>
      </c>
      <c r="I1963" s="3" t="s">
        <v>93</v>
      </c>
      <c r="J1963" s="3" t="s">
        <v>52</v>
      </c>
      <c r="K1963" s="3">
        <v>26</v>
      </c>
      <c r="L1963" s="3" t="s">
        <v>151</v>
      </c>
      <c r="M1963" s="3" t="str">
        <f>IF(shopping_behavior_updated[[#This Row],[Subscription Status]]="","desconocido",shopping_behavior_updated[[#This Row],[Subscription Status]])</f>
        <v>No</v>
      </c>
      <c r="N1963" s="3" t="s">
        <v>37</v>
      </c>
      <c r="O1963" s="3" t="s">
        <v>151</v>
      </c>
      <c r="P1963" s="3" t="s">
        <v>151</v>
      </c>
      <c r="Q1963" s="3">
        <v>45</v>
      </c>
      <c r="R1963" s="3" t="s">
        <v>85</v>
      </c>
      <c r="S1963" s="3" t="s">
        <v>57</v>
      </c>
      <c r="T1963" s="3">
        <f>COUNTBLANK(shopping_behavior_updated[Customer ID])</f>
        <v>0</v>
      </c>
      <c r="U1963" s="3">
        <f>IF(IFERROR(VLOOKUP(shopping_behavior_updated[[#This Row],[Customer ID]],A1964:$A$3902,1,FALSE),0),1,0)</f>
        <v>0</v>
      </c>
    </row>
    <row r="1964" spans="1:21" x14ac:dyDescent="0.2">
      <c r="A1964" s="3">
        <v>1963</v>
      </c>
      <c r="B1964" s="3">
        <v>40</v>
      </c>
      <c r="C1964" s="3" t="s">
        <v>18</v>
      </c>
      <c r="D1964" s="3" t="s">
        <v>123</v>
      </c>
      <c r="E1964" s="3" t="s">
        <v>66</v>
      </c>
      <c r="F1964" s="3">
        <v>45</v>
      </c>
      <c r="G1964" s="3" t="s">
        <v>145</v>
      </c>
      <c r="H1964" s="3" t="s">
        <v>43</v>
      </c>
      <c r="I1964" s="3" t="s">
        <v>64</v>
      </c>
      <c r="J1964" s="3" t="s">
        <v>56</v>
      </c>
      <c r="K1964" s="3">
        <v>44</v>
      </c>
      <c r="L1964" s="3" t="s">
        <v>151</v>
      </c>
      <c r="M1964" s="3" t="str">
        <f>IF(shopping_behavior_updated[[#This Row],[Subscription Status]]="","desconocido",shopping_behavior_updated[[#This Row],[Subscription Status]])</f>
        <v>No</v>
      </c>
      <c r="N1964" s="3" t="s">
        <v>53</v>
      </c>
      <c r="O1964" s="3" t="s">
        <v>151</v>
      </c>
      <c r="P1964" s="3" t="s">
        <v>151</v>
      </c>
      <c r="Q1964" s="3">
        <v>20</v>
      </c>
      <c r="R1964" s="3" t="s">
        <v>45</v>
      </c>
      <c r="S1964" s="3" t="s">
        <v>28</v>
      </c>
      <c r="T1964" s="3">
        <f>COUNTBLANK(shopping_behavior_updated[Customer ID])</f>
        <v>0</v>
      </c>
      <c r="U1964" s="3">
        <f>IF(IFERROR(VLOOKUP(shopping_behavior_updated[[#This Row],[Customer ID]],A1965:$A$3902,1,FALSE),0),1,0)</f>
        <v>0</v>
      </c>
    </row>
    <row r="1965" spans="1:21" x14ac:dyDescent="0.2">
      <c r="A1965" s="3">
        <v>1964</v>
      </c>
      <c r="B1965" s="3">
        <v>52</v>
      </c>
      <c r="C1965" s="3" t="s">
        <v>18</v>
      </c>
      <c r="D1965" s="3" t="s">
        <v>58</v>
      </c>
      <c r="E1965" s="3" t="s">
        <v>20</v>
      </c>
      <c r="F1965" s="3">
        <v>30</v>
      </c>
      <c r="G1965" s="3" t="s">
        <v>150</v>
      </c>
      <c r="H1965" s="3" t="s">
        <v>22</v>
      </c>
      <c r="I1965" s="3" t="s">
        <v>68</v>
      </c>
      <c r="J1965" s="3" t="s">
        <v>36</v>
      </c>
      <c r="K1965" s="3">
        <v>39</v>
      </c>
      <c r="L1965" s="3" t="s">
        <v>151</v>
      </c>
      <c r="M1965" s="3" t="str">
        <f>IF(shopping_behavior_updated[[#This Row],[Subscription Status]]="","desconocido",shopping_behavior_updated[[#This Row],[Subscription Status]])</f>
        <v>No</v>
      </c>
      <c r="N1965" s="3" t="s">
        <v>53</v>
      </c>
      <c r="O1965" s="3" t="s">
        <v>151</v>
      </c>
      <c r="P1965" s="3" t="s">
        <v>151</v>
      </c>
      <c r="Q1965" s="3">
        <v>11</v>
      </c>
      <c r="R1965" s="3" t="s">
        <v>38</v>
      </c>
      <c r="S1965" s="3" t="s">
        <v>39</v>
      </c>
      <c r="T1965" s="3">
        <f>COUNTBLANK(shopping_behavior_updated[Customer ID])</f>
        <v>0</v>
      </c>
      <c r="U1965" s="3">
        <f>IF(IFERROR(VLOOKUP(shopping_behavior_updated[[#This Row],[Customer ID]],A1966:$A$3902,1,FALSE),0),1,0)</f>
        <v>0</v>
      </c>
    </row>
    <row r="1966" spans="1:21" x14ac:dyDescent="0.2">
      <c r="A1966" s="3">
        <v>1965</v>
      </c>
      <c r="B1966" s="3">
        <v>40</v>
      </c>
      <c r="C1966" s="3" t="s">
        <v>18</v>
      </c>
      <c r="D1966" s="3" t="s">
        <v>94</v>
      </c>
      <c r="E1966" s="3" t="s">
        <v>20</v>
      </c>
      <c r="F1966" s="3">
        <v>51</v>
      </c>
      <c r="G1966" s="3" t="s">
        <v>63</v>
      </c>
      <c r="H1966" s="3" t="s">
        <v>35</v>
      </c>
      <c r="I1966" s="3" t="s">
        <v>108</v>
      </c>
      <c r="J1966" s="3" t="s">
        <v>52</v>
      </c>
      <c r="K1966" s="3">
        <v>46</v>
      </c>
      <c r="L1966" s="3" t="s">
        <v>151</v>
      </c>
      <c r="M1966" s="3" t="str">
        <f>IF(shopping_behavior_updated[[#This Row],[Subscription Status]]="","desconocido",shopping_behavior_updated[[#This Row],[Subscription Status]])</f>
        <v>No</v>
      </c>
      <c r="N1966" s="3" t="s">
        <v>26</v>
      </c>
      <c r="O1966" s="3" t="s">
        <v>151</v>
      </c>
      <c r="P1966" s="3" t="s">
        <v>151</v>
      </c>
      <c r="Q1966" s="3">
        <v>50</v>
      </c>
      <c r="R1966" s="3" t="s">
        <v>85</v>
      </c>
      <c r="S1966" s="3" t="s">
        <v>87</v>
      </c>
      <c r="T1966" s="3">
        <f>COUNTBLANK(shopping_behavior_updated[Customer ID])</f>
        <v>0</v>
      </c>
      <c r="U1966" s="3">
        <f>IF(IFERROR(VLOOKUP(shopping_behavior_updated[[#This Row],[Customer ID]],A1967:$A$3902,1,FALSE),0),1,0)</f>
        <v>0</v>
      </c>
    </row>
    <row r="1967" spans="1:21" x14ac:dyDescent="0.2">
      <c r="A1967" s="3">
        <v>1966</v>
      </c>
      <c r="B1967" s="3">
        <v>67</v>
      </c>
      <c r="C1967" s="3" t="s">
        <v>18</v>
      </c>
      <c r="D1967" s="3" t="s">
        <v>29</v>
      </c>
      <c r="E1967" s="3" t="s">
        <v>20</v>
      </c>
      <c r="F1967" s="3">
        <v>90</v>
      </c>
      <c r="G1967" s="3" t="s">
        <v>115</v>
      </c>
      <c r="H1967" s="3" t="s">
        <v>43</v>
      </c>
      <c r="I1967" s="3" t="s">
        <v>51</v>
      </c>
      <c r="J1967" s="3" t="s">
        <v>56</v>
      </c>
      <c r="K1967" s="3">
        <v>49</v>
      </c>
      <c r="L1967" s="3" t="s">
        <v>151</v>
      </c>
      <c r="M1967" s="3" t="str">
        <f>IF(shopping_behavior_updated[[#This Row],[Subscription Status]]="","desconocido",shopping_behavior_updated[[#This Row],[Subscription Status]])</f>
        <v>No</v>
      </c>
      <c r="N1967" s="3" t="s">
        <v>26</v>
      </c>
      <c r="O1967" s="3" t="s">
        <v>151</v>
      </c>
      <c r="P1967" s="3" t="s">
        <v>151</v>
      </c>
      <c r="Q1967" s="3">
        <v>25</v>
      </c>
      <c r="R1967" s="3" t="s">
        <v>85</v>
      </c>
      <c r="S1967" s="3" t="s">
        <v>57</v>
      </c>
      <c r="T1967" s="3">
        <f>COUNTBLANK(shopping_behavior_updated[Customer ID])</f>
        <v>0</v>
      </c>
      <c r="U1967" s="3">
        <f>IF(IFERROR(VLOOKUP(shopping_behavior_updated[[#This Row],[Customer ID]],A1968:$A$3902,1,FALSE),0),1,0)</f>
        <v>0</v>
      </c>
    </row>
    <row r="1968" spans="1:21" x14ac:dyDescent="0.2">
      <c r="A1968" s="3">
        <v>1967</v>
      </c>
      <c r="B1968" s="3">
        <v>67</v>
      </c>
      <c r="C1968" s="3" t="s">
        <v>18</v>
      </c>
      <c r="D1968" s="3" t="s">
        <v>101</v>
      </c>
      <c r="E1968" s="3" t="s">
        <v>62</v>
      </c>
      <c r="F1968" s="3">
        <v>95</v>
      </c>
      <c r="G1968" s="3" t="s">
        <v>115</v>
      </c>
      <c r="H1968" s="3" t="s">
        <v>91</v>
      </c>
      <c r="I1968" s="3" t="s">
        <v>72</v>
      </c>
      <c r="J1968" s="3" t="s">
        <v>24</v>
      </c>
      <c r="K1968" s="3">
        <v>37</v>
      </c>
      <c r="L1968" s="3" t="s">
        <v>151</v>
      </c>
      <c r="M1968" s="3" t="str">
        <f>IF(shopping_behavior_updated[[#This Row],[Subscription Status]]="","desconocido",shopping_behavior_updated[[#This Row],[Subscription Status]])</f>
        <v>No</v>
      </c>
      <c r="N1968" s="3" t="s">
        <v>26</v>
      </c>
      <c r="O1968" s="3" t="s">
        <v>151</v>
      </c>
      <c r="P1968" s="3" t="s">
        <v>151</v>
      </c>
      <c r="Q1968" s="3">
        <v>5</v>
      </c>
      <c r="R1968" s="3" t="s">
        <v>38</v>
      </c>
      <c r="S1968" s="3" t="s">
        <v>28</v>
      </c>
      <c r="T1968" s="3">
        <f>COUNTBLANK(shopping_behavior_updated[Customer ID])</f>
        <v>0</v>
      </c>
      <c r="U1968" s="3">
        <f>IF(IFERROR(VLOOKUP(shopping_behavior_updated[[#This Row],[Customer ID]],A1969:$A$3902,1,FALSE),0),1,0)</f>
        <v>0</v>
      </c>
    </row>
    <row r="1969" spans="1:21" x14ac:dyDescent="0.2">
      <c r="A1969" s="3">
        <v>1968</v>
      </c>
      <c r="B1969" s="3">
        <v>37</v>
      </c>
      <c r="C1969" s="3" t="s">
        <v>18</v>
      </c>
      <c r="D1969" s="3" t="s">
        <v>80</v>
      </c>
      <c r="E1969" s="3" t="s">
        <v>20</v>
      </c>
      <c r="F1969" s="3">
        <v>81</v>
      </c>
      <c r="G1969" s="3" t="s">
        <v>141</v>
      </c>
      <c r="H1969" s="3" t="s">
        <v>22</v>
      </c>
      <c r="I1969" s="3" t="s">
        <v>133</v>
      </c>
      <c r="J1969" s="3" t="s">
        <v>56</v>
      </c>
      <c r="K1969" s="3">
        <v>37</v>
      </c>
      <c r="L1969" s="3" t="s">
        <v>151</v>
      </c>
      <c r="M1969" s="3" t="str">
        <f>IF(shopping_behavior_updated[[#This Row],[Subscription Status]]="","desconocido",shopping_behavior_updated[[#This Row],[Subscription Status]])</f>
        <v>No</v>
      </c>
      <c r="N1969" s="3" t="s">
        <v>53</v>
      </c>
      <c r="O1969" s="3" t="s">
        <v>151</v>
      </c>
      <c r="P1969" s="3" t="s">
        <v>151</v>
      </c>
      <c r="Q1969" s="3">
        <v>4</v>
      </c>
      <c r="R1969" s="3" t="s">
        <v>27</v>
      </c>
      <c r="S1969" s="3" t="s">
        <v>48</v>
      </c>
      <c r="T1969" s="3">
        <f>COUNTBLANK(shopping_behavior_updated[Customer ID])</f>
        <v>0</v>
      </c>
      <c r="U1969" s="3">
        <f>IF(IFERROR(VLOOKUP(shopping_behavior_updated[[#This Row],[Customer ID]],A1970:$A$3902,1,FALSE),0),1,0)</f>
        <v>0</v>
      </c>
    </row>
    <row r="1970" spans="1:21" x14ac:dyDescent="0.2">
      <c r="A1970" s="3">
        <v>1969</v>
      </c>
      <c r="B1970" s="3">
        <v>67</v>
      </c>
      <c r="C1970" s="3" t="s">
        <v>18</v>
      </c>
      <c r="D1970" s="3" t="s">
        <v>54</v>
      </c>
      <c r="E1970" s="3" t="s">
        <v>20</v>
      </c>
      <c r="F1970" s="3">
        <v>70</v>
      </c>
      <c r="G1970" s="3" t="s">
        <v>147</v>
      </c>
      <c r="H1970" s="3" t="s">
        <v>35</v>
      </c>
      <c r="I1970" s="3" t="s">
        <v>143</v>
      </c>
      <c r="J1970" s="3" t="s">
        <v>36</v>
      </c>
      <c r="K1970" s="3">
        <v>42</v>
      </c>
      <c r="L1970" s="3" t="s">
        <v>151</v>
      </c>
      <c r="M1970" s="3" t="str">
        <f>IF(shopping_behavior_updated[[#This Row],[Subscription Status]]="","desconocido",shopping_behavior_updated[[#This Row],[Subscription Status]])</f>
        <v>No</v>
      </c>
      <c r="N1970" s="3" t="s">
        <v>53</v>
      </c>
      <c r="O1970" s="3" t="s">
        <v>151</v>
      </c>
      <c r="P1970" s="3" t="s">
        <v>151</v>
      </c>
      <c r="Q1970" s="3">
        <v>25</v>
      </c>
      <c r="R1970" s="3" t="s">
        <v>38</v>
      </c>
      <c r="S1970" s="3" t="s">
        <v>39</v>
      </c>
      <c r="T1970" s="3">
        <f>COUNTBLANK(shopping_behavior_updated[Customer ID])</f>
        <v>0</v>
      </c>
      <c r="U1970" s="3">
        <f>IF(IFERROR(VLOOKUP(shopping_behavior_updated[[#This Row],[Customer ID]],A1971:$A$3902,1,FALSE),0),1,0)</f>
        <v>0</v>
      </c>
    </row>
    <row r="1971" spans="1:21" x14ac:dyDescent="0.2">
      <c r="A1971" s="3">
        <v>1970</v>
      </c>
      <c r="B1971" s="3">
        <v>64</v>
      </c>
      <c r="C1971" s="3" t="s">
        <v>18</v>
      </c>
      <c r="D1971" s="3" t="s">
        <v>80</v>
      </c>
      <c r="E1971" s="3" t="s">
        <v>20</v>
      </c>
      <c r="F1971" s="3">
        <v>32</v>
      </c>
      <c r="G1971" s="3" t="s">
        <v>59</v>
      </c>
      <c r="H1971" s="3" t="s">
        <v>35</v>
      </c>
      <c r="I1971" s="3" t="s">
        <v>108</v>
      </c>
      <c r="J1971" s="3" t="s">
        <v>24</v>
      </c>
      <c r="K1971" s="3">
        <v>35</v>
      </c>
      <c r="L1971" s="3" t="s">
        <v>151</v>
      </c>
      <c r="M1971" s="3" t="str">
        <f>IF(shopping_behavior_updated[[#This Row],[Subscription Status]]="","desconocido",shopping_behavior_updated[[#This Row],[Subscription Status]])</f>
        <v>No</v>
      </c>
      <c r="N1971" s="3" t="s">
        <v>44</v>
      </c>
      <c r="O1971" s="3" t="s">
        <v>151</v>
      </c>
      <c r="P1971" s="3" t="s">
        <v>151</v>
      </c>
      <c r="Q1971" s="3">
        <v>11</v>
      </c>
      <c r="R1971" s="3" t="s">
        <v>74</v>
      </c>
      <c r="S1971" s="3" t="s">
        <v>28</v>
      </c>
      <c r="T1971" s="3">
        <f>COUNTBLANK(shopping_behavior_updated[Customer ID])</f>
        <v>0</v>
      </c>
      <c r="U1971" s="3">
        <f>IF(IFERROR(VLOOKUP(shopping_behavior_updated[[#This Row],[Customer ID]],A1972:$A$3902,1,FALSE),0),1,0)</f>
        <v>0</v>
      </c>
    </row>
    <row r="1972" spans="1:21" x14ac:dyDescent="0.2">
      <c r="A1972" s="3">
        <v>1971</v>
      </c>
      <c r="B1972" s="3">
        <v>28</v>
      </c>
      <c r="C1972" s="3" t="s">
        <v>18</v>
      </c>
      <c r="D1972" s="3" t="s">
        <v>132</v>
      </c>
      <c r="E1972" s="3" t="s">
        <v>66</v>
      </c>
      <c r="F1972" s="3">
        <v>94</v>
      </c>
      <c r="G1972" s="3" t="s">
        <v>127</v>
      </c>
      <c r="H1972" s="3" t="s">
        <v>43</v>
      </c>
      <c r="I1972" s="3" t="s">
        <v>125</v>
      </c>
      <c r="J1972" s="3" t="s">
        <v>36</v>
      </c>
      <c r="K1972" s="3">
        <v>29</v>
      </c>
      <c r="L1972" s="3" t="s">
        <v>151</v>
      </c>
      <c r="M1972" s="3" t="str">
        <f>IF(shopping_behavior_updated[[#This Row],[Subscription Status]]="","desconocido",shopping_behavior_updated[[#This Row],[Subscription Status]])</f>
        <v>No</v>
      </c>
      <c r="N1972" s="3" t="s">
        <v>44</v>
      </c>
      <c r="O1972" s="3" t="s">
        <v>151</v>
      </c>
      <c r="P1972" s="3" t="s">
        <v>151</v>
      </c>
      <c r="Q1972" s="3">
        <v>4</v>
      </c>
      <c r="R1972" s="3" t="s">
        <v>38</v>
      </c>
      <c r="S1972" s="3" t="s">
        <v>75</v>
      </c>
      <c r="T1972" s="3">
        <f>COUNTBLANK(shopping_behavior_updated[Customer ID])</f>
        <v>0</v>
      </c>
      <c r="U1972" s="3">
        <f>IF(IFERROR(VLOOKUP(shopping_behavior_updated[[#This Row],[Customer ID]],A1973:$A$3902,1,FALSE),0),1,0)</f>
        <v>0</v>
      </c>
    </row>
    <row r="1973" spans="1:21" x14ac:dyDescent="0.2">
      <c r="A1973" s="3">
        <v>1972</v>
      </c>
      <c r="B1973" s="3">
        <v>54</v>
      </c>
      <c r="C1973" s="3" t="s">
        <v>18</v>
      </c>
      <c r="D1973" s="3" t="s">
        <v>123</v>
      </c>
      <c r="E1973" s="3" t="s">
        <v>66</v>
      </c>
      <c r="F1973" s="3">
        <v>29</v>
      </c>
      <c r="G1973" s="3" t="s">
        <v>137</v>
      </c>
      <c r="H1973" s="3" t="s">
        <v>91</v>
      </c>
      <c r="I1973" s="3" t="s">
        <v>125</v>
      </c>
      <c r="J1973" s="3" t="s">
        <v>36</v>
      </c>
      <c r="K1973" s="3">
        <v>34</v>
      </c>
      <c r="L1973" s="3" t="s">
        <v>151</v>
      </c>
      <c r="M1973" s="3" t="str">
        <f>IF(shopping_behavior_updated[[#This Row],[Subscription Status]]="","desconocido",shopping_behavior_updated[[#This Row],[Subscription Status]])</f>
        <v>No</v>
      </c>
      <c r="N1973" s="3" t="s">
        <v>44</v>
      </c>
      <c r="O1973" s="3" t="s">
        <v>151</v>
      </c>
      <c r="P1973" s="3" t="s">
        <v>151</v>
      </c>
      <c r="Q1973" s="3">
        <v>1</v>
      </c>
      <c r="R1973" s="3" t="s">
        <v>27</v>
      </c>
      <c r="S1973" s="3" t="s">
        <v>87</v>
      </c>
      <c r="T1973" s="3">
        <f>COUNTBLANK(shopping_behavior_updated[Customer ID])</f>
        <v>0</v>
      </c>
      <c r="U1973" s="3">
        <f>IF(IFERROR(VLOOKUP(shopping_behavior_updated[[#This Row],[Customer ID]],A1974:$A$3902,1,FALSE),0),1,0)</f>
        <v>0</v>
      </c>
    </row>
    <row r="1974" spans="1:21" x14ac:dyDescent="0.2">
      <c r="A1974" s="3">
        <v>1973</v>
      </c>
      <c r="B1974" s="3">
        <v>54</v>
      </c>
      <c r="C1974" s="3" t="s">
        <v>18</v>
      </c>
      <c r="D1974" s="3" t="s">
        <v>131</v>
      </c>
      <c r="E1974" s="3" t="s">
        <v>66</v>
      </c>
      <c r="F1974" s="3">
        <v>31</v>
      </c>
      <c r="G1974" s="3" t="s">
        <v>59</v>
      </c>
      <c r="H1974" s="3" t="s">
        <v>43</v>
      </c>
      <c r="I1974" s="3" t="s">
        <v>64</v>
      </c>
      <c r="J1974" s="3" t="s">
        <v>52</v>
      </c>
      <c r="K1974" s="3">
        <v>33</v>
      </c>
      <c r="L1974" s="3" t="s">
        <v>151</v>
      </c>
      <c r="M1974" s="3" t="str">
        <f>IF(shopping_behavior_updated[[#This Row],[Subscription Status]]="","desconocido",shopping_behavior_updated[[#This Row],[Subscription Status]])</f>
        <v>No</v>
      </c>
      <c r="N1974" s="3" t="s">
        <v>26</v>
      </c>
      <c r="O1974" s="3" t="s">
        <v>151</v>
      </c>
      <c r="P1974" s="3" t="s">
        <v>151</v>
      </c>
      <c r="Q1974" s="3">
        <v>48</v>
      </c>
      <c r="R1974" s="3" t="s">
        <v>45</v>
      </c>
      <c r="S1974" s="3" t="s">
        <v>96</v>
      </c>
      <c r="T1974" s="3">
        <f>COUNTBLANK(shopping_behavior_updated[Customer ID])</f>
        <v>0</v>
      </c>
      <c r="U1974" s="3">
        <f>IF(IFERROR(VLOOKUP(shopping_behavior_updated[[#This Row],[Customer ID]],A1975:$A$3902,1,FALSE),0),1,0)</f>
        <v>0</v>
      </c>
    </row>
    <row r="1975" spans="1:21" x14ac:dyDescent="0.2">
      <c r="A1975" s="3">
        <v>1974</v>
      </c>
      <c r="B1975" s="3">
        <v>24</v>
      </c>
      <c r="C1975" s="3" t="s">
        <v>18</v>
      </c>
      <c r="D1975" s="3" t="s">
        <v>86</v>
      </c>
      <c r="E1975" s="3" t="s">
        <v>20</v>
      </c>
      <c r="F1975" s="3">
        <v>20</v>
      </c>
      <c r="G1975" s="3" t="s">
        <v>127</v>
      </c>
      <c r="H1975" s="3" t="s">
        <v>91</v>
      </c>
      <c r="I1975" s="3" t="s">
        <v>107</v>
      </c>
      <c r="J1975" s="3" t="s">
        <v>56</v>
      </c>
      <c r="K1975" s="3">
        <v>45</v>
      </c>
      <c r="L1975" s="3" t="s">
        <v>151</v>
      </c>
      <c r="M1975" s="3" t="str">
        <f>IF(shopping_behavior_updated[[#This Row],[Subscription Status]]="","desconocido",shopping_behavior_updated[[#This Row],[Subscription Status]])</f>
        <v>No</v>
      </c>
      <c r="N1975" s="3" t="s">
        <v>53</v>
      </c>
      <c r="O1975" s="3" t="s">
        <v>151</v>
      </c>
      <c r="P1975" s="3" t="s">
        <v>151</v>
      </c>
      <c r="Q1975" s="3">
        <v>9</v>
      </c>
      <c r="R1975" s="3" t="s">
        <v>27</v>
      </c>
      <c r="S1975" s="3" t="s">
        <v>96</v>
      </c>
      <c r="T1975" s="3">
        <f>COUNTBLANK(shopping_behavior_updated[Customer ID])</f>
        <v>0</v>
      </c>
      <c r="U1975" s="3">
        <f>IF(IFERROR(VLOOKUP(shopping_behavior_updated[[#This Row],[Customer ID]],A1976:$A$3902,1,FALSE),0),1,0)</f>
        <v>0</v>
      </c>
    </row>
    <row r="1976" spans="1:21" x14ac:dyDescent="0.2">
      <c r="A1976" s="3">
        <v>1975</v>
      </c>
      <c r="B1976" s="3">
        <v>27</v>
      </c>
      <c r="C1976" s="3" t="s">
        <v>18</v>
      </c>
      <c r="D1976" s="3" t="s">
        <v>142</v>
      </c>
      <c r="E1976" s="3" t="s">
        <v>66</v>
      </c>
      <c r="F1976" s="3">
        <v>44</v>
      </c>
      <c r="G1976" s="3" t="s">
        <v>121</v>
      </c>
      <c r="H1976" s="3" t="s">
        <v>43</v>
      </c>
      <c r="I1976" s="3" t="s">
        <v>99</v>
      </c>
      <c r="J1976" s="3" t="s">
        <v>24</v>
      </c>
      <c r="K1976" s="3">
        <v>46</v>
      </c>
      <c r="L1976" s="3" t="s">
        <v>151</v>
      </c>
      <c r="M1976" s="3" t="str">
        <f>IF(shopping_behavior_updated[[#This Row],[Subscription Status]]="","desconocido",shopping_behavior_updated[[#This Row],[Subscription Status]])</f>
        <v>No</v>
      </c>
      <c r="N1976" s="3" t="s">
        <v>69</v>
      </c>
      <c r="O1976" s="3" t="s">
        <v>151</v>
      </c>
      <c r="P1976" s="3" t="s">
        <v>151</v>
      </c>
      <c r="Q1976" s="3">
        <v>2</v>
      </c>
      <c r="R1976" s="3" t="s">
        <v>45</v>
      </c>
      <c r="S1976" s="3" t="s">
        <v>28</v>
      </c>
      <c r="T1976" s="3">
        <f>COUNTBLANK(shopping_behavior_updated[Customer ID])</f>
        <v>0</v>
      </c>
      <c r="U1976" s="3">
        <f>IF(IFERROR(VLOOKUP(shopping_behavior_updated[[#This Row],[Customer ID]],A1977:$A$3902,1,FALSE),0),1,0)</f>
        <v>0</v>
      </c>
    </row>
    <row r="1977" spans="1:21" x14ac:dyDescent="0.2">
      <c r="A1977" s="3">
        <v>1976</v>
      </c>
      <c r="B1977" s="3">
        <v>53</v>
      </c>
      <c r="C1977" s="3" t="s">
        <v>18</v>
      </c>
      <c r="D1977" s="3" t="s">
        <v>101</v>
      </c>
      <c r="E1977" s="3" t="s">
        <v>62</v>
      </c>
      <c r="F1977" s="3">
        <v>77</v>
      </c>
      <c r="G1977" s="3" t="s">
        <v>114</v>
      </c>
      <c r="H1977" s="3" t="s">
        <v>22</v>
      </c>
      <c r="I1977" s="3" t="s">
        <v>47</v>
      </c>
      <c r="J1977" s="3" t="s">
        <v>56</v>
      </c>
      <c r="K1977" s="3">
        <v>29</v>
      </c>
      <c r="L1977" s="3" t="s">
        <v>151</v>
      </c>
      <c r="M1977" s="3" t="str">
        <f>IF(shopping_behavior_updated[[#This Row],[Subscription Status]]="","desconocido",shopping_behavior_updated[[#This Row],[Subscription Status]])</f>
        <v>No</v>
      </c>
      <c r="N1977" s="3" t="s">
        <v>26</v>
      </c>
      <c r="O1977" s="3" t="s">
        <v>151</v>
      </c>
      <c r="P1977" s="3" t="s">
        <v>151</v>
      </c>
      <c r="Q1977" s="3">
        <v>4</v>
      </c>
      <c r="R1977" s="3" t="s">
        <v>32</v>
      </c>
      <c r="S1977" s="3" t="s">
        <v>57</v>
      </c>
      <c r="T1977" s="3">
        <f>COUNTBLANK(shopping_behavior_updated[Customer ID])</f>
        <v>0</v>
      </c>
      <c r="U1977" s="3">
        <f>IF(IFERROR(VLOOKUP(shopping_behavior_updated[[#This Row],[Customer ID]],A1978:$A$3902,1,FALSE),0),1,0)</f>
        <v>0</v>
      </c>
    </row>
    <row r="1978" spans="1:21" x14ac:dyDescent="0.2">
      <c r="A1978" s="3">
        <v>1977</v>
      </c>
      <c r="B1978" s="3">
        <v>32</v>
      </c>
      <c r="C1978" s="3" t="s">
        <v>18</v>
      </c>
      <c r="D1978" s="3" t="s">
        <v>65</v>
      </c>
      <c r="E1978" s="3" t="s">
        <v>66</v>
      </c>
      <c r="F1978" s="3">
        <v>51</v>
      </c>
      <c r="G1978" s="3" t="s">
        <v>50</v>
      </c>
      <c r="H1978" s="3" t="s">
        <v>43</v>
      </c>
      <c r="I1978" s="3" t="s">
        <v>68</v>
      </c>
      <c r="J1978" s="3" t="s">
        <v>36</v>
      </c>
      <c r="K1978" s="3">
        <v>32</v>
      </c>
      <c r="L1978" s="3" t="s">
        <v>151</v>
      </c>
      <c r="M1978" s="3" t="str">
        <f>IF(shopping_behavior_updated[[#This Row],[Subscription Status]]="","desconocido",shopping_behavior_updated[[#This Row],[Subscription Status]])</f>
        <v>No</v>
      </c>
      <c r="N1978" s="3" t="s">
        <v>44</v>
      </c>
      <c r="O1978" s="3" t="s">
        <v>151</v>
      </c>
      <c r="P1978" s="3" t="s">
        <v>151</v>
      </c>
      <c r="Q1978" s="3">
        <v>43</v>
      </c>
      <c r="R1978" s="3" t="s">
        <v>45</v>
      </c>
      <c r="S1978" s="3" t="s">
        <v>28</v>
      </c>
      <c r="T1978" s="3">
        <f>COUNTBLANK(shopping_behavior_updated[Customer ID])</f>
        <v>0</v>
      </c>
      <c r="U1978" s="3">
        <f>IF(IFERROR(VLOOKUP(shopping_behavior_updated[[#This Row],[Customer ID]],A1979:$A$3902,1,FALSE),0),1,0)</f>
        <v>0</v>
      </c>
    </row>
    <row r="1979" spans="1:21" x14ac:dyDescent="0.2">
      <c r="A1979" s="3">
        <v>1978</v>
      </c>
      <c r="B1979" s="3">
        <v>24</v>
      </c>
      <c r="C1979" s="3" t="s">
        <v>18</v>
      </c>
      <c r="D1979" s="3" t="s">
        <v>40</v>
      </c>
      <c r="E1979" s="3" t="s">
        <v>41</v>
      </c>
      <c r="F1979" s="3">
        <v>49</v>
      </c>
      <c r="G1979" s="3" t="s">
        <v>102</v>
      </c>
      <c r="H1979" s="3" t="s">
        <v>43</v>
      </c>
      <c r="I1979" s="3" t="s">
        <v>84</v>
      </c>
      <c r="J1979" s="3" t="s">
        <v>52</v>
      </c>
      <c r="K1979" s="3">
        <v>26</v>
      </c>
      <c r="L1979" s="3" t="s">
        <v>151</v>
      </c>
      <c r="M1979" s="3" t="str">
        <f>IF(shopping_behavior_updated[[#This Row],[Subscription Status]]="","desconocido",shopping_behavior_updated[[#This Row],[Subscription Status]])</f>
        <v>No</v>
      </c>
      <c r="N1979" s="3" t="s">
        <v>37</v>
      </c>
      <c r="O1979" s="3" t="s">
        <v>151</v>
      </c>
      <c r="P1979" s="3" t="s">
        <v>151</v>
      </c>
      <c r="Q1979" s="3">
        <v>32</v>
      </c>
      <c r="R1979" s="3" t="s">
        <v>74</v>
      </c>
      <c r="S1979" s="3" t="s">
        <v>48</v>
      </c>
      <c r="T1979" s="3">
        <f>COUNTBLANK(shopping_behavior_updated[Customer ID])</f>
        <v>0</v>
      </c>
      <c r="U1979" s="3">
        <f>IF(IFERROR(VLOOKUP(shopping_behavior_updated[[#This Row],[Customer ID]],A1980:$A$3902,1,FALSE),0),1,0)</f>
        <v>0</v>
      </c>
    </row>
    <row r="1980" spans="1:21" x14ac:dyDescent="0.2">
      <c r="A1980" s="3">
        <v>1979</v>
      </c>
      <c r="B1980" s="3">
        <v>45</v>
      </c>
      <c r="C1980" s="3" t="s">
        <v>18</v>
      </c>
      <c r="D1980" s="3" t="s">
        <v>88</v>
      </c>
      <c r="E1980" s="3" t="s">
        <v>66</v>
      </c>
      <c r="F1980" s="3">
        <v>78</v>
      </c>
      <c r="G1980" s="3" t="s">
        <v>34</v>
      </c>
      <c r="H1980" s="3" t="s">
        <v>22</v>
      </c>
      <c r="I1980" s="3" t="s">
        <v>135</v>
      </c>
      <c r="J1980" s="3" t="s">
        <v>36</v>
      </c>
      <c r="K1980" s="3">
        <v>38</v>
      </c>
      <c r="L1980" s="3" t="s">
        <v>151</v>
      </c>
      <c r="M1980" s="3" t="str">
        <f>IF(shopping_behavior_updated[[#This Row],[Subscription Status]]="","desconocido",shopping_behavior_updated[[#This Row],[Subscription Status]])</f>
        <v>No</v>
      </c>
      <c r="N1980" s="3" t="s">
        <v>73</v>
      </c>
      <c r="O1980" s="3" t="s">
        <v>151</v>
      </c>
      <c r="P1980" s="3" t="s">
        <v>151</v>
      </c>
      <c r="Q1980" s="3">
        <v>1</v>
      </c>
      <c r="R1980" s="3" t="s">
        <v>32</v>
      </c>
      <c r="S1980" s="3" t="s">
        <v>57</v>
      </c>
      <c r="T1980" s="3">
        <f>COUNTBLANK(shopping_behavior_updated[Customer ID])</f>
        <v>0</v>
      </c>
      <c r="U1980" s="3">
        <f>IF(IFERROR(VLOOKUP(shopping_behavior_updated[[#This Row],[Customer ID]],A1981:$A$3902,1,FALSE),0),1,0)</f>
        <v>0</v>
      </c>
    </row>
    <row r="1981" spans="1:21" x14ac:dyDescent="0.2">
      <c r="A1981" s="3">
        <v>1980</v>
      </c>
      <c r="B1981" s="3">
        <v>49</v>
      </c>
      <c r="C1981" s="3" t="s">
        <v>18</v>
      </c>
      <c r="D1981" s="3" t="s">
        <v>33</v>
      </c>
      <c r="E1981" s="3" t="s">
        <v>20</v>
      </c>
      <c r="F1981" s="3">
        <v>98</v>
      </c>
      <c r="G1981" s="3" t="s">
        <v>121</v>
      </c>
      <c r="H1981" s="3" t="s">
        <v>22</v>
      </c>
      <c r="I1981" s="3" t="s">
        <v>143</v>
      </c>
      <c r="J1981" s="3" t="s">
        <v>36</v>
      </c>
      <c r="K1981" s="3">
        <v>28</v>
      </c>
      <c r="L1981" s="3" t="s">
        <v>151</v>
      </c>
      <c r="M1981" s="3" t="str">
        <f>IF(shopping_behavior_updated[[#This Row],[Subscription Status]]="","desconocido",shopping_behavior_updated[[#This Row],[Subscription Status]])</f>
        <v>No</v>
      </c>
      <c r="N1981" s="3" t="s">
        <v>73</v>
      </c>
      <c r="O1981" s="3" t="s">
        <v>151</v>
      </c>
      <c r="P1981" s="3" t="s">
        <v>151</v>
      </c>
      <c r="Q1981" s="3">
        <v>38</v>
      </c>
      <c r="R1981" s="3" t="s">
        <v>85</v>
      </c>
      <c r="S1981" s="3" t="s">
        <v>28</v>
      </c>
      <c r="T1981" s="3">
        <f>COUNTBLANK(shopping_behavior_updated[Customer ID])</f>
        <v>0</v>
      </c>
      <c r="U1981" s="3">
        <f>IF(IFERROR(VLOOKUP(shopping_behavior_updated[[#This Row],[Customer ID]],A1982:$A$3902,1,FALSE),0),1,0)</f>
        <v>0</v>
      </c>
    </row>
    <row r="1982" spans="1:21" x14ac:dyDescent="0.2">
      <c r="A1982" s="3">
        <v>1981</v>
      </c>
      <c r="B1982" s="3">
        <v>51</v>
      </c>
      <c r="C1982" s="3" t="s">
        <v>18</v>
      </c>
      <c r="D1982" s="3" t="s">
        <v>40</v>
      </c>
      <c r="E1982" s="3" t="s">
        <v>41</v>
      </c>
      <c r="F1982" s="3">
        <v>94</v>
      </c>
      <c r="G1982" s="3" t="s">
        <v>145</v>
      </c>
      <c r="H1982" s="3" t="s">
        <v>43</v>
      </c>
      <c r="I1982" s="3" t="s">
        <v>95</v>
      </c>
      <c r="J1982" s="3" t="s">
        <v>24</v>
      </c>
      <c r="K1982" s="3">
        <v>44</v>
      </c>
      <c r="L1982" s="3" t="s">
        <v>151</v>
      </c>
      <c r="M1982" s="3" t="str">
        <f>IF(shopping_behavior_updated[[#This Row],[Subscription Status]]="","desconocido",shopping_behavior_updated[[#This Row],[Subscription Status]])</f>
        <v>No</v>
      </c>
      <c r="N1982" s="3" t="s">
        <v>73</v>
      </c>
      <c r="O1982" s="3" t="s">
        <v>151</v>
      </c>
      <c r="P1982" s="3" t="s">
        <v>151</v>
      </c>
      <c r="Q1982" s="3">
        <v>25</v>
      </c>
      <c r="R1982" s="3" t="s">
        <v>45</v>
      </c>
      <c r="S1982" s="3" t="s">
        <v>28</v>
      </c>
      <c r="T1982" s="3">
        <f>COUNTBLANK(shopping_behavior_updated[Customer ID])</f>
        <v>0</v>
      </c>
      <c r="U1982" s="3">
        <f>IF(IFERROR(VLOOKUP(shopping_behavior_updated[[#This Row],[Customer ID]],A1983:$A$3902,1,FALSE),0),1,0)</f>
        <v>0</v>
      </c>
    </row>
    <row r="1983" spans="1:21" x14ac:dyDescent="0.2">
      <c r="A1983" s="3">
        <v>1982</v>
      </c>
      <c r="B1983" s="3">
        <v>69</v>
      </c>
      <c r="C1983" s="3" t="s">
        <v>18</v>
      </c>
      <c r="D1983" s="3" t="s">
        <v>70</v>
      </c>
      <c r="E1983" s="3" t="s">
        <v>41</v>
      </c>
      <c r="F1983" s="3">
        <v>91</v>
      </c>
      <c r="G1983" s="3" t="s">
        <v>150</v>
      </c>
      <c r="H1983" s="3" t="s">
        <v>22</v>
      </c>
      <c r="I1983" s="3" t="s">
        <v>82</v>
      </c>
      <c r="J1983" s="3" t="s">
        <v>52</v>
      </c>
      <c r="K1983" s="3">
        <v>47</v>
      </c>
      <c r="L1983" s="3" t="s">
        <v>151</v>
      </c>
      <c r="M1983" s="3" t="str">
        <f>IF(shopping_behavior_updated[[#This Row],[Subscription Status]]="","desconocido",shopping_behavior_updated[[#This Row],[Subscription Status]])</f>
        <v>No</v>
      </c>
      <c r="N1983" s="3" t="s">
        <v>26</v>
      </c>
      <c r="O1983" s="3" t="s">
        <v>151</v>
      </c>
      <c r="P1983" s="3" t="s">
        <v>151</v>
      </c>
      <c r="Q1983" s="3">
        <v>42</v>
      </c>
      <c r="R1983" s="3" t="s">
        <v>45</v>
      </c>
      <c r="S1983" s="3" t="s">
        <v>57</v>
      </c>
      <c r="T1983" s="3">
        <f>COUNTBLANK(shopping_behavior_updated[Customer ID])</f>
        <v>0</v>
      </c>
      <c r="U1983" s="3">
        <f>IF(IFERROR(VLOOKUP(shopping_behavior_updated[[#This Row],[Customer ID]],A1984:$A$3902,1,FALSE),0),1,0)</f>
        <v>0</v>
      </c>
    </row>
    <row r="1984" spans="1:21" x14ac:dyDescent="0.2">
      <c r="A1984" s="3">
        <v>1983</v>
      </c>
      <c r="B1984" s="3">
        <v>41</v>
      </c>
      <c r="C1984" s="3" t="s">
        <v>18</v>
      </c>
      <c r="D1984" s="3" t="s">
        <v>88</v>
      </c>
      <c r="E1984" s="3" t="s">
        <v>66</v>
      </c>
      <c r="F1984" s="3">
        <v>77</v>
      </c>
      <c r="G1984" s="3" t="s">
        <v>110</v>
      </c>
      <c r="H1984" s="3" t="s">
        <v>43</v>
      </c>
      <c r="I1984" s="3" t="s">
        <v>47</v>
      </c>
      <c r="J1984" s="3" t="s">
        <v>52</v>
      </c>
      <c r="K1984" s="3">
        <v>27</v>
      </c>
      <c r="L1984" s="3" t="s">
        <v>151</v>
      </c>
      <c r="M1984" s="3" t="str">
        <f>IF(shopping_behavior_updated[[#This Row],[Subscription Status]]="","desconocido",shopping_behavior_updated[[#This Row],[Subscription Status]])</f>
        <v>No</v>
      </c>
      <c r="N1984" s="3" t="s">
        <v>69</v>
      </c>
      <c r="O1984" s="3" t="s">
        <v>151</v>
      </c>
      <c r="P1984" s="3" t="s">
        <v>151</v>
      </c>
      <c r="Q1984" s="3">
        <v>32</v>
      </c>
      <c r="R1984" s="3" t="s">
        <v>45</v>
      </c>
      <c r="S1984" s="3" t="s">
        <v>87</v>
      </c>
      <c r="T1984" s="3">
        <f>COUNTBLANK(shopping_behavior_updated[Customer ID])</f>
        <v>0</v>
      </c>
      <c r="U1984" s="3">
        <f>IF(IFERROR(VLOOKUP(shopping_behavior_updated[[#This Row],[Customer ID]],A1985:$A$3902,1,FALSE),0),1,0)</f>
        <v>0</v>
      </c>
    </row>
    <row r="1985" spans="1:21" x14ac:dyDescent="0.2">
      <c r="A1985" s="3">
        <v>1984</v>
      </c>
      <c r="B1985" s="3">
        <v>59</v>
      </c>
      <c r="C1985" s="3" t="s">
        <v>18</v>
      </c>
      <c r="D1985" s="3" t="s">
        <v>118</v>
      </c>
      <c r="E1985" s="3" t="s">
        <v>66</v>
      </c>
      <c r="F1985" s="3">
        <v>97</v>
      </c>
      <c r="G1985" s="3" t="s">
        <v>141</v>
      </c>
      <c r="H1985" s="3" t="s">
        <v>43</v>
      </c>
      <c r="I1985" s="3" t="s">
        <v>68</v>
      </c>
      <c r="J1985" s="3" t="s">
        <v>52</v>
      </c>
      <c r="K1985" s="3">
        <v>26</v>
      </c>
      <c r="L1985" s="3" t="s">
        <v>151</v>
      </c>
      <c r="M1985" s="3" t="str">
        <f>IF(shopping_behavior_updated[[#This Row],[Subscription Status]]="","desconocido",shopping_behavior_updated[[#This Row],[Subscription Status]])</f>
        <v>No</v>
      </c>
      <c r="N1985" s="3" t="s">
        <v>44</v>
      </c>
      <c r="O1985" s="3" t="s">
        <v>151</v>
      </c>
      <c r="P1985" s="3" t="s">
        <v>151</v>
      </c>
      <c r="Q1985" s="3">
        <v>21</v>
      </c>
      <c r="R1985" s="3" t="s">
        <v>85</v>
      </c>
      <c r="S1985" s="3" t="s">
        <v>57</v>
      </c>
      <c r="T1985" s="3">
        <f>COUNTBLANK(shopping_behavior_updated[Customer ID])</f>
        <v>0</v>
      </c>
      <c r="U1985" s="3">
        <f>IF(IFERROR(VLOOKUP(shopping_behavior_updated[[#This Row],[Customer ID]],A1986:$A$3902,1,FALSE),0),1,0)</f>
        <v>0</v>
      </c>
    </row>
    <row r="1986" spans="1:21" x14ac:dyDescent="0.2">
      <c r="A1986" s="3">
        <v>1985</v>
      </c>
      <c r="B1986" s="3">
        <v>26</v>
      </c>
      <c r="C1986" s="3" t="s">
        <v>18</v>
      </c>
      <c r="D1986" s="3" t="s">
        <v>86</v>
      </c>
      <c r="E1986" s="3" t="s">
        <v>20</v>
      </c>
      <c r="F1986" s="3">
        <v>58</v>
      </c>
      <c r="G1986" s="3" t="s">
        <v>63</v>
      </c>
      <c r="H1986" s="3" t="s">
        <v>43</v>
      </c>
      <c r="I1986" s="3" t="s">
        <v>93</v>
      </c>
      <c r="J1986" s="3" t="s">
        <v>52</v>
      </c>
      <c r="K1986" s="3">
        <v>34</v>
      </c>
      <c r="L1986" s="3" t="s">
        <v>151</v>
      </c>
      <c r="M1986" s="3" t="str">
        <f>IF(shopping_behavior_updated[[#This Row],[Subscription Status]]="","desconocido",shopping_behavior_updated[[#This Row],[Subscription Status]])</f>
        <v>No</v>
      </c>
      <c r="N1986" s="3" t="s">
        <v>69</v>
      </c>
      <c r="O1986" s="3" t="s">
        <v>151</v>
      </c>
      <c r="P1986" s="3" t="s">
        <v>151</v>
      </c>
      <c r="Q1986" s="3">
        <v>26</v>
      </c>
      <c r="R1986" s="3" t="s">
        <v>45</v>
      </c>
      <c r="S1986" s="3" t="s">
        <v>28</v>
      </c>
      <c r="T1986" s="3">
        <f>COUNTBLANK(shopping_behavior_updated[Customer ID])</f>
        <v>0</v>
      </c>
      <c r="U1986" s="3">
        <f>IF(IFERROR(VLOOKUP(shopping_behavior_updated[[#This Row],[Customer ID]],A1987:$A$3902,1,FALSE),0),1,0)</f>
        <v>0</v>
      </c>
    </row>
    <row r="1987" spans="1:21" x14ac:dyDescent="0.2">
      <c r="A1987" s="3">
        <v>1986</v>
      </c>
      <c r="B1987" s="3">
        <v>23</v>
      </c>
      <c r="C1987" s="3" t="s">
        <v>18</v>
      </c>
      <c r="D1987" s="3" t="s">
        <v>142</v>
      </c>
      <c r="E1987" s="3" t="s">
        <v>66</v>
      </c>
      <c r="F1987" s="3">
        <v>97</v>
      </c>
      <c r="G1987" s="3" t="s">
        <v>121</v>
      </c>
      <c r="H1987" s="3" t="s">
        <v>43</v>
      </c>
      <c r="I1987" s="3" t="s">
        <v>79</v>
      </c>
      <c r="J1987" s="3" t="s">
        <v>36</v>
      </c>
      <c r="K1987" s="3">
        <v>39</v>
      </c>
      <c r="L1987" s="3" t="s">
        <v>151</v>
      </c>
      <c r="M1987" s="3" t="str">
        <f>IF(shopping_behavior_updated[[#This Row],[Subscription Status]]="","desconocido",shopping_behavior_updated[[#This Row],[Subscription Status]])</f>
        <v>No</v>
      </c>
      <c r="N1987" s="3" t="s">
        <v>69</v>
      </c>
      <c r="O1987" s="3" t="s">
        <v>151</v>
      </c>
      <c r="P1987" s="3" t="s">
        <v>151</v>
      </c>
      <c r="Q1987" s="3">
        <v>6</v>
      </c>
      <c r="R1987" s="3" t="s">
        <v>38</v>
      </c>
      <c r="S1987" s="3" t="s">
        <v>28</v>
      </c>
      <c r="T1987" s="3">
        <f>COUNTBLANK(shopping_behavior_updated[Customer ID])</f>
        <v>0</v>
      </c>
      <c r="U1987" s="3">
        <f>IF(IFERROR(VLOOKUP(shopping_behavior_updated[[#This Row],[Customer ID]],A1988:$A$3902,1,FALSE),0),1,0)</f>
        <v>0</v>
      </c>
    </row>
    <row r="1988" spans="1:21" x14ac:dyDescent="0.2">
      <c r="A1988" s="3">
        <v>1987</v>
      </c>
      <c r="B1988" s="3">
        <v>62</v>
      </c>
      <c r="C1988" s="3" t="s">
        <v>18</v>
      </c>
      <c r="D1988" s="3" t="s">
        <v>61</v>
      </c>
      <c r="E1988" s="3" t="s">
        <v>62</v>
      </c>
      <c r="F1988" s="3">
        <v>48</v>
      </c>
      <c r="G1988" s="3" t="s">
        <v>71</v>
      </c>
      <c r="H1988" s="3" t="s">
        <v>22</v>
      </c>
      <c r="I1988" s="3" t="s">
        <v>95</v>
      </c>
      <c r="J1988" s="3" t="s">
        <v>52</v>
      </c>
      <c r="K1988" s="3">
        <v>34</v>
      </c>
      <c r="L1988" s="3" t="s">
        <v>151</v>
      </c>
      <c r="M1988" s="3" t="str">
        <f>IF(shopping_behavior_updated[[#This Row],[Subscription Status]]="","desconocido",shopping_behavior_updated[[#This Row],[Subscription Status]])</f>
        <v>No</v>
      </c>
      <c r="N1988" s="3" t="s">
        <v>69</v>
      </c>
      <c r="O1988" s="3" t="s">
        <v>151</v>
      </c>
      <c r="P1988" s="3" t="s">
        <v>151</v>
      </c>
      <c r="Q1988" s="3">
        <v>14</v>
      </c>
      <c r="R1988" s="3" t="s">
        <v>27</v>
      </c>
      <c r="S1988" s="3" t="s">
        <v>57</v>
      </c>
      <c r="T1988" s="3">
        <f>COUNTBLANK(shopping_behavior_updated[Customer ID])</f>
        <v>0</v>
      </c>
      <c r="U1988" s="3">
        <f>IF(IFERROR(VLOOKUP(shopping_behavior_updated[[#This Row],[Customer ID]],A1989:$A$3902,1,FALSE),0),1,0)</f>
        <v>0</v>
      </c>
    </row>
    <row r="1989" spans="1:21" x14ac:dyDescent="0.2">
      <c r="A1989" s="3">
        <v>1988</v>
      </c>
      <c r="B1989" s="3">
        <v>69</v>
      </c>
      <c r="C1989" s="3" t="s">
        <v>18</v>
      </c>
      <c r="D1989" s="3" t="s">
        <v>132</v>
      </c>
      <c r="E1989" s="3" t="s">
        <v>66</v>
      </c>
      <c r="F1989" s="3">
        <v>23</v>
      </c>
      <c r="G1989" s="3" t="s">
        <v>128</v>
      </c>
      <c r="H1989" s="3" t="s">
        <v>91</v>
      </c>
      <c r="I1989" s="3" t="s">
        <v>51</v>
      </c>
      <c r="J1989" s="3" t="s">
        <v>52</v>
      </c>
      <c r="K1989" s="3">
        <v>34</v>
      </c>
      <c r="L1989" s="3" t="s">
        <v>151</v>
      </c>
      <c r="M1989" s="3" t="str">
        <f>IF(shopping_behavior_updated[[#This Row],[Subscription Status]]="","desconocido",shopping_behavior_updated[[#This Row],[Subscription Status]])</f>
        <v>No</v>
      </c>
      <c r="N1989" s="3" t="s">
        <v>26</v>
      </c>
      <c r="O1989" s="3" t="s">
        <v>151</v>
      </c>
      <c r="P1989" s="3" t="s">
        <v>151</v>
      </c>
      <c r="Q1989" s="3">
        <v>4</v>
      </c>
      <c r="R1989" s="3" t="s">
        <v>32</v>
      </c>
      <c r="S1989" s="3" t="s">
        <v>57</v>
      </c>
      <c r="T1989" s="3">
        <f>COUNTBLANK(shopping_behavior_updated[Customer ID])</f>
        <v>0</v>
      </c>
      <c r="U1989" s="3">
        <f>IF(IFERROR(VLOOKUP(shopping_behavior_updated[[#This Row],[Customer ID]],A1990:$A$3902,1,FALSE),0),1,0)</f>
        <v>0</v>
      </c>
    </row>
    <row r="1990" spans="1:21" x14ac:dyDescent="0.2">
      <c r="A1990" s="3">
        <v>1989</v>
      </c>
      <c r="B1990" s="3">
        <v>46</v>
      </c>
      <c r="C1990" s="3" t="s">
        <v>18</v>
      </c>
      <c r="D1990" s="3" t="s">
        <v>94</v>
      </c>
      <c r="E1990" s="3" t="s">
        <v>20</v>
      </c>
      <c r="F1990" s="3">
        <v>79</v>
      </c>
      <c r="G1990" s="3" t="s">
        <v>140</v>
      </c>
      <c r="H1990" s="3" t="s">
        <v>43</v>
      </c>
      <c r="I1990" s="3" t="s">
        <v>79</v>
      </c>
      <c r="J1990" s="3" t="s">
        <v>24</v>
      </c>
      <c r="K1990" s="3">
        <v>39</v>
      </c>
      <c r="L1990" s="3" t="s">
        <v>151</v>
      </c>
      <c r="M1990" s="3" t="str">
        <f>IF(shopping_behavior_updated[[#This Row],[Subscription Status]]="","desconocido",shopping_behavior_updated[[#This Row],[Subscription Status]])</f>
        <v>No</v>
      </c>
      <c r="N1990" s="3" t="s">
        <v>37</v>
      </c>
      <c r="O1990" s="3" t="s">
        <v>151</v>
      </c>
      <c r="P1990" s="3" t="s">
        <v>151</v>
      </c>
      <c r="Q1990" s="3">
        <v>26</v>
      </c>
      <c r="R1990" s="3" t="s">
        <v>74</v>
      </c>
      <c r="S1990" s="3" t="s">
        <v>39</v>
      </c>
      <c r="T1990" s="3">
        <f>COUNTBLANK(shopping_behavior_updated[Customer ID])</f>
        <v>0</v>
      </c>
      <c r="U1990" s="3">
        <f>IF(IFERROR(VLOOKUP(shopping_behavior_updated[[#This Row],[Customer ID]],A1991:$A$3902,1,FALSE),0),1,0)</f>
        <v>0</v>
      </c>
    </row>
    <row r="1991" spans="1:21" x14ac:dyDescent="0.2">
      <c r="A1991" s="3">
        <v>1990</v>
      </c>
      <c r="B1991" s="3">
        <v>35</v>
      </c>
      <c r="C1991" s="3" t="s">
        <v>18</v>
      </c>
      <c r="D1991" s="3" t="s">
        <v>105</v>
      </c>
      <c r="E1991" s="3" t="s">
        <v>66</v>
      </c>
      <c r="F1991" s="3">
        <v>42</v>
      </c>
      <c r="G1991" s="3" t="s">
        <v>127</v>
      </c>
      <c r="H1991" s="3" t="s">
        <v>35</v>
      </c>
      <c r="I1991" s="3" t="s">
        <v>60</v>
      </c>
      <c r="J1991" s="3" t="s">
        <v>36</v>
      </c>
      <c r="K1991" s="3">
        <v>4</v>
      </c>
      <c r="L1991" s="3" t="s">
        <v>151</v>
      </c>
      <c r="M1991" s="3" t="str">
        <f>IF(shopping_behavior_updated[[#This Row],[Subscription Status]]="","desconocido",shopping_behavior_updated[[#This Row],[Subscription Status]])</f>
        <v>No</v>
      </c>
      <c r="N1991" s="3" t="s">
        <v>26</v>
      </c>
      <c r="O1991" s="3" t="s">
        <v>151</v>
      </c>
      <c r="P1991" s="3" t="s">
        <v>151</v>
      </c>
      <c r="Q1991" s="3">
        <v>39</v>
      </c>
      <c r="R1991" s="3" t="s">
        <v>45</v>
      </c>
      <c r="S1991" s="3" t="s">
        <v>75</v>
      </c>
      <c r="T1991" s="3">
        <f>COUNTBLANK(shopping_behavior_updated[Customer ID])</f>
        <v>0</v>
      </c>
      <c r="U1991" s="3">
        <f>IF(IFERROR(VLOOKUP(shopping_behavior_updated[[#This Row],[Customer ID]],A1992:$A$3902,1,FALSE),0),1,0)</f>
        <v>0</v>
      </c>
    </row>
    <row r="1992" spans="1:21" x14ac:dyDescent="0.2">
      <c r="A1992" s="3">
        <v>1991</v>
      </c>
      <c r="B1992" s="3">
        <v>32</v>
      </c>
      <c r="C1992" s="3" t="s">
        <v>18</v>
      </c>
      <c r="D1992" s="3" t="s">
        <v>131</v>
      </c>
      <c r="E1992" s="3" t="s">
        <v>66</v>
      </c>
      <c r="F1992" s="3">
        <v>95</v>
      </c>
      <c r="G1992" s="3" t="s">
        <v>138</v>
      </c>
      <c r="H1992" s="3" t="s">
        <v>22</v>
      </c>
      <c r="I1992" s="3" t="s">
        <v>51</v>
      </c>
      <c r="J1992" s="3" t="s">
        <v>36</v>
      </c>
      <c r="K1992" s="3">
        <v>34</v>
      </c>
      <c r="L1992" s="3" t="s">
        <v>151</v>
      </c>
      <c r="M1992" s="3" t="str">
        <f>IF(shopping_behavior_updated[[#This Row],[Subscription Status]]="","desconocido",shopping_behavior_updated[[#This Row],[Subscription Status]])</f>
        <v>No</v>
      </c>
      <c r="N1992" s="3" t="s">
        <v>69</v>
      </c>
      <c r="O1992" s="3" t="s">
        <v>151</v>
      </c>
      <c r="P1992" s="3" t="s">
        <v>151</v>
      </c>
      <c r="Q1992" s="3">
        <v>15</v>
      </c>
      <c r="R1992" s="3" t="s">
        <v>45</v>
      </c>
      <c r="S1992" s="3" t="s">
        <v>48</v>
      </c>
      <c r="T1992" s="3">
        <f>COUNTBLANK(shopping_behavior_updated[Customer ID])</f>
        <v>0</v>
      </c>
      <c r="U1992" s="3">
        <f>IF(IFERROR(VLOOKUP(shopping_behavior_updated[[#This Row],[Customer ID]],A1993:$A$3902,1,FALSE),0),1,0)</f>
        <v>0</v>
      </c>
    </row>
    <row r="1993" spans="1:21" x14ac:dyDescent="0.2">
      <c r="A1993" s="3">
        <v>1992</v>
      </c>
      <c r="B1993" s="3">
        <v>46</v>
      </c>
      <c r="C1993" s="3" t="s">
        <v>18</v>
      </c>
      <c r="D1993" s="3" t="s">
        <v>49</v>
      </c>
      <c r="E1993" s="3" t="s">
        <v>41</v>
      </c>
      <c r="F1993" s="3">
        <v>29</v>
      </c>
      <c r="G1993" s="3" t="s">
        <v>67</v>
      </c>
      <c r="H1993" s="3" t="s">
        <v>43</v>
      </c>
      <c r="I1993" s="3" t="s">
        <v>109</v>
      </c>
      <c r="J1993" s="3" t="s">
        <v>52</v>
      </c>
      <c r="K1993" s="3">
        <v>37</v>
      </c>
      <c r="L1993" s="3" t="s">
        <v>151</v>
      </c>
      <c r="M1993" s="3" t="str">
        <f>IF(shopping_behavior_updated[[#This Row],[Subscription Status]]="","desconocido",shopping_behavior_updated[[#This Row],[Subscription Status]])</f>
        <v>No</v>
      </c>
      <c r="N1993" s="3" t="s">
        <v>44</v>
      </c>
      <c r="O1993" s="3" t="s">
        <v>151</v>
      </c>
      <c r="P1993" s="3" t="s">
        <v>151</v>
      </c>
      <c r="Q1993" s="3">
        <v>1</v>
      </c>
      <c r="R1993" s="3" t="s">
        <v>27</v>
      </c>
      <c r="S1993" s="3" t="s">
        <v>96</v>
      </c>
      <c r="T1993" s="3">
        <f>COUNTBLANK(shopping_behavior_updated[Customer ID])</f>
        <v>0</v>
      </c>
      <c r="U1993" s="3">
        <f>IF(IFERROR(VLOOKUP(shopping_behavior_updated[[#This Row],[Customer ID]],A1994:$A$3902,1,FALSE),0),1,0)</f>
        <v>0</v>
      </c>
    </row>
    <row r="1994" spans="1:21" x14ac:dyDescent="0.2">
      <c r="A1994" s="3">
        <v>1993</v>
      </c>
      <c r="B1994" s="3">
        <v>33</v>
      </c>
      <c r="C1994" s="3" t="s">
        <v>18</v>
      </c>
      <c r="D1994" s="3" t="s">
        <v>103</v>
      </c>
      <c r="E1994" s="3" t="s">
        <v>20</v>
      </c>
      <c r="F1994" s="3">
        <v>98</v>
      </c>
      <c r="G1994" s="3" t="s">
        <v>126</v>
      </c>
      <c r="H1994" s="3" t="s">
        <v>22</v>
      </c>
      <c r="I1994" s="3" t="s">
        <v>79</v>
      </c>
      <c r="J1994" s="3" t="s">
        <v>24</v>
      </c>
      <c r="K1994" s="3">
        <v>49</v>
      </c>
      <c r="L1994" s="3" t="s">
        <v>151</v>
      </c>
      <c r="M1994" s="3" t="str">
        <f>IF(shopping_behavior_updated[[#This Row],[Subscription Status]]="","desconocido",shopping_behavior_updated[[#This Row],[Subscription Status]])</f>
        <v>No</v>
      </c>
      <c r="N1994" s="3" t="s">
        <v>69</v>
      </c>
      <c r="O1994" s="3" t="s">
        <v>151</v>
      </c>
      <c r="P1994" s="3" t="s">
        <v>151</v>
      </c>
      <c r="Q1994" s="3">
        <v>28</v>
      </c>
      <c r="R1994" s="3" t="s">
        <v>27</v>
      </c>
      <c r="S1994" s="3" t="s">
        <v>87</v>
      </c>
      <c r="T1994" s="3">
        <f>COUNTBLANK(shopping_behavior_updated[Customer ID])</f>
        <v>0</v>
      </c>
      <c r="U1994" s="3">
        <f>IF(IFERROR(VLOOKUP(shopping_behavior_updated[[#This Row],[Customer ID]],A1995:$A$3902,1,FALSE),0),1,0)</f>
        <v>0</v>
      </c>
    </row>
    <row r="1995" spans="1:21" x14ac:dyDescent="0.2">
      <c r="A1995" s="3">
        <v>1994</v>
      </c>
      <c r="B1995" s="3">
        <v>32</v>
      </c>
      <c r="C1995" s="3" t="s">
        <v>18</v>
      </c>
      <c r="D1995" s="3" t="s">
        <v>19</v>
      </c>
      <c r="E1995" s="3" t="s">
        <v>20</v>
      </c>
      <c r="F1995" s="3">
        <v>96</v>
      </c>
      <c r="G1995" s="3" t="s">
        <v>71</v>
      </c>
      <c r="H1995" s="3" t="s">
        <v>35</v>
      </c>
      <c r="I1995" s="3" t="s">
        <v>72</v>
      </c>
      <c r="J1995" s="3" t="s">
        <v>36</v>
      </c>
      <c r="K1995" s="3">
        <v>5</v>
      </c>
      <c r="L1995" s="3" t="s">
        <v>151</v>
      </c>
      <c r="M1995" s="3" t="str">
        <f>IF(shopping_behavior_updated[[#This Row],[Subscription Status]]="","desconocido",shopping_behavior_updated[[#This Row],[Subscription Status]])</f>
        <v>No</v>
      </c>
      <c r="N1995" s="3" t="s">
        <v>26</v>
      </c>
      <c r="O1995" s="3" t="s">
        <v>151</v>
      </c>
      <c r="P1995" s="3" t="s">
        <v>151</v>
      </c>
      <c r="Q1995" s="3">
        <v>17</v>
      </c>
      <c r="R1995" s="3" t="s">
        <v>32</v>
      </c>
      <c r="S1995" s="3" t="s">
        <v>39</v>
      </c>
      <c r="T1995" s="3">
        <f>COUNTBLANK(shopping_behavior_updated[Customer ID])</f>
        <v>0</v>
      </c>
      <c r="U1995" s="3">
        <f>IF(IFERROR(VLOOKUP(shopping_behavior_updated[[#This Row],[Customer ID]],A1996:$A$3902,1,FALSE),0),1,0)</f>
        <v>0</v>
      </c>
    </row>
    <row r="1996" spans="1:21" x14ac:dyDescent="0.2">
      <c r="A1996" s="3">
        <v>1995</v>
      </c>
      <c r="B1996" s="3">
        <v>33</v>
      </c>
      <c r="C1996" s="3" t="s">
        <v>18</v>
      </c>
      <c r="D1996" s="3" t="s">
        <v>88</v>
      </c>
      <c r="E1996" s="3" t="s">
        <v>66</v>
      </c>
      <c r="F1996" s="3">
        <v>66</v>
      </c>
      <c r="G1996" s="3" t="s">
        <v>106</v>
      </c>
      <c r="H1996" s="3" t="s">
        <v>43</v>
      </c>
      <c r="I1996" s="3" t="s">
        <v>109</v>
      </c>
      <c r="J1996" s="3" t="s">
        <v>56</v>
      </c>
      <c r="K1996" s="3">
        <v>29</v>
      </c>
      <c r="L1996" s="3" t="s">
        <v>151</v>
      </c>
      <c r="M1996" s="3" t="str">
        <f>IF(shopping_behavior_updated[[#This Row],[Subscription Status]]="","desconocido",shopping_behavior_updated[[#This Row],[Subscription Status]])</f>
        <v>No</v>
      </c>
      <c r="N1996" s="3" t="s">
        <v>44</v>
      </c>
      <c r="O1996" s="3" t="s">
        <v>151</v>
      </c>
      <c r="P1996" s="3" t="s">
        <v>151</v>
      </c>
      <c r="Q1996" s="3">
        <v>24</v>
      </c>
      <c r="R1996" s="3" t="s">
        <v>38</v>
      </c>
      <c r="S1996" s="3" t="s">
        <v>39</v>
      </c>
      <c r="T1996" s="3">
        <f>COUNTBLANK(shopping_behavior_updated[Customer ID])</f>
        <v>0</v>
      </c>
      <c r="U1996" s="3">
        <f>IF(IFERROR(VLOOKUP(shopping_behavior_updated[[#This Row],[Customer ID]],A1997:$A$3902,1,FALSE),0),1,0)</f>
        <v>0</v>
      </c>
    </row>
    <row r="1997" spans="1:21" x14ac:dyDescent="0.2">
      <c r="A1997" s="3">
        <v>1996</v>
      </c>
      <c r="B1997" s="3">
        <v>67</v>
      </c>
      <c r="C1997" s="3" t="s">
        <v>18</v>
      </c>
      <c r="D1997" s="3" t="s">
        <v>136</v>
      </c>
      <c r="E1997" s="3" t="s">
        <v>41</v>
      </c>
      <c r="F1997" s="3">
        <v>80</v>
      </c>
      <c r="G1997" s="3" t="s">
        <v>67</v>
      </c>
      <c r="H1997" s="3" t="s">
        <v>35</v>
      </c>
      <c r="I1997" s="3" t="s">
        <v>84</v>
      </c>
      <c r="J1997" s="3" t="s">
        <v>36</v>
      </c>
      <c r="K1997" s="3">
        <v>3</v>
      </c>
      <c r="L1997" s="3" t="s">
        <v>151</v>
      </c>
      <c r="M1997" s="3" t="str">
        <f>IF(shopping_behavior_updated[[#This Row],[Subscription Status]]="","desconocido",shopping_behavior_updated[[#This Row],[Subscription Status]])</f>
        <v>No</v>
      </c>
      <c r="N1997" s="3" t="s">
        <v>53</v>
      </c>
      <c r="O1997" s="3" t="s">
        <v>151</v>
      </c>
      <c r="P1997" s="3" t="s">
        <v>151</v>
      </c>
      <c r="Q1997" s="3">
        <v>29</v>
      </c>
      <c r="R1997" s="3" t="s">
        <v>85</v>
      </c>
      <c r="S1997" s="3" t="s">
        <v>57</v>
      </c>
      <c r="T1997" s="3">
        <f>COUNTBLANK(shopping_behavior_updated[Customer ID])</f>
        <v>0</v>
      </c>
      <c r="U1997" s="3">
        <f>IF(IFERROR(VLOOKUP(shopping_behavior_updated[[#This Row],[Customer ID]],A1998:$A$3902,1,FALSE),0),1,0)</f>
        <v>0</v>
      </c>
    </row>
    <row r="1998" spans="1:21" x14ac:dyDescent="0.2">
      <c r="A1998" s="3">
        <v>1997</v>
      </c>
      <c r="B1998" s="3">
        <v>67</v>
      </c>
      <c r="C1998" s="3" t="s">
        <v>18</v>
      </c>
      <c r="D1998" s="3" t="s">
        <v>49</v>
      </c>
      <c r="E1998" s="3" t="s">
        <v>41</v>
      </c>
      <c r="F1998" s="3">
        <v>27</v>
      </c>
      <c r="G1998" s="3" t="s">
        <v>146</v>
      </c>
      <c r="H1998" s="3" t="s">
        <v>22</v>
      </c>
      <c r="I1998" s="3" t="s">
        <v>125</v>
      </c>
      <c r="J1998" s="3" t="s">
        <v>52</v>
      </c>
      <c r="K1998" s="3">
        <v>33</v>
      </c>
      <c r="L1998" s="3" t="s">
        <v>151</v>
      </c>
      <c r="M1998" s="3" t="str">
        <f>IF(shopping_behavior_updated[[#This Row],[Subscription Status]]="","desconocido",shopping_behavior_updated[[#This Row],[Subscription Status]])</f>
        <v>No</v>
      </c>
      <c r="N1998" s="3" t="s">
        <v>44</v>
      </c>
      <c r="O1998" s="3" t="s">
        <v>151</v>
      </c>
      <c r="P1998" s="3" t="s">
        <v>151</v>
      </c>
      <c r="Q1998" s="3">
        <v>18</v>
      </c>
      <c r="R1998" s="3" t="s">
        <v>32</v>
      </c>
      <c r="S1998" s="3" t="s">
        <v>96</v>
      </c>
      <c r="T1998" s="3">
        <f>COUNTBLANK(shopping_behavior_updated[Customer ID])</f>
        <v>0</v>
      </c>
      <c r="U1998" s="3">
        <f>IF(IFERROR(VLOOKUP(shopping_behavior_updated[[#This Row],[Customer ID]],A1999:$A$3902,1,FALSE),0),1,0)</f>
        <v>0</v>
      </c>
    </row>
    <row r="1999" spans="1:21" x14ac:dyDescent="0.2">
      <c r="A1999" s="3">
        <v>1998</v>
      </c>
      <c r="B1999" s="3">
        <v>42</v>
      </c>
      <c r="C1999" s="3" t="s">
        <v>18</v>
      </c>
      <c r="D1999" s="3" t="s">
        <v>131</v>
      </c>
      <c r="E1999" s="3" t="s">
        <v>66</v>
      </c>
      <c r="F1999" s="3">
        <v>25</v>
      </c>
      <c r="G1999" s="3" t="s">
        <v>138</v>
      </c>
      <c r="H1999" s="3" t="s">
        <v>43</v>
      </c>
      <c r="I1999" s="3" t="s">
        <v>72</v>
      </c>
      <c r="J1999" s="3" t="s">
        <v>56</v>
      </c>
      <c r="K1999" s="3">
        <v>47</v>
      </c>
      <c r="L1999" s="3" t="s">
        <v>151</v>
      </c>
      <c r="M1999" s="3" t="str">
        <f>IF(shopping_behavior_updated[[#This Row],[Subscription Status]]="","desconocido",shopping_behavior_updated[[#This Row],[Subscription Status]])</f>
        <v>No</v>
      </c>
      <c r="N1999" s="3" t="s">
        <v>26</v>
      </c>
      <c r="O1999" s="3" t="s">
        <v>151</v>
      </c>
      <c r="P1999" s="3" t="s">
        <v>151</v>
      </c>
      <c r="Q1999" s="3">
        <v>10</v>
      </c>
      <c r="R1999" s="3" t="s">
        <v>85</v>
      </c>
      <c r="S1999" s="3" t="s">
        <v>75</v>
      </c>
      <c r="T1999" s="3">
        <f>COUNTBLANK(shopping_behavior_updated[Customer ID])</f>
        <v>0</v>
      </c>
      <c r="U1999" s="3">
        <f>IF(IFERROR(VLOOKUP(shopping_behavior_updated[[#This Row],[Customer ID]],A2000:$A$3902,1,FALSE),0),1,0)</f>
        <v>0</v>
      </c>
    </row>
    <row r="2000" spans="1:21" x14ac:dyDescent="0.2">
      <c r="A2000" s="3">
        <v>1999</v>
      </c>
      <c r="B2000" s="3">
        <v>20</v>
      </c>
      <c r="C2000" s="3" t="s">
        <v>18</v>
      </c>
      <c r="D2000" s="3" t="s">
        <v>94</v>
      </c>
      <c r="E2000" s="3" t="s">
        <v>20</v>
      </c>
      <c r="F2000" s="3">
        <v>45</v>
      </c>
      <c r="G2000" s="3" t="s">
        <v>128</v>
      </c>
      <c r="H2000" s="3" t="s">
        <v>43</v>
      </c>
      <c r="I2000" s="3" t="s">
        <v>120</v>
      </c>
      <c r="J2000" s="3" t="s">
        <v>56</v>
      </c>
      <c r="K2000" s="3">
        <v>34</v>
      </c>
      <c r="L2000" s="3" t="s">
        <v>151</v>
      </c>
      <c r="M2000" s="3" t="str">
        <f>IF(shopping_behavior_updated[[#This Row],[Subscription Status]]="","desconocido",shopping_behavior_updated[[#This Row],[Subscription Status]])</f>
        <v>No</v>
      </c>
      <c r="N2000" s="3" t="s">
        <v>69</v>
      </c>
      <c r="O2000" s="3" t="s">
        <v>151</v>
      </c>
      <c r="P2000" s="3" t="s">
        <v>151</v>
      </c>
      <c r="Q2000" s="3">
        <v>19</v>
      </c>
      <c r="R2000" s="3" t="s">
        <v>32</v>
      </c>
      <c r="S2000" s="3" t="s">
        <v>57</v>
      </c>
      <c r="T2000" s="3">
        <f>COUNTBLANK(shopping_behavior_updated[Customer ID])</f>
        <v>0</v>
      </c>
      <c r="U2000" s="3">
        <f>IF(IFERROR(VLOOKUP(shopping_behavior_updated[[#This Row],[Customer ID]],A2001:$A$3902,1,FALSE),0),1,0)</f>
        <v>0</v>
      </c>
    </row>
    <row r="2001" spans="1:21" x14ac:dyDescent="0.2">
      <c r="A2001" s="3">
        <v>2000</v>
      </c>
      <c r="B2001" s="3">
        <v>39</v>
      </c>
      <c r="C2001" s="3" t="s">
        <v>18</v>
      </c>
      <c r="D2001" s="3" t="s">
        <v>124</v>
      </c>
      <c r="E2001" s="3" t="s">
        <v>20</v>
      </c>
      <c r="F2001" s="3">
        <v>89</v>
      </c>
      <c r="G2001" s="3" t="s">
        <v>121</v>
      </c>
      <c r="H2001" s="3" t="s">
        <v>22</v>
      </c>
      <c r="I2001" s="3" t="s">
        <v>125</v>
      </c>
      <c r="J2001" s="3" t="s">
        <v>24</v>
      </c>
      <c r="K2001" s="3">
        <v>46</v>
      </c>
      <c r="L2001" s="3" t="s">
        <v>151</v>
      </c>
      <c r="M2001" s="3" t="str">
        <f>IF(shopping_behavior_updated[[#This Row],[Subscription Status]]="","desconocido",shopping_behavior_updated[[#This Row],[Subscription Status]])</f>
        <v>No</v>
      </c>
      <c r="N2001" s="3" t="s">
        <v>69</v>
      </c>
      <c r="O2001" s="3" t="s">
        <v>151</v>
      </c>
      <c r="P2001" s="3" t="s">
        <v>151</v>
      </c>
      <c r="Q2001" s="3">
        <v>26</v>
      </c>
      <c r="R2001" s="3" t="s">
        <v>85</v>
      </c>
      <c r="S2001" s="3" t="s">
        <v>87</v>
      </c>
      <c r="T2001" s="3">
        <f>COUNTBLANK(shopping_behavior_updated[Customer ID])</f>
        <v>0</v>
      </c>
      <c r="U2001" s="3">
        <f>IF(IFERROR(VLOOKUP(shopping_behavior_updated[[#This Row],[Customer ID]],A2002:$A$3902,1,FALSE),0),1,0)</f>
        <v>0</v>
      </c>
    </row>
    <row r="2002" spans="1:21" x14ac:dyDescent="0.2">
      <c r="A2002" s="3">
        <v>2001</v>
      </c>
      <c r="B2002" s="3">
        <v>26</v>
      </c>
      <c r="C2002" s="3" t="s">
        <v>18</v>
      </c>
      <c r="D2002" s="3" t="s">
        <v>132</v>
      </c>
      <c r="E2002" s="3" t="s">
        <v>66</v>
      </c>
      <c r="F2002" s="3">
        <v>27</v>
      </c>
      <c r="G2002" s="3" t="s">
        <v>98</v>
      </c>
      <c r="H2002" s="3" t="s">
        <v>43</v>
      </c>
      <c r="I2002" s="3" t="s">
        <v>92</v>
      </c>
      <c r="J2002" s="3" t="s">
        <v>24</v>
      </c>
      <c r="K2002" s="3">
        <v>36</v>
      </c>
      <c r="L2002" s="3" t="s">
        <v>151</v>
      </c>
      <c r="M2002" s="3" t="str">
        <f>IF(shopping_behavior_updated[[#This Row],[Subscription Status]]="","desconocido",shopping_behavior_updated[[#This Row],[Subscription Status]])</f>
        <v>No</v>
      </c>
      <c r="N2002" s="3" t="s">
        <v>69</v>
      </c>
      <c r="O2002" s="3" t="s">
        <v>151</v>
      </c>
      <c r="P2002" s="3" t="s">
        <v>151</v>
      </c>
      <c r="Q2002" s="3">
        <v>25</v>
      </c>
      <c r="R2002" s="3" t="s">
        <v>32</v>
      </c>
      <c r="S2002" s="3" t="s">
        <v>75</v>
      </c>
      <c r="T2002" s="3">
        <f>COUNTBLANK(shopping_behavior_updated[Customer ID])</f>
        <v>0</v>
      </c>
      <c r="U2002" s="3">
        <f>IF(IFERROR(VLOOKUP(shopping_behavior_updated[[#This Row],[Customer ID]],A2003:$A$3902,1,FALSE),0),1,0)</f>
        <v>0</v>
      </c>
    </row>
    <row r="2003" spans="1:21" x14ac:dyDescent="0.2">
      <c r="A2003" s="3">
        <v>2002</v>
      </c>
      <c r="B2003" s="3">
        <v>51</v>
      </c>
      <c r="C2003" s="3" t="s">
        <v>18</v>
      </c>
      <c r="D2003" s="3" t="s">
        <v>88</v>
      </c>
      <c r="E2003" s="3" t="s">
        <v>66</v>
      </c>
      <c r="F2003" s="3">
        <v>90</v>
      </c>
      <c r="G2003" s="3" t="s">
        <v>50</v>
      </c>
      <c r="H2003" s="3" t="s">
        <v>35</v>
      </c>
      <c r="I2003" s="3" t="s">
        <v>72</v>
      </c>
      <c r="J2003" s="3" t="s">
        <v>24</v>
      </c>
      <c r="K2003" s="3">
        <v>26</v>
      </c>
      <c r="L2003" s="3" t="s">
        <v>151</v>
      </c>
      <c r="M2003" s="3" t="str">
        <f>IF(shopping_behavior_updated[[#This Row],[Subscription Status]]="","desconocido",shopping_behavior_updated[[#This Row],[Subscription Status]])</f>
        <v>No</v>
      </c>
      <c r="N2003" s="3" t="s">
        <v>37</v>
      </c>
      <c r="O2003" s="3" t="s">
        <v>151</v>
      </c>
      <c r="P2003" s="3" t="s">
        <v>151</v>
      </c>
      <c r="Q2003" s="3">
        <v>2</v>
      </c>
      <c r="R2003" s="3" t="s">
        <v>85</v>
      </c>
      <c r="S2003" s="3" t="s">
        <v>28</v>
      </c>
      <c r="T2003" s="3">
        <f>COUNTBLANK(shopping_behavior_updated[Customer ID])</f>
        <v>0</v>
      </c>
      <c r="U2003" s="3">
        <f>IF(IFERROR(VLOOKUP(shopping_behavior_updated[[#This Row],[Customer ID]],A2004:$A$3902,1,FALSE),0),1,0)</f>
        <v>0</v>
      </c>
    </row>
    <row r="2004" spans="1:21" x14ac:dyDescent="0.2">
      <c r="A2004" s="3">
        <v>2003</v>
      </c>
      <c r="B2004" s="3">
        <v>31</v>
      </c>
      <c r="C2004" s="3" t="s">
        <v>18</v>
      </c>
      <c r="D2004" s="3" t="s">
        <v>54</v>
      </c>
      <c r="E2004" s="3" t="s">
        <v>20</v>
      </c>
      <c r="F2004" s="3">
        <v>65</v>
      </c>
      <c r="G2004" s="3" t="s">
        <v>83</v>
      </c>
      <c r="H2004" s="3" t="s">
        <v>43</v>
      </c>
      <c r="I2004" s="3" t="s">
        <v>107</v>
      </c>
      <c r="J2004" s="3" t="s">
        <v>52</v>
      </c>
      <c r="K2004" s="3">
        <v>27</v>
      </c>
      <c r="L2004" s="3" t="s">
        <v>151</v>
      </c>
      <c r="M2004" s="3" t="str">
        <f>IF(shopping_behavior_updated[[#This Row],[Subscription Status]]="","desconocido",shopping_behavior_updated[[#This Row],[Subscription Status]])</f>
        <v>No</v>
      </c>
      <c r="N2004" s="3" t="s">
        <v>26</v>
      </c>
      <c r="O2004" s="3" t="s">
        <v>151</v>
      </c>
      <c r="P2004" s="3" t="s">
        <v>151</v>
      </c>
      <c r="Q2004" s="3">
        <v>19</v>
      </c>
      <c r="R2004" s="3" t="s">
        <v>45</v>
      </c>
      <c r="S2004" s="3" t="s">
        <v>96</v>
      </c>
      <c r="T2004" s="3">
        <f>COUNTBLANK(shopping_behavior_updated[Customer ID])</f>
        <v>0</v>
      </c>
      <c r="U2004" s="3">
        <f>IF(IFERROR(VLOOKUP(shopping_behavior_updated[[#This Row],[Customer ID]],A2005:$A$3902,1,FALSE),0),1,0)</f>
        <v>0</v>
      </c>
    </row>
    <row r="2005" spans="1:21" x14ac:dyDescent="0.2">
      <c r="A2005" s="3">
        <v>2004</v>
      </c>
      <c r="B2005" s="3">
        <v>68</v>
      </c>
      <c r="C2005" s="3" t="s">
        <v>18</v>
      </c>
      <c r="D2005" s="3" t="s">
        <v>49</v>
      </c>
      <c r="E2005" s="3" t="s">
        <v>41</v>
      </c>
      <c r="F2005" s="3">
        <v>72</v>
      </c>
      <c r="G2005" s="3" t="s">
        <v>30</v>
      </c>
      <c r="H2005" s="3" t="s">
        <v>35</v>
      </c>
      <c r="I2005" s="3" t="s">
        <v>143</v>
      </c>
      <c r="J2005" s="3" t="s">
        <v>36</v>
      </c>
      <c r="K2005" s="3">
        <v>31</v>
      </c>
      <c r="L2005" s="3" t="s">
        <v>151</v>
      </c>
      <c r="M2005" s="3" t="str">
        <f>IF(shopping_behavior_updated[[#This Row],[Subscription Status]]="","desconocido",shopping_behavior_updated[[#This Row],[Subscription Status]])</f>
        <v>No</v>
      </c>
      <c r="N2005" s="3" t="s">
        <v>26</v>
      </c>
      <c r="O2005" s="3" t="s">
        <v>151</v>
      </c>
      <c r="P2005" s="3" t="s">
        <v>151</v>
      </c>
      <c r="Q2005" s="3">
        <v>32</v>
      </c>
      <c r="R2005" s="3" t="s">
        <v>32</v>
      </c>
      <c r="S2005" s="3" t="s">
        <v>57</v>
      </c>
      <c r="T2005" s="3">
        <f>COUNTBLANK(shopping_behavior_updated[Customer ID])</f>
        <v>0</v>
      </c>
      <c r="U2005" s="3">
        <f>IF(IFERROR(VLOOKUP(shopping_behavior_updated[[#This Row],[Customer ID]],A2006:$A$3902,1,FALSE),0),1,0)</f>
        <v>0</v>
      </c>
    </row>
    <row r="2006" spans="1:21" x14ac:dyDescent="0.2">
      <c r="A2006" s="3">
        <v>2005</v>
      </c>
      <c r="B2006" s="3">
        <v>44</v>
      </c>
      <c r="C2006" s="3" t="s">
        <v>18</v>
      </c>
      <c r="D2006" s="3" t="s">
        <v>70</v>
      </c>
      <c r="E2006" s="3" t="s">
        <v>41</v>
      </c>
      <c r="F2006" s="3">
        <v>70</v>
      </c>
      <c r="G2006" s="3" t="s">
        <v>141</v>
      </c>
      <c r="H2006" s="3" t="s">
        <v>22</v>
      </c>
      <c r="I2006" s="3" t="s">
        <v>143</v>
      </c>
      <c r="J2006" s="3" t="s">
        <v>56</v>
      </c>
      <c r="K2006" s="3">
        <v>32</v>
      </c>
      <c r="L2006" s="3" t="s">
        <v>151</v>
      </c>
      <c r="M2006" s="3" t="str">
        <f>IF(shopping_behavior_updated[[#This Row],[Subscription Status]]="","desconocido",shopping_behavior_updated[[#This Row],[Subscription Status]])</f>
        <v>No</v>
      </c>
      <c r="N2006" s="3" t="s">
        <v>69</v>
      </c>
      <c r="O2006" s="3" t="s">
        <v>151</v>
      </c>
      <c r="P2006" s="3" t="s">
        <v>151</v>
      </c>
      <c r="Q2006" s="3">
        <v>13</v>
      </c>
      <c r="R2006" s="3" t="s">
        <v>32</v>
      </c>
      <c r="S2006" s="3" t="s">
        <v>75</v>
      </c>
      <c r="T2006" s="3">
        <f>COUNTBLANK(shopping_behavior_updated[Customer ID])</f>
        <v>0</v>
      </c>
      <c r="U2006" s="3">
        <f>IF(IFERROR(VLOOKUP(shopping_behavior_updated[[#This Row],[Customer ID]],A2007:$A$3902,1,FALSE),0),1,0)</f>
        <v>0</v>
      </c>
    </row>
    <row r="2007" spans="1:21" x14ac:dyDescent="0.2">
      <c r="A2007" s="3">
        <v>2006</v>
      </c>
      <c r="B2007" s="3">
        <v>18</v>
      </c>
      <c r="C2007" s="3" t="s">
        <v>18</v>
      </c>
      <c r="D2007" s="3" t="s">
        <v>40</v>
      </c>
      <c r="E2007" s="3" t="s">
        <v>41</v>
      </c>
      <c r="F2007" s="3">
        <v>82</v>
      </c>
      <c r="G2007" s="3" t="s">
        <v>121</v>
      </c>
      <c r="H2007" s="3" t="s">
        <v>43</v>
      </c>
      <c r="I2007" s="3" t="s">
        <v>108</v>
      </c>
      <c r="J2007" s="3" t="s">
        <v>24</v>
      </c>
      <c r="K2007" s="3">
        <v>34</v>
      </c>
      <c r="L2007" s="3" t="s">
        <v>151</v>
      </c>
      <c r="M2007" s="3" t="str">
        <f>IF(shopping_behavior_updated[[#This Row],[Subscription Status]]="","desconocido",shopping_behavior_updated[[#This Row],[Subscription Status]])</f>
        <v>No</v>
      </c>
      <c r="N2007" s="3" t="s">
        <v>73</v>
      </c>
      <c r="O2007" s="3" t="s">
        <v>151</v>
      </c>
      <c r="P2007" s="3" t="s">
        <v>151</v>
      </c>
      <c r="Q2007" s="3">
        <v>30</v>
      </c>
      <c r="R2007" s="3" t="s">
        <v>45</v>
      </c>
      <c r="S2007" s="3" t="s">
        <v>28</v>
      </c>
      <c r="T2007" s="3">
        <f>COUNTBLANK(shopping_behavior_updated[Customer ID])</f>
        <v>0</v>
      </c>
      <c r="U2007" s="3">
        <f>IF(IFERROR(VLOOKUP(shopping_behavior_updated[[#This Row],[Customer ID]],A2008:$A$3902,1,FALSE),0),1,0)</f>
        <v>0</v>
      </c>
    </row>
    <row r="2008" spans="1:21" x14ac:dyDescent="0.2">
      <c r="A2008" s="3">
        <v>2007</v>
      </c>
      <c r="B2008" s="3">
        <v>58</v>
      </c>
      <c r="C2008" s="3" t="s">
        <v>18</v>
      </c>
      <c r="D2008" s="3" t="s">
        <v>118</v>
      </c>
      <c r="E2008" s="3" t="s">
        <v>66</v>
      </c>
      <c r="F2008" s="3">
        <v>97</v>
      </c>
      <c r="G2008" s="3" t="s">
        <v>129</v>
      </c>
      <c r="H2008" s="3" t="s">
        <v>35</v>
      </c>
      <c r="I2008" s="3" t="s">
        <v>68</v>
      </c>
      <c r="J2008" s="3" t="s">
        <v>56</v>
      </c>
      <c r="K2008" s="3">
        <v>44</v>
      </c>
      <c r="L2008" s="3" t="s">
        <v>151</v>
      </c>
      <c r="M2008" s="3" t="str">
        <f>IF(shopping_behavior_updated[[#This Row],[Subscription Status]]="","desconocido",shopping_behavior_updated[[#This Row],[Subscription Status]])</f>
        <v>No</v>
      </c>
      <c r="N2008" s="3" t="s">
        <v>26</v>
      </c>
      <c r="O2008" s="3" t="s">
        <v>151</v>
      </c>
      <c r="P2008" s="3" t="s">
        <v>151</v>
      </c>
      <c r="Q2008" s="3">
        <v>2</v>
      </c>
      <c r="R2008" s="3" t="s">
        <v>38</v>
      </c>
      <c r="S2008" s="3" t="s">
        <v>48</v>
      </c>
      <c r="T2008" s="3">
        <f>COUNTBLANK(shopping_behavior_updated[Customer ID])</f>
        <v>0</v>
      </c>
      <c r="U2008" s="3">
        <f>IF(IFERROR(VLOOKUP(shopping_behavior_updated[[#This Row],[Customer ID]],A2009:$A$3902,1,FALSE),0),1,0)</f>
        <v>0</v>
      </c>
    </row>
    <row r="2009" spans="1:21" x14ac:dyDescent="0.2">
      <c r="A2009" s="3">
        <v>2008</v>
      </c>
      <c r="B2009" s="3">
        <v>26</v>
      </c>
      <c r="C2009" s="3" t="s">
        <v>18</v>
      </c>
      <c r="D2009" s="3" t="s">
        <v>54</v>
      </c>
      <c r="E2009" s="3" t="s">
        <v>20</v>
      </c>
      <c r="F2009" s="3">
        <v>25</v>
      </c>
      <c r="G2009" s="3" t="s">
        <v>140</v>
      </c>
      <c r="H2009" s="3" t="s">
        <v>43</v>
      </c>
      <c r="I2009" s="3" t="s">
        <v>64</v>
      </c>
      <c r="J2009" s="3" t="s">
        <v>52</v>
      </c>
      <c r="K2009" s="3">
        <v>32</v>
      </c>
      <c r="L2009" s="3" t="s">
        <v>151</v>
      </c>
      <c r="M2009" s="3" t="str">
        <f>IF(shopping_behavior_updated[[#This Row],[Subscription Status]]="","desconocido",shopping_behavior_updated[[#This Row],[Subscription Status]])</f>
        <v>No</v>
      </c>
      <c r="N2009" s="3" t="s">
        <v>69</v>
      </c>
      <c r="O2009" s="3" t="s">
        <v>151</v>
      </c>
      <c r="P2009" s="3" t="s">
        <v>151</v>
      </c>
      <c r="Q2009" s="3">
        <v>8</v>
      </c>
      <c r="R2009" s="3" t="s">
        <v>45</v>
      </c>
      <c r="S2009" s="3" t="s">
        <v>57</v>
      </c>
      <c r="T2009" s="3">
        <f>COUNTBLANK(shopping_behavior_updated[Customer ID])</f>
        <v>0</v>
      </c>
      <c r="U2009" s="3">
        <f>IF(IFERROR(VLOOKUP(shopping_behavior_updated[[#This Row],[Customer ID]],A2010:$A$3902,1,FALSE),0),1,0)</f>
        <v>0</v>
      </c>
    </row>
    <row r="2010" spans="1:21" x14ac:dyDescent="0.2">
      <c r="A2010" s="3">
        <v>2009</v>
      </c>
      <c r="B2010" s="3">
        <v>57</v>
      </c>
      <c r="C2010" s="3" t="s">
        <v>18</v>
      </c>
      <c r="D2010" s="3" t="s">
        <v>86</v>
      </c>
      <c r="E2010" s="3" t="s">
        <v>20</v>
      </c>
      <c r="F2010" s="3">
        <v>48</v>
      </c>
      <c r="G2010" s="3" t="s">
        <v>102</v>
      </c>
      <c r="H2010" s="3" t="s">
        <v>43</v>
      </c>
      <c r="I2010" s="3" t="s">
        <v>23</v>
      </c>
      <c r="J2010" s="3" t="s">
        <v>36</v>
      </c>
      <c r="K2010" s="3">
        <v>25</v>
      </c>
      <c r="L2010" s="3" t="s">
        <v>151</v>
      </c>
      <c r="M2010" s="3" t="str">
        <f>IF(shopping_behavior_updated[[#This Row],[Subscription Status]]="","desconocido",shopping_behavior_updated[[#This Row],[Subscription Status]])</f>
        <v>No</v>
      </c>
      <c r="N2010" s="3" t="s">
        <v>37</v>
      </c>
      <c r="O2010" s="3" t="s">
        <v>151</v>
      </c>
      <c r="P2010" s="3" t="s">
        <v>151</v>
      </c>
      <c r="Q2010" s="3">
        <v>27</v>
      </c>
      <c r="R2010" s="3" t="s">
        <v>45</v>
      </c>
      <c r="S2010" s="3" t="s">
        <v>96</v>
      </c>
      <c r="T2010" s="3">
        <f>COUNTBLANK(shopping_behavior_updated[Customer ID])</f>
        <v>0</v>
      </c>
      <c r="U2010" s="3">
        <f>IF(IFERROR(VLOOKUP(shopping_behavior_updated[[#This Row],[Customer ID]],A2011:$A$3902,1,FALSE),0),1,0)</f>
        <v>0</v>
      </c>
    </row>
    <row r="2011" spans="1:21" x14ac:dyDescent="0.2">
      <c r="A2011" s="3">
        <v>2010</v>
      </c>
      <c r="B2011" s="3">
        <v>37</v>
      </c>
      <c r="C2011" s="3" t="s">
        <v>18</v>
      </c>
      <c r="D2011" s="3" t="s">
        <v>136</v>
      </c>
      <c r="E2011" s="3" t="s">
        <v>41</v>
      </c>
      <c r="F2011" s="3">
        <v>99</v>
      </c>
      <c r="G2011" s="3" t="s">
        <v>89</v>
      </c>
      <c r="H2011" s="3" t="s">
        <v>43</v>
      </c>
      <c r="I2011" s="3" t="s">
        <v>125</v>
      </c>
      <c r="J2011" s="3" t="s">
        <v>52</v>
      </c>
      <c r="K2011" s="3">
        <v>38</v>
      </c>
      <c r="L2011" s="3" t="s">
        <v>151</v>
      </c>
      <c r="M2011" s="3" t="str">
        <f>IF(shopping_behavior_updated[[#This Row],[Subscription Status]]="","desconocido",shopping_behavior_updated[[#This Row],[Subscription Status]])</f>
        <v>No</v>
      </c>
      <c r="N2011" s="3" t="s">
        <v>44</v>
      </c>
      <c r="O2011" s="3" t="s">
        <v>151</v>
      </c>
      <c r="P2011" s="3" t="s">
        <v>151</v>
      </c>
      <c r="Q2011" s="3">
        <v>26</v>
      </c>
      <c r="R2011" s="3" t="s">
        <v>27</v>
      </c>
      <c r="S2011" s="3" t="s">
        <v>75</v>
      </c>
      <c r="T2011" s="3">
        <f>COUNTBLANK(shopping_behavior_updated[Customer ID])</f>
        <v>0</v>
      </c>
      <c r="U2011" s="3">
        <f>IF(IFERROR(VLOOKUP(shopping_behavior_updated[[#This Row],[Customer ID]],A2012:$A$3902,1,FALSE),0),1,0)</f>
        <v>0</v>
      </c>
    </row>
    <row r="2012" spans="1:21" x14ac:dyDescent="0.2">
      <c r="A2012" s="3">
        <v>2011</v>
      </c>
      <c r="B2012" s="3">
        <v>24</v>
      </c>
      <c r="C2012" s="3" t="s">
        <v>18</v>
      </c>
      <c r="D2012" s="3" t="s">
        <v>29</v>
      </c>
      <c r="E2012" s="3" t="s">
        <v>20</v>
      </c>
      <c r="F2012" s="3">
        <v>21</v>
      </c>
      <c r="G2012" s="3" t="s">
        <v>104</v>
      </c>
      <c r="H2012" s="3" t="s">
        <v>43</v>
      </c>
      <c r="I2012" s="3" t="s">
        <v>31</v>
      </c>
      <c r="J2012" s="3" t="s">
        <v>52</v>
      </c>
      <c r="K2012" s="3">
        <v>44</v>
      </c>
      <c r="L2012" s="3" t="s">
        <v>151</v>
      </c>
      <c r="M2012" s="3" t="str">
        <f>IF(shopping_behavior_updated[[#This Row],[Subscription Status]]="","desconocido",shopping_behavior_updated[[#This Row],[Subscription Status]])</f>
        <v>No</v>
      </c>
      <c r="N2012" s="3" t="s">
        <v>69</v>
      </c>
      <c r="O2012" s="3" t="s">
        <v>151</v>
      </c>
      <c r="P2012" s="3" t="s">
        <v>151</v>
      </c>
      <c r="Q2012" s="3">
        <v>3</v>
      </c>
      <c r="R2012" s="3" t="s">
        <v>85</v>
      </c>
      <c r="S2012" s="3" t="s">
        <v>75</v>
      </c>
      <c r="T2012" s="3">
        <f>COUNTBLANK(shopping_behavior_updated[Customer ID])</f>
        <v>0</v>
      </c>
      <c r="U2012" s="3">
        <f>IF(IFERROR(VLOOKUP(shopping_behavior_updated[[#This Row],[Customer ID]],A2013:$A$3902,1,FALSE),0),1,0)</f>
        <v>0</v>
      </c>
    </row>
    <row r="2013" spans="1:21" x14ac:dyDescent="0.2">
      <c r="A2013" s="3">
        <v>2012</v>
      </c>
      <c r="B2013" s="3">
        <v>57</v>
      </c>
      <c r="C2013" s="3" t="s">
        <v>18</v>
      </c>
      <c r="D2013" s="3" t="s">
        <v>40</v>
      </c>
      <c r="E2013" s="3" t="s">
        <v>41</v>
      </c>
      <c r="F2013" s="3">
        <v>94</v>
      </c>
      <c r="G2013" s="3" t="s">
        <v>63</v>
      </c>
      <c r="H2013" s="3" t="s">
        <v>43</v>
      </c>
      <c r="I2013" s="3" t="s">
        <v>117</v>
      </c>
      <c r="J2013" s="3" t="s">
        <v>36</v>
      </c>
      <c r="K2013" s="3">
        <v>37</v>
      </c>
      <c r="L2013" s="3" t="s">
        <v>151</v>
      </c>
      <c r="M2013" s="3" t="str">
        <f>IF(shopping_behavior_updated[[#This Row],[Subscription Status]]="","desconocido",shopping_behavior_updated[[#This Row],[Subscription Status]])</f>
        <v>No</v>
      </c>
      <c r="N2013" s="3" t="s">
        <v>26</v>
      </c>
      <c r="O2013" s="3" t="s">
        <v>151</v>
      </c>
      <c r="P2013" s="3" t="s">
        <v>151</v>
      </c>
      <c r="Q2013" s="3">
        <v>4</v>
      </c>
      <c r="R2013" s="3" t="s">
        <v>74</v>
      </c>
      <c r="S2013" s="3" t="s">
        <v>87</v>
      </c>
      <c r="T2013" s="3">
        <f>COUNTBLANK(shopping_behavior_updated[Customer ID])</f>
        <v>0</v>
      </c>
      <c r="U2013" s="3">
        <f>IF(IFERROR(VLOOKUP(shopping_behavior_updated[[#This Row],[Customer ID]],A2014:$A$3902,1,FALSE),0),1,0)</f>
        <v>0</v>
      </c>
    </row>
    <row r="2014" spans="1:21" x14ac:dyDescent="0.2">
      <c r="A2014" s="3">
        <v>2013</v>
      </c>
      <c r="B2014" s="3">
        <v>48</v>
      </c>
      <c r="C2014" s="3" t="s">
        <v>18</v>
      </c>
      <c r="D2014" s="3" t="s">
        <v>33</v>
      </c>
      <c r="E2014" s="3" t="s">
        <v>20</v>
      </c>
      <c r="F2014" s="3">
        <v>53</v>
      </c>
      <c r="G2014" s="3" t="s">
        <v>106</v>
      </c>
      <c r="H2014" s="3" t="s">
        <v>22</v>
      </c>
      <c r="I2014" s="3" t="s">
        <v>95</v>
      </c>
      <c r="J2014" s="3" t="s">
        <v>56</v>
      </c>
      <c r="K2014" s="3">
        <v>32</v>
      </c>
      <c r="L2014" s="3" t="s">
        <v>151</v>
      </c>
      <c r="M2014" s="3" t="str">
        <f>IF(shopping_behavior_updated[[#This Row],[Subscription Status]]="","desconocido",shopping_behavior_updated[[#This Row],[Subscription Status]])</f>
        <v>No</v>
      </c>
      <c r="N2014" s="3" t="s">
        <v>73</v>
      </c>
      <c r="O2014" s="3" t="s">
        <v>151</v>
      </c>
      <c r="P2014" s="3" t="s">
        <v>151</v>
      </c>
      <c r="Q2014" s="3">
        <v>5</v>
      </c>
      <c r="R2014" s="3" t="s">
        <v>32</v>
      </c>
      <c r="S2014" s="3" t="s">
        <v>28</v>
      </c>
      <c r="T2014" s="3">
        <f>COUNTBLANK(shopping_behavior_updated[Customer ID])</f>
        <v>0</v>
      </c>
      <c r="U2014" s="3">
        <f>IF(IFERROR(VLOOKUP(shopping_behavior_updated[[#This Row],[Customer ID]],A2015:$A$3902,1,FALSE),0),1,0)</f>
        <v>0</v>
      </c>
    </row>
    <row r="2015" spans="1:21" x14ac:dyDescent="0.2">
      <c r="A2015" s="3">
        <v>2014</v>
      </c>
      <c r="B2015" s="3">
        <v>39</v>
      </c>
      <c r="C2015" s="3" t="s">
        <v>18</v>
      </c>
      <c r="D2015" s="3" t="s">
        <v>131</v>
      </c>
      <c r="E2015" s="3" t="s">
        <v>66</v>
      </c>
      <c r="F2015" s="3">
        <v>70</v>
      </c>
      <c r="G2015" s="3" t="s">
        <v>140</v>
      </c>
      <c r="H2015" s="3" t="s">
        <v>43</v>
      </c>
      <c r="I2015" s="3" t="s">
        <v>99</v>
      </c>
      <c r="J2015" s="3" t="s">
        <v>24</v>
      </c>
      <c r="K2015" s="3">
        <v>49</v>
      </c>
      <c r="L2015" s="3" t="s">
        <v>151</v>
      </c>
      <c r="M2015" s="3" t="str">
        <f>IF(shopping_behavior_updated[[#This Row],[Subscription Status]]="","desconocido",shopping_behavior_updated[[#This Row],[Subscription Status]])</f>
        <v>No</v>
      </c>
      <c r="N2015" s="3" t="s">
        <v>53</v>
      </c>
      <c r="O2015" s="3" t="s">
        <v>151</v>
      </c>
      <c r="P2015" s="3" t="s">
        <v>151</v>
      </c>
      <c r="Q2015" s="3">
        <v>25</v>
      </c>
      <c r="R2015" s="3" t="s">
        <v>85</v>
      </c>
      <c r="S2015" s="3" t="s">
        <v>57</v>
      </c>
      <c r="T2015" s="3">
        <f>COUNTBLANK(shopping_behavior_updated[Customer ID])</f>
        <v>0</v>
      </c>
      <c r="U2015" s="3">
        <f>IF(IFERROR(VLOOKUP(shopping_behavior_updated[[#This Row],[Customer ID]],A2016:$A$3902,1,FALSE),0),1,0)</f>
        <v>0</v>
      </c>
    </row>
    <row r="2016" spans="1:21" x14ac:dyDescent="0.2">
      <c r="A2016" s="3">
        <v>2015</v>
      </c>
      <c r="B2016" s="3">
        <v>51</v>
      </c>
      <c r="C2016" s="3" t="s">
        <v>18</v>
      </c>
      <c r="D2016" s="3" t="s">
        <v>86</v>
      </c>
      <c r="E2016" s="3" t="s">
        <v>20</v>
      </c>
      <c r="F2016" s="3">
        <v>26</v>
      </c>
      <c r="G2016" s="3" t="s">
        <v>149</v>
      </c>
      <c r="H2016" s="3" t="s">
        <v>22</v>
      </c>
      <c r="I2016" s="3" t="s">
        <v>93</v>
      </c>
      <c r="J2016" s="3" t="s">
        <v>52</v>
      </c>
      <c r="K2016" s="3">
        <v>39</v>
      </c>
      <c r="L2016" s="3" t="s">
        <v>151</v>
      </c>
      <c r="M2016" s="3" t="str">
        <f>IF(shopping_behavior_updated[[#This Row],[Subscription Status]]="","desconocido",shopping_behavior_updated[[#This Row],[Subscription Status]])</f>
        <v>No</v>
      </c>
      <c r="N2016" s="3" t="s">
        <v>53</v>
      </c>
      <c r="O2016" s="3" t="s">
        <v>151</v>
      </c>
      <c r="P2016" s="3" t="s">
        <v>151</v>
      </c>
      <c r="Q2016" s="3">
        <v>47</v>
      </c>
      <c r="R2016" s="3" t="s">
        <v>45</v>
      </c>
      <c r="S2016" s="3" t="s">
        <v>75</v>
      </c>
      <c r="T2016" s="3">
        <f>COUNTBLANK(shopping_behavior_updated[Customer ID])</f>
        <v>0</v>
      </c>
      <c r="U2016" s="3">
        <f>IF(IFERROR(VLOOKUP(shopping_behavior_updated[[#This Row],[Customer ID]],A2017:$A$3902,1,FALSE),0),1,0)</f>
        <v>0</v>
      </c>
    </row>
    <row r="2017" spans="1:21" x14ac:dyDescent="0.2">
      <c r="A2017" s="3">
        <v>2016</v>
      </c>
      <c r="B2017" s="3">
        <v>57</v>
      </c>
      <c r="C2017" s="3" t="s">
        <v>18</v>
      </c>
      <c r="D2017" s="3" t="s">
        <v>132</v>
      </c>
      <c r="E2017" s="3" t="s">
        <v>66</v>
      </c>
      <c r="F2017" s="3">
        <v>82</v>
      </c>
      <c r="G2017" s="3" t="s">
        <v>140</v>
      </c>
      <c r="H2017" s="3" t="s">
        <v>35</v>
      </c>
      <c r="I2017" s="3" t="s">
        <v>68</v>
      </c>
      <c r="J2017" s="3" t="s">
        <v>52</v>
      </c>
      <c r="K2017" s="3">
        <v>45</v>
      </c>
      <c r="L2017" s="3" t="s">
        <v>151</v>
      </c>
      <c r="M2017" s="3" t="str">
        <f>IF(shopping_behavior_updated[[#This Row],[Subscription Status]]="","desconocido",shopping_behavior_updated[[#This Row],[Subscription Status]])</f>
        <v>No</v>
      </c>
      <c r="N2017" s="3" t="s">
        <v>44</v>
      </c>
      <c r="O2017" s="3" t="s">
        <v>151</v>
      </c>
      <c r="P2017" s="3" t="s">
        <v>151</v>
      </c>
      <c r="Q2017" s="3">
        <v>8</v>
      </c>
      <c r="R2017" s="3" t="s">
        <v>38</v>
      </c>
      <c r="S2017" s="3" t="s">
        <v>28</v>
      </c>
      <c r="T2017" s="3">
        <f>COUNTBLANK(shopping_behavior_updated[Customer ID])</f>
        <v>0</v>
      </c>
      <c r="U2017" s="3">
        <f>IF(IFERROR(VLOOKUP(shopping_behavior_updated[[#This Row],[Customer ID]],A2018:$A$3902,1,FALSE),0),1,0)</f>
        <v>0</v>
      </c>
    </row>
    <row r="2018" spans="1:21" x14ac:dyDescent="0.2">
      <c r="A2018" s="3">
        <v>2017</v>
      </c>
      <c r="B2018" s="3">
        <v>53</v>
      </c>
      <c r="C2018" s="3" t="s">
        <v>18</v>
      </c>
      <c r="D2018" s="3" t="s">
        <v>70</v>
      </c>
      <c r="E2018" s="3" t="s">
        <v>41</v>
      </c>
      <c r="F2018" s="3">
        <v>47</v>
      </c>
      <c r="G2018" s="3" t="s">
        <v>30</v>
      </c>
      <c r="H2018" s="3" t="s">
        <v>35</v>
      </c>
      <c r="I2018" s="3" t="s">
        <v>82</v>
      </c>
      <c r="J2018" s="3" t="s">
        <v>24</v>
      </c>
      <c r="K2018" s="3">
        <v>34</v>
      </c>
      <c r="L2018" s="3" t="s">
        <v>151</v>
      </c>
      <c r="M2018" s="3" t="str">
        <f>IF(shopping_behavior_updated[[#This Row],[Subscription Status]]="","desconocido",shopping_behavior_updated[[#This Row],[Subscription Status]])</f>
        <v>No</v>
      </c>
      <c r="N2018" s="3" t="s">
        <v>53</v>
      </c>
      <c r="O2018" s="3" t="s">
        <v>151</v>
      </c>
      <c r="P2018" s="3" t="s">
        <v>151</v>
      </c>
      <c r="Q2018" s="3">
        <v>20</v>
      </c>
      <c r="R2018" s="3" t="s">
        <v>85</v>
      </c>
      <c r="S2018" s="3" t="s">
        <v>28</v>
      </c>
      <c r="T2018" s="3">
        <f>COUNTBLANK(shopping_behavior_updated[Customer ID])</f>
        <v>0</v>
      </c>
      <c r="U2018" s="3">
        <f>IF(IFERROR(VLOOKUP(shopping_behavior_updated[[#This Row],[Customer ID]],A2019:$A$3902,1,FALSE),0),1,0)</f>
        <v>0</v>
      </c>
    </row>
    <row r="2019" spans="1:21" x14ac:dyDescent="0.2">
      <c r="A2019" s="3">
        <v>2018</v>
      </c>
      <c r="B2019" s="3">
        <v>70</v>
      </c>
      <c r="C2019" s="3" t="s">
        <v>18</v>
      </c>
      <c r="D2019" s="3" t="s">
        <v>124</v>
      </c>
      <c r="E2019" s="3" t="s">
        <v>20</v>
      </c>
      <c r="F2019" s="3">
        <v>32</v>
      </c>
      <c r="G2019" s="3" t="s">
        <v>34</v>
      </c>
      <c r="H2019" s="3" t="s">
        <v>35</v>
      </c>
      <c r="I2019" s="3" t="s">
        <v>95</v>
      </c>
      <c r="J2019" s="3" t="s">
        <v>24</v>
      </c>
      <c r="K2019" s="3">
        <v>41</v>
      </c>
      <c r="L2019" s="3" t="s">
        <v>151</v>
      </c>
      <c r="M2019" s="3" t="str">
        <f>IF(shopping_behavior_updated[[#This Row],[Subscription Status]]="","desconocido",shopping_behavior_updated[[#This Row],[Subscription Status]])</f>
        <v>No</v>
      </c>
      <c r="N2019" s="3" t="s">
        <v>44</v>
      </c>
      <c r="O2019" s="3" t="s">
        <v>151</v>
      </c>
      <c r="P2019" s="3" t="s">
        <v>151</v>
      </c>
      <c r="Q2019" s="3">
        <v>42</v>
      </c>
      <c r="R2019" s="3" t="s">
        <v>74</v>
      </c>
      <c r="S2019" s="3" t="s">
        <v>96</v>
      </c>
      <c r="T2019" s="3">
        <f>COUNTBLANK(shopping_behavior_updated[Customer ID])</f>
        <v>0</v>
      </c>
      <c r="U2019" s="3">
        <f>IF(IFERROR(VLOOKUP(shopping_behavior_updated[[#This Row],[Customer ID]],A2020:$A$3902,1,FALSE),0),1,0)</f>
        <v>0</v>
      </c>
    </row>
    <row r="2020" spans="1:21" x14ac:dyDescent="0.2">
      <c r="A2020" s="3">
        <v>2019</v>
      </c>
      <c r="B2020" s="3">
        <v>60</v>
      </c>
      <c r="C2020" s="3" t="s">
        <v>18</v>
      </c>
      <c r="D2020" s="3" t="s">
        <v>131</v>
      </c>
      <c r="E2020" s="3" t="s">
        <v>66</v>
      </c>
      <c r="F2020" s="3">
        <v>97</v>
      </c>
      <c r="G2020" s="3" t="s">
        <v>71</v>
      </c>
      <c r="H2020" s="3" t="s">
        <v>35</v>
      </c>
      <c r="I2020" s="3" t="s">
        <v>79</v>
      </c>
      <c r="J2020" s="3" t="s">
        <v>56</v>
      </c>
      <c r="K2020" s="3">
        <v>45</v>
      </c>
      <c r="L2020" s="3" t="s">
        <v>151</v>
      </c>
      <c r="M2020" s="3" t="str">
        <f>IF(shopping_behavior_updated[[#This Row],[Subscription Status]]="","desconocido",shopping_behavior_updated[[#This Row],[Subscription Status]])</f>
        <v>No</v>
      </c>
      <c r="N2020" s="3" t="s">
        <v>73</v>
      </c>
      <c r="O2020" s="3" t="s">
        <v>151</v>
      </c>
      <c r="P2020" s="3" t="s">
        <v>151</v>
      </c>
      <c r="Q2020" s="3">
        <v>20</v>
      </c>
      <c r="R2020" s="3" t="s">
        <v>74</v>
      </c>
      <c r="S2020" s="3" t="s">
        <v>39</v>
      </c>
      <c r="T2020" s="3">
        <f>COUNTBLANK(shopping_behavior_updated[Customer ID])</f>
        <v>0</v>
      </c>
      <c r="U2020" s="3">
        <f>IF(IFERROR(VLOOKUP(shopping_behavior_updated[[#This Row],[Customer ID]],A2021:$A$3902,1,FALSE),0),1,0)</f>
        <v>0</v>
      </c>
    </row>
    <row r="2021" spans="1:21" x14ac:dyDescent="0.2">
      <c r="A2021" s="3">
        <v>2020</v>
      </c>
      <c r="B2021" s="3">
        <v>31</v>
      </c>
      <c r="C2021" s="3" t="s">
        <v>18</v>
      </c>
      <c r="D2021" s="3" t="s">
        <v>54</v>
      </c>
      <c r="E2021" s="3" t="s">
        <v>20</v>
      </c>
      <c r="F2021" s="3">
        <v>68</v>
      </c>
      <c r="G2021" s="3" t="s">
        <v>134</v>
      </c>
      <c r="H2021" s="3" t="s">
        <v>35</v>
      </c>
      <c r="I2021" s="3" t="s">
        <v>107</v>
      </c>
      <c r="J2021" s="3" t="s">
        <v>24</v>
      </c>
      <c r="K2021" s="3">
        <v>47</v>
      </c>
      <c r="L2021" s="3" t="s">
        <v>151</v>
      </c>
      <c r="M2021" s="3" t="str">
        <f>IF(shopping_behavior_updated[[#This Row],[Subscription Status]]="","desconocido",shopping_behavior_updated[[#This Row],[Subscription Status]])</f>
        <v>No</v>
      </c>
      <c r="N2021" s="3" t="s">
        <v>73</v>
      </c>
      <c r="O2021" s="3" t="s">
        <v>151</v>
      </c>
      <c r="P2021" s="3" t="s">
        <v>151</v>
      </c>
      <c r="Q2021" s="3">
        <v>23</v>
      </c>
      <c r="R2021" s="3" t="s">
        <v>32</v>
      </c>
      <c r="S2021" s="3" t="s">
        <v>28</v>
      </c>
      <c r="T2021" s="3">
        <f>COUNTBLANK(shopping_behavior_updated[Customer ID])</f>
        <v>0</v>
      </c>
      <c r="U2021" s="3">
        <f>IF(IFERROR(VLOOKUP(shopping_behavior_updated[[#This Row],[Customer ID]],A2022:$A$3902,1,FALSE),0),1,0)</f>
        <v>0</v>
      </c>
    </row>
    <row r="2022" spans="1:21" x14ac:dyDescent="0.2">
      <c r="A2022" s="3">
        <v>2021</v>
      </c>
      <c r="B2022" s="3">
        <v>41</v>
      </c>
      <c r="C2022" s="3" t="s">
        <v>18</v>
      </c>
      <c r="D2022" s="3" t="s">
        <v>29</v>
      </c>
      <c r="E2022" s="3" t="s">
        <v>20</v>
      </c>
      <c r="F2022" s="3">
        <v>23</v>
      </c>
      <c r="G2022" s="3" t="s">
        <v>137</v>
      </c>
      <c r="H2022" s="3" t="s">
        <v>43</v>
      </c>
      <c r="I2022" s="3" t="s">
        <v>117</v>
      </c>
      <c r="J2022" s="3" t="s">
        <v>24</v>
      </c>
      <c r="K2022" s="3">
        <v>48</v>
      </c>
      <c r="L2022" s="3" t="s">
        <v>151</v>
      </c>
      <c r="M2022" s="3" t="str">
        <f>IF(shopping_behavior_updated[[#This Row],[Subscription Status]]="","desconocido",shopping_behavior_updated[[#This Row],[Subscription Status]])</f>
        <v>No</v>
      </c>
      <c r="N2022" s="3" t="s">
        <v>44</v>
      </c>
      <c r="O2022" s="3" t="s">
        <v>151</v>
      </c>
      <c r="P2022" s="3" t="s">
        <v>151</v>
      </c>
      <c r="Q2022" s="3">
        <v>26</v>
      </c>
      <c r="R2022" s="3" t="s">
        <v>32</v>
      </c>
      <c r="S2022" s="3" t="s">
        <v>57</v>
      </c>
      <c r="T2022" s="3">
        <f>COUNTBLANK(shopping_behavior_updated[Customer ID])</f>
        <v>0</v>
      </c>
      <c r="U2022" s="3">
        <f>IF(IFERROR(VLOOKUP(shopping_behavior_updated[[#This Row],[Customer ID]],A2023:$A$3902,1,FALSE),0),1,0)</f>
        <v>0</v>
      </c>
    </row>
    <row r="2023" spans="1:21" x14ac:dyDescent="0.2">
      <c r="A2023" s="3">
        <v>2022</v>
      </c>
      <c r="B2023" s="3">
        <v>62</v>
      </c>
      <c r="C2023" s="3" t="s">
        <v>18</v>
      </c>
      <c r="D2023" s="3" t="s">
        <v>65</v>
      </c>
      <c r="E2023" s="3" t="s">
        <v>66</v>
      </c>
      <c r="F2023" s="3">
        <v>33</v>
      </c>
      <c r="G2023" s="3" t="s">
        <v>30</v>
      </c>
      <c r="H2023" s="3" t="s">
        <v>43</v>
      </c>
      <c r="I2023" s="3" t="s">
        <v>95</v>
      </c>
      <c r="J2023" s="3" t="s">
        <v>24</v>
      </c>
      <c r="K2023" s="3">
        <v>44</v>
      </c>
      <c r="L2023" s="3" t="s">
        <v>151</v>
      </c>
      <c r="M2023" s="3" t="str">
        <f>IF(shopping_behavior_updated[[#This Row],[Subscription Status]]="","desconocido",shopping_behavior_updated[[#This Row],[Subscription Status]])</f>
        <v>No</v>
      </c>
      <c r="N2023" s="3" t="s">
        <v>53</v>
      </c>
      <c r="O2023" s="3" t="s">
        <v>151</v>
      </c>
      <c r="P2023" s="3" t="s">
        <v>151</v>
      </c>
      <c r="Q2023" s="3">
        <v>48</v>
      </c>
      <c r="R2023" s="3" t="s">
        <v>27</v>
      </c>
      <c r="S2023" s="3" t="s">
        <v>57</v>
      </c>
      <c r="T2023" s="3">
        <f>COUNTBLANK(shopping_behavior_updated[Customer ID])</f>
        <v>0</v>
      </c>
      <c r="U2023" s="3">
        <f>IF(IFERROR(VLOOKUP(shopping_behavior_updated[[#This Row],[Customer ID]],A2024:$A$3902,1,FALSE),0),1,0)</f>
        <v>0</v>
      </c>
    </row>
    <row r="2024" spans="1:21" x14ac:dyDescent="0.2">
      <c r="A2024" s="3">
        <v>2023</v>
      </c>
      <c r="B2024" s="3">
        <v>59</v>
      </c>
      <c r="C2024" s="3" t="s">
        <v>18</v>
      </c>
      <c r="D2024" s="3" t="s">
        <v>105</v>
      </c>
      <c r="E2024" s="3" t="s">
        <v>66</v>
      </c>
      <c r="F2024" s="3">
        <v>38</v>
      </c>
      <c r="G2024" s="3" t="s">
        <v>89</v>
      </c>
      <c r="H2024" s="3" t="s">
        <v>35</v>
      </c>
      <c r="I2024" s="3" t="s">
        <v>93</v>
      </c>
      <c r="J2024" s="3" t="s">
        <v>24</v>
      </c>
      <c r="K2024" s="3">
        <v>4</v>
      </c>
      <c r="L2024" s="3" t="s">
        <v>151</v>
      </c>
      <c r="M2024" s="3" t="str">
        <f>IF(shopping_behavior_updated[[#This Row],[Subscription Status]]="","desconocido",shopping_behavior_updated[[#This Row],[Subscription Status]])</f>
        <v>No</v>
      </c>
      <c r="N2024" s="3" t="s">
        <v>73</v>
      </c>
      <c r="O2024" s="3" t="s">
        <v>151</v>
      </c>
      <c r="P2024" s="3" t="s">
        <v>151</v>
      </c>
      <c r="Q2024" s="3">
        <v>16</v>
      </c>
      <c r="R2024" s="3" t="s">
        <v>32</v>
      </c>
      <c r="S2024" s="3" t="s">
        <v>75</v>
      </c>
      <c r="T2024" s="3">
        <f>COUNTBLANK(shopping_behavior_updated[Customer ID])</f>
        <v>0</v>
      </c>
      <c r="U2024" s="3">
        <f>IF(IFERROR(VLOOKUP(shopping_behavior_updated[[#This Row],[Customer ID]],A2025:$A$3902,1,FALSE),0),1,0)</f>
        <v>0</v>
      </c>
    </row>
    <row r="2025" spans="1:21" x14ac:dyDescent="0.2">
      <c r="A2025" s="3">
        <v>2024</v>
      </c>
      <c r="B2025" s="3">
        <v>46</v>
      </c>
      <c r="C2025" s="3" t="s">
        <v>18</v>
      </c>
      <c r="D2025" s="3" t="s">
        <v>124</v>
      </c>
      <c r="E2025" s="3" t="s">
        <v>20</v>
      </c>
      <c r="F2025" s="3">
        <v>68</v>
      </c>
      <c r="G2025" s="3" t="s">
        <v>134</v>
      </c>
      <c r="H2025" s="3" t="s">
        <v>35</v>
      </c>
      <c r="I2025" s="3" t="s">
        <v>84</v>
      </c>
      <c r="J2025" s="3" t="s">
        <v>24</v>
      </c>
      <c r="K2025" s="3">
        <v>41</v>
      </c>
      <c r="L2025" s="3" t="s">
        <v>151</v>
      </c>
      <c r="M2025" s="3" t="str">
        <f>IF(shopping_behavior_updated[[#This Row],[Subscription Status]]="","desconocido",shopping_behavior_updated[[#This Row],[Subscription Status]])</f>
        <v>No</v>
      </c>
      <c r="N2025" s="3" t="s">
        <v>73</v>
      </c>
      <c r="O2025" s="3" t="s">
        <v>151</v>
      </c>
      <c r="P2025" s="3" t="s">
        <v>151</v>
      </c>
      <c r="Q2025" s="3">
        <v>28</v>
      </c>
      <c r="R2025" s="3" t="s">
        <v>32</v>
      </c>
      <c r="S2025" s="3" t="s">
        <v>75</v>
      </c>
      <c r="T2025" s="3">
        <f>COUNTBLANK(shopping_behavior_updated[Customer ID])</f>
        <v>0</v>
      </c>
      <c r="U2025" s="3">
        <f>IF(IFERROR(VLOOKUP(shopping_behavior_updated[[#This Row],[Customer ID]],A2026:$A$3902,1,FALSE),0),1,0)</f>
        <v>0</v>
      </c>
    </row>
    <row r="2026" spans="1:21" x14ac:dyDescent="0.2">
      <c r="A2026" s="3">
        <v>2025</v>
      </c>
      <c r="B2026" s="3">
        <v>62</v>
      </c>
      <c r="C2026" s="3" t="s">
        <v>18</v>
      </c>
      <c r="D2026" s="3" t="s">
        <v>124</v>
      </c>
      <c r="E2026" s="3" t="s">
        <v>20</v>
      </c>
      <c r="F2026" s="3">
        <v>23</v>
      </c>
      <c r="G2026" s="3" t="s">
        <v>71</v>
      </c>
      <c r="H2026" s="3" t="s">
        <v>22</v>
      </c>
      <c r="I2026" s="3" t="s">
        <v>64</v>
      </c>
      <c r="J2026" s="3" t="s">
        <v>56</v>
      </c>
      <c r="K2026" s="3">
        <v>37</v>
      </c>
      <c r="L2026" s="3" t="s">
        <v>151</v>
      </c>
      <c r="M2026" s="3" t="str">
        <f>IF(shopping_behavior_updated[[#This Row],[Subscription Status]]="","desconocido",shopping_behavior_updated[[#This Row],[Subscription Status]])</f>
        <v>No</v>
      </c>
      <c r="N2026" s="3" t="s">
        <v>26</v>
      </c>
      <c r="O2026" s="3" t="s">
        <v>151</v>
      </c>
      <c r="P2026" s="3" t="s">
        <v>151</v>
      </c>
      <c r="Q2026" s="3">
        <v>39</v>
      </c>
      <c r="R2026" s="3" t="s">
        <v>45</v>
      </c>
      <c r="S2026" s="3" t="s">
        <v>39</v>
      </c>
      <c r="T2026" s="3">
        <f>COUNTBLANK(shopping_behavior_updated[Customer ID])</f>
        <v>0</v>
      </c>
      <c r="U2026" s="3">
        <f>IF(IFERROR(VLOOKUP(shopping_behavior_updated[[#This Row],[Customer ID]],A2027:$A$3902,1,FALSE),0),1,0)</f>
        <v>0</v>
      </c>
    </row>
    <row r="2027" spans="1:21" x14ac:dyDescent="0.2">
      <c r="A2027" s="3">
        <v>2026</v>
      </c>
      <c r="B2027" s="3">
        <v>42</v>
      </c>
      <c r="C2027" s="3" t="s">
        <v>18</v>
      </c>
      <c r="D2027" s="3" t="s">
        <v>54</v>
      </c>
      <c r="E2027" s="3" t="s">
        <v>20</v>
      </c>
      <c r="F2027" s="3">
        <v>29</v>
      </c>
      <c r="G2027" s="3" t="s">
        <v>78</v>
      </c>
      <c r="H2027" s="3" t="s">
        <v>43</v>
      </c>
      <c r="I2027" s="3" t="s">
        <v>47</v>
      </c>
      <c r="J2027" s="3" t="s">
        <v>52</v>
      </c>
      <c r="K2027" s="3">
        <v>3</v>
      </c>
      <c r="L2027" s="3" t="s">
        <v>151</v>
      </c>
      <c r="M2027" s="3" t="str">
        <f>IF(shopping_behavior_updated[[#This Row],[Subscription Status]]="","desconocido",shopping_behavior_updated[[#This Row],[Subscription Status]])</f>
        <v>No</v>
      </c>
      <c r="N2027" s="3" t="s">
        <v>26</v>
      </c>
      <c r="O2027" s="3" t="s">
        <v>151</v>
      </c>
      <c r="P2027" s="3" t="s">
        <v>151</v>
      </c>
      <c r="Q2027" s="3">
        <v>43</v>
      </c>
      <c r="R2027" s="3" t="s">
        <v>85</v>
      </c>
      <c r="S2027" s="3" t="s">
        <v>28</v>
      </c>
      <c r="T2027" s="3">
        <f>COUNTBLANK(shopping_behavior_updated[Customer ID])</f>
        <v>0</v>
      </c>
      <c r="U2027" s="3">
        <f>IF(IFERROR(VLOOKUP(shopping_behavior_updated[[#This Row],[Customer ID]],A2028:$A$3902,1,FALSE),0),1,0)</f>
        <v>0</v>
      </c>
    </row>
    <row r="2028" spans="1:21" x14ac:dyDescent="0.2">
      <c r="A2028" s="3">
        <v>2027</v>
      </c>
      <c r="B2028" s="3">
        <v>37</v>
      </c>
      <c r="C2028" s="3" t="s">
        <v>18</v>
      </c>
      <c r="D2028" s="3" t="s">
        <v>118</v>
      </c>
      <c r="E2028" s="3" t="s">
        <v>66</v>
      </c>
      <c r="F2028" s="3">
        <v>35</v>
      </c>
      <c r="G2028" s="3" t="s">
        <v>30</v>
      </c>
      <c r="H2028" s="3" t="s">
        <v>43</v>
      </c>
      <c r="I2028" s="3" t="s">
        <v>120</v>
      </c>
      <c r="J2028" s="3" t="s">
        <v>24</v>
      </c>
      <c r="K2028" s="3">
        <v>36</v>
      </c>
      <c r="L2028" s="3" t="s">
        <v>151</v>
      </c>
      <c r="M2028" s="3" t="str">
        <f>IF(shopping_behavior_updated[[#This Row],[Subscription Status]]="","desconocido",shopping_behavior_updated[[#This Row],[Subscription Status]])</f>
        <v>No</v>
      </c>
      <c r="N2028" s="3" t="s">
        <v>26</v>
      </c>
      <c r="O2028" s="3" t="s">
        <v>151</v>
      </c>
      <c r="P2028" s="3" t="s">
        <v>151</v>
      </c>
      <c r="Q2028" s="3">
        <v>45</v>
      </c>
      <c r="R2028" s="3" t="s">
        <v>74</v>
      </c>
      <c r="S2028" s="3" t="s">
        <v>96</v>
      </c>
      <c r="T2028" s="3">
        <f>COUNTBLANK(shopping_behavior_updated[Customer ID])</f>
        <v>0</v>
      </c>
      <c r="U2028" s="3">
        <f>IF(IFERROR(VLOOKUP(shopping_behavior_updated[[#This Row],[Customer ID]],A2029:$A$3902,1,FALSE),0),1,0)</f>
        <v>0</v>
      </c>
    </row>
    <row r="2029" spans="1:21" x14ac:dyDescent="0.2">
      <c r="A2029" s="3">
        <v>2028</v>
      </c>
      <c r="B2029" s="3">
        <v>50</v>
      </c>
      <c r="C2029" s="3" t="s">
        <v>18</v>
      </c>
      <c r="D2029" s="3" t="s">
        <v>70</v>
      </c>
      <c r="E2029" s="3" t="s">
        <v>41</v>
      </c>
      <c r="F2029" s="3">
        <v>73</v>
      </c>
      <c r="G2029" s="3" t="s">
        <v>144</v>
      </c>
      <c r="H2029" s="3" t="s">
        <v>35</v>
      </c>
      <c r="I2029" s="3" t="s">
        <v>79</v>
      </c>
      <c r="J2029" s="3" t="s">
        <v>56</v>
      </c>
      <c r="K2029" s="3">
        <v>48</v>
      </c>
      <c r="L2029" s="3" t="s">
        <v>151</v>
      </c>
      <c r="M2029" s="3" t="str">
        <f>IF(shopping_behavior_updated[[#This Row],[Subscription Status]]="","desconocido",shopping_behavior_updated[[#This Row],[Subscription Status]])</f>
        <v>No</v>
      </c>
      <c r="N2029" s="3" t="s">
        <v>53</v>
      </c>
      <c r="O2029" s="3" t="s">
        <v>151</v>
      </c>
      <c r="P2029" s="3" t="s">
        <v>151</v>
      </c>
      <c r="Q2029" s="3">
        <v>50</v>
      </c>
      <c r="R2029" s="3" t="s">
        <v>38</v>
      </c>
      <c r="S2029" s="3" t="s">
        <v>96</v>
      </c>
      <c r="T2029" s="3">
        <f>COUNTBLANK(shopping_behavior_updated[Customer ID])</f>
        <v>0</v>
      </c>
      <c r="U2029" s="3">
        <f>IF(IFERROR(VLOOKUP(shopping_behavior_updated[[#This Row],[Customer ID]],A2030:$A$3902,1,FALSE),0),1,0)</f>
        <v>0</v>
      </c>
    </row>
    <row r="2030" spans="1:21" x14ac:dyDescent="0.2">
      <c r="A2030" s="3">
        <v>2029</v>
      </c>
      <c r="B2030" s="3">
        <v>29</v>
      </c>
      <c r="C2030" s="3" t="s">
        <v>18</v>
      </c>
      <c r="D2030" s="3" t="s">
        <v>70</v>
      </c>
      <c r="E2030" s="3" t="s">
        <v>41</v>
      </c>
      <c r="F2030" s="3">
        <v>84</v>
      </c>
      <c r="G2030" s="3" t="s">
        <v>122</v>
      </c>
      <c r="H2030" s="3" t="s">
        <v>91</v>
      </c>
      <c r="I2030" s="3" t="s">
        <v>72</v>
      </c>
      <c r="J2030" s="3" t="s">
        <v>56</v>
      </c>
      <c r="K2030" s="3">
        <v>37</v>
      </c>
      <c r="L2030" s="3" t="s">
        <v>151</v>
      </c>
      <c r="M2030" s="3" t="str">
        <f>IF(shopping_behavior_updated[[#This Row],[Subscription Status]]="","desconocido",shopping_behavior_updated[[#This Row],[Subscription Status]])</f>
        <v>No</v>
      </c>
      <c r="N2030" s="3" t="s">
        <v>69</v>
      </c>
      <c r="O2030" s="3" t="s">
        <v>151</v>
      </c>
      <c r="P2030" s="3" t="s">
        <v>151</v>
      </c>
      <c r="Q2030" s="3">
        <v>10</v>
      </c>
      <c r="R2030" s="3" t="s">
        <v>27</v>
      </c>
      <c r="S2030" s="3" t="s">
        <v>75</v>
      </c>
      <c r="T2030" s="3">
        <f>COUNTBLANK(shopping_behavior_updated[Customer ID])</f>
        <v>0</v>
      </c>
      <c r="U2030" s="3">
        <f>IF(IFERROR(VLOOKUP(shopping_behavior_updated[[#This Row],[Customer ID]],A2031:$A$3902,1,FALSE),0),1,0)</f>
        <v>0</v>
      </c>
    </row>
    <row r="2031" spans="1:21" x14ac:dyDescent="0.2">
      <c r="A2031" s="3">
        <v>2030</v>
      </c>
      <c r="B2031" s="3">
        <v>25</v>
      </c>
      <c r="C2031" s="3" t="s">
        <v>18</v>
      </c>
      <c r="D2031" s="3" t="s">
        <v>118</v>
      </c>
      <c r="E2031" s="3" t="s">
        <v>66</v>
      </c>
      <c r="F2031" s="3">
        <v>23</v>
      </c>
      <c r="G2031" s="3" t="s">
        <v>55</v>
      </c>
      <c r="H2031" s="3" t="s">
        <v>43</v>
      </c>
      <c r="I2031" s="3" t="s">
        <v>68</v>
      </c>
      <c r="J2031" s="3" t="s">
        <v>36</v>
      </c>
      <c r="K2031" s="3">
        <v>46</v>
      </c>
      <c r="L2031" s="3" t="s">
        <v>151</v>
      </c>
      <c r="M2031" s="3" t="str">
        <f>IF(shopping_behavior_updated[[#This Row],[Subscription Status]]="","desconocido",shopping_behavior_updated[[#This Row],[Subscription Status]])</f>
        <v>No</v>
      </c>
      <c r="N2031" s="3" t="s">
        <v>44</v>
      </c>
      <c r="O2031" s="3" t="s">
        <v>151</v>
      </c>
      <c r="P2031" s="3" t="s">
        <v>151</v>
      </c>
      <c r="Q2031" s="3">
        <v>40</v>
      </c>
      <c r="R2031" s="3" t="s">
        <v>45</v>
      </c>
      <c r="S2031" s="3" t="s">
        <v>57</v>
      </c>
      <c r="T2031" s="3">
        <f>COUNTBLANK(shopping_behavior_updated[Customer ID])</f>
        <v>0</v>
      </c>
      <c r="U2031" s="3">
        <f>IF(IFERROR(VLOOKUP(shopping_behavior_updated[[#This Row],[Customer ID]],A2032:$A$3902,1,FALSE),0),1,0)</f>
        <v>0</v>
      </c>
    </row>
    <row r="2032" spans="1:21" x14ac:dyDescent="0.2">
      <c r="A2032" s="3">
        <v>2031</v>
      </c>
      <c r="B2032" s="3">
        <v>66</v>
      </c>
      <c r="C2032" s="3" t="s">
        <v>18</v>
      </c>
      <c r="D2032" s="3" t="s">
        <v>88</v>
      </c>
      <c r="E2032" s="3" t="s">
        <v>66</v>
      </c>
      <c r="F2032" s="3">
        <v>67</v>
      </c>
      <c r="G2032" s="3" t="s">
        <v>129</v>
      </c>
      <c r="H2032" s="3" t="s">
        <v>35</v>
      </c>
      <c r="I2032" s="3" t="s">
        <v>95</v>
      </c>
      <c r="J2032" s="3" t="s">
        <v>52</v>
      </c>
      <c r="K2032" s="3">
        <v>28</v>
      </c>
      <c r="L2032" s="3" t="s">
        <v>151</v>
      </c>
      <c r="M2032" s="3" t="str">
        <f>IF(shopping_behavior_updated[[#This Row],[Subscription Status]]="","desconocido",shopping_behavior_updated[[#This Row],[Subscription Status]])</f>
        <v>No</v>
      </c>
      <c r="N2032" s="3" t="s">
        <v>53</v>
      </c>
      <c r="O2032" s="3" t="s">
        <v>151</v>
      </c>
      <c r="P2032" s="3" t="s">
        <v>151</v>
      </c>
      <c r="Q2032" s="3">
        <v>38</v>
      </c>
      <c r="R2032" s="3" t="s">
        <v>38</v>
      </c>
      <c r="S2032" s="3" t="s">
        <v>87</v>
      </c>
      <c r="T2032" s="3">
        <f>COUNTBLANK(shopping_behavior_updated[Customer ID])</f>
        <v>0</v>
      </c>
      <c r="U2032" s="3">
        <f>IF(IFERROR(VLOOKUP(shopping_behavior_updated[[#This Row],[Customer ID]],A2033:$A$3902,1,FALSE),0),1,0)</f>
        <v>0</v>
      </c>
    </row>
    <row r="2033" spans="1:21" x14ac:dyDescent="0.2">
      <c r="A2033" s="3">
        <v>2032</v>
      </c>
      <c r="B2033" s="3">
        <v>21</v>
      </c>
      <c r="C2033" s="3" t="s">
        <v>18</v>
      </c>
      <c r="D2033" s="3" t="s">
        <v>124</v>
      </c>
      <c r="E2033" s="3" t="s">
        <v>20</v>
      </c>
      <c r="F2033" s="3">
        <v>51</v>
      </c>
      <c r="G2033" s="3" t="s">
        <v>97</v>
      </c>
      <c r="H2033" s="3" t="s">
        <v>22</v>
      </c>
      <c r="I2033" s="3" t="s">
        <v>60</v>
      </c>
      <c r="J2033" s="3" t="s">
        <v>36</v>
      </c>
      <c r="K2033" s="3">
        <v>4</v>
      </c>
      <c r="L2033" s="3" t="s">
        <v>151</v>
      </c>
      <c r="M2033" s="3" t="str">
        <f>IF(shopping_behavior_updated[[#This Row],[Subscription Status]]="","desconocido",shopping_behavior_updated[[#This Row],[Subscription Status]])</f>
        <v>No</v>
      </c>
      <c r="N2033" s="3" t="s">
        <v>53</v>
      </c>
      <c r="O2033" s="3" t="s">
        <v>151</v>
      </c>
      <c r="P2033" s="3" t="s">
        <v>151</v>
      </c>
      <c r="Q2033" s="3">
        <v>2</v>
      </c>
      <c r="R2033" s="3" t="s">
        <v>38</v>
      </c>
      <c r="S2033" s="3" t="s">
        <v>87</v>
      </c>
      <c r="T2033" s="3">
        <f>COUNTBLANK(shopping_behavior_updated[Customer ID])</f>
        <v>0</v>
      </c>
      <c r="U2033" s="3">
        <f>IF(IFERROR(VLOOKUP(shopping_behavior_updated[[#This Row],[Customer ID]],A2034:$A$3902,1,FALSE),0),1,0)</f>
        <v>0</v>
      </c>
    </row>
    <row r="2034" spans="1:21" x14ac:dyDescent="0.2">
      <c r="A2034" s="3">
        <v>2033</v>
      </c>
      <c r="B2034" s="3">
        <v>46</v>
      </c>
      <c r="C2034" s="3" t="s">
        <v>18</v>
      </c>
      <c r="D2034" s="3" t="s">
        <v>19</v>
      </c>
      <c r="E2034" s="3" t="s">
        <v>20</v>
      </c>
      <c r="F2034" s="3">
        <v>36</v>
      </c>
      <c r="G2034" s="3" t="s">
        <v>130</v>
      </c>
      <c r="H2034" s="3" t="s">
        <v>43</v>
      </c>
      <c r="I2034" s="3" t="s">
        <v>31</v>
      </c>
      <c r="J2034" s="3" t="s">
        <v>24</v>
      </c>
      <c r="K2034" s="3">
        <v>42</v>
      </c>
      <c r="L2034" s="3" t="s">
        <v>151</v>
      </c>
      <c r="M2034" s="3" t="str">
        <f>IF(shopping_behavior_updated[[#This Row],[Subscription Status]]="","desconocido",shopping_behavior_updated[[#This Row],[Subscription Status]])</f>
        <v>No</v>
      </c>
      <c r="N2034" s="3" t="s">
        <v>44</v>
      </c>
      <c r="O2034" s="3" t="s">
        <v>151</v>
      </c>
      <c r="P2034" s="3" t="s">
        <v>151</v>
      </c>
      <c r="Q2034" s="3">
        <v>13</v>
      </c>
      <c r="R2034" s="3" t="s">
        <v>32</v>
      </c>
      <c r="S2034" s="3" t="s">
        <v>48</v>
      </c>
      <c r="T2034" s="3">
        <f>COUNTBLANK(shopping_behavior_updated[Customer ID])</f>
        <v>0</v>
      </c>
      <c r="U2034" s="3">
        <f>IF(IFERROR(VLOOKUP(shopping_behavior_updated[[#This Row],[Customer ID]],A2035:$A$3902,1,FALSE),0),1,0)</f>
        <v>0</v>
      </c>
    </row>
    <row r="2035" spans="1:21" x14ac:dyDescent="0.2">
      <c r="A2035" s="3">
        <v>2034</v>
      </c>
      <c r="B2035" s="3">
        <v>57</v>
      </c>
      <c r="C2035" s="3" t="s">
        <v>18</v>
      </c>
      <c r="D2035" s="3" t="s">
        <v>33</v>
      </c>
      <c r="E2035" s="3" t="s">
        <v>20</v>
      </c>
      <c r="F2035" s="3">
        <v>55</v>
      </c>
      <c r="G2035" s="3" t="s">
        <v>114</v>
      </c>
      <c r="H2035" s="3" t="s">
        <v>22</v>
      </c>
      <c r="I2035" s="3" t="s">
        <v>77</v>
      </c>
      <c r="J2035" s="3" t="s">
        <v>52</v>
      </c>
      <c r="K2035" s="3">
        <v>36</v>
      </c>
      <c r="L2035" s="3" t="s">
        <v>151</v>
      </c>
      <c r="M2035" s="3" t="str">
        <f>IF(shopping_behavior_updated[[#This Row],[Subscription Status]]="","desconocido",shopping_behavior_updated[[#This Row],[Subscription Status]])</f>
        <v>No</v>
      </c>
      <c r="N2035" s="3" t="s">
        <v>26</v>
      </c>
      <c r="O2035" s="3" t="s">
        <v>151</v>
      </c>
      <c r="P2035" s="3" t="s">
        <v>151</v>
      </c>
      <c r="Q2035" s="3">
        <v>33</v>
      </c>
      <c r="R2035" s="3" t="s">
        <v>27</v>
      </c>
      <c r="S2035" s="3" t="s">
        <v>48</v>
      </c>
      <c r="T2035" s="3">
        <f>COUNTBLANK(shopping_behavior_updated[Customer ID])</f>
        <v>0</v>
      </c>
      <c r="U2035" s="3">
        <f>IF(IFERROR(VLOOKUP(shopping_behavior_updated[[#This Row],[Customer ID]],A2036:$A$3902,1,FALSE),0),1,0)</f>
        <v>0</v>
      </c>
    </row>
    <row r="2036" spans="1:21" x14ac:dyDescent="0.2">
      <c r="A2036" s="3">
        <v>2035</v>
      </c>
      <c r="B2036" s="3">
        <v>61</v>
      </c>
      <c r="C2036" s="3" t="s">
        <v>18</v>
      </c>
      <c r="D2036" s="3" t="s">
        <v>58</v>
      </c>
      <c r="E2036" s="3" t="s">
        <v>20</v>
      </c>
      <c r="F2036" s="3">
        <v>30</v>
      </c>
      <c r="G2036" s="3" t="s">
        <v>89</v>
      </c>
      <c r="H2036" s="3" t="s">
        <v>43</v>
      </c>
      <c r="I2036" s="3" t="s">
        <v>99</v>
      </c>
      <c r="J2036" s="3" t="s">
        <v>36</v>
      </c>
      <c r="K2036" s="3">
        <v>29</v>
      </c>
      <c r="L2036" s="3" t="s">
        <v>151</v>
      </c>
      <c r="M2036" s="3" t="str">
        <f>IF(shopping_behavior_updated[[#This Row],[Subscription Status]]="","desconocido",shopping_behavior_updated[[#This Row],[Subscription Status]])</f>
        <v>No</v>
      </c>
      <c r="N2036" s="3" t="s">
        <v>73</v>
      </c>
      <c r="O2036" s="3" t="s">
        <v>151</v>
      </c>
      <c r="P2036" s="3" t="s">
        <v>151</v>
      </c>
      <c r="Q2036" s="3">
        <v>27</v>
      </c>
      <c r="R2036" s="3" t="s">
        <v>45</v>
      </c>
      <c r="S2036" s="3" t="s">
        <v>87</v>
      </c>
      <c r="T2036" s="3">
        <f>COUNTBLANK(shopping_behavior_updated[Customer ID])</f>
        <v>0</v>
      </c>
      <c r="U2036" s="3">
        <f>IF(IFERROR(VLOOKUP(shopping_behavior_updated[[#This Row],[Customer ID]],A2037:$A$3902,1,FALSE),0),1,0)</f>
        <v>0</v>
      </c>
    </row>
    <row r="2037" spans="1:21" x14ac:dyDescent="0.2">
      <c r="A2037" s="3">
        <v>2036</v>
      </c>
      <c r="B2037" s="3">
        <v>53</v>
      </c>
      <c r="C2037" s="3" t="s">
        <v>18</v>
      </c>
      <c r="D2037" s="3" t="s">
        <v>112</v>
      </c>
      <c r="E2037" s="3" t="s">
        <v>20</v>
      </c>
      <c r="F2037" s="3">
        <v>70</v>
      </c>
      <c r="G2037" s="3" t="s">
        <v>100</v>
      </c>
      <c r="H2037" s="3" t="s">
        <v>35</v>
      </c>
      <c r="I2037" s="3" t="s">
        <v>133</v>
      </c>
      <c r="J2037" s="3" t="s">
        <v>52</v>
      </c>
      <c r="K2037" s="3">
        <v>41</v>
      </c>
      <c r="L2037" s="3" t="s">
        <v>151</v>
      </c>
      <c r="M2037" s="3" t="str">
        <f>IF(shopping_behavior_updated[[#This Row],[Subscription Status]]="","desconocido",shopping_behavior_updated[[#This Row],[Subscription Status]])</f>
        <v>No</v>
      </c>
      <c r="N2037" s="3" t="s">
        <v>26</v>
      </c>
      <c r="O2037" s="3" t="s">
        <v>151</v>
      </c>
      <c r="P2037" s="3" t="s">
        <v>151</v>
      </c>
      <c r="Q2037" s="3">
        <v>43</v>
      </c>
      <c r="R2037" s="3" t="s">
        <v>74</v>
      </c>
      <c r="S2037" s="3" t="s">
        <v>39</v>
      </c>
      <c r="T2037" s="3">
        <f>COUNTBLANK(shopping_behavior_updated[Customer ID])</f>
        <v>0</v>
      </c>
      <c r="U2037" s="3">
        <f>IF(IFERROR(VLOOKUP(shopping_behavior_updated[[#This Row],[Customer ID]],A2038:$A$3902,1,FALSE),0),1,0)</f>
        <v>0</v>
      </c>
    </row>
    <row r="2038" spans="1:21" x14ac:dyDescent="0.2">
      <c r="A2038" s="3">
        <v>2037</v>
      </c>
      <c r="B2038" s="3">
        <v>37</v>
      </c>
      <c r="C2038" s="3" t="s">
        <v>18</v>
      </c>
      <c r="D2038" s="3" t="s">
        <v>19</v>
      </c>
      <c r="E2038" s="3" t="s">
        <v>20</v>
      </c>
      <c r="F2038" s="3">
        <v>63</v>
      </c>
      <c r="G2038" s="3" t="s">
        <v>147</v>
      </c>
      <c r="H2038" s="3" t="s">
        <v>35</v>
      </c>
      <c r="I2038" s="3" t="s">
        <v>92</v>
      </c>
      <c r="J2038" s="3" t="s">
        <v>24</v>
      </c>
      <c r="K2038" s="3">
        <v>31</v>
      </c>
      <c r="L2038" s="3" t="s">
        <v>151</v>
      </c>
      <c r="M2038" s="3" t="str">
        <f>IF(shopping_behavior_updated[[#This Row],[Subscription Status]]="","desconocido",shopping_behavior_updated[[#This Row],[Subscription Status]])</f>
        <v>No</v>
      </c>
      <c r="N2038" s="3" t="s">
        <v>44</v>
      </c>
      <c r="O2038" s="3" t="s">
        <v>151</v>
      </c>
      <c r="P2038" s="3" t="s">
        <v>151</v>
      </c>
      <c r="Q2038" s="3">
        <v>46</v>
      </c>
      <c r="R2038" s="3" t="s">
        <v>32</v>
      </c>
      <c r="S2038" s="3" t="s">
        <v>39</v>
      </c>
      <c r="T2038" s="3">
        <f>COUNTBLANK(shopping_behavior_updated[Customer ID])</f>
        <v>0</v>
      </c>
      <c r="U2038" s="3">
        <f>IF(IFERROR(VLOOKUP(shopping_behavior_updated[[#This Row],[Customer ID]],A2039:$A$3902,1,FALSE),0),1,0)</f>
        <v>0</v>
      </c>
    </row>
    <row r="2039" spans="1:21" x14ac:dyDescent="0.2">
      <c r="A2039" s="3">
        <v>2038</v>
      </c>
      <c r="B2039" s="3">
        <v>39</v>
      </c>
      <c r="C2039" s="3" t="s">
        <v>18</v>
      </c>
      <c r="D2039" s="3" t="s">
        <v>132</v>
      </c>
      <c r="E2039" s="3" t="s">
        <v>66</v>
      </c>
      <c r="F2039" s="3">
        <v>87</v>
      </c>
      <c r="G2039" s="3" t="s">
        <v>114</v>
      </c>
      <c r="H2039" s="3" t="s">
        <v>35</v>
      </c>
      <c r="I2039" s="3" t="s">
        <v>95</v>
      </c>
      <c r="J2039" s="3" t="s">
        <v>52</v>
      </c>
      <c r="K2039" s="3">
        <v>43</v>
      </c>
      <c r="L2039" s="3" t="s">
        <v>151</v>
      </c>
      <c r="M2039" s="3" t="str">
        <f>IF(shopping_behavior_updated[[#This Row],[Subscription Status]]="","desconocido",shopping_behavior_updated[[#This Row],[Subscription Status]])</f>
        <v>No</v>
      </c>
      <c r="N2039" s="3" t="s">
        <v>26</v>
      </c>
      <c r="O2039" s="3" t="s">
        <v>151</v>
      </c>
      <c r="P2039" s="3" t="s">
        <v>151</v>
      </c>
      <c r="Q2039" s="3">
        <v>7</v>
      </c>
      <c r="R2039" s="3" t="s">
        <v>27</v>
      </c>
      <c r="S2039" s="3" t="s">
        <v>75</v>
      </c>
      <c r="T2039" s="3">
        <f>COUNTBLANK(shopping_behavior_updated[Customer ID])</f>
        <v>0</v>
      </c>
      <c r="U2039" s="3">
        <f>IF(IFERROR(VLOOKUP(shopping_behavior_updated[[#This Row],[Customer ID]],A2040:$A$3902,1,FALSE),0),1,0)</f>
        <v>0</v>
      </c>
    </row>
    <row r="2040" spans="1:21" x14ac:dyDescent="0.2">
      <c r="A2040" s="3">
        <v>2039</v>
      </c>
      <c r="B2040" s="3">
        <v>53</v>
      </c>
      <c r="C2040" s="3" t="s">
        <v>18</v>
      </c>
      <c r="D2040" s="3" t="s">
        <v>19</v>
      </c>
      <c r="E2040" s="3" t="s">
        <v>20</v>
      </c>
      <c r="F2040" s="3">
        <v>70</v>
      </c>
      <c r="G2040" s="3" t="s">
        <v>71</v>
      </c>
      <c r="H2040" s="3" t="s">
        <v>22</v>
      </c>
      <c r="I2040" s="3" t="s">
        <v>120</v>
      </c>
      <c r="J2040" s="3" t="s">
        <v>36</v>
      </c>
      <c r="K2040" s="3">
        <v>44</v>
      </c>
      <c r="L2040" s="3" t="s">
        <v>151</v>
      </c>
      <c r="M2040" s="3" t="str">
        <f>IF(shopping_behavior_updated[[#This Row],[Subscription Status]]="","desconocido",shopping_behavior_updated[[#This Row],[Subscription Status]])</f>
        <v>No</v>
      </c>
      <c r="N2040" s="3" t="s">
        <v>44</v>
      </c>
      <c r="O2040" s="3" t="s">
        <v>151</v>
      </c>
      <c r="P2040" s="3" t="s">
        <v>151</v>
      </c>
      <c r="Q2040" s="3">
        <v>35</v>
      </c>
      <c r="R2040" s="3" t="s">
        <v>38</v>
      </c>
      <c r="S2040" s="3" t="s">
        <v>28</v>
      </c>
      <c r="T2040" s="3">
        <f>COUNTBLANK(shopping_behavior_updated[Customer ID])</f>
        <v>0</v>
      </c>
      <c r="U2040" s="3">
        <f>IF(IFERROR(VLOOKUP(shopping_behavior_updated[[#This Row],[Customer ID]],A2041:$A$3902,1,FALSE),0),1,0)</f>
        <v>0</v>
      </c>
    </row>
    <row r="2041" spans="1:21" x14ac:dyDescent="0.2">
      <c r="A2041" s="3">
        <v>2040</v>
      </c>
      <c r="B2041" s="3">
        <v>35</v>
      </c>
      <c r="C2041" s="3" t="s">
        <v>18</v>
      </c>
      <c r="D2041" s="3" t="s">
        <v>112</v>
      </c>
      <c r="E2041" s="3" t="s">
        <v>20</v>
      </c>
      <c r="F2041" s="3">
        <v>51</v>
      </c>
      <c r="G2041" s="3" t="s">
        <v>147</v>
      </c>
      <c r="H2041" s="3" t="s">
        <v>43</v>
      </c>
      <c r="I2041" s="3" t="s">
        <v>77</v>
      </c>
      <c r="J2041" s="3" t="s">
        <v>36</v>
      </c>
      <c r="K2041" s="3">
        <v>31</v>
      </c>
      <c r="L2041" s="3" t="s">
        <v>151</v>
      </c>
      <c r="M2041" s="3" t="str">
        <f>IF(shopping_behavior_updated[[#This Row],[Subscription Status]]="","desconocido",shopping_behavior_updated[[#This Row],[Subscription Status]])</f>
        <v>No</v>
      </c>
      <c r="N2041" s="3" t="s">
        <v>44</v>
      </c>
      <c r="O2041" s="3" t="s">
        <v>151</v>
      </c>
      <c r="P2041" s="3" t="s">
        <v>151</v>
      </c>
      <c r="Q2041" s="3">
        <v>31</v>
      </c>
      <c r="R2041" s="3" t="s">
        <v>85</v>
      </c>
      <c r="S2041" s="3" t="s">
        <v>75</v>
      </c>
      <c r="T2041" s="3">
        <f>COUNTBLANK(shopping_behavior_updated[Customer ID])</f>
        <v>0</v>
      </c>
      <c r="U2041" s="3">
        <f>IF(IFERROR(VLOOKUP(shopping_behavior_updated[[#This Row],[Customer ID]],A2042:$A$3902,1,FALSE),0),1,0)</f>
        <v>0</v>
      </c>
    </row>
    <row r="2042" spans="1:21" x14ac:dyDescent="0.2">
      <c r="A2042" s="3">
        <v>2041</v>
      </c>
      <c r="B2042" s="3">
        <v>69</v>
      </c>
      <c r="C2042" s="3" t="s">
        <v>18</v>
      </c>
      <c r="D2042" s="3" t="s">
        <v>105</v>
      </c>
      <c r="E2042" s="3" t="s">
        <v>66</v>
      </c>
      <c r="F2042" s="3">
        <v>25</v>
      </c>
      <c r="G2042" s="3" t="s">
        <v>130</v>
      </c>
      <c r="H2042" s="3" t="s">
        <v>91</v>
      </c>
      <c r="I2042" s="3" t="s">
        <v>23</v>
      </c>
      <c r="J2042" s="3" t="s">
        <v>36</v>
      </c>
      <c r="K2042" s="3">
        <v>29</v>
      </c>
      <c r="L2042" s="3" t="s">
        <v>151</v>
      </c>
      <c r="M2042" s="3" t="str">
        <f>IF(shopping_behavior_updated[[#This Row],[Subscription Status]]="","desconocido",shopping_behavior_updated[[#This Row],[Subscription Status]])</f>
        <v>No</v>
      </c>
      <c r="N2042" s="3" t="s">
        <v>37</v>
      </c>
      <c r="O2042" s="3" t="s">
        <v>151</v>
      </c>
      <c r="P2042" s="3" t="s">
        <v>151</v>
      </c>
      <c r="Q2042" s="3">
        <v>42</v>
      </c>
      <c r="R2042" s="3" t="s">
        <v>27</v>
      </c>
      <c r="S2042" s="3" t="s">
        <v>57</v>
      </c>
      <c r="T2042" s="3">
        <f>COUNTBLANK(shopping_behavior_updated[Customer ID])</f>
        <v>0</v>
      </c>
      <c r="U2042" s="3">
        <f>IF(IFERROR(VLOOKUP(shopping_behavior_updated[[#This Row],[Customer ID]],A2043:$A$3902,1,FALSE),0),1,0)</f>
        <v>0</v>
      </c>
    </row>
    <row r="2043" spans="1:21" x14ac:dyDescent="0.2">
      <c r="A2043" s="3">
        <v>2042</v>
      </c>
      <c r="B2043" s="3">
        <v>66</v>
      </c>
      <c r="C2043" s="3" t="s">
        <v>18</v>
      </c>
      <c r="D2043" s="3" t="s">
        <v>101</v>
      </c>
      <c r="E2043" s="3" t="s">
        <v>62</v>
      </c>
      <c r="F2043" s="3">
        <v>32</v>
      </c>
      <c r="G2043" s="3" t="s">
        <v>83</v>
      </c>
      <c r="H2043" s="3" t="s">
        <v>35</v>
      </c>
      <c r="I2043" s="3" t="s">
        <v>92</v>
      </c>
      <c r="J2043" s="3" t="s">
        <v>24</v>
      </c>
      <c r="K2043" s="3">
        <v>32</v>
      </c>
      <c r="L2043" s="3" t="s">
        <v>151</v>
      </c>
      <c r="M2043" s="3" t="str">
        <f>IF(shopping_behavior_updated[[#This Row],[Subscription Status]]="","desconocido",shopping_behavior_updated[[#This Row],[Subscription Status]])</f>
        <v>No</v>
      </c>
      <c r="N2043" s="3" t="s">
        <v>44</v>
      </c>
      <c r="O2043" s="3" t="s">
        <v>151</v>
      </c>
      <c r="P2043" s="3" t="s">
        <v>151</v>
      </c>
      <c r="Q2043" s="3">
        <v>14</v>
      </c>
      <c r="R2043" s="3" t="s">
        <v>45</v>
      </c>
      <c r="S2043" s="3" t="s">
        <v>75</v>
      </c>
      <c r="T2043" s="3">
        <f>COUNTBLANK(shopping_behavior_updated[Customer ID])</f>
        <v>0</v>
      </c>
      <c r="U2043" s="3">
        <f>IF(IFERROR(VLOOKUP(shopping_behavior_updated[[#This Row],[Customer ID]],A2044:$A$3902,1,FALSE),0),1,0)</f>
        <v>0</v>
      </c>
    </row>
    <row r="2044" spans="1:21" x14ac:dyDescent="0.2">
      <c r="A2044" s="3">
        <v>2043</v>
      </c>
      <c r="B2044" s="3">
        <v>19</v>
      </c>
      <c r="C2044" s="3" t="s">
        <v>18</v>
      </c>
      <c r="D2044" s="3" t="s">
        <v>70</v>
      </c>
      <c r="E2044" s="3" t="s">
        <v>41</v>
      </c>
      <c r="F2044" s="3">
        <v>52</v>
      </c>
      <c r="G2044" s="3" t="s">
        <v>89</v>
      </c>
      <c r="H2044" s="3" t="s">
        <v>43</v>
      </c>
      <c r="I2044" s="3" t="s">
        <v>107</v>
      </c>
      <c r="J2044" s="3" t="s">
        <v>36</v>
      </c>
      <c r="K2044" s="3">
        <v>4</v>
      </c>
      <c r="L2044" s="3" t="s">
        <v>151</v>
      </c>
      <c r="M2044" s="3" t="str">
        <f>IF(shopping_behavior_updated[[#This Row],[Subscription Status]]="","desconocido",shopping_behavior_updated[[#This Row],[Subscription Status]])</f>
        <v>No</v>
      </c>
      <c r="N2044" s="3" t="s">
        <v>69</v>
      </c>
      <c r="O2044" s="3" t="s">
        <v>151</v>
      </c>
      <c r="P2044" s="3" t="s">
        <v>151</v>
      </c>
      <c r="Q2044" s="3">
        <v>35</v>
      </c>
      <c r="R2044" s="3" t="s">
        <v>27</v>
      </c>
      <c r="S2044" s="3" t="s">
        <v>87</v>
      </c>
      <c r="T2044" s="3">
        <f>COUNTBLANK(shopping_behavior_updated[Customer ID])</f>
        <v>0</v>
      </c>
      <c r="U2044" s="3">
        <f>IF(IFERROR(VLOOKUP(shopping_behavior_updated[[#This Row],[Customer ID]],A2045:$A$3902,1,FALSE),0),1,0)</f>
        <v>0</v>
      </c>
    </row>
    <row r="2045" spans="1:21" x14ac:dyDescent="0.2">
      <c r="A2045" s="3">
        <v>2044</v>
      </c>
      <c r="B2045" s="3">
        <v>47</v>
      </c>
      <c r="C2045" s="3" t="s">
        <v>18</v>
      </c>
      <c r="D2045" s="3" t="s">
        <v>142</v>
      </c>
      <c r="E2045" s="3" t="s">
        <v>66</v>
      </c>
      <c r="F2045" s="3">
        <v>33</v>
      </c>
      <c r="G2045" s="3" t="s">
        <v>83</v>
      </c>
      <c r="H2045" s="3" t="s">
        <v>43</v>
      </c>
      <c r="I2045" s="3" t="s">
        <v>60</v>
      </c>
      <c r="J2045" s="3" t="s">
        <v>52</v>
      </c>
      <c r="K2045" s="3">
        <v>27</v>
      </c>
      <c r="L2045" s="3" t="s">
        <v>151</v>
      </c>
      <c r="M2045" s="3" t="str">
        <f>IF(shopping_behavior_updated[[#This Row],[Subscription Status]]="","desconocido",shopping_behavior_updated[[#This Row],[Subscription Status]])</f>
        <v>No</v>
      </c>
      <c r="N2045" s="3" t="s">
        <v>53</v>
      </c>
      <c r="O2045" s="3" t="s">
        <v>151</v>
      </c>
      <c r="P2045" s="3" t="s">
        <v>151</v>
      </c>
      <c r="Q2045" s="3">
        <v>49</v>
      </c>
      <c r="R2045" s="3" t="s">
        <v>45</v>
      </c>
      <c r="S2045" s="3" t="s">
        <v>39</v>
      </c>
      <c r="T2045" s="3">
        <f>COUNTBLANK(shopping_behavior_updated[Customer ID])</f>
        <v>0</v>
      </c>
      <c r="U2045" s="3">
        <f>IF(IFERROR(VLOOKUP(shopping_behavior_updated[[#This Row],[Customer ID]],A2046:$A$3902,1,FALSE),0),1,0)</f>
        <v>0</v>
      </c>
    </row>
    <row r="2046" spans="1:21" x14ac:dyDescent="0.2">
      <c r="A2046" s="3">
        <v>2045</v>
      </c>
      <c r="B2046" s="3">
        <v>49</v>
      </c>
      <c r="C2046" s="3" t="s">
        <v>18</v>
      </c>
      <c r="D2046" s="3" t="s">
        <v>33</v>
      </c>
      <c r="E2046" s="3" t="s">
        <v>20</v>
      </c>
      <c r="F2046" s="3">
        <v>68</v>
      </c>
      <c r="G2046" s="3" t="s">
        <v>67</v>
      </c>
      <c r="H2046" s="3" t="s">
        <v>22</v>
      </c>
      <c r="I2046" s="3" t="s">
        <v>120</v>
      </c>
      <c r="J2046" s="3" t="s">
        <v>36</v>
      </c>
      <c r="K2046" s="3">
        <v>3</v>
      </c>
      <c r="L2046" s="3" t="s">
        <v>151</v>
      </c>
      <c r="M2046" s="3" t="str">
        <f>IF(shopping_behavior_updated[[#This Row],[Subscription Status]]="","desconocido",shopping_behavior_updated[[#This Row],[Subscription Status]])</f>
        <v>No</v>
      </c>
      <c r="N2046" s="3" t="s">
        <v>37</v>
      </c>
      <c r="O2046" s="3" t="s">
        <v>151</v>
      </c>
      <c r="P2046" s="3" t="s">
        <v>151</v>
      </c>
      <c r="Q2046" s="3">
        <v>17</v>
      </c>
      <c r="R2046" s="3" t="s">
        <v>45</v>
      </c>
      <c r="S2046" s="3" t="s">
        <v>28</v>
      </c>
      <c r="T2046" s="3">
        <f>COUNTBLANK(shopping_behavior_updated[Customer ID])</f>
        <v>0</v>
      </c>
      <c r="U2046" s="3">
        <f>IF(IFERROR(VLOOKUP(shopping_behavior_updated[[#This Row],[Customer ID]],A2047:$A$3902,1,FALSE),0),1,0)</f>
        <v>0</v>
      </c>
    </row>
    <row r="2047" spans="1:21" x14ac:dyDescent="0.2">
      <c r="A2047" s="3">
        <v>2046</v>
      </c>
      <c r="B2047" s="3">
        <v>31</v>
      </c>
      <c r="C2047" s="3" t="s">
        <v>18</v>
      </c>
      <c r="D2047" s="3" t="s">
        <v>105</v>
      </c>
      <c r="E2047" s="3" t="s">
        <v>66</v>
      </c>
      <c r="F2047" s="3">
        <v>20</v>
      </c>
      <c r="G2047" s="3" t="s">
        <v>141</v>
      </c>
      <c r="H2047" s="3" t="s">
        <v>43</v>
      </c>
      <c r="I2047" s="3" t="s">
        <v>107</v>
      </c>
      <c r="J2047" s="3" t="s">
        <v>56</v>
      </c>
      <c r="K2047" s="3">
        <v>44</v>
      </c>
      <c r="L2047" s="3" t="s">
        <v>151</v>
      </c>
      <c r="M2047" s="3" t="str">
        <f>IF(shopping_behavior_updated[[#This Row],[Subscription Status]]="","desconocido",shopping_behavior_updated[[#This Row],[Subscription Status]])</f>
        <v>No</v>
      </c>
      <c r="N2047" s="3" t="s">
        <v>26</v>
      </c>
      <c r="O2047" s="3" t="s">
        <v>151</v>
      </c>
      <c r="P2047" s="3" t="s">
        <v>151</v>
      </c>
      <c r="Q2047" s="3">
        <v>26</v>
      </c>
      <c r="R2047" s="3" t="s">
        <v>45</v>
      </c>
      <c r="S2047" s="3" t="s">
        <v>57</v>
      </c>
      <c r="T2047" s="3">
        <f>COUNTBLANK(shopping_behavior_updated[Customer ID])</f>
        <v>0</v>
      </c>
      <c r="U2047" s="3">
        <f>IF(IFERROR(VLOOKUP(shopping_behavior_updated[[#This Row],[Customer ID]],A2048:$A$3902,1,FALSE),0),1,0)</f>
        <v>0</v>
      </c>
    </row>
    <row r="2048" spans="1:21" x14ac:dyDescent="0.2">
      <c r="A2048" s="3">
        <v>2047</v>
      </c>
      <c r="B2048" s="3">
        <v>39</v>
      </c>
      <c r="C2048" s="3" t="s">
        <v>18</v>
      </c>
      <c r="D2048" s="3" t="s">
        <v>94</v>
      </c>
      <c r="E2048" s="3" t="s">
        <v>20</v>
      </c>
      <c r="F2048" s="3">
        <v>32</v>
      </c>
      <c r="G2048" s="3" t="s">
        <v>100</v>
      </c>
      <c r="H2048" s="3" t="s">
        <v>43</v>
      </c>
      <c r="I2048" s="3" t="s">
        <v>31</v>
      </c>
      <c r="J2048" s="3" t="s">
        <v>24</v>
      </c>
      <c r="K2048" s="3">
        <v>28</v>
      </c>
      <c r="L2048" s="3" t="s">
        <v>151</v>
      </c>
      <c r="M2048" s="3" t="str">
        <f>IF(shopping_behavior_updated[[#This Row],[Subscription Status]]="","desconocido",shopping_behavior_updated[[#This Row],[Subscription Status]])</f>
        <v>No</v>
      </c>
      <c r="N2048" s="3" t="s">
        <v>37</v>
      </c>
      <c r="O2048" s="3" t="s">
        <v>151</v>
      </c>
      <c r="P2048" s="3" t="s">
        <v>151</v>
      </c>
      <c r="Q2048" s="3">
        <v>30</v>
      </c>
      <c r="R2048" s="3" t="s">
        <v>32</v>
      </c>
      <c r="S2048" s="3" t="s">
        <v>96</v>
      </c>
      <c r="T2048" s="3">
        <f>COUNTBLANK(shopping_behavior_updated[Customer ID])</f>
        <v>0</v>
      </c>
      <c r="U2048" s="3">
        <f>IF(IFERROR(VLOOKUP(shopping_behavior_updated[[#This Row],[Customer ID]],A2049:$A$3902,1,FALSE),0),1,0)</f>
        <v>0</v>
      </c>
    </row>
    <row r="2049" spans="1:21" x14ac:dyDescent="0.2">
      <c r="A2049" s="3">
        <v>2048</v>
      </c>
      <c r="B2049" s="3">
        <v>58</v>
      </c>
      <c r="C2049" s="3" t="s">
        <v>18</v>
      </c>
      <c r="D2049" s="3" t="s">
        <v>105</v>
      </c>
      <c r="E2049" s="3" t="s">
        <v>66</v>
      </c>
      <c r="F2049" s="3">
        <v>82</v>
      </c>
      <c r="G2049" s="3" t="s">
        <v>138</v>
      </c>
      <c r="H2049" s="3" t="s">
        <v>43</v>
      </c>
      <c r="I2049" s="3" t="s">
        <v>64</v>
      </c>
      <c r="J2049" s="3" t="s">
        <v>52</v>
      </c>
      <c r="K2049" s="3">
        <v>31</v>
      </c>
      <c r="L2049" s="3" t="s">
        <v>151</v>
      </c>
      <c r="M2049" s="3" t="str">
        <f>IF(shopping_behavior_updated[[#This Row],[Subscription Status]]="","desconocido",shopping_behavior_updated[[#This Row],[Subscription Status]])</f>
        <v>No</v>
      </c>
      <c r="N2049" s="3" t="s">
        <v>73</v>
      </c>
      <c r="O2049" s="3" t="s">
        <v>151</v>
      </c>
      <c r="P2049" s="3" t="s">
        <v>151</v>
      </c>
      <c r="Q2049" s="3">
        <v>32</v>
      </c>
      <c r="R2049" s="3" t="s">
        <v>32</v>
      </c>
      <c r="S2049" s="3" t="s">
        <v>48</v>
      </c>
      <c r="T2049" s="3">
        <f>COUNTBLANK(shopping_behavior_updated[Customer ID])</f>
        <v>0</v>
      </c>
      <c r="U2049" s="3">
        <f>IF(IFERROR(VLOOKUP(shopping_behavior_updated[[#This Row],[Customer ID]],A2050:$A$3902,1,FALSE),0),1,0)</f>
        <v>0</v>
      </c>
    </row>
    <row r="2050" spans="1:21" x14ac:dyDescent="0.2">
      <c r="A2050" s="3">
        <v>2049</v>
      </c>
      <c r="B2050" s="3">
        <v>45</v>
      </c>
      <c r="C2050" s="3" t="s">
        <v>18</v>
      </c>
      <c r="D2050" s="3" t="s">
        <v>49</v>
      </c>
      <c r="E2050" s="3" t="s">
        <v>41</v>
      </c>
      <c r="F2050" s="3">
        <v>64</v>
      </c>
      <c r="G2050" s="3" t="s">
        <v>150</v>
      </c>
      <c r="H2050" s="3" t="s">
        <v>91</v>
      </c>
      <c r="I2050" s="3" t="s">
        <v>68</v>
      </c>
      <c r="J2050" s="3" t="s">
        <v>24</v>
      </c>
      <c r="K2050" s="3">
        <v>39</v>
      </c>
      <c r="L2050" s="3" t="s">
        <v>151</v>
      </c>
      <c r="M2050" s="3" t="str">
        <f>IF(shopping_behavior_updated[[#This Row],[Subscription Status]]="","desconocido",shopping_behavior_updated[[#This Row],[Subscription Status]])</f>
        <v>No</v>
      </c>
      <c r="N2050" s="3" t="s">
        <v>26</v>
      </c>
      <c r="O2050" s="3" t="s">
        <v>151</v>
      </c>
      <c r="P2050" s="3" t="s">
        <v>151</v>
      </c>
      <c r="Q2050" s="3">
        <v>35</v>
      </c>
      <c r="R2050" s="3" t="s">
        <v>74</v>
      </c>
      <c r="S2050" s="3" t="s">
        <v>57</v>
      </c>
      <c r="T2050" s="3">
        <f>COUNTBLANK(shopping_behavior_updated[Customer ID])</f>
        <v>0</v>
      </c>
      <c r="U2050" s="3">
        <f>IF(IFERROR(VLOOKUP(shopping_behavior_updated[[#This Row],[Customer ID]],A2051:$A$3902,1,FALSE),0),1,0)</f>
        <v>0</v>
      </c>
    </row>
    <row r="2051" spans="1:21" x14ac:dyDescent="0.2">
      <c r="A2051" s="3">
        <v>2050</v>
      </c>
      <c r="B2051" s="3">
        <v>68</v>
      </c>
      <c r="C2051" s="3" t="s">
        <v>18</v>
      </c>
      <c r="D2051" s="3" t="s">
        <v>136</v>
      </c>
      <c r="E2051" s="3" t="s">
        <v>41</v>
      </c>
      <c r="F2051" s="3">
        <v>24</v>
      </c>
      <c r="G2051" s="3" t="s">
        <v>42</v>
      </c>
      <c r="H2051" s="3" t="s">
        <v>22</v>
      </c>
      <c r="I2051" s="3" t="s">
        <v>143</v>
      </c>
      <c r="J2051" s="3" t="s">
        <v>56</v>
      </c>
      <c r="K2051" s="3">
        <v>27</v>
      </c>
      <c r="L2051" s="3" t="s">
        <v>151</v>
      </c>
      <c r="M2051" s="3" t="str">
        <f>IF(shopping_behavior_updated[[#This Row],[Subscription Status]]="","desconocido",shopping_behavior_updated[[#This Row],[Subscription Status]])</f>
        <v>No</v>
      </c>
      <c r="N2051" s="3" t="s">
        <v>53</v>
      </c>
      <c r="O2051" s="3" t="s">
        <v>151</v>
      </c>
      <c r="P2051" s="3" t="s">
        <v>151</v>
      </c>
      <c r="Q2051" s="3">
        <v>15</v>
      </c>
      <c r="R2051" s="3" t="s">
        <v>27</v>
      </c>
      <c r="S2051" s="3" t="s">
        <v>48</v>
      </c>
      <c r="T2051" s="3">
        <f>COUNTBLANK(shopping_behavior_updated[Customer ID])</f>
        <v>0</v>
      </c>
      <c r="U2051" s="3">
        <f>IF(IFERROR(VLOOKUP(shopping_behavior_updated[[#This Row],[Customer ID]],A2052:$A$3902,1,FALSE),0),1,0)</f>
        <v>0</v>
      </c>
    </row>
    <row r="2052" spans="1:21" x14ac:dyDescent="0.2">
      <c r="A2052" s="3">
        <v>2051</v>
      </c>
      <c r="B2052" s="3">
        <v>35</v>
      </c>
      <c r="C2052" s="3" t="s">
        <v>18</v>
      </c>
      <c r="D2052" s="3" t="s">
        <v>123</v>
      </c>
      <c r="E2052" s="3" t="s">
        <v>66</v>
      </c>
      <c r="F2052" s="3">
        <v>96</v>
      </c>
      <c r="G2052" s="3" t="s">
        <v>90</v>
      </c>
      <c r="H2052" s="3" t="s">
        <v>43</v>
      </c>
      <c r="I2052" s="3" t="s">
        <v>84</v>
      </c>
      <c r="J2052" s="3" t="s">
        <v>52</v>
      </c>
      <c r="K2052" s="3">
        <v>34</v>
      </c>
      <c r="L2052" s="3" t="s">
        <v>151</v>
      </c>
      <c r="M2052" s="3" t="str">
        <f>IF(shopping_behavior_updated[[#This Row],[Subscription Status]]="","desconocido",shopping_behavior_updated[[#This Row],[Subscription Status]])</f>
        <v>No</v>
      </c>
      <c r="N2052" s="3" t="s">
        <v>73</v>
      </c>
      <c r="O2052" s="3" t="s">
        <v>151</v>
      </c>
      <c r="P2052" s="3" t="s">
        <v>151</v>
      </c>
      <c r="Q2052" s="3">
        <v>10</v>
      </c>
      <c r="R2052" s="3" t="s">
        <v>85</v>
      </c>
      <c r="S2052" s="3" t="s">
        <v>48</v>
      </c>
      <c r="T2052" s="3">
        <f>COUNTBLANK(shopping_behavior_updated[Customer ID])</f>
        <v>0</v>
      </c>
      <c r="U2052" s="3">
        <f>IF(IFERROR(VLOOKUP(shopping_behavior_updated[[#This Row],[Customer ID]],A2053:$A$3902,1,FALSE),0),1,0)</f>
        <v>0</v>
      </c>
    </row>
    <row r="2053" spans="1:21" x14ac:dyDescent="0.2">
      <c r="A2053" s="3">
        <v>2052</v>
      </c>
      <c r="B2053" s="3">
        <v>65</v>
      </c>
      <c r="C2053" s="3" t="s">
        <v>18</v>
      </c>
      <c r="D2053" s="3" t="s">
        <v>112</v>
      </c>
      <c r="E2053" s="3" t="s">
        <v>20</v>
      </c>
      <c r="F2053" s="3">
        <v>94</v>
      </c>
      <c r="G2053" s="3" t="s">
        <v>34</v>
      </c>
      <c r="H2053" s="3" t="s">
        <v>22</v>
      </c>
      <c r="I2053" s="3" t="s">
        <v>93</v>
      </c>
      <c r="J2053" s="3" t="s">
        <v>36</v>
      </c>
      <c r="K2053" s="3">
        <v>38</v>
      </c>
      <c r="L2053" s="3" t="s">
        <v>151</v>
      </c>
      <c r="M2053" s="3" t="str">
        <f>IF(shopping_behavior_updated[[#This Row],[Subscription Status]]="","desconocido",shopping_behavior_updated[[#This Row],[Subscription Status]])</f>
        <v>No</v>
      </c>
      <c r="N2053" s="3" t="s">
        <v>37</v>
      </c>
      <c r="O2053" s="3" t="s">
        <v>151</v>
      </c>
      <c r="P2053" s="3" t="s">
        <v>151</v>
      </c>
      <c r="Q2053" s="3">
        <v>14</v>
      </c>
      <c r="R2053" s="3" t="s">
        <v>38</v>
      </c>
      <c r="S2053" s="3" t="s">
        <v>87</v>
      </c>
      <c r="T2053" s="3">
        <f>COUNTBLANK(shopping_behavior_updated[Customer ID])</f>
        <v>0</v>
      </c>
      <c r="U2053" s="3">
        <f>IF(IFERROR(VLOOKUP(shopping_behavior_updated[[#This Row],[Customer ID]],A2054:$A$3902,1,FALSE),0),1,0)</f>
        <v>0</v>
      </c>
    </row>
    <row r="2054" spans="1:21" x14ac:dyDescent="0.2">
      <c r="A2054" s="3">
        <v>2053</v>
      </c>
      <c r="B2054" s="3">
        <v>45</v>
      </c>
      <c r="C2054" s="3" t="s">
        <v>18</v>
      </c>
      <c r="D2054" s="3" t="s">
        <v>131</v>
      </c>
      <c r="E2054" s="3" t="s">
        <v>66</v>
      </c>
      <c r="F2054" s="3">
        <v>48</v>
      </c>
      <c r="G2054" s="3" t="s">
        <v>81</v>
      </c>
      <c r="H2054" s="3" t="s">
        <v>43</v>
      </c>
      <c r="I2054" s="3" t="s">
        <v>23</v>
      </c>
      <c r="J2054" s="3" t="s">
        <v>24</v>
      </c>
      <c r="K2054" s="3">
        <v>37</v>
      </c>
      <c r="L2054" s="3" t="s">
        <v>151</v>
      </c>
      <c r="M2054" s="3" t="str">
        <f>IF(shopping_behavior_updated[[#This Row],[Subscription Status]]="","desconocido",shopping_behavior_updated[[#This Row],[Subscription Status]])</f>
        <v>No</v>
      </c>
      <c r="N2054" s="3" t="s">
        <v>69</v>
      </c>
      <c r="O2054" s="3" t="s">
        <v>151</v>
      </c>
      <c r="P2054" s="3" t="s">
        <v>151</v>
      </c>
      <c r="Q2054" s="3">
        <v>30</v>
      </c>
      <c r="R2054" s="3" t="s">
        <v>74</v>
      </c>
      <c r="S2054" s="3" t="s">
        <v>48</v>
      </c>
      <c r="T2054" s="3">
        <f>COUNTBLANK(shopping_behavior_updated[Customer ID])</f>
        <v>0</v>
      </c>
      <c r="U2054" s="3">
        <f>IF(IFERROR(VLOOKUP(shopping_behavior_updated[[#This Row],[Customer ID]],A2055:$A$3902,1,FALSE),0),1,0)</f>
        <v>0</v>
      </c>
    </row>
    <row r="2055" spans="1:21" x14ac:dyDescent="0.2">
      <c r="A2055" s="3">
        <v>2054</v>
      </c>
      <c r="B2055" s="3">
        <v>19</v>
      </c>
      <c r="C2055" s="3" t="s">
        <v>18</v>
      </c>
      <c r="D2055" s="3" t="s">
        <v>88</v>
      </c>
      <c r="E2055" s="3" t="s">
        <v>66</v>
      </c>
      <c r="F2055" s="3">
        <v>60</v>
      </c>
      <c r="G2055" s="3" t="s">
        <v>50</v>
      </c>
      <c r="H2055" s="3" t="s">
        <v>35</v>
      </c>
      <c r="I2055" s="3" t="s">
        <v>72</v>
      </c>
      <c r="J2055" s="3" t="s">
        <v>36</v>
      </c>
      <c r="K2055" s="3">
        <v>45</v>
      </c>
      <c r="L2055" s="3" t="s">
        <v>151</v>
      </c>
      <c r="M2055" s="3" t="str">
        <f>IF(shopping_behavior_updated[[#This Row],[Subscription Status]]="","desconocido",shopping_behavior_updated[[#This Row],[Subscription Status]])</f>
        <v>No</v>
      </c>
      <c r="N2055" s="3" t="s">
        <v>69</v>
      </c>
      <c r="O2055" s="3" t="s">
        <v>151</v>
      </c>
      <c r="P2055" s="3" t="s">
        <v>151</v>
      </c>
      <c r="Q2055" s="3">
        <v>16</v>
      </c>
      <c r="R2055" s="3" t="s">
        <v>38</v>
      </c>
      <c r="S2055" s="3" t="s">
        <v>28</v>
      </c>
      <c r="T2055" s="3">
        <f>COUNTBLANK(shopping_behavior_updated[Customer ID])</f>
        <v>0</v>
      </c>
      <c r="U2055" s="3">
        <f>IF(IFERROR(VLOOKUP(shopping_behavior_updated[[#This Row],[Customer ID]],A2056:$A$3902,1,FALSE),0),1,0)</f>
        <v>0</v>
      </c>
    </row>
    <row r="2056" spans="1:21" x14ac:dyDescent="0.2">
      <c r="A2056" s="3">
        <v>2055</v>
      </c>
      <c r="B2056" s="3">
        <v>65</v>
      </c>
      <c r="C2056" s="3" t="s">
        <v>18</v>
      </c>
      <c r="D2056" s="3" t="s">
        <v>29</v>
      </c>
      <c r="E2056" s="3" t="s">
        <v>20</v>
      </c>
      <c r="F2056" s="3">
        <v>56</v>
      </c>
      <c r="G2056" s="3" t="s">
        <v>126</v>
      </c>
      <c r="H2056" s="3" t="s">
        <v>91</v>
      </c>
      <c r="I2056" s="3" t="s">
        <v>79</v>
      </c>
      <c r="J2056" s="3" t="s">
        <v>36</v>
      </c>
      <c r="K2056" s="3">
        <v>29</v>
      </c>
      <c r="L2056" s="3" t="s">
        <v>151</v>
      </c>
      <c r="M2056" s="3" t="str">
        <f>IF(shopping_behavior_updated[[#This Row],[Subscription Status]]="","desconocido",shopping_behavior_updated[[#This Row],[Subscription Status]])</f>
        <v>No</v>
      </c>
      <c r="N2056" s="3" t="s">
        <v>26</v>
      </c>
      <c r="O2056" s="3" t="s">
        <v>151</v>
      </c>
      <c r="P2056" s="3" t="s">
        <v>151</v>
      </c>
      <c r="Q2056" s="3">
        <v>14</v>
      </c>
      <c r="R2056" s="3" t="s">
        <v>45</v>
      </c>
      <c r="S2056" s="3" t="s">
        <v>48</v>
      </c>
      <c r="T2056" s="3">
        <f>COUNTBLANK(shopping_behavior_updated[Customer ID])</f>
        <v>0</v>
      </c>
      <c r="U2056" s="3">
        <f>IF(IFERROR(VLOOKUP(shopping_behavior_updated[[#This Row],[Customer ID]],A2057:$A$3902,1,FALSE),0),1,0)</f>
        <v>0</v>
      </c>
    </row>
    <row r="2057" spans="1:21" x14ac:dyDescent="0.2">
      <c r="A2057" s="3">
        <v>2056</v>
      </c>
      <c r="B2057" s="3">
        <v>28</v>
      </c>
      <c r="C2057" s="3" t="s">
        <v>18</v>
      </c>
      <c r="D2057" s="3" t="s">
        <v>65</v>
      </c>
      <c r="E2057" s="3" t="s">
        <v>66</v>
      </c>
      <c r="F2057" s="3">
        <v>33</v>
      </c>
      <c r="G2057" s="3" t="s">
        <v>104</v>
      </c>
      <c r="H2057" s="3" t="s">
        <v>43</v>
      </c>
      <c r="I2057" s="3" t="s">
        <v>64</v>
      </c>
      <c r="J2057" s="3" t="s">
        <v>56</v>
      </c>
      <c r="K2057" s="3">
        <v>34</v>
      </c>
      <c r="L2057" s="3" t="s">
        <v>151</v>
      </c>
      <c r="M2057" s="3" t="str">
        <f>IF(shopping_behavior_updated[[#This Row],[Subscription Status]]="","desconocido",shopping_behavior_updated[[#This Row],[Subscription Status]])</f>
        <v>No</v>
      </c>
      <c r="N2057" s="3" t="s">
        <v>69</v>
      </c>
      <c r="O2057" s="3" t="s">
        <v>151</v>
      </c>
      <c r="P2057" s="3" t="s">
        <v>151</v>
      </c>
      <c r="Q2057" s="3">
        <v>28</v>
      </c>
      <c r="R2057" s="3" t="s">
        <v>74</v>
      </c>
      <c r="S2057" s="3" t="s">
        <v>39</v>
      </c>
      <c r="T2057" s="3">
        <f>COUNTBLANK(shopping_behavior_updated[Customer ID])</f>
        <v>0</v>
      </c>
      <c r="U2057" s="3">
        <f>IF(IFERROR(VLOOKUP(shopping_behavior_updated[[#This Row],[Customer ID]],A2058:$A$3902,1,FALSE),0),1,0)</f>
        <v>0</v>
      </c>
    </row>
    <row r="2058" spans="1:21" x14ac:dyDescent="0.2">
      <c r="A2058" s="3">
        <v>2057</v>
      </c>
      <c r="B2058" s="3">
        <v>55</v>
      </c>
      <c r="C2058" s="3" t="s">
        <v>18</v>
      </c>
      <c r="D2058" s="3" t="s">
        <v>131</v>
      </c>
      <c r="E2058" s="3" t="s">
        <v>66</v>
      </c>
      <c r="F2058" s="3">
        <v>46</v>
      </c>
      <c r="G2058" s="3" t="s">
        <v>147</v>
      </c>
      <c r="H2058" s="3" t="s">
        <v>22</v>
      </c>
      <c r="I2058" s="3" t="s">
        <v>143</v>
      </c>
      <c r="J2058" s="3" t="s">
        <v>36</v>
      </c>
      <c r="K2058" s="3">
        <v>44</v>
      </c>
      <c r="L2058" s="3" t="s">
        <v>151</v>
      </c>
      <c r="M2058" s="3" t="str">
        <f>IF(shopping_behavior_updated[[#This Row],[Subscription Status]]="","desconocido",shopping_behavior_updated[[#This Row],[Subscription Status]])</f>
        <v>No</v>
      </c>
      <c r="N2058" s="3" t="s">
        <v>69</v>
      </c>
      <c r="O2058" s="3" t="s">
        <v>151</v>
      </c>
      <c r="P2058" s="3" t="s">
        <v>151</v>
      </c>
      <c r="Q2058" s="3">
        <v>29</v>
      </c>
      <c r="R2058" s="3" t="s">
        <v>45</v>
      </c>
      <c r="S2058" s="3" t="s">
        <v>87</v>
      </c>
      <c r="T2058" s="3">
        <f>COUNTBLANK(shopping_behavior_updated[Customer ID])</f>
        <v>0</v>
      </c>
      <c r="U2058" s="3">
        <f>IF(IFERROR(VLOOKUP(shopping_behavior_updated[[#This Row],[Customer ID]],A2059:$A$3902,1,FALSE),0),1,0)</f>
        <v>0</v>
      </c>
    </row>
    <row r="2059" spans="1:21" x14ac:dyDescent="0.2">
      <c r="A2059" s="3">
        <v>2058</v>
      </c>
      <c r="B2059" s="3">
        <v>66</v>
      </c>
      <c r="C2059" s="3" t="s">
        <v>18</v>
      </c>
      <c r="D2059" s="3" t="s">
        <v>124</v>
      </c>
      <c r="E2059" s="3" t="s">
        <v>20</v>
      </c>
      <c r="F2059" s="3">
        <v>37</v>
      </c>
      <c r="G2059" s="3" t="s">
        <v>146</v>
      </c>
      <c r="H2059" s="3" t="s">
        <v>22</v>
      </c>
      <c r="I2059" s="3" t="s">
        <v>133</v>
      </c>
      <c r="J2059" s="3" t="s">
        <v>36</v>
      </c>
      <c r="K2059" s="3">
        <v>42</v>
      </c>
      <c r="L2059" s="3" t="s">
        <v>151</v>
      </c>
      <c r="M2059" s="3" t="str">
        <f>IF(shopping_behavior_updated[[#This Row],[Subscription Status]]="","desconocido",shopping_behavior_updated[[#This Row],[Subscription Status]])</f>
        <v>No</v>
      </c>
      <c r="N2059" s="3" t="s">
        <v>53</v>
      </c>
      <c r="O2059" s="3" t="s">
        <v>151</v>
      </c>
      <c r="P2059" s="3" t="s">
        <v>151</v>
      </c>
      <c r="Q2059" s="3">
        <v>5</v>
      </c>
      <c r="R2059" s="3" t="s">
        <v>45</v>
      </c>
      <c r="S2059" s="3" t="s">
        <v>96</v>
      </c>
      <c r="T2059" s="3">
        <f>COUNTBLANK(shopping_behavior_updated[Customer ID])</f>
        <v>0</v>
      </c>
      <c r="U2059" s="3">
        <f>IF(IFERROR(VLOOKUP(shopping_behavior_updated[[#This Row],[Customer ID]],A2060:$A$3902,1,FALSE),0),1,0)</f>
        <v>0</v>
      </c>
    </row>
    <row r="2060" spans="1:21" x14ac:dyDescent="0.2">
      <c r="A2060" s="3">
        <v>2059</v>
      </c>
      <c r="B2060" s="3">
        <v>29</v>
      </c>
      <c r="C2060" s="3" t="s">
        <v>18</v>
      </c>
      <c r="D2060" s="3" t="s">
        <v>54</v>
      </c>
      <c r="E2060" s="3" t="s">
        <v>20</v>
      </c>
      <c r="F2060" s="3">
        <v>98</v>
      </c>
      <c r="G2060" s="3" t="s">
        <v>148</v>
      </c>
      <c r="H2060" s="3" t="s">
        <v>43</v>
      </c>
      <c r="I2060" s="3" t="s">
        <v>109</v>
      </c>
      <c r="J2060" s="3" t="s">
        <v>24</v>
      </c>
      <c r="K2060" s="3">
        <v>33</v>
      </c>
      <c r="L2060" s="3" t="s">
        <v>151</v>
      </c>
      <c r="M2060" s="3" t="str">
        <f>IF(shopping_behavior_updated[[#This Row],[Subscription Status]]="","desconocido",shopping_behavior_updated[[#This Row],[Subscription Status]])</f>
        <v>No</v>
      </c>
      <c r="N2060" s="3" t="s">
        <v>73</v>
      </c>
      <c r="O2060" s="3" t="s">
        <v>151</v>
      </c>
      <c r="P2060" s="3" t="s">
        <v>151</v>
      </c>
      <c r="Q2060" s="3">
        <v>17</v>
      </c>
      <c r="R2060" s="3" t="s">
        <v>74</v>
      </c>
      <c r="S2060" s="3" t="s">
        <v>57</v>
      </c>
      <c r="T2060" s="3">
        <f>COUNTBLANK(shopping_behavior_updated[Customer ID])</f>
        <v>0</v>
      </c>
      <c r="U2060" s="3">
        <f>IF(IFERROR(VLOOKUP(shopping_behavior_updated[[#This Row],[Customer ID]],A2061:$A$3902,1,FALSE),0),1,0)</f>
        <v>0</v>
      </c>
    </row>
    <row r="2061" spans="1:21" x14ac:dyDescent="0.2">
      <c r="A2061" s="3">
        <v>2060</v>
      </c>
      <c r="B2061" s="3">
        <v>56</v>
      </c>
      <c r="C2061" s="3" t="s">
        <v>18</v>
      </c>
      <c r="D2061" s="3" t="s">
        <v>58</v>
      </c>
      <c r="E2061" s="3" t="s">
        <v>20</v>
      </c>
      <c r="F2061" s="3">
        <v>50</v>
      </c>
      <c r="G2061" s="3" t="s">
        <v>98</v>
      </c>
      <c r="H2061" s="3" t="s">
        <v>91</v>
      </c>
      <c r="I2061" s="3" t="s">
        <v>117</v>
      </c>
      <c r="J2061" s="3" t="s">
        <v>36</v>
      </c>
      <c r="K2061" s="3">
        <v>37</v>
      </c>
      <c r="L2061" s="3" t="s">
        <v>151</v>
      </c>
      <c r="M2061" s="3" t="str">
        <f>IF(shopping_behavior_updated[[#This Row],[Subscription Status]]="","desconocido",shopping_behavior_updated[[#This Row],[Subscription Status]])</f>
        <v>No</v>
      </c>
      <c r="N2061" s="3" t="s">
        <v>26</v>
      </c>
      <c r="O2061" s="3" t="s">
        <v>151</v>
      </c>
      <c r="P2061" s="3" t="s">
        <v>151</v>
      </c>
      <c r="Q2061" s="3">
        <v>50</v>
      </c>
      <c r="R2061" s="3" t="s">
        <v>45</v>
      </c>
      <c r="S2061" s="3" t="s">
        <v>39</v>
      </c>
      <c r="T2061" s="3">
        <f>COUNTBLANK(shopping_behavior_updated[Customer ID])</f>
        <v>0</v>
      </c>
      <c r="U2061" s="3">
        <f>IF(IFERROR(VLOOKUP(shopping_behavior_updated[[#This Row],[Customer ID]],A2062:$A$3902,1,FALSE),0),1,0)</f>
        <v>0</v>
      </c>
    </row>
    <row r="2062" spans="1:21" x14ac:dyDescent="0.2">
      <c r="A2062" s="3">
        <v>2061</v>
      </c>
      <c r="B2062" s="3">
        <v>21</v>
      </c>
      <c r="C2062" s="3" t="s">
        <v>18</v>
      </c>
      <c r="D2062" s="3" t="s">
        <v>132</v>
      </c>
      <c r="E2062" s="3" t="s">
        <v>66</v>
      </c>
      <c r="F2062" s="3">
        <v>63</v>
      </c>
      <c r="G2062" s="3" t="s">
        <v>149</v>
      </c>
      <c r="H2062" s="3" t="s">
        <v>43</v>
      </c>
      <c r="I2062" s="3" t="s">
        <v>143</v>
      </c>
      <c r="J2062" s="3" t="s">
        <v>56</v>
      </c>
      <c r="K2062" s="3">
        <v>32</v>
      </c>
      <c r="L2062" s="3" t="s">
        <v>151</v>
      </c>
      <c r="M2062" s="3" t="str">
        <f>IF(shopping_behavior_updated[[#This Row],[Subscription Status]]="","desconocido",shopping_behavior_updated[[#This Row],[Subscription Status]])</f>
        <v>No</v>
      </c>
      <c r="N2062" s="3" t="s">
        <v>44</v>
      </c>
      <c r="O2062" s="3" t="s">
        <v>151</v>
      </c>
      <c r="P2062" s="3" t="s">
        <v>151</v>
      </c>
      <c r="Q2062" s="3">
        <v>23</v>
      </c>
      <c r="R2062" s="3" t="s">
        <v>74</v>
      </c>
      <c r="S2062" s="3" t="s">
        <v>57</v>
      </c>
      <c r="T2062" s="3">
        <f>COUNTBLANK(shopping_behavior_updated[Customer ID])</f>
        <v>0</v>
      </c>
      <c r="U2062" s="3">
        <f>IF(IFERROR(VLOOKUP(shopping_behavior_updated[[#This Row],[Customer ID]],A2063:$A$3902,1,FALSE),0),1,0)</f>
        <v>0</v>
      </c>
    </row>
    <row r="2063" spans="1:21" x14ac:dyDescent="0.2">
      <c r="A2063" s="3">
        <v>2062</v>
      </c>
      <c r="B2063" s="3">
        <v>32</v>
      </c>
      <c r="C2063" s="3" t="s">
        <v>18</v>
      </c>
      <c r="D2063" s="3" t="s">
        <v>29</v>
      </c>
      <c r="E2063" s="3" t="s">
        <v>20</v>
      </c>
      <c r="F2063" s="3">
        <v>70</v>
      </c>
      <c r="G2063" s="3" t="s">
        <v>150</v>
      </c>
      <c r="H2063" s="3" t="s">
        <v>35</v>
      </c>
      <c r="I2063" s="3" t="s">
        <v>135</v>
      </c>
      <c r="J2063" s="3" t="s">
        <v>52</v>
      </c>
      <c r="K2063" s="3">
        <v>26</v>
      </c>
      <c r="L2063" s="3" t="s">
        <v>151</v>
      </c>
      <c r="M2063" s="3" t="str">
        <f>IF(shopping_behavior_updated[[#This Row],[Subscription Status]]="","desconocido",shopping_behavior_updated[[#This Row],[Subscription Status]])</f>
        <v>No</v>
      </c>
      <c r="N2063" s="3" t="s">
        <v>73</v>
      </c>
      <c r="O2063" s="3" t="s">
        <v>151</v>
      </c>
      <c r="P2063" s="3" t="s">
        <v>151</v>
      </c>
      <c r="Q2063" s="3">
        <v>22</v>
      </c>
      <c r="R2063" s="3" t="s">
        <v>85</v>
      </c>
      <c r="S2063" s="3" t="s">
        <v>48</v>
      </c>
      <c r="T2063" s="3">
        <f>COUNTBLANK(shopping_behavior_updated[Customer ID])</f>
        <v>0</v>
      </c>
      <c r="U2063" s="3">
        <f>IF(IFERROR(VLOOKUP(shopping_behavior_updated[[#This Row],[Customer ID]],A2064:$A$3902,1,FALSE),0),1,0)</f>
        <v>0</v>
      </c>
    </row>
    <row r="2064" spans="1:21" x14ac:dyDescent="0.2">
      <c r="A2064" s="3">
        <v>2063</v>
      </c>
      <c r="B2064" s="3">
        <v>54</v>
      </c>
      <c r="C2064" s="3" t="s">
        <v>18</v>
      </c>
      <c r="D2064" s="3" t="s">
        <v>61</v>
      </c>
      <c r="E2064" s="3" t="s">
        <v>62</v>
      </c>
      <c r="F2064" s="3">
        <v>63</v>
      </c>
      <c r="G2064" s="3" t="s">
        <v>130</v>
      </c>
      <c r="H2064" s="3" t="s">
        <v>22</v>
      </c>
      <c r="I2064" s="3" t="s">
        <v>64</v>
      </c>
      <c r="J2064" s="3" t="s">
        <v>56</v>
      </c>
      <c r="K2064" s="3">
        <v>28</v>
      </c>
      <c r="L2064" s="3" t="s">
        <v>151</v>
      </c>
      <c r="M2064" s="3" t="str">
        <f>IF(shopping_behavior_updated[[#This Row],[Subscription Status]]="","desconocido",shopping_behavior_updated[[#This Row],[Subscription Status]])</f>
        <v>No</v>
      </c>
      <c r="N2064" s="3" t="s">
        <v>53</v>
      </c>
      <c r="O2064" s="3" t="s">
        <v>151</v>
      </c>
      <c r="P2064" s="3" t="s">
        <v>151</v>
      </c>
      <c r="Q2064" s="3">
        <v>15</v>
      </c>
      <c r="R2064" s="3" t="s">
        <v>32</v>
      </c>
      <c r="S2064" s="3" t="s">
        <v>57</v>
      </c>
      <c r="T2064" s="3">
        <f>COUNTBLANK(shopping_behavior_updated[Customer ID])</f>
        <v>0</v>
      </c>
      <c r="U2064" s="3">
        <f>IF(IFERROR(VLOOKUP(shopping_behavior_updated[[#This Row],[Customer ID]],A2065:$A$3902,1,FALSE),0),1,0)</f>
        <v>0</v>
      </c>
    </row>
    <row r="2065" spans="1:21" x14ac:dyDescent="0.2">
      <c r="A2065" s="3">
        <v>2064</v>
      </c>
      <c r="B2065" s="3">
        <v>61</v>
      </c>
      <c r="C2065" s="3" t="s">
        <v>18</v>
      </c>
      <c r="D2065" s="3" t="s">
        <v>58</v>
      </c>
      <c r="E2065" s="3" t="s">
        <v>20</v>
      </c>
      <c r="F2065" s="3">
        <v>86</v>
      </c>
      <c r="G2065" s="3" t="s">
        <v>115</v>
      </c>
      <c r="H2065" s="3" t="s">
        <v>43</v>
      </c>
      <c r="I2065" s="3" t="s">
        <v>108</v>
      </c>
      <c r="J2065" s="3" t="s">
        <v>56</v>
      </c>
      <c r="K2065" s="3">
        <v>29</v>
      </c>
      <c r="L2065" s="3" t="s">
        <v>151</v>
      </c>
      <c r="M2065" s="3" t="str">
        <f>IF(shopping_behavior_updated[[#This Row],[Subscription Status]]="","desconocido",shopping_behavior_updated[[#This Row],[Subscription Status]])</f>
        <v>No</v>
      </c>
      <c r="N2065" s="3" t="s">
        <v>53</v>
      </c>
      <c r="O2065" s="3" t="s">
        <v>151</v>
      </c>
      <c r="P2065" s="3" t="s">
        <v>151</v>
      </c>
      <c r="Q2065" s="3">
        <v>32</v>
      </c>
      <c r="R2065" s="3" t="s">
        <v>32</v>
      </c>
      <c r="S2065" s="3" t="s">
        <v>87</v>
      </c>
      <c r="T2065" s="3">
        <f>COUNTBLANK(shopping_behavior_updated[Customer ID])</f>
        <v>0</v>
      </c>
      <c r="U2065" s="3">
        <f>IF(IFERROR(VLOOKUP(shopping_behavior_updated[[#This Row],[Customer ID]],A2066:$A$3902,1,FALSE),0),1,0)</f>
        <v>0</v>
      </c>
    </row>
    <row r="2066" spans="1:21" x14ac:dyDescent="0.2">
      <c r="A2066" s="3">
        <v>2065</v>
      </c>
      <c r="B2066" s="3">
        <v>31</v>
      </c>
      <c r="C2066" s="3" t="s">
        <v>18</v>
      </c>
      <c r="D2066" s="3" t="s">
        <v>70</v>
      </c>
      <c r="E2066" s="3" t="s">
        <v>41</v>
      </c>
      <c r="F2066" s="3">
        <v>99</v>
      </c>
      <c r="G2066" s="3" t="s">
        <v>71</v>
      </c>
      <c r="H2066" s="3" t="s">
        <v>43</v>
      </c>
      <c r="I2066" s="3" t="s">
        <v>95</v>
      </c>
      <c r="J2066" s="3" t="s">
        <v>52</v>
      </c>
      <c r="K2066" s="3">
        <v>4</v>
      </c>
      <c r="L2066" s="3" t="s">
        <v>151</v>
      </c>
      <c r="M2066" s="3" t="str">
        <f>IF(shopping_behavior_updated[[#This Row],[Subscription Status]]="","desconocido",shopping_behavior_updated[[#This Row],[Subscription Status]])</f>
        <v>No</v>
      </c>
      <c r="N2066" s="3" t="s">
        <v>69</v>
      </c>
      <c r="O2066" s="3" t="s">
        <v>151</v>
      </c>
      <c r="P2066" s="3" t="s">
        <v>151</v>
      </c>
      <c r="Q2066" s="3">
        <v>5</v>
      </c>
      <c r="R2066" s="3" t="s">
        <v>74</v>
      </c>
      <c r="S2066" s="3" t="s">
        <v>87</v>
      </c>
      <c r="T2066" s="3">
        <f>COUNTBLANK(shopping_behavior_updated[Customer ID])</f>
        <v>0</v>
      </c>
      <c r="U2066" s="3">
        <f>IF(IFERROR(VLOOKUP(shopping_behavior_updated[[#This Row],[Customer ID]],A2067:$A$3902,1,FALSE),0),1,0)</f>
        <v>0</v>
      </c>
    </row>
    <row r="2067" spans="1:21" x14ac:dyDescent="0.2">
      <c r="A2067" s="3">
        <v>2066</v>
      </c>
      <c r="B2067" s="3">
        <v>27</v>
      </c>
      <c r="C2067" s="3" t="s">
        <v>18</v>
      </c>
      <c r="D2067" s="3" t="s">
        <v>49</v>
      </c>
      <c r="E2067" s="3" t="s">
        <v>41</v>
      </c>
      <c r="F2067" s="3">
        <v>40</v>
      </c>
      <c r="G2067" s="3" t="s">
        <v>46</v>
      </c>
      <c r="H2067" s="3" t="s">
        <v>43</v>
      </c>
      <c r="I2067" s="3" t="s">
        <v>143</v>
      </c>
      <c r="J2067" s="3" t="s">
        <v>36</v>
      </c>
      <c r="K2067" s="3">
        <v>29</v>
      </c>
      <c r="L2067" s="3" t="s">
        <v>151</v>
      </c>
      <c r="M2067" s="3" t="str">
        <f>IF(shopping_behavior_updated[[#This Row],[Subscription Status]]="","desconocido",shopping_behavior_updated[[#This Row],[Subscription Status]])</f>
        <v>No</v>
      </c>
      <c r="N2067" s="3" t="s">
        <v>37</v>
      </c>
      <c r="O2067" s="3" t="s">
        <v>151</v>
      </c>
      <c r="P2067" s="3" t="s">
        <v>151</v>
      </c>
      <c r="Q2067" s="3">
        <v>6</v>
      </c>
      <c r="R2067" s="3" t="s">
        <v>74</v>
      </c>
      <c r="S2067" s="3" t="s">
        <v>75</v>
      </c>
      <c r="T2067" s="3">
        <f>COUNTBLANK(shopping_behavior_updated[Customer ID])</f>
        <v>0</v>
      </c>
      <c r="U2067" s="3">
        <f>IF(IFERROR(VLOOKUP(shopping_behavior_updated[[#This Row],[Customer ID]],A2068:$A$3902,1,FALSE),0),1,0)</f>
        <v>0</v>
      </c>
    </row>
    <row r="2068" spans="1:21" x14ac:dyDescent="0.2">
      <c r="A2068" s="3">
        <v>2067</v>
      </c>
      <c r="B2068" s="3">
        <v>64</v>
      </c>
      <c r="C2068" s="3" t="s">
        <v>18</v>
      </c>
      <c r="D2068" s="3" t="s">
        <v>49</v>
      </c>
      <c r="E2068" s="3" t="s">
        <v>41</v>
      </c>
      <c r="F2068" s="3">
        <v>92</v>
      </c>
      <c r="G2068" s="3" t="s">
        <v>114</v>
      </c>
      <c r="H2068" s="3" t="s">
        <v>43</v>
      </c>
      <c r="I2068" s="3" t="s">
        <v>77</v>
      </c>
      <c r="J2068" s="3" t="s">
        <v>56</v>
      </c>
      <c r="K2068" s="3">
        <v>47</v>
      </c>
      <c r="L2068" s="3" t="s">
        <v>151</v>
      </c>
      <c r="M2068" s="3" t="str">
        <f>IF(shopping_behavior_updated[[#This Row],[Subscription Status]]="","desconocido",shopping_behavior_updated[[#This Row],[Subscription Status]])</f>
        <v>No</v>
      </c>
      <c r="N2068" s="3" t="s">
        <v>73</v>
      </c>
      <c r="O2068" s="3" t="s">
        <v>151</v>
      </c>
      <c r="P2068" s="3" t="s">
        <v>151</v>
      </c>
      <c r="Q2068" s="3">
        <v>44</v>
      </c>
      <c r="R2068" s="3" t="s">
        <v>85</v>
      </c>
      <c r="S2068" s="3" t="s">
        <v>28</v>
      </c>
      <c r="T2068" s="3">
        <f>COUNTBLANK(shopping_behavior_updated[Customer ID])</f>
        <v>0</v>
      </c>
      <c r="U2068" s="3">
        <f>IF(IFERROR(VLOOKUP(shopping_behavior_updated[[#This Row],[Customer ID]],A2069:$A$3902,1,FALSE),0),1,0)</f>
        <v>0</v>
      </c>
    </row>
    <row r="2069" spans="1:21" x14ac:dyDescent="0.2">
      <c r="A2069" s="3">
        <v>2068</v>
      </c>
      <c r="B2069" s="3">
        <v>60</v>
      </c>
      <c r="C2069" s="3" t="s">
        <v>18</v>
      </c>
      <c r="D2069" s="3" t="s">
        <v>94</v>
      </c>
      <c r="E2069" s="3" t="s">
        <v>20</v>
      </c>
      <c r="F2069" s="3">
        <v>21</v>
      </c>
      <c r="G2069" s="3" t="s">
        <v>127</v>
      </c>
      <c r="H2069" s="3" t="s">
        <v>91</v>
      </c>
      <c r="I2069" s="3" t="s">
        <v>117</v>
      </c>
      <c r="J2069" s="3" t="s">
        <v>56</v>
      </c>
      <c r="K2069" s="3">
        <v>31</v>
      </c>
      <c r="L2069" s="3" t="s">
        <v>151</v>
      </c>
      <c r="M2069" s="3" t="str">
        <f>IF(shopping_behavior_updated[[#This Row],[Subscription Status]]="","desconocido",shopping_behavior_updated[[#This Row],[Subscription Status]])</f>
        <v>No</v>
      </c>
      <c r="N2069" s="3" t="s">
        <v>69</v>
      </c>
      <c r="O2069" s="3" t="s">
        <v>151</v>
      </c>
      <c r="P2069" s="3" t="s">
        <v>151</v>
      </c>
      <c r="Q2069" s="3">
        <v>23</v>
      </c>
      <c r="R2069" s="3" t="s">
        <v>32</v>
      </c>
      <c r="S2069" s="3" t="s">
        <v>28</v>
      </c>
      <c r="T2069" s="3">
        <f>COUNTBLANK(shopping_behavior_updated[Customer ID])</f>
        <v>0</v>
      </c>
      <c r="U2069" s="3">
        <f>IF(IFERROR(VLOOKUP(shopping_behavior_updated[[#This Row],[Customer ID]],A2070:$A$3902,1,FALSE),0),1,0)</f>
        <v>0</v>
      </c>
    </row>
    <row r="2070" spans="1:21" x14ac:dyDescent="0.2">
      <c r="A2070" s="3">
        <v>2069</v>
      </c>
      <c r="B2070" s="3">
        <v>70</v>
      </c>
      <c r="C2070" s="3" t="s">
        <v>18</v>
      </c>
      <c r="D2070" s="3" t="s">
        <v>105</v>
      </c>
      <c r="E2070" s="3" t="s">
        <v>66</v>
      </c>
      <c r="F2070" s="3">
        <v>81</v>
      </c>
      <c r="G2070" s="3" t="s">
        <v>128</v>
      </c>
      <c r="H2070" s="3" t="s">
        <v>91</v>
      </c>
      <c r="I2070" s="3" t="s">
        <v>93</v>
      </c>
      <c r="J2070" s="3" t="s">
        <v>52</v>
      </c>
      <c r="K2070" s="3">
        <v>39</v>
      </c>
      <c r="L2070" s="3" t="s">
        <v>151</v>
      </c>
      <c r="M2070" s="3" t="str">
        <f>IF(shopping_behavior_updated[[#This Row],[Subscription Status]]="","desconocido",shopping_behavior_updated[[#This Row],[Subscription Status]])</f>
        <v>No</v>
      </c>
      <c r="N2070" s="3" t="s">
        <v>73</v>
      </c>
      <c r="O2070" s="3" t="s">
        <v>151</v>
      </c>
      <c r="P2070" s="3" t="s">
        <v>151</v>
      </c>
      <c r="Q2070" s="3">
        <v>44</v>
      </c>
      <c r="R2070" s="3" t="s">
        <v>27</v>
      </c>
      <c r="S2070" s="3" t="s">
        <v>87</v>
      </c>
      <c r="T2070" s="3">
        <f>COUNTBLANK(shopping_behavior_updated[Customer ID])</f>
        <v>0</v>
      </c>
      <c r="U2070" s="3">
        <f>IF(IFERROR(VLOOKUP(shopping_behavior_updated[[#This Row],[Customer ID]],A2071:$A$3902,1,FALSE),0),1,0)</f>
        <v>0</v>
      </c>
    </row>
    <row r="2071" spans="1:21" x14ac:dyDescent="0.2">
      <c r="A2071" s="3">
        <v>2070</v>
      </c>
      <c r="B2071" s="3">
        <v>36</v>
      </c>
      <c r="C2071" s="3" t="s">
        <v>18</v>
      </c>
      <c r="D2071" s="3" t="s">
        <v>112</v>
      </c>
      <c r="E2071" s="3" t="s">
        <v>20</v>
      </c>
      <c r="F2071" s="3">
        <v>82</v>
      </c>
      <c r="G2071" s="3" t="s">
        <v>104</v>
      </c>
      <c r="H2071" s="3" t="s">
        <v>43</v>
      </c>
      <c r="I2071" s="3" t="s">
        <v>125</v>
      </c>
      <c r="J2071" s="3" t="s">
        <v>56</v>
      </c>
      <c r="K2071" s="3">
        <v>34</v>
      </c>
      <c r="L2071" s="3" t="s">
        <v>151</v>
      </c>
      <c r="M2071" s="3" t="str">
        <f>IF(shopping_behavior_updated[[#This Row],[Subscription Status]]="","desconocido",shopping_behavior_updated[[#This Row],[Subscription Status]])</f>
        <v>No</v>
      </c>
      <c r="N2071" s="3" t="s">
        <v>37</v>
      </c>
      <c r="O2071" s="3" t="s">
        <v>151</v>
      </c>
      <c r="P2071" s="3" t="s">
        <v>151</v>
      </c>
      <c r="Q2071" s="3">
        <v>3</v>
      </c>
      <c r="R2071" s="3" t="s">
        <v>85</v>
      </c>
      <c r="S2071" s="3" t="s">
        <v>57</v>
      </c>
      <c r="T2071" s="3">
        <f>COUNTBLANK(shopping_behavior_updated[Customer ID])</f>
        <v>0</v>
      </c>
      <c r="U2071" s="3">
        <f>IF(IFERROR(VLOOKUP(shopping_behavior_updated[[#This Row],[Customer ID]],A2072:$A$3902,1,FALSE),0),1,0)</f>
        <v>0</v>
      </c>
    </row>
    <row r="2072" spans="1:21" x14ac:dyDescent="0.2">
      <c r="A2072" s="3">
        <v>2071</v>
      </c>
      <c r="B2072" s="3">
        <v>56</v>
      </c>
      <c r="C2072" s="3" t="s">
        <v>18</v>
      </c>
      <c r="D2072" s="3" t="s">
        <v>105</v>
      </c>
      <c r="E2072" s="3" t="s">
        <v>66</v>
      </c>
      <c r="F2072" s="3">
        <v>88</v>
      </c>
      <c r="G2072" s="3" t="s">
        <v>144</v>
      </c>
      <c r="H2072" s="3" t="s">
        <v>91</v>
      </c>
      <c r="I2072" s="3" t="s">
        <v>107</v>
      </c>
      <c r="J2072" s="3" t="s">
        <v>36</v>
      </c>
      <c r="K2072" s="3">
        <v>31</v>
      </c>
      <c r="L2072" s="3" t="s">
        <v>151</v>
      </c>
      <c r="M2072" s="3" t="str">
        <f>IF(shopping_behavior_updated[[#This Row],[Subscription Status]]="","desconocido",shopping_behavior_updated[[#This Row],[Subscription Status]])</f>
        <v>No</v>
      </c>
      <c r="N2072" s="3" t="s">
        <v>26</v>
      </c>
      <c r="O2072" s="3" t="s">
        <v>151</v>
      </c>
      <c r="P2072" s="3" t="s">
        <v>151</v>
      </c>
      <c r="Q2072" s="3">
        <v>14</v>
      </c>
      <c r="R2072" s="3" t="s">
        <v>32</v>
      </c>
      <c r="S2072" s="3" t="s">
        <v>87</v>
      </c>
      <c r="T2072" s="3">
        <f>COUNTBLANK(shopping_behavior_updated[Customer ID])</f>
        <v>0</v>
      </c>
      <c r="U2072" s="3">
        <f>IF(IFERROR(VLOOKUP(shopping_behavior_updated[[#This Row],[Customer ID]],A2073:$A$3902,1,FALSE),0),1,0)</f>
        <v>0</v>
      </c>
    </row>
    <row r="2073" spans="1:21" x14ac:dyDescent="0.2">
      <c r="A2073" s="3">
        <v>2072</v>
      </c>
      <c r="B2073" s="3">
        <v>69</v>
      </c>
      <c r="C2073" s="3" t="s">
        <v>18</v>
      </c>
      <c r="D2073" s="3" t="s">
        <v>101</v>
      </c>
      <c r="E2073" s="3" t="s">
        <v>62</v>
      </c>
      <c r="F2073" s="3">
        <v>100</v>
      </c>
      <c r="G2073" s="3" t="s">
        <v>130</v>
      </c>
      <c r="H2073" s="3" t="s">
        <v>35</v>
      </c>
      <c r="I2073" s="3" t="s">
        <v>133</v>
      </c>
      <c r="J2073" s="3" t="s">
        <v>56</v>
      </c>
      <c r="K2073" s="3">
        <v>48</v>
      </c>
      <c r="L2073" s="3" t="s">
        <v>151</v>
      </c>
      <c r="M2073" s="3" t="str">
        <f>IF(shopping_behavior_updated[[#This Row],[Subscription Status]]="","desconocido",shopping_behavior_updated[[#This Row],[Subscription Status]])</f>
        <v>No</v>
      </c>
      <c r="N2073" s="3" t="s">
        <v>73</v>
      </c>
      <c r="O2073" s="3" t="s">
        <v>151</v>
      </c>
      <c r="P2073" s="3" t="s">
        <v>151</v>
      </c>
      <c r="Q2073" s="3">
        <v>37</v>
      </c>
      <c r="R2073" s="3" t="s">
        <v>45</v>
      </c>
      <c r="S2073" s="3" t="s">
        <v>57</v>
      </c>
      <c r="T2073" s="3">
        <f>COUNTBLANK(shopping_behavior_updated[Customer ID])</f>
        <v>0</v>
      </c>
      <c r="U2073" s="3">
        <f>IF(IFERROR(VLOOKUP(shopping_behavior_updated[[#This Row],[Customer ID]],A2074:$A$3902,1,FALSE),0),1,0)</f>
        <v>0</v>
      </c>
    </row>
    <row r="2074" spans="1:21" x14ac:dyDescent="0.2">
      <c r="A2074" s="3">
        <v>2073</v>
      </c>
      <c r="B2074" s="3">
        <v>39</v>
      </c>
      <c r="C2074" s="3" t="s">
        <v>18</v>
      </c>
      <c r="D2074" s="3" t="s">
        <v>131</v>
      </c>
      <c r="E2074" s="3" t="s">
        <v>66</v>
      </c>
      <c r="F2074" s="3">
        <v>66</v>
      </c>
      <c r="G2074" s="3" t="s">
        <v>34</v>
      </c>
      <c r="H2074" s="3" t="s">
        <v>43</v>
      </c>
      <c r="I2074" s="3" t="s">
        <v>117</v>
      </c>
      <c r="J2074" s="3" t="s">
        <v>24</v>
      </c>
      <c r="K2074" s="3">
        <v>39</v>
      </c>
      <c r="L2074" s="3" t="s">
        <v>151</v>
      </c>
      <c r="M2074" s="3" t="str">
        <f>IF(shopping_behavior_updated[[#This Row],[Subscription Status]]="","desconocido",shopping_behavior_updated[[#This Row],[Subscription Status]])</f>
        <v>No</v>
      </c>
      <c r="N2074" s="3" t="s">
        <v>44</v>
      </c>
      <c r="O2074" s="3" t="s">
        <v>151</v>
      </c>
      <c r="P2074" s="3" t="s">
        <v>151</v>
      </c>
      <c r="Q2074" s="3">
        <v>22</v>
      </c>
      <c r="R2074" s="3" t="s">
        <v>74</v>
      </c>
      <c r="S2074" s="3" t="s">
        <v>39</v>
      </c>
      <c r="T2074" s="3">
        <f>COUNTBLANK(shopping_behavior_updated[Customer ID])</f>
        <v>0</v>
      </c>
      <c r="U2074" s="3">
        <f>IF(IFERROR(VLOOKUP(shopping_behavior_updated[[#This Row],[Customer ID]],A2075:$A$3902,1,FALSE),0),1,0)</f>
        <v>0</v>
      </c>
    </row>
    <row r="2075" spans="1:21" x14ac:dyDescent="0.2">
      <c r="A2075" s="3">
        <v>2074</v>
      </c>
      <c r="B2075" s="3">
        <v>38</v>
      </c>
      <c r="C2075" s="3" t="s">
        <v>18</v>
      </c>
      <c r="D2075" s="3" t="s">
        <v>132</v>
      </c>
      <c r="E2075" s="3" t="s">
        <v>66</v>
      </c>
      <c r="F2075" s="3">
        <v>25</v>
      </c>
      <c r="G2075" s="3" t="s">
        <v>104</v>
      </c>
      <c r="H2075" s="3" t="s">
        <v>35</v>
      </c>
      <c r="I2075" s="3" t="s">
        <v>95</v>
      </c>
      <c r="J2075" s="3" t="s">
        <v>24</v>
      </c>
      <c r="K2075" s="3">
        <v>35</v>
      </c>
      <c r="L2075" s="3" t="s">
        <v>151</v>
      </c>
      <c r="M2075" s="3" t="str">
        <f>IF(shopping_behavior_updated[[#This Row],[Subscription Status]]="","desconocido",shopping_behavior_updated[[#This Row],[Subscription Status]])</f>
        <v>No</v>
      </c>
      <c r="N2075" s="3" t="s">
        <v>44</v>
      </c>
      <c r="O2075" s="3" t="s">
        <v>151</v>
      </c>
      <c r="P2075" s="3" t="s">
        <v>151</v>
      </c>
      <c r="Q2075" s="3">
        <v>2</v>
      </c>
      <c r="R2075" s="3" t="s">
        <v>45</v>
      </c>
      <c r="S2075" s="3" t="s">
        <v>96</v>
      </c>
      <c r="T2075" s="3">
        <f>COUNTBLANK(shopping_behavior_updated[Customer ID])</f>
        <v>0</v>
      </c>
      <c r="U2075" s="3">
        <f>IF(IFERROR(VLOOKUP(shopping_behavior_updated[[#This Row],[Customer ID]],A2076:$A$3902,1,FALSE),0),1,0)</f>
        <v>0</v>
      </c>
    </row>
    <row r="2076" spans="1:21" x14ac:dyDescent="0.2">
      <c r="A2076" s="3">
        <v>2075</v>
      </c>
      <c r="B2076" s="3">
        <v>36</v>
      </c>
      <c r="C2076" s="3" t="s">
        <v>18</v>
      </c>
      <c r="D2076" s="3" t="s">
        <v>118</v>
      </c>
      <c r="E2076" s="3" t="s">
        <v>66</v>
      </c>
      <c r="F2076" s="3">
        <v>53</v>
      </c>
      <c r="G2076" s="3" t="s">
        <v>102</v>
      </c>
      <c r="H2076" s="3" t="s">
        <v>43</v>
      </c>
      <c r="I2076" s="3" t="s">
        <v>51</v>
      </c>
      <c r="J2076" s="3" t="s">
        <v>52</v>
      </c>
      <c r="K2076" s="3">
        <v>31</v>
      </c>
      <c r="L2076" s="3" t="s">
        <v>151</v>
      </c>
      <c r="M2076" s="3" t="str">
        <f>IF(shopping_behavior_updated[[#This Row],[Subscription Status]]="","desconocido",shopping_behavior_updated[[#This Row],[Subscription Status]])</f>
        <v>No</v>
      </c>
      <c r="N2076" s="3" t="s">
        <v>37</v>
      </c>
      <c r="O2076" s="3" t="s">
        <v>151</v>
      </c>
      <c r="P2076" s="3" t="s">
        <v>151</v>
      </c>
      <c r="Q2076" s="3">
        <v>44</v>
      </c>
      <c r="R2076" s="3" t="s">
        <v>85</v>
      </c>
      <c r="S2076" s="3" t="s">
        <v>28</v>
      </c>
      <c r="T2076" s="3">
        <f>COUNTBLANK(shopping_behavior_updated[Customer ID])</f>
        <v>0</v>
      </c>
      <c r="U2076" s="3">
        <f>IF(IFERROR(VLOOKUP(shopping_behavior_updated[[#This Row],[Customer ID]],A2077:$A$3902,1,FALSE),0),1,0)</f>
        <v>0</v>
      </c>
    </row>
    <row r="2077" spans="1:21" x14ac:dyDescent="0.2">
      <c r="A2077" s="3">
        <v>2076</v>
      </c>
      <c r="B2077" s="3">
        <v>46</v>
      </c>
      <c r="C2077" s="3" t="s">
        <v>18</v>
      </c>
      <c r="D2077" s="3" t="s">
        <v>29</v>
      </c>
      <c r="E2077" s="3" t="s">
        <v>20</v>
      </c>
      <c r="F2077" s="3">
        <v>28</v>
      </c>
      <c r="G2077" s="3" t="s">
        <v>130</v>
      </c>
      <c r="H2077" s="3" t="s">
        <v>35</v>
      </c>
      <c r="I2077" s="3" t="s">
        <v>47</v>
      </c>
      <c r="J2077" s="3" t="s">
        <v>56</v>
      </c>
      <c r="K2077" s="3">
        <v>47</v>
      </c>
      <c r="L2077" s="3" t="s">
        <v>151</v>
      </c>
      <c r="M2077" s="3" t="str">
        <f>IF(shopping_behavior_updated[[#This Row],[Subscription Status]]="","desconocido",shopping_behavior_updated[[#This Row],[Subscription Status]])</f>
        <v>No</v>
      </c>
      <c r="N2077" s="3" t="s">
        <v>26</v>
      </c>
      <c r="O2077" s="3" t="s">
        <v>151</v>
      </c>
      <c r="P2077" s="3" t="s">
        <v>151</v>
      </c>
      <c r="Q2077" s="3">
        <v>49</v>
      </c>
      <c r="R2077" s="3" t="s">
        <v>85</v>
      </c>
      <c r="S2077" s="3" t="s">
        <v>87</v>
      </c>
      <c r="T2077" s="3">
        <f>COUNTBLANK(shopping_behavior_updated[Customer ID])</f>
        <v>0</v>
      </c>
      <c r="U2077" s="3">
        <f>IF(IFERROR(VLOOKUP(shopping_behavior_updated[[#This Row],[Customer ID]],A2078:$A$3902,1,FALSE),0),1,0)</f>
        <v>0</v>
      </c>
    </row>
    <row r="2078" spans="1:21" x14ac:dyDescent="0.2">
      <c r="A2078" s="3">
        <v>2077</v>
      </c>
      <c r="B2078" s="3">
        <v>59</v>
      </c>
      <c r="C2078" s="3" t="s">
        <v>18</v>
      </c>
      <c r="D2078" s="3" t="s">
        <v>142</v>
      </c>
      <c r="E2078" s="3" t="s">
        <v>66</v>
      </c>
      <c r="F2078" s="3">
        <v>23</v>
      </c>
      <c r="G2078" s="3" t="s">
        <v>102</v>
      </c>
      <c r="H2078" s="3" t="s">
        <v>35</v>
      </c>
      <c r="I2078" s="3" t="s">
        <v>125</v>
      </c>
      <c r="J2078" s="3" t="s">
        <v>56</v>
      </c>
      <c r="K2078" s="3">
        <v>46</v>
      </c>
      <c r="L2078" s="3" t="s">
        <v>151</v>
      </c>
      <c r="M2078" s="3" t="str">
        <f>IF(shopping_behavior_updated[[#This Row],[Subscription Status]]="","desconocido",shopping_behavior_updated[[#This Row],[Subscription Status]])</f>
        <v>No</v>
      </c>
      <c r="N2078" s="3" t="s">
        <v>37</v>
      </c>
      <c r="O2078" s="3" t="s">
        <v>151</v>
      </c>
      <c r="P2078" s="3" t="s">
        <v>151</v>
      </c>
      <c r="Q2078" s="3">
        <v>22</v>
      </c>
      <c r="R2078" s="3" t="s">
        <v>85</v>
      </c>
      <c r="S2078" s="3" t="s">
        <v>75</v>
      </c>
      <c r="T2078" s="3">
        <f>COUNTBLANK(shopping_behavior_updated[Customer ID])</f>
        <v>0</v>
      </c>
      <c r="U2078" s="3">
        <f>IF(IFERROR(VLOOKUP(shopping_behavior_updated[[#This Row],[Customer ID]],A2079:$A$3902,1,FALSE),0),1,0)</f>
        <v>0</v>
      </c>
    </row>
    <row r="2079" spans="1:21" x14ac:dyDescent="0.2">
      <c r="A2079" s="3">
        <v>2078</v>
      </c>
      <c r="B2079" s="3">
        <v>64</v>
      </c>
      <c r="C2079" s="3" t="s">
        <v>18</v>
      </c>
      <c r="D2079" s="3" t="s">
        <v>118</v>
      </c>
      <c r="E2079" s="3" t="s">
        <v>66</v>
      </c>
      <c r="F2079" s="3">
        <v>34</v>
      </c>
      <c r="G2079" s="3" t="s">
        <v>144</v>
      </c>
      <c r="H2079" s="3" t="s">
        <v>22</v>
      </c>
      <c r="I2079" s="3" t="s">
        <v>120</v>
      </c>
      <c r="J2079" s="3" t="s">
        <v>56</v>
      </c>
      <c r="K2079" s="3">
        <v>33</v>
      </c>
      <c r="L2079" s="3" t="s">
        <v>151</v>
      </c>
      <c r="M2079" s="3" t="str">
        <f>IF(shopping_behavior_updated[[#This Row],[Subscription Status]]="","desconocido",shopping_behavior_updated[[#This Row],[Subscription Status]])</f>
        <v>No</v>
      </c>
      <c r="N2079" s="3" t="s">
        <v>37</v>
      </c>
      <c r="O2079" s="3" t="s">
        <v>151</v>
      </c>
      <c r="P2079" s="3" t="s">
        <v>151</v>
      </c>
      <c r="Q2079" s="3">
        <v>26</v>
      </c>
      <c r="R2079" s="3" t="s">
        <v>74</v>
      </c>
      <c r="S2079" s="3" t="s">
        <v>48</v>
      </c>
      <c r="T2079" s="3">
        <f>COUNTBLANK(shopping_behavior_updated[Customer ID])</f>
        <v>0</v>
      </c>
      <c r="U2079" s="3">
        <f>IF(IFERROR(VLOOKUP(shopping_behavior_updated[[#This Row],[Customer ID]],A2080:$A$3902,1,FALSE),0),1,0)</f>
        <v>0</v>
      </c>
    </row>
    <row r="2080" spans="1:21" x14ac:dyDescent="0.2">
      <c r="A2080" s="3">
        <v>2079</v>
      </c>
      <c r="B2080" s="3">
        <v>49</v>
      </c>
      <c r="C2080" s="3" t="s">
        <v>18</v>
      </c>
      <c r="D2080" s="3" t="s">
        <v>80</v>
      </c>
      <c r="E2080" s="3" t="s">
        <v>20</v>
      </c>
      <c r="F2080" s="3">
        <v>42</v>
      </c>
      <c r="G2080" s="3" t="s">
        <v>76</v>
      </c>
      <c r="H2080" s="3" t="s">
        <v>43</v>
      </c>
      <c r="I2080" s="3" t="s">
        <v>143</v>
      </c>
      <c r="J2080" s="3" t="s">
        <v>36</v>
      </c>
      <c r="K2080" s="3">
        <v>32</v>
      </c>
      <c r="L2080" s="3" t="s">
        <v>151</v>
      </c>
      <c r="M2080" s="3" t="str">
        <f>IF(shopping_behavior_updated[[#This Row],[Subscription Status]]="","desconocido",shopping_behavior_updated[[#This Row],[Subscription Status]])</f>
        <v>No</v>
      </c>
      <c r="N2080" s="3" t="s">
        <v>44</v>
      </c>
      <c r="O2080" s="3" t="s">
        <v>151</v>
      </c>
      <c r="P2080" s="3" t="s">
        <v>151</v>
      </c>
      <c r="Q2080" s="3">
        <v>40</v>
      </c>
      <c r="R2080" s="3" t="s">
        <v>85</v>
      </c>
      <c r="S2080" s="3" t="s">
        <v>39</v>
      </c>
      <c r="T2080" s="3">
        <f>COUNTBLANK(shopping_behavior_updated[Customer ID])</f>
        <v>0</v>
      </c>
      <c r="U2080" s="3">
        <f>IF(IFERROR(VLOOKUP(shopping_behavior_updated[[#This Row],[Customer ID]],A2081:$A$3902,1,FALSE),0),1,0)</f>
        <v>0</v>
      </c>
    </row>
    <row r="2081" spans="1:21" x14ac:dyDescent="0.2">
      <c r="A2081" s="3">
        <v>2080</v>
      </c>
      <c r="B2081" s="3">
        <v>32</v>
      </c>
      <c r="C2081" s="3" t="s">
        <v>18</v>
      </c>
      <c r="D2081" s="3" t="s">
        <v>33</v>
      </c>
      <c r="E2081" s="3" t="s">
        <v>20</v>
      </c>
      <c r="F2081" s="3">
        <v>24</v>
      </c>
      <c r="G2081" s="3" t="s">
        <v>55</v>
      </c>
      <c r="H2081" s="3" t="s">
        <v>22</v>
      </c>
      <c r="I2081" s="3" t="s">
        <v>82</v>
      </c>
      <c r="J2081" s="3" t="s">
        <v>52</v>
      </c>
      <c r="K2081" s="3">
        <v>31</v>
      </c>
      <c r="L2081" s="3" t="s">
        <v>151</v>
      </c>
      <c r="M2081" s="3" t="str">
        <f>IF(shopping_behavior_updated[[#This Row],[Subscription Status]]="","desconocido",shopping_behavior_updated[[#This Row],[Subscription Status]])</f>
        <v>No</v>
      </c>
      <c r="N2081" s="3" t="s">
        <v>44</v>
      </c>
      <c r="O2081" s="3" t="s">
        <v>151</v>
      </c>
      <c r="P2081" s="3" t="s">
        <v>151</v>
      </c>
      <c r="Q2081" s="3">
        <v>16</v>
      </c>
      <c r="R2081" s="3" t="s">
        <v>45</v>
      </c>
      <c r="S2081" s="3" t="s">
        <v>57</v>
      </c>
      <c r="T2081" s="3">
        <f>COUNTBLANK(shopping_behavior_updated[Customer ID])</f>
        <v>0</v>
      </c>
      <c r="U2081" s="3">
        <f>IF(IFERROR(VLOOKUP(shopping_behavior_updated[[#This Row],[Customer ID]],A2082:$A$3902,1,FALSE),0),1,0)</f>
        <v>0</v>
      </c>
    </row>
    <row r="2082" spans="1:21" x14ac:dyDescent="0.2">
      <c r="A2082" s="3">
        <v>2081</v>
      </c>
      <c r="B2082" s="3">
        <v>29</v>
      </c>
      <c r="C2082" s="3" t="s">
        <v>18</v>
      </c>
      <c r="D2082" s="3" t="s">
        <v>88</v>
      </c>
      <c r="E2082" s="3" t="s">
        <v>66</v>
      </c>
      <c r="F2082" s="3">
        <v>47</v>
      </c>
      <c r="G2082" s="3" t="s">
        <v>146</v>
      </c>
      <c r="H2082" s="3" t="s">
        <v>35</v>
      </c>
      <c r="I2082" s="3" t="s">
        <v>23</v>
      </c>
      <c r="J2082" s="3" t="s">
        <v>56</v>
      </c>
      <c r="K2082" s="3">
        <v>35</v>
      </c>
      <c r="L2082" s="3" t="s">
        <v>151</v>
      </c>
      <c r="M2082" s="3" t="str">
        <f>IF(shopping_behavior_updated[[#This Row],[Subscription Status]]="","desconocido",shopping_behavior_updated[[#This Row],[Subscription Status]])</f>
        <v>No</v>
      </c>
      <c r="N2082" s="3" t="s">
        <v>37</v>
      </c>
      <c r="O2082" s="3" t="s">
        <v>151</v>
      </c>
      <c r="P2082" s="3" t="s">
        <v>151</v>
      </c>
      <c r="Q2082" s="3">
        <v>17</v>
      </c>
      <c r="R2082" s="3" t="s">
        <v>85</v>
      </c>
      <c r="S2082" s="3" t="s">
        <v>75</v>
      </c>
      <c r="T2082" s="3">
        <f>COUNTBLANK(shopping_behavior_updated[Customer ID])</f>
        <v>0</v>
      </c>
      <c r="U2082" s="3">
        <f>IF(IFERROR(VLOOKUP(shopping_behavior_updated[[#This Row],[Customer ID]],A2083:$A$3902,1,FALSE),0),1,0)</f>
        <v>0</v>
      </c>
    </row>
    <row r="2083" spans="1:21" x14ac:dyDescent="0.2">
      <c r="A2083" s="3">
        <v>2082</v>
      </c>
      <c r="B2083" s="3">
        <v>24</v>
      </c>
      <c r="C2083" s="3" t="s">
        <v>18</v>
      </c>
      <c r="D2083" s="3" t="s">
        <v>61</v>
      </c>
      <c r="E2083" s="3" t="s">
        <v>62</v>
      </c>
      <c r="F2083" s="3">
        <v>78</v>
      </c>
      <c r="G2083" s="3" t="s">
        <v>89</v>
      </c>
      <c r="H2083" s="3" t="s">
        <v>35</v>
      </c>
      <c r="I2083" s="3" t="s">
        <v>108</v>
      </c>
      <c r="J2083" s="3" t="s">
        <v>36</v>
      </c>
      <c r="K2083" s="3">
        <v>43</v>
      </c>
      <c r="L2083" s="3" t="s">
        <v>151</v>
      </c>
      <c r="M2083" s="3" t="str">
        <f>IF(shopping_behavior_updated[[#This Row],[Subscription Status]]="","desconocido",shopping_behavior_updated[[#This Row],[Subscription Status]])</f>
        <v>No</v>
      </c>
      <c r="N2083" s="3" t="s">
        <v>53</v>
      </c>
      <c r="O2083" s="3" t="s">
        <v>151</v>
      </c>
      <c r="P2083" s="3" t="s">
        <v>151</v>
      </c>
      <c r="Q2083" s="3">
        <v>48</v>
      </c>
      <c r="R2083" s="3" t="s">
        <v>74</v>
      </c>
      <c r="S2083" s="3" t="s">
        <v>75</v>
      </c>
      <c r="T2083" s="3">
        <f>COUNTBLANK(shopping_behavior_updated[Customer ID])</f>
        <v>0</v>
      </c>
      <c r="U2083" s="3">
        <f>IF(IFERROR(VLOOKUP(shopping_behavior_updated[[#This Row],[Customer ID]],A2084:$A$3902,1,FALSE),0),1,0)</f>
        <v>0</v>
      </c>
    </row>
    <row r="2084" spans="1:21" x14ac:dyDescent="0.2">
      <c r="A2084" s="3">
        <v>2083</v>
      </c>
      <c r="B2084" s="3">
        <v>41</v>
      </c>
      <c r="C2084" s="3" t="s">
        <v>18</v>
      </c>
      <c r="D2084" s="3" t="s">
        <v>33</v>
      </c>
      <c r="E2084" s="3" t="s">
        <v>20</v>
      </c>
      <c r="F2084" s="3">
        <v>89</v>
      </c>
      <c r="G2084" s="3" t="s">
        <v>71</v>
      </c>
      <c r="H2084" s="3" t="s">
        <v>43</v>
      </c>
      <c r="I2084" s="3" t="s">
        <v>133</v>
      </c>
      <c r="J2084" s="3" t="s">
        <v>52</v>
      </c>
      <c r="K2084" s="3">
        <v>29</v>
      </c>
      <c r="L2084" s="3" t="s">
        <v>151</v>
      </c>
      <c r="M2084" s="3" t="str">
        <f>IF(shopping_behavior_updated[[#This Row],[Subscription Status]]="","desconocido",shopping_behavior_updated[[#This Row],[Subscription Status]])</f>
        <v>No</v>
      </c>
      <c r="N2084" s="3" t="s">
        <v>37</v>
      </c>
      <c r="O2084" s="3" t="s">
        <v>151</v>
      </c>
      <c r="P2084" s="3" t="s">
        <v>151</v>
      </c>
      <c r="Q2084" s="3">
        <v>28</v>
      </c>
      <c r="R2084" s="3" t="s">
        <v>27</v>
      </c>
      <c r="S2084" s="3" t="s">
        <v>96</v>
      </c>
      <c r="T2084" s="3">
        <f>COUNTBLANK(shopping_behavior_updated[Customer ID])</f>
        <v>0</v>
      </c>
      <c r="U2084" s="3">
        <f>IF(IFERROR(VLOOKUP(shopping_behavior_updated[[#This Row],[Customer ID]],A2085:$A$3902,1,FALSE),0),1,0)</f>
        <v>0</v>
      </c>
    </row>
    <row r="2085" spans="1:21" x14ac:dyDescent="0.2">
      <c r="A2085" s="3">
        <v>2084</v>
      </c>
      <c r="B2085" s="3">
        <v>41</v>
      </c>
      <c r="C2085" s="3" t="s">
        <v>18</v>
      </c>
      <c r="D2085" s="3" t="s">
        <v>118</v>
      </c>
      <c r="E2085" s="3" t="s">
        <v>66</v>
      </c>
      <c r="F2085" s="3">
        <v>59</v>
      </c>
      <c r="G2085" s="3" t="s">
        <v>90</v>
      </c>
      <c r="H2085" s="3" t="s">
        <v>22</v>
      </c>
      <c r="I2085" s="3" t="s">
        <v>120</v>
      </c>
      <c r="J2085" s="3" t="s">
        <v>56</v>
      </c>
      <c r="K2085" s="3">
        <v>27</v>
      </c>
      <c r="L2085" s="3" t="s">
        <v>151</v>
      </c>
      <c r="M2085" s="3" t="str">
        <f>IF(shopping_behavior_updated[[#This Row],[Subscription Status]]="","desconocido",shopping_behavior_updated[[#This Row],[Subscription Status]])</f>
        <v>No</v>
      </c>
      <c r="N2085" s="3" t="s">
        <v>73</v>
      </c>
      <c r="O2085" s="3" t="s">
        <v>151</v>
      </c>
      <c r="P2085" s="3" t="s">
        <v>151</v>
      </c>
      <c r="Q2085" s="3">
        <v>26</v>
      </c>
      <c r="R2085" s="3" t="s">
        <v>38</v>
      </c>
      <c r="S2085" s="3" t="s">
        <v>28</v>
      </c>
      <c r="T2085" s="3">
        <f>COUNTBLANK(shopping_behavior_updated[Customer ID])</f>
        <v>0</v>
      </c>
      <c r="U2085" s="3">
        <f>IF(IFERROR(VLOOKUP(shopping_behavior_updated[[#This Row],[Customer ID]],A2086:$A$3902,1,FALSE),0),1,0)</f>
        <v>0</v>
      </c>
    </row>
    <row r="2086" spans="1:21" x14ac:dyDescent="0.2">
      <c r="A2086" s="3">
        <v>2085</v>
      </c>
      <c r="B2086" s="3">
        <v>32</v>
      </c>
      <c r="C2086" s="3" t="s">
        <v>18</v>
      </c>
      <c r="D2086" s="3" t="s">
        <v>19</v>
      </c>
      <c r="E2086" s="3" t="s">
        <v>20</v>
      </c>
      <c r="F2086" s="3">
        <v>94</v>
      </c>
      <c r="G2086" s="3" t="s">
        <v>128</v>
      </c>
      <c r="H2086" s="3" t="s">
        <v>35</v>
      </c>
      <c r="I2086" s="3" t="s">
        <v>109</v>
      </c>
      <c r="J2086" s="3" t="s">
        <v>52</v>
      </c>
      <c r="K2086" s="3">
        <v>4</v>
      </c>
      <c r="L2086" s="3" t="s">
        <v>151</v>
      </c>
      <c r="M2086" s="3" t="str">
        <f>IF(shopping_behavior_updated[[#This Row],[Subscription Status]]="","desconocido",shopping_behavior_updated[[#This Row],[Subscription Status]])</f>
        <v>No</v>
      </c>
      <c r="N2086" s="3" t="s">
        <v>53</v>
      </c>
      <c r="O2086" s="3" t="s">
        <v>151</v>
      </c>
      <c r="P2086" s="3" t="s">
        <v>151</v>
      </c>
      <c r="Q2086" s="3">
        <v>43</v>
      </c>
      <c r="R2086" s="3" t="s">
        <v>74</v>
      </c>
      <c r="S2086" s="3" t="s">
        <v>57</v>
      </c>
      <c r="T2086" s="3">
        <f>COUNTBLANK(shopping_behavior_updated[Customer ID])</f>
        <v>0</v>
      </c>
      <c r="U2086" s="3">
        <f>IF(IFERROR(VLOOKUP(shopping_behavior_updated[[#This Row],[Customer ID]],A2087:$A$3902,1,FALSE),0),1,0)</f>
        <v>0</v>
      </c>
    </row>
    <row r="2087" spans="1:21" x14ac:dyDescent="0.2">
      <c r="A2087" s="3">
        <v>2086</v>
      </c>
      <c r="B2087" s="3">
        <v>69</v>
      </c>
      <c r="C2087" s="3" t="s">
        <v>18</v>
      </c>
      <c r="D2087" s="3" t="s">
        <v>33</v>
      </c>
      <c r="E2087" s="3" t="s">
        <v>20</v>
      </c>
      <c r="F2087" s="3">
        <v>49</v>
      </c>
      <c r="G2087" s="3" t="s">
        <v>83</v>
      </c>
      <c r="H2087" s="3" t="s">
        <v>43</v>
      </c>
      <c r="I2087" s="3" t="s">
        <v>84</v>
      </c>
      <c r="J2087" s="3" t="s">
        <v>56</v>
      </c>
      <c r="K2087" s="3">
        <v>46</v>
      </c>
      <c r="L2087" s="3" t="s">
        <v>151</v>
      </c>
      <c r="M2087" s="3" t="str">
        <f>IF(shopping_behavior_updated[[#This Row],[Subscription Status]]="","desconocido",shopping_behavior_updated[[#This Row],[Subscription Status]])</f>
        <v>No</v>
      </c>
      <c r="N2087" s="3" t="s">
        <v>37</v>
      </c>
      <c r="O2087" s="3" t="s">
        <v>151</v>
      </c>
      <c r="P2087" s="3" t="s">
        <v>151</v>
      </c>
      <c r="Q2087" s="3">
        <v>38</v>
      </c>
      <c r="R2087" s="3" t="s">
        <v>85</v>
      </c>
      <c r="S2087" s="3" t="s">
        <v>39</v>
      </c>
      <c r="T2087" s="3">
        <f>COUNTBLANK(shopping_behavior_updated[Customer ID])</f>
        <v>0</v>
      </c>
      <c r="U2087" s="3">
        <f>IF(IFERROR(VLOOKUP(shopping_behavior_updated[[#This Row],[Customer ID]],A2088:$A$3902,1,FALSE),0),1,0)</f>
        <v>0</v>
      </c>
    </row>
    <row r="2088" spans="1:21" x14ac:dyDescent="0.2">
      <c r="A2088" s="3">
        <v>2087</v>
      </c>
      <c r="B2088" s="3">
        <v>65</v>
      </c>
      <c r="C2088" s="3" t="s">
        <v>18</v>
      </c>
      <c r="D2088" s="3" t="s">
        <v>80</v>
      </c>
      <c r="E2088" s="3" t="s">
        <v>20</v>
      </c>
      <c r="F2088" s="3">
        <v>89</v>
      </c>
      <c r="G2088" s="3" t="s">
        <v>113</v>
      </c>
      <c r="H2088" s="3" t="s">
        <v>22</v>
      </c>
      <c r="I2088" s="3" t="s">
        <v>117</v>
      </c>
      <c r="J2088" s="3" t="s">
        <v>52</v>
      </c>
      <c r="K2088" s="3">
        <v>47</v>
      </c>
      <c r="L2088" s="3" t="s">
        <v>151</v>
      </c>
      <c r="M2088" s="3" t="str">
        <f>IF(shopping_behavior_updated[[#This Row],[Subscription Status]]="","desconocido",shopping_behavior_updated[[#This Row],[Subscription Status]])</f>
        <v>No</v>
      </c>
      <c r="N2088" s="3" t="s">
        <v>69</v>
      </c>
      <c r="O2088" s="3" t="s">
        <v>151</v>
      </c>
      <c r="P2088" s="3" t="s">
        <v>151</v>
      </c>
      <c r="Q2088" s="3">
        <v>36</v>
      </c>
      <c r="R2088" s="3" t="s">
        <v>32</v>
      </c>
      <c r="S2088" s="3" t="s">
        <v>96</v>
      </c>
      <c r="T2088" s="3">
        <f>COUNTBLANK(shopping_behavior_updated[Customer ID])</f>
        <v>0</v>
      </c>
      <c r="U2088" s="3">
        <f>IF(IFERROR(VLOOKUP(shopping_behavior_updated[[#This Row],[Customer ID]],A2089:$A$3902,1,FALSE),0),1,0)</f>
        <v>0</v>
      </c>
    </row>
    <row r="2089" spans="1:21" x14ac:dyDescent="0.2">
      <c r="A2089" s="3">
        <v>2088</v>
      </c>
      <c r="B2089" s="3">
        <v>54</v>
      </c>
      <c r="C2089" s="3" t="s">
        <v>18</v>
      </c>
      <c r="D2089" s="3" t="s">
        <v>123</v>
      </c>
      <c r="E2089" s="3" t="s">
        <v>66</v>
      </c>
      <c r="F2089" s="3">
        <v>91</v>
      </c>
      <c r="G2089" s="3" t="s">
        <v>149</v>
      </c>
      <c r="H2089" s="3" t="s">
        <v>43</v>
      </c>
      <c r="I2089" s="3" t="s">
        <v>143</v>
      </c>
      <c r="J2089" s="3" t="s">
        <v>52</v>
      </c>
      <c r="K2089" s="3">
        <v>47</v>
      </c>
      <c r="L2089" s="3" t="s">
        <v>151</v>
      </c>
      <c r="M2089" s="3" t="str">
        <f>IF(shopping_behavior_updated[[#This Row],[Subscription Status]]="","desconocido",shopping_behavior_updated[[#This Row],[Subscription Status]])</f>
        <v>No</v>
      </c>
      <c r="N2089" s="3" t="s">
        <v>53</v>
      </c>
      <c r="O2089" s="3" t="s">
        <v>151</v>
      </c>
      <c r="P2089" s="3" t="s">
        <v>151</v>
      </c>
      <c r="Q2089" s="3">
        <v>1</v>
      </c>
      <c r="R2089" s="3" t="s">
        <v>38</v>
      </c>
      <c r="S2089" s="3" t="s">
        <v>39</v>
      </c>
      <c r="T2089" s="3">
        <f>COUNTBLANK(shopping_behavior_updated[Customer ID])</f>
        <v>0</v>
      </c>
      <c r="U2089" s="3">
        <f>IF(IFERROR(VLOOKUP(shopping_behavior_updated[[#This Row],[Customer ID]],A2090:$A$3902,1,FALSE),0),1,0)</f>
        <v>0</v>
      </c>
    </row>
    <row r="2090" spans="1:21" x14ac:dyDescent="0.2">
      <c r="A2090" s="3">
        <v>2089</v>
      </c>
      <c r="B2090" s="3">
        <v>39</v>
      </c>
      <c r="C2090" s="3" t="s">
        <v>18</v>
      </c>
      <c r="D2090" s="3" t="s">
        <v>40</v>
      </c>
      <c r="E2090" s="3" t="s">
        <v>41</v>
      </c>
      <c r="F2090" s="3">
        <v>89</v>
      </c>
      <c r="G2090" s="3" t="s">
        <v>98</v>
      </c>
      <c r="H2090" s="3" t="s">
        <v>22</v>
      </c>
      <c r="I2090" s="3" t="s">
        <v>120</v>
      </c>
      <c r="J2090" s="3" t="s">
        <v>36</v>
      </c>
      <c r="K2090" s="3">
        <v>4</v>
      </c>
      <c r="L2090" s="3" t="s">
        <v>151</v>
      </c>
      <c r="M2090" s="3" t="str">
        <f>IF(shopping_behavior_updated[[#This Row],[Subscription Status]]="","desconocido",shopping_behavior_updated[[#This Row],[Subscription Status]])</f>
        <v>No</v>
      </c>
      <c r="N2090" s="3" t="s">
        <v>53</v>
      </c>
      <c r="O2090" s="3" t="s">
        <v>151</v>
      </c>
      <c r="P2090" s="3" t="s">
        <v>151</v>
      </c>
      <c r="Q2090" s="3">
        <v>49</v>
      </c>
      <c r="R2090" s="3" t="s">
        <v>85</v>
      </c>
      <c r="S2090" s="3" t="s">
        <v>48</v>
      </c>
      <c r="T2090" s="3">
        <f>COUNTBLANK(shopping_behavior_updated[Customer ID])</f>
        <v>0</v>
      </c>
      <c r="U2090" s="3">
        <f>IF(IFERROR(VLOOKUP(shopping_behavior_updated[[#This Row],[Customer ID]],A2091:$A$3902,1,FALSE),0),1,0)</f>
        <v>0</v>
      </c>
    </row>
    <row r="2091" spans="1:21" x14ac:dyDescent="0.2">
      <c r="A2091" s="3">
        <v>2090</v>
      </c>
      <c r="B2091" s="3">
        <v>37</v>
      </c>
      <c r="C2091" s="3" t="s">
        <v>18</v>
      </c>
      <c r="D2091" s="3" t="s">
        <v>101</v>
      </c>
      <c r="E2091" s="3" t="s">
        <v>62</v>
      </c>
      <c r="F2091" s="3">
        <v>57</v>
      </c>
      <c r="G2091" s="3" t="s">
        <v>127</v>
      </c>
      <c r="H2091" s="3" t="s">
        <v>22</v>
      </c>
      <c r="I2091" s="3" t="s">
        <v>79</v>
      </c>
      <c r="J2091" s="3" t="s">
        <v>36</v>
      </c>
      <c r="K2091" s="3">
        <v>36</v>
      </c>
      <c r="L2091" s="3" t="s">
        <v>151</v>
      </c>
      <c r="M2091" s="3" t="str">
        <f>IF(shopping_behavior_updated[[#This Row],[Subscription Status]]="","desconocido",shopping_behavior_updated[[#This Row],[Subscription Status]])</f>
        <v>No</v>
      </c>
      <c r="N2091" s="3" t="s">
        <v>37</v>
      </c>
      <c r="O2091" s="3" t="s">
        <v>151</v>
      </c>
      <c r="P2091" s="3" t="s">
        <v>151</v>
      </c>
      <c r="Q2091" s="3">
        <v>41</v>
      </c>
      <c r="R2091" s="3" t="s">
        <v>38</v>
      </c>
      <c r="S2091" s="3" t="s">
        <v>96</v>
      </c>
      <c r="T2091" s="3">
        <f>COUNTBLANK(shopping_behavior_updated[Customer ID])</f>
        <v>0</v>
      </c>
      <c r="U2091" s="3">
        <f>IF(IFERROR(VLOOKUP(shopping_behavior_updated[[#This Row],[Customer ID]],A2092:$A$3902,1,FALSE),0),1,0)</f>
        <v>0</v>
      </c>
    </row>
    <row r="2092" spans="1:21" x14ac:dyDescent="0.2">
      <c r="A2092" s="3">
        <v>2091</v>
      </c>
      <c r="B2092" s="3">
        <v>51</v>
      </c>
      <c r="C2092" s="3" t="s">
        <v>18</v>
      </c>
      <c r="D2092" s="3" t="s">
        <v>124</v>
      </c>
      <c r="E2092" s="3" t="s">
        <v>20</v>
      </c>
      <c r="F2092" s="3">
        <v>71</v>
      </c>
      <c r="G2092" s="3" t="s">
        <v>34</v>
      </c>
      <c r="H2092" s="3" t="s">
        <v>35</v>
      </c>
      <c r="I2092" s="3" t="s">
        <v>84</v>
      </c>
      <c r="J2092" s="3" t="s">
        <v>24</v>
      </c>
      <c r="K2092" s="3">
        <v>34</v>
      </c>
      <c r="L2092" s="3" t="s">
        <v>151</v>
      </c>
      <c r="M2092" s="3" t="str">
        <f>IF(shopping_behavior_updated[[#This Row],[Subscription Status]]="","desconocido",shopping_behavior_updated[[#This Row],[Subscription Status]])</f>
        <v>No</v>
      </c>
      <c r="N2092" s="3" t="s">
        <v>37</v>
      </c>
      <c r="O2092" s="3" t="s">
        <v>151</v>
      </c>
      <c r="P2092" s="3" t="s">
        <v>151</v>
      </c>
      <c r="Q2092" s="3">
        <v>21</v>
      </c>
      <c r="R2092" s="3" t="s">
        <v>85</v>
      </c>
      <c r="S2092" s="3" t="s">
        <v>87</v>
      </c>
      <c r="T2092" s="3">
        <f>COUNTBLANK(shopping_behavior_updated[Customer ID])</f>
        <v>0</v>
      </c>
      <c r="U2092" s="3">
        <f>IF(IFERROR(VLOOKUP(shopping_behavior_updated[[#This Row],[Customer ID]],A2093:$A$3902,1,FALSE),0),1,0)</f>
        <v>0</v>
      </c>
    </row>
    <row r="2093" spans="1:21" x14ac:dyDescent="0.2">
      <c r="A2093" s="3">
        <v>2092</v>
      </c>
      <c r="B2093" s="3">
        <v>26</v>
      </c>
      <c r="C2093" s="3" t="s">
        <v>18</v>
      </c>
      <c r="D2093" s="3" t="s">
        <v>33</v>
      </c>
      <c r="E2093" s="3" t="s">
        <v>20</v>
      </c>
      <c r="F2093" s="3">
        <v>97</v>
      </c>
      <c r="G2093" s="3" t="s">
        <v>148</v>
      </c>
      <c r="H2093" s="3" t="s">
        <v>91</v>
      </c>
      <c r="I2093" s="3" t="s">
        <v>117</v>
      </c>
      <c r="J2093" s="3" t="s">
        <v>56</v>
      </c>
      <c r="K2093" s="3">
        <v>3</v>
      </c>
      <c r="L2093" s="3" t="s">
        <v>151</v>
      </c>
      <c r="M2093" s="3" t="str">
        <f>IF(shopping_behavior_updated[[#This Row],[Subscription Status]]="","desconocido",shopping_behavior_updated[[#This Row],[Subscription Status]])</f>
        <v>No</v>
      </c>
      <c r="N2093" s="3" t="s">
        <v>44</v>
      </c>
      <c r="O2093" s="3" t="s">
        <v>151</v>
      </c>
      <c r="P2093" s="3" t="s">
        <v>151</v>
      </c>
      <c r="Q2093" s="3">
        <v>24</v>
      </c>
      <c r="R2093" s="3" t="s">
        <v>74</v>
      </c>
      <c r="S2093" s="3" t="s">
        <v>57</v>
      </c>
      <c r="T2093" s="3">
        <f>COUNTBLANK(shopping_behavior_updated[Customer ID])</f>
        <v>0</v>
      </c>
      <c r="U2093" s="3">
        <f>IF(IFERROR(VLOOKUP(shopping_behavior_updated[[#This Row],[Customer ID]],A2094:$A$3902,1,FALSE),0),1,0)</f>
        <v>0</v>
      </c>
    </row>
    <row r="2094" spans="1:21" x14ac:dyDescent="0.2">
      <c r="A2094" s="3">
        <v>2093</v>
      </c>
      <c r="B2094" s="3">
        <v>42</v>
      </c>
      <c r="C2094" s="3" t="s">
        <v>18</v>
      </c>
      <c r="D2094" s="3" t="s">
        <v>40</v>
      </c>
      <c r="E2094" s="3" t="s">
        <v>41</v>
      </c>
      <c r="F2094" s="3">
        <v>45</v>
      </c>
      <c r="G2094" s="3" t="s">
        <v>147</v>
      </c>
      <c r="H2094" s="3" t="s">
        <v>43</v>
      </c>
      <c r="I2094" s="3" t="s">
        <v>64</v>
      </c>
      <c r="J2094" s="3" t="s">
        <v>56</v>
      </c>
      <c r="K2094" s="3">
        <v>26</v>
      </c>
      <c r="L2094" s="3" t="s">
        <v>151</v>
      </c>
      <c r="M2094" s="3" t="str">
        <f>IF(shopping_behavior_updated[[#This Row],[Subscription Status]]="","desconocido",shopping_behavior_updated[[#This Row],[Subscription Status]])</f>
        <v>No</v>
      </c>
      <c r="N2094" s="3" t="s">
        <v>44</v>
      </c>
      <c r="O2094" s="3" t="s">
        <v>151</v>
      </c>
      <c r="P2094" s="3" t="s">
        <v>151</v>
      </c>
      <c r="Q2094" s="3">
        <v>27</v>
      </c>
      <c r="R2094" s="3" t="s">
        <v>74</v>
      </c>
      <c r="S2094" s="3" t="s">
        <v>39</v>
      </c>
      <c r="T2094" s="3">
        <f>COUNTBLANK(shopping_behavior_updated[Customer ID])</f>
        <v>0</v>
      </c>
      <c r="U2094" s="3">
        <f>IF(IFERROR(VLOOKUP(shopping_behavior_updated[[#This Row],[Customer ID]],A2095:$A$3902,1,FALSE),0),1,0)</f>
        <v>0</v>
      </c>
    </row>
    <row r="2095" spans="1:21" x14ac:dyDescent="0.2">
      <c r="A2095" s="3">
        <v>2094</v>
      </c>
      <c r="B2095" s="3">
        <v>21</v>
      </c>
      <c r="C2095" s="3" t="s">
        <v>18</v>
      </c>
      <c r="D2095" s="3" t="s">
        <v>80</v>
      </c>
      <c r="E2095" s="3" t="s">
        <v>20</v>
      </c>
      <c r="F2095" s="3">
        <v>91</v>
      </c>
      <c r="G2095" s="3" t="s">
        <v>148</v>
      </c>
      <c r="H2095" s="3" t="s">
        <v>43</v>
      </c>
      <c r="I2095" s="3" t="s">
        <v>31</v>
      </c>
      <c r="J2095" s="3" t="s">
        <v>36</v>
      </c>
      <c r="K2095" s="3">
        <v>42</v>
      </c>
      <c r="L2095" s="3" t="s">
        <v>151</v>
      </c>
      <c r="M2095" s="3" t="str">
        <f>IF(shopping_behavior_updated[[#This Row],[Subscription Status]]="","desconocido",shopping_behavior_updated[[#This Row],[Subscription Status]])</f>
        <v>No</v>
      </c>
      <c r="N2095" s="3" t="s">
        <v>73</v>
      </c>
      <c r="O2095" s="3" t="s">
        <v>151</v>
      </c>
      <c r="P2095" s="3" t="s">
        <v>151</v>
      </c>
      <c r="Q2095" s="3">
        <v>4</v>
      </c>
      <c r="R2095" s="3" t="s">
        <v>85</v>
      </c>
      <c r="S2095" s="3" t="s">
        <v>48</v>
      </c>
      <c r="T2095" s="3">
        <f>COUNTBLANK(shopping_behavior_updated[Customer ID])</f>
        <v>0</v>
      </c>
      <c r="U2095" s="3">
        <f>IF(IFERROR(VLOOKUP(shopping_behavior_updated[[#This Row],[Customer ID]],A2096:$A$3902,1,FALSE),0),1,0)</f>
        <v>0</v>
      </c>
    </row>
    <row r="2096" spans="1:21" x14ac:dyDescent="0.2">
      <c r="A2096" s="3">
        <v>2095</v>
      </c>
      <c r="B2096" s="3">
        <v>53</v>
      </c>
      <c r="C2096" s="3" t="s">
        <v>18</v>
      </c>
      <c r="D2096" s="3" t="s">
        <v>124</v>
      </c>
      <c r="E2096" s="3" t="s">
        <v>20</v>
      </c>
      <c r="F2096" s="3">
        <v>25</v>
      </c>
      <c r="G2096" s="3" t="s">
        <v>130</v>
      </c>
      <c r="H2096" s="3" t="s">
        <v>43</v>
      </c>
      <c r="I2096" s="3" t="s">
        <v>125</v>
      </c>
      <c r="J2096" s="3" t="s">
        <v>36</v>
      </c>
      <c r="K2096" s="3">
        <v>34</v>
      </c>
      <c r="L2096" s="3" t="s">
        <v>151</v>
      </c>
      <c r="M2096" s="3" t="str">
        <f>IF(shopping_behavior_updated[[#This Row],[Subscription Status]]="","desconocido",shopping_behavior_updated[[#This Row],[Subscription Status]])</f>
        <v>No</v>
      </c>
      <c r="N2096" s="3" t="s">
        <v>53</v>
      </c>
      <c r="O2096" s="3" t="s">
        <v>151</v>
      </c>
      <c r="P2096" s="3" t="s">
        <v>151</v>
      </c>
      <c r="Q2096" s="3">
        <v>19</v>
      </c>
      <c r="R2096" s="3" t="s">
        <v>27</v>
      </c>
      <c r="S2096" s="3" t="s">
        <v>48</v>
      </c>
      <c r="T2096" s="3">
        <f>COUNTBLANK(shopping_behavior_updated[Customer ID])</f>
        <v>0</v>
      </c>
      <c r="U2096" s="3">
        <f>IF(IFERROR(VLOOKUP(shopping_behavior_updated[[#This Row],[Customer ID]],A2097:$A$3902,1,FALSE),0),1,0)</f>
        <v>0</v>
      </c>
    </row>
    <row r="2097" spans="1:21" x14ac:dyDescent="0.2">
      <c r="A2097" s="3">
        <v>2096</v>
      </c>
      <c r="B2097" s="3">
        <v>36</v>
      </c>
      <c r="C2097" s="3" t="s">
        <v>18</v>
      </c>
      <c r="D2097" s="3" t="s">
        <v>103</v>
      </c>
      <c r="E2097" s="3" t="s">
        <v>20</v>
      </c>
      <c r="F2097" s="3">
        <v>63</v>
      </c>
      <c r="G2097" s="3" t="s">
        <v>129</v>
      </c>
      <c r="H2097" s="3" t="s">
        <v>43</v>
      </c>
      <c r="I2097" s="3" t="s">
        <v>23</v>
      </c>
      <c r="J2097" s="3" t="s">
        <v>56</v>
      </c>
      <c r="K2097" s="3">
        <v>4</v>
      </c>
      <c r="L2097" s="3" t="s">
        <v>151</v>
      </c>
      <c r="M2097" s="3" t="str">
        <f>IF(shopping_behavior_updated[[#This Row],[Subscription Status]]="","desconocido",shopping_behavior_updated[[#This Row],[Subscription Status]])</f>
        <v>No</v>
      </c>
      <c r="N2097" s="3" t="s">
        <v>73</v>
      </c>
      <c r="O2097" s="3" t="s">
        <v>151</v>
      </c>
      <c r="P2097" s="3" t="s">
        <v>151</v>
      </c>
      <c r="Q2097" s="3">
        <v>1</v>
      </c>
      <c r="R2097" s="3" t="s">
        <v>74</v>
      </c>
      <c r="S2097" s="3" t="s">
        <v>28</v>
      </c>
      <c r="T2097" s="3">
        <f>COUNTBLANK(shopping_behavior_updated[Customer ID])</f>
        <v>0</v>
      </c>
      <c r="U2097" s="3">
        <f>IF(IFERROR(VLOOKUP(shopping_behavior_updated[[#This Row],[Customer ID]],A2098:$A$3902,1,FALSE),0),1,0)</f>
        <v>0</v>
      </c>
    </row>
    <row r="2098" spans="1:21" x14ac:dyDescent="0.2">
      <c r="A2098" s="3">
        <v>2097</v>
      </c>
      <c r="B2098" s="3">
        <v>21</v>
      </c>
      <c r="C2098" s="3" t="s">
        <v>18</v>
      </c>
      <c r="D2098" s="3" t="s">
        <v>80</v>
      </c>
      <c r="E2098" s="3" t="s">
        <v>20</v>
      </c>
      <c r="F2098" s="3">
        <v>52</v>
      </c>
      <c r="G2098" s="3" t="s">
        <v>97</v>
      </c>
      <c r="H2098" s="3" t="s">
        <v>22</v>
      </c>
      <c r="I2098" s="3" t="s">
        <v>143</v>
      </c>
      <c r="J2098" s="3" t="s">
        <v>52</v>
      </c>
      <c r="K2098" s="3">
        <v>47</v>
      </c>
      <c r="L2098" s="3" t="s">
        <v>151</v>
      </c>
      <c r="M2098" s="3" t="str">
        <f>IF(shopping_behavior_updated[[#This Row],[Subscription Status]]="","desconocido",shopping_behavior_updated[[#This Row],[Subscription Status]])</f>
        <v>No</v>
      </c>
      <c r="N2098" s="3" t="s">
        <v>37</v>
      </c>
      <c r="O2098" s="3" t="s">
        <v>151</v>
      </c>
      <c r="P2098" s="3" t="s">
        <v>151</v>
      </c>
      <c r="Q2098" s="3">
        <v>27</v>
      </c>
      <c r="R2098" s="3" t="s">
        <v>85</v>
      </c>
      <c r="S2098" s="3" t="s">
        <v>48</v>
      </c>
      <c r="T2098" s="3">
        <f>COUNTBLANK(shopping_behavior_updated[Customer ID])</f>
        <v>0</v>
      </c>
      <c r="U2098" s="3">
        <f>IF(IFERROR(VLOOKUP(shopping_behavior_updated[[#This Row],[Customer ID]],A2099:$A$3902,1,FALSE),0),1,0)</f>
        <v>0</v>
      </c>
    </row>
    <row r="2099" spans="1:21" x14ac:dyDescent="0.2">
      <c r="A2099" s="3">
        <v>2098</v>
      </c>
      <c r="B2099" s="3">
        <v>33</v>
      </c>
      <c r="C2099" s="3" t="s">
        <v>18</v>
      </c>
      <c r="D2099" s="3" t="s">
        <v>49</v>
      </c>
      <c r="E2099" s="3" t="s">
        <v>41</v>
      </c>
      <c r="F2099" s="3">
        <v>43</v>
      </c>
      <c r="G2099" s="3" t="s">
        <v>145</v>
      </c>
      <c r="H2099" s="3" t="s">
        <v>35</v>
      </c>
      <c r="I2099" s="3" t="s">
        <v>108</v>
      </c>
      <c r="J2099" s="3" t="s">
        <v>24</v>
      </c>
      <c r="K2099" s="3">
        <v>39</v>
      </c>
      <c r="L2099" s="3" t="s">
        <v>151</v>
      </c>
      <c r="M2099" s="3" t="str">
        <f>IF(shopping_behavior_updated[[#This Row],[Subscription Status]]="","desconocido",shopping_behavior_updated[[#This Row],[Subscription Status]])</f>
        <v>No</v>
      </c>
      <c r="N2099" s="3" t="s">
        <v>44</v>
      </c>
      <c r="O2099" s="3" t="s">
        <v>151</v>
      </c>
      <c r="P2099" s="3" t="s">
        <v>151</v>
      </c>
      <c r="Q2099" s="3">
        <v>5</v>
      </c>
      <c r="R2099" s="3" t="s">
        <v>38</v>
      </c>
      <c r="S2099" s="3" t="s">
        <v>39</v>
      </c>
      <c r="T2099" s="3">
        <f>COUNTBLANK(shopping_behavior_updated[Customer ID])</f>
        <v>0</v>
      </c>
      <c r="U2099" s="3">
        <f>IF(IFERROR(VLOOKUP(shopping_behavior_updated[[#This Row],[Customer ID]],A2100:$A$3902,1,FALSE),0),1,0)</f>
        <v>0</v>
      </c>
    </row>
    <row r="2100" spans="1:21" x14ac:dyDescent="0.2">
      <c r="A2100" s="3">
        <v>2099</v>
      </c>
      <c r="B2100" s="3">
        <v>49</v>
      </c>
      <c r="C2100" s="3" t="s">
        <v>18</v>
      </c>
      <c r="D2100" s="3" t="s">
        <v>112</v>
      </c>
      <c r="E2100" s="3" t="s">
        <v>20</v>
      </c>
      <c r="F2100" s="3">
        <v>28</v>
      </c>
      <c r="G2100" s="3" t="s">
        <v>59</v>
      </c>
      <c r="H2100" s="3" t="s">
        <v>43</v>
      </c>
      <c r="I2100" s="3" t="s">
        <v>51</v>
      </c>
      <c r="J2100" s="3" t="s">
        <v>52</v>
      </c>
      <c r="K2100" s="3">
        <v>33</v>
      </c>
      <c r="L2100" s="3" t="s">
        <v>151</v>
      </c>
      <c r="M2100" s="3" t="str">
        <f>IF(shopping_behavior_updated[[#This Row],[Subscription Status]]="","desconocido",shopping_behavior_updated[[#This Row],[Subscription Status]])</f>
        <v>No</v>
      </c>
      <c r="N2100" s="3" t="s">
        <v>69</v>
      </c>
      <c r="O2100" s="3" t="s">
        <v>151</v>
      </c>
      <c r="P2100" s="3" t="s">
        <v>151</v>
      </c>
      <c r="Q2100" s="3">
        <v>20</v>
      </c>
      <c r="R2100" s="3" t="s">
        <v>27</v>
      </c>
      <c r="S2100" s="3" t="s">
        <v>57</v>
      </c>
      <c r="T2100" s="3">
        <f>COUNTBLANK(shopping_behavior_updated[Customer ID])</f>
        <v>0</v>
      </c>
      <c r="U2100" s="3">
        <f>IF(IFERROR(VLOOKUP(shopping_behavior_updated[[#This Row],[Customer ID]],A2101:$A$3902,1,FALSE),0),1,0)</f>
        <v>0</v>
      </c>
    </row>
    <row r="2101" spans="1:21" x14ac:dyDescent="0.2">
      <c r="A2101" s="3">
        <v>2100</v>
      </c>
      <c r="B2101" s="3">
        <v>31</v>
      </c>
      <c r="C2101" s="3" t="s">
        <v>18</v>
      </c>
      <c r="D2101" s="3" t="s">
        <v>112</v>
      </c>
      <c r="E2101" s="3" t="s">
        <v>20</v>
      </c>
      <c r="F2101" s="3">
        <v>78</v>
      </c>
      <c r="G2101" s="3" t="s">
        <v>100</v>
      </c>
      <c r="H2101" s="3" t="s">
        <v>22</v>
      </c>
      <c r="I2101" s="3" t="s">
        <v>95</v>
      </c>
      <c r="J2101" s="3" t="s">
        <v>52</v>
      </c>
      <c r="K2101" s="3">
        <v>29</v>
      </c>
      <c r="L2101" s="3" t="s">
        <v>151</v>
      </c>
      <c r="M2101" s="3" t="str">
        <f>IF(shopping_behavior_updated[[#This Row],[Subscription Status]]="","desconocido",shopping_behavior_updated[[#This Row],[Subscription Status]])</f>
        <v>No</v>
      </c>
      <c r="N2101" s="3" t="s">
        <v>26</v>
      </c>
      <c r="O2101" s="3" t="s">
        <v>151</v>
      </c>
      <c r="P2101" s="3" t="s">
        <v>151</v>
      </c>
      <c r="Q2101" s="3">
        <v>50</v>
      </c>
      <c r="R2101" s="3" t="s">
        <v>45</v>
      </c>
      <c r="S2101" s="3" t="s">
        <v>48</v>
      </c>
      <c r="T2101" s="3">
        <f>COUNTBLANK(shopping_behavior_updated[Customer ID])</f>
        <v>0</v>
      </c>
      <c r="U2101" s="3">
        <f>IF(IFERROR(VLOOKUP(shopping_behavior_updated[[#This Row],[Customer ID]],A2102:$A$3902,1,FALSE),0),1,0)</f>
        <v>0</v>
      </c>
    </row>
    <row r="2102" spans="1:21" x14ac:dyDescent="0.2">
      <c r="A2102" s="3">
        <v>2101</v>
      </c>
      <c r="B2102" s="3">
        <v>68</v>
      </c>
      <c r="C2102" s="3" t="s">
        <v>18</v>
      </c>
      <c r="D2102" s="3" t="s">
        <v>29</v>
      </c>
      <c r="E2102" s="3" t="s">
        <v>20</v>
      </c>
      <c r="F2102" s="3">
        <v>31</v>
      </c>
      <c r="G2102" s="3" t="s">
        <v>150</v>
      </c>
      <c r="H2102" s="3" t="s">
        <v>43</v>
      </c>
      <c r="I2102" s="3" t="s">
        <v>64</v>
      </c>
      <c r="J2102" s="3" t="s">
        <v>36</v>
      </c>
      <c r="K2102" s="3">
        <v>44</v>
      </c>
      <c r="L2102" s="3" t="s">
        <v>151</v>
      </c>
      <c r="M2102" s="3" t="str">
        <f>IF(shopping_behavior_updated[[#This Row],[Subscription Status]]="","desconocido",shopping_behavior_updated[[#This Row],[Subscription Status]])</f>
        <v>No</v>
      </c>
      <c r="N2102" s="3" t="s">
        <v>37</v>
      </c>
      <c r="O2102" s="3" t="s">
        <v>151</v>
      </c>
      <c r="P2102" s="3" t="s">
        <v>151</v>
      </c>
      <c r="Q2102" s="3">
        <v>36</v>
      </c>
      <c r="R2102" s="3" t="s">
        <v>32</v>
      </c>
      <c r="S2102" s="3" t="s">
        <v>28</v>
      </c>
      <c r="T2102" s="3">
        <f>COUNTBLANK(shopping_behavior_updated[Customer ID])</f>
        <v>0</v>
      </c>
      <c r="U2102" s="3">
        <f>IF(IFERROR(VLOOKUP(shopping_behavior_updated[[#This Row],[Customer ID]],A2103:$A$3902,1,FALSE),0),1,0)</f>
        <v>0</v>
      </c>
    </row>
    <row r="2103" spans="1:21" x14ac:dyDescent="0.2">
      <c r="A2103" s="3">
        <v>2102</v>
      </c>
      <c r="B2103" s="3">
        <v>49</v>
      </c>
      <c r="C2103" s="3" t="s">
        <v>18</v>
      </c>
      <c r="D2103" s="3" t="s">
        <v>54</v>
      </c>
      <c r="E2103" s="3" t="s">
        <v>20</v>
      </c>
      <c r="F2103" s="3">
        <v>23</v>
      </c>
      <c r="G2103" s="3" t="s">
        <v>46</v>
      </c>
      <c r="H2103" s="3" t="s">
        <v>43</v>
      </c>
      <c r="I2103" s="3" t="s">
        <v>143</v>
      </c>
      <c r="J2103" s="3" t="s">
        <v>24</v>
      </c>
      <c r="K2103" s="3">
        <v>36</v>
      </c>
      <c r="L2103" s="3" t="s">
        <v>151</v>
      </c>
      <c r="M2103" s="3" t="str">
        <f>IF(shopping_behavior_updated[[#This Row],[Subscription Status]]="","desconocido",shopping_behavior_updated[[#This Row],[Subscription Status]])</f>
        <v>No</v>
      </c>
      <c r="N2103" s="3" t="s">
        <v>44</v>
      </c>
      <c r="O2103" s="3" t="s">
        <v>151</v>
      </c>
      <c r="P2103" s="3" t="s">
        <v>151</v>
      </c>
      <c r="Q2103" s="3">
        <v>12</v>
      </c>
      <c r="R2103" s="3" t="s">
        <v>74</v>
      </c>
      <c r="S2103" s="3" t="s">
        <v>75</v>
      </c>
      <c r="T2103" s="3">
        <f>COUNTBLANK(shopping_behavior_updated[Customer ID])</f>
        <v>0</v>
      </c>
      <c r="U2103" s="3">
        <f>IF(IFERROR(VLOOKUP(shopping_behavior_updated[[#This Row],[Customer ID]],A2104:$A$3902,1,FALSE),0),1,0)</f>
        <v>0</v>
      </c>
    </row>
    <row r="2104" spans="1:21" x14ac:dyDescent="0.2">
      <c r="A2104" s="3">
        <v>2103</v>
      </c>
      <c r="B2104" s="3">
        <v>23</v>
      </c>
      <c r="C2104" s="3" t="s">
        <v>18</v>
      </c>
      <c r="D2104" s="3" t="s">
        <v>123</v>
      </c>
      <c r="E2104" s="3" t="s">
        <v>66</v>
      </c>
      <c r="F2104" s="3">
        <v>25</v>
      </c>
      <c r="G2104" s="3" t="s">
        <v>134</v>
      </c>
      <c r="H2104" s="3" t="s">
        <v>43</v>
      </c>
      <c r="I2104" s="3" t="s">
        <v>109</v>
      </c>
      <c r="J2104" s="3" t="s">
        <v>36</v>
      </c>
      <c r="K2104" s="3">
        <v>45</v>
      </c>
      <c r="L2104" s="3" t="s">
        <v>151</v>
      </c>
      <c r="M2104" s="3" t="str">
        <f>IF(shopping_behavior_updated[[#This Row],[Subscription Status]]="","desconocido",shopping_behavior_updated[[#This Row],[Subscription Status]])</f>
        <v>No</v>
      </c>
      <c r="N2104" s="3" t="s">
        <v>73</v>
      </c>
      <c r="O2104" s="3" t="s">
        <v>151</v>
      </c>
      <c r="P2104" s="3" t="s">
        <v>151</v>
      </c>
      <c r="Q2104" s="3">
        <v>23</v>
      </c>
      <c r="R2104" s="3" t="s">
        <v>32</v>
      </c>
      <c r="S2104" s="3" t="s">
        <v>87</v>
      </c>
      <c r="T2104" s="3">
        <f>COUNTBLANK(shopping_behavior_updated[Customer ID])</f>
        <v>0</v>
      </c>
      <c r="U2104" s="3">
        <f>IF(IFERROR(VLOOKUP(shopping_behavior_updated[[#This Row],[Customer ID]],A2105:$A$3902,1,FALSE),0),1,0)</f>
        <v>0</v>
      </c>
    </row>
    <row r="2105" spans="1:21" x14ac:dyDescent="0.2">
      <c r="A2105" s="3">
        <v>2104</v>
      </c>
      <c r="B2105" s="3">
        <v>30</v>
      </c>
      <c r="C2105" s="3" t="s">
        <v>18</v>
      </c>
      <c r="D2105" s="3" t="s">
        <v>94</v>
      </c>
      <c r="E2105" s="3" t="s">
        <v>20</v>
      </c>
      <c r="F2105" s="3">
        <v>86</v>
      </c>
      <c r="G2105" s="3" t="s">
        <v>115</v>
      </c>
      <c r="H2105" s="3" t="s">
        <v>35</v>
      </c>
      <c r="I2105" s="3" t="s">
        <v>107</v>
      </c>
      <c r="J2105" s="3" t="s">
        <v>52</v>
      </c>
      <c r="K2105" s="3">
        <v>37</v>
      </c>
      <c r="L2105" s="3" t="s">
        <v>151</v>
      </c>
      <c r="M2105" s="3" t="str">
        <f>IF(shopping_behavior_updated[[#This Row],[Subscription Status]]="","desconocido",shopping_behavior_updated[[#This Row],[Subscription Status]])</f>
        <v>No</v>
      </c>
      <c r="N2105" s="3" t="s">
        <v>73</v>
      </c>
      <c r="O2105" s="3" t="s">
        <v>151</v>
      </c>
      <c r="P2105" s="3" t="s">
        <v>151</v>
      </c>
      <c r="Q2105" s="3">
        <v>21</v>
      </c>
      <c r="R2105" s="3" t="s">
        <v>27</v>
      </c>
      <c r="S2105" s="3" t="s">
        <v>39</v>
      </c>
      <c r="T2105" s="3">
        <f>COUNTBLANK(shopping_behavior_updated[Customer ID])</f>
        <v>0</v>
      </c>
      <c r="U2105" s="3">
        <f>IF(IFERROR(VLOOKUP(shopping_behavior_updated[[#This Row],[Customer ID]],A2106:$A$3902,1,FALSE),0),1,0)</f>
        <v>0</v>
      </c>
    </row>
    <row r="2106" spans="1:21" x14ac:dyDescent="0.2">
      <c r="A2106" s="3">
        <v>2105</v>
      </c>
      <c r="B2106" s="3">
        <v>53</v>
      </c>
      <c r="C2106" s="3" t="s">
        <v>18</v>
      </c>
      <c r="D2106" s="3" t="s">
        <v>70</v>
      </c>
      <c r="E2106" s="3" t="s">
        <v>41</v>
      </c>
      <c r="F2106" s="3">
        <v>88</v>
      </c>
      <c r="G2106" s="3" t="s">
        <v>129</v>
      </c>
      <c r="H2106" s="3" t="s">
        <v>43</v>
      </c>
      <c r="I2106" s="3" t="s">
        <v>79</v>
      </c>
      <c r="J2106" s="3" t="s">
        <v>36</v>
      </c>
      <c r="K2106" s="3">
        <v>28</v>
      </c>
      <c r="L2106" s="3" t="s">
        <v>151</v>
      </c>
      <c r="M2106" s="3" t="str">
        <f>IF(shopping_behavior_updated[[#This Row],[Subscription Status]]="","desconocido",shopping_behavior_updated[[#This Row],[Subscription Status]])</f>
        <v>No</v>
      </c>
      <c r="N2106" s="3" t="s">
        <v>37</v>
      </c>
      <c r="O2106" s="3" t="s">
        <v>151</v>
      </c>
      <c r="P2106" s="3" t="s">
        <v>151</v>
      </c>
      <c r="Q2106" s="3">
        <v>47</v>
      </c>
      <c r="R2106" s="3" t="s">
        <v>27</v>
      </c>
      <c r="S2106" s="3" t="s">
        <v>39</v>
      </c>
      <c r="T2106" s="3">
        <f>COUNTBLANK(shopping_behavior_updated[Customer ID])</f>
        <v>0</v>
      </c>
      <c r="U2106" s="3">
        <f>IF(IFERROR(VLOOKUP(shopping_behavior_updated[[#This Row],[Customer ID]],A2107:$A$3902,1,FALSE),0),1,0)</f>
        <v>0</v>
      </c>
    </row>
    <row r="2107" spans="1:21" x14ac:dyDescent="0.2">
      <c r="A2107" s="3">
        <v>2106</v>
      </c>
      <c r="B2107" s="3">
        <v>65</v>
      </c>
      <c r="C2107" s="3" t="s">
        <v>18</v>
      </c>
      <c r="D2107" s="3" t="s">
        <v>142</v>
      </c>
      <c r="E2107" s="3" t="s">
        <v>66</v>
      </c>
      <c r="F2107" s="3">
        <v>35</v>
      </c>
      <c r="G2107" s="3" t="s">
        <v>130</v>
      </c>
      <c r="H2107" s="3" t="s">
        <v>43</v>
      </c>
      <c r="I2107" s="3" t="s">
        <v>64</v>
      </c>
      <c r="J2107" s="3" t="s">
        <v>36</v>
      </c>
      <c r="K2107" s="3">
        <v>45</v>
      </c>
      <c r="L2107" s="3" t="s">
        <v>151</v>
      </c>
      <c r="M2107" s="3" t="str">
        <f>IF(shopping_behavior_updated[[#This Row],[Subscription Status]]="","desconocido",shopping_behavior_updated[[#This Row],[Subscription Status]])</f>
        <v>No</v>
      </c>
      <c r="N2107" s="3" t="s">
        <v>37</v>
      </c>
      <c r="O2107" s="3" t="s">
        <v>151</v>
      </c>
      <c r="P2107" s="3" t="s">
        <v>151</v>
      </c>
      <c r="Q2107" s="3">
        <v>38</v>
      </c>
      <c r="R2107" s="3" t="s">
        <v>27</v>
      </c>
      <c r="S2107" s="3" t="s">
        <v>75</v>
      </c>
      <c r="T2107" s="3">
        <f>COUNTBLANK(shopping_behavior_updated[Customer ID])</f>
        <v>0</v>
      </c>
      <c r="U2107" s="3">
        <f>IF(IFERROR(VLOOKUP(shopping_behavior_updated[[#This Row],[Customer ID]],A2108:$A$3902,1,FALSE),0),1,0)</f>
        <v>0</v>
      </c>
    </row>
    <row r="2108" spans="1:21" x14ac:dyDescent="0.2">
      <c r="A2108" s="3">
        <v>2107</v>
      </c>
      <c r="B2108" s="3">
        <v>60</v>
      </c>
      <c r="C2108" s="3" t="s">
        <v>18</v>
      </c>
      <c r="D2108" s="3" t="s">
        <v>105</v>
      </c>
      <c r="E2108" s="3" t="s">
        <v>66</v>
      </c>
      <c r="F2108" s="3">
        <v>34</v>
      </c>
      <c r="G2108" s="3" t="s">
        <v>128</v>
      </c>
      <c r="H2108" s="3" t="s">
        <v>43</v>
      </c>
      <c r="I2108" s="3" t="s">
        <v>23</v>
      </c>
      <c r="J2108" s="3" t="s">
        <v>56</v>
      </c>
      <c r="K2108" s="3">
        <v>44</v>
      </c>
      <c r="L2108" s="3" t="s">
        <v>151</v>
      </c>
      <c r="M2108" s="3" t="str">
        <f>IF(shopping_behavior_updated[[#This Row],[Subscription Status]]="","desconocido",shopping_behavior_updated[[#This Row],[Subscription Status]])</f>
        <v>No</v>
      </c>
      <c r="N2108" s="3" t="s">
        <v>53</v>
      </c>
      <c r="O2108" s="3" t="s">
        <v>151</v>
      </c>
      <c r="P2108" s="3" t="s">
        <v>151</v>
      </c>
      <c r="Q2108" s="3">
        <v>40</v>
      </c>
      <c r="R2108" s="3" t="s">
        <v>38</v>
      </c>
      <c r="S2108" s="3" t="s">
        <v>96</v>
      </c>
      <c r="T2108" s="3">
        <f>COUNTBLANK(shopping_behavior_updated[Customer ID])</f>
        <v>0</v>
      </c>
      <c r="U2108" s="3">
        <f>IF(IFERROR(VLOOKUP(shopping_behavior_updated[[#This Row],[Customer ID]],A2109:$A$3902,1,FALSE),0),1,0)</f>
        <v>0</v>
      </c>
    </row>
    <row r="2109" spans="1:21" x14ac:dyDescent="0.2">
      <c r="A2109" s="3">
        <v>2108</v>
      </c>
      <c r="B2109" s="3">
        <v>46</v>
      </c>
      <c r="C2109" s="3" t="s">
        <v>18</v>
      </c>
      <c r="D2109" s="3" t="s">
        <v>94</v>
      </c>
      <c r="E2109" s="3" t="s">
        <v>20</v>
      </c>
      <c r="F2109" s="3">
        <v>75</v>
      </c>
      <c r="G2109" s="3" t="s">
        <v>78</v>
      </c>
      <c r="H2109" s="3" t="s">
        <v>43</v>
      </c>
      <c r="I2109" s="3" t="s">
        <v>93</v>
      </c>
      <c r="J2109" s="3" t="s">
        <v>24</v>
      </c>
      <c r="K2109" s="3">
        <v>33</v>
      </c>
      <c r="L2109" s="3" t="s">
        <v>151</v>
      </c>
      <c r="M2109" s="3" t="str">
        <f>IF(shopping_behavior_updated[[#This Row],[Subscription Status]]="","desconocido",shopping_behavior_updated[[#This Row],[Subscription Status]])</f>
        <v>No</v>
      </c>
      <c r="N2109" s="3" t="s">
        <v>53</v>
      </c>
      <c r="O2109" s="3" t="s">
        <v>151</v>
      </c>
      <c r="P2109" s="3" t="s">
        <v>151</v>
      </c>
      <c r="Q2109" s="3">
        <v>35</v>
      </c>
      <c r="R2109" s="3" t="s">
        <v>45</v>
      </c>
      <c r="S2109" s="3" t="s">
        <v>57</v>
      </c>
      <c r="T2109" s="3">
        <f>COUNTBLANK(shopping_behavior_updated[Customer ID])</f>
        <v>0</v>
      </c>
      <c r="U2109" s="3">
        <f>IF(IFERROR(VLOOKUP(shopping_behavior_updated[[#This Row],[Customer ID]],A2110:$A$3902,1,FALSE),0),1,0)</f>
        <v>0</v>
      </c>
    </row>
    <row r="2110" spans="1:21" x14ac:dyDescent="0.2">
      <c r="A2110" s="3">
        <v>2109</v>
      </c>
      <c r="B2110" s="3">
        <v>54</v>
      </c>
      <c r="C2110" s="3" t="s">
        <v>18</v>
      </c>
      <c r="D2110" s="3" t="s">
        <v>103</v>
      </c>
      <c r="E2110" s="3" t="s">
        <v>20</v>
      </c>
      <c r="F2110" s="3">
        <v>46</v>
      </c>
      <c r="G2110" s="3" t="s">
        <v>113</v>
      </c>
      <c r="H2110" s="3" t="s">
        <v>91</v>
      </c>
      <c r="I2110" s="3" t="s">
        <v>117</v>
      </c>
      <c r="J2110" s="3" t="s">
        <v>24</v>
      </c>
      <c r="K2110" s="3">
        <v>42</v>
      </c>
      <c r="L2110" s="3" t="s">
        <v>151</v>
      </c>
      <c r="M2110" s="3" t="str">
        <f>IF(shopping_behavior_updated[[#This Row],[Subscription Status]]="","desconocido",shopping_behavior_updated[[#This Row],[Subscription Status]])</f>
        <v>No</v>
      </c>
      <c r="N2110" s="3" t="s">
        <v>26</v>
      </c>
      <c r="O2110" s="3" t="s">
        <v>151</v>
      </c>
      <c r="P2110" s="3" t="s">
        <v>151</v>
      </c>
      <c r="Q2110" s="3">
        <v>4</v>
      </c>
      <c r="R2110" s="3" t="s">
        <v>38</v>
      </c>
      <c r="S2110" s="3" t="s">
        <v>57</v>
      </c>
      <c r="T2110" s="3">
        <f>COUNTBLANK(shopping_behavior_updated[Customer ID])</f>
        <v>0</v>
      </c>
      <c r="U2110" s="3">
        <f>IF(IFERROR(VLOOKUP(shopping_behavior_updated[[#This Row],[Customer ID]],A2111:$A$3902,1,FALSE),0),1,0)</f>
        <v>0</v>
      </c>
    </row>
    <row r="2111" spans="1:21" x14ac:dyDescent="0.2">
      <c r="A2111" s="3">
        <v>2110</v>
      </c>
      <c r="B2111" s="3">
        <v>59</v>
      </c>
      <c r="C2111" s="3" t="s">
        <v>18</v>
      </c>
      <c r="D2111" s="3" t="s">
        <v>105</v>
      </c>
      <c r="E2111" s="3" t="s">
        <v>66</v>
      </c>
      <c r="F2111" s="3">
        <v>31</v>
      </c>
      <c r="G2111" s="3" t="s">
        <v>98</v>
      </c>
      <c r="H2111" s="3" t="s">
        <v>22</v>
      </c>
      <c r="I2111" s="3" t="s">
        <v>99</v>
      </c>
      <c r="J2111" s="3" t="s">
        <v>56</v>
      </c>
      <c r="K2111" s="3">
        <v>27</v>
      </c>
      <c r="L2111" s="3" t="s">
        <v>151</v>
      </c>
      <c r="M2111" s="3" t="str">
        <f>IF(shopping_behavior_updated[[#This Row],[Subscription Status]]="","desconocido",shopping_behavior_updated[[#This Row],[Subscription Status]])</f>
        <v>No</v>
      </c>
      <c r="N2111" s="3" t="s">
        <v>37</v>
      </c>
      <c r="O2111" s="3" t="s">
        <v>151</v>
      </c>
      <c r="P2111" s="3" t="s">
        <v>151</v>
      </c>
      <c r="Q2111" s="3">
        <v>28</v>
      </c>
      <c r="R2111" s="3" t="s">
        <v>27</v>
      </c>
      <c r="S2111" s="3" t="s">
        <v>96</v>
      </c>
      <c r="T2111" s="3">
        <f>COUNTBLANK(shopping_behavior_updated[Customer ID])</f>
        <v>0</v>
      </c>
      <c r="U2111" s="3">
        <f>IF(IFERROR(VLOOKUP(shopping_behavior_updated[[#This Row],[Customer ID]],A2112:$A$3902,1,FALSE),0),1,0)</f>
        <v>0</v>
      </c>
    </row>
    <row r="2112" spans="1:21" x14ac:dyDescent="0.2">
      <c r="A2112" s="3">
        <v>2111</v>
      </c>
      <c r="B2112" s="3">
        <v>52</v>
      </c>
      <c r="C2112" s="3" t="s">
        <v>18</v>
      </c>
      <c r="D2112" s="3" t="s">
        <v>124</v>
      </c>
      <c r="E2112" s="3" t="s">
        <v>20</v>
      </c>
      <c r="F2112" s="3">
        <v>93</v>
      </c>
      <c r="G2112" s="3" t="s">
        <v>55</v>
      </c>
      <c r="H2112" s="3" t="s">
        <v>22</v>
      </c>
      <c r="I2112" s="3" t="s">
        <v>108</v>
      </c>
      <c r="J2112" s="3" t="s">
        <v>36</v>
      </c>
      <c r="K2112" s="3">
        <v>39</v>
      </c>
      <c r="L2112" s="3" t="s">
        <v>151</v>
      </c>
      <c r="M2112" s="3" t="str">
        <f>IF(shopping_behavior_updated[[#This Row],[Subscription Status]]="","desconocido",shopping_behavior_updated[[#This Row],[Subscription Status]])</f>
        <v>No</v>
      </c>
      <c r="N2112" s="3" t="s">
        <v>73</v>
      </c>
      <c r="O2112" s="3" t="s">
        <v>151</v>
      </c>
      <c r="P2112" s="3" t="s">
        <v>151</v>
      </c>
      <c r="Q2112" s="3">
        <v>36</v>
      </c>
      <c r="R2112" s="3" t="s">
        <v>85</v>
      </c>
      <c r="S2112" s="3" t="s">
        <v>96</v>
      </c>
      <c r="T2112" s="3">
        <f>COUNTBLANK(shopping_behavior_updated[Customer ID])</f>
        <v>0</v>
      </c>
      <c r="U2112" s="3">
        <f>IF(IFERROR(VLOOKUP(shopping_behavior_updated[[#This Row],[Customer ID]],A2113:$A$3902,1,FALSE),0),1,0)</f>
        <v>0</v>
      </c>
    </row>
    <row r="2113" spans="1:21" x14ac:dyDescent="0.2">
      <c r="A2113" s="3">
        <v>2112</v>
      </c>
      <c r="B2113" s="3">
        <v>41</v>
      </c>
      <c r="C2113" s="3" t="s">
        <v>18</v>
      </c>
      <c r="D2113" s="3" t="s">
        <v>88</v>
      </c>
      <c r="E2113" s="3" t="s">
        <v>66</v>
      </c>
      <c r="F2113" s="3">
        <v>85</v>
      </c>
      <c r="G2113" s="3" t="s">
        <v>67</v>
      </c>
      <c r="H2113" s="3" t="s">
        <v>91</v>
      </c>
      <c r="I2113" s="3" t="s">
        <v>68</v>
      </c>
      <c r="J2113" s="3" t="s">
        <v>36</v>
      </c>
      <c r="K2113" s="3">
        <v>26</v>
      </c>
      <c r="L2113" s="3" t="s">
        <v>151</v>
      </c>
      <c r="M2113" s="3" t="str">
        <f>IF(shopping_behavior_updated[[#This Row],[Subscription Status]]="","desconocido",shopping_behavior_updated[[#This Row],[Subscription Status]])</f>
        <v>No</v>
      </c>
      <c r="N2113" s="3" t="s">
        <v>37</v>
      </c>
      <c r="O2113" s="3" t="s">
        <v>151</v>
      </c>
      <c r="P2113" s="3" t="s">
        <v>151</v>
      </c>
      <c r="Q2113" s="3">
        <v>15</v>
      </c>
      <c r="R2113" s="3" t="s">
        <v>74</v>
      </c>
      <c r="S2113" s="3" t="s">
        <v>48</v>
      </c>
      <c r="T2113" s="3">
        <f>COUNTBLANK(shopping_behavior_updated[Customer ID])</f>
        <v>0</v>
      </c>
      <c r="U2113" s="3">
        <f>IF(IFERROR(VLOOKUP(shopping_behavior_updated[[#This Row],[Customer ID]],A2114:$A$3902,1,FALSE),0),1,0)</f>
        <v>0</v>
      </c>
    </row>
    <row r="2114" spans="1:21" x14ac:dyDescent="0.2">
      <c r="A2114" s="3">
        <v>2113</v>
      </c>
      <c r="B2114" s="3">
        <v>43</v>
      </c>
      <c r="C2114" s="3" t="s">
        <v>18</v>
      </c>
      <c r="D2114" s="3" t="s">
        <v>132</v>
      </c>
      <c r="E2114" s="3" t="s">
        <v>66</v>
      </c>
      <c r="F2114" s="3">
        <v>68</v>
      </c>
      <c r="G2114" s="3" t="s">
        <v>121</v>
      </c>
      <c r="H2114" s="3" t="s">
        <v>43</v>
      </c>
      <c r="I2114" s="3" t="s">
        <v>92</v>
      </c>
      <c r="J2114" s="3" t="s">
        <v>56</v>
      </c>
      <c r="K2114" s="3">
        <v>45</v>
      </c>
      <c r="L2114" s="3" t="s">
        <v>151</v>
      </c>
      <c r="M2114" s="3" t="str">
        <f>IF(shopping_behavior_updated[[#This Row],[Subscription Status]]="","desconocido",shopping_behavior_updated[[#This Row],[Subscription Status]])</f>
        <v>No</v>
      </c>
      <c r="N2114" s="3" t="s">
        <v>69</v>
      </c>
      <c r="O2114" s="3" t="s">
        <v>151</v>
      </c>
      <c r="P2114" s="3" t="s">
        <v>151</v>
      </c>
      <c r="Q2114" s="3">
        <v>7</v>
      </c>
      <c r="R2114" s="3" t="s">
        <v>32</v>
      </c>
      <c r="S2114" s="3" t="s">
        <v>28</v>
      </c>
      <c r="T2114" s="3">
        <f>COUNTBLANK(shopping_behavior_updated[Customer ID])</f>
        <v>0</v>
      </c>
      <c r="U2114" s="3">
        <f>IF(IFERROR(VLOOKUP(shopping_behavior_updated[[#This Row],[Customer ID]],A2115:$A$3902,1,FALSE),0),1,0)</f>
        <v>0</v>
      </c>
    </row>
    <row r="2115" spans="1:21" x14ac:dyDescent="0.2">
      <c r="A2115" s="3">
        <v>2114</v>
      </c>
      <c r="B2115" s="3">
        <v>63</v>
      </c>
      <c r="C2115" s="3" t="s">
        <v>18</v>
      </c>
      <c r="D2115" s="3" t="s">
        <v>80</v>
      </c>
      <c r="E2115" s="3" t="s">
        <v>20</v>
      </c>
      <c r="F2115" s="3">
        <v>40</v>
      </c>
      <c r="G2115" s="3" t="s">
        <v>140</v>
      </c>
      <c r="H2115" s="3" t="s">
        <v>43</v>
      </c>
      <c r="I2115" s="3" t="s">
        <v>109</v>
      </c>
      <c r="J2115" s="3" t="s">
        <v>36</v>
      </c>
      <c r="K2115" s="3">
        <v>27</v>
      </c>
      <c r="L2115" s="3" t="s">
        <v>151</v>
      </c>
      <c r="M2115" s="3" t="str">
        <f>IF(shopping_behavior_updated[[#This Row],[Subscription Status]]="","desconocido",shopping_behavior_updated[[#This Row],[Subscription Status]])</f>
        <v>No</v>
      </c>
      <c r="N2115" s="3" t="s">
        <v>73</v>
      </c>
      <c r="O2115" s="3" t="s">
        <v>151</v>
      </c>
      <c r="P2115" s="3" t="s">
        <v>151</v>
      </c>
      <c r="Q2115" s="3">
        <v>29</v>
      </c>
      <c r="R2115" s="3" t="s">
        <v>45</v>
      </c>
      <c r="S2115" s="3" t="s">
        <v>96</v>
      </c>
      <c r="T2115" s="3">
        <f>COUNTBLANK(shopping_behavior_updated[Customer ID])</f>
        <v>0</v>
      </c>
      <c r="U2115" s="3">
        <f>IF(IFERROR(VLOOKUP(shopping_behavior_updated[[#This Row],[Customer ID]],A2116:$A$3902,1,FALSE),0),1,0)</f>
        <v>0</v>
      </c>
    </row>
    <row r="2116" spans="1:21" x14ac:dyDescent="0.2">
      <c r="A2116" s="3">
        <v>2115</v>
      </c>
      <c r="B2116" s="3">
        <v>37</v>
      </c>
      <c r="C2116" s="3" t="s">
        <v>18</v>
      </c>
      <c r="D2116" s="3" t="s">
        <v>54</v>
      </c>
      <c r="E2116" s="3" t="s">
        <v>20</v>
      </c>
      <c r="F2116" s="3">
        <v>51</v>
      </c>
      <c r="G2116" s="3" t="s">
        <v>128</v>
      </c>
      <c r="H2116" s="3" t="s">
        <v>43</v>
      </c>
      <c r="I2116" s="3" t="s">
        <v>135</v>
      </c>
      <c r="J2116" s="3" t="s">
        <v>24</v>
      </c>
      <c r="K2116" s="3">
        <v>29</v>
      </c>
      <c r="L2116" s="3" t="s">
        <v>151</v>
      </c>
      <c r="M2116" s="3" t="str">
        <f>IF(shopping_behavior_updated[[#This Row],[Subscription Status]]="","desconocido",shopping_behavior_updated[[#This Row],[Subscription Status]])</f>
        <v>No</v>
      </c>
      <c r="N2116" s="3" t="s">
        <v>53</v>
      </c>
      <c r="O2116" s="3" t="s">
        <v>151</v>
      </c>
      <c r="P2116" s="3" t="s">
        <v>151</v>
      </c>
      <c r="Q2116" s="3">
        <v>12</v>
      </c>
      <c r="R2116" s="3" t="s">
        <v>85</v>
      </c>
      <c r="S2116" s="3" t="s">
        <v>48</v>
      </c>
      <c r="T2116" s="3">
        <f>COUNTBLANK(shopping_behavior_updated[Customer ID])</f>
        <v>0</v>
      </c>
      <c r="U2116" s="3">
        <f>IF(IFERROR(VLOOKUP(shopping_behavior_updated[[#This Row],[Customer ID]],A2117:$A$3902,1,FALSE),0),1,0)</f>
        <v>0</v>
      </c>
    </row>
    <row r="2117" spans="1:21" x14ac:dyDescent="0.2">
      <c r="A2117" s="3">
        <v>2116</v>
      </c>
      <c r="B2117" s="3">
        <v>44</v>
      </c>
      <c r="C2117" s="3" t="s">
        <v>18</v>
      </c>
      <c r="D2117" s="3" t="s">
        <v>118</v>
      </c>
      <c r="E2117" s="3" t="s">
        <v>66</v>
      </c>
      <c r="F2117" s="3">
        <v>85</v>
      </c>
      <c r="G2117" s="3" t="s">
        <v>42</v>
      </c>
      <c r="H2117" s="3" t="s">
        <v>43</v>
      </c>
      <c r="I2117" s="3" t="s">
        <v>82</v>
      </c>
      <c r="J2117" s="3" t="s">
        <v>24</v>
      </c>
      <c r="K2117" s="3">
        <v>34</v>
      </c>
      <c r="L2117" s="3" t="s">
        <v>151</v>
      </c>
      <c r="M2117" s="3" t="str">
        <f>IF(shopping_behavior_updated[[#This Row],[Subscription Status]]="","desconocido",shopping_behavior_updated[[#This Row],[Subscription Status]])</f>
        <v>No</v>
      </c>
      <c r="N2117" s="3" t="s">
        <v>73</v>
      </c>
      <c r="O2117" s="3" t="s">
        <v>151</v>
      </c>
      <c r="P2117" s="3" t="s">
        <v>151</v>
      </c>
      <c r="Q2117" s="3">
        <v>16</v>
      </c>
      <c r="R2117" s="3" t="s">
        <v>74</v>
      </c>
      <c r="S2117" s="3" t="s">
        <v>75</v>
      </c>
      <c r="T2117" s="3">
        <f>COUNTBLANK(shopping_behavior_updated[Customer ID])</f>
        <v>0</v>
      </c>
      <c r="U2117" s="3">
        <f>IF(IFERROR(VLOOKUP(shopping_behavior_updated[[#This Row],[Customer ID]],A2118:$A$3902,1,FALSE),0),1,0)</f>
        <v>0</v>
      </c>
    </row>
    <row r="2118" spans="1:21" x14ac:dyDescent="0.2">
      <c r="A2118" s="3">
        <v>2117</v>
      </c>
      <c r="B2118" s="3">
        <v>67</v>
      </c>
      <c r="C2118" s="3" t="s">
        <v>18</v>
      </c>
      <c r="D2118" s="3" t="s">
        <v>101</v>
      </c>
      <c r="E2118" s="3" t="s">
        <v>62</v>
      </c>
      <c r="F2118" s="3">
        <v>23</v>
      </c>
      <c r="G2118" s="3" t="s">
        <v>110</v>
      </c>
      <c r="H2118" s="3" t="s">
        <v>43</v>
      </c>
      <c r="I2118" s="3" t="s">
        <v>84</v>
      </c>
      <c r="J2118" s="3" t="s">
        <v>52</v>
      </c>
      <c r="K2118" s="3">
        <v>29</v>
      </c>
      <c r="L2118" s="3" t="s">
        <v>151</v>
      </c>
      <c r="M2118" s="3" t="str">
        <f>IF(shopping_behavior_updated[[#This Row],[Subscription Status]]="","desconocido",shopping_behavior_updated[[#This Row],[Subscription Status]])</f>
        <v>No</v>
      </c>
      <c r="N2118" s="3" t="s">
        <v>26</v>
      </c>
      <c r="O2118" s="3" t="s">
        <v>151</v>
      </c>
      <c r="P2118" s="3" t="s">
        <v>151</v>
      </c>
      <c r="Q2118" s="3">
        <v>50</v>
      </c>
      <c r="R2118" s="3" t="s">
        <v>85</v>
      </c>
      <c r="S2118" s="3" t="s">
        <v>75</v>
      </c>
      <c r="T2118" s="3">
        <f>COUNTBLANK(shopping_behavior_updated[Customer ID])</f>
        <v>0</v>
      </c>
      <c r="U2118" s="3">
        <f>IF(IFERROR(VLOOKUP(shopping_behavior_updated[[#This Row],[Customer ID]],A2119:$A$3902,1,FALSE),0),1,0)</f>
        <v>0</v>
      </c>
    </row>
    <row r="2119" spans="1:21" x14ac:dyDescent="0.2">
      <c r="A2119" s="3">
        <v>2118</v>
      </c>
      <c r="B2119" s="3">
        <v>27</v>
      </c>
      <c r="C2119" s="3" t="s">
        <v>18</v>
      </c>
      <c r="D2119" s="3" t="s">
        <v>80</v>
      </c>
      <c r="E2119" s="3" t="s">
        <v>20</v>
      </c>
      <c r="F2119" s="3">
        <v>28</v>
      </c>
      <c r="G2119" s="3" t="s">
        <v>111</v>
      </c>
      <c r="H2119" s="3" t="s">
        <v>22</v>
      </c>
      <c r="I2119" s="3" t="s">
        <v>109</v>
      </c>
      <c r="J2119" s="3" t="s">
        <v>52</v>
      </c>
      <c r="K2119" s="3">
        <v>38</v>
      </c>
      <c r="L2119" s="3" t="s">
        <v>151</v>
      </c>
      <c r="M2119" s="3" t="str">
        <f>IF(shopping_behavior_updated[[#This Row],[Subscription Status]]="","desconocido",shopping_behavior_updated[[#This Row],[Subscription Status]])</f>
        <v>No</v>
      </c>
      <c r="N2119" s="3" t="s">
        <v>37</v>
      </c>
      <c r="O2119" s="3" t="s">
        <v>151</v>
      </c>
      <c r="P2119" s="3" t="s">
        <v>151</v>
      </c>
      <c r="Q2119" s="3">
        <v>11</v>
      </c>
      <c r="R2119" s="3" t="s">
        <v>85</v>
      </c>
      <c r="S2119" s="3" t="s">
        <v>48</v>
      </c>
      <c r="T2119" s="3">
        <f>COUNTBLANK(shopping_behavior_updated[Customer ID])</f>
        <v>0</v>
      </c>
      <c r="U2119" s="3">
        <f>IF(IFERROR(VLOOKUP(shopping_behavior_updated[[#This Row],[Customer ID]],A2120:$A$3902,1,FALSE),0),1,0)</f>
        <v>0</v>
      </c>
    </row>
    <row r="2120" spans="1:21" x14ac:dyDescent="0.2">
      <c r="A2120" s="3">
        <v>2119</v>
      </c>
      <c r="B2120" s="3">
        <v>60</v>
      </c>
      <c r="C2120" s="3" t="s">
        <v>18</v>
      </c>
      <c r="D2120" s="3" t="s">
        <v>124</v>
      </c>
      <c r="E2120" s="3" t="s">
        <v>20</v>
      </c>
      <c r="F2120" s="3">
        <v>44</v>
      </c>
      <c r="G2120" s="3" t="s">
        <v>141</v>
      </c>
      <c r="H2120" s="3" t="s">
        <v>43</v>
      </c>
      <c r="I2120" s="3" t="s">
        <v>77</v>
      </c>
      <c r="J2120" s="3" t="s">
        <v>56</v>
      </c>
      <c r="K2120" s="3">
        <v>42</v>
      </c>
      <c r="L2120" s="3" t="s">
        <v>151</v>
      </c>
      <c r="M2120" s="3" t="str">
        <f>IF(shopping_behavior_updated[[#This Row],[Subscription Status]]="","desconocido",shopping_behavior_updated[[#This Row],[Subscription Status]])</f>
        <v>No</v>
      </c>
      <c r="N2120" s="3" t="s">
        <v>69</v>
      </c>
      <c r="O2120" s="3" t="s">
        <v>151</v>
      </c>
      <c r="P2120" s="3" t="s">
        <v>151</v>
      </c>
      <c r="Q2120" s="3">
        <v>28</v>
      </c>
      <c r="R2120" s="3" t="s">
        <v>85</v>
      </c>
      <c r="S2120" s="3" t="s">
        <v>57</v>
      </c>
      <c r="T2120" s="3">
        <f>COUNTBLANK(shopping_behavior_updated[Customer ID])</f>
        <v>0</v>
      </c>
      <c r="U2120" s="3">
        <f>IF(IFERROR(VLOOKUP(shopping_behavior_updated[[#This Row],[Customer ID]],A2121:$A$3902,1,FALSE),0),1,0)</f>
        <v>0</v>
      </c>
    </row>
    <row r="2121" spans="1:21" x14ac:dyDescent="0.2">
      <c r="A2121" s="3">
        <v>2120</v>
      </c>
      <c r="B2121" s="3">
        <v>58</v>
      </c>
      <c r="C2121" s="3" t="s">
        <v>18</v>
      </c>
      <c r="D2121" s="3" t="s">
        <v>105</v>
      </c>
      <c r="E2121" s="3" t="s">
        <v>66</v>
      </c>
      <c r="F2121" s="3">
        <v>57</v>
      </c>
      <c r="G2121" s="3" t="s">
        <v>144</v>
      </c>
      <c r="H2121" s="3" t="s">
        <v>43</v>
      </c>
      <c r="I2121" s="3" t="s">
        <v>125</v>
      </c>
      <c r="J2121" s="3" t="s">
        <v>36</v>
      </c>
      <c r="K2121" s="3">
        <v>35</v>
      </c>
      <c r="L2121" s="3" t="s">
        <v>151</v>
      </c>
      <c r="M2121" s="3" t="str">
        <f>IF(shopping_behavior_updated[[#This Row],[Subscription Status]]="","desconocido",shopping_behavior_updated[[#This Row],[Subscription Status]])</f>
        <v>No</v>
      </c>
      <c r="N2121" s="3" t="s">
        <v>73</v>
      </c>
      <c r="O2121" s="3" t="s">
        <v>151</v>
      </c>
      <c r="P2121" s="3" t="s">
        <v>151</v>
      </c>
      <c r="Q2121" s="3">
        <v>36</v>
      </c>
      <c r="R2121" s="3" t="s">
        <v>27</v>
      </c>
      <c r="S2121" s="3" t="s">
        <v>75</v>
      </c>
      <c r="T2121" s="3">
        <f>COUNTBLANK(shopping_behavior_updated[Customer ID])</f>
        <v>0</v>
      </c>
      <c r="U2121" s="3">
        <f>IF(IFERROR(VLOOKUP(shopping_behavior_updated[[#This Row],[Customer ID]],A2122:$A$3902,1,FALSE),0),1,0)</f>
        <v>0</v>
      </c>
    </row>
    <row r="2122" spans="1:21" x14ac:dyDescent="0.2">
      <c r="A2122" s="3">
        <v>2121</v>
      </c>
      <c r="B2122" s="3">
        <v>53</v>
      </c>
      <c r="C2122" s="3" t="s">
        <v>18</v>
      </c>
      <c r="D2122" s="3" t="s">
        <v>118</v>
      </c>
      <c r="E2122" s="3" t="s">
        <v>66</v>
      </c>
      <c r="F2122" s="3">
        <v>98</v>
      </c>
      <c r="G2122" s="3" t="s">
        <v>67</v>
      </c>
      <c r="H2122" s="3" t="s">
        <v>35</v>
      </c>
      <c r="I2122" s="3" t="s">
        <v>107</v>
      </c>
      <c r="J2122" s="3" t="s">
        <v>56</v>
      </c>
      <c r="K2122" s="3">
        <v>31</v>
      </c>
      <c r="L2122" s="3" t="s">
        <v>151</v>
      </c>
      <c r="M2122" s="3" t="str">
        <f>IF(shopping_behavior_updated[[#This Row],[Subscription Status]]="","desconocido",shopping_behavior_updated[[#This Row],[Subscription Status]])</f>
        <v>No</v>
      </c>
      <c r="N2122" s="3" t="s">
        <v>44</v>
      </c>
      <c r="O2122" s="3" t="s">
        <v>151</v>
      </c>
      <c r="P2122" s="3" t="s">
        <v>151</v>
      </c>
      <c r="Q2122" s="3">
        <v>38</v>
      </c>
      <c r="R2122" s="3" t="s">
        <v>45</v>
      </c>
      <c r="S2122" s="3" t="s">
        <v>57</v>
      </c>
      <c r="T2122" s="3">
        <f>COUNTBLANK(shopping_behavior_updated[Customer ID])</f>
        <v>0</v>
      </c>
      <c r="U2122" s="3">
        <f>IF(IFERROR(VLOOKUP(shopping_behavior_updated[[#This Row],[Customer ID]],A2123:$A$3902,1,FALSE),0),1,0)</f>
        <v>0</v>
      </c>
    </row>
    <row r="2123" spans="1:21" x14ac:dyDescent="0.2">
      <c r="A2123" s="3">
        <v>2122</v>
      </c>
      <c r="B2123" s="3">
        <v>43</v>
      </c>
      <c r="C2123" s="3" t="s">
        <v>18</v>
      </c>
      <c r="D2123" s="3" t="s">
        <v>131</v>
      </c>
      <c r="E2123" s="3" t="s">
        <v>66</v>
      </c>
      <c r="F2123" s="3">
        <v>68</v>
      </c>
      <c r="G2123" s="3" t="s">
        <v>119</v>
      </c>
      <c r="H2123" s="3" t="s">
        <v>43</v>
      </c>
      <c r="I2123" s="3" t="s">
        <v>77</v>
      </c>
      <c r="J2123" s="3" t="s">
        <v>24</v>
      </c>
      <c r="K2123" s="3">
        <v>35</v>
      </c>
      <c r="L2123" s="3" t="s">
        <v>151</v>
      </c>
      <c r="M2123" s="3" t="str">
        <f>IF(shopping_behavior_updated[[#This Row],[Subscription Status]]="","desconocido",shopping_behavior_updated[[#This Row],[Subscription Status]])</f>
        <v>No</v>
      </c>
      <c r="N2123" s="3" t="s">
        <v>69</v>
      </c>
      <c r="O2123" s="3" t="s">
        <v>151</v>
      </c>
      <c r="P2123" s="3" t="s">
        <v>151</v>
      </c>
      <c r="Q2123" s="3">
        <v>32</v>
      </c>
      <c r="R2123" s="3" t="s">
        <v>74</v>
      </c>
      <c r="S2123" s="3" t="s">
        <v>87</v>
      </c>
      <c r="T2123" s="3">
        <f>COUNTBLANK(shopping_behavior_updated[Customer ID])</f>
        <v>0</v>
      </c>
      <c r="U2123" s="3">
        <f>IF(IFERROR(VLOOKUP(shopping_behavior_updated[[#This Row],[Customer ID]],A2124:$A$3902,1,FALSE),0),1,0)</f>
        <v>0</v>
      </c>
    </row>
    <row r="2124" spans="1:21" x14ac:dyDescent="0.2">
      <c r="A2124" s="3">
        <v>2123</v>
      </c>
      <c r="B2124" s="3">
        <v>32</v>
      </c>
      <c r="C2124" s="3" t="s">
        <v>18</v>
      </c>
      <c r="D2124" s="3" t="s">
        <v>101</v>
      </c>
      <c r="E2124" s="3" t="s">
        <v>62</v>
      </c>
      <c r="F2124" s="3">
        <v>36</v>
      </c>
      <c r="G2124" s="3" t="s">
        <v>140</v>
      </c>
      <c r="H2124" s="3" t="s">
        <v>22</v>
      </c>
      <c r="I2124" s="3" t="s">
        <v>84</v>
      </c>
      <c r="J2124" s="3" t="s">
        <v>56</v>
      </c>
      <c r="K2124" s="3">
        <v>4</v>
      </c>
      <c r="L2124" s="3" t="s">
        <v>151</v>
      </c>
      <c r="M2124" s="3" t="str">
        <f>IF(shopping_behavior_updated[[#This Row],[Subscription Status]]="","desconocido",shopping_behavior_updated[[#This Row],[Subscription Status]])</f>
        <v>No</v>
      </c>
      <c r="N2124" s="3" t="s">
        <v>26</v>
      </c>
      <c r="O2124" s="3" t="s">
        <v>151</v>
      </c>
      <c r="P2124" s="3" t="s">
        <v>151</v>
      </c>
      <c r="Q2124" s="3">
        <v>42</v>
      </c>
      <c r="R2124" s="3" t="s">
        <v>85</v>
      </c>
      <c r="S2124" s="3" t="s">
        <v>39</v>
      </c>
      <c r="T2124" s="3">
        <f>COUNTBLANK(shopping_behavior_updated[Customer ID])</f>
        <v>0</v>
      </c>
      <c r="U2124" s="3">
        <f>IF(IFERROR(VLOOKUP(shopping_behavior_updated[[#This Row],[Customer ID]],A2125:$A$3902,1,FALSE),0),1,0)</f>
        <v>0</v>
      </c>
    </row>
    <row r="2125" spans="1:21" x14ac:dyDescent="0.2">
      <c r="A2125" s="3">
        <v>2124</v>
      </c>
      <c r="B2125" s="3">
        <v>54</v>
      </c>
      <c r="C2125" s="3" t="s">
        <v>18</v>
      </c>
      <c r="D2125" s="3" t="s">
        <v>61</v>
      </c>
      <c r="E2125" s="3" t="s">
        <v>62</v>
      </c>
      <c r="F2125" s="3">
        <v>71</v>
      </c>
      <c r="G2125" s="3" t="s">
        <v>144</v>
      </c>
      <c r="H2125" s="3" t="s">
        <v>22</v>
      </c>
      <c r="I2125" s="3" t="s">
        <v>108</v>
      </c>
      <c r="J2125" s="3" t="s">
        <v>36</v>
      </c>
      <c r="K2125" s="3">
        <v>37</v>
      </c>
      <c r="L2125" s="3" t="s">
        <v>151</v>
      </c>
      <c r="M2125" s="3" t="str">
        <f>IF(shopping_behavior_updated[[#This Row],[Subscription Status]]="","desconocido",shopping_behavior_updated[[#This Row],[Subscription Status]])</f>
        <v>No</v>
      </c>
      <c r="N2125" s="3" t="s">
        <v>26</v>
      </c>
      <c r="O2125" s="3" t="s">
        <v>151</v>
      </c>
      <c r="P2125" s="3" t="s">
        <v>151</v>
      </c>
      <c r="Q2125" s="3">
        <v>22</v>
      </c>
      <c r="R2125" s="3" t="s">
        <v>85</v>
      </c>
      <c r="S2125" s="3" t="s">
        <v>75</v>
      </c>
      <c r="T2125" s="3">
        <f>COUNTBLANK(shopping_behavior_updated[Customer ID])</f>
        <v>0</v>
      </c>
      <c r="U2125" s="3">
        <f>IF(IFERROR(VLOOKUP(shopping_behavior_updated[[#This Row],[Customer ID]],A2126:$A$3902,1,FALSE),0),1,0)</f>
        <v>0</v>
      </c>
    </row>
    <row r="2126" spans="1:21" x14ac:dyDescent="0.2">
      <c r="A2126" s="3">
        <v>2125</v>
      </c>
      <c r="B2126" s="3">
        <v>47</v>
      </c>
      <c r="C2126" s="3" t="s">
        <v>18</v>
      </c>
      <c r="D2126" s="3" t="s">
        <v>86</v>
      </c>
      <c r="E2126" s="3" t="s">
        <v>20</v>
      </c>
      <c r="F2126" s="3">
        <v>60</v>
      </c>
      <c r="G2126" s="3" t="s">
        <v>42</v>
      </c>
      <c r="H2126" s="3" t="s">
        <v>43</v>
      </c>
      <c r="I2126" s="3" t="s">
        <v>84</v>
      </c>
      <c r="J2126" s="3" t="s">
        <v>56</v>
      </c>
      <c r="K2126" s="3">
        <v>42</v>
      </c>
      <c r="L2126" s="3" t="s">
        <v>151</v>
      </c>
      <c r="M2126" s="3" t="str">
        <f>IF(shopping_behavior_updated[[#This Row],[Subscription Status]]="","desconocido",shopping_behavior_updated[[#This Row],[Subscription Status]])</f>
        <v>No</v>
      </c>
      <c r="N2126" s="3" t="s">
        <v>44</v>
      </c>
      <c r="O2126" s="3" t="s">
        <v>151</v>
      </c>
      <c r="P2126" s="3" t="s">
        <v>151</v>
      </c>
      <c r="Q2126" s="3">
        <v>22</v>
      </c>
      <c r="R2126" s="3" t="s">
        <v>27</v>
      </c>
      <c r="S2126" s="3" t="s">
        <v>57</v>
      </c>
      <c r="T2126" s="3">
        <f>COUNTBLANK(shopping_behavior_updated[Customer ID])</f>
        <v>0</v>
      </c>
      <c r="U2126" s="3">
        <f>IF(IFERROR(VLOOKUP(shopping_behavior_updated[[#This Row],[Customer ID]],A2127:$A$3902,1,FALSE),0),1,0)</f>
        <v>0</v>
      </c>
    </row>
    <row r="2127" spans="1:21" x14ac:dyDescent="0.2">
      <c r="A2127" s="3">
        <v>2126</v>
      </c>
      <c r="B2127" s="3">
        <v>57</v>
      </c>
      <c r="C2127" s="3" t="s">
        <v>18</v>
      </c>
      <c r="D2127" s="3" t="s">
        <v>61</v>
      </c>
      <c r="E2127" s="3" t="s">
        <v>62</v>
      </c>
      <c r="F2127" s="3">
        <v>87</v>
      </c>
      <c r="G2127" s="3" t="s">
        <v>81</v>
      </c>
      <c r="H2127" s="3" t="s">
        <v>43</v>
      </c>
      <c r="I2127" s="3" t="s">
        <v>117</v>
      </c>
      <c r="J2127" s="3" t="s">
        <v>56</v>
      </c>
      <c r="K2127" s="3">
        <v>48</v>
      </c>
      <c r="L2127" s="3" t="s">
        <v>151</v>
      </c>
      <c r="M2127" s="3" t="str">
        <f>IF(shopping_behavior_updated[[#This Row],[Subscription Status]]="","desconocido",shopping_behavior_updated[[#This Row],[Subscription Status]])</f>
        <v>No</v>
      </c>
      <c r="N2127" s="3" t="s">
        <v>73</v>
      </c>
      <c r="O2127" s="3" t="s">
        <v>151</v>
      </c>
      <c r="P2127" s="3" t="s">
        <v>151</v>
      </c>
      <c r="Q2127" s="3">
        <v>31</v>
      </c>
      <c r="R2127" s="3" t="s">
        <v>45</v>
      </c>
      <c r="S2127" s="3" t="s">
        <v>57</v>
      </c>
      <c r="T2127" s="3">
        <f>COUNTBLANK(shopping_behavior_updated[Customer ID])</f>
        <v>0</v>
      </c>
      <c r="U2127" s="3">
        <f>IF(IFERROR(VLOOKUP(shopping_behavior_updated[[#This Row],[Customer ID]],A2128:$A$3902,1,FALSE),0),1,0)</f>
        <v>0</v>
      </c>
    </row>
    <row r="2128" spans="1:21" x14ac:dyDescent="0.2">
      <c r="A2128" s="3">
        <v>2127</v>
      </c>
      <c r="B2128" s="3">
        <v>63</v>
      </c>
      <c r="C2128" s="3" t="s">
        <v>18</v>
      </c>
      <c r="D2128" s="3" t="s">
        <v>70</v>
      </c>
      <c r="E2128" s="3" t="s">
        <v>41</v>
      </c>
      <c r="F2128" s="3">
        <v>38</v>
      </c>
      <c r="G2128" s="3" t="s">
        <v>89</v>
      </c>
      <c r="H2128" s="3" t="s">
        <v>91</v>
      </c>
      <c r="I2128" s="3" t="s">
        <v>135</v>
      </c>
      <c r="J2128" s="3" t="s">
        <v>24</v>
      </c>
      <c r="K2128" s="3">
        <v>41</v>
      </c>
      <c r="L2128" s="3" t="s">
        <v>151</v>
      </c>
      <c r="M2128" s="3" t="str">
        <f>IF(shopping_behavior_updated[[#This Row],[Subscription Status]]="","desconocido",shopping_behavior_updated[[#This Row],[Subscription Status]])</f>
        <v>No</v>
      </c>
      <c r="N2128" s="3" t="s">
        <v>26</v>
      </c>
      <c r="O2128" s="3" t="s">
        <v>151</v>
      </c>
      <c r="P2128" s="3" t="s">
        <v>151</v>
      </c>
      <c r="Q2128" s="3">
        <v>28</v>
      </c>
      <c r="R2128" s="3" t="s">
        <v>38</v>
      </c>
      <c r="S2128" s="3" t="s">
        <v>87</v>
      </c>
      <c r="T2128" s="3">
        <f>COUNTBLANK(shopping_behavior_updated[Customer ID])</f>
        <v>0</v>
      </c>
      <c r="U2128" s="3">
        <f>IF(IFERROR(VLOOKUP(shopping_behavior_updated[[#This Row],[Customer ID]],A2129:$A$3902,1,FALSE),0),1,0)</f>
        <v>0</v>
      </c>
    </row>
    <row r="2129" spans="1:21" x14ac:dyDescent="0.2">
      <c r="A2129" s="3">
        <v>2128</v>
      </c>
      <c r="B2129" s="3">
        <v>70</v>
      </c>
      <c r="C2129" s="3" t="s">
        <v>18</v>
      </c>
      <c r="D2129" s="3" t="s">
        <v>136</v>
      </c>
      <c r="E2129" s="3" t="s">
        <v>41</v>
      </c>
      <c r="F2129" s="3">
        <v>45</v>
      </c>
      <c r="G2129" s="3" t="s">
        <v>97</v>
      </c>
      <c r="H2129" s="3" t="s">
        <v>43</v>
      </c>
      <c r="I2129" s="3" t="s">
        <v>125</v>
      </c>
      <c r="J2129" s="3" t="s">
        <v>36</v>
      </c>
      <c r="K2129" s="3">
        <v>45</v>
      </c>
      <c r="L2129" s="3" t="s">
        <v>151</v>
      </c>
      <c r="M2129" s="3" t="str">
        <f>IF(shopping_behavior_updated[[#This Row],[Subscription Status]]="","desconocido",shopping_behavior_updated[[#This Row],[Subscription Status]])</f>
        <v>No</v>
      </c>
      <c r="N2129" s="3" t="s">
        <v>69</v>
      </c>
      <c r="O2129" s="3" t="s">
        <v>151</v>
      </c>
      <c r="P2129" s="3" t="s">
        <v>151</v>
      </c>
      <c r="Q2129" s="3">
        <v>40</v>
      </c>
      <c r="R2129" s="3" t="s">
        <v>85</v>
      </c>
      <c r="S2129" s="3" t="s">
        <v>39</v>
      </c>
      <c r="T2129" s="3">
        <f>COUNTBLANK(shopping_behavior_updated[Customer ID])</f>
        <v>0</v>
      </c>
      <c r="U2129" s="3">
        <f>IF(IFERROR(VLOOKUP(shopping_behavior_updated[[#This Row],[Customer ID]],A2130:$A$3902,1,FALSE),0),1,0)</f>
        <v>0</v>
      </c>
    </row>
    <row r="2130" spans="1:21" x14ac:dyDescent="0.2">
      <c r="A2130" s="3">
        <v>2129</v>
      </c>
      <c r="B2130" s="3">
        <v>62</v>
      </c>
      <c r="C2130" s="3" t="s">
        <v>18</v>
      </c>
      <c r="D2130" s="3" t="s">
        <v>61</v>
      </c>
      <c r="E2130" s="3" t="s">
        <v>62</v>
      </c>
      <c r="F2130" s="3">
        <v>47</v>
      </c>
      <c r="G2130" s="3" t="s">
        <v>129</v>
      </c>
      <c r="H2130" s="3" t="s">
        <v>22</v>
      </c>
      <c r="I2130" s="3" t="s">
        <v>108</v>
      </c>
      <c r="J2130" s="3" t="s">
        <v>56</v>
      </c>
      <c r="K2130" s="3">
        <v>27</v>
      </c>
      <c r="L2130" s="3" t="s">
        <v>151</v>
      </c>
      <c r="M2130" s="3" t="str">
        <f>IF(shopping_behavior_updated[[#This Row],[Subscription Status]]="","desconocido",shopping_behavior_updated[[#This Row],[Subscription Status]])</f>
        <v>No</v>
      </c>
      <c r="N2130" s="3" t="s">
        <v>69</v>
      </c>
      <c r="O2130" s="3" t="s">
        <v>151</v>
      </c>
      <c r="P2130" s="3" t="s">
        <v>151</v>
      </c>
      <c r="Q2130" s="3">
        <v>21</v>
      </c>
      <c r="R2130" s="3" t="s">
        <v>45</v>
      </c>
      <c r="S2130" s="3" t="s">
        <v>39</v>
      </c>
      <c r="T2130" s="3">
        <f>COUNTBLANK(shopping_behavior_updated[Customer ID])</f>
        <v>0</v>
      </c>
      <c r="U2130" s="3">
        <f>IF(IFERROR(VLOOKUP(shopping_behavior_updated[[#This Row],[Customer ID]],A2131:$A$3902,1,FALSE),0),1,0)</f>
        <v>0</v>
      </c>
    </row>
    <row r="2131" spans="1:21" x14ac:dyDescent="0.2">
      <c r="A2131" s="3">
        <v>2130</v>
      </c>
      <c r="B2131" s="3">
        <v>40</v>
      </c>
      <c r="C2131" s="3" t="s">
        <v>18</v>
      </c>
      <c r="D2131" s="3" t="s">
        <v>86</v>
      </c>
      <c r="E2131" s="3" t="s">
        <v>20</v>
      </c>
      <c r="F2131" s="3">
        <v>57</v>
      </c>
      <c r="G2131" s="3" t="s">
        <v>147</v>
      </c>
      <c r="H2131" s="3" t="s">
        <v>22</v>
      </c>
      <c r="I2131" s="3" t="s">
        <v>120</v>
      </c>
      <c r="J2131" s="3" t="s">
        <v>56</v>
      </c>
      <c r="K2131" s="3">
        <v>28</v>
      </c>
      <c r="L2131" s="3" t="s">
        <v>151</v>
      </c>
      <c r="M2131" s="3" t="str">
        <f>IF(shopping_behavior_updated[[#This Row],[Subscription Status]]="","desconocido",shopping_behavior_updated[[#This Row],[Subscription Status]])</f>
        <v>No</v>
      </c>
      <c r="N2131" s="3" t="s">
        <v>73</v>
      </c>
      <c r="O2131" s="3" t="s">
        <v>151</v>
      </c>
      <c r="P2131" s="3" t="s">
        <v>151</v>
      </c>
      <c r="Q2131" s="3">
        <v>12</v>
      </c>
      <c r="R2131" s="3" t="s">
        <v>45</v>
      </c>
      <c r="S2131" s="3" t="s">
        <v>96</v>
      </c>
      <c r="T2131" s="3">
        <f>COUNTBLANK(shopping_behavior_updated[Customer ID])</f>
        <v>0</v>
      </c>
      <c r="U2131" s="3">
        <f>IF(IFERROR(VLOOKUP(shopping_behavior_updated[[#This Row],[Customer ID]],A2132:$A$3902,1,FALSE),0),1,0)</f>
        <v>0</v>
      </c>
    </row>
    <row r="2132" spans="1:21" x14ac:dyDescent="0.2">
      <c r="A2132" s="3">
        <v>2131</v>
      </c>
      <c r="B2132" s="3">
        <v>25</v>
      </c>
      <c r="C2132" s="3" t="s">
        <v>18</v>
      </c>
      <c r="D2132" s="3" t="s">
        <v>131</v>
      </c>
      <c r="E2132" s="3" t="s">
        <v>66</v>
      </c>
      <c r="F2132" s="3">
        <v>68</v>
      </c>
      <c r="G2132" s="3" t="s">
        <v>116</v>
      </c>
      <c r="H2132" s="3" t="s">
        <v>22</v>
      </c>
      <c r="I2132" s="3" t="s">
        <v>82</v>
      </c>
      <c r="J2132" s="3" t="s">
        <v>52</v>
      </c>
      <c r="K2132" s="3">
        <v>37</v>
      </c>
      <c r="L2132" s="3" t="s">
        <v>151</v>
      </c>
      <c r="M2132" s="3" t="str">
        <f>IF(shopping_behavior_updated[[#This Row],[Subscription Status]]="","desconocido",shopping_behavior_updated[[#This Row],[Subscription Status]])</f>
        <v>No</v>
      </c>
      <c r="N2132" s="3" t="s">
        <v>37</v>
      </c>
      <c r="O2132" s="3" t="s">
        <v>151</v>
      </c>
      <c r="P2132" s="3" t="s">
        <v>151</v>
      </c>
      <c r="Q2132" s="3">
        <v>33</v>
      </c>
      <c r="R2132" s="3" t="s">
        <v>38</v>
      </c>
      <c r="S2132" s="3" t="s">
        <v>48</v>
      </c>
      <c r="T2132" s="3">
        <f>COUNTBLANK(shopping_behavior_updated[Customer ID])</f>
        <v>0</v>
      </c>
      <c r="U2132" s="3">
        <f>IF(IFERROR(VLOOKUP(shopping_behavior_updated[[#This Row],[Customer ID]],A2133:$A$3902,1,FALSE),0),1,0)</f>
        <v>0</v>
      </c>
    </row>
    <row r="2133" spans="1:21" x14ac:dyDescent="0.2">
      <c r="A2133" s="3">
        <v>2132</v>
      </c>
      <c r="B2133" s="3">
        <v>19</v>
      </c>
      <c r="C2133" s="3" t="s">
        <v>18</v>
      </c>
      <c r="D2133" s="3" t="s">
        <v>58</v>
      </c>
      <c r="E2133" s="3" t="s">
        <v>20</v>
      </c>
      <c r="F2133" s="3">
        <v>52</v>
      </c>
      <c r="G2133" s="3" t="s">
        <v>55</v>
      </c>
      <c r="H2133" s="3" t="s">
        <v>43</v>
      </c>
      <c r="I2133" s="3" t="s">
        <v>107</v>
      </c>
      <c r="J2133" s="3" t="s">
        <v>56</v>
      </c>
      <c r="K2133" s="3">
        <v>36</v>
      </c>
      <c r="L2133" s="3" t="s">
        <v>151</v>
      </c>
      <c r="M2133" s="3" t="str">
        <f>IF(shopping_behavior_updated[[#This Row],[Subscription Status]]="","desconocido",shopping_behavior_updated[[#This Row],[Subscription Status]])</f>
        <v>No</v>
      </c>
      <c r="N2133" s="3" t="s">
        <v>26</v>
      </c>
      <c r="O2133" s="3" t="s">
        <v>151</v>
      </c>
      <c r="P2133" s="3" t="s">
        <v>151</v>
      </c>
      <c r="Q2133" s="3">
        <v>9</v>
      </c>
      <c r="R2133" s="3" t="s">
        <v>74</v>
      </c>
      <c r="S2133" s="3" t="s">
        <v>28</v>
      </c>
      <c r="T2133" s="3">
        <f>COUNTBLANK(shopping_behavior_updated[Customer ID])</f>
        <v>0</v>
      </c>
      <c r="U2133" s="3">
        <f>IF(IFERROR(VLOOKUP(shopping_behavior_updated[[#This Row],[Customer ID]],A2134:$A$3902,1,FALSE),0),1,0)</f>
        <v>0</v>
      </c>
    </row>
    <row r="2134" spans="1:21" x14ac:dyDescent="0.2">
      <c r="A2134" s="3">
        <v>2133</v>
      </c>
      <c r="B2134" s="3">
        <v>25</v>
      </c>
      <c r="C2134" s="3" t="s">
        <v>18</v>
      </c>
      <c r="D2134" s="3" t="s">
        <v>86</v>
      </c>
      <c r="E2134" s="3" t="s">
        <v>20</v>
      </c>
      <c r="F2134" s="3">
        <v>87</v>
      </c>
      <c r="G2134" s="3" t="s">
        <v>128</v>
      </c>
      <c r="H2134" s="3" t="s">
        <v>43</v>
      </c>
      <c r="I2134" s="3" t="s">
        <v>135</v>
      </c>
      <c r="J2134" s="3" t="s">
        <v>56</v>
      </c>
      <c r="K2134" s="3">
        <v>47</v>
      </c>
      <c r="L2134" s="3" t="s">
        <v>151</v>
      </c>
      <c r="M2134" s="3" t="str">
        <f>IF(shopping_behavior_updated[[#This Row],[Subscription Status]]="","desconocido",shopping_behavior_updated[[#This Row],[Subscription Status]])</f>
        <v>No</v>
      </c>
      <c r="N2134" s="3" t="s">
        <v>69</v>
      </c>
      <c r="O2134" s="3" t="s">
        <v>151</v>
      </c>
      <c r="P2134" s="3" t="s">
        <v>151</v>
      </c>
      <c r="Q2134" s="3">
        <v>15</v>
      </c>
      <c r="R2134" s="3" t="s">
        <v>85</v>
      </c>
      <c r="S2134" s="3" t="s">
        <v>39</v>
      </c>
      <c r="T2134" s="3">
        <f>COUNTBLANK(shopping_behavior_updated[Customer ID])</f>
        <v>0</v>
      </c>
      <c r="U2134" s="3">
        <f>IF(IFERROR(VLOOKUP(shopping_behavior_updated[[#This Row],[Customer ID]],A2135:$A$3902,1,FALSE),0),1,0)</f>
        <v>0</v>
      </c>
    </row>
    <row r="2135" spans="1:21" x14ac:dyDescent="0.2">
      <c r="A2135" s="3">
        <v>2134</v>
      </c>
      <c r="B2135" s="3">
        <v>21</v>
      </c>
      <c r="C2135" s="3" t="s">
        <v>18</v>
      </c>
      <c r="D2135" s="3" t="s">
        <v>123</v>
      </c>
      <c r="E2135" s="3" t="s">
        <v>66</v>
      </c>
      <c r="F2135" s="3">
        <v>34</v>
      </c>
      <c r="G2135" s="3" t="s">
        <v>30</v>
      </c>
      <c r="H2135" s="3" t="s">
        <v>43</v>
      </c>
      <c r="I2135" s="3" t="s">
        <v>77</v>
      </c>
      <c r="J2135" s="3" t="s">
        <v>52</v>
      </c>
      <c r="K2135" s="3">
        <v>38</v>
      </c>
      <c r="L2135" s="3" t="s">
        <v>151</v>
      </c>
      <c r="M2135" s="3" t="str">
        <f>IF(shopping_behavior_updated[[#This Row],[Subscription Status]]="","desconocido",shopping_behavior_updated[[#This Row],[Subscription Status]])</f>
        <v>No</v>
      </c>
      <c r="N2135" s="3" t="s">
        <v>53</v>
      </c>
      <c r="O2135" s="3" t="s">
        <v>151</v>
      </c>
      <c r="P2135" s="3" t="s">
        <v>151</v>
      </c>
      <c r="Q2135" s="3">
        <v>13</v>
      </c>
      <c r="R2135" s="3" t="s">
        <v>74</v>
      </c>
      <c r="S2135" s="3" t="s">
        <v>48</v>
      </c>
      <c r="T2135" s="3">
        <f>COUNTBLANK(shopping_behavior_updated[Customer ID])</f>
        <v>0</v>
      </c>
      <c r="U2135" s="3">
        <f>IF(IFERROR(VLOOKUP(shopping_behavior_updated[[#This Row],[Customer ID]],A2136:$A$3902,1,FALSE),0),1,0)</f>
        <v>0</v>
      </c>
    </row>
    <row r="2136" spans="1:21" x14ac:dyDescent="0.2">
      <c r="A2136" s="3">
        <v>2135</v>
      </c>
      <c r="B2136" s="3">
        <v>55</v>
      </c>
      <c r="C2136" s="3" t="s">
        <v>18</v>
      </c>
      <c r="D2136" s="3" t="s">
        <v>40</v>
      </c>
      <c r="E2136" s="3" t="s">
        <v>41</v>
      </c>
      <c r="F2136" s="3">
        <v>41</v>
      </c>
      <c r="G2136" s="3" t="s">
        <v>140</v>
      </c>
      <c r="H2136" s="3" t="s">
        <v>91</v>
      </c>
      <c r="I2136" s="3" t="s">
        <v>31</v>
      </c>
      <c r="J2136" s="3" t="s">
        <v>24</v>
      </c>
      <c r="K2136" s="3">
        <v>29</v>
      </c>
      <c r="L2136" s="3" t="s">
        <v>151</v>
      </c>
      <c r="M2136" s="3" t="str">
        <f>IF(shopping_behavior_updated[[#This Row],[Subscription Status]]="","desconocido",shopping_behavior_updated[[#This Row],[Subscription Status]])</f>
        <v>No</v>
      </c>
      <c r="N2136" s="3" t="s">
        <v>53</v>
      </c>
      <c r="O2136" s="3" t="s">
        <v>151</v>
      </c>
      <c r="P2136" s="3" t="s">
        <v>151</v>
      </c>
      <c r="Q2136" s="3">
        <v>35</v>
      </c>
      <c r="R2136" s="3" t="s">
        <v>38</v>
      </c>
      <c r="S2136" s="3" t="s">
        <v>28</v>
      </c>
      <c r="T2136" s="3">
        <f>COUNTBLANK(shopping_behavior_updated[Customer ID])</f>
        <v>0</v>
      </c>
      <c r="U2136" s="3">
        <f>IF(IFERROR(VLOOKUP(shopping_behavior_updated[[#This Row],[Customer ID]],A2137:$A$3902,1,FALSE),0),1,0)</f>
        <v>0</v>
      </c>
    </row>
    <row r="2137" spans="1:21" x14ac:dyDescent="0.2">
      <c r="A2137" s="3">
        <v>2136</v>
      </c>
      <c r="B2137" s="3">
        <v>34</v>
      </c>
      <c r="C2137" s="3" t="s">
        <v>18</v>
      </c>
      <c r="D2137" s="3" t="s">
        <v>88</v>
      </c>
      <c r="E2137" s="3" t="s">
        <v>66</v>
      </c>
      <c r="F2137" s="3">
        <v>94</v>
      </c>
      <c r="G2137" s="3" t="s">
        <v>98</v>
      </c>
      <c r="H2137" s="3" t="s">
        <v>35</v>
      </c>
      <c r="I2137" s="3" t="s">
        <v>133</v>
      </c>
      <c r="J2137" s="3" t="s">
        <v>24</v>
      </c>
      <c r="K2137" s="3">
        <v>46</v>
      </c>
      <c r="L2137" s="3" t="s">
        <v>151</v>
      </c>
      <c r="M2137" s="3" t="str">
        <f>IF(shopping_behavior_updated[[#This Row],[Subscription Status]]="","desconocido",shopping_behavior_updated[[#This Row],[Subscription Status]])</f>
        <v>No</v>
      </c>
      <c r="N2137" s="3" t="s">
        <v>44</v>
      </c>
      <c r="O2137" s="3" t="s">
        <v>151</v>
      </c>
      <c r="P2137" s="3" t="s">
        <v>151</v>
      </c>
      <c r="Q2137" s="3">
        <v>1</v>
      </c>
      <c r="R2137" s="3" t="s">
        <v>85</v>
      </c>
      <c r="S2137" s="3" t="s">
        <v>96</v>
      </c>
      <c r="T2137" s="3">
        <f>COUNTBLANK(shopping_behavior_updated[Customer ID])</f>
        <v>0</v>
      </c>
      <c r="U2137" s="3">
        <f>IF(IFERROR(VLOOKUP(shopping_behavior_updated[[#This Row],[Customer ID]],A2138:$A$3902,1,FALSE),0),1,0)</f>
        <v>0</v>
      </c>
    </row>
    <row r="2138" spans="1:21" x14ac:dyDescent="0.2">
      <c r="A2138" s="3">
        <v>2137</v>
      </c>
      <c r="B2138" s="3">
        <v>47</v>
      </c>
      <c r="C2138" s="3" t="s">
        <v>18</v>
      </c>
      <c r="D2138" s="3" t="s">
        <v>88</v>
      </c>
      <c r="E2138" s="3" t="s">
        <v>66</v>
      </c>
      <c r="F2138" s="3">
        <v>93</v>
      </c>
      <c r="G2138" s="3" t="s">
        <v>83</v>
      </c>
      <c r="H2138" s="3" t="s">
        <v>43</v>
      </c>
      <c r="I2138" s="3" t="s">
        <v>107</v>
      </c>
      <c r="J2138" s="3" t="s">
        <v>52</v>
      </c>
      <c r="K2138" s="3">
        <v>28</v>
      </c>
      <c r="L2138" s="3" t="s">
        <v>151</v>
      </c>
      <c r="M2138" s="3" t="str">
        <f>IF(shopping_behavior_updated[[#This Row],[Subscription Status]]="","desconocido",shopping_behavior_updated[[#This Row],[Subscription Status]])</f>
        <v>No</v>
      </c>
      <c r="N2138" s="3" t="s">
        <v>53</v>
      </c>
      <c r="O2138" s="3" t="s">
        <v>151</v>
      </c>
      <c r="P2138" s="3" t="s">
        <v>151</v>
      </c>
      <c r="Q2138" s="3">
        <v>25</v>
      </c>
      <c r="R2138" s="3" t="s">
        <v>74</v>
      </c>
      <c r="S2138" s="3" t="s">
        <v>28</v>
      </c>
      <c r="T2138" s="3">
        <f>COUNTBLANK(shopping_behavior_updated[Customer ID])</f>
        <v>0</v>
      </c>
      <c r="U2138" s="3">
        <f>IF(IFERROR(VLOOKUP(shopping_behavior_updated[[#This Row],[Customer ID]],A2139:$A$3902,1,FALSE),0),1,0)</f>
        <v>0</v>
      </c>
    </row>
    <row r="2139" spans="1:21" x14ac:dyDescent="0.2">
      <c r="A2139" s="3">
        <v>2138</v>
      </c>
      <c r="B2139" s="3">
        <v>27</v>
      </c>
      <c r="C2139" s="3" t="s">
        <v>18</v>
      </c>
      <c r="D2139" s="3" t="s">
        <v>124</v>
      </c>
      <c r="E2139" s="3" t="s">
        <v>20</v>
      </c>
      <c r="F2139" s="3">
        <v>51</v>
      </c>
      <c r="G2139" s="3" t="s">
        <v>115</v>
      </c>
      <c r="H2139" s="3" t="s">
        <v>91</v>
      </c>
      <c r="I2139" s="3" t="s">
        <v>72</v>
      </c>
      <c r="J2139" s="3" t="s">
        <v>24</v>
      </c>
      <c r="K2139" s="3">
        <v>46</v>
      </c>
      <c r="L2139" s="3" t="s">
        <v>151</v>
      </c>
      <c r="M2139" s="3" t="str">
        <f>IF(shopping_behavior_updated[[#This Row],[Subscription Status]]="","desconocido",shopping_behavior_updated[[#This Row],[Subscription Status]])</f>
        <v>No</v>
      </c>
      <c r="N2139" s="3" t="s">
        <v>69</v>
      </c>
      <c r="O2139" s="3" t="s">
        <v>151</v>
      </c>
      <c r="P2139" s="3" t="s">
        <v>151</v>
      </c>
      <c r="Q2139" s="3">
        <v>20</v>
      </c>
      <c r="R2139" s="3" t="s">
        <v>38</v>
      </c>
      <c r="S2139" s="3" t="s">
        <v>96</v>
      </c>
      <c r="T2139" s="3">
        <f>COUNTBLANK(shopping_behavior_updated[Customer ID])</f>
        <v>0</v>
      </c>
      <c r="U2139" s="3">
        <f>IF(IFERROR(VLOOKUP(shopping_behavior_updated[[#This Row],[Customer ID]],A2140:$A$3902,1,FALSE),0),1,0)</f>
        <v>0</v>
      </c>
    </row>
    <row r="2140" spans="1:21" x14ac:dyDescent="0.2">
      <c r="A2140" s="3">
        <v>2139</v>
      </c>
      <c r="B2140" s="3">
        <v>67</v>
      </c>
      <c r="C2140" s="3" t="s">
        <v>18</v>
      </c>
      <c r="D2140" s="3" t="s">
        <v>29</v>
      </c>
      <c r="E2140" s="3" t="s">
        <v>20</v>
      </c>
      <c r="F2140" s="3">
        <v>42</v>
      </c>
      <c r="G2140" s="3" t="s">
        <v>90</v>
      </c>
      <c r="H2140" s="3" t="s">
        <v>43</v>
      </c>
      <c r="I2140" s="3" t="s">
        <v>84</v>
      </c>
      <c r="J2140" s="3" t="s">
        <v>56</v>
      </c>
      <c r="K2140" s="3">
        <v>28</v>
      </c>
      <c r="L2140" s="3" t="s">
        <v>151</v>
      </c>
      <c r="M2140" s="3" t="str">
        <f>IF(shopping_behavior_updated[[#This Row],[Subscription Status]]="","desconocido",shopping_behavior_updated[[#This Row],[Subscription Status]])</f>
        <v>No</v>
      </c>
      <c r="N2140" s="3" t="s">
        <v>44</v>
      </c>
      <c r="O2140" s="3" t="s">
        <v>151</v>
      </c>
      <c r="P2140" s="3" t="s">
        <v>151</v>
      </c>
      <c r="Q2140" s="3">
        <v>36</v>
      </c>
      <c r="R2140" s="3" t="s">
        <v>27</v>
      </c>
      <c r="S2140" s="3" t="s">
        <v>57</v>
      </c>
      <c r="T2140" s="3">
        <f>COUNTBLANK(shopping_behavior_updated[Customer ID])</f>
        <v>0</v>
      </c>
      <c r="U2140" s="3">
        <f>IF(IFERROR(VLOOKUP(shopping_behavior_updated[[#This Row],[Customer ID]],A2141:$A$3902,1,FALSE),0),1,0)</f>
        <v>0</v>
      </c>
    </row>
    <row r="2141" spans="1:21" x14ac:dyDescent="0.2">
      <c r="A2141" s="3">
        <v>2140</v>
      </c>
      <c r="B2141" s="3">
        <v>40</v>
      </c>
      <c r="C2141" s="3" t="s">
        <v>18</v>
      </c>
      <c r="D2141" s="3" t="s">
        <v>136</v>
      </c>
      <c r="E2141" s="3" t="s">
        <v>41</v>
      </c>
      <c r="F2141" s="3">
        <v>95</v>
      </c>
      <c r="G2141" s="3" t="s">
        <v>83</v>
      </c>
      <c r="H2141" s="3" t="s">
        <v>43</v>
      </c>
      <c r="I2141" s="3" t="s">
        <v>107</v>
      </c>
      <c r="J2141" s="3" t="s">
        <v>24</v>
      </c>
      <c r="K2141" s="3">
        <v>3</v>
      </c>
      <c r="L2141" s="3" t="s">
        <v>151</v>
      </c>
      <c r="M2141" s="3" t="str">
        <f>IF(shopping_behavior_updated[[#This Row],[Subscription Status]]="","desconocido",shopping_behavior_updated[[#This Row],[Subscription Status]])</f>
        <v>No</v>
      </c>
      <c r="N2141" s="3" t="s">
        <v>37</v>
      </c>
      <c r="O2141" s="3" t="s">
        <v>151</v>
      </c>
      <c r="P2141" s="3" t="s">
        <v>151</v>
      </c>
      <c r="Q2141" s="3">
        <v>33</v>
      </c>
      <c r="R2141" s="3" t="s">
        <v>32</v>
      </c>
      <c r="S2141" s="3" t="s">
        <v>39</v>
      </c>
      <c r="T2141" s="3">
        <f>COUNTBLANK(shopping_behavior_updated[Customer ID])</f>
        <v>0</v>
      </c>
      <c r="U2141" s="3">
        <f>IF(IFERROR(VLOOKUP(shopping_behavior_updated[[#This Row],[Customer ID]],A2142:$A$3902,1,FALSE),0),1,0)</f>
        <v>0</v>
      </c>
    </row>
    <row r="2142" spans="1:21" x14ac:dyDescent="0.2">
      <c r="A2142" s="3">
        <v>2141</v>
      </c>
      <c r="B2142" s="3">
        <v>53</v>
      </c>
      <c r="C2142" s="3" t="s">
        <v>18</v>
      </c>
      <c r="D2142" s="3" t="s">
        <v>65</v>
      </c>
      <c r="E2142" s="3" t="s">
        <v>66</v>
      </c>
      <c r="F2142" s="3">
        <v>90</v>
      </c>
      <c r="G2142" s="3" t="s">
        <v>129</v>
      </c>
      <c r="H2142" s="3" t="s">
        <v>43</v>
      </c>
      <c r="I2142" s="3" t="s">
        <v>109</v>
      </c>
      <c r="J2142" s="3" t="s">
        <v>56</v>
      </c>
      <c r="K2142" s="3">
        <v>37</v>
      </c>
      <c r="L2142" s="3" t="s">
        <v>151</v>
      </c>
      <c r="M2142" s="3" t="str">
        <f>IF(shopping_behavior_updated[[#This Row],[Subscription Status]]="","desconocido",shopping_behavior_updated[[#This Row],[Subscription Status]])</f>
        <v>No</v>
      </c>
      <c r="N2142" s="3" t="s">
        <v>53</v>
      </c>
      <c r="O2142" s="3" t="s">
        <v>151</v>
      </c>
      <c r="P2142" s="3" t="s">
        <v>151</v>
      </c>
      <c r="Q2142" s="3">
        <v>36</v>
      </c>
      <c r="R2142" s="3" t="s">
        <v>32</v>
      </c>
      <c r="S2142" s="3" t="s">
        <v>28</v>
      </c>
      <c r="T2142" s="3">
        <f>COUNTBLANK(shopping_behavior_updated[Customer ID])</f>
        <v>0</v>
      </c>
      <c r="U2142" s="3">
        <f>IF(IFERROR(VLOOKUP(shopping_behavior_updated[[#This Row],[Customer ID]],A2143:$A$3902,1,FALSE),0),1,0)</f>
        <v>0</v>
      </c>
    </row>
    <row r="2143" spans="1:21" x14ac:dyDescent="0.2">
      <c r="A2143" s="3">
        <v>2142</v>
      </c>
      <c r="B2143" s="3">
        <v>24</v>
      </c>
      <c r="C2143" s="3" t="s">
        <v>18</v>
      </c>
      <c r="D2143" s="3" t="s">
        <v>80</v>
      </c>
      <c r="E2143" s="3" t="s">
        <v>20</v>
      </c>
      <c r="F2143" s="3">
        <v>98</v>
      </c>
      <c r="G2143" s="3" t="s">
        <v>21</v>
      </c>
      <c r="H2143" s="3" t="s">
        <v>43</v>
      </c>
      <c r="I2143" s="3" t="s">
        <v>99</v>
      </c>
      <c r="J2143" s="3" t="s">
        <v>24</v>
      </c>
      <c r="K2143" s="3">
        <v>41</v>
      </c>
      <c r="L2143" s="3" t="s">
        <v>151</v>
      </c>
      <c r="M2143" s="3" t="str">
        <f>IF(shopping_behavior_updated[[#This Row],[Subscription Status]]="","desconocido",shopping_behavior_updated[[#This Row],[Subscription Status]])</f>
        <v>No</v>
      </c>
      <c r="N2143" s="3" t="s">
        <v>69</v>
      </c>
      <c r="O2143" s="3" t="s">
        <v>151</v>
      </c>
      <c r="P2143" s="3" t="s">
        <v>151</v>
      </c>
      <c r="Q2143" s="3">
        <v>32</v>
      </c>
      <c r="R2143" s="3" t="s">
        <v>45</v>
      </c>
      <c r="S2143" s="3" t="s">
        <v>48</v>
      </c>
      <c r="T2143" s="3">
        <f>COUNTBLANK(shopping_behavior_updated[Customer ID])</f>
        <v>0</v>
      </c>
      <c r="U2143" s="3">
        <f>IF(IFERROR(VLOOKUP(shopping_behavior_updated[[#This Row],[Customer ID]],A2144:$A$3902,1,FALSE),0),1,0)</f>
        <v>0</v>
      </c>
    </row>
    <row r="2144" spans="1:21" x14ac:dyDescent="0.2">
      <c r="A2144" s="3">
        <v>2143</v>
      </c>
      <c r="B2144" s="3">
        <v>47</v>
      </c>
      <c r="C2144" s="3" t="s">
        <v>18</v>
      </c>
      <c r="D2144" s="3" t="s">
        <v>123</v>
      </c>
      <c r="E2144" s="3" t="s">
        <v>66</v>
      </c>
      <c r="F2144" s="3">
        <v>39</v>
      </c>
      <c r="G2144" s="3" t="s">
        <v>113</v>
      </c>
      <c r="H2144" s="3" t="s">
        <v>43</v>
      </c>
      <c r="I2144" s="3" t="s">
        <v>31</v>
      </c>
      <c r="J2144" s="3" t="s">
        <v>24</v>
      </c>
      <c r="K2144" s="3">
        <v>43</v>
      </c>
      <c r="L2144" s="3" t="s">
        <v>151</v>
      </c>
      <c r="M2144" s="3" t="str">
        <f>IF(shopping_behavior_updated[[#This Row],[Subscription Status]]="","desconocido",shopping_behavior_updated[[#This Row],[Subscription Status]])</f>
        <v>No</v>
      </c>
      <c r="N2144" s="3" t="s">
        <v>44</v>
      </c>
      <c r="O2144" s="3" t="s">
        <v>151</v>
      </c>
      <c r="P2144" s="3" t="s">
        <v>151</v>
      </c>
      <c r="Q2144" s="3">
        <v>21</v>
      </c>
      <c r="R2144" s="3" t="s">
        <v>27</v>
      </c>
      <c r="S2144" s="3" t="s">
        <v>57</v>
      </c>
      <c r="T2144" s="3">
        <f>COUNTBLANK(shopping_behavior_updated[Customer ID])</f>
        <v>0</v>
      </c>
      <c r="U2144" s="3">
        <f>IF(IFERROR(VLOOKUP(shopping_behavior_updated[[#This Row],[Customer ID]],A2145:$A$3902,1,FALSE),0),1,0)</f>
        <v>0</v>
      </c>
    </row>
    <row r="2145" spans="1:21" x14ac:dyDescent="0.2">
      <c r="A2145" s="3">
        <v>2144</v>
      </c>
      <c r="B2145" s="3">
        <v>53</v>
      </c>
      <c r="C2145" s="3" t="s">
        <v>18</v>
      </c>
      <c r="D2145" s="3" t="s">
        <v>40</v>
      </c>
      <c r="E2145" s="3" t="s">
        <v>41</v>
      </c>
      <c r="F2145" s="3">
        <v>66</v>
      </c>
      <c r="G2145" s="3" t="s">
        <v>71</v>
      </c>
      <c r="H2145" s="3" t="s">
        <v>22</v>
      </c>
      <c r="I2145" s="3" t="s">
        <v>107</v>
      </c>
      <c r="J2145" s="3" t="s">
        <v>56</v>
      </c>
      <c r="K2145" s="3">
        <v>38</v>
      </c>
      <c r="L2145" s="3" t="s">
        <v>151</v>
      </c>
      <c r="M2145" s="3" t="str">
        <f>IF(shopping_behavior_updated[[#This Row],[Subscription Status]]="","desconocido",shopping_behavior_updated[[#This Row],[Subscription Status]])</f>
        <v>No</v>
      </c>
      <c r="N2145" s="3" t="s">
        <v>44</v>
      </c>
      <c r="O2145" s="3" t="s">
        <v>151</v>
      </c>
      <c r="P2145" s="3" t="s">
        <v>151</v>
      </c>
      <c r="Q2145" s="3">
        <v>48</v>
      </c>
      <c r="R2145" s="3" t="s">
        <v>27</v>
      </c>
      <c r="S2145" s="3" t="s">
        <v>75</v>
      </c>
      <c r="T2145" s="3">
        <f>COUNTBLANK(shopping_behavior_updated[Customer ID])</f>
        <v>0</v>
      </c>
      <c r="U2145" s="3">
        <f>IF(IFERROR(VLOOKUP(shopping_behavior_updated[[#This Row],[Customer ID]],A2146:$A$3902,1,FALSE),0),1,0)</f>
        <v>0</v>
      </c>
    </row>
    <row r="2146" spans="1:21" x14ac:dyDescent="0.2">
      <c r="A2146" s="3">
        <v>2145</v>
      </c>
      <c r="B2146" s="3">
        <v>47</v>
      </c>
      <c r="C2146" s="3" t="s">
        <v>18</v>
      </c>
      <c r="D2146" s="3" t="s">
        <v>70</v>
      </c>
      <c r="E2146" s="3" t="s">
        <v>41</v>
      </c>
      <c r="F2146" s="3">
        <v>23</v>
      </c>
      <c r="G2146" s="3" t="s">
        <v>127</v>
      </c>
      <c r="H2146" s="3" t="s">
        <v>22</v>
      </c>
      <c r="I2146" s="3" t="s">
        <v>120</v>
      </c>
      <c r="J2146" s="3" t="s">
        <v>24</v>
      </c>
      <c r="K2146" s="3">
        <v>37</v>
      </c>
      <c r="L2146" s="3" t="s">
        <v>151</v>
      </c>
      <c r="M2146" s="3" t="str">
        <f>IF(shopping_behavior_updated[[#This Row],[Subscription Status]]="","desconocido",shopping_behavior_updated[[#This Row],[Subscription Status]])</f>
        <v>No</v>
      </c>
      <c r="N2146" s="3" t="s">
        <v>37</v>
      </c>
      <c r="O2146" s="3" t="s">
        <v>151</v>
      </c>
      <c r="P2146" s="3" t="s">
        <v>151</v>
      </c>
      <c r="Q2146" s="3">
        <v>25</v>
      </c>
      <c r="R2146" s="3" t="s">
        <v>45</v>
      </c>
      <c r="S2146" s="3" t="s">
        <v>57</v>
      </c>
      <c r="T2146" s="3">
        <f>COUNTBLANK(shopping_behavior_updated[Customer ID])</f>
        <v>0</v>
      </c>
      <c r="U2146" s="3">
        <f>IF(IFERROR(VLOOKUP(shopping_behavior_updated[[#This Row],[Customer ID]],A2147:$A$3902,1,FALSE),0),1,0)</f>
        <v>0</v>
      </c>
    </row>
    <row r="2147" spans="1:21" x14ac:dyDescent="0.2">
      <c r="A2147" s="3">
        <v>2146</v>
      </c>
      <c r="B2147" s="3">
        <v>38</v>
      </c>
      <c r="C2147" s="3" t="s">
        <v>18</v>
      </c>
      <c r="D2147" s="3" t="s">
        <v>86</v>
      </c>
      <c r="E2147" s="3" t="s">
        <v>20</v>
      </c>
      <c r="F2147" s="3">
        <v>73</v>
      </c>
      <c r="G2147" s="3" t="s">
        <v>138</v>
      </c>
      <c r="H2147" s="3" t="s">
        <v>35</v>
      </c>
      <c r="I2147" s="3" t="s">
        <v>51</v>
      </c>
      <c r="J2147" s="3" t="s">
        <v>24</v>
      </c>
      <c r="K2147" s="3">
        <v>48</v>
      </c>
      <c r="L2147" s="3" t="s">
        <v>151</v>
      </c>
      <c r="M2147" s="3" t="str">
        <f>IF(shopping_behavior_updated[[#This Row],[Subscription Status]]="","desconocido",shopping_behavior_updated[[#This Row],[Subscription Status]])</f>
        <v>No</v>
      </c>
      <c r="N2147" s="3" t="s">
        <v>53</v>
      </c>
      <c r="O2147" s="3" t="s">
        <v>151</v>
      </c>
      <c r="P2147" s="3" t="s">
        <v>151</v>
      </c>
      <c r="Q2147" s="3">
        <v>32</v>
      </c>
      <c r="R2147" s="3" t="s">
        <v>45</v>
      </c>
      <c r="S2147" s="3" t="s">
        <v>48</v>
      </c>
      <c r="T2147" s="3">
        <f>COUNTBLANK(shopping_behavior_updated[Customer ID])</f>
        <v>0</v>
      </c>
      <c r="U2147" s="3">
        <f>IF(IFERROR(VLOOKUP(shopping_behavior_updated[[#This Row],[Customer ID]],A2148:$A$3902,1,FALSE),0),1,0)</f>
        <v>0</v>
      </c>
    </row>
    <row r="2148" spans="1:21" x14ac:dyDescent="0.2">
      <c r="A2148" s="3">
        <v>2147</v>
      </c>
      <c r="B2148" s="3">
        <v>48</v>
      </c>
      <c r="C2148" s="3" t="s">
        <v>18</v>
      </c>
      <c r="D2148" s="3" t="s">
        <v>88</v>
      </c>
      <c r="E2148" s="3" t="s">
        <v>66</v>
      </c>
      <c r="F2148" s="3">
        <v>23</v>
      </c>
      <c r="G2148" s="3" t="s">
        <v>139</v>
      </c>
      <c r="H2148" s="3" t="s">
        <v>91</v>
      </c>
      <c r="I2148" s="3" t="s">
        <v>51</v>
      </c>
      <c r="J2148" s="3" t="s">
        <v>52</v>
      </c>
      <c r="K2148" s="3">
        <v>46</v>
      </c>
      <c r="L2148" s="3" t="s">
        <v>151</v>
      </c>
      <c r="M2148" s="3" t="str">
        <f>IF(shopping_behavior_updated[[#This Row],[Subscription Status]]="","desconocido",shopping_behavior_updated[[#This Row],[Subscription Status]])</f>
        <v>No</v>
      </c>
      <c r="N2148" s="3" t="s">
        <v>53</v>
      </c>
      <c r="O2148" s="3" t="s">
        <v>151</v>
      </c>
      <c r="P2148" s="3" t="s">
        <v>151</v>
      </c>
      <c r="Q2148" s="3">
        <v>45</v>
      </c>
      <c r="R2148" s="3" t="s">
        <v>45</v>
      </c>
      <c r="S2148" s="3" t="s">
        <v>96</v>
      </c>
      <c r="T2148" s="3">
        <f>COUNTBLANK(shopping_behavior_updated[Customer ID])</f>
        <v>0</v>
      </c>
      <c r="U2148" s="3">
        <f>IF(IFERROR(VLOOKUP(shopping_behavior_updated[[#This Row],[Customer ID]],A2149:$A$3902,1,FALSE),0),1,0)</f>
        <v>0</v>
      </c>
    </row>
    <row r="2149" spans="1:21" x14ac:dyDescent="0.2">
      <c r="A2149" s="3">
        <v>2148</v>
      </c>
      <c r="B2149" s="3">
        <v>47</v>
      </c>
      <c r="C2149" s="3" t="s">
        <v>18</v>
      </c>
      <c r="D2149" s="3" t="s">
        <v>86</v>
      </c>
      <c r="E2149" s="3" t="s">
        <v>20</v>
      </c>
      <c r="F2149" s="3">
        <v>43</v>
      </c>
      <c r="G2149" s="3" t="s">
        <v>67</v>
      </c>
      <c r="H2149" s="3" t="s">
        <v>35</v>
      </c>
      <c r="I2149" s="3" t="s">
        <v>60</v>
      </c>
      <c r="J2149" s="3" t="s">
        <v>56</v>
      </c>
      <c r="K2149" s="3">
        <v>48</v>
      </c>
      <c r="L2149" s="3" t="s">
        <v>151</v>
      </c>
      <c r="M2149" s="3" t="str">
        <f>IF(shopping_behavior_updated[[#This Row],[Subscription Status]]="","desconocido",shopping_behavior_updated[[#This Row],[Subscription Status]])</f>
        <v>No</v>
      </c>
      <c r="N2149" s="3" t="s">
        <v>53</v>
      </c>
      <c r="O2149" s="3" t="s">
        <v>151</v>
      </c>
      <c r="P2149" s="3" t="s">
        <v>151</v>
      </c>
      <c r="Q2149" s="3">
        <v>4</v>
      </c>
      <c r="R2149" s="3" t="s">
        <v>32</v>
      </c>
      <c r="S2149" s="3" t="s">
        <v>28</v>
      </c>
      <c r="T2149" s="3">
        <f>COUNTBLANK(shopping_behavior_updated[Customer ID])</f>
        <v>0</v>
      </c>
      <c r="U2149" s="3">
        <f>IF(IFERROR(VLOOKUP(shopping_behavior_updated[[#This Row],[Customer ID]],A2150:$A$3902,1,FALSE),0),1,0)</f>
        <v>0</v>
      </c>
    </row>
    <row r="2150" spans="1:21" x14ac:dyDescent="0.2">
      <c r="A2150" s="3">
        <v>2149</v>
      </c>
      <c r="B2150" s="3">
        <v>19</v>
      </c>
      <c r="C2150" s="3" t="s">
        <v>18</v>
      </c>
      <c r="D2150" s="3" t="s">
        <v>112</v>
      </c>
      <c r="E2150" s="3" t="s">
        <v>20</v>
      </c>
      <c r="F2150" s="3">
        <v>45</v>
      </c>
      <c r="G2150" s="3" t="s">
        <v>144</v>
      </c>
      <c r="H2150" s="3" t="s">
        <v>91</v>
      </c>
      <c r="I2150" s="3" t="s">
        <v>47</v>
      </c>
      <c r="J2150" s="3" t="s">
        <v>24</v>
      </c>
      <c r="K2150" s="3">
        <v>46</v>
      </c>
      <c r="L2150" s="3" t="s">
        <v>151</v>
      </c>
      <c r="M2150" s="3" t="str">
        <f>IF(shopping_behavior_updated[[#This Row],[Subscription Status]]="","desconocido",shopping_behavior_updated[[#This Row],[Subscription Status]])</f>
        <v>No</v>
      </c>
      <c r="N2150" s="3" t="s">
        <v>69</v>
      </c>
      <c r="O2150" s="3" t="s">
        <v>151</v>
      </c>
      <c r="P2150" s="3" t="s">
        <v>151</v>
      </c>
      <c r="Q2150" s="3">
        <v>19</v>
      </c>
      <c r="R2150" s="3" t="s">
        <v>45</v>
      </c>
      <c r="S2150" s="3" t="s">
        <v>75</v>
      </c>
      <c r="T2150" s="3">
        <f>COUNTBLANK(shopping_behavior_updated[Customer ID])</f>
        <v>0</v>
      </c>
      <c r="U2150" s="3">
        <f>IF(IFERROR(VLOOKUP(shopping_behavior_updated[[#This Row],[Customer ID]],A2151:$A$3902,1,FALSE),0),1,0)</f>
        <v>0</v>
      </c>
    </row>
    <row r="2151" spans="1:21" x14ac:dyDescent="0.2">
      <c r="A2151" s="3">
        <v>2150</v>
      </c>
      <c r="B2151" s="3">
        <v>38</v>
      </c>
      <c r="C2151" s="3" t="s">
        <v>18</v>
      </c>
      <c r="D2151" s="3" t="s">
        <v>40</v>
      </c>
      <c r="E2151" s="3" t="s">
        <v>41</v>
      </c>
      <c r="F2151" s="3">
        <v>21</v>
      </c>
      <c r="G2151" s="3" t="s">
        <v>76</v>
      </c>
      <c r="H2151" s="3" t="s">
        <v>22</v>
      </c>
      <c r="I2151" s="3" t="s">
        <v>120</v>
      </c>
      <c r="J2151" s="3" t="s">
        <v>24</v>
      </c>
      <c r="K2151" s="3">
        <v>4</v>
      </c>
      <c r="L2151" s="3" t="s">
        <v>151</v>
      </c>
      <c r="M2151" s="3" t="str">
        <f>IF(shopping_behavior_updated[[#This Row],[Subscription Status]]="","desconocido",shopping_behavior_updated[[#This Row],[Subscription Status]])</f>
        <v>No</v>
      </c>
      <c r="N2151" s="3" t="s">
        <v>53</v>
      </c>
      <c r="O2151" s="3" t="s">
        <v>151</v>
      </c>
      <c r="P2151" s="3" t="s">
        <v>151</v>
      </c>
      <c r="Q2151" s="3">
        <v>1</v>
      </c>
      <c r="R2151" s="3" t="s">
        <v>74</v>
      </c>
      <c r="S2151" s="3" t="s">
        <v>39</v>
      </c>
      <c r="T2151" s="3">
        <f>COUNTBLANK(shopping_behavior_updated[Customer ID])</f>
        <v>0</v>
      </c>
      <c r="U2151" s="3">
        <f>IF(IFERROR(VLOOKUP(shopping_behavior_updated[[#This Row],[Customer ID]],A2152:$A$3902,1,FALSE),0),1,0)</f>
        <v>0</v>
      </c>
    </row>
    <row r="2152" spans="1:21" x14ac:dyDescent="0.2">
      <c r="A2152" s="3">
        <v>2151</v>
      </c>
      <c r="B2152" s="3">
        <v>57</v>
      </c>
      <c r="C2152" s="3" t="s">
        <v>18</v>
      </c>
      <c r="D2152" s="3" t="s">
        <v>54</v>
      </c>
      <c r="E2152" s="3" t="s">
        <v>20</v>
      </c>
      <c r="F2152" s="3">
        <v>40</v>
      </c>
      <c r="G2152" s="3" t="s">
        <v>114</v>
      </c>
      <c r="H2152" s="3" t="s">
        <v>43</v>
      </c>
      <c r="I2152" s="3" t="s">
        <v>120</v>
      </c>
      <c r="J2152" s="3" t="s">
        <v>36</v>
      </c>
      <c r="K2152" s="3">
        <v>26</v>
      </c>
      <c r="L2152" s="3" t="s">
        <v>151</v>
      </c>
      <c r="M2152" s="3" t="str">
        <f>IF(shopping_behavior_updated[[#This Row],[Subscription Status]]="","desconocido",shopping_behavior_updated[[#This Row],[Subscription Status]])</f>
        <v>No</v>
      </c>
      <c r="N2152" s="3" t="s">
        <v>69</v>
      </c>
      <c r="O2152" s="3" t="s">
        <v>151</v>
      </c>
      <c r="P2152" s="3" t="s">
        <v>151</v>
      </c>
      <c r="Q2152" s="3">
        <v>12</v>
      </c>
      <c r="R2152" s="3" t="s">
        <v>32</v>
      </c>
      <c r="S2152" s="3" t="s">
        <v>39</v>
      </c>
      <c r="T2152" s="3">
        <f>COUNTBLANK(shopping_behavior_updated[Customer ID])</f>
        <v>0</v>
      </c>
      <c r="U2152" s="3">
        <f>IF(IFERROR(VLOOKUP(shopping_behavior_updated[[#This Row],[Customer ID]],A2153:$A$3902,1,FALSE),0),1,0)</f>
        <v>0</v>
      </c>
    </row>
    <row r="2153" spans="1:21" x14ac:dyDescent="0.2">
      <c r="A2153" s="3">
        <v>2152</v>
      </c>
      <c r="B2153" s="3">
        <v>70</v>
      </c>
      <c r="C2153" s="3" t="s">
        <v>18</v>
      </c>
      <c r="D2153" s="3" t="s">
        <v>33</v>
      </c>
      <c r="E2153" s="3" t="s">
        <v>20</v>
      </c>
      <c r="F2153" s="3">
        <v>58</v>
      </c>
      <c r="G2153" s="3" t="s">
        <v>128</v>
      </c>
      <c r="H2153" s="3" t="s">
        <v>22</v>
      </c>
      <c r="I2153" s="3" t="s">
        <v>109</v>
      </c>
      <c r="J2153" s="3" t="s">
        <v>56</v>
      </c>
      <c r="K2153" s="3">
        <v>26</v>
      </c>
      <c r="L2153" s="3" t="s">
        <v>151</v>
      </c>
      <c r="M2153" s="3" t="str">
        <f>IF(shopping_behavior_updated[[#This Row],[Subscription Status]]="","desconocido",shopping_behavior_updated[[#This Row],[Subscription Status]])</f>
        <v>No</v>
      </c>
      <c r="N2153" s="3" t="s">
        <v>69</v>
      </c>
      <c r="O2153" s="3" t="s">
        <v>151</v>
      </c>
      <c r="P2153" s="3" t="s">
        <v>151</v>
      </c>
      <c r="Q2153" s="3">
        <v>18</v>
      </c>
      <c r="R2153" s="3" t="s">
        <v>27</v>
      </c>
      <c r="S2153" s="3" t="s">
        <v>87</v>
      </c>
      <c r="T2153" s="3">
        <f>COUNTBLANK(shopping_behavior_updated[Customer ID])</f>
        <v>0</v>
      </c>
      <c r="U2153" s="3">
        <f>IF(IFERROR(VLOOKUP(shopping_behavior_updated[[#This Row],[Customer ID]],A2154:$A$3902,1,FALSE),0),1,0)</f>
        <v>0</v>
      </c>
    </row>
    <row r="2154" spans="1:21" x14ac:dyDescent="0.2">
      <c r="A2154" s="3">
        <v>2153</v>
      </c>
      <c r="B2154" s="3">
        <v>38</v>
      </c>
      <c r="C2154" s="3" t="s">
        <v>18</v>
      </c>
      <c r="D2154" s="3" t="s">
        <v>58</v>
      </c>
      <c r="E2154" s="3" t="s">
        <v>20</v>
      </c>
      <c r="F2154" s="3">
        <v>48</v>
      </c>
      <c r="G2154" s="3" t="s">
        <v>126</v>
      </c>
      <c r="H2154" s="3" t="s">
        <v>22</v>
      </c>
      <c r="I2154" s="3" t="s">
        <v>135</v>
      </c>
      <c r="J2154" s="3" t="s">
        <v>52</v>
      </c>
      <c r="K2154" s="3">
        <v>45</v>
      </c>
      <c r="L2154" s="3" t="s">
        <v>151</v>
      </c>
      <c r="M2154" s="3" t="str">
        <f>IF(shopping_behavior_updated[[#This Row],[Subscription Status]]="","desconocido",shopping_behavior_updated[[#This Row],[Subscription Status]])</f>
        <v>No</v>
      </c>
      <c r="N2154" s="3" t="s">
        <v>44</v>
      </c>
      <c r="O2154" s="3" t="s">
        <v>151</v>
      </c>
      <c r="P2154" s="3" t="s">
        <v>151</v>
      </c>
      <c r="Q2154" s="3">
        <v>43</v>
      </c>
      <c r="R2154" s="3" t="s">
        <v>74</v>
      </c>
      <c r="S2154" s="3" t="s">
        <v>75</v>
      </c>
      <c r="T2154" s="3">
        <f>COUNTBLANK(shopping_behavior_updated[Customer ID])</f>
        <v>0</v>
      </c>
      <c r="U2154" s="3">
        <f>IF(IFERROR(VLOOKUP(shopping_behavior_updated[[#This Row],[Customer ID]],A2155:$A$3902,1,FALSE),0),1,0)</f>
        <v>0</v>
      </c>
    </row>
    <row r="2155" spans="1:21" x14ac:dyDescent="0.2">
      <c r="A2155" s="3">
        <v>2154</v>
      </c>
      <c r="B2155" s="3">
        <v>35</v>
      </c>
      <c r="C2155" s="3" t="s">
        <v>18</v>
      </c>
      <c r="D2155" s="3" t="s">
        <v>54</v>
      </c>
      <c r="E2155" s="3" t="s">
        <v>20</v>
      </c>
      <c r="F2155" s="3">
        <v>94</v>
      </c>
      <c r="G2155" s="3" t="s">
        <v>21</v>
      </c>
      <c r="H2155" s="3" t="s">
        <v>43</v>
      </c>
      <c r="I2155" s="3" t="s">
        <v>82</v>
      </c>
      <c r="J2155" s="3" t="s">
        <v>56</v>
      </c>
      <c r="K2155" s="3">
        <v>42</v>
      </c>
      <c r="L2155" s="3" t="s">
        <v>151</v>
      </c>
      <c r="M2155" s="3" t="str">
        <f>IF(shopping_behavior_updated[[#This Row],[Subscription Status]]="","desconocido",shopping_behavior_updated[[#This Row],[Subscription Status]])</f>
        <v>No</v>
      </c>
      <c r="N2155" s="3" t="s">
        <v>37</v>
      </c>
      <c r="O2155" s="3" t="s">
        <v>151</v>
      </c>
      <c r="P2155" s="3" t="s">
        <v>151</v>
      </c>
      <c r="Q2155" s="3">
        <v>31</v>
      </c>
      <c r="R2155" s="3" t="s">
        <v>45</v>
      </c>
      <c r="S2155" s="3" t="s">
        <v>48</v>
      </c>
      <c r="T2155" s="3">
        <f>COUNTBLANK(shopping_behavior_updated[Customer ID])</f>
        <v>0</v>
      </c>
      <c r="U2155" s="3">
        <f>IF(IFERROR(VLOOKUP(shopping_behavior_updated[[#This Row],[Customer ID]],A2156:$A$3902,1,FALSE),0),1,0)</f>
        <v>0</v>
      </c>
    </row>
    <row r="2156" spans="1:21" x14ac:dyDescent="0.2">
      <c r="A2156" s="3">
        <v>2155</v>
      </c>
      <c r="B2156" s="3">
        <v>46</v>
      </c>
      <c r="C2156" s="3" t="s">
        <v>18</v>
      </c>
      <c r="D2156" s="3" t="s">
        <v>118</v>
      </c>
      <c r="E2156" s="3" t="s">
        <v>66</v>
      </c>
      <c r="F2156" s="3">
        <v>74</v>
      </c>
      <c r="G2156" s="3" t="s">
        <v>50</v>
      </c>
      <c r="H2156" s="3" t="s">
        <v>43</v>
      </c>
      <c r="I2156" s="3" t="s">
        <v>82</v>
      </c>
      <c r="J2156" s="3" t="s">
        <v>36</v>
      </c>
      <c r="K2156" s="3">
        <v>34</v>
      </c>
      <c r="L2156" s="3" t="s">
        <v>151</v>
      </c>
      <c r="M2156" s="3" t="str">
        <f>IF(shopping_behavior_updated[[#This Row],[Subscription Status]]="","desconocido",shopping_behavior_updated[[#This Row],[Subscription Status]])</f>
        <v>No</v>
      </c>
      <c r="N2156" s="3" t="s">
        <v>73</v>
      </c>
      <c r="O2156" s="3" t="s">
        <v>151</v>
      </c>
      <c r="P2156" s="3" t="s">
        <v>151</v>
      </c>
      <c r="Q2156" s="3">
        <v>33</v>
      </c>
      <c r="R2156" s="3" t="s">
        <v>32</v>
      </c>
      <c r="S2156" s="3" t="s">
        <v>96</v>
      </c>
      <c r="T2156" s="3">
        <f>COUNTBLANK(shopping_behavior_updated[Customer ID])</f>
        <v>0</v>
      </c>
      <c r="U2156" s="3">
        <f>IF(IFERROR(VLOOKUP(shopping_behavior_updated[[#This Row],[Customer ID]],A2157:$A$3902,1,FALSE),0),1,0)</f>
        <v>0</v>
      </c>
    </row>
    <row r="2157" spans="1:21" x14ac:dyDescent="0.2">
      <c r="A2157" s="3">
        <v>2156</v>
      </c>
      <c r="B2157" s="3">
        <v>32</v>
      </c>
      <c r="C2157" s="3" t="s">
        <v>18</v>
      </c>
      <c r="D2157" s="3" t="s">
        <v>65</v>
      </c>
      <c r="E2157" s="3" t="s">
        <v>66</v>
      </c>
      <c r="F2157" s="3">
        <v>51</v>
      </c>
      <c r="G2157" s="3" t="s">
        <v>76</v>
      </c>
      <c r="H2157" s="3" t="s">
        <v>22</v>
      </c>
      <c r="I2157" s="3" t="s">
        <v>133</v>
      </c>
      <c r="J2157" s="3" t="s">
        <v>56</v>
      </c>
      <c r="K2157" s="3">
        <v>37</v>
      </c>
      <c r="L2157" s="3" t="s">
        <v>151</v>
      </c>
      <c r="M2157" s="3" t="str">
        <f>IF(shopping_behavior_updated[[#This Row],[Subscription Status]]="","desconocido",shopping_behavior_updated[[#This Row],[Subscription Status]])</f>
        <v>No</v>
      </c>
      <c r="N2157" s="3" t="s">
        <v>73</v>
      </c>
      <c r="O2157" s="3" t="s">
        <v>151</v>
      </c>
      <c r="P2157" s="3" t="s">
        <v>151</v>
      </c>
      <c r="Q2157" s="3">
        <v>46</v>
      </c>
      <c r="R2157" s="3" t="s">
        <v>45</v>
      </c>
      <c r="S2157" s="3" t="s">
        <v>87</v>
      </c>
      <c r="T2157" s="3">
        <f>COUNTBLANK(shopping_behavior_updated[Customer ID])</f>
        <v>0</v>
      </c>
      <c r="U2157" s="3">
        <f>IF(IFERROR(VLOOKUP(shopping_behavior_updated[[#This Row],[Customer ID]],A2158:$A$3902,1,FALSE),0),1,0)</f>
        <v>0</v>
      </c>
    </row>
    <row r="2158" spans="1:21" x14ac:dyDescent="0.2">
      <c r="A2158" s="3">
        <v>2157</v>
      </c>
      <c r="B2158" s="3">
        <v>38</v>
      </c>
      <c r="C2158" s="3" t="s">
        <v>18</v>
      </c>
      <c r="D2158" s="3" t="s">
        <v>86</v>
      </c>
      <c r="E2158" s="3" t="s">
        <v>20</v>
      </c>
      <c r="F2158" s="3">
        <v>83</v>
      </c>
      <c r="G2158" s="3" t="s">
        <v>67</v>
      </c>
      <c r="H2158" s="3" t="s">
        <v>43</v>
      </c>
      <c r="I2158" s="3" t="s">
        <v>31</v>
      </c>
      <c r="J2158" s="3" t="s">
        <v>24</v>
      </c>
      <c r="K2158" s="3">
        <v>36</v>
      </c>
      <c r="L2158" s="3" t="s">
        <v>151</v>
      </c>
      <c r="M2158" s="3" t="str">
        <f>IF(shopping_behavior_updated[[#This Row],[Subscription Status]]="","desconocido",shopping_behavior_updated[[#This Row],[Subscription Status]])</f>
        <v>No</v>
      </c>
      <c r="N2158" s="3" t="s">
        <v>44</v>
      </c>
      <c r="O2158" s="3" t="s">
        <v>151</v>
      </c>
      <c r="P2158" s="3" t="s">
        <v>151</v>
      </c>
      <c r="Q2158" s="3">
        <v>41</v>
      </c>
      <c r="R2158" s="3" t="s">
        <v>85</v>
      </c>
      <c r="S2158" s="3" t="s">
        <v>75</v>
      </c>
      <c r="T2158" s="3">
        <f>COUNTBLANK(shopping_behavior_updated[Customer ID])</f>
        <v>0</v>
      </c>
      <c r="U2158" s="3">
        <f>IF(IFERROR(VLOOKUP(shopping_behavior_updated[[#This Row],[Customer ID]],A2159:$A$3902,1,FALSE),0),1,0)</f>
        <v>0</v>
      </c>
    </row>
    <row r="2159" spans="1:21" x14ac:dyDescent="0.2">
      <c r="A2159" s="3">
        <v>2158</v>
      </c>
      <c r="B2159" s="3">
        <v>41</v>
      </c>
      <c r="C2159" s="3" t="s">
        <v>18</v>
      </c>
      <c r="D2159" s="3" t="s">
        <v>65</v>
      </c>
      <c r="E2159" s="3" t="s">
        <v>66</v>
      </c>
      <c r="F2159" s="3">
        <v>68</v>
      </c>
      <c r="G2159" s="3" t="s">
        <v>90</v>
      </c>
      <c r="H2159" s="3" t="s">
        <v>22</v>
      </c>
      <c r="I2159" s="3" t="s">
        <v>47</v>
      </c>
      <c r="J2159" s="3" t="s">
        <v>24</v>
      </c>
      <c r="K2159" s="3">
        <v>4</v>
      </c>
      <c r="L2159" s="3" t="s">
        <v>151</v>
      </c>
      <c r="M2159" s="3" t="str">
        <f>IF(shopping_behavior_updated[[#This Row],[Subscription Status]]="","desconocido",shopping_behavior_updated[[#This Row],[Subscription Status]])</f>
        <v>No</v>
      </c>
      <c r="N2159" s="3" t="s">
        <v>44</v>
      </c>
      <c r="O2159" s="3" t="s">
        <v>151</v>
      </c>
      <c r="P2159" s="3" t="s">
        <v>151</v>
      </c>
      <c r="Q2159" s="3">
        <v>41</v>
      </c>
      <c r="R2159" s="3" t="s">
        <v>27</v>
      </c>
      <c r="S2159" s="3" t="s">
        <v>28</v>
      </c>
      <c r="T2159" s="3">
        <f>COUNTBLANK(shopping_behavior_updated[Customer ID])</f>
        <v>0</v>
      </c>
      <c r="U2159" s="3">
        <f>IF(IFERROR(VLOOKUP(shopping_behavior_updated[[#This Row],[Customer ID]],A2160:$A$3902,1,FALSE),0),1,0)</f>
        <v>0</v>
      </c>
    </row>
    <row r="2160" spans="1:21" x14ac:dyDescent="0.2">
      <c r="A2160" s="3">
        <v>2159</v>
      </c>
      <c r="B2160" s="3">
        <v>19</v>
      </c>
      <c r="C2160" s="3" t="s">
        <v>18</v>
      </c>
      <c r="D2160" s="3" t="s">
        <v>142</v>
      </c>
      <c r="E2160" s="3" t="s">
        <v>66</v>
      </c>
      <c r="F2160" s="3">
        <v>84</v>
      </c>
      <c r="G2160" s="3" t="s">
        <v>34</v>
      </c>
      <c r="H2160" s="3" t="s">
        <v>91</v>
      </c>
      <c r="I2160" s="3" t="s">
        <v>77</v>
      </c>
      <c r="J2160" s="3" t="s">
        <v>36</v>
      </c>
      <c r="K2160" s="3">
        <v>46</v>
      </c>
      <c r="L2160" s="3" t="s">
        <v>151</v>
      </c>
      <c r="M2160" s="3" t="str">
        <f>IF(shopping_behavior_updated[[#This Row],[Subscription Status]]="","desconocido",shopping_behavior_updated[[#This Row],[Subscription Status]])</f>
        <v>No</v>
      </c>
      <c r="N2160" s="3" t="s">
        <v>53</v>
      </c>
      <c r="O2160" s="3" t="s">
        <v>151</v>
      </c>
      <c r="P2160" s="3" t="s">
        <v>151</v>
      </c>
      <c r="Q2160" s="3">
        <v>9</v>
      </c>
      <c r="R2160" s="3" t="s">
        <v>74</v>
      </c>
      <c r="S2160" s="3" t="s">
        <v>28</v>
      </c>
      <c r="T2160" s="3">
        <f>COUNTBLANK(shopping_behavior_updated[Customer ID])</f>
        <v>0</v>
      </c>
      <c r="U2160" s="3">
        <f>IF(IFERROR(VLOOKUP(shopping_behavior_updated[[#This Row],[Customer ID]],A2161:$A$3902,1,FALSE),0),1,0)</f>
        <v>0</v>
      </c>
    </row>
    <row r="2161" spans="1:21" x14ac:dyDescent="0.2">
      <c r="A2161" s="3">
        <v>2160</v>
      </c>
      <c r="B2161" s="3">
        <v>18</v>
      </c>
      <c r="C2161" s="3" t="s">
        <v>18</v>
      </c>
      <c r="D2161" s="3" t="s">
        <v>54</v>
      </c>
      <c r="E2161" s="3" t="s">
        <v>20</v>
      </c>
      <c r="F2161" s="3">
        <v>58</v>
      </c>
      <c r="G2161" s="3" t="s">
        <v>59</v>
      </c>
      <c r="H2161" s="3" t="s">
        <v>43</v>
      </c>
      <c r="I2161" s="3" t="s">
        <v>99</v>
      </c>
      <c r="J2161" s="3" t="s">
        <v>56</v>
      </c>
      <c r="K2161" s="3">
        <v>3</v>
      </c>
      <c r="L2161" s="3" t="s">
        <v>151</v>
      </c>
      <c r="M2161" s="3" t="str">
        <f>IF(shopping_behavior_updated[[#This Row],[Subscription Status]]="","desconocido",shopping_behavior_updated[[#This Row],[Subscription Status]])</f>
        <v>No</v>
      </c>
      <c r="N2161" s="3" t="s">
        <v>37</v>
      </c>
      <c r="O2161" s="3" t="s">
        <v>151</v>
      </c>
      <c r="P2161" s="3" t="s">
        <v>151</v>
      </c>
      <c r="Q2161" s="3">
        <v>34</v>
      </c>
      <c r="R2161" s="3" t="s">
        <v>32</v>
      </c>
      <c r="S2161" s="3" t="s">
        <v>48</v>
      </c>
      <c r="T2161" s="3">
        <f>COUNTBLANK(shopping_behavior_updated[Customer ID])</f>
        <v>0</v>
      </c>
      <c r="U2161" s="3">
        <f>IF(IFERROR(VLOOKUP(shopping_behavior_updated[[#This Row],[Customer ID]],A2162:$A$3902,1,FALSE),0),1,0)</f>
        <v>0</v>
      </c>
    </row>
    <row r="2162" spans="1:21" x14ac:dyDescent="0.2">
      <c r="A2162" s="3">
        <v>2161</v>
      </c>
      <c r="B2162" s="3">
        <v>45</v>
      </c>
      <c r="C2162" s="3" t="s">
        <v>18</v>
      </c>
      <c r="D2162" s="3" t="s">
        <v>19</v>
      </c>
      <c r="E2162" s="3" t="s">
        <v>20</v>
      </c>
      <c r="F2162" s="3">
        <v>92</v>
      </c>
      <c r="G2162" s="3" t="s">
        <v>63</v>
      </c>
      <c r="H2162" s="3" t="s">
        <v>22</v>
      </c>
      <c r="I2162" s="3" t="s">
        <v>60</v>
      </c>
      <c r="J2162" s="3" t="s">
        <v>24</v>
      </c>
      <c r="K2162" s="3">
        <v>33</v>
      </c>
      <c r="L2162" s="3" t="s">
        <v>151</v>
      </c>
      <c r="M2162" s="3" t="str">
        <f>IF(shopping_behavior_updated[[#This Row],[Subscription Status]]="","desconocido",shopping_behavior_updated[[#This Row],[Subscription Status]])</f>
        <v>No</v>
      </c>
      <c r="N2162" s="3" t="s">
        <v>26</v>
      </c>
      <c r="O2162" s="3" t="s">
        <v>151</v>
      </c>
      <c r="P2162" s="3" t="s">
        <v>151</v>
      </c>
      <c r="Q2162" s="3">
        <v>21</v>
      </c>
      <c r="R2162" s="3" t="s">
        <v>45</v>
      </c>
      <c r="S2162" s="3" t="s">
        <v>48</v>
      </c>
      <c r="T2162" s="3">
        <f>COUNTBLANK(shopping_behavior_updated[Customer ID])</f>
        <v>0</v>
      </c>
      <c r="U2162" s="3">
        <f>IF(IFERROR(VLOOKUP(shopping_behavior_updated[[#This Row],[Customer ID]],A2163:$A$3902,1,FALSE),0),1,0)</f>
        <v>0</v>
      </c>
    </row>
    <row r="2163" spans="1:21" x14ac:dyDescent="0.2">
      <c r="A2163" s="3">
        <v>2162</v>
      </c>
      <c r="B2163" s="3">
        <v>23</v>
      </c>
      <c r="C2163" s="3" t="s">
        <v>18</v>
      </c>
      <c r="D2163" s="3" t="s">
        <v>80</v>
      </c>
      <c r="E2163" s="3" t="s">
        <v>20</v>
      </c>
      <c r="F2163" s="3">
        <v>69</v>
      </c>
      <c r="G2163" s="3" t="s">
        <v>148</v>
      </c>
      <c r="H2163" s="3" t="s">
        <v>35</v>
      </c>
      <c r="I2163" s="3" t="s">
        <v>99</v>
      </c>
      <c r="J2163" s="3" t="s">
        <v>52</v>
      </c>
      <c r="K2163" s="3">
        <v>38</v>
      </c>
      <c r="L2163" s="3" t="s">
        <v>151</v>
      </c>
      <c r="M2163" s="3" t="str">
        <f>IF(shopping_behavior_updated[[#This Row],[Subscription Status]]="","desconocido",shopping_behavior_updated[[#This Row],[Subscription Status]])</f>
        <v>No</v>
      </c>
      <c r="N2163" s="3" t="s">
        <v>26</v>
      </c>
      <c r="O2163" s="3" t="s">
        <v>151</v>
      </c>
      <c r="P2163" s="3" t="s">
        <v>151</v>
      </c>
      <c r="Q2163" s="3">
        <v>5</v>
      </c>
      <c r="R2163" s="3" t="s">
        <v>85</v>
      </c>
      <c r="S2163" s="3" t="s">
        <v>28</v>
      </c>
      <c r="T2163" s="3">
        <f>COUNTBLANK(shopping_behavior_updated[Customer ID])</f>
        <v>0</v>
      </c>
      <c r="U2163" s="3">
        <f>IF(IFERROR(VLOOKUP(shopping_behavior_updated[[#This Row],[Customer ID]],A2164:$A$3902,1,FALSE),0),1,0)</f>
        <v>0</v>
      </c>
    </row>
    <row r="2164" spans="1:21" x14ac:dyDescent="0.2">
      <c r="A2164" s="3">
        <v>2163</v>
      </c>
      <c r="B2164" s="3">
        <v>60</v>
      </c>
      <c r="C2164" s="3" t="s">
        <v>18</v>
      </c>
      <c r="D2164" s="3" t="s">
        <v>58</v>
      </c>
      <c r="E2164" s="3" t="s">
        <v>20</v>
      </c>
      <c r="F2164" s="3">
        <v>48</v>
      </c>
      <c r="G2164" s="3" t="s">
        <v>46</v>
      </c>
      <c r="H2164" s="3" t="s">
        <v>35</v>
      </c>
      <c r="I2164" s="3" t="s">
        <v>93</v>
      </c>
      <c r="J2164" s="3" t="s">
        <v>52</v>
      </c>
      <c r="K2164" s="3">
        <v>27</v>
      </c>
      <c r="L2164" s="3" t="s">
        <v>151</v>
      </c>
      <c r="M2164" s="3" t="str">
        <f>IF(shopping_behavior_updated[[#This Row],[Subscription Status]]="","desconocido",shopping_behavior_updated[[#This Row],[Subscription Status]])</f>
        <v>No</v>
      </c>
      <c r="N2164" s="3" t="s">
        <v>37</v>
      </c>
      <c r="O2164" s="3" t="s">
        <v>151</v>
      </c>
      <c r="P2164" s="3" t="s">
        <v>151</v>
      </c>
      <c r="Q2164" s="3">
        <v>32</v>
      </c>
      <c r="R2164" s="3" t="s">
        <v>45</v>
      </c>
      <c r="S2164" s="3" t="s">
        <v>39</v>
      </c>
      <c r="T2164" s="3">
        <f>COUNTBLANK(shopping_behavior_updated[Customer ID])</f>
        <v>0</v>
      </c>
      <c r="U2164" s="3">
        <f>IF(IFERROR(VLOOKUP(shopping_behavior_updated[[#This Row],[Customer ID]],A2165:$A$3902,1,FALSE),0),1,0)</f>
        <v>0</v>
      </c>
    </row>
    <row r="2165" spans="1:21" x14ac:dyDescent="0.2">
      <c r="A2165" s="3">
        <v>2164</v>
      </c>
      <c r="B2165" s="3">
        <v>52</v>
      </c>
      <c r="C2165" s="3" t="s">
        <v>18</v>
      </c>
      <c r="D2165" s="3" t="s">
        <v>70</v>
      </c>
      <c r="E2165" s="3" t="s">
        <v>41</v>
      </c>
      <c r="F2165" s="3">
        <v>60</v>
      </c>
      <c r="G2165" s="3" t="s">
        <v>83</v>
      </c>
      <c r="H2165" s="3" t="s">
        <v>22</v>
      </c>
      <c r="I2165" s="3" t="s">
        <v>23</v>
      </c>
      <c r="J2165" s="3" t="s">
        <v>36</v>
      </c>
      <c r="K2165" s="3">
        <v>45</v>
      </c>
      <c r="L2165" s="3" t="s">
        <v>151</v>
      </c>
      <c r="M2165" s="3" t="str">
        <f>IF(shopping_behavior_updated[[#This Row],[Subscription Status]]="","desconocido",shopping_behavior_updated[[#This Row],[Subscription Status]])</f>
        <v>No</v>
      </c>
      <c r="N2165" s="3" t="s">
        <v>26</v>
      </c>
      <c r="O2165" s="3" t="s">
        <v>151</v>
      </c>
      <c r="P2165" s="3" t="s">
        <v>151</v>
      </c>
      <c r="Q2165" s="3">
        <v>44</v>
      </c>
      <c r="R2165" s="3" t="s">
        <v>74</v>
      </c>
      <c r="S2165" s="3" t="s">
        <v>87</v>
      </c>
      <c r="T2165" s="3">
        <f>COUNTBLANK(shopping_behavior_updated[Customer ID])</f>
        <v>0</v>
      </c>
      <c r="U2165" s="3">
        <f>IF(IFERROR(VLOOKUP(shopping_behavior_updated[[#This Row],[Customer ID]],A2166:$A$3902,1,FALSE),0),1,0)</f>
        <v>0</v>
      </c>
    </row>
    <row r="2166" spans="1:21" x14ac:dyDescent="0.2">
      <c r="A2166" s="3">
        <v>2165</v>
      </c>
      <c r="B2166" s="3">
        <v>42</v>
      </c>
      <c r="C2166" s="3" t="s">
        <v>18</v>
      </c>
      <c r="D2166" s="3" t="s">
        <v>40</v>
      </c>
      <c r="E2166" s="3" t="s">
        <v>41</v>
      </c>
      <c r="F2166" s="3">
        <v>20</v>
      </c>
      <c r="G2166" s="3" t="s">
        <v>145</v>
      </c>
      <c r="H2166" s="3" t="s">
        <v>35</v>
      </c>
      <c r="I2166" s="3" t="s">
        <v>77</v>
      </c>
      <c r="J2166" s="3" t="s">
        <v>24</v>
      </c>
      <c r="K2166" s="3">
        <v>48</v>
      </c>
      <c r="L2166" s="3" t="s">
        <v>151</v>
      </c>
      <c r="M2166" s="3" t="str">
        <f>IF(shopping_behavior_updated[[#This Row],[Subscription Status]]="","desconocido",shopping_behavior_updated[[#This Row],[Subscription Status]])</f>
        <v>No</v>
      </c>
      <c r="N2166" s="3" t="s">
        <v>44</v>
      </c>
      <c r="O2166" s="3" t="s">
        <v>151</v>
      </c>
      <c r="P2166" s="3" t="s">
        <v>151</v>
      </c>
      <c r="Q2166" s="3">
        <v>46</v>
      </c>
      <c r="R2166" s="3" t="s">
        <v>45</v>
      </c>
      <c r="S2166" s="3" t="s">
        <v>75</v>
      </c>
      <c r="T2166" s="3">
        <f>COUNTBLANK(shopping_behavior_updated[Customer ID])</f>
        <v>0</v>
      </c>
      <c r="U2166" s="3">
        <f>IF(IFERROR(VLOOKUP(shopping_behavior_updated[[#This Row],[Customer ID]],A2167:$A$3902,1,FALSE),0),1,0)</f>
        <v>0</v>
      </c>
    </row>
    <row r="2167" spans="1:21" x14ac:dyDescent="0.2">
      <c r="A2167" s="3">
        <v>2166</v>
      </c>
      <c r="B2167" s="3">
        <v>29</v>
      </c>
      <c r="C2167" s="3" t="s">
        <v>18</v>
      </c>
      <c r="D2167" s="3" t="s">
        <v>94</v>
      </c>
      <c r="E2167" s="3" t="s">
        <v>20</v>
      </c>
      <c r="F2167" s="3">
        <v>55</v>
      </c>
      <c r="G2167" s="3" t="s">
        <v>134</v>
      </c>
      <c r="H2167" s="3" t="s">
        <v>43</v>
      </c>
      <c r="I2167" s="3" t="s">
        <v>47</v>
      </c>
      <c r="J2167" s="3" t="s">
        <v>52</v>
      </c>
      <c r="K2167" s="3">
        <v>42</v>
      </c>
      <c r="L2167" s="3" t="s">
        <v>151</v>
      </c>
      <c r="M2167" s="3" t="str">
        <f>IF(shopping_behavior_updated[[#This Row],[Subscription Status]]="","desconocido",shopping_behavior_updated[[#This Row],[Subscription Status]])</f>
        <v>No</v>
      </c>
      <c r="N2167" s="3" t="s">
        <v>26</v>
      </c>
      <c r="O2167" s="3" t="s">
        <v>151</v>
      </c>
      <c r="P2167" s="3" t="s">
        <v>151</v>
      </c>
      <c r="Q2167" s="3">
        <v>42</v>
      </c>
      <c r="R2167" s="3" t="s">
        <v>38</v>
      </c>
      <c r="S2167" s="3" t="s">
        <v>96</v>
      </c>
      <c r="T2167" s="3">
        <f>COUNTBLANK(shopping_behavior_updated[Customer ID])</f>
        <v>0</v>
      </c>
      <c r="U2167" s="3">
        <f>IF(IFERROR(VLOOKUP(shopping_behavior_updated[[#This Row],[Customer ID]],A2168:$A$3902,1,FALSE),0),1,0)</f>
        <v>0</v>
      </c>
    </row>
    <row r="2168" spans="1:21" x14ac:dyDescent="0.2">
      <c r="A2168" s="3">
        <v>2167</v>
      </c>
      <c r="B2168" s="3">
        <v>31</v>
      </c>
      <c r="C2168" s="3" t="s">
        <v>18</v>
      </c>
      <c r="D2168" s="3" t="s">
        <v>101</v>
      </c>
      <c r="E2168" s="3" t="s">
        <v>62</v>
      </c>
      <c r="F2168" s="3">
        <v>88</v>
      </c>
      <c r="G2168" s="3" t="s">
        <v>126</v>
      </c>
      <c r="H2168" s="3" t="s">
        <v>35</v>
      </c>
      <c r="I2168" s="3" t="s">
        <v>72</v>
      </c>
      <c r="J2168" s="3" t="s">
        <v>36</v>
      </c>
      <c r="K2168" s="3">
        <v>35</v>
      </c>
      <c r="L2168" s="3" t="s">
        <v>151</v>
      </c>
      <c r="M2168" s="3" t="str">
        <f>IF(shopping_behavior_updated[[#This Row],[Subscription Status]]="","desconocido",shopping_behavior_updated[[#This Row],[Subscription Status]])</f>
        <v>No</v>
      </c>
      <c r="N2168" s="3" t="s">
        <v>26</v>
      </c>
      <c r="O2168" s="3" t="s">
        <v>151</v>
      </c>
      <c r="P2168" s="3" t="s">
        <v>151</v>
      </c>
      <c r="Q2168" s="3">
        <v>50</v>
      </c>
      <c r="R2168" s="3" t="s">
        <v>38</v>
      </c>
      <c r="S2168" s="3" t="s">
        <v>75</v>
      </c>
      <c r="T2168" s="3">
        <f>COUNTBLANK(shopping_behavior_updated[Customer ID])</f>
        <v>0</v>
      </c>
      <c r="U2168" s="3">
        <f>IF(IFERROR(VLOOKUP(shopping_behavior_updated[[#This Row],[Customer ID]],A2169:$A$3902,1,FALSE),0),1,0)</f>
        <v>0</v>
      </c>
    </row>
    <row r="2169" spans="1:21" x14ac:dyDescent="0.2">
      <c r="A2169" s="3">
        <v>2168</v>
      </c>
      <c r="B2169" s="3">
        <v>30</v>
      </c>
      <c r="C2169" s="3" t="s">
        <v>18</v>
      </c>
      <c r="D2169" s="3" t="s">
        <v>86</v>
      </c>
      <c r="E2169" s="3" t="s">
        <v>20</v>
      </c>
      <c r="F2169" s="3">
        <v>48</v>
      </c>
      <c r="G2169" s="3" t="s">
        <v>122</v>
      </c>
      <c r="H2169" s="3" t="s">
        <v>22</v>
      </c>
      <c r="I2169" s="3" t="s">
        <v>95</v>
      </c>
      <c r="J2169" s="3" t="s">
        <v>24</v>
      </c>
      <c r="K2169" s="3">
        <v>49</v>
      </c>
      <c r="L2169" s="3" t="s">
        <v>151</v>
      </c>
      <c r="M2169" s="3" t="str">
        <f>IF(shopping_behavior_updated[[#This Row],[Subscription Status]]="","desconocido",shopping_behavior_updated[[#This Row],[Subscription Status]])</f>
        <v>No</v>
      </c>
      <c r="N2169" s="3" t="s">
        <v>53</v>
      </c>
      <c r="O2169" s="3" t="s">
        <v>151</v>
      </c>
      <c r="P2169" s="3" t="s">
        <v>151</v>
      </c>
      <c r="Q2169" s="3">
        <v>33</v>
      </c>
      <c r="R2169" s="3" t="s">
        <v>27</v>
      </c>
      <c r="S2169" s="3" t="s">
        <v>28</v>
      </c>
      <c r="T2169" s="3">
        <f>COUNTBLANK(shopping_behavior_updated[Customer ID])</f>
        <v>0</v>
      </c>
      <c r="U2169" s="3">
        <f>IF(IFERROR(VLOOKUP(shopping_behavior_updated[[#This Row],[Customer ID]],A2170:$A$3902,1,FALSE),0),1,0)</f>
        <v>0</v>
      </c>
    </row>
    <row r="2170" spans="1:21" x14ac:dyDescent="0.2">
      <c r="A2170" s="3">
        <v>2169</v>
      </c>
      <c r="B2170" s="3">
        <v>23</v>
      </c>
      <c r="C2170" s="3" t="s">
        <v>18</v>
      </c>
      <c r="D2170" s="3" t="s">
        <v>65</v>
      </c>
      <c r="E2170" s="3" t="s">
        <v>66</v>
      </c>
      <c r="F2170" s="3">
        <v>74</v>
      </c>
      <c r="G2170" s="3" t="s">
        <v>138</v>
      </c>
      <c r="H2170" s="3" t="s">
        <v>43</v>
      </c>
      <c r="I2170" s="3" t="s">
        <v>117</v>
      </c>
      <c r="J2170" s="3" t="s">
        <v>36</v>
      </c>
      <c r="K2170" s="3">
        <v>41</v>
      </c>
      <c r="L2170" s="3" t="s">
        <v>151</v>
      </c>
      <c r="M2170" s="3" t="str">
        <f>IF(shopping_behavior_updated[[#This Row],[Subscription Status]]="","desconocido",shopping_behavior_updated[[#This Row],[Subscription Status]])</f>
        <v>No</v>
      </c>
      <c r="N2170" s="3" t="s">
        <v>44</v>
      </c>
      <c r="O2170" s="3" t="s">
        <v>151</v>
      </c>
      <c r="P2170" s="3" t="s">
        <v>151</v>
      </c>
      <c r="Q2170" s="3">
        <v>32</v>
      </c>
      <c r="R2170" s="3" t="s">
        <v>32</v>
      </c>
      <c r="S2170" s="3" t="s">
        <v>57</v>
      </c>
      <c r="T2170" s="3">
        <f>COUNTBLANK(shopping_behavior_updated[Customer ID])</f>
        <v>0</v>
      </c>
      <c r="U2170" s="3">
        <f>IF(IFERROR(VLOOKUP(shopping_behavior_updated[[#This Row],[Customer ID]],A2171:$A$3902,1,FALSE),0),1,0)</f>
        <v>0</v>
      </c>
    </row>
    <row r="2171" spans="1:21" x14ac:dyDescent="0.2">
      <c r="A2171" s="3">
        <v>2170</v>
      </c>
      <c r="B2171" s="3">
        <v>31</v>
      </c>
      <c r="C2171" s="3" t="s">
        <v>18</v>
      </c>
      <c r="D2171" s="3" t="s">
        <v>61</v>
      </c>
      <c r="E2171" s="3" t="s">
        <v>62</v>
      </c>
      <c r="F2171" s="3">
        <v>42</v>
      </c>
      <c r="G2171" s="3" t="s">
        <v>102</v>
      </c>
      <c r="H2171" s="3" t="s">
        <v>43</v>
      </c>
      <c r="I2171" s="3" t="s">
        <v>109</v>
      </c>
      <c r="J2171" s="3" t="s">
        <v>56</v>
      </c>
      <c r="K2171" s="3">
        <v>29</v>
      </c>
      <c r="L2171" s="3" t="s">
        <v>151</v>
      </c>
      <c r="M2171" s="3" t="str">
        <f>IF(shopping_behavior_updated[[#This Row],[Subscription Status]]="","desconocido",shopping_behavior_updated[[#This Row],[Subscription Status]])</f>
        <v>No</v>
      </c>
      <c r="N2171" s="3" t="s">
        <v>44</v>
      </c>
      <c r="O2171" s="3" t="s">
        <v>151</v>
      </c>
      <c r="P2171" s="3" t="s">
        <v>151</v>
      </c>
      <c r="Q2171" s="3">
        <v>32</v>
      </c>
      <c r="R2171" s="3" t="s">
        <v>74</v>
      </c>
      <c r="S2171" s="3" t="s">
        <v>75</v>
      </c>
      <c r="T2171" s="3">
        <f>COUNTBLANK(shopping_behavior_updated[Customer ID])</f>
        <v>0</v>
      </c>
      <c r="U2171" s="3">
        <f>IF(IFERROR(VLOOKUP(shopping_behavior_updated[[#This Row],[Customer ID]],A2172:$A$3902,1,FALSE),0),1,0)</f>
        <v>0</v>
      </c>
    </row>
    <row r="2172" spans="1:21" x14ac:dyDescent="0.2">
      <c r="A2172" s="3">
        <v>2171</v>
      </c>
      <c r="B2172" s="3">
        <v>40</v>
      </c>
      <c r="C2172" s="3" t="s">
        <v>18</v>
      </c>
      <c r="D2172" s="3" t="s">
        <v>29</v>
      </c>
      <c r="E2172" s="3" t="s">
        <v>20</v>
      </c>
      <c r="F2172" s="3">
        <v>32</v>
      </c>
      <c r="G2172" s="3" t="s">
        <v>130</v>
      </c>
      <c r="H2172" s="3" t="s">
        <v>43</v>
      </c>
      <c r="I2172" s="3" t="s">
        <v>47</v>
      </c>
      <c r="J2172" s="3" t="s">
        <v>56</v>
      </c>
      <c r="K2172" s="3">
        <v>4</v>
      </c>
      <c r="L2172" s="3" t="s">
        <v>151</v>
      </c>
      <c r="M2172" s="3" t="str">
        <f>IF(shopping_behavior_updated[[#This Row],[Subscription Status]]="","desconocido",shopping_behavior_updated[[#This Row],[Subscription Status]])</f>
        <v>No</v>
      </c>
      <c r="N2172" s="3" t="s">
        <v>44</v>
      </c>
      <c r="O2172" s="3" t="s">
        <v>151</v>
      </c>
      <c r="P2172" s="3" t="s">
        <v>151</v>
      </c>
      <c r="Q2172" s="3">
        <v>37</v>
      </c>
      <c r="R2172" s="3" t="s">
        <v>27</v>
      </c>
      <c r="S2172" s="3" t="s">
        <v>96</v>
      </c>
      <c r="T2172" s="3">
        <f>COUNTBLANK(shopping_behavior_updated[Customer ID])</f>
        <v>0</v>
      </c>
      <c r="U2172" s="3">
        <f>IF(IFERROR(VLOOKUP(shopping_behavior_updated[[#This Row],[Customer ID]],A2173:$A$3902,1,FALSE),0),1,0)</f>
        <v>0</v>
      </c>
    </row>
    <row r="2173" spans="1:21" x14ac:dyDescent="0.2">
      <c r="A2173" s="3">
        <v>2172</v>
      </c>
      <c r="B2173" s="3">
        <v>39</v>
      </c>
      <c r="C2173" s="3" t="s">
        <v>18</v>
      </c>
      <c r="D2173" s="3" t="s">
        <v>58</v>
      </c>
      <c r="E2173" s="3" t="s">
        <v>20</v>
      </c>
      <c r="F2173" s="3">
        <v>98</v>
      </c>
      <c r="G2173" s="3" t="s">
        <v>67</v>
      </c>
      <c r="H2173" s="3" t="s">
        <v>43</v>
      </c>
      <c r="I2173" s="3" t="s">
        <v>133</v>
      </c>
      <c r="J2173" s="3" t="s">
        <v>52</v>
      </c>
      <c r="K2173" s="3">
        <v>46</v>
      </c>
      <c r="L2173" s="3" t="s">
        <v>151</v>
      </c>
      <c r="M2173" s="3" t="str">
        <f>IF(shopping_behavior_updated[[#This Row],[Subscription Status]]="","desconocido",shopping_behavior_updated[[#This Row],[Subscription Status]])</f>
        <v>No</v>
      </c>
      <c r="N2173" s="3" t="s">
        <v>73</v>
      </c>
      <c r="O2173" s="3" t="s">
        <v>151</v>
      </c>
      <c r="P2173" s="3" t="s">
        <v>151</v>
      </c>
      <c r="Q2173" s="3">
        <v>9</v>
      </c>
      <c r="R2173" s="3" t="s">
        <v>32</v>
      </c>
      <c r="S2173" s="3" t="s">
        <v>28</v>
      </c>
      <c r="T2173" s="3">
        <f>COUNTBLANK(shopping_behavior_updated[Customer ID])</f>
        <v>0</v>
      </c>
      <c r="U2173" s="3">
        <f>IF(IFERROR(VLOOKUP(shopping_behavior_updated[[#This Row],[Customer ID]],A2174:$A$3902,1,FALSE),0),1,0)</f>
        <v>0</v>
      </c>
    </row>
    <row r="2174" spans="1:21" x14ac:dyDescent="0.2">
      <c r="A2174" s="3">
        <v>2173</v>
      </c>
      <c r="B2174" s="3">
        <v>28</v>
      </c>
      <c r="C2174" s="3" t="s">
        <v>18</v>
      </c>
      <c r="D2174" s="3" t="s">
        <v>86</v>
      </c>
      <c r="E2174" s="3" t="s">
        <v>20</v>
      </c>
      <c r="F2174" s="3">
        <v>89</v>
      </c>
      <c r="G2174" s="3" t="s">
        <v>42</v>
      </c>
      <c r="H2174" s="3" t="s">
        <v>35</v>
      </c>
      <c r="I2174" s="3" t="s">
        <v>92</v>
      </c>
      <c r="J2174" s="3" t="s">
        <v>56</v>
      </c>
      <c r="K2174" s="3">
        <v>28</v>
      </c>
      <c r="L2174" s="3" t="s">
        <v>151</v>
      </c>
      <c r="M2174" s="3" t="str">
        <f>IF(shopping_behavior_updated[[#This Row],[Subscription Status]]="","desconocido",shopping_behavior_updated[[#This Row],[Subscription Status]])</f>
        <v>No</v>
      </c>
      <c r="N2174" s="3" t="s">
        <v>73</v>
      </c>
      <c r="O2174" s="3" t="s">
        <v>151</v>
      </c>
      <c r="P2174" s="3" t="s">
        <v>151</v>
      </c>
      <c r="Q2174" s="3">
        <v>6</v>
      </c>
      <c r="R2174" s="3" t="s">
        <v>45</v>
      </c>
      <c r="S2174" s="3" t="s">
        <v>28</v>
      </c>
      <c r="T2174" s="3">
        <f>COUNTBLANK(shopping_behavior_updated[Customer ID])</f>
        <v>0</v>
      </c>
      <c r="U2174" s="3">
        <f>IF(IFERROR(VLOOKUP(shopping_behavior_updated[[#This Row],[Customer ID]],A2175:$A$3902,1,FALSE),0),1,0)</f>
        <v>0</v>
      </c>
    </row>
    <row r="2175" spans="1:21" x14ac:dyDescent="0.2">
      <c r="A2175" s="3">
        <v>2174</v>
      </c>
      <c r="B2175" s="3">
        <v>23</v>
      </c>
      <c r="C2175" s="3" t="s">
        <v>18</v>
      </c>
      <c r="D2175" s="3" t="s">
        <v>142</v>
      </c>
      <c r="E2175" s="3" t="s">
        <v>66</v>
      </c>
      <c r="F2175" s="3">
        <v>97</v>
      </c>
      <c r="G2175" s="3" t="s">
        <v>78</v>
      </c>
      <c r="H2175" s="3" t="s">
        <v>35</v>
      </c>
      <c r="I2175" s="3" t="s">
        <v>108</v>
      </c>
      <c r="J2175" s="3" t="s">
        <v>52</v>
      </c>
      <c r="K2175" s="3">
        <v>5</v>
      </c>
      <c r="L2175" s="3" t="s">
        <v>151</v>
      </c>
      <c r="M2175" s="3" t="str">
        <f>IF(shopping_behavior_updated[[#This Row],[Subscription Status]]="","desconocido",shopping_behavior_updated[[#This Row],[Subscription Status]])</f>
        <v>No</v>
      </c>
      <c r="N2175" s="3" t="s">
        <v>69</v>
      </c>
      <c r="O2175" s="3" t="s">
        <v>151</v>
      </c>
      <c r="P2175" s="3" t="s">
        <v>151</v>
      </c>
      <c r="Q2175" s="3">
        <v>36</v>
      </c>
      <c r="R2175" s="3" t="s">
        <v>27</v>
      </c>
      <c r="S2175" s="3" t="s">
        <v>57</v>
      </c>
      <c r="T2175" s="3">
        <f>COUNTBLANK(shopping_behavior_updated[Customer ID])</f>
        <v>0</v>
      </c>
      <c r="U2175" s="3">
        <f>IF(IFERROR(VLOOKUP(shopping_behavior_updated[[#This Row],[Customer ID]],A2176:$A$3902,1,FALSE),0),1,0)</f>
        <v>0</v>
      </c>
    </row>
    <row r="2176" spans="1:21" x14ac:dyDescent="0.2">
      <c r="A2176" s="3">
        <v>2175</v>
      </c>
      <c r="B2176" s="3">
        <v>42</v>
      </c>
      <c r="C2176" s="3" t="s">
        <v>18</v>
      </c>
      <c r="D2176" s="3" t="s">
        <v>131</v>
      </c>
      <c r="E2176" s="3" t="s">
        <v>66</v>
      </c>
      <c r="F2176" s="3">
        <v>49</v>
      </c>
      <c r="G2176" s="3" t="s">
        <v>111</v>
      </c>
      <c r="H2176" s="3" t="s">
        <v>35</v>
      </c>
      <c r="I2176" s="3" t="s">
        <v>77</v>
      </c>
      <c r="J2176" s="3" t="s">
        <v>36</v>
      </c>
      <c r="K2176" s="3">
        <v>29</v>
      </c>
      <c r="L2176" s="3" t="s">
        <v>151</v>
      </c>
      <c r="M2176" s="3" t="str">
        <f>IF(shopping_behavior_updated[[#This Row],[Subscription Status]]="","desconocido",shopping_behavior_updated[[#This Row],[Subscription Status]])</f>
        <v>No</v>
      </c>
      <c r="N2176" s="3" t="s">
        <v>73</v>
      </c>
      <c r="O2176" s="3" t="s">
        <v>151</v>
      </c>
      <c r="P2176" s="3" t="s">
        <v>151</v>
      </c>
      <c r="Q2176" s="3">
        <v>1</v>
      </c>
      <c r="R2176" s="3" t="s">
        <v>32</v>
      </c>
      <c r="S2176" s="3" t="s">
        <v>48</v>
      </c>
      <c r="T2176" s="3">
        <f>COUNTBLANK(shopping_behavior_updated[Customer ID])</f>
        <v>0</v>
      </c>
      <c r="U2176" s="3">
        <f>IF(IFERROR(VLOOKUP(shopping_behavior_updated[[#This Row],[Customer ID]],A2177:$A$3902,1,FALSE),0),1,0)</f>
        <v>0</v>
      </c>
    </row>
    <row r="2177" spans="1:21" x14ac:dyDescent="0.2">
      <c r="A2177" s="3">
        <v>2176</v>
      </c>
      <c r="B2177" s="3">
        <v>68</v>
      </c>
      <c r="C2177" s="3" t="s">
        <v>18</v>
      </c>
      <c r="D2177" s="3" t="s">
        <v>80</v>
      </c>
      <c r="E2177" s="3" t="s">
        <v>20</v>
      </c>
      <c r="F2177" s="3">
        <v>50</v>
      </c>
      <c r="G2177" s="3" t="s">
        <v>144</v>
      </c>
      <c r="H2177" s="3" t="s">
        <v>43</v>
      </c>
      <c r="I2177" s="3" t="s">
        <v>64</v>
      </c>
      <c r="J2177" s="3" t="s">
        <v>36</v>
      </c>
      <c r="K2177" s="3">
        <v>33</v>
      </c>
      <c r="L2177" s="3" t="s">
        <v>151</v>
      </c>
      <c r="M2177" s="3" t="str">
        <f>IF(shopping_behavior_updated[[#This Row],[Subscription Status]]="","desconocido",shopping_behavior_updated[[#This Row],[Subscription Status]])</f>
        <v>No</v>
      </c>
      <c r="N2177" s="3" t="s">
        <v>37</v>
      </c>
      <c r="O2177" s="3" t="s">
        <v>151</v>
      </c>
      <c r="P2177" s="3" t="s">
        <v>151</v>
      </c>
      <c r="Q2177" s="3">
        <v>48</v>
      </c>
      <c r="R2177" s="3" t="s">
        <v>38</v>
      </c>
      <c r="S2177" s="3" t="s">
        <v>28</v>
      </c>
      <c r="T2177" s="3">
        <f>COUNTBLANK(shopping_behavior_updated[Customer ID])</f>
        <v>0</v>
      </c>
      <c r="U2177" s="3">
        <f>IF(IFERROR(VLOOKUP(shopping_behavior_updated[[#This Row],[Customer ID]],A2178:$A$3902,1,FALSE),0),1,0)</f>
        <v>0</v>
      </c>
    </row>
    <row r="2178" spans="1:21" x14ac:dyDescent="0.2">
      <c r="A2178" s="3">
        <v>2177</v>
      </c>
      <c r="B2178" s="3">
        <v>24</v>
      </c>
      <c r="C2178" s="3" t="s">
        <v>18</v>
      </c>
      <c r="D2178" s="3" t="s">
        <v>132</v>
      </c>
      <c r="E2178" s="3" t="s">
        <v>66</v>
      </c>
      <c r="F2178" s="3">
        <v>91</v>
      </c>
      <c r="G2178" s="3" t="s">
        <v>128</v>
      </c>
      <c r="H2178" s="3" t="s">
        <v>35</v>
      </c>
      <c r="I2178" s="3" t="s">
        <v>107</v>
      </c>
      <c r="J2178" s="3" t="s">
        <v>24</v>
      </c>
      <c r="K2178" s="3">
        <v>34</v>
      </c>
      <c r="L2178" s="3" t="s">
        <v>151</v>
      </c>
      <c r="M2178" s="3" t="str">
        <f>IF(shopping_behavior_updated[[#This Row],[Subscription Status]]="","desconocido",shopping_behavior_updated[[#This Row],[Subscription Status]])</f>
        <v>No</v>
      </c>
      <c r="N2178" s="3" t="s">
        <v>69</v>
      </c>
      <c r="O2178" s="3" t="s">
        <v>151</v>
      </c>
      <c r="P2178" s="3" t="s">
        <v>151</v>
      </c>
      <c r="Q2178" s="3">
        <v>44</v>
      </c>
      <c r="R2178" s="3" t="s">
        <v>85</v>
      </c>
      <c r="S2178" s="3" t="s">
        <v>57</v>
      </c>
      <c r="T2178" s="3">
        <f>COUNTBLANK(shopping_behavior_updated[Customer ID])</f>
        <v>0</v>
      </c>
      <c r="U2178" s="3">
        <f>IF(IFERROR(VLOOKUP(shopping_behavior_updated[[#This Row],[Customer ID]],A2179:$A$3902,1,FALSE),0),1,0)</f>
        <v>0</v>
      </c>
    </row>
    <row r="2179" spans="1:21" x14ac:dyDescent="0.2">
      <c r="A2179" s="3">
        <v>2178</v>
      </c>
      <c r="B2179" s="3">
        <v>24</v>
      </c>
      <c r="C2179" s="3" t="s">
        <v>18</v>
      </c>
      <c r="D2179" s="3" t="s">
        <v>142</v>
      </c>
      <c r="E2179" s="3" t="s">
        <v>66</v>
      </c>
      <c r="F2179" s="3">
        <v>93</v>
      </c>
      <c r="G2179" s="3" t="s">
        <v>55</v>
      </c>
      <c r="H2179" s="3" t="s">
        <v>91</v>
      </c>
      <c r="I2179" s="3" t="s">
        <v>95</v>
      </c>
      <c r="J2179" s="3" t="s">
        <v>24</v>
      </c>
      <c r="K2179" s="3">
        <v>3</v>
      </c>
      <c r="L2179" s="3" t="s">
        <v>151</v>
      </c>
      <c r="M2179" s="3" t="str">
        <f>IF(shopping_behavior_updated[[#This Row],[Subscription Status]]="","desconocido",shopping_behavior_updated[[#This Row],[Subscription Status]])</f>
        <v>No</v>
      </c>
      <c r="N2179" s="3" t="s">
        <v>26</v>
      </c>
      <c r="O2179" s="3" t="s">
        <v>151</v>
      </c>
      <c r="P2179" s="3" t="s">
        <v>151</v>
      </c>
      <c r="Q2179" s="3">
        <v>9</v>
      </c>
      <c r="R2179" s="3" t="s">
        <v>45</v>
      </c>
      <c r="S2179" s="3" t="s">
        <v>75</v>
      </c>
      <c r="T2179" s="3">
        <f>COUNTBLANK(shopping_behavior_updated[Customer ID])</f>
        <v>0</v>
      </c>
      <c r="U2179" s="3">
        <f>IF(IFERROR(VLOOKUP(shopping_behavior_updated[[#This Row],[Customer ID]],A2180:$A$3902,1,FALSE),0),1,0)</f>
        <v>0</v>
      </c>
    </row>
    <row r="2180" spans="1:21" x14ac:dyDescent="0.2">
      <c r="A2180" s="3">
        <v>2179</v>
      </c>
      <c r="B2180" s="3">
        <v>21</v>
      </c>
      <c r="C2180" s="3" t="s">
        <v>18</v>
      </c>
      <c r="D2180" s="3" t="s">
        <v>105</v>
      </c>
      <c r="E2180" s="3" t="s">
        <v>66</v>
      </c>
      <c r="F2180" s="3">
        <v>98</v>
      </c>
      <c r="G2180" s="3" t="s">
        <v>102</v>
      </c>
      <c r="H2180" s="3" t="s">
        <v>43</v>
      </c>
      <c r="I2180" s="3" t="s">
        <v>79</v>
      </c>
      <c r="J2180" s="3" t="s">
        <v>52</v>
      </c>
      <c r="K2180" s="3">
        <v>47</v>
      </c>
      <c r="L2180" s="3" t="s">
        <v>151</v>
      </c>
      <c r="M2180" s="3" t="str">
        <f>IF(shopping_behavior_updated[[#This Row],[Subscription Status]]="","desconocido",shopping_behavior_updated[[#This Row],[Subscription Status]])</f>
        <v>No</v>
      </c>
      <c r="N2180" s="3" t="s">
        <v>53</v>
      </c>
      <c r="O2180" s="3" t="s">
        <v>151</v>
      </c>
      <c r="P2180" s="3" t="s">
        <v>151</v>
      </c>
      <c r="Q2180" s="3">
        <v>32</v>
      </c>
      <c r="R2180" s="3" t="s">
        <v>27</v>
      </c>
      <c r="S2180" s="3" t="s">
        <v>48</v>
      </c>
      <c r="T2180" s="3">
        <f>COUNTBLANK(shopping_behavior_updated[Customer ID])</f>
        <v>0</v>
      </c>
      <c r="U2180" s="3">
        <f>IF(IFERROR(VLOOKUP(shopping_behavior_updated[[#This Row],[Customer ID]],A2181:$A$3902,1,FALSE),0),1,0)</f>
        <v>0</v>
      </c>
    </row>
    <row r="2181" spans="1:21" x14ac:dyDescent="0.2">
      <c r="A2181" s="3">
        <v>2180</v>
      </c>
      <c r="B2181" s="3">
        <v>49</v>
      </c>
      <c r="C2181" s="3" t="s">
        <v>18</v>
      </c>
      <c r="D2181" s="3" t="s">
        <v>124</v>
      </c>
      <c r="E2181" s="3" t="s">
        <v>20</v>
      </c>
      <c r="F2181" s="3">
        <v>82</v>
      </c>
      <c r="G2181" s="3" t="s">
        <v>78</v>
      </c>
      <c r="H2181" s="3" t="s">
        <v>22</v>
      </c>
      <c r="I2181" s="3" t="s">
        <v>92</v>
      </c>
      <c r="J2181" s="3" t="s">
        <v>56</v>
      </c>
      <c r="K2181" s="3">
        <v>29</v>
      </c>
      <c r="L2181" s="3" t="s">
        <v>151</v>
      </c>
      <c r="M2181" s="3" t="str">
        <f>IF(shopping_behavior_updated[[#This Row],[Subscription Status]]="","desconocido",shopping_behavior_updated[[#This Row],[Subscription Status]])</f>
        <v>No</v>
      </c>
      <c r="N2181" s="3" t="s">
        <v>44</v>
      </c>
      <c r="O2181" s="3" t="s">
        <v>151</v>
      </c>
      <c r="P2181" s="3" t="s">
        <v>151</v>
      </c>
      <c r="Q2181" s="3">
        <v>14</v>
      </c>
      <c r="R2181" s="3" t="s">
        <v>45</v>
      </c>
      <c r="S2181" s="3" t="s">
        <v>87</v>
      </c>
      <c r="T2181" s="3">
        <f>COUNTBLANK(shopping_behavior_updated[Customer ID])</f>
        <v>0</v>
      </c>
      <c r="U2181" s="3">
        <f>IF(IFERROR(VLOOKUP(shopping_behavior_updated[[#This Row],[Customer ID]],A2182:$A$3902,1,FALSE),0),1,0)</f>
        <v>0</v>
      </c>
    </row>
    <row r="2182" spans="1:21" x14ac:dyDescent="0.2">
      <c r="A2182" s="3">
        <v>2181</v>
      </c>
      <c r="B2182" s="3">
        <v>41</v>
      </c>
      <c r="C2182" s="3" t="s">
        <v>18</v>
      </c>
      <c r="D2182" s="3" t="s">
        <v>61</v>
      </c>
      <c r="E2182" s="3" t="s">
        <v>62</v>
      </c>
      <c r="F2182" s="3">
        <v>37</v>
      </c>
      <c r="G2182" s="3" t="s">
        <v>138</v>
      </c>
      <c r="H2182" s="3" t="s">
        <v>43</v>
      </c>
      <c r="I2182" s="3" t="s">
        <v>133</v>
      </c>
      <c r="J2182" s="3" t="s">
        <v>52</v>
      </c>
      <c r="K2182" s="3">
        <v>41</v>
      </c>
      <c r="L2182" s="3" t="s">
        <v>151</v>
      </c>
      <c r="M2182" s="3" t="str">
        <f>IF(shopping_behavior_updated[[#This Row],[Subscription Status]]="","desconocido",shopping_behavior_updated[[#This Row],[Subscription Status]])</f>
        <v>No</v>
      </c>
      <c r="N2182" s="3" t="s">
        <v>73</v>
      </c>
      <c r="O2182" s="3" t="s">
        <v>151</v>
      </c>
      <c r="P2182" s="3" t="s">
        <v>151</v>
      </c>
      <c r="Q2182" s="3">
        <v>43</v>
      </c>
      <c r="R2182" s="3" t="s">
        <v>32</v>
      </c>
      <c r="S2182" s="3" t="s">
        <v>57</v>
      </c>
      <c r="T2182" s="3">
        <f>COUNTBLANK(shopping_behavior_updated[Customer ID])</f>
        <v>0</v>
      </c>
      <c r="U2182" s="3">
        <f>IF(IFERROR(VLOOKUP(shopping_behavior_updated[[#This Row],[Customer ID]],A2183:$A$3902,1,FALSE),0),1,0)</f>
        <v>0</v>
      </c>
    </row>
    <row r="2183" spans="1:21" x14ac:dyDescent="0.2">
      <c r="A2183" s="3">
        <v>2182</v>
      </c>
      <c r="B2183" s="3">
        <v>22</v>
      </c>
      <c r="C2183" s="3" t="s">
        <v>18</v>
      </c>
      <c r="D2183" s="3" t="s">
        <v>65</v>
      </c>
      <c r="E2183" s="3" t="s">
        <v>66</v>
      </c>
      <c r="F2183" s="3">
        <v>63</v>
      </c>
      <c r="G2183" s="3" t="s">
        <v>76</v>
      </c>
      <c r="H2183" s="3" t="s">
        <v>43</v>
      </c>
      <c r="I2183" s="3" t="s">
        <v>93</v>
      </c>
      <c r="J2183" s="3" t="s">
        <v>56</v>
      </c>
      <c r="K2183" s="3">
        <v>32</v>
      </c>
      <c r="L2183" s="3" t="s">
        <v>151</v>
      </c>
      <c r="M2183" s="3" t="str">
        <f>IF(shopping_behavior_updated[[#This Row],[Subscription Status]]="","desconocido",shopping_behavior_updated[[#This Row],[Subscription Status]])</f>
        <v>No</v>
      </c>
      <c r="N2183" s="3" t="s">
        <v>37</v>
      </c>
      <c r="O2183" s="3" t="s">
        <v>151</v>
      </c>
      <c r="P2183" s="3" t="s">
        <v>151</v>
      </c>
      <c r="Q2183" s="3">
        <v>32</v>
      </c>
      <c r="R2183" s="3" t="s">
        <v>74</v>
      </c>
      <c r="S2183" s="3" t="s">
        <v>75</v>
      </c>
      <c r="T2183" s="3">
        <f>COUNTBLANK(shopping_behavior_updated[Customer ID])</f>
        <v>0</v>
      </c>
      <c r="U2183" s="3">
        <f>IF(IFERROR(VLOOKUP(shopping_behavior_updated[[#This Row],[Customer ID]],A2184:$A$3902,1,FALSE),0),1,0)</f>
        <v>0</v>
      </c>
    </row>
    <row r="2184" spans="1:21" x14ac:dyDescent="0.2">
      <c r="A2184" s="3">
        <v>2183</v>
      </c>
      <c r="B2184" s="3">
        <v>42</v>
      </c>
      <c r="C2184" s="3" t="s">
        <v>18</v>
      </c>
      <c r="D2184" s="3" t="s">
        <v>19</v>
      </c>
      <c r="E2184" s="3" t="s">
        <v>20</v>
      </c>
      <c r="F2184" s="3">
        <v>99</v>
      </c>
      <c r="G2184" s="3" t="s">
        <v>129</v>
      </c>
      <c r="H2184" s="3" t="s">
        <v>43</v>
      </c>
      <c r="I2184" s="3" t="s">
        <v>31</v>
      </c>
      <c r="J2184" s="3" t="s">
        <v>24</v>
      </c>
      <c r="K2184" s="3">
        <v>27</v>
      </c>
      <c r="L2184" s="3" t="s">
        <v>151</v>
      </c>
      <c r="M2184" s="3" t="str">
        <f>IF(shopping_behavior_updated[[#This Row],[Subscription Status]]="","desconocido",shopping_behavior_updated[[#This Row],[Subscription Status]])</f>
        <v>No</v>
      </c>
      <c r="N2184" s="3" t="s">
        <v>73</v>
      </c>
      <c r="O2184" s="3" t="s">
        <v>151</v>
      </c>
      <c r="P2184" s="3" t="s">
        <v>151</v>
      </c>
      <c r="Q2184" s="3">
        <v>26</v>
      </c>
      <c r="R2184" s="3" t="s">
        <v>27</v>
      </c>
      <c r="S2184" s="3" t="s">
        <v>75</v>
      </c>
      <c r="T2184" s="3">
        <f>COUNTBLANK(shopping_behavior_updated[Customer ID])</f>
        <v>0</v>
      </c>
      <c r="U2184" s="3">
        <f>IF(IFERROR(VLOOKUP(shopping_behavior_updated[[#This Row],[Customer ID]],A2185:$A$3902,1,FALSE),0),1,0)</f>
        <v>0</v>
      </c>
    </row>
    <row r="2185" spans="1:21" x14ac:dyDescent="0.2">
      <c r="A2185" s="3">
        <v>2184</v>
      </c>
      <c r="B2185" s="3">
        <v>30</v>
      </c>
      <c r="C2185" s="3" t="s">
        <v>18</v>
      </c>
      <c r="D2185" s="3" t="s">
        <v>58</v>
      </c>
      <c r="E2185" s="3" t="s">
        <v>20</v>
      </c>
      <c r="F2185" s="3">
        <v>37</v>
      </c>
      <c r="G2185" s="3" t="s">
        <v>110</v>
      </c>
      <c r="H2185" s="3" t="s">
        <v>43</v>
      </c>
      <c r="I2185" s="3" t="s">
        <v>31</v>
      </c>
      <c r="J2185" s="3" t="s">
        <v>36</v>
      </c>
      <c r="K2185" s="3">
        <v>47</v>
      </c>
      <c r="L2185" s="3" t="s">
        <v>151</v>
      </c>
      <c r="M2185" s="3" t="str">
        <f>IF(shopping_behavior_updated[[#This Row],[Subscription Status]]="","desconocido",shopping_behavior_updated[[#This Row],[Subscription Status]])</f>
        <v>No</v>
      </c>
      <c r="N2185" s="3" t="s">
        <v>73</v>
      </c>
      <c r="O2185" s="3" t="s">
        <v>151</v>
      </c>
      <c r="P2185" s="3" t="s">
        <v>151</v>
      </c>
      <c r="Q2185" s="3">
        <v>2</v>
      </c>
      <c r="R2185" s="3" t="s">
        <v>32</v>
      </c>
      <c r="S2185" s="3" t="s">
        <v>87</v>
      </c>
      <c r="T2185" s="3">
        <f>COUNTBLANK(shopping_behavior_updated[Customer ID])</f>
        <v>0</v>
      </c>
      <c r="U2185" s="3">
        <f>IF(IFERROR(VLOOKUP(shopping_behavior_updated[[#This Row],[Customer ID]],A2186:$A$3902,1,FALSE),0),1,0)</f>
        <v>0</v>
      </c>
    </row>
    <row r="2186" spans="1:21" x14ac:dyDescent="0.2">
      <c r="A2186" s="3">
        <v>2185</v>
      </c>
      <c r="B2186" s="3">
        <v>38</v>
      </c>
      <c r="C2186" s="3" t="s">
        <v>18</v>
      </c>
      <c r="D2186" s="3" t="s">
        <v>70</v>
      </c>
      <c r="E2186" s="3" t="s">
        <v>41</v>
      </c>
      <c r="F2186" s="3">
        <v>34</v>
      </c>
      <c r="G2186" s="3" t="s">
        <v>106</v>
      </c>
      <c r="H2186" s="3" t="s">
        <v>35</v>
      </c>
      <c r="I2186" s="3" t="s">
        <v>79</v>
      </c>
      <c r="J2186" s="3" t="s">
        <v>36</v>
      </c>
      <c r="K2186" s="3">
        <v>32</v>
      </c>
      <c r="L2186" s="3" t="s">
        <v>151</v>
      </c>
      <c r="M2186" s="3" t="str">
        <f>IF(shopping_behavior_updated[[#This Row],[Subscription Status]]="","desconocido",shopping_behavior_updated[[#This Row],[Subscription Status]])</f>
        <v>No</v>
      </c>
      <c r="N2186" s="3" t="s">
        <v>37</v>
      </c>
      <c r="O2186" s="3" t="s">
        <v>151</v>
      </c>
      <c r="P2186" s="3" t="s">
        <v>151</v>
      </c>
      <c r="Q2186" s="3">
        <v>16</v>
      </c>
      <c r="R2186" s="3" t="s">
        <v>45</v>
      </c>
      <c r="S2186" s="3" t="s">
        <v>96</v>
      </c>
      <c r="T2186" s="3">
        <f>COUNTBLANK(shopping_behavior_updated[Customer ID])</f>
        <v>0</v>
      </c>
      <c r="U2186" s="3">
        <f>IF(IFERROR(VLOOKUP(shopping_behavior_updated[[#This Row],[Customer ID]],A2187:$A$3902,1,FALSE),0),1,0)</f>
        <v>0</v>
      </c>
    </row>
    <row r="2187" spans="1:21" x14ac:dyDescent="0.2">
      <c r="A2187" s="3">
        <v>2186</v>
      </c>
      <c r="B2187" s="3">
        <v>40</v>
      </c>
      <c r="C2187" s="3" t="s">
        <v>18</v>
      </c>
      <c r="D2187" s="3" t="s">
        <v>58</v>
      </c>
      <c r="E2187" s="3" t="s">
        <v>20</v>
      </c>
      <c r="F2187" s="3">
        <v>32</v>
      </c>
      <c r="G2187" s="3" t="s">
        <v>97</v>
      </c>
      <c r="H2187" s="3" t="s">
        <v>43</v>
      </c>
      <c r="I2187" s="3" t="s">
        <v>82</v>
      </c>
      <c r="J2187" s="3" t="s">
        <v>24</v>
      </c>
      <c r="K2187" s="3">
        <v>25</v>
      </c>
      <c r="L2187" s="3" t="s">
        <v>151</v>
      </c>
      <c r="M2187" s="3" t="str">
        <f>IF(shopping_behavior_updated[[#This Row],[Subscription Status]]="","desconocido",shopping_behavior_updated[[#This Row],[Subscription Status]])</f>
        <v>No</v>
      </c>
      <c r="N2187" s="3" t="s">
        <v>26</v>
      </c>
      <c r="O2187" s="3" t="s">
        <v>151</v>
      </c>
      <c r="P2187" s="3" t="s">
        <v>151</v>
      </c>
      <c r="Q2187" s="3">
        <v>50</v>
      </c>
      <c r="R2187" s="3" t="s">
        <v>85</v>
      </c>
      <c r="S2187" s="3" t="s">
        <v>96</v>
      </c>
      <c r="T2187" s="3">
        <f>COUNTBLANK(shopping_behavior_updated[Customer ID])</f>
        <v>0</v>
      </c>
      <c r="U2187" s="3">
        <f>IF(IFERROR(VLOOKUP(shopping_behavior_updated[[#This Row],[Customer ID]],A2188:$A$3902,1,FALSE),0),1,0)</f>
        <v>0</v>
      </c>
    </row>
    <row r="2188" spans="1:21" x14ac:dyDescent="0.2">
      <c r="A2188" s="3">
        <v>2187</v>
      </c>
      <c r="B2188" s="3">
        <v>55</v>
      </c>
      <c r="C2188" s="3" t="s">
        <v>18</v>
      </c>
      <c r="D2188" s="3" t="s">
        <v>40</v>
      </c>
      <c r="E2188" s="3" t="s">
        <v>41</v>
      </c>
      <c r="F2188" s="3">
        <v>23</v>
      </c>
      <c r="G2188" s="3" t="s">
        <v>129</v>
      </c>
      <c r="H2188" s="3" t="s">
        <v>91</v>
      </c>
      <c r="I2188" s="3" t="s">
        <v>84</v>
      </c>
      <c r="J2188" s="3" t="s">
        <v>24</v>
      </c>
      <c r="K2188" s="3">
        <v>43</v>
      </c>
      <c r="L2188" s="3" t="s">
        <v>151</v>
      </c>
      <c r="M2188" s="3" t="str">
        <f>IF(shopping_behavior_updated[[#This Row],[Subscription Status]]="","desconocido",shopping_behavior_updated[[#This Row],[Subscription Status]])</f>
        <v>No</v>
      </c>
      <c r="N2188" s="3" t="s">
        <v>44</v>
      </c>
      <c r="O2188" s="3" t="s">
        <v>151</v>
      </c>
      <c r="P2188" s="3" t="s">
        <v>151</v>
      </c>
      <c r="Q2188" s="3">
        <v>6</v>
      </c>
      <c r="R2188" s="3" t="s">
        <v>45</v>
      </c>
      <c r="S2188" s="3" t="s">
        <v>96</v>
      </c>
      <c r="T2188" s="3">
        <f>COUNTBLANK(shopping_behavior_updated[Customer ID])</f>
        <v>0</v>
      </c>
      <c r="U2188" s="3">
        <f>IF(IFERROR(VLOOKUP(shopping_behavior_updated[[#This Row],[Customer ID]],A2189:$A$3902,1,FALSE),0),1,0)</f>
        <v>0</v>
      </c>
    </row>
    <row r="2189" spans="1:21" x14ac:dyDescent="0.2">
      <c r="A2189" s="3">
        <v>2188</v>
      </c>
      <c r="B2189" s="3">
        <v>37</v>
      </c>
      <c r="C2189" s="3" t="s">
        <v>18</v>
      </c>
      <c r="D2189" s="3" t="s">
        <v>19</v>
      </c>
      <c r="E2189" s="3" t="s">
        <v>20</v>
      </c>
      <c r="F2189" s="3">
        <v>78</v>
      </c>
      <c r="G2189" s="3" t="s">
        <v>134</v>
      </c>
      <c r="H2189" s="3" t="s">
        <v>43</v>
      </c>
      <c r="I2189" s="3" t="s">
        <v>82</v>
      </c>
      <c r="J2189" s="3" t="s">
        <v>36</v>
      </c>
      <c r="K2189" s="3">
        <v>44</v>
      </c>
      <c r="L2189" s="3" t="s">
        <v>151</v>
      </c>
      <c r="M2189" s="3" t="str">
        <f>IF(shopping_behavior_updated[[#This Row],[Subscription Status]]="","desconocido",shopping_behavior_updated[[#This Row],[Subscription Status]])</f>
        <v>No</v>
      </c>
      <c r="N2189" s="3" t="s">
        <v>37</v>
      </c>
      <c r="O2189" s="3" t="s">
        <v>151</v>
      </c>
      <c r="P2189" s="3" t="s">
        <v>151</v>
      </c>
      <c r="Q2189" s="3">
        <v>20</v>
      </c>
      <c r="R2189" s="3" t="s">
        <v>45</v>
      </c>
      <c r="S2189" s="3" t="s">
        <v>48</v>
      </c>
      <c r="T2189" s="3">
        <f>COUNTBLANK(shopping_behavior_updated[Customer ID])</f>
        <v>0</v>
      </c>
      <c r="U2189" s="3">
        <f>IF(IFERROR(VLOOKUP(shopping_behavior_updated[[#This Row],[Customer ID]],A2190:$A$3902,1,FALSE),0),1,0)</f>
        <v>0</v>
      </c>
    </row>
    <row r="2190" spans="1:21" x14ac:dyDescent="0.2">
      <c r="A2190" s="3">
        <v>2189</v>
      </c>
      <c r="B2190" s="3">
        <v>41</v>
      </c>
      <c r="C2190" s="3" t="s">
        <v>18</v>
      </c>
      <c r="D2190" s="3" t="s">
        <v>61</v>
      </c>
      <c r="E2190" s="3" t="s">
        <v>62</v>
      </c>
      <c r="F2190" s="3">
        <v>54</v>
      </c>
      <c r="G2190" s="3" t="s">
        <v>98</v>
      </c>
      <c r="H2190" s="3" t="s">
        <v>43</v>
      </c>
      <c r="I2190" s="3" t="s">
        <v>109</v>
      </c>
      <c r="J2190" s="3" t="s">
        <v>24</v>
      </c>
      <c r="K2190" s="3">
        <v>47</v>
      </c>
      <c r="L2190" s="3" t="s">
        <v>151</v>
      </c>
      <c r="M2190" s="3" t="str">
        <f>IF(shopping_behavior_updated[[#This Row],[Subscription Status]]="","desconocido",shopping_behavior_updated[[#This Row],[Subscription Status]])</f>
        <v>No</v>
      </c>
      <c r="N2190" s="3" t="s">
        <v>44</v>
      </c>
      <c r="O2190" s="3" t="s">
        <v>151</v>
      </c>
      <c r="P2190" s="3" t="s">
        <v>151</v>
      </c>
      <c r="Q2190" s="3">
        <v>9</v>
      </c>
      <c r="R2190" s="3" t="s">
        <v>38</v>
      </c>
      <c r="S2190" s="3" t="s">
        <v>39</v>
      </c>
      <c r="T2190" s="3">
        <f>COUNTBLANK(shopping_behavior_updated[Customer ID])</f>
        <v>0</v>
      </c>
      <c r="U2190" s="3">
        <f>IF(IFERROR(VLOOKUP(shopping_behavior_updated[[#This Row],[Customer ID]],A2191:$A$3902,1,FALSE),0),1,0)</f>
        <v>0</v>
      </c>
    </row>
    <row r="2191" spans="1:21" x14ac:dyDescent="0.2">
      <c r="A2191" s="3">
        <v>2190</v>
      </c>
      <c r="B2191" s="3">
        <v>38</v>
      </c>
      <c r="C2191" s="3" t="s">
        <v>18</v>
      </c>
      <c r="D2191" s="3" t="s">
        <v>19</v>
      </c>
      <c r="E2191" s="3" t="s">
        <v>20</v>
      </c>
      <c r="F2191" s="3">
        <v>94</v>
      </c>
      <c r="G2191" s="3" t="s">
        <v>149</v>
      </c>
      <c r="H2191" s="3" t="s">
        <v>91</v>
      </c>
      <c r="I2191" s="3" t="s">
        <v>109</v>
      </c>
      <c r="J2191" s="3" t="s">
        <v>56</v>
      </c>
      <c r="K2191" s="3">
        <v>4</v>
      </c>
      <c r="L2191" s="3" t="s">
        <v>151</v>
      </c>
      <c r="M2191" s="3" t="str">
        <f>IF(shopping_behavior_updated[[#This Row],[Subscription Status]]="","desconocido",shopping_behavior_updated[[#This Row],[Subscription Status]])</f>
        <v>No</v>
      </c>
      <c r="N2191" s="3" t="s">
        <v>26</v>
      </c>
      <c r="O2191" s="3" t="s">
        <v>151</v>
      </c>
      <c r="P2191" s="3" t="s">
        <v>151</v>
      </c>
      <c r="Q2191" s="3">
        <v>47</v>
      </c>
      <c r="R2191" s="3" t="s">
        <v>38</v>
      </c>
      <c r="S2191" s="3" t="s">
        <v>75</v>
      </c>
      <c r="T2191" s="3">
        <f>COUNTBLANK(shopping_behavior_updated[Customer ID])</f>
        <v>0</v>
      </c>
      <c r="U2191" s="3">
        <f>IF(IFERROR(VLOOKUP(shopping_behavior_updated[[#This Row],[Customer ID]],A2192:$A$3902,1,FALSE),0),1,0)</f>
        <v>0</v>
      </c>
    </row>
    <row r="2192" spans="1:21" x14ac:dyDescent="0.2">
      <c r="A2192" s="3">
        <v>2191</v>
      </c>
      <c r="B2192" s="3">
        <v>42</v>
      </c>
      <c r="C2192" s="3" t="s">
        <v>18</v>
      </c>
      <c r="D2192" s="3" t="s">
        <v>132</v>
      </c>
      <c r="E2192" s="3" t="s">
        <v>66</v>
      </c>
      <c r="F2192" s="3">
        <v>75</v>
      </c>
      <c r="G2192" s="3" t="s">
        <v>119</v>
      </c>
      <c r="H2192" s="3" t="s">
        <v>35</v>
      </c>
      <c r="I2192" s="3" t="s">
        <v>31</v>
      </c>
      <c r="J2192" s="3" t="s">
        <v>36</v>
      </c>
      <c r="K2192" s="3">
        <v>46</v>
      </c>
      <c r="L2192" s="3" t="s">
        <v>151</v>
      </c>
      <c r="M2192" s="3" t="str">
        <f>IF(shopping_behavior_updated[[#This Row],[Subscription Status]]="","desconocido",shopping_behavior_updated[[#This Row],[Subscription Status]])</f>
        <v>No</v>
      </c>
      <c r="N2192" s="3" t="s">
        <v>26</v>
      </c>
      <c r="O2192" s="3" t="s">
        <v>151</v>
      </c>
      <c r="P2192" s="3" t="s">
        <v>151</v>
      </c>
      <c r="Q2192" s="3">
        <v>33</v>
      </c>
      <c r="R2192" s="3" t="s">
        <v>38</v>
      </c>
      <c r="S2192" s="3" t="s">
        <v>48</v>
      </c>
      <c r="T2192" s="3">
        <f>COUNTBLANK(shopping_behavior_updated[Customer ID])</f>
        <v>0</v>
      </c>
      <c r="U2192" s="3">
        <f>IF(IFERROR(VLOOKUP(shopping_behavior_updated[[#This Row],[Customer ID]],A2193:$A$3902,1,FALSE),0),1,0)</f>
        <v>0</v>
      </c>
    </row>
    <row r="2193" spans="1:21" x14ac:dyDescent="0.2">
      <c r="A2193" s="3">
        <v>2192</v>
      </c>
      <c r="B2193" s="3">
        <v>26</v>
      </c>
      <c r="C2193" s="3" t="s">
        <v>18</v>
      </c>
      <c r="D2193" s="3" t="s">
        <v>19</v>
      </c>
      <c r="E2193" s="3" t="s">
        <v>20</v>
      </c>
      <c r="F2193" s="3">
        <v>69</v>
      </c>
      <c r="G2193" s="3" t="s">
        <v>137</v>
      </c>
      <c r="H2193" s="3" t="s">
        <v>35</v>
      </c>
      <c r="I2193" s="3" t="s">
        <v>31</v>
      </c>
      <c r="J2193" s="3" t="s">
        <v>52</v>
      </c>
      <c r="K2193" s="3">
        <v>38</v>
      </c>
      <c r="L2193" s="3" t="s">
        <v>151</v>
      </c>
      <c r="M2193" s="3" t="str">
        <f>IF(shopping_behavior_updated[[#This Row],[Subscription Status]]="","desconocido",shopping_behavior_updated[[#This Row],[Subscription Status]])</f>
        <v>No</v>
      </c>
      <c r="N2193" s="3" t="s">
        <v>44</v>
      </c>
      <c r="O2193" s="3" t="s">
        <v>151</v>
      </c>
      <c r="P2193" s="3" t="s">
        <v>151</v>
      </c>
      <c r="Q2193" s="3">
        <v>46</v>
      </c>
      <c r="R2193" s="3" t="s">
        <v>32</v>
      </c>
      <c r="S2193" s="3" t="s">
        <v>75</v>
      </c>
      <c r="T2193" s="3">
        <f>COUNTBLANK(shopping_behavior_updated[Customer ID])</f>
        <v>0</v>
      </c>
      <c r="U2193" s="3">
        <f>IF(IFERROR(VLOOKUP(shopping_behavior_updated[[#This Row],[Customer ID]],A2194:$A$3902,1,FALSE),0),1,0)</f>
        <v>0</v>
      </c>
    </row>
    <row r="2194" spans="1:21" x14ac:dyDescent="0.2">
      <c r="A2194" s="3">
        <v>2193</v>
      </c>
      <c r="B2194" s="3">
        <v>41</v>
      </c>
      <c r="C2194" s="3" t="s">
        <v>18</v>
      </c>
      <c r="D2194" s="3" t="s">
        <v>118</v>
      </c>
      <c r="E2194" s="3" t="s">
        <v>66</v>
      </c>
      <c r="F2194" s="3">
        <v>35</v>
      </c>
      <c r="G2194" s="3" t="s">
        <v>140</v>
      </c>
      <c r="H2194" s="3" t="s">
        <v>22</v>
      </c>
      <c r="I2194" s="3" t="s">
        <v>133</v>
      </c>
      <c r="J2194" s="3" t="s">
        <v>24</v>
      </c>
      <c r="K2194" s="3">
        <v>32</v>
      </c>
      <c r="L2194" s="3" t="s">
        <v>151</v>
      </c>
      <c r="M2194" s="3" t="str">
        <f>IF(shopping_behavior_updated[[#This Row],[Subscription Status]]="","desconocido",shopping_behavior_updated[[#This Row],[Subscription Status]])</f>
        <v>No</v>
      </c>
      <c r="N2194" s="3" t="s">
        <v>44</v>
      </c>
      <c r="O2194" s="3" t="s">
        <v>151</v>
      </c>
      <c r="P2194" s="3" t="s">
        <v>151</v>
      </c>
      <c r="Q2194" s="3">
        <v>9</v>
      </c>
      <c r="R2194" s="3" t="s">
        <v>38</v>
      </c>
      <c r="S2194" s="3" t="s">
        <v>87</v>
      </c>
      <c r="T2194" s="3">
        <f>COUNTBLANK(shopping_behavior_updated[Customer ID])</f>
        <v>0</v>
      </c>
      <c r="U2194" s="3">
        <f>IF(IFERROR(VLOOKUP(shopping_behavior_updated[[#This Row],[Customer ID]],A2195:$A$3902,1,FALSE),0),1,0)</f>
        <v>0</v>
      </c>
    </row>
    <row r="2195" spans="1:21" x14ac:dyDescent="0.2">
      <c r="A2195" s="3">
        <v>2194</v>
      </c>
      <c r="B2195" s="3">
        <v>27</v>
      </c>
      <c r="C2195" s="3" t="s">
        <v>18</v>
      </c>
      <c r="D2195" s="3" t="s">
        <v>54</v>
      </c>
      <c r="E2195" s="3" t="s">
        <v>20</v>
      </c>
      <c r="F2195" s="3">
        <v>78</v>
      </c>
      <c r="G2195" s="3" t="s">
        <v>98</v>
      </c>
      <c r="H2195" s="3" t="s">
        <v>22</v>
      </c>
      <c r="I2195" s="3" t="s">
        <v>47</v>
      </c>
      <c r="J2195" s="3" t="s">
        <v>36</v>
      </c>
      <c r="K2195" s="3">
        <v>5</v>
      </c>
      <c r="L2195" s="3" t="s">
        <v>151</v>
      </c>
      <c r="M2195" s="3" t="str">
        <f>IF(shopping_behavior_updated[[#This Row],[Subscription Status]]="","desconocido",shopping_behavior_updated[[#This Row],[Subscription Status]])</f>
        <v>No</v>
      </c>
      <c r="N2195" s="3" t="s">
        <v>26</v>
      </c>
      <c r="O2195" s="3" t="s">
        <v>151</v>
      </c>
      <c r="P2195" s="3" t="s">
        <v>151</v>
      </c>
      <c r="Q2195" s="3">
        <v>8</v>
      </c>
      <c r="R2195" s="3" t="s">
        <v>45</v>
      </c>
      <c r="S2195" s="3" t="s">
        <v>87</v>
      </c>
      <c r="T2195" s="3">
        <f>COUNTBLANK(shopping_behavior_updated[Customer ID])</f>
        <v>0</v>
      </c>
      <c r="U2195" s="3">
        <f>IF(IFERROR(VLOOKUP(shopping_behavior_updated[[#This Row],[Customer ID]],A2196:$A$3902,1,FALSE),0),1,0)</f>
        <v>0</v>
      </c>
    </row>
    <row r="2196" spans="1:21" x14ac:dyDescent="0.2">
      <c r="A2196" s="3">
        <v>2195</v>
      </c>
      <c r="B2196" s="3">
        <v>61</v>
      </c>
      <c r="C2196" s="3" t="s">
        <v>18</v>
      </c>
      <c r="D2196" s="3" t="s">
        <v>124</v>
      </c>
      <c r="E2196" s="3" t="s">
        <v>20</v>
      </c>
      <c r="F2196" s="3">
        <v>29</v>
      </c>
      <c r="G2196" s="3" t="s">
        <v>21</v>
      </c>
      <c r="H2196" s="3" t="s">
        <v>43</v>
      </c>
      <c r="I2196" s="3" t="s">
        <v>64</v>
      </c>
      <c r="J2196" s="3" t="s">
        <v>52</v>
      </c>
      <c r="K2196" s="3">
        <v>35</v>
      </c>
      <c r="L2196" s="3" t="s">
        <v>151</v>
      </c>
      <c r="M2196" s="3" t="str">
        <f>IF(shopping_behavior_updated[[#This Row],[Subscription Status]]="","desconocido",shopping_behavior_updated[[#This Row],[Subscription Status]])</f>
        <v>No</v>
      </c>
      <c r="N2196" s="3" t="s">
        <v>53</v>
      </c>
      <c r="O2196" s="3" t="s">
        <v>151</v>
      </c>
      <c r="P2196" s="3" t="s">
        <v>151</v>
      </c>
      <c r="Q2196" s="3">
        <v>48</v>
      </c>
      <c r="R2196" s="3" t="s">
        <v>74</v>
      </c>
      <c r="S2196" s="3" t="s">
        <v>57</v>
      </c>
      <c r="T2196" s="3">
        <f>COUNTBLANK(shopping_behavior_updated[Customer ID])</f>
        <v>0</v>
      </c>
      <c r="U2196" s="3">
        <f>IF(IFERROR(VLOOKUP(shopping_behavior_updated[[#This Row],[Customer ID]],A2197:$A$3902,1,FALSE),0),1,0)</f>
        <v>0</v>
      </c>
    </row>
    <row r="2197" spans="1:21" x14ac:dyDescent="0.2">
      <c r="A2197" s="3">
        <v>2196</v>
      </c>
      <c r="B2197" s="3">
        <v>58</v>
      </c>
      <c r="C2197" s="3" t="s">
        <v>18</v>
      </c>
      <c r="D2197" s="3" t="s">
        <v>33</v>
      </c>
      <c r="E2197" s="3" t="s">
        <v>20</v>
      </c>
      <c r="F2197" s="3">
        <v>62</v>
      </c>
      <c r="G2197" s="3" t="s">
        <v>83</v>
      </c>
      <c r="H2197" s="3" t="s">
        <v>43</v>
      </c>
      <c r="I2197" s="3" t="s">
        <v>109</v>
      </c>
      <c r="J2197" s="3" t="s">
        <v>56</v>
      </c>
      <c r="K2197" s="3">
        <v>37</v>
      </c>
      <c r="L2197" s="3" t="s">
        <v>151</v>
      </c>
      <c r="M2197" s="3" t="str">
        <f>IF(shopping_behavior_updated[[#This Row],[Subscription Status]]="","desconocido",shopping_behavior_updated[[#This Row],[Subscription Status]])</f>
        <v>No</v>
      </c>
      <c r="N2197" s="3" t="s">
        <v>44</v>
      </c>
      <c r="O2197" s="3" t="s">
        <v>151</v>
      </c>
      <c r="P2197" s="3" t="s">
        <v>151</v>
      </c>
      <c r="Q2197" s="3">
        <v>2</v>
      </c>
      <c r="R2197" s="3" t="s">
        <v>32</v>
      </c>
      <c r="S2197" s="3" t="s">
        <v>87</v>
      </c>
      <c r="T2197" s="3">
        <f>COUNTBLANK(shopping_behavior_updated[Customer ID])</f>
        <v>0</v>
      </c>
      <c r="U2197" s="3">
        <f>IF(IFERROR(VLOOKUP(shopping_behavior_updated[[#This Row],[Customer ID]],A2198:$A$3902,1,FALSE),0),1,0)</f>
        <v>0</v>
      </c>
    </row>
    <row r="2198" spans="1:21" x14ac:dyDescent="0.2">
      <c r="A2198" s="3">
        <v>2197</v>
      </c>
      <c r="B2198" s="3">
        <v>25</v>
      </c>
      <c r="C2198" s="3" t="s">
        <v>18</v>
      </c>
      <c r="D2198" s="3" t="s">
        <v>80</v>
      </c>
      <c r="E2198" s="3" t="s">
        <v>20</v>
      </c>
      <c r="F2198" s="3">
        <v>58</v>
      </c>
      <c r="G2198" s="3" t="s">
        <v>128</v>
      </c>
      <c r="H2198" s="3" t="s">
        <v>43</v>
      </c>
      <c r="I2198" s="3" t="s">
        <v>23</v>
      </c>
      <c r="J2198" s="3" t="s">
        <v>36</v>
      </c>
      <c r="K2198" s="3">
        <v>48</v>
      </c>
      <c r="L2198" s="3" t="s">
        <v>151</v>
      </c>
      <c r="M2198" s="3" t="str">
        <f>IF(shopping_behavior_updated[[#This Row],[Subscription Status]]="","desconocido",shopping_behavior_updated[[#This Row],[Subscription Status]])</f>
        <v>No</v>
      </c>
      <c r="N2198" s="3" t="s">
        <v>44</v>
      </c>
      <c r="O2198" s="3" t="s">
        <v>151</v>
      </c>
      <c r="P2198" s="3" t="s">
        <v>151</v>
      </c>
      <c r="Q2198" s="3">
        <v>31</v>
      </c>
      <c r="R2198" s="3" t="s">
        <v>45</v>
      </c>
      <c r="S2198" s="3" t="s">
        <v>39</v>
      </c>
      <c r="T2198" s="3">
        <f>COUNTBLANK(shopping_behavior_updated[Customer ID])</f>
        <v>0</v>
      </c>
      <c r="U2198" s="3">
        <f>IF(IFERROR(VLOOKUP(shopping_behavior_updated[[#This Row],[Customer ID]],A2199:$A$3902,1,FALSE),0),1,0)</f>
        <v>0</v>
      </c>
    </row>
    <row r="2199" spans="1:21" x14ac:dyDescent="0.2">
      <c r="A2199" s="3">
        <v>2198</v>
      </c>
      <c r="B2199" s="3">
        <v>33</v>
      </c>
      <c r="C2199" s="3" t="s">
        <v>18</v>
      </c>
      <c r="D2199" s="3" t="s">
        <v>136</v>
      </c>
      <c r="E2199" s="3" t="s">
        <v>41</v>
      </c>
      <c r="F2199" s="3">
        <v>88</v>
      </c>
      <c r="G2199" s="3" t="s">
        <v>137</v>
      </c>
      <c r="H2199" s="3" t="s">
        <v>43</v>
      </c>
      <c r="I2199" s="3" t="s">
        <v>125</v>
      </c>
      <c r="J2199" s="3" t="s">
        <v>52</v>
      </c>
      <c r="K2199" s="3">
        <v>37</v>
      </c>
      <c r="L2199" s="3" t="s">
        <v>151</v>
      </c>
      <c r="M2199" s="3" t="str">
        <f>IF(shopping_behavior_updated[[#This Row],[Subscription Status]]="","desconocido",shopping_behavior_updated[[#This Row],[Subscription Status]])</f>
        <v>No</v>
      </c>
      <c r="N2199" s="3" t="s">
        <v>69</v>
      </c>
      <c r="O2199" s="3" t="s">
        <v>151</v>
      </c>
      <c r="P2199" s="3" t="s">
        <v>151</v>
      </c>
      <c r="Q2199" s="3">
        <v>40</v>
      </c>
      <c r="R2199" s="3" t="s">
        <v>27</v>
      </c>
      <c r="S2199" s="3" t="s">
        <v>87</v>
      </c>
      <c r="T2199" s="3">
        <f>COUNTBLANK(shopping_behavior_updated[Customer ID])</f>
        <v>0</v>
      </c>
      <c r="U2199" s="3">
        <f>IF(IFERROR(VLOOKUP(shopping_behavior_updated[[#This Row],[Customer ID]],A2200:$A$3902,1,FALSE),0),1,0)</f>
        <v>0</v>
      </c>
    </row>
    <row r="2200" spans="1:21" x14ac:dyDescent="0.2">
      <c r="A2200" s="3">
        <v>2199</v>
      </c>
      <c r="B2200" s="3">
        <v>57</v>
      </c>
      <c r="C2200" s="3" t="s">
        <v>18</v>
      </c>
      <c r="D2200" s="3" t="s">
        <v>118</v>
      </c>
      <c r="E2200" s="3" t="s">
        <v>66</v>
      </c>
      <c r="F2200" s="3">
        <v>80</v>
      </c>
      <c r="G2200" s="3" t="s">
        <v>83</v>
      </c>
      <c r="H2200" s="3" t="s">
        <v>22</v>
      </c>
      <c r="I2200" s="3" t="s">
        <v>47</v>
      </c>
      <c r="J2200" s="3" t="s">
        <v>52</v>
      </c>
      <c r="K2200" s="3">
        <v>35</v>
      </c>
      <c r="L2200" s="3" t="s">
        <v>151</v>
      </c>
      <c r="M2200" s="3" t="str">
        <f>IF(shopping_behavior_updated[[#This Row],[Subscription Status]]="","desconocido",shopping_behavior_updated[[#This Row],[Subscription Status]])</f>
        <v>No</v>
      </c>
      <c r="N2200" s="3" t="s">
        <v>37</v>
      </c>
      <c r="O2200" s="3" t="s">
        <v>151</v>
      </c>
      <c r="P2200" s="3" t="s">
        <v>151</v>
      </c>
      <c r="Q2200" s="3">
        <v>35</v>
      </c>
      <c r="R2200" s="3" t="s">
        <v>27</v>
      </c>
      <c r="S2200" s="3" t="s">
        <v>87</v>
      </c>
      <c r="T2200" s="3">
        <f>COUNTBLANK(shopping_behavior_updated[Customer ID])</f>
        <v>0</v>
      </c>
      <c r="U2200" s="3">
        <f>IF(IFERROR(VLOOKUP(shopping_behavior_updated[[#This Row],[Customer ID]],A2201:$A$3902,1,FALSE),0),1,0)</f>
        <v>0</v>
      </c>
    </row>
    <row r="2201" spans="1:21" x14ac:dyDescent="0.2">
      <c r="A2201" s="3">
        <v>2200</v>
      </c>
      <c r="B2201" s="3">
        <v>39</v>
      </c>
      <c r="C2201" s="3" t="s">
        <v>18</v>
      </c>
      <c r="D2201" s="3" t="s">
        <v>118</v>
      </c>
      <c r="E2201" s="3" t="s">
        <v>66</v>
      </c>
      <c r="F2201" s="3">
        <v>47</v>
      </c>
      <c r="G2201" s="3" t="s">
        <v>97</v>
      </c>
      <c r="H2201" s="3" t="s">
        <v>43</v>
      </c>
      <c r="I2201" s="3" t="s">
        <v>31</v>
      </c>
      <c r="J2201" s="3" t="s">
        <v>52</v>
      </c>
      <c r="K2201" s="3">
        <v>49</v>
      </c>
      <c r="L2201" s="3" t="s">
        <v>151</v>
      </c>
      <c r="M2201" s="3" t="str">
        <f>IF(shopping_behavior_updated[[#This Row],[Subscription Status]]="","desconocido",shopping_behavior_updated[[#This Row],[Subscription Status]])</f>
        <v>No</v>
      </c>
      <c r="N2201" s="3" t="s">
        <v>73</v>
      </c>
      <c r="O2201" s="3" t="s">
        <v>151</v>
      </c>
      <c r="P2201" s="3" t="s">
        <v>151</v>
      </c>
      <c r="Q2201" s="3">
        <v>40</v>
      </c>
      <c r="R2201" s="3" t="s">
        <v>85</v>
      </c>
      <c r="S2201" s="3" t="s">
        <v>87</v>
      </c>
      <c r="T2201" s="3">
        <f>COUNTBLANK(shopping_behavior_updated[Customer ID])</f>
        <v>0</v>
      </c>
      <c r="U2201" s="3">
        <f>IF(IFERROR(VLOOKUP(shopping_behavior_updated[[#This Row],[Customer ID]],A2202:$A$3902,1,FALSE),0),1,0)</f>
        <v>0</v>
      </c>
    </row>
    <row r="2202" spans="1:21" x14ac:dyDescent="0.2">
      <c r="A2202" s="3">
        <v>2201</v>
      </c>
      <c r="B2202" s="3">
        <v>60</v>
      </c>
      <c r="C2202" s="3" t="s">
        <v>18</v>
      </c>
      <c r="D2202" s="3" t="s">
        <v>142</v>
      </c>
      <c r="E2202" s="3" t="s">
        <v>66</v>
      </c>
      <c r="F2202" s="3">
        <v>51</v>
      </c>
      <c r="G2202" s="3" t="s">
        <v>50</v>
      </c>
      <c r="H2202" s="3" t="s">
        <v>22</v>
      </c>
      <c r="I2202" s="3" t="s">
        <v>60</v>
      </c>
      <c r="J2202" s="3" t="s">
        <v>52</v>
      </c>
      <c r="K2202" s="3">
        <v>47</v>
      </c>
      <c r="L2202" s="3" t="s">
        <v>151</v>
      </c>
      <c r="M2202" s="3" t="str">
        <f>IF(shopping_behavior_updated[[#This Row],[Subscription Status]]="","desconocido",shopping_behavior_updated[[#This Row],[Subscription Status]])</f>
        <v>No</v>
      </c>
      <c r="N2202" s="3" t="s">
        <v>44</v>
      </c>
      <c r="O2202" s="3" t="s">
        <v>151</v>
      </c>
      <c r="P2202" s="3" t="s">
        <v>151</v>
      </c>
      <c r="Q2202" s="3">
        <v>27</v>
      </c>
      <c r="R2202" s="3" t="s">
        <v>85</v>
      </c>
      <c r="S2202" s="3" t="s">
        <v>96</v>
      </c>
      <c r="T2202" s="3">
        <f>COUNTBLANK(shopping_behavior_updated[Customer ID])</f>
        <v>0</v>
      </c>
      <c r="U2202" s="3">
        <f>IF(IFERROR(VLOOKUP(shopping_behavior_updated[[#This Row],[Customer ID]],A2203:$A$3902,1,FALSE),0),1,0)</f>
        <v>0</v>
      </c>
    </row>
    <row r="2203" spans="1:21" x14ac:dyDescent="0.2">
      <c r="A2203" s="3">
        <v>2202</v>
      </c>
      <c r="B2203" s="3">
        <v>39</v>
      </c>
      <c r="C2203" s="3" t="s">
        <v>18</v>
      </c>
      <c r="D2203" s="3" t="s">
        <v>94</v>
      </c>
      <c r="E2203" s="3" t="s">
        <v>20</v>
      </c>
      <c r="F2203" s="3">
        <v>25</v>
      </c>
      <c r="G2203" s="3" t="s">
        <v>122</v>
      </c>
      <c r="H2203" s="3" t="s">
        <v>22</v>
      </c>
      <c r="I2203" s="3" t="s">
        <v>99</v>
      </c>
      <c r="J2203" s="3" t="s">
        <v>36</v>
      </c>
      <c r="K2203" s="3">
        <v>49</v>
      </c>
      <c r="L2203" s="3" t="s">
        <v>151</v>
      </c>
      <c r="M2203" s="3" t="str">
        <f>IF(shopping_behavior_updated[[#This Row],[Subscription Status]]="","desconocido",shopping_behavior_updated[[#This Row],[Subscription Status]])</f>
        <v>No</v>
      </c>
      <c r="N2203" s="3" t="s">
        <v>69</v>
      </c>
      <c r="O2203" s="3" t="s">
        <v>151</v>
      </c>
      <c r="P2203" s="3" t="s">
        <v>151</v>
      </c>
      <c r="Q2203" s="3">
        <v>10</v>
      </c>
      <c r="R2203" s="3" t="s">
        <v>27</v>
      </c>
      <c r="S2203" s="3" t="s">
        <v>48</v>
      </c>
      <c r="T2203" s="3">
        <f>COUNTBLANK(shopping_behavior_updated[Customer ID])</f>
        <v>0</v>
      </c>
      <c r="U2203" s="3">
        <f>IF(IFERROR(VLOOKUP(shopping_behavior_updated[[#This Row],[Customer ID]],A2204:$A$3902,1,FALSE),0),1,0)</f>
        <v>0</v>
      </c>
    </row>
    <row r="2204" spans="1:21" x14ac:dyDescent="0.2">
      <c r="A2204" s="3">
        <v>2203</v>
      </c>
      <c r="B2204" s="3">
        <v>42</v>
      </c>
      <c r="C2204" s="3" t="s">
        <v>18</v>
      </c>
      <c r="D2204" s="3" t="s">
        <v>80</v>
      </c>
      <c r="E2204" s="3" t="s">
        <v>20</v>
      </c>
      <c r="F2204" s="3">
        <v>36</v>
      </c>
      <c r="G2204" s="3" t="s">
        <v>89</v>
      </c>
      <c r="H2204" s="3" t="s">
        <v>43</v>
      </c>
      <c r="I2204" s="3" t="s">
        <v>107</v>
      </c>
      <c r="J2204" s="3" t="s">
        <v>52</v>
      </c>
      <c r="K2204" s="3">
        <v>43</v>
      </c>
      <c r="L2204" s="3" t="s">
        <v>151</v>
      </c>
      <c r="M2204" s="3" t="str">
        <f>IF(shopping_behavior_updated[[#This Row],[Subscription Status]]="","desconocido",shopping_behavior_updated[[#This Row],[Subscription Status]])</f>
        <v>No</v>
      </c>
      <c r="N2204" s="3" t="s">
        <v>44</v>
      </c>
      <c r="O2204" s="3" t="s">
        <v>151</v>
      </c>
      <c r="P2204" s="3" t="s">
        <v>151</v>
      </c>
      <c r="Q2204" s="3">
        <v>23</v>
      </c>
      <c r="R2204" s="3" t="s">
        <v>38</v>
      </c>
      <c r="S2204" s="3" t="s">
        <v>39</v>
      </c>
      <c r="T2204" s="3">
        <f>COUNTBLANK(shopping_behavior_updated[Customer ID])</f>
        <v>0</v>
      </c>
      <c r="U2204" s="3">
        <f>IF(IFERROR(VLOOKUP(shopping_behavior_updated[[#This Row],[Customer ID]],A2205:$A$3902,1,FALSE),0),1,0)</f>
        <v>0</v>
      </c>
    </row>
    <row r="2205" spans="1:21" x14ac:dyDescent="0.2">
      <c r="A2205" s="3">
        <v>2204</v>
      </c>
      <c r="B2205" s="3">
        <v>53</v>
      </c>
      <c r="C2205" s="3" t="s">
        <v>18</v>
      </c>
      <c r="D2205" s="3" t="s">
        <v>80</v>
      </c>
      <c r="E2205" s="3" t="s">
        <v>20</v>
      </c>
      <c r="F2205" s="3">
        <v>79</v>
      </c>
      <c r="G2205" s="3" t="s">
        <v>42</v>
      </c>
      <c r="H2205" s="3" t="s">
        <v>43</v>
      </c>
      <c r="I2205" s="3" t="s">
        <v>125</v>
      </c>
      <c r="J2205" s="3" t="s">
        <v>24</v>
      </c>
      <c r="K2205" s="3">
        <v>31</v>
      </c>
      <c r="L2205" s="3" t="s">
        <v>151</v>
      </c>
      <c r="M2205" s="3" t="str">
        <f>IF(shopping_behavior_updated[[#This Row],[Subscription Status]]="","desconocido",shopping_behavior_updated[[#This Row],[Subscription Status]])</f>
        <v>No</v>
      </c>
      <c r="N2205" s="3" t="s">
        <v>37</v>
      </c>
      <c r="O2205" s="3" t="s">
        <v>151</v>
      </c>
      <c r="P2205" s="3" t="s">
        <v>151</v>
      </c>
      <c r="Q2205" s="3">
        <v>32</v>
      </c>
      <c r="R2205" s="3" t="s">
        <v>32</v>
      </c>
      <c r="S2205" s="3" t="s">
        <v>57</v>
      </c>
      <c r="T2205" s="3">
        <f>COUNTBLANK(shopping_behavior_updated[Customer ID])</f>
        <v>0</v>
      </c>
      <c r="U2205" s="3">
        <f>IF(IFERROR(VLOOKUP(shopping_behavior_updated[[#This Row],[Customer ID]],A2206:$A$3902,1,FALSE),0),1,0)</f>
        <v>0</v>
      </c>
    </row>
    <row r="2206" spans="1:21" x14ac:dyDescent="0.2">
      <c r="A2206" s="3">
        <v>2205</v>
      </c>
      <c r="B2206" s="3">
        <v>20</v>
      </c>
      <c r="C2206" s="3" t="s">
        <v>18</v>
      </c>
      <c r="D2206" s="3" t="s">
        <v>33</v>
      </c>
      <c r="E2206" s="3" t="s">
        <v>20</v>
      </c>
      <c r="F2206" s="3">
        <v>41</v>
      </c>
      <c r="G2206" s="3" t="s">
        <v>46</v>
      </c>
      <c r="H2206" s="3" t="s">
        <v>35</v>
      </c>
      <c r="I2206" s="3" t="s">
        <v>92</v>
      </c>
      <c r="J2206" s="3" t="s">
        <v>24</v>
      </c>
      <c r="K2206" s="3">
        <v>34</v>
      </c>
      <c r="L2206" s="3" t="s">
        <v>151</v>
      </c>
      <c r="M2206" s="3" t="str">
        <f>IF(shopping_behavior_updated[[#This Row],[Subscription Status]]="","desconocido",shopping_behavior_updated[[#This Row],[Subscription Status]])</f>
        <v>No</v>
      </c>
      <c r="N2206" s="3" t="s">
        <v>69</v>
      </c>
      <c r="O2206" s="3" t="s">
        <v>151</v>
      </c>
      <c r="P2206" s="3" t="s">
        <v>151</v>
      </c>
      <c r="Q2206" s="3">
        <v>6</v>
      </c>
      <c r="R2206" s="3" t="s">
        <v>85</v>
      </c>
      <c r="S2206" s="3" t="s">
        <v>87</v>
      </c>
      <c r="T2206" s="3">
        <f>COUNTBLANK(shopping_behavior_updated[Customer ID])</f>
        <v>0</v>
      </c>
      <c r="U2206" s="3">
        <f>IF(IFERROR(VLOOKUP(shopping_behavior_updated[[#This Row],[Customer ID]],A2207:$A$3902,1,FALSE),0),1,0)</f>
        <v>0</v>
      </c>
    </row>
    <row r="2207" spans="1:21" x14ac:dyDescent="0.2">
      <c r="A2207" s="3">
        <v>2206</v>
      </c>
      <c r="B2207" s="3">
        <v>46</v>
      </c>
      <c r="C2207" s="3" t="s">
        <v>18</v>
      </c>
      <c r="D2207" s="3" t="s">
        <v>29</v>
      </c>
      <c r="E2207" s="3" t="s">
        <v>20</v>
      </c>
      <c r="F2207" s="3">
        <v>68</v>
      </c>
      <c r="G2207" s="3" t="s">
        <v>113</v>
      </c>
      <c r="H2207" s="3" t="s">
        <v>91</v>
      </c>
      <c r="I2207" s="3" t="s">
        <v>107</v>
      </c>
      <c r="J2207" s="3" t="s">
        <v>56</v>
      </c>
      <c r="K2207" s="3">
        <v>27</v>
      </c>
      <c r="L2207" s="3" t="s">
        <v>151</v>
      </c>
      <c r="M2207" s="3" t="str">
        <f>IF(shopping_behavior_updated[[#This Row],[Subscription Status]]="","desconocido",shopping_behavior_updated[[#This Row],[Subscription Status]])</f>
        <v>No</v>
      </c>
      <c r="N2207" s="3" t="s">
        <v>26</v>
      </c>
      <c r="O2207" s="3" t="s">
        <v>151</v>
      </c>
      <c r="P2207" s="3" t="s">
        <v>151</v>
      </c>
      <c r="Q2207" s="3">
        <v>27</v>
      </c>
      <c r="R2207" s="3" t="s">
        <v>45</v>
      </c>
      <c r="S2207" s="3" t="s">
        <v>39</v>
      </c>
      <c r="T2207" s="3">
        <f>COUNTBLANK(shopping_behavior_updated[Customer ID])</f>
        <v>0</v>
      </c>
      <c r="U2207" s="3">
        <f>IF(IFERROR(VLOOKUP(shopping_behavior_updated[[#This Row],[Customer ID]],A2208:$A$3902,1,FALSE),0),1,0)</f>
        <v>0</v>
      </c>
    </row>
    <row r="2208" spans="1:21" x14ac:dyDescent="0.2">
      <c r="A2208" s="3">
        <v>2207</v>
      </c>
      <c r="B2208" s="3">
        <v>46</v>
      </c>
      <c r="C2208" s="3" t="s">
        <v>18</v>
      </c>
      <c r="D2208" s="3" t="s">
        <v>40</v>
      </c>
      <c r="E2208" s="3" t="s">
        <v>41</v>
      </c>
      <c r="F2208" s="3">
        <v>51</v>
      </c>
      <c r="G2208" s="3" t="s">
        <v>114</v>
      </c>
      <c r="H2208" s="3" t="s">
        <v>22</v>
      </c>
      <c r="I2208" s="3" t="s">
        <v>95</v>
      </c>
      <c r="J2208" s="3" t="s">
        <v>36</v>
      </c>
      <c r="K2208" s="3">
        <v>26</v>
      </c>
      <c r="L2208" s="3" t="s">
        <v>151</v>
      </c>
      <c r="M2208" s="3" t="str">
        <f>IF(shopping_behavior_updated[[#This Row],[Subscription Status]]="","desconocido",shopping_behavior_updated[[#This Row],[Subscription Status]])</f>
        <v>No</v>
      </c>
      <c r="N2208" s="3" t="s">
        <v>73</v>
      </c>
      <c r="O2208" s="3" t="s">
        <v>151</v>
      </c>
      <c r="P2208" s="3" t="s">
        <v>151</v>
      </c>
      <c r="Q2208" s="3">
        <v>25</v>
      </c>
      <c r="R2208" s="3" t="s">
        <v>74</v>
      </c>
      <c r="S2208" s="3" t="s">
        <v>28</v>
      </c>
      <c r="T2208" s="3">
        <f>COUNTBLANK(shopping_behavior_updated[Customer ID])</f>
        <v>0</v>
      </c>
      <c r="U2208" s="3">
        <f>IF(IFERROR(VLOOKUP(shopping_behavior_updated[[#This Row],[Customer ID]],A2209:$A$3902,1,FALSE),0),1,0)</f>
        <v>0</v>
      </c>
    </row>
    <row r="2209" spans="1:21" x14ac:dyDescent="0.2">
      <c r="A2209" s="3">
        <v>2208</v>
      </c>
      <c r="B2209" s="3">
        <v>69</v>
      </c>
      <c r="C2209" s="3" t="s">
        <v>18</v>
      </c>
      <c r="D2209" s="3" t="s">
        <v>65</v>
      </c>
      <c r="E2209" s="3" t="s">
        <v>66</v>
      </c>
      <c r="F2209" s="3">
        <v>38</v>
      </c>
      <c r="G2209" s="3" t="s">
        <v>129</v>
      </c>
      <c r="H2209" s="3" t="s">
        <v>43</v>
      </c>
      <c r="I2209" s="3" t="s">
        <v>23</v>
      </c>
      <c r="J2209" s="3" t="s">
        <v>56</v>
      </c>
      <c r="K2209" s="3">
        <v>29</v>
      </c>
      <c r="L2209" s="3" t="s">
        <v>151</v>
      </c>
      <c r="M2209" s="3" t="str">
        <f>IF(shopping_behavior_updated[[#This Row],[Subscription Status]]="","desconocido",shopping_behavior_updated[[#This Row],[Subscription Status]])</f>
        <v>No</v>
      </c>
      <c r="N2209" s="3" t="s">
        <v>44</v>
      </c>
      <c r="O2209" s="3" t="s">
        <v>151</v>
      </c>
      <c r="P2209" s="3" t="s">
        <v>151</v>
      </c>
      <c r="Q2209" s="3">
        <v>11</v>
      </c>
      <c r="R2209" s="3" t="s">
        <v>38</v>
      </c>
      <c r="S2209" s="3" t="s">
        <v>48</v>
      </c>
      <c r="T2209" s="3">
        <f>COUNTBLANK(shopping_behavior_updated[Customer ID])</f>
        <v>0</v>
      </c>
      <c r="U2209" s="3">
        <f>IF(IFERROR(VLOOKUP(shopping_behavior_updated[[#This Row],[Customer ID]],A2210:$A$3902,1,FALSE),0),1,0)</f>
        <v>0</v>
      </c>
    </row>
    <row r="2210" spans="1:21" x14ac:dyDescent="0.2">
      <c r="A2210" s="3">
        <v>2209</v>
      </c>
      <c r="B2210" s="3">
        <v>28</v>
      </c>
      <c r="C2210" s="3" t="s">
        <v>18</v>
      </c>
      <c r="D2210" s="3" t="s">
        <v>118</v>
      </c>
      <c r="E2210" s="3" t="s">
        <v>66</v>
      </c>
      <c r="F2210" s="3">
        <v>46</v>
      </c>
      <c r="G2210" s="3" t="s">
        <v>111</v>
      </c>
      <c r="H2210" s="3" t="s">
        <v>91</v>
      </c>
      <c r="I2210" s="3" t="s">
        <v>82</v>
      </c>
      <c r="J2210" s="3" t="s">
        <v>52</v>
      </c>
      <c r="K2210" s="3">
        <v>27</v>
      </c>
      <c r="L2210" s="3" t="s">
        <v>151</v>
      </c>
      <c r="M2210" s="3" t="str">
        <f>IF(shopping_behavior_updated[[#This Row],[Subscription Status]]="","desconocido",shopping_behavior_updated[[#This Row],[Subscription Status]])</f>
        <v>No</v>
      </c>
      <c r="N2210" s="3" t="s">
        <v>69</v>
      </c>
      <c r="O2210" s="3" t="s">
        <v>151</v>
      </c>
      <c r="P2210" s="3" t="s">
        <v>151</v>
      </c>
      <c r="Q2210" s="3">
        <v>23</v>
      </c>
      <c r="R2210" s="3" t="s">
        <v>45</v>
      </c>
      <c r="S2210" s="3" t="s">
        <v>87</v>
      </c>
      <c r="T2210" s="3">
        <f>COUNTBLANK(shopping_behavior_updated[Customer ID])</f>
        <v>0</v>
      </c>
      <c r="U2210" s="3">
        <f>IF(IFERROR(VLOOKUP(shopping_behavior_updated[[#This Row],[Customer ID]],A2211:$A$3902,1,FALSE),0),1,0)</f>
        <v>0</v>
      </c>
    </row>
    <row r="2211" spans="1:21" x14ac:dyDescent="0.2">
      <c r="A2211" s="3">
        <v>2210</v>
      </c>
      <c r="B2211" s="3">
        <v>42</v>
      </c>
      <c r="C2211" s="3" t="s">
        <v>18</v>
      </c>
      <c r="D2211" s="3" t="s">
        <v>40</v>
      </c>
      <c r="E2211" s="3" t="s">
        <v>41</v>
      </c>
      <c r="F2211" s="3">
        <v>20</v>
      </c>
      <c r="G2211" s="3" t="s">
        <v>139</v>
      </c>
      <c r="H2211" s="3" t="s">
        <v>91</v>
      </c>
      <c r="I2211" s="3" t="s">
        <v>117</v>
      </c>
      <c r="J2211" s="3" t="s">
        <v>52</v>
      </c>
      <c r="K2211" s="3">
        <v>45</v>
      </c>
      <c r="L2211" s="3" t="s">
        <v>151</v>
      </c>
      <c r="M2211" s="3" t="str">
        <f>IF(shopping_behavior_updated[[#This Row],[Subscription Status]]="","desconocido",shopping_behavior_updated[[#This Row],[Subscription Status]])</f>
        <v>No</v>
      </c>
      <c r="N2211" s="3" t="s">
        <v>69</v>
      </c>
      <c r="O2211" s="3" t="s">
        <v>151</v>
      </c>
      <c r="P2211" s="3" t="s">
        <v>151</v>
      </c>
      <c r="Q2211" s="3">
        <v>44</v>
      </c>
      <c r="R2211" s="3" t="s">
        <v>74</v>
      </c>
      <c r="S2211" s="3" t="s">
        <v>57</v>
      </c>
      <c r="T2211" s="3">
        <f>COUNTBLANK(shopping_behavior_updated[Customer ID])</f>
        <v>0</v>
      </c>
      <c r="U2211" s="3">
        <f>IF(IFERROR(VLOOKUP(shopping_behavior_updated[[#This Row],[Customer ID]],A2212:$A$3902,1,FALSE),0),1,0)</f>
        <v>0</v>
      </c>
    </row>
    <row r="2212" spans="1:21" x14ac:dyDescent="0.2">
      <c r="A2212" s="3">
        <v>2211</v>
      </c>
      <c r="B2212" s="3">
        <v>30</v>
      </c>
      <c r="C2212" s="3" t="s">
        <v>18</v>
      </c>
      <c r="D2212" s="3" t="s">
        <v>88</v>
      </c>
      <c r="E2212" s="3" t="s">
        <v>66</v>
      </c>
      <c r="F2212" s="3">
        <v>25</v>
      </c>
      <c r="G2212" s="3" t="s">
        <v>140</v>
      </c>
      <c r="H2212" s="3" t="s">
        <v>43</v>
      </c>
      <c r="I2212" s="3" t="s">
        <v>120</v>
      </c>
      <c r="J2212" s="3" t="s">
        <v>52</v>
      </c>
      <c r="K2212" s="3">
        <v>31</v>
      </c>
      <c r="L2212" s="3" t="s">
        <v>151</v>
      </c>
      <c r="M2212" s="3" t="str">
        <f>IF(shopping_behavior_updated[[#This Row],[Subscription Status]]="","desconocido",shopping_behavior_updated[[#This Row],[Subscription Status]])</f>
        <v>No</v>
      </c>
      <c r="N2212" s="3" t="s">
        <v>73</v>
      </c>
      <c r="O2212" s="3" t="s">
        <v>151</v>
      </c>
      <c r="P2212" s="3" t="s">
        <v>151</v>
      </c>
      <c r="Q2212" s="3">
        <v>35</v>
      </c>
      <c r="R2212" s="3" t="s">
        <v>45</v>
      </c>
      <c r="S2212" s="3" t="s">
        <v>28</v>
      </c>
      <c r="T2212" s="3">
        <f>COUNTBLANK(shopping_behavior_updated[Customer ID])</f>
        <v>0</v>
      </c>
      <c r="U2212" s="3">
        <f>IF(IFERROR(VLOOKUP(shopping_behavior_updated[[#This Row],[Customer ID]],A2213:$A$3902,1,FALSE),0),1,0)</f>
        <v>0</v>
      </c>
    </row>
    <row r="2213" spans="1:21" x14ac:dyDescent="0.2">
      <c r="A2213" s="3">
        <v>2212</v>
      </c>
      <c r="B2213" s="3">
        <v>50</v>
      </c>
      <c r="C2213" s="3" t="s">
        <v>18</v>
      </c>
      <c r="D2213" s="3" t="s">
        <v>29</v>
      </c>
      <c r="E2213" s="3" t="s">
        <v>20</v>
      </c>
      <c r="F2213" s="3">
        <v>89</v>
      </c>
      <c r="G2213" s="3" t="s">
        <v>30</v>
      </c>
      <c r="H2213" s="3" t="s">
        <v>22</v>
      </c>
      <c r="I2213" s="3" t="s">
        <v>72</v>
      </c>
      <c r="J2213" s="3" t="s">
        <v>24</v>
      </c>
      <c r="K2213" s="3">
        <v>32</v>
      </c>
      <c r="L2213" s="3" t="s">
        <v>151</v>
      </c>
      <c r="M2213" s="3" t="str">
        <f>IF(shopping_behavior_updated[[#This Row],[Subscription Status]]="","desconocido",shopping_behavior_updated[[#This Row],[Subscription Status]])</f>
        <v>No</v>
      </c>
      <c r="N2213" s="3" t="s">
        <v>37</v>
      </c>
      <c r="O2213" s="3" t="s">
        <v>151</v>
      </c>
      <c r="P2213" s="3" t="s">
        <v>151</v>
      </c>
      <c r="Q2213" s="3">
        <v>45</v>
      </c>
      <c r="R2213" s="3" t="s">
        <v>85</v>
      </c>
      <c r="S2213" s="3" t="s">
        <v>96</v>
      </c>
      <c r="T2213" s="3">
        <f>COUNTBLANK(shopping_behavior_updated[Customer ID])</f>
        <v>0</v>
      </c>
      <c r="U2213" s="3">
        <f>IF(IFERROR(VLOOKUP(shopping_behavior_updated[[#This Row],[Customer ID]],A2214:$A$3902,1,FALSE),0),1,0)</f>
        <v>0</v>
      </c>
    </row>
    <row r="2214" spans="1:21" x14ac:dyDescent="0.2">
      <c r="A2214" s="3">
        <v>2213</v>
      </c>
      <c r="B2214" s="3">
        <v>59</v>
      </c>
      <c r="C2214" s="3" t="s">
        <v>18</v>
      </c>
      <c r="D2214" s="3" t="s">
        <v>94</v>
      </c>
      <c r="E2214" s="3" t="s">
        <v>20</v>
      </c>
      <c r="F2214" s="3">
        <v>77</v>
      </c>
      <c r="G2214" s="3" t="s">
        <v>144</v>
      </c>
      <c r="H2214" s="3" t="s">
        <v>43</v>
      </c>
      <c r="I2214" s="3" t="s">
        <v>109</v>
      </c>
      <c r="J2214" s="3" t="s">
        <v>24</v>
      </c>
      <c r="K2214" s="3">
        <v>33</v>
      </c>
      <c r="L2214" s="3" t="s">
        <v>151</v>
      </c>
      <c r="M2214" s="3" t="str">
        <f>IF(shopping_behavior_updated[[#This Row],[Subscription Status]]="","desconocido",shopping_behavior_updated[[#This Row],[Subscription Status]])</f>
        <v>No</v>
      </c>
      <c r="N2214" s="3" t="s">
        <v>44</v>
      </c>
      <c r="O2214" s="3" t="s">
        <v>151</v>
      </c>
      <c r="P2214" s="3" t="s">
        <v>151</v>
      </c>
      <c r="Q2214" s="3">
        <v>22</v>
      </c>
      <c r="R2214" s="3" t="s">
        <v>74</v>
      </c>
      <c r="S2214" s="3" t="s">
        <v>57</v>
      </c>
      <c r="T2214" s="3">
        <f>COUNTBLANK(shopping_behavior_updated[Customer ID])</f>
        <v>0</v>
      </c>
      <c r="U2214" s="3">
        <f>IF(IFERROR(VLOOKUP(shopping_behavior_updated[[#This Row],[Customer ID]],A2215:$A$3902,1,FALSE),0),1,0)</f>
        <v>0</v>
      </c>
    </row>
    <row r="2215" spans="1:21" x14ac:dyDescent="0.2">
      <c r="A2215" s="3">
        <v>2214</v>
      </c>
      <c r="B2215" s="3">
        <v>54</v>
      </c>
      <c r="C2215" s="3" t="s">
        <v>18</v>
      </c>
      <c r="D2215" s="3" t="s">
        <v>123</v>
      </c>
      <c r="E2215" s="3" t="s">
        <v>66</v>
      </c>
      <c r="F2215" s="3">
        <v>94</v>
      </c>
      <c r="G2215" s="3" t="s">
        <v>76</v>
      </c>
      <c r="H2215" s="3" t="s">
        <v>43</v>
      </c>
      <c r="I2215" s="3" t="s">
        <v>31</v>
      </c>
      <c r="J2215" s="3" t="s">
        <v>56</v>
      </c>
      <c r="K2215" s="3">
        <v>29</v>
      </c>
      <c r="L2215" s="3" t="s">
        <v>151</v>
      </c>
      <c r="M2215" s="3" t="str">
        <f>IF(shopping_behavior_updated[[#This Row],[Subscription Status]]="","desconocido",shopping_behavior_updated[[#This Row],[Subscription Status]])</f>
        <v>No</v>
      </c>
      <c r="N2215" s="3" t="s">
        <v>26</v>
      </c>
      <c r="O2215" s="3" t="s">
        <v>151</v>
      </c>
      <c r="P2215" s="3" t="s">
        <v>151</v>
      </c>
      <c r="Q2215" s="3">
        <v>18</v>
      </c>
      <c r="R2215" s="3" t="s">
        <v>85</v>
      </c>
      <c r="S2215" s="3" t="s">
        <v>57</v>
      </c>
      <c r="T2215" s="3">
        <f>COUNTBLANK(shopping_behavior_updated[Customer ID])</f>
        <v>0</v>
      </c>
      <c r="U2215" s="3">
        <f>IF(IFERROR(VLOOKUP(shopping_behavior_updated[[#This Row],[Customer ID]],A2216:$A$3902,1,FALSE),0),1,0)</f>
        <v>0</v>
      </c>
    </row>
    <row r="2216" spans="1:21" x14ac:dyDescent="0.2">
      <c r="A2216" s="3">
        <v>2215</v>
      </c>
      <c r="B2216" s="3">
        <v>50</v>
      </c>
      <c r="C2216" s="3" t="s">
        <v>18</v>
      </c>
      <c r="D2216" s="3" t="s">
        <v>132</v>
      </c>
      <c r="E2216" s="3" t="s">
        <v>66</v>
      </c>
      <c r="F2216" s="3">
        <v>100</v>
      </c>
      <c r="G2216" s="3" t="s">
        <v>134</v>
      </c>
      <c r="H2216" s="3" t="s">
        <v>22</v>
      </c>
      <c r="I2216" s="3" t="s">
        <v>79</v>
      </c>
      <c r="J2216" s="3" t="s">
        <v>56</v>
      </c>
      <c r="K2216" s="3">
        <v>41</v>
      </c>
      <c r="L2216" s="3" t="s">
        <v>151</v>
      </c>
      <c r="M2216" s="3" t="str">
        <f>IF(shopping_behavior_updated[[#This Row],[Subscription Status]]="","desconocido",shopping_behavior_updated[[#This Row],[Subscription Status]])</f>
        <v>No</v>
      </c>
      <c r="N2216" s="3" t="s">
        <v>53</v>
      </c>
      <c r="O2216" s="3" t="s">
        <v>151</v>
      </c>
      <c r="P2216" s="3" t="s">
        <v>151</v>
      </c>
      <c r="Q2216" s="3">
        <v>20</v>
      </c>
      <c r="R2216" s="3" t="s">
        <v>85</v>
      </c>
      <c r="S2216" s="3" t="s">
        <v>39</v>
      </c>
      <c r="T2216" s="3">
        <f>COUNTBLANK(shopping_behavior_updated[Customer ID])</f>
        <v>0</v>
      </c>
      <c r="U2216" s="3">
        <f>IF(IFERROR(VLOOKUP(shopping_behavior_updated[[#This Row],[Customer ID]],A2217:$A$3902,1,FALSE),0),1,0)</f>
        <v>0</v>
      </c>
    </row>
    <row r="2217" spans="1:21" x14ac:dyDescent="0.2">
      <c r="A2217" s="3">
        <v>2216</v>
      </c>
      <c r="B2217" s="3">
        <v>25</v>
      </c>
      <c r="C2217" s="3" t="s">
        <v>18</v>
      </c>
      <c r="D2217" s="3" t="s">
        <v>40</v>
      </c>
      <c r="E2217" s="3" t="s">
        <v>41</v>
      </c>
      <c r="F2217" s="3">
        <v>96</v>
      </c>
      <c r="G2217" s="3" t="s">
        <v>63</v>
      </c>
      <c r="H2217" s="3" t="s">
        <v>43</v>
      </c>
      <c r="I2217" s="3" t="s">
        <v>125</v>
      </c>
      <c r="J2217" s="3" t="s">
        <v>24</v>
      </c>
      <c r="K2217" s="3">
        <v>27</v>
      </c>
      <c r="L2217" s="3" t="s">
        <v>151</v>
      </c>
      <c r="M2217" s="3" t="str">
        <f>IF(shopping_behavior_updated[[#This Row],[Subscription Status]]="","desconocido",shopping_behavior_updated[[#This Row],[Subscription Status]])</f>
        <v>No</v>
      </c>
      <c r="N2217" s="3" t="s">
        <v>26</v>
      </c>
      <c r="O2217" s="3" t="s">
        <v>151</v>
      </c>
      <c r="P2217" s="3" t="s">
        <v>151</v>
      </c>
      <c r="Q2217" s="3">
        <v>28</v>
      </c>
      <c r="R2217" s="3" t="s">
        <v>38</v>
      </c>
      <c r="S2217" s="3" t="s">
        <v>28</v>
      </c>
      <c r="T2217" s="3">
        <f>COUNTBLANK(shopping_behavior_updated[Customer ID])</f>
        <v>0</v>
      </c>
      <c r="U2217" s="3">
        <f>IF(IFERROR(VLOOKUP(shopping_behavior_updated[[#This Row],[Customer ID]],A2218:$A$3902,1,FALSE),0),1,0)</f>
        <v>0</v>
      </c>
    </row>
    <row r="2218" spans="1:21" x14ac:dyDescent="0.2">
      <c r="A2218" s="3">
        <v>2217</v>
      </c>
      <c r="B2218" s="3">
        <v>41</v>
      </c>
      <c r="C2218" s="3" t="s">
        <v>18</v>
      </c>
      <c r="D2218" s="3" t="s">
        <v>94</v>
      </c>
      <c r="E2218" s="3" t="s">
        <v>20</v>
      </c>
      <c r="F2218" s="3">
        <v>36</v>
      </c>
      <c r="G2218" s="3" t="s">
        <v>128</v>
      </c>
      <c r="H2218" s="3" t="s">
        <v>91</v>
      </c>
      <c r="I2218" s="3" t="s">
        <v>64</v>
      </c>
      <c r="J2218" s="3" t="s">
        <v>24</v>
      </c>
      <c r="K2218" s="3">
        <v>4</v>
      </c>
      <c r="L2218" s="3" t="s">
        <v>151</v>
      </c>
      <c r="M2218" s="3" t="str">
        <f>IF(shopping_behavior_updated[[#This Row],[Subscription Status]]="","desconocido",shopping_behavior_updated[[#This Row],[Subscription Status]])</f>
        <v>No</v>
      </c>
      <c r="N2218" s="3" t="s">
        <v>73</v>
      </c>
      <c r="O2218" s="3" t="s">
        <v>151</v>
      </c>
      <c r="P2218" s="3" t="s">
        <v>151</v>
      </c>
      <c r="Q2218" s="3">
        <v>15</v>
      </c>
      <c r="R2218" s="3" t="s">
        <v>27</v>
      </c>
      <c r="S2218" s="3" t="s">
        <v>75</v>
      </c>
      <c r="T2218" s="3">
        <f>COUNTBLANK(shopping_behavior_updated[Customer ID])</f>
        <v>0</v>
      </c>
      <c r="U2218" s="3">
        <f>IF(IFERROR(VLOOKUP(shopping_behavior_updated[[#This Row],[Customer ID]],A2219:$A$3902,1,FALSE),0),1,0)</f>
        <v>0</v>
      </c>
    </row>
    <row r="2219" spans="1:21" x14ac:dyDescent="0.2">
      <c r="A2219" s="3">
        <v>2218</v>
      </c>
      <c r="B2219" s="3">
        <v>35</v>
      </c>
      <c r="C2219" s="3" t="s">
        <v>18</v>
      </c>
      <c r="D2219" s="3" t="s">
        <v>105</v>
      </c>
      <c r="E2219" s="3" t="s">
        <v>66</v>
      </c>
      <c r="F2219" s="3">
        <v>27</v>
      </c>
      <c r="G2219" s="3" t="s">
        <v>115</v>
      </c>
      <c r="H2219" s="3" t="s">
        <v>91</v>
      </c>
      <c r="I2219" s="3" t="s">
        <v>107</v>
      </c>
      <c r="J2219" s="3" t="s">
        <v>56</v>
      </c>
      <c r="K2219" s="3">
        <v>26</v>
      </c>
      <c r="L2219" s="3" t="s">
        <v>151</v>
      </c>
      <c r="M2219" s="3" t="str">
        <f>IF(shopping_behavior_updated[[#This Row],[Subscription Status]]="","desconocido",shopping_behavior_updated[[#This Row],[Subscription Status]])</f>
        <v>No</v>
      </c>
      <c r="N2219" s="3" t="s">
        <v>73</v>
      </c>
      <c r="O2219" s="3" t="s">
        <v>151</v>
      </c>
      <c r="P2219" s="3" t="s">
        <v>151</v>
      </c>
      <c r="Q2219" s="3">
        <v>42</v>
      </c>
      <c r="R2219" s="3" t="s">
        <v>74</v>
      </c>
      <c r="S2219" s="3" t="s">
        <v>28</v>
      </c>
      <c r="T2219" s="3">
        <f>COUNTBLANK(shopping_behavior_updated[Customer ID])</f>
        <v>0</v>
      </c>
      <c r="U2219" s="3">
        <f>IF(IFERROR(VLOOKUP(shopping_behavior_updated[[#This Row],[Customer ID]],A2220:$A$3902,1,FALSE),0),1,0)</f>
        <v>0</v>
      </c>
    </row>
    <row r="2220" spans="1:21" x14ac:dyDescent="0.2">
      <c r="A2220" s="3">
        <v>2219</v>
      </c>
      <c r="B2220" s="3">
        <v>67</v>
      </c>
      <c r="C2220" s="3" t="s">
        <v>18</v>
      </c>
      <c r="D2220" s="3" t="s">
        <v>88</v>
      </c>
      <c r="E2220" s="3" t="s">
        <v>66</v>
      </c>
      <c r="F2220" s="3">
        <v>67</v>
      </c>
      <c r="G2220" s="3" t="s">
        <v>134</v>
      </c>
      <c r="H2220" s="3" t="s">
        <v>43</v>
      </c>
      <c r="I2220" s="3" t="s">
        <v>135</v>
      </c>
      <c r="J2220" s="3" t="s">
        <v>24</v>
      </c>
      <c r="K2220" s="3">
        <v>35</v>
      </c>
      <c r="L2220" s="3" t="s">
        <v>151</v>
      </c>
      <c r="M2220" s="3" t="str">
        <f>IF(shopping_behavior_updated[[#This Row],[Subscription Status]]="","desconocido",shopping_behavior_updated[[#This Row],[Subscription Status]])</f>
        <v>No</v>
      </c>
      <c r="N2220" s="3" t="s">
        <v>73</v>
      </c>
      <c r="O2220" s="3" t="s">
        <v>151</v>
      </c>
      <c r="P2220" s="3" t="s">
        <v>151</v>
      </c>
      <c r="Q2220" s="3">
        <v>20</v>
      </c>
      <c r="R2220" s="3" t="s">
        <v>85</v>
      </c>
      <c r="S2220" s="3" t="s">
        <v>57</v>
      </c>
      <c r="T2220" s="3">
        <f>COUNTBLANK(shopping_behavior_updated[Customer ID])</f>
        <v>0</v>
      </c>
      <c r="U2220" s="3">
        <f>IF(IFERROR(VLOOKUP(shopping_behavior_updated[[#This Row],[Customer ID]],A2221:$A$3902,1,FALSE),0),1,0)</f>
        <v>0</v>
      </c>
    </row>
    <row r="2221" spans="1:21" x14ac:dyDescent="0.2">
      <c r="A2221" s="3">
        <v>2220</v>
      </c>
      <c r="B2221" s="3">
        <v>33</v>
      </c>
      <c r="C2221" s="3" t="s">
        <v>18</v>
      </c>
      <c r="D2221" s="3" t="s">
        <v>19</v>
      </c>
      <c r="E2221" s="3" t="s">
        <v>20</v>
      </c>
      <c r="F2221" s="3">
        <v>91</v>
      </c>
      <c r="G2221" s="3" t="s">
        <v>147</v>
      </c>
      <c r="H2221" s="3" t="s">
        <v>35</v>
      </c>
      <c r="I2221" s="3" t="s">
        <v>72</v>
      </c>
      <c r="J2221" s="3" t="s">
        <v>56</v>
      </c>
      <c r="K2221" s="3">
        <v>28</v>
      </c>
      <c r="L2221" s="3" t="s">
        <v>151</v>
      </c>
      <c r="M2221" s="3" t="str">
        <f>IF(shopping_behavior_updated[[#This Row],[Subscription Status]]="","desconocido",shopping_behavior_updated[[#This Row],[Subscription Status]])</f>
        <v>No</v>
      </c>
      <c r="N2221" s="3" t="s">
        <v>73</v>
      </c>
      <c r="O2221" s="3" t="s">
        <v>151</v>
      </c>
      <c r="P2221" s="3" t="s">
        <v>151</v>
      </c>
      <c r="Q2221" s="3">
        <v>16</v>
      </c>
      <c r="R2221" s="3" t="s">
        <v>74</v>
      </c>
      <c r="S2221" s="3" t="s">
        <v>28</v>
      </c>
      <c r="T2221" s="3">
        <f>COUNTBLANK(shopping_behavior_updated[Customer ID])</f>
        <v>0</v>
      </c>
      <c r="U2221" s="3">
        <f>IF(IFERROR(VLOOKUP(shopping_behavior_updated[[#This Row],[Customer ID]],A2222:$A$3902,1,FALSE),0),1,0)</f>
        <v>0</v>
      </c>
    </row>
    <row r="2222" spans="1:21" x14ac:dyDescent="0.2">
      <c r="A2222" s="3">
        <v>2221</v>
      </c>
      <c r="B2222" s="3">
        <v>19</v>
      </c>
      <c r="C2222" s="3" t="s">
        <v>18</v>
      </c>
      <c r="D2222" s="3" t="s">
        <v>132</v>
      </c>
      <c r="E2222" s="3" t="s">
        <v>66</v>
      </c>
      <c r="F2222" s="3">
        <v>62</v>
      </c>
      <c r="G2222" s="3" t="s">
        <v>50</v>
      </c>
      <c r="H2222" s="3" t="s">
        <v>91</v>
      </c>
      <c r="I2222" s="3" t="s">
        <v>117</v>
      </c>
      <c r="J2222" s="3" t="s">
        <v>56</v>
      </c>
      <c r="K2222" s="3">
        <v>45</v>
      </c>
      <c r="L2222" s="3" t="s">
        <v>151</v>
      </c>
      <c r="M2222" s="3" t="str">
        <f>IF(shopping_behavior_updated[[#This Row],[Subscription Status]]="","desconocido",shopping_behavior_updated[[#This Row],[Subscription Status]])</f>
        <v>No</v>
      </c>
      <c r="N2222" s="3" t="s">
        <v>73</v>
      </c>
      <c r="O2222" s="3" t="s">
        <v>151</v>
      </c>
      <c r="P2222" s="3" t="s">
        <v>151</v>
      </c>
      <c r="Q2222" s="3">
        <v>47</v>
      </c>
      <c r="R2222" s="3" t="s">
        <v>32</v>
      </c>
      <c r="S2222" s="3" t="s">
        <v>48</v>
      </c>
      <c r="T2222" s="3">
        <f>COUNTBLANK(shopping_behavior_updated[Customer ID])</f>
        <v>0</v>
      </c>
      <c r="U2222" s="3">
        <f>IF(IFERROR(VLOOKUP(shopping_behavior_updated[[#This Row],[Customer ID]],A2223:$A$3902,1,FALSE),0),1,0)</f>
        <v>0</v>
      </c>
    </row>
    <row r="2223" spans="1:21" x14ac:dyDescent="0.2">
      <c r="A2223" s="3">
        <v>2222</v>
      </c>
      <c r="B2223" s="3">
        <v>25</v>
      </c>
      <c r="C2223" s="3" t="s">
        <v>18</v>
      </c>
      <c r="D2223" s="3" t="s">
        <v>58</v>
      </c>
      <c r="E2223" s="3" t="s">
        <v>20</v>
      </c>
      <c r="F2223" s="3">
        <v>88</v>
      </c>
      <c r="G2223" s="3" t="s">
        <v>110</v>
      </c>
      <c r="H2223" s="3" t="s">
        <v>91</v>
      </c>
      <c r="I2223" s="3" t="s">
        <v>51</v>
      </c>
      <c r="J2223" s="3" t="s">
        <v>56</v>
      </c>
      <c r="K2223" s="3">
        <v>3</v>
      </c>
      <c r="L2223" s="3" t="s">
        <v>151</v>
      </c>
      <c r="M2223" s="3" t="str">
        <f>IF(shopping_behavior_updated[[#This Row],[Subscription Status]]="","desconocido",shopping_behavior_updated[[#This Row],[Subscription Status]])</f>
        <v>No</v>
      </c>
      <c r="N2223" s="3" t="s">
        <v>37</v>
      </c>
      <c r="O2223" s="3" t="s">
        <v>151</v>
      </c>
      <c r="P2223" s="3" t="s">
        <v>151</v>
      </c>
      <c r="Q2223" s="3">
        <v>34</v>
      </c>
      <c r="R2223" s="3" t="s">
        <v>38</v>
      </c>
      <c r="S2223" s="3" t="s">
        <v>48</v>
      </c>
      <c r="T2223" s="3">
        <f>COUNTBLANK(shopping_behavior_updated[Customer ID])</f>
        <v>0</v>
      </c>
      <c r="U2223" s="3">
        <f>IF(IFERROR(VLOOKUP(shopping_behavior_updated[[#This Row],[Customer ID]],A2224:$A$3902,1,FALSE),0),1,0)</f>
        <v>0</v>
      </c>
    </row>
    <row r="2224" spans="1:21" x14ac:dyDescent="0.2">
      <c r="A2224" s="3">
        <v>2223</v>
      </c>
      <c r="B2224" s="3">
        <v>32</v>
      </c>
      <c r="C2224" s="3" t="s">
        <v>18</v>
      </c>
      <c r="D2224" s="3" t="s">
        <v>94</v>
      </c>
      <c r="E2224" s="3" t="s">
        <v>20</v>
      </c>
      <c r="F2224" s="3">
        <v>66</v>
      </c>
      <c r="G2224" s="3" t="s">
        <v>141</v>
      </c>
      <c r="H2224" s="3" t="s">
        <v>43</v>
      </c>
      <c r="I2224" s="3" t="s">
        <v>84</v>
      </c>
      <c r="J2224" s="3" t="s">
        <v>52</v>
      </c>
      <c r="K2224" s="3">
        <v>44</v>
      </c>
      <c r="L2224" s="3" t="s">
        <v>151</v>
      </c>
      <c r="M2224" s="3" t="str">
        <f>IF(shopping_behavior_updated[[#This Row],[Subscription Status]]="","desconocido",shopping_behavior_updated[[#This Row],[Subscription Status]])</f>
        <v>No</v>
      </c>
      <c r="N2224" s="3" t="s">
        <v>73</v>
      </c>
      <c r="O2224" s="3" t="s">
        <v>151</v>
      </c>
      <c r="P2224" s="3" t="s">
        <v>151</v>
      </c>
      <c r="Q2224" s="3">
        <v>30</v>
      </c>
      <c r="R2224" s="3" t="s">
        <v>38</v>
      </c>
      <c r="S2224" s="3" t="s">
        <v>39</v>
      </c>
      <c r="T2224" s="3">
        <f>COUNTBLANK(shopping_behavior_updated[Customer ID])</f>
        <v>0</v>
      </c>
      <c r="U2224" s="3">
        <f>IF(IFERROR(VLOOKUP(shopping_behavior_updated[[#This Row],[Customer ID]],A2225:$A$3902,1,FALSE),0),1,0)</f>
        <v>0</v>
      </c>
    </row>
    <row r="2225" spans="1:21" x14ac:dyDescent="0.2">
      <c r="A2225" s="3">
        <v>2224</v>
      </c>
      <c r="B2225" s="3">
        <v>30</v>
      </c>
      <c r="C2225" s="3" t="s">
        <v>18</v>
      </c>
      <c r="D2225" s="3" t="s">
        <v>40</v>
      </c>
      <c r="E2225" s="3" t="s">
        <v>41</v>
      </c>
      <c r="F2225" s="3">
        <v>65</v>
      </c>
      <c r="G2225" s="3" t="s">
        <v>110</v>
      </c>
      <c r="H2225" s="3" t="s">
        <v>43</v>
      </c>
      <c r="I2225" s="3" t="s">
        <v>23</v>
      </c>
      <c r="J2225" s="3" t="s">
        <v>56</v>
      </c>
      <c r="K2225" s="3">
        <v>47</v>
      </c>
      <c r="L2225" s="3" t="s">
        <v>151</v>
      </c>
      <c r="M2225" s="3" t="str">
        <f>IF(shopping_behavior_updated[[#This Row],[Subscription Status]]="","desconocido",shopping_behavior_updated[[#This Row],[Subscription Status]])</f>
        <v>No</v>
      </c>
      <c r="N2225" s="3" t="s">
        <v>44</v>
      </c>
      <c r="O2225" s="3" t="s">
        <v>151</v>
      </c>
      <c r="P2225" s="3" t="s">
        <v>151</v>
      </c>
      <c r="Q2225" s="3">
        <v>5</v>
      </c>
      <c r="R2225" s="3" t="s">
        <v>45</v>
      </c>
      <c r="S2225" s="3" t="s">
        <v>57</v>
      </c>
      <c r="T2225" s="3">
        <f>COUNTBLANK(shopping_behavior_updated[Customer ID])</f>
        <v>0</v>
      </c>
      <c r="U2225" s="3">
        <f>IF(IFERROR(VLOOKUP(shopping_behavior_updated[[#This Row],[Customer ID]],A2226:$A$3902,1,FALSE),0),1,0)</f>
        <v>0</v>
      </c>
    </row>
    <row r="2226" spans="1:21" x14ac:dyDescent="0.2">
      <c r="A2226" s="3">
        <v>2225</v>
      </c>
      <c r="B2226" s="3">
        <v>18</v>
      </c>
      <c r="C2226" s="3" t="s">
        <v>18</v>
      </c>
      <c r="D2226" s="3" t="s">
        <v>142</v>
      </c>
      <c r="E2226" s="3" t="s">
        <v>66</v>
      </c>
      <c r="F2226" s="3">
        <v>25</v>
      </c>
      <c r="G2226" s="3" t="s">
        <v>144</v>
      </c>
      <c r="H2226" s="3" t="s">
        <v>22</v>
      </c>
      <c r="I2226" s="3" t="s">
        <v>60</v>
      </c>
      <c r="J2226" s="3" t="s">
        <v>24</v>
      </c>
      <c r="K2226" s="3">
        <v>43</v>
      </c>
      <c r="L2226" s="3" t="s">
        <v>151</v>
      </c>
      <c r="M2226" s="3" t="str">
        <f>IF(shopping_behavior_updated[[#This Row],[Subscription Status]]="","desconocido",shopping_behavior_updated[[#This Row],[Subscription Status]])</f>
        <v>No</v>
      </c>
      <c r="N2226" s="3" t="s">
        <v>53</v>
      </c>
      <c r="O2226" s="3" t="s">
        <v>151</v>
      </c>
      <c r="P2226" s="3" t="s">
        <v>151</v>
      </c>
      <c r="Q2226" s="3">
        <v>38</v>
      </c>
      <c r="R2226" s="3" t="s">
        <v>32</v>
      </c>
      <c r="S2226" s="3" t="s">
        <v>57</v>
      </c>
      <c r="T2226" s="3">
        <f>COUNTBLANK(shopping_behavior_updated[Customer ID])</f>
        <v>0</v>
      </c>
      <c r="U2226" s="3">
        <f>IF(IFERROR(VLOOKUP(shopping_behavior_updated[[#This Row],[Customer ID]],A2227:$A$3902,1,FALSE),0),1,0)</f>
        <v>0</v>
      </c>
    </row>
    <row r="2227" spans="1:21" x14ac:dyDescent="0.2">
      <c r="A2227" s="3">
        <v>2226</v>
      </c>
      <c r="B2227" s="3">
        <v>38</v>
      </c>
      <c r="C2227" s="3" t="s">
        <v>18</v>
      </c>
      <c r="D2227" s="3" t="s">
        <v>132</v>
      </c>
      <c r="E2227" s="3" t="s">
        <v>66</v>
      </c>
      <c r="F2227" s="3">
        <v>64</v>
      </c>
      <c r="G2227" s="3" t="s">
        <v>148</v>
      </c>
      <c r="H2227" s="3" t="s">
        <v>35</v>
      </c>
      <c r="I2227" s="3" t="s">
        <v>77</v>
      </c>
      <c r="J2227" s="3" t="s">
        <v>36</v>
      </c>
      <c r="K2227" s="3">
        <v>48</v>
      </c>
      <c r="L2227" s="3" t="s">
        <v>151</v>
      </c>
      <c r="M2227" s="3" t="str">
        <f>IF(shopping_behavior_updated[[#This Row],[Subscription Status]]="","desconocido",shopping_behavior_updated[[#This Row],[Subscription Status]])</f>
        <v>No</v>
      </c>
      <c r="N2227" s="3" t="s">
        <v>37</v>
      </c>
      <c r="O2227" s="3" t="s">
        <v>151</v>
      </c>
      <c r="P2227" s="3" t="s">
        <v>151</v>
      </c>
      <c r="Q2227" s="3">
        <v>18</v>
      </c>
      <c r="R2227" s="3" t="s">
        <v>38</v>
      </c>
      <c r="S2227" s="3" t="s">
        <v>48</v>
      </c>
      <c r="T2227" s="3">
        <f>COUNTBLANK(shopping_behavior_updated[Customer ID])</f>
        <v>0</v>
      </c>
      <c r="U2227" s="3">
        <f>IF(IFERROR(VLOOKUP(shopping_behavior_updated[[#This Row],[Customer ID]],A2228:$A$3902,1,FALSE),0),1,0)</f>
        <v>0</v>
      </c>
    </row>
    <row r="2228" spans="1:21" x14ac:dyDescent="0.2">
      <c r="A2228" s="3">
        <v>2227</v>
      </c>
      <c r="B2228" s="3">
        <v>22</v>
      </c>
      <c r="C2228" s="3" t="s">
        <v>18</v>
      </c>
      <c r="D2228" s="3" t="s">
        <v>54</v>
      </c>
      <c r="E2228" s="3" t="s">
        <v>20</v>
      </c>
      <c r="F2228" s="3">
        <v>72</v>
      </c>
      <c r="G2228" s="3" t="s">
        <v>67</v>
      </c>
      <c r="H2228" s="3" t="s">
        <v>22</v>
      </c>
      <c r="I2228" s="3" t="s">
        <v>143</v>
      </c>
      <c r="J2228" s="3" t="s">
        <v>36</v>
      </c>
      <c r="K2228" s="3">
        <v>48</v>
      </c>
      <c r="L2228" s="3" t="s">
        <v>151</v>
      </c>
      <c r="M2228" s="3" t="str">
        <f>IF(shopping_behavior_updated[[#This Row],[Subscription Status]]="","desconocido",shopping_behavior_updated[[#This Row],[Subscription Status]])</f>
        <v>No</v>
      </c>
      <c r="N2228" s="3" t="s">
        <v>73</v>
      </c>
      <c r="O2228" s="3" t="s">
        <v>151</v>
      </c>
      <c r="P2228" s="3" t="s">
        <v>151</v>
      </c>
      <c r="Q2228" s="3">
        <v>28</v>
      </c>
      <c r="R2228" s="3" t="s">
        <v>32</v>
      </c>
      <c r="S2228" s="3" t="s">
        <v>48</v>
      </c>
      <c r="T2228" s="3">
        <f>COUNTBLANK(shopping_behavior_updated[Customer ID])</f>
        <v>0</v>
      </c>
      <c r="U2228" s="3">
        <f>IF(IFERROR(VLOOKUP(shopping_behavior_updated[[#This Row],[Customer ID]],A2229:$A$3902,1,FALSE),0),1,0)</f>
        <v>0</v>
      </c>
    </row>
    <row r="2229" spans="1:21" x14ac:dyDescent="0.2">
      <c r="A2229" s="3">
        <v>2228</v>
      </c>
      <c r="B2229" s="3">
        <v>40</v>
      </c>
      <c r="C2229" s="3" t="s">
        <v>18</v>
      </c>
      <c r="D2229" s="3" t="s">
        <v>118</v>
      </c>
      <c r="E2229" s="3" t="s">
        <v>66</v>
      </c>
      <c r="F2229" s="3">
        <v>74</v>
      </c>
      <c r="G2229" s="3" t="s">
        <v>148</v>
      </c>
      <c r="H2229" s="3" t="s">
        <v>35</v>
      </c>
      <c r="I2229" s="3" t="s">
        <v>23</v>
      </c>
      <c r="J2229" s="3" t="s">
        <v>52</v>
      </c>
      <c r="K2229" s="3">
        <v>44</v>
      </c>
      <c r="L2229" s="3" t="s">
        <v>151</v>
      </c>
      <c r="M2229" s="3" t="str">
        <f>IF(shopping_behavior_updated[[#This Row],[Subscription Status]]="","desconocido",shopping_behavior_updated[[#This Row],[Subscription Status]])</f>
        <v>No</v>
      </c>
      <c r="N2229" s="3" t="s">
        <v>44</v>
      </c>
      <c r="O2229" s="3" t="s">
        <v>151</v>
      </c>
      <c r="P2229" s="3" t="s">
        <v>151</v>
      </c>
      <c r="Q2229" s="3">
        <v>42</v>
      </c>
      <c r="R2229" s="3" t="s">
        <v>38</v>
      </c>
      <c r="S2229" s="3" t="s">
        <v>28</v>
      </c>
      <c r="T2229" s="3">
        <f>COUNTBLANK(shopping_behavior_updated[Customer ID])</f>
        <v>0</v>
      </c>
      <c r="U2229" s="3">
        <f>IF(IFERROR(VLOOKUP(shopping_behavior_updated[[#This Row],[Customer ID]],A2230:$A$3902,1,FALSE),0),1,0)</f>
        <v>0</v>
      </c>
    </row>
    <row r="2230" spans="1:21" x14ac:dyDescent="0.2">
      <c r="A2230" s="3">
        <v>2229</v>
      </c>
      <c r="B2230" s="3">
        <v>54</v>
      </c>
      <c r="C2230" s="3" t="s">
        <v>18</v>
      </c>
      <c r="D2230" s="3" t="s">
        <v>142</v>
      </c>
      <c r="E2230" s="3" t="s">
        <v>66</v>
      </c>
      <c r="F2230" s="3">
        <v>50</v>
      </c>
      <c r="G2230" s="3" t="s">
        <v>110</v>
      </c>
      <c r="H2230" s="3" t="s">
        <v>43</v>
      </c>
      <c r="I2230" s="3" t="s">
        <v>95</v>
      </c>
      <c r="J2230" s="3" t="s">
        <v>56</v>
      </c>
      <c r="K2230" s="3">
        <v>37</v>
      </c>
      <c r="L2230" s="3" t="s">
        <v>151</v>
      </c>
      <c r="M2230" s="3" t="str">
        <f>IF(shopping_behavior_updated[[#This Row],[Subscription Status]]="","desconocido",shopping_behavior_updated[[#This Row],[Subscription Status]])</f>
        <v>No</v>
      </c>
      <c r="N2230" s="3" t="s">
        <v>37</v>
      </c>
      <c r="O2230" s="3" t="s">
        <v>151</v>
      </c>
      <c r="P2230" s="3" t="s">
        <v>151</v>
      </c>
      <c r="Q2230" s="3">
        <v>5</v>
      </c>
      <c r="R2230" s="3" t="s">
        <v>38</v>
      </c>
      <c r="S2230" s="3" t="s">
        <v>39</v>
      </c>
      <c r="T2230" s="3">
        <f>COUNTBLANK(shopping_behavior_updated[Customer ID])</f>
        <v>0</v>
      </c>
      <c r="U2230" s="3">
        <f>IF(IFERROR(VLOOKUP(shopping_behavior_updated[[#This Row],[Customer ID]],A2231:$A$3902,1,FALSE),0),1,0)</f>
        <v>0</v>
      </c>
    </row>
    <row r="2231" spans="1:21" x14ac:dyDescent="0.2">
      <c r="A2231" s="3">
        <v>2230</v>
      </c>
      <c r="B2231" s="3">
        <v>70</v>
      </c>
      <c r="C2231" s="3" t="s">
        <v>18</v>
      </c>
      <c r="D2231" s="3" t="s">
        <v>94</v>
      </c>
      <c r="E2231" s="3" t="s">
        <v>20</v>
      </c>
      <c r="F2231" s="3">
        <v>97</v>
      </c>
      <c r="G2231" s="3" t="s">
        <v>147</v>
      </c>
      <c r="H2231" s="3" t="s">
        <v>43</v>
      </c>
      <c r="I2231" s="3" t="s">
        <v>64</v>
      </c>
      <c r="J2231" s="3" t="s">
        <v>56</v>
      </c>
      <c r="K2231" s="3">
        <v>39</v>
      </c>
      <c r="L2231" s="3" t="s">
        <v>151</v>
      </c>
      <c r="M2231" s="3" t="str">
        <f>IF(shopping_behavior_updated[[#This Row],[Subscription Status]]="","desconocido",shopping_behavior_updated[[#This Row],[Subscription Status]])</f>
        <v>No</v>
      </c>
      <c r="N2231" s="3" t="s">
        <v>26</v>
      </c>
      <c r="O2231" s="3" t="s">
        <v>151</v>
      </c>
      <c r="P2231" s="3" t="s">
        <v>151</v>
      </c>
      <c r="Q2231" s="3">
        <v>50</v>
      </c>
      <c r="R2231" s="3" t="s">
        <v>27</v>
      </c>
      <c r="S2231" s="3" t="s">
        <v>87</v>
      </c>
      <c r="T2231" s="3">
        <f>COUNTBLANK(shopping_behavior_updated[Customer ID])</f>
        <v>0</v>
      </c>
      <c r="U2231" s="3">
        <f>IF(IFERROR(VLOOKUP(shopping_behavior_updated[[#This Row],[Customer ID]],A2232:$A$3902,1,FALSE),0),1,0)</f>
        <v>0</v>
      </c>
    </row>
    <row r="2232" spans="1:21" x14ac:dyDescent="0.2">
      <c r="A2232" s="3">
        <v>2231</v>
      </c>
      <c r="B2232" s="3">
        <v>52</v>
      </c>
      <c r="C2232" s="3" t="s">
        <v>18</v>
      </c>
      <c r="D2232" s="3" t="s">
        <v>49</v>
      </c>
      <c r="E2232" s="3" t="s">
        <v>41</v>
      </c>
      <c r="F2232" s="3">
        <v>36</v>
      </c>
      <c r="G2232" s="3" t="s">
        <v>111</v>
      </c>
      <c r="H2232" s="3" t="s">
        <v>35</v>
      </c>
      <c r="I2232" s="3" t="s">
        <v>84</v>
      </c>
      <c r="J2232" s="3" t="s">
        <v>36</v>
      </c>
      <c r="K2232" s="3">
        <v>38</v>
      </c>
      <c r="L2232" s="3" t="s">
        <v>151</v>
      </c>
      <c r="M2232" s="3" t="str">
        <f>IF(shopping_behavior_updated[[#This Row],[Subscription Status]]="","desconocido",shopping_behavior_updated[[#This Row],[Subscription Status]])</f>
        <v>No</v>
      </c>
      <c r="N2232" s="3" t="s">
        <v>26</v>
      </c>
      <c r="O2232" s="3" t="s">
        <v>151</v>
      </c>
      <c r="P2232" s="3" t="s">
        <v>151</v>
      </c>
      <c r="Q2232" s="3">
        <v>33</v>
      </c>
      <c r="R2232" s="3" t="s">
        <v>27</v>
      </c>
      <c r="S2232" s="3" t="s">
        <v>28</v>
      </c>
      <c r="T2232" s="3">
        <f>COUNTBLANK(shopping_behavior_updated[Customer ID])</f>
        <v>0</v>
      </c>
      <c r="U2232" s="3">
        <f>IF(IFERROR(VLOOKUP(shopping_behavior_updated[[#This Row],[Customer ID]],A2233:$A$3902,1,FALSE),0),1,0)</f>
        <v>0</v>
      </c>
    </row>
    <row r="2233" spans="1:21" x14ac:dyDescent="0.2">
      <c r="A2233" s="3">
        <v>2232</v>
      </c>
      <c r="B2233" s="3">
        <v>34</v>
      </c>
      <c r="C2233" s="3" t="s">
        <v>18</v>
      </c>
      <c r="D2233" s="3" t="s">
        <v>101</v>
      </c>
      <c r="E2233" s="3" t="s">
        <v>62</v>
      </c>
      <c r="F2233" s="3">
        <v>49</v>
      </c>
      <c r="G2233" s="3" t="s">
        <v>139</v>
      </c>
      <c r="H2233" s="3" t="s">
        <v>43</v>
      </c>
      <c r="I2233" s="3" t="s">
        <v>117</v>
      </c>
      <c r="J2233" s="3" t="s">
        <v>56</v>
      </c>
      <c r="K2233" s="3">
        <v>41</v>
      </c>
      <c r="L2233" s="3" t="s">
        <v>151</v>
      </c>
      <c r="M2233" s="3" t="str">
        <f>IF(shopping_behavior_updated[[#This Row],[Subscription Status]]="","desconocido",shopping_behavior_updated[[#This Row],[Subscription Status]])</f>
        <v>No</v>
      </c>
      <c r="N2233" s="3" t="s">
        <v>73</v>
      </c>
      <c r="O2233" s="3" t="s">
        <v>151</v>
      </c>
      <c r="P2233" s="3" t="s">
        <v>151</v>
      </c>
      <c r="Q2233" s="3">
        <v>1</v>
      </c>
      <c r="R2233" s="3" t="s">
        <v>38</v>
      </c>
      <c r="S2233" s="3" t="s">
        <v>39</v>
      </c>
      <c r="T2233" s="3">
        <f>COUNTBLANK(shopping_behavior_updated[Customer ID])</f>
        <v>0</v>
      </c>
      <c r="U2233" s="3">
        <f>IF(IFERROR(VLOOKUP(shopping_behavior_updated[[#This Row],[Customer ID]],A2234:$A$3902,1,FALSE),0),1,0)</f>
        <v>0</v>
      </c>
    </row>
    <row r="2234" spans="1:21" x14ac:dyDescent="0.2">
      <c r="A2234" s="3">
        <v>2233</v>
      </c>
      <c r="B2234" s="3">
        <v>65</v>
      </c>
      <c r="C2234" s="3" t="s">
        <v>18</v>
      </c>
      <c r="D2234" s="3" t="s">
        <v>70</v>
      </c>
      <c r="E2234" s="3" t="s">
        <v>41</v>
      </c>
      <c r="F2234" s="3">
        <v>64</v>
      </c>
      <c r="G2234" s="3" t="s">
        <v>97</v>
      </c>
      <c r="H2234" s="3" t="s">
        <v>22</v>
      </c>
      <c r="I2234" s="3" t="s">
        <v>92</v>
      </c>
      <c r="J2234" s="3" t="s">
        <v>36</v>
      </c>
      <c r="K2234" s="3">
        <v>4</v>
      </c>
      <c r="L2234" s="3" t="s">
        <v>151</v>
      </c>
      <c r="M2234" s="3" t="str">
        <f>IF(shopping_behavior_updated[[#This Row],[Subscription Status]]="","desconocido",shopping_behavior_updated[[#This Row],[Subscription Status]])</f>
        <v>No</v>
      </c>
      <c r="N2234" s="3" t="s">
        <v>73</v>
      </c>
      <c r="O2234" s="3" t="s">
        <v>151</v>
      </c>
      <c r="P2234" s="3" t="s">
        <v>151</v>
      </c>
      <c r="Q2234" s="3">
        <v>14</v>
      </c>
      <c r="R2234" s="3" t="s">
        <v>32</v>
      </c>
      <c r="S2234" s="3" t="s">
        <v>28</v>
      </c>
      <c r="T2234" s="3">
        <f>COUNTBLANK(shopping_behavior_updated[Customer ID])</f>
        <v>0</v>
      </c>
      <c r="U2234" s="3">
        <f>IF(IFERROR(VLOOKUP(shopping_behavior_updated[[#This Row],[Customer ID]],A2235:$A$3902,1,FALSE),0),1,0)</f>
        <v>0</v>
      </c>
    </row>
    <row r="2235" spans="1:21" x14ac:dyDescent="0.2">
      <c r="A2235" s="3">
        <v>2234</v>
      </c>
      <c r="B2235" s="3">
        <v>38</v>
      </c>
      <c r="C2235" s="3" t="s">
        <v>18</v>
      </c>
      <c r="D2235" s="3" t="s">
        <v>19</v>
      </c>
      <c r="E2235" s="3" t="s">
        <v>20</v>
      </c>
      <c r="F2235" s="3">
        <v>31</v>
      </c>
      <c r="G2235" s="3" t="s">
        <v>102</v>
      </c>
      <c r="H2235" s="3" t="s">
        <v>91</v>
      </c>
      <c r="I2235" s="3" t="s">
        <v>23</v>
      </c>
      <c r="J2235" s="3" t="s">
        <v>52</v>
      </c>
      <c r="K2235" s="3">
        <v>45</v>
      </c>
      <c r="L2235" s="3" t="s">
        <v>151</v>
      </c>
      <c r="M2235" s="3" t="str">
        <f>IF(shopping_behavior_updated[[#This Row],[Subscription Status]]="","desconocido",shopping_behavior_updated[[#This Row],[Subscription Status]])</f>
        <v>No</v>
      </c>
      <c r="N2235" s="3" t="s">
        <v>26</v>
      </c>
      <c r="O2235" s="3" t="s">
        <v>151</v>
      </c>
      <c r="P2235" s="3" t="s">
        <v>151</v>
      </c>
      <c r="Q2235" s="3">
        <v>48</v>
      </c>
      <c r="R2235" s="3" t="s">
        <v>38</v>
      </c>
      <c r="S2235" s="3" t="s">
        <v>87</v>
      </c>
      <c r="T2235" s="3">
        <f>COUNTBLANK(shopping_behavior_updated[Customer ID])</f>
        <v>0</v>
      </c>
      <c r="U2235" s="3">
        <f>IF(IFERROR(VLOOKUP(shopping_behavior_updated[[#This Row],[Customer ID]],A2236:$A$3902,1,FALSE),0),1,0)</f>
        <v>0</v>
      </c>
    </row>
    <row r="2236" spans="1:21" x14ac:dyDescent="0.2">
      <c r="A2236" s="3">
        <v>2235</v>
      </c>
      <c r="B2236" s="3">
        <v>35</v>
      </c>
      <c r="C2236" s="3" t="s">
        <v>18</v>
      </c>
      <c r="D2236" s="3" t="s">
        <v>136</v>
      </c>
      <c r="E2236" s="3" t="s">
        <v>41</v>
      </c>
      <c r="F2236" s="3">
        <v>66</v>
      </c>
      <c r="G2236" s="3" t="s">
        <v>81</v>
      </c>
      <c r="H2236" s="3" t="s">
        <v>35</v>
      </c>
      <c r="I2236" s="3" t="s">
        <v>133</v>
      </c>
      <c r="J2236" s="3" t="s">
        <v>24</v>
      </c>
      <c r="K2236" s="3">
        <v>4</v>
      </c>
      <c r="L2236" s="3" t="s">
        <v>151</v>
      </c>
      <c r="M2236" s="3" t="str">
        <f>IF(shopping_behavior_updated[[#This Row],[Subscription Status]]="","desconocido",shopping_behavior_updated[[#This Row],[Subscription Status]])</f>
        <v>No</v>
      </c>
      <c r="N2236" s="3" t="s">
        <v>26</v>
      </c>
      <c r="O2236" s="3" t="s">
        <v>151</v>
      </c>
      <c r="P2236" s="3" t="s">
        <v>151</v>
      </c>
      <c r="Q2236" s="3">
        <v>26</v>
      </c>
      <c r="R2236" s="3" t="s">
        <v>32</v>
      </c>
      <c r="S2236" s="3" t="s">
        <v>39</v>
      </c>
      <c r="T2236" s="3">
        <f>COUNTBLANK(shopping_behavior_updated[Customer ID])</f>
        <v>0</v>
      </c>
      <c r="U2236" s="3">
        <f>IF(IFERROR(VLOOKUP(shopping_behavior_updated[[#This Row],[Customer ID]],A2237:$A$3902,1,FALSE),0),1,0)</f>
        <v>0</v>
      </c>
    </row>
    <row r="2237" spans="1:21" x14ac:dyDescent="0.2">
      <c r="A2237" s="3">
        <v>2236</v>
      </c>
      <c r="B2237" s="3">
        <v>40</v>
      </c>
      <c r="C2237" s="3" t="s">
        <v>18</v>
      </c>
      <c r="D2237" s="3" t="s">
        <v>124</v>
      </c>
      <c r="E2237" s="3" t="s">
        <v>20</v>
      </c>
      <c r="F2237" s="3">
        <v>82</v>
      </c>
      <c r="G2237" s="3" t="s">
        <v>114</v>
      </c>
      <c r="H2237" s="3" t="s">
        <v>43</v>
      </c>
      <c r="I2237" s="3" t="s">
        <v>23</v>
      </c>
      <c r="J2237" s="3" t="s">
        <v>36</v>
      </c>
      <c r="K2237" s="3">
        <v>45</v>
      </c>
      <c r="L2237" s="3" t="s">
        <v>151</v>
      </c>
      <c r="M2237" s="3" t="str">
        <f>IF(shopping_behavior_updated[[#This Row],[Subscription Status]]="","desconocido",shopping_behavior_updated[[#This Row],[Subscription Status]])</f>
        <v>No</v>
      </c>
      <c r="N2237" s="3" t="s">
        <v>69</v>
      </c>
      <c r="O2237" s="3" t="s">
        <v>151</v>
      </c>
      <c r="P2237" s="3" t="s">
        <v>151</v>
      </c>
      <c r="Q2237" s="3">
        <v>44</v>
      </c>
      <c r="R2237" s="3" t="s">
        <v>38</v>
      </c>
      <c r="S2237" s="3" t="s">
        <v>48</v>
      </c>
      <c r="T2237" s="3">
        <f>COUNTBLANK(shopping_behavior_updated[Customer ID])</f>
        <v>0</v>
      </c>
      <c r="U2237" s="3">
        <f>IF(IFERROR(VLOOKUP(shopping_behavior_updated[[#This Row],[Customer ID]],A2238:$A$3902,1,FALSE),0),1,0)</f>
        <v>0</v>
      </c>
    </row>
    <row r="2238" spans="1:21" x14ac:dyDescent="0.2">
      <c r="A2238" s="3">
        <v>2237</v>
      </c>
      <c r="B2238" s="3">
        <v>23</v>
      </c>
      <c r="C2238" s="3" t="s">
        <v>18</v>
      </c>
      <c r="D2238" s="3" t="s">
        <v>112</v>
      </c>
      <c r="E2238" s="3" t="s">
        <v>20</v>
      </c>
      <c r="F2238" s="3">
        <v>88</v>
      </c>
      <c r="G2238" s="3" t="s">
        <v>59</v>
      </c>
      <c r="H2238" s="3" t="s">
        <v>43</v>
      </c>
      <c r="I2238" s="3" t="s">
        <v>133</v>
      </c>
      <c r="J2238" s="3" t="s">
        <v>24</v>
      </c>
      <c r="K2238" s="3">
        <v>27</v>
      </c>
      <c r="L2238" s="3" t="s">
        <v>151</v>
      </c>
      <c r="M2238" s="3" t="str">
        <f>IF(shopping_behavior_updated[[#This Row],[Subscription Status]]="","desconocido",shopping_behavior_updated[[#This Row],[Subscription Status]])</f>
        <v>No</v>
      </c>
      <c r="N2238" s="3" t="s">
        <v>53</v>
      </c>
      <c r="O2238" s="3" t="s">
        <v>151</v>
      </c>
      <c r="P2238" s="3" t="s">
        <v>151</v>
      </c>
      <c r="Q2238" s="3">
        <v>18</v>
      </c>
      <c r="R2238" s="3" t="s">
        <v>85</v>
      </c>
      <c r="S2238" s="3" t="s">
        <v>28</v>
      </c>
      <c r="T2238" s="3">
        <f>COUNTBLANK(shopping_behavior_updated[Customer ID])</f>
        <v>0</v>
      </c>
      <c r="U2238" s="3">
        <f>IF(IFERROR(VLOOKUP(shopping_behavior_updated[[#This Row],[Customer ID]],A2239:$A$3902,1,FALSE),0),1,0)</f>
        <v>0</v>
      </c>
    </row>
    <row r="2239" spans="1:21" x14ac:dyDescent="0.2">
      <c r="A2239" s="3">
        <v>2238</v>
      </c>
      <c r="B2239" s="3">
        <v>45</v>
      </c>
      <c r="C2239" s="3" t="s">
        <v>18</v>
      </c>
      <c r="D2239" s="3" t="s">
        <v>40</v>
      </c>
      <c r="E2239" s="3" t="s">
        <v>41</v>
      </c>
      <c r="F2239" s="3">
        <v>34</v>
      </c>
      <c r="G2239" s="3" t="s">
        <v>89</v>
      </c>
      <c r="H2239" s="3" t="s">
        <v>35</v>
      </c>
      <c r="I2239" s="3" t="s">
        <v>93</v>
      </c>
      <c r="J2239" s="3" t="s">
        <v>52</v>
      </c>
      <c r="K2239" s="3">
        <v>38</v>
      </c>
      <c r="L2239" s="3" t="s">
        <v>151</v>
      </c>
      <c r="M2239" s="3" t="str">
        <f>IF(shopping_behavior_updated[[#This Row],[Subscription Status]]="","desconocido",shopping_behavior_updated[[#This Row],[Subscription Status]])</f>
        <v>No</v>
      </c>
      <c r="N2239" s="3" t="s">
        <v>44</v>
      </c>
      <c r="O2239" s="3" t="s">
        <v>151</v>
      </c>
      <c r="P2239" s="3" t="s">
        <v>151</v>
      </c>
      <c r="Q2239" s="3">
        <v>31</v>
      </c>
      <c r="R2239" s="3" t="s">
        <v>27</v>
      </c>
      <c r="S2239" s="3" t="s">
        <v>96</v>
      </c>
      <c r="T2239" s="3">
        <f>COUNTBLANK(shopping_behavior_updated[Customer ID])</f>
        <v>0</v>
      </c>
      <c r="U2239" s="3">
        <f>IF(IFERROR(VLOOKUP(shopping_behavior_updated[[#This Row],[Customer ID]],A2240:$A$3902,1,FALSE),0),1,0)</f>
        <v>0</v>
      </c>
    </row>
    <row r="2240" spans="1:21" x14ac:dyDescent="0.2">
      <c r="A2240" s="3">
        <v>2239</v>
      </c>
      <c r="B2240" s="3">
        <v>40</v>
      </c>
      <c r="C2240" s="3" t="s">
        <v>18</v>
      </c>
      <c r="D2240" s="3" t="s">
        <v>49</v>
      </c>
      <c r="E2240" s="3" t="s">
        <v>41</v>
      </c>
      <c r="F2240" s="3">
        <v>84</v>
      </c>
      <c r="G2240" s="3" t="s">
        <v>102</v>
      </c>
      <c r="H2240" s="3" t="s">
        <v>22</v>
      </c>
      <c r="I2240" s="3" t="s">
        <v>117</v>
      </c>
      <c r="J2240" s="3" t="s">
        <v>24</v>
      </c>
      <c r="K2240" s="3">
        <v>38</v>
      </c>
      <c r="L2240" s="3" t="s">
        <v>151</v>
      </c>
      <c r="M2240" s="3" t="str">
        <f>IF(shopping_behavior_updated[[#This Row],[Subscription Status]]="","desconocido",shopping_behavior_updated[[#This Row],[Subscription Status]])</f>
        <v>No</v>
      </c>
      <c r="N2240" s="3" t="s">
        <v>53</v>
      </c>
      <c r="O2240" s="3" t="s">
        <v>151</v>
      </c>
      <c r="P2240" s="3" t="s">
        <v>151</v>
      </c>
      <c r="Q2240" s="3">
        <v>18</v>
      </c>
      <c r="R2240" s="3" t="s">
        <v>85</v>
      </c>
      <c r="S2240" s="3" t="s">
        <v>39</v>
      </c>
      <c r="T2240" s="3">
        <f>COUNTBLANK(shopping_behavior_updated[Customer ID])</f>
        <v>0</v>
      </c>
      <c r="U2240" s="3">
        <f>IF(IFERROR(VLOOKUP(shopping_behavior_updated[[#This Row],[Customer ID]],A2241:$A$3902,1,FALSE),0),1,0)</f>
        <v>0</v>
      </c>
    </row>
    <row r="2241" spans="1:21" x14ac:dyDescent="0.2">
      <c r="A2241" s="3">
        <v>2240</v>
      </c>
      <c r="B2241" s="3">
        <v>42</v>
      </c>
      <c r="C2241" s="3" t="s">
        <v>18</v>
      </c>
      <c r="D2241" s="3" t="s">
        <v>105</v>
      </c>
      <c r="E2241" s="3" t="s">
        <v>66</v>
      </c>
      <c r="F2241" s="3">
        <v>96</v>
      </c>
      <c r="G2241" s="3" t="s">
        <v>89</v>
      </c>
      <c r="H2241" s="3" t="s">
        <v>22</v>
      </c>
      <c r="I2241" s="3" t="s">
        <v>125</v>
      </c>
      <c r="J2241" s="3" t="s">
        <v>52</v>
      </c>
      <c r="K2241" s="3">
        <v>38</v>
      </c>
      <c r="L2241" s="3" t="s">
        <v>151</v>
      </c>
      <c r="M2241" s="3" t="str">
        <f>IF(shopping_behavior_updated[[#This Row],[Subscription Status]]="","desconocido",shopping_behavior_updated[[#This Row],[Subscription Status]])</f>
        <v>No</v>
      </c>
      <c r="N2241" s="3" t="s">
        <v>69</v>
      </c>
      <c r="O2241" s="3" t="s">
        <v>151</v>
      </c>
      <c r="P2241" s="3" t="s">
        <v>151</v>
      </c>
      <c r="Q2241" s="3">
        <v>41</v>
      </c>
      <c r="R2241" s="3" t="s">
        <v>38</v>
      </c>
      <c r="S2241" s="3" t="s">
        <v>96</v>
      </c>
      <c r="T2241" s="3">
        <f>COUNTBLANK(shopping_behavior_updated[Customer ID])</f>
        <v>0</v>
      </c>
      <c r="U2241" s="3">
        <f>IF(IFERROR(VLOOKUP(shopping_behavior_updated[[#This Row],[Customer ID]],A2242:$A$3902,1,FALSE),0),1,0)</f>
        <v>0</v>
      </c>
    </row>
    <row r="2242" spans="1:21" x14ac:dyDescent="0.2">
      <c r="A2242" s="3">
        <v>2241</v>
      </c>
      <c r="B2242" s="3">
        <v>57</v>
      </c>
      <c r="C2242" s="3" t="s">
        <v>18</v>
      </c>
      <c r="D2242" s="3" t="s">
        <v>40</v>
      </c>
      <c r="E2242" s="3" t="s">
        <v>41</v>
      </c>
      <c r="F2242" s="3">
        <v>71</v>
      </c>
      <c r="G2242" s="3" t="s">
        <v>98</v>
      </c>
      <c r="H2242" s="3" t="s">
        <v>22</v>
      </c>
      <c r="I2242" s="3" t="s">
        <v>95</v>
      </c>
      <c r="J2242" s="3" t="s">
        <v>24</v>
      </c>
      <c r="K2242" s="3">
        <v>43</v>
      </c>
      <c r="L2242" s="3" t="s">
        <v>151</v>
      </c>
      <c r="M2242" s="3" t="str">
        <f>IF(shopping_behavior_updated[[#This Row],[Subscription Status]]="","desconocido",shopping_behavior_updated[[#This Row],[Subscription Status]])</f>
        <v>No</v>
      </c>
      <c r="N2242" s="3" t="s">
        <v>44</v>
      </c>
      <c r="O2242" s="3" t="s">
        <v>151</v>
      </c>
      <c r="P2242" s="3" t="s">
        <v>151</v>
      </c>
      <c r="Q2242" s="3">
        <v>18</v>
      </c>
      <c r="R2242" s="3" t="s">
        <v>85</v>
      </c>
      <c r="S2242" s="3" t="s">
        <v>96</v>
      </c>
      <c r="T2242" s="3">
        <f>COUNTBLANK(shopping_behavior_updated[Customer ID])</f>
        <v>0</v>
      </c>
      <c r="U2242" s="3">
        <f>IF(IFERROR(VLOOKUP(shopping_behavior_updated[[#This Row],[Customer ID]],A2243:$A$3902,1,FALSE),0),1,0)</f>
        <v>0</v>
      </c>
    </row>
    <row r="2243" spans="1:21" x14ac:dyDescent="0.2">
      <c r="A2243" s="3">
        <v>2242</v>
      </c>
      <c r="B2243" s="3">
        <v>18</v>
      </c>
      <c r="C2243" s="3" t="s">
        <v>18</v>
      </c>
      <c r="D2243" s="3" t="s">
        <v>101</v>
      </c>
      <c r="E2243" s="3" t="s">
        <v>62</v>
      </c>
      <c r="F2243" s="3">
        <v>77</v>
      </c>
      <c r="G2243" s="3" t="s">
        <v>127</v>
      </c>
      <c r="H2243" s="3" t="s">
        <v>43</v>
      </c>
      <c r="I2243" s="3" t="s">
        <v>72</v>
      </c>
      <c r="J2243" s="3" t="s">
        <v>52</v>
      </c>
      <c r="K2243" s="3">
        <v>35</v>
      </c>
      <c r="L2243" s="3" t="s">
        <v>151</v>
      </c>
      <c r="M2243" s="3" t="str">
        <f>IF(shopping_behavior_updated[[#This Row],[Subscription Status]]="","desconocido",shopping_behavior_updated[[#This Row],[Subscription Status]])</f>
        <v>No</v>
      </c>
      <c r="N2243" s="3" t="s">
        <v>37</v>
      </c>
      <c r="O2243" s="3" t="s">
        <v>151</v>
      </c>
      <c r="P2243" s="3" t="s">
        <v>151</v>
      </c>
      <c r="Q2243" s="3">
        <v>3</v>
      </c>
      <c r="R2243" s="3" t="s">
        <v>74</v>
      </c>
      <c r="S2243" s="3" t="s">
        <v>75</v>
      </c>
      <c r="T2243" s="3">
        <f>COUNTBLANK(shopping_behavior_updated[Customer ID])</f>
        <v>0</v>
      </c>
      <c r="U2243" s="3">
        <f>IF(IFERROR(VLOOKUP(shopping_behavior_updated[[#This Row],[Customer ID]],A2244:$A$3902,1,FALSE),0),1,0)</f>
        <v>0</v>
      </c>
    </row>
    <row r="2244" spans="1:21" x14ac:dyDescent="0.2">
      <c r="A2244" s="3">
        <v>2243</v>
      </c>
      <c r="B2244" s="3">
        <v>18</v>
      </c>
      <c r="C2244" s="3" t="s">
        <v>18</v>
      </c>
      <c r="D2244" s="3" t="s">
        <v>86</v>
      </c>
      <c r="E2244" s="3" t="s">
        <v>20</v>
      </c>
      <c r="F2244" s="3">
        <v>66</v>
      </c>
      <c r="G2244" s="3" t="s">
        <v>106</v>
      </c>
      <c r="H2244" s="3" t="s">
        <v>43</v>
      </c>
      <c r="I2244" s="3" t="s">
        <v>120</v>
      </c>
      <c r="J2244" s="3" t="s">
        <v>36</v>
      </c>
      <c r="K2244" s="3">
        <v>38</v>
      </c>
      <c r="L2244" s="3" t="s">
        <v>151</v>
      </c>
      <c r="M2244" s="3" t="str">
        <f>IF(shopping_behavior_updated[[#This Row],[Subscription Status]]="","desconocido",shopping_behavior_updated[[#This Row],[Subscription Status]])</f>
        <v>No</v>
      </c>
      <c r="N2244" s="3" t="s">
        <v>44</v>
      </c>
      <c r="O2244" s="3" t="s">
        <v>151</v>
      </c>
      <c r="P2244" s="3" t="s">
        <v>151</v>
      </c>
      <c r="Q2244" s="3">
        <v>5</v>
      </c>
      <c r="R2244" s="3" t="s">
        <v>38</v>
      </c>
      <c r="S2244" s="3" t="s">
        <v>75</v>
      </c>
      <c r="T2244" s="3">
        <f>COUNTBLANK(shopping_behavior_updated[Customer ID])</f>
        <v>0</v>
      </c>
      <c r="U2244" s="3">
        <f>IF(IFERROR(VLOOKUP(shopping_behavior_updated[[#This Row],[Customer ID]],A2245:$A$3902,1,FALSE),0),1,0)</f>
        <v>0</v>
      </c>
    </row>
    <row r="2245" spans="1:21" x14ac:dyDescent="0.2">
      <c r="A2245" s="3">
        <v>2244</v>
      </c>
      <c r="B2245" s="3">
        <v>56</v>
      </c>
      <c r="C2245" s="3" t="s">
        <v>18</v>
      </c>
      <c r="D2245" s="3" t="s">
        <v>54</v>
      </c>
      <c r="E2245" s="3" t="s">
        <v>20</v>
      </c>
      <c r="F2245" s="3">
        <v>21</v>
      </c>
      <c r="G2245" s="3" t="s">
        <v>34</v>
      </c>
      <c r="H2245" s="3" t="s">
        <v>43</v>
      </c>
      <c r="I2245" s="3" t="s">
        <v>84</v>
      </c>
      <c r="J2245" s="3" t="s">
        <v>24</v>
      </c>
      <c r="K2245" s="3">
        <v>37</v>
      </c>
      <c r="L2245" s="3" t="s">
        <v>151</v>
      </c>
      <c r="M2245" s="3" t="str">
        <f>IF(shopping_behavior_updated[[#This Row],[Subscription Status]]="","desconocido",shopping_behavior_updated[[#This Row],[Subscription Status]])</f>
        <v>No</v>
      </c>
      <c r="N2245" s="3" t="s">
        <v>69</v>
      </c>
      <c r="O2245" s="3" t="s">
        <v>151</v>
      </c>
      <c r="P2245" s="3" t="s">
        <v>151</v>
      </c>
      <c r="Q2245" s="3">
        <v>13</v>
      </c>
      <c r="R2245" s="3" t="s">
        <v>85</v>
      </c>
      <c r="S2245" s="3" t="s">
        <v>48</v>
      </c>
      <c r="T2245" s="3">
        <f>COUNTBLANK(shopping_behavior_updated[Customer ID])</f>
        <v>0</v>
      </c>
      <c r="U2245" s="3">
        <f>IF(IFERROR(VLOOKUP(shopping_behavior_updated[[#This Row],[Customer ID]],A2246:$A$3902,1,FALSE),0),1,0)</f>
        <v>0</v>
      </c>
    </row>
    <row r="2246" spans="1:21" x14ac:dyDescent="0.2">
      <c r="A2246" s="3">
        <v>2245</v>
      </c>
      <c r="B2246" s="3">
        <v>35</v>
      </c>
      <c r="C2246" s="3" t="s">
        <v>18</v>
      </c>
      <c r="D2246" s="3" t="s">
        <v>58</v>
      </c>
      <c r="E2246" s="3" t="s">
        <v>20</v>
      </c>
      <c r="F2246" s="3">
        <v>37</v>
      </c>
      <c r="G2246" s="3" t="s">
        <v>130</v>
      </c>
      <c r="H2246" s="3" t="s">
        <v>43</v>
      </c>
      <c r="I2246" s="3" t="s">
        <v>79</v>
      </c>
      <c r="J2246" s="3" t="s">
        <v>52</v>
      </c>
      <c r="K2246" s="3">
        <v>48</v>
      </c>
      <c r="L2246" s="3" t="s">
        <v>151</v>
      </c>
      <c r="M2246" s="3" t="str">
        <f>IF(shopping_behavior_updated[[#This Row],[Subscription Status]]="","desconocido",shopping_behavior_updated[[#This Row],[Subscription Status]])</f>
        <v>No</v>
      </c>
      <c r="N2246" s="3" t="s">
        <v>69</v>
      </c>
      <c r="O2246" s="3" t="s">
        <v>151</v>
      </c>
      <c r="P2246" s="3" t="s">
        <v>151</v>
      </c>
      <c r="Q2246" s="3">
        <v>22</v>
      </c>
      <c r="R2246" s="3" t="s">
        <v>45</v>
      </c>
      <c r="S2246" s="3" t="s">
        <v>48</v>
      </c>
      <c r="T2246" s="3">
        <f>COUNTBLANK(shopping_behavior_updated[Customer ID])</f>
        <v>0</v>
      </c>
      <c r="U2246" s="3">
        <f>IF(IFERROR(VLOOKUP(shopping_behavior_updated[[#This Row],[Customer ID]],A2247:$A$3902,1,FALSE),0),1,0)</f>
        <v>0</v>
      </c>
    </row>
    <row r="2247" spans="1:21" x14ac:dyDescent="0.2">
      <c r="A2247" s="3">
        <v>2246</v>
      </c>
      <c r="B2247" s="3">
        <v>49</v>
      </c>
      <c r="C2247" s="3" t="s">
        <v>18</v>
      </c>
      <c r="D2247" s="3" t="s">
        <v>124</v>
      </c>
      <c r="E2247" s="3" t="s">
        <v>20</v>
      </c>
      <c r="F2247" s="3">
        <v>90</v>
      </c>
      <c r="G2247" s="3" t="s">
        <v>78</v>
      </c>
      <c r="H2247" s="3" t="s">
        <v>22</v>
      </c>
      <c r="I2247" s="3" t="s">
        <v>23</v>
      </c>
      <c r="J2247" s="3" t="s">
        <v>56</v>
      </c>
      <c r="K2247" s="3">
        <v>49</v>
      </c>
      <c r="L2247" s="3" t="s">
        <v>151</v>
      </c>
      <c r="M2247" s="3" t="str">
        <f>IF(shopping_behavior_updated[[#This Row],[Subscription Status]]="","desconocido",shopping_behavior_updated[[#This Row],[Subscription Status]])</f>
        <v>No</v>
      </c>
      <c r="N2247" s="3" t="s">
        <v>37</v>
      </c>
      <c r="O2247" s="3" t="s">
        <v>151</v>
      </c>
      <c r="P2247" s="3" t="s">
        <v>151</v>
      </c>
      <c r="Q2247" s="3">
        <v>45</v>
      </c>
      <c r="R2247" s="3" t="s">
        <v>45</v>
      </c>
      <c r="S2247" s="3" t="s">
        <v>28</v>
      </c>
      <c r="T2247" s="3">
        <f>COUNTBLANK(shopping_behavior_updated[Customer ID])</f>
        <v>0</v>
      </c>
      <c r="U2247" s="3">
        <f>IF(IFERROR(VLOOKUP(shopping_behavior_updated[[#This Row],[Customer ID]],A2248:$A$3902,1,FALSE),0),1,0)</f>
        <v>0</v>
      </c>
    </row>
    <row r="2248" spans="1:21" x14ac:dyDescent="0.2">
      <c r="A2248" s="3">
        <v>2247</v>
      </c>
      <c r="B2248" s="3">
        <v>49</v>
      </c>
      <c r="C2248" s="3" t="s">
        <v>18</v>
      </c>
      <c r="D2248" s="3" t="s">
        <v>101</v>
      </c>
      <c r="E2248" s="3" t="s">
        <v>62</v>
      </c>
      <c r="F2248" s="3">
        <v>96</v>
      </c>
      <c r="G2248" s="3" t="s">
        <v>76</v>
      </c>
      <c r="H2248" s="3" t="s">
        <v>43</v>
      </c>
      <c r="I2248" s="3" t="s">
        <v>108</v>
      </c>
      <c r="J2248" s="3" t="s">
        <v>56</v>
      </c>
      <c r="K2248" s="3">
        <v>43</v>
      </c>
      <c r="L2248" s="3" t="s">
        <v>151</v>
      </c>
      <c r="M2248" s="3" t="str">
        <f>IF(shopping_behavior_updated[[#This Row],[Subscription Status]]="","desconocido",shopping_behavior_updated[[#This Row],[Subscription Status]])</f>
        <v>No</v>
      </c>
      <c r="N2248" s="3" t="s">
        <v>73</v>
      </c>
      <c r="O2248" s="3" t="s">
        <v>151</v>
      </c>
      <c r="P2248" s="3" t="s">
        <v>151</v>
      </c>
      <c r="Q2248" s="3">
        <v>39</v>
      </c>
      <c r="R2248" s="3" t="s">
        <v>45</v>
      </c>
      <c r="S2248" s="3" t="s">
        <v>96</v>
      </c>
      <c r="T2248" s="3">
        <f>COUNTBLANK(shopping_behavior_updated[Customer ID])</f>
        <v>0</v>
      </c>
      <c r="U2248" s="3">
        <f>IF(IFERROR(VLOOKUP(shopping_behavior_updated[[#This Row],[Customer ID]],A2249:$A$3902,1,FALSE),0),1,0)</f>
        <v>0</v>
      </c>
    </row>
    <row r="2249" spans="1:21" x14ac:dyDescent="0.2">
      <c r="A2249" s="3">
        <v>2248</v>
      </c>
      <c r="B2249" s="3">
        <v>34</v>
      </c>
      <c r="C2249" s="3" t="s">
        <v>18</v>
      </c>
      <c r="D2249" s="3" t="s">
        <v>105</v>
      </c>
      <c r="E2249" s="3" t="s">
        <v>66</v>
      </c>
      <c r="F2249" s="3">
        <v>37</v>
      </c>
      <c r="G2249" s="3" t="s">
        <v>102</v>
      </c>
      <c r="H2249" s="3" t="s">
        <v>22</v>
      </c>
      <c r="I2249" s="3" t="s">
        <v>84</v>
      </c>
      <c r="J2249" s="3" t="s">
        <v>52</v>
      </c>
      <c r="K2249" s="3">
        <v>44</v>
      </c>
      <c r="L2249" s="3" t="s">
        <v>151</v>
      </c>
      <c r="M2249" s="3" t="str">
        <f>IF(shopping_behavior_updated[[#This Row],[Subscription Status]]="","desconocido",shopping_behavior_updated[[#This Row],[Subscription Status]])</f>
        <v>No</v>
      </c>
      <c r="N2249" s="3" t="s">
        <v>44</v>
      </c>
      <c r="O2249" s="3" t="s">
        <v>151</v>
      </c>
      <c r="P2249" s="3" t="s">
        <v>151</v>
      </c>
      <c r="Q2249" s="3">
        <v>18</v>
      </c>
      <c r="R2249" s="3" t="s">
        <v>27</v>
      </c>
      <c r="S2249" s="3" t="s">
        <v>48</v>
      </c>
      <c r="T2249" s="3">
        <f>COUNTBLANK(shopping_behavior_updated[Customer ID])</f>
        <v>0</v>
      </c>
      <c r="U2249" s="3">
        <f>IF(IFERROR(VLOOKUP(shopping_behavior_updated[[#This Row],[Customer ID]],A2250:$A$3902,1,FALSE),0),1,0)</f>
        <v>0</v>
      </c>
    </row>
    <row r="2250" spans="1:21" x14ac:dyDescent="0.2">
      <c r="A2250" s="3">
        <v>2249</v>
      </c>
      <c r="B2250" s="3">
        <v>63</v>
      </c>
      <c r="C2250" s="3" t="s">
        <v>18</v>
      </c>
      <c r="D2250" s="3" t="s">
        <v>112</v>
      </c>
      <c r="E2250" s="3" t="s">
        <v>20</v>
      </c>
      <c r="F2250" s="3">
        <v>66</v>
      </c>
      <c r="G2250" s="3" t="s">
        <v>42</v>
      </c>
      <c r="H2250" s="3" t="s">
        <v>43</v>
      </c>
      <c r="I2250" s="3" t="s">
        <v>82</v>
      </c>
      <c r="J2250" s="3" t="s">
        <v>24</v>
      </c>
      <c r="K2250" s="3">
        <v>34</v>
      </c>
      <c r="L2250" s="3" t="s">
        <v>151</v>
      </c>
      <c r="M2250" s="3" t="str">
        <f>IF(shopping_behavior_updated[[#This Row],[Subscription Status]]="","desconocido",shopping_behavior_updated[[#This Row],[Subscription Status]])</f>
        <v>No</v>
      </c>
      <c r="N2250" s="3" t="s">
        <v>37</v>
      </c>
      <c r="O2250" s="3" t="s">
        <v>151</v>
      </c>
      <c r="P2250" s="3" t="s">
        <v>151</v>
      </c>
      <c r="Q2250" s="3">
        <v>19</v>
      </c>
      <c r="R2250" s="3" t="s">
        <v>45</v>
      </c>
      <c r="S2250" s="3" t="s">
        <v>28</v>
      </c>
      <c r="T2250" s="3">
        <f>COUNTBLANK(shopping_behavior_updated[Customer ID])</f>
        <v>0</v>
      </c>
      <c r="U2250" s="3">
        <f>IF(IFERROR(VLOOKUP(shopping_behavior_updated[[#This Row],[Customer ID]],A2251:$A$3902,1,FALSE),0),1,0)</f>
        <v>0</v>
      </c>
    </row>
    <row r="2251" spans="1:21" x14ac:dyDescent="0.2">
      <c r="A2251" s="3">
        <v>2250</v>
      </c>
      <c r="B2251" s="3">
        <v>42</v>
      </c>
      <c r="C2251" s="3" t="s">
        <v>18</v>
      </c>
      <c r="D2251" s="3" t="s">
        <v>142</v>
      </c>
      <c r="E2251" s="3" t="s">
        <v>66</v>
      </c>
      <c r="F2251" s="3">
        <v>45</v>
      </c>
      <c r="G2251" s="3" t="s">
        <v>50</v>
      </c>
      <c r="H2251" s="3" t="s">
        <v>91</v>
      </c>
      <c r="I2251" s="3" t="s">
        <v>125</v>
      </c>
      <c r="J2251" s="3" t="s">
        <v>36</v>
      </c>
      <c r="K2251" s="3">
        <v>43</v>
      </c>
      <c r="L2251" s="3" t="s">
        <v>151</v>
      </c>
      <c r="M2251" s="3" t="str">
        <f>IF(shopping_behavior_updated[[#This Row],[Subscription Status]]="","desconocido",shopping_behavior_updated[[#This Row],[Subscription Status]])</f>
        <v>No</v>
      </c>
      <c r="N2251" s="3" t="s">
        <v>44</v>
      </c>
      <c r="O2251" s="3" t="s">
        <v>151</v>
      </c>
      <c r="P2251" s="3" t="s">
        <v>151</v>
      </c>
      <c r="Q2251" s="3">
        <v>29</v>
      </c>
      <c r="R2251" s="3" t="s">
        <v>85</v>
      </c>
      <c r="S2251" s="3" t="s">
        <v>39</v>
      </c>
      <c r="T2251" s="3">
        <f>COUNTBLANK(shopping_behavior_updated[Customer ID])</f>
        <v>0</v>
      </c>
      <c r="U2251" s="3">
        <f>IF(IFERROR(VLOOKUP(shopping_behavior_updated[[#This Row],[Customer ID]],A2252:$A$3902,1,FALSE),0),1,0)</f>
        <v>0</v>
      </c>
    </row>
    <row r="2252" spans="1:21" x14ac:dyDescent="0.2">
      <c r="A2252" s="3">
        <v>2251</v>
      </c>
      <c r="B2252" s="3">
        <v>41</v>
      </c>
      <c r="C2252" s="3" t="s">
        <v>18</v>
      </c>
      <c r="D2252" s="3" t="s">
        <v>70</v>
      </c>
      <c r="E2252" s="3" t="s">
        <v>41</v>
      </c>
      <c r="F2252" s="3">
        <v>89</v>
      </c>
      <c r="G2252" s="3" t="s">
        <v>111</v>
      </c>
      <c r="H2252" s="3" t="s">
        <v>22</v>
      </c>
      <c r="I2252" s="3" t="s">
        <v>68</v>
      </c>
      <c r="J2252" s="3" t="s">
        <v>52</v>
      </c>
      <c r="K2252" s="3">
        <v>46</v>
      </c>
      <c r="L2252" s="3" t="s">
        <v>151</v>
      </c>
      <c r="M2252" s="3" t="str">
        <f>IF(shopping_behavior_updated[[#This Row],[Subscription Status]]="","desconocido",shopping_behavior_updated[[#This Row],[Subscription Status]])</f>
        <v>No</v>
      </c>
      <c r="N2252" s="3" t="s">
        <v>73</v>
      </c>
      <c r="O2252" s="3" t="s">
        <v>151</v>
      </c>
      <c r="P2252" s="3" t="s">
        <v>151</v>
      </c>
      <c r="Q2252" s="3">
        <v>19</v>
      </c>
      <c r="R2252" s="3" t="s">
        <v>38</v>
      </c>
      <c r="S2252" s="3" t="s">
        <v>39</v>
      </c>
      <c r="T2252" s="3">
        <f>COUNTBLANK(shopping_behavior_updated[Customer ID])</f>
        <v>0</v>
      </c>
      <c r="U2252" s="3">
        <f>IF(IFERROR(VLOOKUP(shopping_behavior_updated[[#This Row],[Customer ID]],A2253:$A$3902,1,FALSE),0),1,0)</f>
        <v>0</v>
      </c>
    </row>
    <row r="2253" spans="1:21" x14ac:dyDescent="0.2">
      <c r="A2253" s="3">
        <v>2252</v>
      </c>
      <c r="B2253" s="3">
        <v>26</v>
      </c>
      <c r="C2253" s="3" t="s">
        <v>18</v>
      </c>
      <c r="D2253" s="3" t="s">
        <v>70</v>
      </c>
      <c r="E2253" s="3" t="s">
        <v>41</v>
      </c>
      <c r="F2253" s="3">
        <v>94</v>
      </c>
      <c r="G2253" s="3" t="s">
        <v>140</v>
      </c>
      <c r="H2253" s="3" t="s">
        <v>22</v>
      </c>
      <c r="I2253" s="3" t="s">
        <v>79</v>
      </c>
      <c r="J2253" s="3" t="s">
        <v>56</v>
      </c>
      <c r="K2253" s="3">
        <v>38</v>
      </c>
      <c r="L2253" s="3" t="s">
        <v>151</v>
      </c>
      <c r="M2253" s="3" t="str">
        <f>IF(shopping_behavior_updated[[#This Row],[Subscription Status]]="","desconocido",shopping_behavior_updated[[#This Row],[Subscription Status]])</f>
        <v>No</v>
      </c>
      <c r="N2253" s="3" t="s">
        <v>37</v>
      </c>
      <c r="O2253" s="3" t="s">
        <v>151</v>
      </c>
      <c r="P2253" s="3" t="s">
        <v>151</v>
      </c>
      <c r="Q2253" s="3">
        <v>22</v>
      </c>
      <c r="R2253" s="3" t="s">
        <v>85</v>
      </c>
      <c r="S2253" s="3" t="s">
        <v>87</v>
      </c>
      <c r="T2253" s="3">
        <f>COUNTBLANK(shopping_behavior_updated[Customer ID])</f>
        <v>0</v>
      </c>
      <c r="U2253" s="3">
        <f>IF(IFERROR(VLOOKUP(shopping_behavior_updated[[#This Row],[Customer ID]],A2254:$A$3902,1,FALSE),0),1,0)</f>
        <v>0</v>
      </c>
    </row>
    <row r="2254" spans="1:21" x14ac:dyDescent="0.2">
      <c r="A2254" s="3">
        <v>2253</v>
      </c>
      <c r="B2254" s="3">
        <v>48</v>
      </c>
      <c r="C2254" s="3" t="s">
        <v>18</v>
      </c>
      <c r="D2254" s="3" t="s">
        <v>70</v>
      </c>
      <c r="E2254" s="3" t="s">
        <v>41</v>
      </c>
      <c r="F2254" s="3">
        <v>96</v>
      </c>
      <c r="G2254" s="3" t="s">
        <v>144</v>
      </c>
      <c r="H2254" s="3" t="s">
        <v>35</v>
      </c>
      <c r="I2254" s="3" t="s">
        <v>31</v>
      </c>
      <c r="J2254" s="3" t="s">
        <v>52</v>
      </c>
      <c r="K2254" s="3">
        <v>39</v>
      </c>
      <c r="L2254" s="3" t="s">
        <v>151</v>
      </c>
      <c r="M2254" s="3" t="str">
        <f>IF(shopping_behavior_updated[[#This Row],[Subscription Status]]="","desconocido",shopping_behavior_updated[[#This Row],[Subscription Status]])</f>
        <v>No</v>
      </c>
      <c r="N2254" s="3" t="s">
        <v>26</v>
      </c>
      <c r="O2254" s="3" t="s">
        <v>151</v>
      </c>
      <c r="P2254" s="3" t="s">
        <v>151</v>
      </c>
      <c r="Q2254" s="3">
        <v>21</v>
      </c>
      <c r="R2254" s="3" t="s">
        <v>74</v>
      </c>
      <c r="S2254" s="3" t="s">
        <v>48</v>
      </c>
      <c r="T2254" s="3">
        <f>COUNTBLANK(shopping_behavior_updated[Customer ID])</f>
        <v>0</v>
      </c>
      <c r="U2254" s="3">
        <f>IF(IFERROR(VLOOKUP(shopping_behavior_updated[[#This Row],[Customer ID]],A2255:$A$3902,1,FALSE),0),1,0)</f>
        <v>0</v>
      </c>
    </row>
    <row r="2255" spans="1:21" x14ac:dyDescent="0.2">
      <c r="A2255" s="3">
        <v>2254</v>
      </c>
      <c r="B2255" s="3">
        <v>62</v>
      </c>
      <c r="C2255" s="3" t="s">
        <v>18</v>
      </c>
      <c r="D2255" s="3" t="s">
        <v>103</v>
      </c>
      <c r="E2255" s="3" t="s">
        <v>20</v>
      </c>
      <c r="F2255" s="3">
        <v>31</v>
      </c>
      <c r="G2255" s="3" t="s">
        <v>100</v>
      </c>
      <c r="H2255" s="3" t="s">
        <v>43</v>
      </c>
      <c r="I2255" s="3" t="s">
        <v>109</v>
      </c>
      <c r="J2255" s="3" t="s">
        <v>36</v>
      </c>
      <c r="K2255" s="3">
        <v>26</v>
      </c>
      <c r="L2255" s="3" t="s">
        <v>151</v>
      </c>
      <c r="M2255" s="3" t="str">
        <f>IF(shopping_behavior_updated[[#This Row],[Subscription Status]]="","desconocido",shopping_behavior_updated[[#This Row],[Subscription Status]])</f>
        <v>No</v>
      </c>
      <c r="N2255" s="3" t="s">
        <v>73</v>
      </c>
      <c r="O2255" s="3" t="s">
        <v>151</v>
      </c>
      <c r="P2255" s="3" t="s">
        <v>151</v>
      </c>
      <c r="Q2255" s="3">
        <v>22</v>
      </c>
      <c r="R2255" s="3" t="s">
        <v>45</v>
      </c>
      <c r="S2255" s="3" t="s">
        <v>87</v>
      </c>
      <c r="T2255" s="3">
        <f>COUNTBLANK(shopping_behavior_updated[Customer ID])</f>
        <v>0</v>
      </c>
      <c r="U2255" s="3">
        <f>IF(IFERROR(VLOOKUP(shopping_behavior_updated[[#This Row],[Customer ID]],A2256:$A$3902,1,FALSE),0),1,0)</f>
        <v>0</v>
      </c>
    </row>
    <row r="2256" spans="1:21" x14ac:dyDescent="0.2">
      <c r="A2256" s="3">
        <v>2255</v>
      </c>
      <c r="B2256" s="3">
        <v>24</v>
      </c>
      <c r="C2256" s="3" t="s">
        <v>18</v>
      </c>
      <c r="D2256" s="3" t="s">
        <v>132</v>
      </c>
      <c r="E2256" s="3" t="s">
        <v>66</v>
      </c>
      <c r="F2256" s="3">
        <v>79</v>
      </c>
      <c r="G2256" s="3" t="s">
        <v>113</v>
      </c>
      <c r="H2256" s="3" t="s">
        <v>43</v>
      </c>
      <c r="I2256" s="3" t="s">
        <v>79</v>
      </c>
      <c r="J2256" s="3" t="s">
        <v>24</v>
      </c>
      <c r="K2256" s="3">
        <v>42</v>
      </c>
      <c r="L2256" s="3" t="s">
        <v>151</v>
      </c>
      <c r="M2256" s="3" t="str">
        <f>IF(shopping_behavior_updated[[#This Row],[Subscription Status]]="","desconocido",shopping_behavior_updated[[#This Row],[Subscription Status]])</f>
        <v>No</v>
      </c>
      <c r="N2256" s="3" t="s">
        <v>73</v>
      </c>
      <c r="O2256" s="3" t="s">
        <v>151</v>
      </c>
      <c r="P2256" s="3" t="s">
        <v>151</v>
      </c>
      <c r="Q2256" s="3">
        <v>44</v>
      </c>
      <c r="R2256" s="3" t="s">
        <v>45</v>
      </c>
      <c r="S2256" s="3" t="s">
        <v>96</v>
      </c>
      <c r="T2256" s="3">
        <f>COUNTBLANK(shopping_behavior_updated[Customer ID])</f>
        <v>0</v>
      </c>
      <c r="U2256" s="3">
        <f>IF(IFERROR(VLOOKUP(shopping_behavior_updated[[#This Row],[Customer ID]],A2257:$A$3902,1,FALSE),0),1,0)</f>
        <v>0</v>
      </c>
    </row>
    <row r="2257" spans="1:21" x14ac:dyDescent="0.2">
      <c r="A2257" s="3">
        <v>2256</v>
      </c>
      <c r="B2257" s="3">
        <v>48</v>
      </c>
      <c r="C2257" s="3" t="s">
        <v>18</v>
      </c>
      <c r="D2257" s="3" t="s">
        <v>61</v>
      </c>
      <c r="E2257" s="3" t="s">
        <v>62</v>
      </c>
      <c r="F2257" s="3">
        <v>39</v>
      </c>
      <c r="G2257" s="3" t="s">
        <v>150</v>
      </c>
      <c r="H2257" s="3" t="s">
        <v>22</v>
      </c>
      <c r="I2257" s="3" t="s">
        <v>84</v>
      </c>
      <c r="J2257" s="3" t="s">
        <v>36</v>
      </c>
      <c r="K2257" s="3">
        <v>46</v>
      </c>
      <c r="L2257" s="3" t="s">
        <v>151</v>
      </c>
      <c r="M2257" s="3" t="str">
        <f>IF(shopping_behavior_updated[[#This Row],[Subscription Status]]="","desconocido",shopping_behavior_updated[[#This Row],[Subscription Status]])</f>
        <v>No</v>
      </c>
      <c r="N2257" s="3" t="s">
        <v>73</v>
      </c>
      <c r="O2257" s="3" t="s">
        <v>151</v>
      </c>
      <c r="P2257" s="3" t="s">
        <v>151</v>
      </c>
      <c r="Q2257" s="3">
        <v>42</v>
      </c>
      <c r="R2257" s="3" t="s">
        <v>74</v>
      </c>
      <c r="S2257" s="3" t="s">
        <v>57</v>
      </c>
      <c r="T2257" s="3">
        <f>COUNTBLANK(shopping_behavior_updated[Customer ID])</f>
        <v>0</v>
      </c>
      <c r="U2257" s="3">
        <f>IF(IFERROR(VLOOKUP(shopping_behavior_updated[[#This Row],[Customer ID]],A2258:$A$3902,1,FALSE),0),1,0)</f>
        <v>0</v>
      </c>
    </row>
    <row r="2258" spans="1:21" x14ac:dyDescent="0.2">
      <c r="A2258" s="3">
        <v>2257</v>
      </c>
      <c r="B2258" s="3">
        <v>31</v>
      </c>
      <c r="C2258" s="3" t="s">
        <v>18</v>
      </c>
      <c r="D2258" s="3" t="s">
        <v>19</v>
      </c>
      <c r="E2258" s="3" t="s">
        <v>20</v>
      </c>
      <c r="F2258" s="3">
        <v>22</v>
      </c>
      <c r="G2258" s="3" t="s">
        <v>98</v>
      </c>
      <c r="H2258" s="3" t="s">
        <v>43</v>
      </c>
      <c r="I2258" s="3" t="s">
        <v>47</v>
      </c>
      <c r="J2258" s="3" t="s">
        <v>56</v>
      </c>
      <c r="K2258" s="3">
        <v>5</v>
      </c>
      <c r="L2258" s="3" t="s">
        <v>151</v>
      </c>
      <c r="M2258" s="3" t="str">
        <f>IF(shopping_behavior_updated[[#This Row],[Subscription Status]]="","desconocido",shopping_behavior_updated[[#This Row],[Subscription Status]])</f>
        <v>No</v>
      </c>
      <c r="N2258" s="3" t="s">
        <v>53</v>
      </c>
      <c r="O2258" s="3" t="s">
        <v>151</v>
      </c>
      <c r="P2258" s="3" t="s">
        <v>151</v>
      </c>
      <c r="Q2258" s="3">
        <v>33</v>
      </c>
      <c r="R2258" s="3" t="s">
        <v>38</v>
      </c>
      <c r="S2258" s="3" t="s">
        <v>57</v>
      </c>
      <c r="T2258" s="3">
        <f>COUNTBLANK(shopping_behavior_updated[Customer ID])</f>
        <v>0</v>
      </c>
      <c r="U2258" s="3">
        <f>IF(IFERROR(VLOOKUP(shopping_behavior_updated[[#This Row],[Customer ID]],A2259:$A$3902,1,FALSE),0),1,0)</f>
        <v>0</v>
      </c>
    </row>
    <row r="2259" spans="1:21" x14ac:dyDescent="0.2">
      <c r="A2259" s="3">
        <v>2258</v>
      </c>
      <c r="B2259" s="3">
        <v>41</v>
      </c>
      <c r="C2259" s="3" t="s">
        <v>18</v>
      </c>
      <c r="D2259" s="3" t="s">
        <v>86</v>
      </c>
      <c r="E2259" s="3" t="s">
        <v>20</v>
      </c>
      <c r="F2259" s="3">
        <v>32</v>
      </c>
      <c r="G2259" s="3" t="s">
        <v>121</v>
      </c>
      <c r="H2259" s="3" t="s">
        <v>22</v>
      </c>
      <c r="I2259" s="3" t="s">
        <v>77</v>
      </c>
      <c r="J2259" s="3" t="s">
        <v>56</v>
      </c>
      <c r="K2259" s="3">
        <v>42</v>
      </c>
      <c r="L2259" s="3" t="s">
        <v>151</v>
      </c>
      <c r="M2259" s="3" t="str">
        <f>IF(shopping_behavior_updated[[#This Row],[Subscription Status]]="","desconocido",shopping_behavior_updated[[#This Row],[Subscription Status]])</f>
        <v>No</v>
      </c>
      <c r="N2259" s="3" t="s">
        <v>53</v>
      </c>
      <c r="O2259" s="3" t="s">
        <v>151</v>
      </c>
      <c r="P2259" s="3" t="s">
        <v>151</v>
      </c>
      <c r="Q2259" s="3">
        <v>6</v>
      </c>
      <c r="R2259" s="3" t="s">
        <v>74</v>
      </c>
      <c r="S2259" s="3" t="s">
        <v>48</v>
      </c>
      <c r="T2259" s="3">
        <f>COUNTBLANK(shopping_behavior_updated[Customer ID])</f>
        <v>0</v>
      </c>
      <c r="U2259" s="3">
        <f>IF(IFERROR(VLOOKUP(shopping_behavior_updated[[#This Row],[Customer ID]],A2260:$A$3902,1,FALSE),0),1,0)</f>
        <v>0</v>
      </c>
    </row>
    <row r="2260" spans="1:21" x14ac:dyDescent="0.2">
      <c r="A2260" s="3">
        <v>2259</v>
      </c>
      <c r="B2260" s="3">
        <v>24</v>
      </c>
      <c r="C2260" s="3" t="s">
        <v>18</v>
      </c>
      <c r="D2260" s="3" t="s">
        <v>112</v>
      </c>
      <c r="E2260" s="3" t="s">
        <v>20</v>
      </c>
      <c r="F2260" s="3">
        <v>71</v>
      </c>
      <c r="G2260" s="3" t="s">
        <v>122</v>
      </c>
      <c r="H2260" s="3" t="s">
        <v>22</v>
      </c>
      <c r="I2260" s="3" t="s">
        <v>108</v>
      </c>
      <c r="J2260" s="3" t="s">
        <v>24</v>
      </c>
      <c r="K2260" s="3">
        <v>43</v>
      </c>
      <c r="L2260" s="3" t="s">
        <v>151</v>
      </c>
      <c r="M2260" s="3" t="str">
        <f>IF(shopping_behavior_updated[[#This Row],[Subscription Status]]="","desconocido",shopping_behavior_updated[[#This Row],[Subscription Status]])</f>
        <v>No</v>
      </c>
      <c r="N2260" s="3" t="s">
        <v>73</v>
      </c>
      <c r="O2260" s="3" t="s">
        <v>151</v>
      </c>
      <c r="P2260" s="3" t="s">
        <v>151</v>
      </c>
      <c r="Q2260" s="3">
        <v>44</v>
      </c>
      <c r="R2260" s="3" t="s">
        <v>38</v>
      </c>
      <c r="S2260" s="3" t="s">
        <v>96</v>
      </c>
      <c r="T2260" s="3">
        <f>COUNTBLANK(shopping_behavior_updated[Customer ID])</f>
        <v>0</v>
      </c>
      <c r="U2260" s="3">
        <f>IF(IFERROR(VLOOKUP(shopping_behavior_updated[[#This Row],[Customer ID]],A2261:$A$3902,1,FALSE),0),1,0)</f>
        <v>0</v>
      </c>
    </row>
    <row r="2261" spans="1:21" x14ac:dyDescent="0.2">
      <c r="A2261" s="3">
        <v>2260</v>
      </c>
      <c r="B2261" s="3">
        <v>60</v>
      </c>
      <c r="C2261" s="3" t="s">
        <v>18</v>
      </c>
      <c r="D2261" s="3" t="s">
        <v>33</v>
      </c>
      <c r="E2261" s="3" t="s">
        <v>20</v>
      </c>
      <c r="F2261" s="3">
        <v>96</v>
      </c>
      <c r="G2261" s="3" t="s">
        <v>102</v>
      </c>
      <c r="H2261" s="3" t="s">
        <v>91</v>
      </c>
      <c r="I2261" s="3" t="s">
        <v>117</v>
      </c>
      <c r="J2261" s="3" t="s">
        <v>36</v>
      </c>
      <c r="K2261" s="3">
        <v>33</v>
      </c>
      <c r="L2261" s="3" t="s">
        <v>151</v>
      </c>
      <c r="M2261" s="3" t="str">
        <f>IF(shopping_behavior_updated[[#This Row],[Subscription Status]]="","desconocido",shopping_behavior_updated[[#This Row],[Subscription Status]])</f>
        <v>No</v>
      </c>
      <c r="N2261" s="3" t="s">
        <v>37</v>
      </c>
      <c r="O2261" s="3" t="s">
        <v>151</v>
      </c>
      <c r="P2261" s="3" t="s">
        <v>151</v>
      </c>
      <c r="Q2261" s="3">
        <v>24</v>
      </c>
      <c r="R2261" s="3" t="s">
        <v>32</v>
      </c>
      <c r="S2261" s="3" t="s">
        <v>48</v>
      </c>
      <c r="T2261" s="3">
        <f>COUNTBLANK(shopping_behavior_updated[Customer ID])</f>
        <v>0</v>
      </c>
      <c r="U2261" s="3">
        <f>IF(IFERROR(VLOOKUP(shopping_behavior_updated[[#This Row],[Customer ID]],A2262:$A$3902,1,FALSE),0),1,0)</f>
        <v>0</v>
      </c>
    </row>
    <row r="2262" spans="1:21" x14ac:dyDescent="0.2">
      <c r="A2262" s="3">
        <v>2261</v>
      </c>
      <c r="B2262" s="3">
        <v>38</v>
      </c>
      <c r="C2262" s="3" t="s">
        <v>18</v>
      </c>
      <c r="D2262" s="3" t="s">
        <v>118</v>
      </c>
      <c r="E2262" s="3" t="s">
        <v>66</v>
      </c>
      <c r="F2262" s="3">
        <v>82</v>
      </c>
      <c r="G2262" s="3" t="s">
        <v>67</v>
      </c>
      <c r="H2262" s="3" t="s">
        <v>43</v>
      </c>
      <c r="I2262" s="3" t="s">
        <v>143</v>
      </c>
      <c r="J2262" s="3" t="s">
        <v>56</v>
      </c>
      <c r="K2262" s="3">
        <v>49</v>
      </c>
      <c r="L2262" s="3" t="s">
        <v>151</v>
      </c>
      <c r="M2262" s="3" t="str">
        <f>IF(shopping_behavior_updated[[#This Row],[Subscription Status]]="","desconocido",shopping_behavior_updated[[#This Row],[Subscription Status]])</f>
        <v>No</v>
      </c>
      <c r="N2262" s="3" t="s">
        <v>26</v>
      </c>
      <c r="O2262" s="3" t="s">
        <v>151</v>
      </c>
      <c r="P2262" s="3" t="s">
        <v>151</v>
      </c>
      <c r="Q2262" s="3">
        <v>16</v>
      </c>
      <c r="R2262" s="3" t="s">
        <v>45</v>
      </c>
      <c r="S2262" s="3" t="s">
        <v>57</v>
      </c>
      <c r="T2262" s="3">
        <f>COUNTBLANK(shopping_behavior_updated[Customer ID])</f>
        <v>0</v>
      </c>
      <c r="U2262" s="3">
        <f>IF(IFERROR(VLOOKUP(shopping_behavior_updated[[#This Row],[Customer ID]],A2263:$A$3902,1,FALSE),0),1,0)</f>
        <v>0</v>
      </c>
    </row>
    <row r="2263" spans="1:21" x14ac:dyDescent="0.2">
      <c r="A2263" s="3">
        <v>2262</v>
      </c>
      <c r="B2263" s="3">
        <v>58</v>
      </c>
      <c r="C2263" s="3" t="s">
        <v>18</v>
      </c>
      <c r="D2263" s="3" t="s">
        <v>131</v>
      </c>
      <c r="E2263" s="3" t="s">
        <v>66</v>
      </c>
      <c r="F2263" s="3">
        <v>76</v>
      </c>
      <c r="G2263" s="3" t="s">
        <v>130</v>
      </c>
      <c r="H2263" s="3" t="s">
        <v>22</v>
      </c>
      <c r="I2263" s="3" t="s">
        <v>79</v>
      </c>
      <c r="J2263" s="3" t="s">
        <v>36</v>
      </c>
      <c r="K2263" s="3">
        <v>44</v>
      </c>
      <c r="L2263" s="3" t="s">
        <v>151</v>
      </c>
      <c r="M2263" s="3" t="str">
        <f>IF(shopping_behavior_updated[[#This Row],[Subscription Status]]="","desconocido",shopping_behavior_updated[[#This Row],[Subscription Status]])</f>
        <v>No</v>
      </c>
      <c r="N2263" s="3" t="s">
        <v>53</v>
      </c>
      <c r="O2263" s="3" t="s">
        <v>151</v>
      </c>
      <c r="P2263" s="3" t="s">
        <v>151</v>
      </c>
      <c r="Q2263" s="3">
        <v>12</v>
      </c>
      <c r="R2263" s="3" t="s">
        <v>74</v>
      </c>
      <c r="S2263" s="3" t="s">
        <v>28</v>
      </c>
      <c r="T2263" s="3">
        <f>COUNTBLANK(shopping_behavior_updated[Customer ID])</f>
        <v>0</v>
      </c>
      <c r="U2263" s="3">
        <f>IF(IFERROR(VLOOKUP(shopping_behavior_updated[[#This Row],[Customer ID]],A2264:$A$3902,1,FALSE),0),1,0)</f>
        <v>0</v>
      </c>
    </row>
    <row r="2264" spans="1:21" x14ac:dyDescent="0.2">
      <c r="A2264" s="3">
        <v>2263</v>
      </c>
      <c r="B2264" s="3">
        <v>53</v>
      </c>
      <c r="C2264" s="3" t="s">
        <v>18</v>
      </c>
      <c r="D2264" s="3" t="s">
        <v>131</v>
      </c>
      <c r="E2264" s="3" t="s">
        <v>66</v>
      </c>
      <c r="F2264" s="3">
        <v>22</v>
      </c>
      <c r="G2264" s="3" t="s">
        <v>116</v>
      </c>
      <c r="H2264" s="3" t="s">
        <v>43</v>
      </c>
      <c r="I2264" s="3" t="s">
        <v>95</v>
      </c>
      <c r="J2264" s="3" t="s">
        <v>24</v>
      </c>
      <c r="K2264" s="3">
        <v>31</v>
      </c>
      <c r="L2264" s="3" t="s">
        <v>151</v>
      </c>
      <c r="M2264" s="3" t="str">
        <f>IF(shopping_behavior_updated[[#This Row],[Subscription Status]]="","desconocido",shopping_behavior_updated[[#This Row],[Subscription Status]])</f>
        <v>No</v>
      </c>
      <c r="N2264" s="3" t="s">
        <v>69</v>
      </c>
      <c r="O2264" s="3" t="s">
        <v>151</v>
      </c>
      <c r="P2264" s="3" t="s">
        <v>151</v>
      </c>
      <c r="Q2264" s="3">
        <v>50</v>
      </c>
      <c r="R2264" s="3" t="s">
        <v>45</v>
      </c>
      <c r="S2264" s="3" t="s">
        <v>87</v>
      </c>
      <c r="T2264" s="3">
        <f>COUNTBLANK(shopping_behavior_updated[Customer ID])</f>
        <v>0</v>
      </c>
      <c r="U2264" s="3">
        <f>IF(IFERROR(VLOOKUP(shopping_behavior_updated[[#This Row],[Customer ID]],A2265:$A$3902,1,FALSE),0),1,0)</f>
        <v>0</v>
      </c>
    </row>
    <row r="2265" spans="1:21" x14ac:dyDescent="0.2">
      <c r="A2265" s="3">
        <v>2264</v>
      </c>
      <c r="B2265" s="3">
        <v>44</v>
      </c>
      <c r="C2265" s="3" t="s">
        <v>18</v>
      </c>
      <c r="D2265" s="3" t="s">
        <v>118</v>
      </c>
      <c r="E2265" s="3" t="s">
        <v>66</v>
      </c>
      <c r="F2265" s="3">
        <v>40</v>
      </c>
      <c r="G2265" s="3" t="s">
        <v>115</v>
      </c>
      <c r="H2265" s="3" t="s">
        <v>91</v>
      </c>
      <c r="I2265" s="3" t="s">
        <v>95</v>
      </c>
      <c r="J2265" s="3" t="s">
        <v>24</v>
      </c>
      <c r="K2265" s="3">
        <v>35</v>
      </c>
      <c r="L2265" s="3" t="s">
        <v>151</v>
      </c>
      <c r="M2265" s="3" t="str">
        <f>IF(shopping_behavior_updated[[#This Row],[Subscription Status]]="","desconocido",shopping_behavior_updated[[#This Row],[Subscription Status]])</f>
        <v>No</v>
      </c>
      <c r="N2265" s="3" t="s">
        <v>73</v>
      </c>
      <c r="O2265" s="3" t="s">
        <v>151</v>
      </c>
      <c r="P2265" s="3" t="s">
        <v>151</v>
      </c>
      <c r="Q2265" s="3">
        <v>42</v>
      </c>
      <c r="R2265" s="3" t="s">
        <v>32</v>
      </c>
      <c r="S2265" s="3" t="s">
        <v>57</v>
      </c>
      <c r="T2265" s="3">
        <f>COUNTBLANK(shopping_behavior_updated[Customer ID])</f>
        <v>0</v>
      </c>
      <c r="U2265" s="3">
        <f>IF(IFERROR(VLOOKUP(shopping_behavior_updated[[#This Row],[Customer ID]],A2266:$A$3902,1,FALSE),0),1,0)</f>
        <v>0</v>
      </c>
    </row>
    <row r="2266" spans="1:21" x14ac:dyDescent="0.2">
      <c r="A2266" s="3">
        <v>2265</v>
      </c>
      <c r="B2266" s="3">
        <v>51</v>
      </c>
      <c r="C2266" s="3" t="s">
        <v>18</v>
      </c>
      <c r="D2266" s="3" t="s">
        <v>123</v>
      </c>
      <c r="E2266" s="3" t="s">
        <v>66</v>
      </c>
      <c r="F2266" s="3">
        <v>92</v>
      </c>
      <c r="G2266" s="3" t="s">
        <v>113</v>
      </c>
      <c r="H2266" s="3" t="s">
        <v>43</v>
      </c>
      <c r="I2266" s="3" t="s">
        <v>47</v>
      </c>
      <c r="J2266" s="3" t="s">
        <v>52</v>
      </c>
      <c r="K2266" s="3">
        <v>39</v>
      </c>
      <c r="L2266" s="3" t="s">
        <v>151</v>
      </c>
      <c r="M2266" s="3" t="str">
        <f>IF(shopping_behavior_updated[[#This Row],[Subscription Status]]="","desconocido",shopping_behavior_updated[[#This Row],[Subscription Status]])</f>
        <v>No</v>
      </c>
      <c r="N2266" s="3" t="s">
        <v>69</v>
      </c>
      <c r="O2266" s="3" t="s">
        <v>151</v>
      </c>
      <c r="P2266" s="3" t="s">
        <v>151</v>
      </c>
      <c r="Q2266" s="3">
        <v>50</v>
      </c>
      <c r="R2266" s="3" t="s">
        <v>45</v>
      </c>
      <c r="S2266" s="3" t="s">
        <v>87</v>
      </c>
      <c r="T2266" s="3">
        <f>COUNTBLANK(shopping_behavior_updated[Customer ID])</f>
        <v>0</v>
      </c>
      <c r="U2266" s="3">
        <f>IF(IFERROR(VLOOKUP(shopping_behavior_updated[[#This Row],[Customer ID]],A2267:$A$3902,1,FALSE),0),1,0)</f>
        <v>0</v>
      </c>
    </row>
    <row r="2267" spans="1:21" x14ac:dyDescent="0.2">
      <c r="A2267" s="3">
        <v>2266</v>
      </c>
      <c r="B2267" s="3">
        <v>36</v>
      </c>
      <c r="C2267" s="3" t="s">
        <v>18</v>
      </c>
      <c r="D2267" s="3" t="s">
        <v>61</v>
      </c>
      <c r="E2267" s="3" t="s">
        <v>62</v>
      </c>
      <c r="F2267" s="3">
        <v>94</v>
      </c>
      <c r="G2267" s="3" t="s">
        <v>55</v>
      </c>
      <c r="H2267" s="3" t="s">
        <v>91</v>
      </c>
      <c r="I2267" s="3" t="s">
        <v>133</v>
      </c>
      <c r="J2267" s="3" t="s">
        <v>56</v>
      </c>
      <c r="K2267" s="3">
        <v>39</v>
      </c>
      <c r="L2267" s="3" t="s">
        <v>151</v>
      </c>
      <c r="M2267" s="3" t="str">
        <f>IF(shopping_behavior_updated[[#This Row],[Subscription Status]]="","desconocido",shopping_behavior_updated[[#This Row],[Subscription Status]])</f>
        <v>No</v>
      </c>
      <c r="N2267" s="3" t="s">
        <v>73</v>
      </c>
      <c r="O2267" s="3" t="s">
        <v>151</v>
      </c>
      <c r="P2267" s="3" t="s">
        <v>151</v>
      </c>
      <c r="Q2267" s="3">
        <v>10</v>
      </c>
      <c r="R2267" s="3" t="s">
        <v>45</v>
      </c>
      <c r="S2267" s="3" t="s">
        <v>57</v>
      </c>
      <c r="T2267" s="3">
        <f>COUNTBLANK(shopping_behavior_updated[Customer ID])</f>
        <v>0</v>
      </c>
      <c r="U2267" s="3">
        <f>IF(IFERROR(VLOOKUP(shopping_behavior_updated[[#This Row],[Customer ID]],A2268:$A$3902,1,FALSE),0),1,0)</f>
        <v>0</v>
      </c>
    </row>
    <row r="2268" spans="1:21" x14ac:dyDescent="0.2">
      <c r="A2268" s="3">
        <v>2267</v>
      </c>
      <c r="B2268" s="3">
        <v>20</v>
      </c>
      <c r="C2268" s="3" t="s">
        <v>18</v>
      </c>
      <c r="D2268" s="3" t="s">
        <v>80</v>
      </c>
      <c r="E2268" s="3" t="s">
        <v>20</v>
      </c>
      <c r="F2268" s="3">
        <v>44</v>
      </c>
      <c r="G2268" s="3" t="s">
        <v>67</v>
      </c>
      <c r="H2268" s="3" t="s">
        <v>43</v>
      </c>
      <c r="I2268" s="3" t="s">
        <v>133</v>
      </c>
      <c r="J2268" s="3" t="s">
        <v>56</v>
      </c>
      <c r="K2268" s="3">
        <v>43</v>
      </c>
      <c r="L2268" s="3" t="s">
        <v>151</v>
      </c>
      <c r="M2268" s="3" t="str">
        <f>IF(shopping_behavior_updated[[#This Row],[Subscription Status]]="","desconocido",shopping_behavior_updated[[#This Row],[Subscription Status]])</f>
        <v>No</v>
      </c>
      <c r="N2268" s="3" t="s">
        <v>73</v>
      </c>
      <c r="O2268" s="3" t="s">
        <v>151</v>
      </c>
      <c r="P2268" s="3" t="s">
        <v>151</v>
      </c>
      <c r="Q2268" s="3">
        <v>32</v>
      </c>
      <c r="R2268" s="3" t="s">
        <v>85</v>
      </c>
      <c r="S2268" s="3" t="s">
        <v>39</v>
      </c>
      <c r="T2268" s="3">
        <f>COUNTBLANK(shopping_behavior_updated[Customer ID])</f>
        <v>0</v>
      </c>
      <c r="U2268" s="3">
        <f>IF(IFERROR(VLOOKUP(shopping_behavior_updated[[#This Row],[Customer ID]],A2269:$A$3902,1,FALSE),0),1,0)</f>
        <v>0</v>
      </c>
    </row>
    <row r="2269" spans="1:21" x14ac:dyDescent="0.2">
      <c r="A2269" s="3">
        <v>2268</v>
      </c>
      <c r="B2269" s="3">
        <v>32</v>
      </c>
      <c r="C2269" s="3" t="s">
        <v>18</v>
      </c>
      <c r="D2269" s="3" t="s">
        <v>142</v>
      </c>
      <c r="E2269" s="3" t="s">
        <v>66</v>
      </c>
      <c r="F2269" s="3">
        <v>49</v>
      </c>
      <c r="G2269" s="3" t="s">
        <v>21</v>
      </c>
      <c r="H2269" s="3" t="s">
        <v>35</v>
      </c>
      <c r="I2269" s="3" t="s">
        <v>143</v>
      </c>
      <c r="J2269" s="3" t="s">
        <v>36</v>
      </c>
      <c r="K2269" s="3">
        <v>38</v>
      </c>
      <c r="L2269" s="3" t="s">
        <v>151</v>
      </c>
      <c r="M2269" s="3" t="str">
        <f>IF(shopping_behavior_updated[[#This Row],[Subscription Status]]="","desconocido",shopping_behavior_updated[[#This Row],[Subscription Status]])</f>
        <v>No</v>
      </c>
      <c r="N2269" s="3" t="s">
        <v>26</v>
      </c>
      <c r="O2269" s="3" t="s">
        <v>151</v>
      </c>
      <c r="P2269" s="3" t="s">
        <v>151</v>
      </c>
      <c r="Q2269" s="3">
        <v>37</v>
      </c>
      <c r="R2269" s="3" t="s">
        <v>27</v>
      </c>
      <c r="S2269" s="3" t="s">
        <v>39</v>
      </c>
      <c r="T2269" s="3">
        <f>COUNTBLANK(shopping_behavior_updated[Customer ID])</f>
        <v>0</v>
      </c>
      <c r="U2269" s="3">
        <f>IF(IFERROR(VLOOKUP(shopping_behavior_updated[[#This Row],[Customer ID]],A2270:$A$3902,1,FALSE),0),1,0)</f>
        <v>0</v>
      </c>
    </row>
    <row r="2270" spans="1:21" x14ac:dyDescent="0.2">
      <c r="A2270" s="3">
        <v>2269</v>
      </c>
      <c r="B2270" s="3">
        <v>66</v>
      </c>
      <c r="C2270" s="3" t="s">
        <v>18</v>
      </c>
      <c r="D2270" s="3" t="s">
        <v>29</v>
      </c>
      <c r="E2270" s="3" t="s">
        <v>20</v>
      </c>
      <c r="F2270" s="3">
        <v>26</v>
      </c>
      <c r="G2270" s="3" t="s">
        <v>141</v>
      </c>
      <c r="H2270" s="3" t="s">
        <v>22</v>
      </c>
      <c r="I2270" s="3" t="s">
        <v>60</v>
      </c>
      <c r="J2270" s="3" t="s">
        <v>36</v>
      </c>
      <c r="K2270" s="3">
        <v>27</v>
      </c>
      <c r="L2270" s="3" t="s">
        <v>151</v>
      </c>
      <c r="M2270" s="3" t="str">
        <f>IF(shopping_behavior_updated[[#This Row],[Subscription Status]]="","desconocido",shopping_behavior_updated[[#This Row],[Subscription Status]])</f>
        <v>No</v>
      </c>
      <c r="N2270" s="3" t="s">
        <v>69</v>
      </c>
      <c r="O2270" s="3" t="s">
        <v>151</v>
      </c>
      <c r="P2270" s="3" t="s">
        <v>151</v>
      </c>
      <c r="Q2270" s="3">
        <v>15</v>
      </c>
      <c r="R2270" s="3" t="s">
        <v>74</v>
      </c>
      <c r="S2270" s="3" t="s">
        <v>87</v>
      </c>
      <c r="T2270" s="3">
        <f>COUNTBLANK(shopping_behavior_updated[Customer ID])</f>
        <v>0</v>
      </c>
      <c r="U2270" s="3">
        <f>IF(IFERROR(VLOOKUP(shopping_behavior_updated[[#This Row],[Customer ID]],A2271:$A$3902,1,FALSE),0),1,0)</f>
        <v>0</v>
      </c>
    </row>
    <row r="2271" spans="1:21" x14ac:dyDescent="0.2">
      <c r="A2271" s="3">
        <v>2270</v>
      </c>
      <c r="B2271" s="3">
        <v>49</v>
      </c>
      <c r="C2271" s="3" t="s">
        <v>18</v>
      </c>
      <c r="D2271" s="3" t="s">
        <v>86</v>
      </c>
      <c r="E2271" s="3" t="s">
        <v>20</v>
      </c>
      <c r="F2271" s="3">
        <v>38</v>
      </c>
      <c r="G2271" s="3" t="s">
        <v>21</v>
      </c>
      <c r="H2271" s="3" t="s">
        <v>43</v>
      </c>
      <c r="I2271" s="3" t="s">
        <v>133</v>
      </c>
      <c r="J2271" s="3" t="s">
        <v>56</v>
      </c>
      <c r="K2271" s="3">
        <v>44</v>
      </c>
      <c r="L2271" s="3" t="s">
        <v>151</v>
      </c>
      <c r="M2271" s="3" t="str">
        <f>IF(shopping_behavior_updated[[#This Row],[Subscription Status]]="","desconocido",shopping_behavior_updated[[#This Row],[Subscription Status]])</f>
        <v>No</v>
      </c>
      <c r="N2271" s="3" t="s">
        <v>73</v>
      </c>
      <c r="O2271" s="3" t="s">
        <v>151</v>
      </c>
      <c r="P2271" s="3" t="s">
        <v>151</v>
      </c>
      <c r="Q2271" s="3">
        <v>27</v>
      </c>
      <c r="R2271" s="3" t="s">
        <v>38</v>
      </c>
      <c r="S2271" s="3" t="s">
        <v>48</v>
      </c>
      <c r="T2271" s="3">
        <f>COUNTBLANK(shopping_behavior_updated[Customer ID])</f>
        <v>0</v>
      </c>
      <c r="U2271" s="3">
        <f>IF(IFERROR(VLOOKUP(shopping_behavior_updated[[#This Row],[Customer ID]],A2272:$A$3902,1,FALSE),0),1,0)</f>
        <v>0</v>
      </c>
    </row>
    <row r="2272" spans="1:21" x14ac:dyDescent="0.2">
      <c r="A2272" s="3">
        <v>2271</v>
      </c>
      <c r="B2272" s="3">
        <v>27</v>
      </c>
      <c r="C2272" s="3" t="s">
        <v>18</v>
      </c>
      <c r="D2272" s="3" t="s">
        <v>19</v>
      </c>
      <c r="E2272" s="3" t="s">
        <v>20</v>
      </c>
      <c r="F2272" s="3">
        <v>72</v>
      </c>
      <c r="G2272" s="3" t="s">
        <v>141</v>
      </c>
      <c r="H2272" s="3" t="s">
        <v>22</v>
      </c>
      <c r="I2272" s="3" t="s">
        <v>72</v>
      </c>
      <c r="J2272" s="3" t="s">
        <v>36</v>
      </c>
      <c r="K2272" s="3">
        <v>35</v>
      </c>
      <c r="L2272" s="3" t="s">
        <v>151</v>
      </c>
      <c r="M2272" s="3" t="str">
        <f>IF(shopping_behavior_updated[[#This Row],[Subscription Status]]="","desconocido",shopping_behavior_updated[[#This Row],[Subscription Status]])</f>
        <v>No</v>
      </c>
      <c r="N2272" s="3" t="s">
        <v>26</v>
      </c>
      <c r="O2272" s="3" t="s">
        <v>151</v>
      </c>
      <c r="P2272" s="3" t="s">
        <v>151</v>
      </c>
      <c r="Q2272" s="3">
        <v>7</v>
      </c>
      <c r="R2272" s="3" t="s">
        <v>27</v>
      </c>
      <c r="S2272" s="3" t="s">
        <v>39</v>
      </c>
      <c r="T2272" s="3">
        <f>COUNTBLANK(shopping_behavior_updated[Customer ID])</f>
        <v>0</v>
      </c>
      <c r="U2272" s="3">
        <f>IF(IFERROR(VLOOKUP(shopping_behavior_updated[[#This Row],[Customer ID]],A2273:$A$3902,1,FALSE),0),1,0)</f>
        <v>0</v>
      </c>
    </row>
    <row r="2273" spans="1:21" x14ac:dyDescent="0.2">
      <c r="A2273" s="3">
        <v>2272</v>
      </c>
      <c r="B2273" s="3">
        <v>29</v>
      </c>
      <c r="C2273" s="3" t="s">
        <v>18</v>
      </c>
      <c r="D2273" s="3" t="s">
        <v>80</v>
      </c>
      <c r="E2273" s="3" t="s">
        <v>20</v>
      </c>
      <c r="F2273" s="3">
        <v>99</v>
      </c>
      <c r="G2273" s="3" t="s">
        <v>119</v>
      </c>
      <c r="H2273" s="3" t="s">
        <v>43</v>
      </c>
      <c r="I2273" s="3" t="s">
        <v>95</v>
      </c>
      <c r="J2273" s="3" t="s">
        <v>52</v>
      </c>
      <c r="K2273" s="3">
        <v>34</v>
      </c>
      <c r="L2273" s="3" t="s">
        <v>151</v>
      </c>
      <c r="M2273" s="3" t="str">
        <f>IF(shopping_behavior_updated[[#This Row],[Subscription Status]]="","desconocido",shopping_behavior_updated[[#This Row],[Subscription Status]])</f>
        <v>No</v>
      </c>
      <c r="N2273" s="3" t="s">
        <v>37</v>
      </c>
      <c r="O2273" s="3" t="s">
        <v>151</v>
      </c>
      <c r="P2273" s="3" t="s">
        <v>151</v>
      </c>
      <c r="Q2273" s="3">
        <v>49</v>
      </c>
      <c r="R2273" s="3" t="s">
        <v>45</v>
      </c>
      <c r="S2273" s="3" t="s">
        <v>57</v>
      </c>
      <c r="T2273" s="3">
        <f>COUNTBLANK(shopping_behavior_updated[Customer ID])</f>
        <v>0</v>
      </c>
      <c r="U2273" s="3">
        <f>IF(IFERROR(VLOOKUP(shopping_behavior_updated[[#This Row],[Customer ID]],A2274:$A$3902,1,FALSE),0),1,0)</f>
        <v>0</v>
      </c>
    </row>
    <row r="2274" spans="1:21" x14ac:dyDescent="0.2">
      <c r="A2274" s="3">
        <v>2273</v>
      </c>
      <c r="B2274" s="3">
        <v>29</v>
      </c>
      <c r="C2274" s="3" t="s">
        <v>18</v>
      </c>
      <c r="D2274" s="3" t="s">
        <v>101</v>
      </c>
      <c r="E2274" s="3" t="s">
        <v>62</v>
      </c>
      <c r="F2274" s="3">
        <v>38</v>
      </c>
      <c r="G2274" s="3" t="s">
        <v>30</v>
      </c>
      <c r="H2274" s="3" t="s">
        <v>22</v>
      </c>
      <c r="I2274" s="3" t="s">
        <v>60</v>
      </c>
      <c r="J2274" s="3" t="s">
        <v>36</v>
      </c>
      <c r="K2274" s="3">
        <v>4</v>
      </c>
      <c r="L2274" s="3" t="s">
        <v>151</v>
      </c>
      <c r="M2274" s="3" t="str">
        <f>IF(shopping_behavior_updated[[#This Row],[Subscription Status]]="","desconocido",shopping_behavior_updated[[#This Row],[Subscription Status]])</f>
        <v>No</v>
      </c>
      <c r="N2274" s="3" t="s">
        <v>53</v>
      </c>
      <c r="O2274" s="3" t="s">
        <v>151</v>
      </c>
      <c r="P2274" s="3" t="s">
        <v>151</v>
      </c>
      <c r="Q2274" s="3">
        <v>44</v>
      </c>
      <c r="R2274" s="3" t="s">
        <v>45</v>
      </c>
      <c r="S2274" s="3" t="s">
        <v>87</v>
      </c>
      <c r="T2274" s="3">
        <f>COUNTBLANK(shopping_behavior_updated[Customer ID])</f>
        <v>0</v>
      </c>
      <c r="U2274" s="3">
        <f>IF(IFERROR(VLOOKUP(shopping_behavior_updated[[#This Row],[Customer ID]],A2275:$A$3902,1,FALSE),0),1,0)</f>
        <v>0</v>
      </c>
    </row>
    <row r="2275" spans="1:21" x14ac:dyDescent="0.2">
      <c r="A2275" s="3">
        <v>2274</v>
      </c>
      <c r="B2275" s="3">
        <v>55</v>
      </c>
      <c r="C2275" s="3" t="s">
        <v>18</v>
      </c>
      <c r="D2275" s="3" t="s">
        <v>61</v>
      </c>
      <c r="E2275" s="3" t="s">
        <v>62</v>
      </c>
      <c r="F2275" s="3">
        <v>96</v>
      </c>
      <c r="G2275" s="3" t="s">
        <v>129</v>
      </c>
      <c r="H2275" s="3" t="s">
        <v>22</v>
      </c>
      <c r="I2275" s="3" t="s">
        <v>64</v>
      </c>
      <c r="J2275" s="3" t="s">
        <v>24</v>
      </c>
      <c r="K2275" s="3">
        <v>48</v>
      </c>
      <c r="L2275" s="3" t="s">
        <v>151</v>
      </c>
      <c r="M2275" s="3" t="str">
        <f>IF(shopping_behavior_updated[[#This Row],[Subscription Status]]="","desconocido",shopping_behavior_updated[[#This Row],[Subscription Status]])</f>
        <v>No</v>
      </c>
      <c r="N2275" s="3" t="s">
        <v>26</v>
      </c>
      <c r="O2275" s="3" t="s">
        <v>151</v>
      </c>
      <c r="P2275" s="3" t="s">
        <v>151</v>
      </c>
      <c r="Q2275" s="3">
        <v>13</v>
      </c>
      <c r="R2275" s="3" t="s">
        <v>45</v>
      </c>
      <c r="S2275" s="3" t="s">
        <v>75</v>
      </c>
      <c r="T2275" s="3">
        <f>COUNTBLANK(shopping_behavior_updated[Customer ID])</f>
        <v>0</v>
      </c>
      <c r="U2275" s="3">
        <f>IF(IFERROR(VLOOKUP(shopping_behavior_updated[[#This Row],[Customer ID]],A2276:$A$3902,1,FALSE),0),1,0)</f>
        <v>0</v>
      </c>
    </row>
    <row r="2276" spans="1:21" x14ac:dyDescent="0.2">
      <c r="A2276" s="3">
        <v>2275</v>
      </c>
      <c r="B2276" s="3">
        <v>57</v>
      </c>
      <c r="C2276" s="3" t="s">
        <v>18</v>
      </c>
      <c r="D2276" s="3" t="s">
        <v>80</v>
      </c>
      <c r="E2276" s="3" t="s">
        <v>20</v>
      </c>
      <c r="F2276" s="3">
        <v>27</v>
      </c>
      <c r="G2276" s="3" t="s">
        <v>83</v>
      </c>
      <c r="H2276" s="3" t="s">
        <v>22</v>
      </c>
      <c r="I2276" s="3" t="s">
        <v>47</v>
      </c>
      <c r="J2276" s="3" t="s">
        <v>36</v>
      </c>
      <c r="K2276" s="3">
        <v>45</v>
      </c>
      <c r="L2276" s="3" t="s">
        <v>151</v>
      </c>
      <c r="M2276" s="3" t="str">
        <f>IF(shopping_behavior_updated[[#This Row],[Subscription Status]]="","desconocido",shopping_behavior_updated[[#This Row],[Subscription Status]])</f>
        <v>No</v>
      </c>
      <c r="N2276" s="3" t="s">
        <v>44</v>
      </c>
      <c r="O2276" s="3" t="s">
        <v>151</v>
      </c>
      <c r="P2276" s="3" t="s">
        <v>151</v>
      </c>
      <c r="Q2276" s="3">
        <v>38</v>
      </c>
      <c r="R2276" s="3" t="s">
        <v>45</v>
      </c>
      <c r="S2276" s="3" t="s">
        <v>28</v>
      </c>
      <c r="T2276" s="3">
        <f>COUNTBLANK(shopping_behavior_updated[Customer ID])</f>
        <v>0</v>
      </c>
      <c r="U2276" s="3">
        <f>IF(IFERROR(VLOOKUP(shopping_behavior_updated[[#This Row],[Customer ID]],A2277:$A$3902,1,FALSE),0),1,0)</f>
        <v>0</v>
      </c>
    </row>
    <row r="2277" spans="1:21" x14ac:dyDescent="0.2">
      <c r="A2277" s="3">
        <v>2276</v>
      </c>
      <c r="B2277" s="3">
        <v>29</v>
      </c>
      <c r="C2277" s="3" t="s">
        <v>18</v>
      </c>
      <c r="D2277" s="3" t="s">
        <v>58</v>
      </c>
      <c r="E2277" s="3" t="s">
        <v>20</v>
      </c>
      <c r="F2277" s="3">
        <v>24</v>
      </c>
      <c r="G2277" s="3" t="s">
        <v>100</v>
      </c>
      <c r="H2277" s="3" t="s">
        <v>43</v>
      </c>
      <c r="I2277" s="3" t="s">
        <v>23</v>
      </c>
      <c r="J2277" s="3" t="s">
        <v>24</v>
      </c>
      <c r="K2277" s="3">
        <v>44</v>
      </c>
      <c r="L2277" s="3" t="s">
        <v>151</v>
      </c>
      <c r="M2277" s="3" t="str">
        <f>IF(shopping_behavior_updated[[#This Row],[Subscription Status]]="","desconocido",shopping_behavior_updated[[#This Row],[Subscription Status]])</f>
        <v>No</v>
      </c>
      <c r="N2277" s="3" t="s">
        <v>53</v>
      </c>
      <c r="O2277" s="3" t="s">
        <v>151</v>
      </c>
      <c r="P2277" s="3" t="s">
        <v>151</v>
      </c>
      <c r="Q2277" s="3">
        <v>10</v>
      </c>
      <c r="R2277" s="3" t="s">
        <v>85</v>
      </c>
      <c r="S2277" s="3" t="s">
        <v>39</v>
      </c>
      <c r="T2277" s="3">
        <f>COUNTBLANK(shopping_behavior_updated[Customer ID])</f>
        <v>0</v>
      </c>
      <c r="U2277" s="3">
        <f>IF(IFERROR(VLOOKUP(shopping_behavior_updated[[#This Row],[Customer ID]],A2278:$A$3902,1,FALSE),0),1,0)</f>
        <v>0</v>
      </c>
    </row>
    <row r="2278" spans="1:21" x14ac:dyDescent="0.2">
      <c r="A2278" s="3">
        <v>2277</v>
      </c>
      <c r="B2278" s="3">
        <v>31</v>
      </c>
      <c r="C2278" s="3" t="s">
        <v>18</v>
      </c>
      <c r="D2278" s="3" t="s">
        <v>33</v>
      </c>
      <c r="E2278" s="3" t="s">
        <v>20</v>
      </c>
      <c r="F2278" s="3">
        <v>82</v>
      </c>
      <c r="G2278" s="3" t="s">
        <v>50</v>
      </c>
      <c r="H2278" s="3" t="s">
        <v>22</v>
      </c>
      <c r="I2278" s="3" t="s">
        <v>107</v>
      </c>
      <c r="J2278" s="3" t="s">
        <v>52</v>
      </c>
      <c r="K2278" s="3">
        <v>41</v>
      </c>
      <c r="L2278" s="3" t="s">
        <v>151</v>
      </c>
      <c r="M2278" s="3" t="str">
        <f>IF(shopping_behavior_updated[[#This Row],[Subscription Status]]="","desconocido",shopping_behavior_updated[[#This Row],[Subscription Status]])</f>
        <v>No</v>
      </c>
      <c r="N2278" s="3" t="s">
        <v>69</v>
      </c>
      <c r="O2278" s="3" t="s">
        <v>151</v>
      </c>
      <c r="P2278" s="3" t="s">
        <v>151</v>
      </c>
      <c r="Q2278" s="3">
        <v>25</v>
      </c>
      <c r="R2278" s="3" t="s">
        <v>85</v>
      </c>
      <c r="S2278" s="3" t="s">
        <v>39</v>
      </c>
      <c r="T2278" s="3">
        <f>COUNTBLANK(shopping_behavior_updated[Customer ID])</f>
        <v>0</v>
      </c>
      <c r="U2278" s="3">
        <f>IF(IFERROR(VLOOKUP(shopping_behavior_updated[[#This Row],[Customer ID]],A2279:$A$3902,1,FALSE),0),1,0)</f>
        <v>0</v>
      </c>
    </row>
    <row r="2279" spans="1:21" x14ac:dyDescent="0.2">
      <c r="A2279" s="3">
        <v>2278</v>
      </c>
      <c r="B2279" s="3">
        <v>25</v>
      </c>
      <c r="C2279" s="3" t="s">
        <v>18</v>
      </c>
      <c r="D2279" s="3" t="s">
        <v>123</v>
      </c>
      <c r="E2279" s="3" t="s">
        <v>66</v>
      </c>
      <c r="F2279" s="3">
        <v>56</v>
      </c>
      <c r="G2279" s="3" t="s">
        <v>89</v>
      </c>
      <c r="H2279" s="3" t="s">
        <v>43</v>
      </c>
      <c r="I2279" s="3" t="s">
        <v>117</v>
      </c>
      <c r="J2279" s="3" t="s">
        <v>52</v>
      </c>
      <c r="K2279" s="3">
        <v>46</v>
      </c>
      <c r="L2279" s="3" t="s">
        <v>151</v>
      </c>
      <c r="M2279" s="3" t="str">
        <f>IF(shopping_behavior_updated[[#This Row],[Subscription Status]]="","desconocido",shopping_behavior_updated[[#This Row],[Subscription Status]])</f>
        <v>No</v>
      </c>
      <c r="N2279" s="3" t="s">
        <v>44</v>
      </c>
      <c r="O2279" s="3" t="s">
        <v>151</v>
      </c>
      <c r="P2279" s="3" t="s">
        <v>151</v>
      </c>
      <c r="Q2279" s="3">
        <v>18</v>
      </c>
      <c r="R2279" s="3" t="s">
        <v>38</v>
      </c>
      <c r="S2279" s="3" t="s">
        <v>57</v>
      </c>
      <c r="T2279" s="3">
        <f>COUNTBLANK(shopping_behavior_updated[Customer ID])</f>
        <v>0</v>
      </c>
      <c r="U2279" s="3">
        <f>IF(IFERROR(VLOOKUP(shopping_behavior_updated[[#This Row],[Customer ID]],A2280:$A$3902,1,FALSE),0),1,0)</f>
        <v>0</v>
      </c>
    </row>
    <row r="2280" spans="1:21" x14ac:dyDescent="0.2">
      <c r="A2280" s="3">
        <v>2279</v>
      </c>
      <c r="B2280" s="3">
        <v>61</v>
      </c>
      <c r="C2280" s="3" t="s">
        <v>18</v>
      </c>
      <c r="D2280" s="3" t="s">
        <v>142</v>
      </c>
      <c r="E2280" s="3" t="s">
        <v>66</v>
      </c>
      <c r="F2280" s="3">
        <v>25</v>
      </c>
      <c r="G2280" s="3" t="s">
        <v>127</v>
      </c>
      <c r="H2280" s="3" t="s">
        <v>43</v>
      </c>
      <c r="I2280" s="3" t="s">
        <v>31</v>
      </c>
      <c r="J2280" s="3" t="s">
        <v>56</v>
      </c>
      <c r="K2280" s="3">
        <v>38</v>
      </c>
      <c r="L2280" s="3" t="s">
        <v>151</v>
      </c>
      <c r="M2280" s="3" t="str">
        <f>IF(shopping_behavior_updated[[#This Row],[Subscription Status]]="","desconocido",shopping_behavior_updated[[#This Row],[Subscription Status]])</f>
        <v>No</v>
      </c>
      <c r="N2280" s="3" t="s">
        <v>73</v>
      </c>
      <c r="O2280" s="3" t="s">
        <v>151</v>
      </c>
      <c r="P2280" s="3" t="s">
        <v>151</v>
      </c>
      <c r="Q2280" s="3">
        <v>6</v>
      </c>
      <c r="R2280" s="3" t="s">
        <v>32</v>
      </c>
      <c r="S2280" s="3" t="s">
        <v>96</v>
      </c>
      <c r="T2280" s="3">
        <f>COUNTBLANK(shopping_behavior_updated[Customer ID])</f>
        <v>0</v>
      </c>
      <c r="U2280" s="3">
        <f>IF(IFERROR(VLOOKUP(shopping_behavior_updated[[#This Row],[Customer ID]],A2281:$A$3902,1,FALSE),0),1,0)</f>
        <v>0</v>
      </c>
    </row>
    <row r="2281" spans="1:21" x14ac:dyDescent="0.2">
      <c r="A2281" s="3">
        <v>2280</v>
      </c>
      <c r="B2281" s="3">
        <v>53</v>
      </c>
      <c r="C2281" s="3" t="s">
        <v>18</v>
      </c>
      <c r="D2281" s="3" t="s">
        <v>49</v>
      </c>
      <c r="E2281" s="3" t="s">
        <v>41</v>
      </c>
      <c r="F2281" s="3">
        <v>67</v>
      </c>
      <c r="G2281" s="3" t="s">
        <v>63</v>
      </c>
      <c r="H2281" s="3" t="s">
        <v>22</v>
      </c>
      <c r="I2281" s="3" t="s">
        <v>125</v>
      </c>
      <c r="J2281" s="3" t="s">
        <v>36</v>
      </c>
      <c r="K2281" s="3">
        <v>29</v>
      </c>
      <c r="L2281" s="3" t="s">
        <v>151</v>
      </c>
      <c r="M2281" s="3" t="str">
        <f>IF(shopping_behavior_updated[[#This Row],[Subscription Status]]="","desconocido",shopping_behavior_updated[[#This Row],[Subscription Status]])</f>
        <v>No</v>
      </c>
      <c r="N2281" s="3" t="s">
        <v>37</v>
      </c>
      <c r="O2281" s="3" t="s">
        <v>151</v>
      </c>
      <c r="P2281" s="3" t="s">
        <v>151</v>
      </c>
      <c r="Q2281" s="3">
        <v>35</v>
      </c>
      <c r="R2281" s="3" t="s">
        <v>74</v>
      </c>
      <c r="S2281" s="3" t="s">
        <v>57</v>
      </c>
      <c r="T2281" s="3">
        <f>COUNTBLANK(shopping_behavior_updated[Customer ID])</f>
        <v>0</v>
      </c>
      <c r="U2281" s="3">
        <f>IF(IFERROR(VLOOKUP(shopping_behavior_updated[[#This Row],[Customer ID]],A2282:$A$3902,1,FALSE),0),1,0)</f>
        <v>0</v>
      </c>
    </row>
    <row r="2282" spans="1:21" x14ac:dyDescent="0.2">
      <c r="A2282" s="3">
        <v>2281</v>
      </c>
      <c r="B2282" s="3">
        <v>22</v>
      </c>
      <c r="C2282" s="3" t="s">
        <v>18</v>
      </c>
      <c r="D2282" s="3" t="s">
        <v>70</v>
      </c>
      <c r="E2282" s="3" t="s">
        <v>41</v>
      </c>
      <c r="F2282" s="3">
        <v>21</v>
      </c>
      <c r="G2282" s="3" t="s">
        <v>21</v>
      </c>
      <c r="H2282" s="3" t="s">
        <v>43</v>
      </c>
      <c r="I2282" s="3" t="s">
        <v>107</v>
      </c>
      <c r="J2282" s="3" t="s">
        <v>52</v>
      </c>
      <c r="K2282" s="3">
        <v>28</v>
      </c>
      <c r="L2282" s="3" t="s">
        <v>151</v>
      </c>
      <c r="M2282" s="3" t="str">
        <f>IF(shopping_behavior_updated[[#This Row],[Subscription Status]]="","desconocido",shopping_behavior_updated[[#This Row],[Subscription Status]])</f>
        <v>No</v>
      </c>
      <c r="N2282" s="3" t="s">
        <v>53</v>
      </c>
      <c r="O2282" s="3" t="s">
        <v>151</v>
      </c>
      <c r="P2282" s="3" t="s">
        <v>151</v>
      </c>
      <c r="Q2282" s="3">
        <v>31</v>
      </c>
      <c r="R2282" s="3" t="s">
        <v>38</v>
      </c>
      <c r="S2282" s="3" t="s">
        <v>28</v>
      </c>
      <c r="T2282" s="3">
        <f>COUNTBLANK(shopping_behavior_updated[Customer ID])</f>
        <v>0</v>
      </c>
      <c r="U2282" s="3">
        <f>IF(IFERROR(VLOOKUP(shopping_behavior_updated[[#This Row],[Customer ID]],A2283:$A$3902,1,FALSE),0),1,0)</f>
        <v>0</v>
      </c>
    </row>
    <row r="2283" spans="1:21" x14ac:dyDescent="0.2">
      <c r="A2283" s="3">
        <v>2282</v>
      </c>
      <c r="B2283" s="3">
        <v>28</v>
      </c>
      <c r="C2283" s="3" t="s">
        <v>18</v>
      </c>
      <c r="D2283" s="3" t="s">
        <v>103</v>
      </c>
      <c r="E2283" s="3" t="s">
        <v>20</v>
      </c>
      <c r="F2283" s="3">
        <v>27</v>
      </c>
      <c r="G2283" s="3" t="s">
        <v>110</v>
      </c>
      <c r="H2283" s="3" t="s">
        <v>91</v>
      </c>
      <c r="I2283" s="3" t="s">
        <v>31</v>
      </c>
      <c r="J2283" s="3" t="s">
        <v>52</v>
      </c>
      <c r="K2283" s="3">
        <v>3</v>
      </c>
      <c r="L2283" s="3" t="s">
        <v>151</v>
      </c>
      <c r="M2283" s="3" t="str">
        <f>IF(shopping_behavior_updated[[#This Row],[Subscription Status]]="","desconocido",shopping_behavior_updated[[#This Row],[Subscription Status]])</f>
        <v>No</v>
      </c>
      <c r="N2283" s="3" t="s">
        <v>73</v>
      </c>
      <c r="O2283" s="3" t="s">
        <v>151</v>
      </c>
      <c r="P2283" s="3" t="s">
        <v>151</v>
      </c>
      <c r="Q2283" s="3">
        <v>41</v>
      </c>
      <c r="R2283" s="3" t="s">
        <v>74</v>
      </c>
      <c r="S2283" s="3" t="s">
        <v>48</v>
      </c>
      <c r="T2283" s="3">
        <f>COUNTBLANK(shopping_behavior_updated[Customer ID])</f>
        <v>0</v>
      </c>
      <c r="U2283" s="3">
        <f>IF(IFERROR(VLOOKUP(shopping_behavior_updated[[#This Row],[Customer ID]],A2284:$A$3902,1,FALSE),0),1,0)</f>
        <v>0</v>
      </c>
    </row>
    <row r="2284" spans="1:21" x14ac:dyDescent="0.2">
      <c r="A2284" s="3">
        <v>2283</v>
      </c>
      <c r="B2284" s="3">
        <v>18</v>
      </c>
      <c r="C2284" s="3" t="s">
        <v>18</v>
      </c>
      <c r="D2284" s="3" t="s">
        <v>49</v>
      </c>
      <c r="E2284" s="3" t="s">
        <v>41</v>
      </c>
      <c r="F2284" s="3">
        <v>97</v>
      </c>
      <c r="G2284" s="3" t="s">
        <v>134</v>
      </c>
      <c r="H2284" s="3" t="s">
        <v>35</v>
      </c>
      <c r="I2284" s="3" t="s">
        <v>107</v>
      </c>
      <c r="J2284" s="3" t="s">
        <v>56</v>
      </c>
      <c r="K2284" s="3">
        <v>42</v>
      </c>
      <c r="L2284" s="3" t="s">
        <v>151</v>
      </c>
      <c r="M2284" s="3" t="str">
        <f>IF(shopping_behavior_updated[[#This Row],[Subscription Status]]="","desconocido",shopping_behavior_updated[[#This Row],[Subscription Status]])</f>
        <v>No</v>
      </c>
      <c r="N2284" s="3" t="s">
        <v>69</v>
      </c>
      <c r="O2284" s="3" t="s">
        <v>151</v>
      </c>
      <c r="P2284" s="3" t="s">
        <v>151</v>
      </c>
      <c r="Q2284" s="3">
        <v>8</v>
      </c>
      <c r="R2284" s="3" t="s">
        <v>38</v>
      </c>
      <c r="S2284" s="3" t="s">
        <v>48</v>
      </c>
      <c r="T2284" s="3">
        <f>COUNTBLANK(shopping_behavior_updated[Customer ID])</f>
        <v>0</v>
      </c>
      <c r="U2284" s="3">
        <f>IF(IFERROR(VLOOKUP(shopping_behavior_updated[[#This Row],[Customer ID]],A2285:$A$3902,1,FALSE),0),1,0)</f>
        <v>0</v>
      </c>
    </row>
    <row r="2285" spans="1:21" x14ac:dyDescent="0.2">
      <c r="A2285" s="3">
        <v>2284</v>
      </c>
      <c r="B2285" s="3">
        <v>44</v>
      </c>
      <c r="C2285" s="3" t="s">
        <v>18</v>
      </c>
      <c r="D2285" s="3" t="s">
        <v>65</v>
      </c>
      <c r="E2285" s="3" t="s">
        <v>66</v>
      </c>
      <c r="F2285" s="3">
        <v>45</v>
      </c>
      <c r="G2285" s="3" t="s">
        <v>122</v>
      </c>
      <c r="H2285" s="3" t="s">
        <v>35</v>
      </c>
      <c r="I2285" s="3" t="s">
        <v>93</v>
      </c>
      <c r="J2285" s="3" t="s">
        <v>24</v>
      </c>
      <c r="K2285" s="3">
        <v>41</v>
      </c>
      <c r="L2285" s="3" t="s">
        <v>151</v>
      </c>
      <c r="M2285" s="3" t="str">
        <f>IF(shopping_behavior_updated[[#This Row],[Subscription Status]]="","desconocido",shopping_behavior_updated[[#This Row],[Subscription Status]])</f>
        <v>No</v>
      </c>
      <c r="N2285" s="3" t="s">
        <v>37</v>
      </c>
      <c r="O2285" s="3" t="s">
        <v>151</v>
      </c>
      <c r="P2285" s="3" t="s">
        <v>151</v>
      </c>
      <c r="Q2285" s="3">
        <v>34</v>
      </c>
      <c r="R2285" s="3" t="s">
        <v>38</v>
      </c>
      <c r="S2285" s="3" t="s">
        <v>28</v>
      </c>
      <c r="T2285" s="3">
        <f>COUNTBLANK(shopping_behavior_updated[Customer ID])</f>
        <v>0</v>
      </c>
      <c r="U2285" s="3">
        <f>IF(IFERROR(VLOOKUP(shopping_behavior_updated[[#This Row],[Customer ID]],A2286:$A$3902,1,FALSE),0),1,0)</f>
        <v>0</v>
      </c>
    </row>
    <row r="2286" spans="1:21" x14ac:dyDescent="0.2">
      <c r="A2286" s="3">
        <v>2285</v>
      </c>
      <c r="B2286" s="3">
        <v>32</v>
      </c>
      <c r="C2286" s="3" t="s">
        <v>18</v>
      </c>
      <c r="D2286" s="3" t="s">
        <v>19</v>
      </c>
      <c r="E2286" s="3" t="s">
        <v>20</v>
      </c>
      <c r="F2286" s="3">
        <v>63</v>
      </c>
      <c r="G2286" s="3" t="s">
        <v>145</v>
      </c>
      <c r="H2286" s="3" t="s">
        <v>91</v>
      </c>
      <c r="I2286" s="3" t="s">
        <v>93</v>
      </c>
      <c r="J2286" s="3" t="s">
        <v>56</v>
      </c>
      <c r="K2286" s="3">
        <v>41</v>
      </c>
      <c r="L2286" s="3" t="s">
        <v>151</v>
      </c>
      <c r="M2286" s="3" t="str">
        <f>IF(shopping_behavior_updated[[#This Row],[Subscription Status]]="","desconocido",shopping_behavior_updated[[#This Row],[Subscription Status]])</f>
        <v>No</v>
      </c>
      <c r="N2286" s="3" t="s">
        <v>26</v>
      </c>
      <c r="O2286" s="3" t="s">
        <v>151</v>
      </c>
      <c r="P2286" s="3" t="s">
        <v>151</v>
      </c>
      <c r="Q2286" s="3">
        <v>20</v>
      </c>
      <c r="R2286" s="3" t="s">
        <v>27</v>
      </c>
      <c r="S2286" s="3" t="s">
        <v>48</v>
      </c>
      <c r="T2286" s="3">
        <f>COUNTBLANK(shopping_behavior_updated[Customer ID])</f>
        <v>0</v>
      </c>
      <c r="U2286" s="3">
        <f>IF(IFERROR(VLOOKUP(shopping_behavior_updated[[#This Row],[Customer ID]],A2287:$A$3902,1,FALSE),0),1,0)</f>
        <v>0</v>
      </c>
    </row>
    <row r="2287" spans="1:21" x14ac:dyDescent="0.2">
      <c r="A2287" s="3">
        <v>2286</v>
      </c>
      <c r="B2287" s="3">
        <v>34</v>
      </c>
      <c r="C2287" s="3" t="s">
        <v>18</v>
      </c>
      <c r="D2287" s="3" t="s">
        <v>132</v>
      </c>
      <c r="E2287" s="3" t="s">
        <v>66</v>
      </c>
      <c r="F2287" s="3">
        <v>100</v>
      </c>
      <c r="G2287" s="3" t="s">
        <v>150</v>
      </c>
      <c r="H2287" s="3" t="s">
        <v>22</v>
      </c>
      <c r="I2287" s="3" t="s">
        <v>68</v>
      </c>
      <c r="J2287" s="3" t="s">
        <v>52</v>
      </c>
      <c r="K2287" s="3">
        <v>46</v>
      </c>
      <c r="L2287" s="3" t="s">
        <v>151</v>
      </c>
      <c r="M2287" s="3" t="str">
        <f>IF(shopping_behavior_updated[[#This Row],[Subscription Status]]="","desconocido",shopping_behavior_updated[[#This Row],[Subscription Status]])</f>
        <v>No</v>
      </c>
      <c r="N2287" s="3" t="s">
        <v>69</v>
      </c>
      <c r="O2287" s="3" t="s">
        <v>151</v>
      </c>
      <c r="P2287" s="3" t="s">
        <v>151</v>
      </c>
      <c r="Q2287" s="3">
        <v>38</v>
      </c>
      <c r="R2287" s="3" t="s">
        <v>45</v>
      </c>
      <c r="S2287" s="3" t="s">
        <v>96</v>
      </c>
      <c r="T2287" s="3">
        <f>COUNTBLANK(shopping_behavior_updated[Customer ID])</f>
        <v>0</v>
      </c>
      <c r="U2287" s="3">
        <f>IF(IFERROR(VLOOKUP(shopping_behavior_updated[[#This Row],[Customer ID]],A2288:$A$3902,1,FALSE),0),1,0)</f>
        <v>0</v>
      </c>
    </row>
    <row r="2288" spans="1:21" x14ac:dyDescent="0.2">
      <c r="A2288" s="3">
        <v>2287</v>
      </c>
      <c r="B2288" s="3">
        <v>67</v>
      </c>
      <c r="C2288" s="3" t="s">
        <v>18</v>
      </c>
      <c r="D2288" s="3" t="s">
        <v>124</v>
      </c>
      <c r="E2288" s="3" t="s">
        <v>20</v>
      </c>
      <c r="F2288" s="3">
        <v>38</v>
      </c>
      <c r="G2288" s="3" t="s">
        <v>146</v>
      </c>
      <c r="H2288" s="3" t="s">
        <v>22</v>
      </c>
      <c r="I2288" s="3" t="s">
        <v>143</v>
      </c>
      <c r="J2288" s="3" t="s">
        <v>36</v>
      </c>
      <c r="K2288" s="3">
        <v>25</v>
      </c>
      <c r="L2288" s="3" t="s">
        <v>151</v>
      </c>
      <c r="M2288" s="3" t="str">
        <f>IF(shopping_behavior_updated[[#This Row],[Subscription Status]]="","desconocido",shopping_behavior_updated[[#This Row],[Subscription Status]])</f>
        <v>No</v>
      </c>
      <c r="N2288" s="3" t="s">
        <v>73</v>
      </c>
      <c r="O2288" s="3" t="s">
        <v>151</v>
      </c>
      <c r="P2288" s="3" t="s">
        <v>151</v>
      </c>
      <c r="Q2288" s="3">
        <v>35</v>
      </c>
      <c r="R2288" s="3" t="s">
        <v>27</v>
      </c>
      <c r="S2288" s="3" t="s">
        <v>57</v>
      </c>
      <c r="T2288" s="3">
        <f>COUNTBLANK(shopping_behavior_updated[Customer ID])</f>
        <v>0</v>
      </c>
      <c r="U2288" s="3">
        <f>IF(IFERROR(VLOOKUP(shopping_behavior_updated[[#This Row],[Customer ID]],A2289:$A$3902,1,FALSE),0),1,0)</f>
        <v>0</v>
      </c>
    </row>
    <row r="2289" spans="1:21" x14ac:dyDescent="0.2">
      <c r="A2289" s="3">
        <v>2288</v>
      </c>
      <c r="B2289" s="3">
        <v>66</v>
      </c>
      <c r="C2289" s="3" t="s">
        <v>18</v>
      </c>
      <c r="D2289" s="3" t="s">
        <v>19</v>
      </c>
      <c r="E2289" s="3" t="s">
        <v>20</v>
      </c>
      <c r="F2289" s="3">
        <v>45</v>
      </c>
      <c r="G2289" s="3" t="s">
        <v>144</v>
      </c>
      <c r="H2289" s="3" t="s">
        <v>22</v>
      </c>
      <c r="I2289" s="3" t="s">
        <v>95</v>
      </c>
      <c r="J2289" s="3" t="s">
        <v>52</v>
      </c>
      <c r="K2289" s="3">
        <v>3</v>
      </c>
      <c r="L2289" s="3" t="s">
        <v>151</v>
      </c>
      <c r="M2289" s="3" t="str">
        <f>IF(shopping_behavior_updated[[#This Row],[Subscription Status]]="","desconocido",shopping_behavior_updated[[#This Row],[Subscription Status]])</f>
        <v>No</v>
      </c>
      <c r="N2289" s="3" t="s">
        <v>73</v>
      </c>
      <c r="O2289" s="3" t="s">
        <v>151</v>
      </c>
      <c r="P2289" s="3" t="s">
        <v>151</v>
      </c>
      <c r="Q2289" s="3">
        <v>6</v>
      </c>
      <c r="R2289" s="3" t="s">
        <v>85</v>
      </c>
      <c r="S2289" s="3" t="s">
        <v>48</v>
      </c>
      <c r="T2289" s="3">
        <f>COUNTBLANK(shopping_behavior_updated[Customer ID])</f>
        <v>0</v>
      </c>
      <c r="U2289" s="3">
        <f>IF(IFERROR(VLOOKUP(shopping_behavior_updated[[#This Row],[Customer ID]],A2290:$A$3902,1,FALSE),0),1,0)</f>
        <v>0</v>
      </c>
    </row>
    <row r="2290" spans="1:21" x14ac:dyDescent="0.2">
      <c r="A2290" s="3">
        <v>2289</v>
      </c>
      <c r="B2290" s="3">
        <v>28</v>
      </c>
      <c r="C2290" s="3" t="s">
        <v>18</v>
      </c>
      <c r="D2290" s="3" t="s">
        <v>105</v>
      </c>
      <c r="E2290" s="3" t="s">
        <v>66</v>
      </c>
      <c r="F2290" s="3">
        <v>91</v>
      </c>
      <c r="G2290" s="3" t="s">
        <v>98</v>
      </c>
      <c r="H2290" s="3" t="s">
        <v>43</v>
      </c>
      <c r="I2290" s="3" t="s">
        <v>120</v>
      </c>
      <c r="J2290" s="3" t="s">
        <v>56</v>
      </c>
      <c r="K2290" s="3">
        <v>38</v>
      </c>
      <c r="L2290" s="3" t="s">
        <v>151</v>
      </c>
      <c r="M2290" s="3" t="str">
        <f>IF(shopping_behavior_updated[[#This Row],[Subscription Status]]="","desconocido",shopping_behavior_updated[[#This Row],[Subscription Status]])</f>
        <v>No</v>
      </c>
      <c r="N2290" s="3" t="s">
        <v>44</v>
      </c>
      <c r="O2290" s="3" t="s">
        <v>151</v>
      </c>
      <c r="P2290" s="3" t="s">
        <v>151</v>
      </c>
      <c r="Q2290" s="3">
        <v>50</v>
      </c>
      <c r="R2290" s="3" t="s">
        <v>45</v>
      </c>
      <c r="S2290" s="3" t="s">
        <v>39</v>
      </c>
      <c r="T2290" s="3">
        <f>COUNTBLANK(shopping_behavior_updated[Customer ID])</f>
        <v>0</v>
      </c>
      <c r="U2290" s="3">
        <f>IF(IFERROR(VLOOKUP(shopping_behavior_updated[[#This Row],[Customer ID]],A2291:$A$3902,1,FALSE),0),1,0)</f>
        <v>0</v>
      </c>
    </row>
    <row r="2291" spans="1:21" x14ac:dyDescent="0.2">
      <c r="A2291" s="3">
        <v>2290</v>
      </c>
      <c r="B2291" s="3">
        <v>70</v>
      </c>
      <c r="C2291" s="3" t="s">
        <v>18</v>
      </c>
      <c r="D2291" s="3" t="s">
        <v>58</v>
      </c>
      <c r="E2291" s="3" t="s">
        <v>20</v>
      </c>
      <c r="F2291" s="3">
        <v>82</v>
      </c>
      <c r="G2291" s="3" t="s">
        <v>106</v>
      </c>
      <c r="H2291" s="3" t="s">
        <v>43</v>
      </c>
      <c r="I2291" s="3" t="s">
        <v>120</v>
      </c>
      <c r="J2291" s="3" t="s">
        <v>56</v>
      </c>
      <c r="K2291" s="3">
        <v>41</v>
      </c>
      <c r="L2291" s="3" t="s">
        <v>151</v>
      </c>
      <c r="M2291" s="3" t="str">
        <f>IF(shopping_behavior_updated[[#This Row],[Subscription Status]]="","desconocido",shopping_behavior_updated[[#This Row],[Subscription Status]])</f>
        <v>No</v>
      </c>
      <c r="N2291" s="3" t="s">
        <v>37</v>
      </c>
      <c r="O2291" s="3" t="s">
        <v>151</v>
      </c>
      <c r="P2291" s="3" t="s">
        <v>151</v>
      </c>
      <c r="Q2291" s="3">
        <v>47</v>
      </c>
      <c r="R2291" s="3" t="s">
        <v>27</v>
      </c>
      <c r="S2291" s="3" t="s">
        <v>39</v>
      </c>
      <c r="T2291" s="3">
        <f>COUNTBLANK(shopping_behavior_updated[Customer ID])</f>
        <v>0</v>
      </c>
      <c r="U2291" s="3">
        <f>IF(IFERROR(VLOOKUP(shopping_behavior_updated[[#This Row],[Customer ID]],A2292:$A$3902,1,FALSE),0),1,0)</f>
        <v>0</v>
      </c>
    </row>
    <row r="2292" spans="1:21" x14ac:dyDescent="0.2">
      <c r="A2292" s="3">
        <v>2291</v>
      </c>
      <c r="B2292" s="3">
        <v>37</v>
      </c>
      <c r="C2292" s="3" t="s">
        <v>18</v>
      </c>
      <c r="D2292" s="3" t="s">
        <v>136</v>
      </c>
      <c r="E2292" s="3" t="s">
        <v>41</v>
      </c>
      <c r="F2292" s="3">
        <v>48</v>
      </c>
      <c r="G2292" s="3" t="s">
        <v>110</v>
      </c>
      <c r="H2292" s="3" t="s">
        <v>22</v>
      </c>
      <c r="I2292" s="3" t="s">
        <v>135</v>
      </c>
      <c r="J2292" s="3" t="s">
        <v>24</v>
      </c>
      <c r="K2292" s="3">
        <v>33</v>
      </c>
      <c r="L2292" s="3" t="s">
        <v>151</v>
      </c>
      <c r="M2292" s="3" t="str">
        <f>IF(shopping_behavior_updated[[#This Row],[Subscription Status]]="","desconocido",shopping_behavior_updated[[#This Row],[Subscription Status]])</f>
        <v>No</v>
      </c>
      <c r="N2292" s="3" t="s">
        <v>53</v>
      </c>
      <c r="O2292" s="3" t="s">
        <v>151</v>
      </c>
      <c r="P2292" s="3" t="s">
        <v>151</v>
      </c>
      <c r="Q2292" s="3">
        <v>23</v>
      </c>
      <c r="R2292" s="3" t="s">
        <v>45</v>
      </c>
      <c r="S2292" s="3" t="s">
        <v>57</v>
      </c>
      <c r="T2292" s="3">
        <f>COUNTBLANK(shopping_behavior_updated[Customer ID])</f>
        <v>0</v>
      </c>
      <c r="U2292" s="3">
        <f>IF(IFERROR(VLOOKUP(shopping_behavior_updated[[#This Row],[Customer ID]],A2293:$A$3902,1,FALSE),0),1,0)</f>
        <v>0</v>
      </c>
    </row>
    <row r="2293" spans="1:21" x14ac:dyDescent="0.2">
      <c r="A2293" s="3">
        <v>2292</v>
      </c>
      <c r="B2293" s="3">
        <v>28</v>
      </c>
      <c r="C2293" s="3" t="s">
        <v>18</v>
      </c>
      <c r="D2293" s="3" t="s">
        <v>61</v>
      </c>
      <c r="E2293" s="3" t="s">
        <v>62</v>
      </c>
      <c r="F2293" s="3">
        <v>30</v>
      </c>
      <c r="G2293" s="3" t="s">
        <v>122</v>
      </c>
      <c r="H2293" s="3" t="s">
        <v>43</v>
      </c>
      <c r="I2293" s="3" t="s">
        <v>125</v>
      </c>
      <c r="J2293" s="3" t="s">
        <v>36</v>
      </c>
      <c r="K2293" s="3">
        <v>5</v>
      </c>
      <c r="L2293" s="3" t="s">
        <v>151</v>
      </c>
      <c r="M2293" s="3" t="str">
        <f>IF(shopping_behavior_updated[[#This Row],[Subscription Status]]="","desconocido",shopping_behavior_updated[[#This Row],[Subscription Status]])</f>
        <v>No</v>
      </c>
      <c r="N2293" s="3" t="s">
        <v>69</v>
      </c>
      <c r="O2293" s="3" t="s">
        <v>151</v>
      </c>
      <c r="P2293" s="3" t="s">
        <v>151</v>
      </c>
      <c r="Q2293" s="3">
        <v>13</v>
      </c>
      <c r="R2293" s="3" t="s">
        <v>38</v>
      </c>
      <c r="S2293" s="3" t="s">
        <v>57</v>
      </c>
      <c r="T2293" s="3">
        <f>COUNTBLANK(shopping_behavior_updated[Customer ID])</f>
        <v>0</v>
      </c>
      <c r="U2293" s="3">
        <f>IF(IFERROR(VLOOKUP(shopping_behavior_updated[[#This Row],[Customer ID]],A2294:$A$3902,1,FALSE),0),1,0)</f>
        <v>0</v>
      </c>
    </row>
    <row r="2294" spans="1:21" x14ac:dyDescent="0.2">
      <c r="A2294" s="3">
        <v>2293</v>
      </c>
      <c r="B2294" s="3">
        <v>43</v>
      </c>
      <c r="C2294" s="3" t="s">
        <v>18</v>
      </c>
      <c r="D2294" s="3" t="s">
        <v>112</v>
      </c>
      <c r="E2294" s="3" t="s">
        <v>20</v>
      </c>
      <c r="F2294" s="3">
        <v>34</v>
      </c>
      <c r="G2294" s="3" t="s">
        <v>128</v>
      </c>
      <c r="H2294" s="3" t="s">
        <v>35</v>
      </c>
      <c r="I2294" s="3" t="s">
        <v>117</v>
      </c>
      <c r="J2294" s="3" t="s">
        <v>36</v>
      </c>
      <c r="K2294" s="3">
        <v>38</v>
      </c>
      <c r="L2294" s="3" t="s">
        <v>151</v>
      </c>
      <c r="M2294" s="3" t="str">
        <f>IF(shopping_behavior_updated[[#This Row],[Subscription Status]]="","desconocido",shopping_behavior_updated[[#This Row],[Subscription Status]])</f>
        <v>No</v>
      </c>
      <c r="N2294" s="3" t="s">
        <v>44</v>
      </c>
      <c r="O2294" s="3" t="s">
        <v>151</v>
      </c>
      <c r="P2294" s="3" t="s">
        <v>151</v>
      </c>
      <c r="Q2294" s="3">
        <v>31</v>
      </c>
      <c r="R2294" s="3" t="s">
        <v>85</v>
      </c>
      <c r="S2294" s="3" t="s">
        <v>87</v>
      </c>
      <c r="T2294" s="3">
        <f>COUNTBLANK(shopping_behavior_updated[Customer ID])</f>
        <v>0</v>
      </c>
      <c r="U2294" s="3">
        <f>IF(IFERROR(VLOOKUP(shopping_behavior_updated[[#This Row],[Customer ID]],A2295:$A$3902,1,FALSE),0),1,0)</f>
        <v>0</v>
      </c>
    </row>
    <row r="2295" spans="1:21" x14ac:dyDescent="0.2">
      <c r="A2295" s="3">
        <v>2294</v>
      </c>
      <c r="B2295" s="3">
        <v>37</v>
      </c>
      <c r="C2295" s="3" t="s">
        <v>18</v>
      </c>
      <c r="D2295" s="3" t="s">
        <v>29</v>
      </c>
      <c r="E2295" s="3" t="s">
        <v>20</v>
      </c>
      <c r="F2295" s="3">
        <v>68</v>
      </c>
      <c r="G2295" s="3" t="s">
        <v>141</v>
      </c>
      <c r="H2295" s="3" t="s">
        <v>22</v>
      </c>
      <c r="I2295" s="3" t="s">
        <v>95</v>
      </c>
      <c r="J2295" s="3" t="s">
        <v>56</v>
      </c>
      <c r="K2295" s="3">
        <v>33</v>
      </c>
      <c r="L2295" s="3" t="s">
        <v>151</v>
      </c>
      <c r="M2295" s="3" t="str">
        <f>IF(shopping_behavior_updated[[#This Row],[Subscription Status]]="","desconocido",shopping_behavior_updated[[#This Row],[Subscription Status]])</f>
        <v>No</v>
      </c>
      <c r="N2295" s="3" t="s">
        <v>26</v>
      </c>
      <c r="O2295" s="3" t="s">
        <v>151</v>
      </c>
      <c r="P2295" s="3" t="s">
        <v>151</v>
      </c>
      <c r="Q2295" s="3">
        <v>16</v>
      </c>
      <c r="R2295" s="3" t="s">
        <v>85</v>
      </c>
      <c r="S2295" s="3" t="s">
        <v>96</v>
      </c>
      <c r="T2295" s="3">
        <f>COUNTBLANK(shopping_behavior_updated[Customer ID])</f>
        <v>0</v>
      </c>
      <c r="U2295" s="3">
        <f>IF(IFERROR(VLOOKUP(shopping_behavior_updated[[#This Row],[Customer ID]],A2296:$A$3902,1,FALSE),0),1,0)</f>
        <v>0</v>
      </c>
    </row>
    <row r="2296" spans="1:21" x14ac:dyDescent="0.2">
      <c r="A2296" s="3">
        <v>2295</v>
      </c>
      <c r="B2296" s="3">
        <v>54</v>
      </c>
      <c r="C2296" s="3" t="s">
        <v>18</v>
      </c>
      <c r="D2296" s="3" t="s">
        <v>88</v>
      </c>
      <c r="E2296" s="3" t="s">
        <v>66</v>
      </c>
      <c r="F2296" s="3">
        <v>95</v>
      </c>
      <c r="G2296" s="3" t="s">
        <v>127</v>
      </c>
      <c r="H2296" s="3" t="s">
        <v>43</v>
      </c>
      <c r="I2296" s="3" t="s">
        <v>107</v>
      </c>
      <c r="J2296" s="3" t="s">
        <v>24</v>
      </c>
      <c r="K2296" s="3">
        <v>5</v>
      </c>
      <c r="L2296" s="3" t="s">
        <v>151</v>
      </c>
      <c r="M2296" s="3" t="str">
        <f>IF(shopping_behavior_updated[[#This Row],[Subscription Status]]="","desconocido",shopping_behavior_updated[[#This Row],[Subscription Status]])</f>
        <v>No</v>
      </c>
      <c r="N2296" s="3" t="s">
        <v>26</v>
      </c>
      <c r="O2296" s="3" t="s">
        <v>151</v>
      </c>
      <c r="P2296" s="3" t="s">
        <v>151</v>
      </c>
      <c r="Q2296" s="3">
        <v>40</v>
      </c>
      <c r="R2296" s="3" t="s">
        <v>85</v>
      </c>
      <c r="S2296" s="3" t="s">
        <v>48</v>
      </c>
      <c r="T2296" s="3">
        <f>COUNTBLANK(shopping_behavior_updated[Customer ID])</f>
        <v>0</v>
      </c>
      <c r="U2296" s="3">
        <f>IF(IFERROR(VLOOKUP(shopping_behavior_updated[[#This Row],[Customer ID]],A2297:$A$3902,1,FALSE),0),1,0)</f>
        <v>0</v>
      </c>
    </row>
    <row r="2297" spans="1:21" x14ac:dyDescent="0.2">
      <c r="A2297" s="3">
        <v>2296</v>
      </c>
      <c r="B2297" s="3">
        <v>50</v>
      </c>
      <c r="C2297" s="3" t="s">
        <v>18</v>
      </c>
      <c r="D2297" s="3" t="s">
        <v>123</v>
      </c>
      <c r="E2297" s="3" t="s">
        <v>66</v>
      </c>
      <c r="F2297" s="3">
        <v>22</v>
      </c>
      <c r="G2297" s="3" t="s">
        <v>138</v>
      </c>
      <c r="H2297" s="3" t="s">
        <v>22</v>
      </c>
      <c r="I2297" s="3" t="s">
        <v>117</v>
      </c>
      <c r="J2297" s="3" t="s">
        <v>36</v>
      </c>
      <c r="K2297" s="3">
        <v>29</v>
      </c>
      <c r="L2297" s="3" t="s">
        <v>151</v>
      </c>
      <c r="M2297" s="3" t="str">
        <f>IF(shopping_behavior_updated[[#This Row],[Subscription Status]]="","desconocido",shopping_behavior_updated[[#This Row],[Subscription Status]])</f>
        <v>No</v>
      </c>
      <c r="N2297" s="3" t="s">
        <v>69</v>
      </c>
      <c r="O2297" s="3" t="s">
        <v>151</v>
      </c>
      <c r="P2297" s="3" t="s">
        <v>151</v>
      </c>
      <c r="Q2297" s="3">
        <v>45</v>
      </c>
      <c r="R2297" s="3" t="s">
        <v>45</v>
      </c>
      <c r="S2297" s="3" t="s">
        <v>57</v>
      </c>
      <c r="T2297" s="3">
        <f>COUNTBLANK(shopping_behavior_updated[Customer ID])</f>
        <v>0</v>
      </c>
      <c r="U2297" s="3">
        <f>IF(IFERROR(VLOOKUP(shopping_behavior_updated[[#This Row],[Customer ID]],A2298:$A$3902,1,FALSE),0),1,0)</f>
        <v>0</v>
      </c>
    </row>
    <row r="2298" spans="1:21" x14ac:dyDescent="0.2">
      <c r="A2298" s="3">
        <v>2297</v>
      </c>
      <c r="B2298" s="3">
        <v>46</v>
      </c>
      <c r="C2298" s="3" t="s">
        <v>18</v>
      </c>
      <c r="D2298" s="3" t="s">
        <v>142</v>
      </c>
      <c r="E2298" s="3" t="s">
        <v>66</v>
      </c>
      <c r="F2298" s="3">
        <v>88</v>
      </c>
      <c r="G2298" s="3" t="s">
        <v>148</v>
      </c>
      <c r="H2298" s="3" t="s">
        <v>43</v>
      </c>
      <c r="I2298" s="3" t="s">
        <v>95</v>
      </c>
      <c r="J2298" s="3" t="s">
        <v>56</v>
      </c>
      <c r="K2298" s="3">
        <v>25</v>
      </c>
      <c r="L2298" s="3" t="s">
        <v>151</v>
      </c>
      <c r="M2298" s="3" t="str">
        <f>IF(shopping_behavior_updated[[#This Row],[Subscription Status]]="","desconocido",shopping_behavior_updated[[#This Row],[Subscription Status]])</f>
        <v>No</v>
      </c>
      <c r="N2298" s="3" t="s">
        <v>44</v>
      </c>
      <c r="O2298" s="3" t="s">
        <v>151</v>
      </c>
      <c r="P2298" s="3" t="s">
        <v>151</v>
      </c>
      <c r="Q2298" s="3">
        <v>50</v>
      </c>
      <c r="R2298" s="3" t="s">
        <v>27</v>
      </c>
      <c r="S2298" s="3" t="s">
        <v>96</v>
      </c>
      <c r="T2298" s="3">
        <f>COUNTBLANK(shopping_behavior_updated[Customer ID])</f>
        <v>0</v>
      </c>
      <c r="U2298" s="3">
        <f>IF(IFERROR(VLOOKUP(shopping_behavior_updated[[#This Row],[Customer ID]],A2299:$A$3902,1,FALSE),0),1,0)</f>
        <v>0</v>
      </c>
    </row>
    <row r="2299" spans="1:21" x14ac:dyDescent="0.2">
      <c r="A2299" s="3">
        <v>2298</v>
      </c>
      <c r="B2299" s="3">
        <v>60</v>
      </c>
      <c r="C2299" s="3" t="s">
        <v>18</v>
      </c>
      <c r="D2299" s="3" t="s">
        <v>124</v>
      </c>
      <c r="E2299" s="3" t="s">
        <v>20</v>
      </c>
      <c r="F2299" s="3">
        <v>83</v>
      </c>
      <c r="G2299" s="3" t="s">
        <v>98</v>
      </c>
      <c r="H2299" s="3" t="s">
        <v>43</v>
      </c>
      <c r="I2299" s="3" t="s">
        <v>120</v>
      </c>
      <c r="J2299" s="3" t="s">
        <v>52</v>
      </c>
      <c r="K2299" s="3">
        <v>47</v>
      </c>
      <c r="L2299" s="3" t="s">
        <v>151</v>
      </c>
      <c r="M2299" s="3" t="str">
        <f>IF(shopping_behavior_updated[[#This Row],[Subscription Status]]="","desconocido",shopping_behavior_updated[[#This Row],[Subscription Status]])</f>
        <v>No</v>
      </c>
      <c r="N2299" s="3" t="s">
        <v>53</v>
      </c>
      <c r="O2299" s="3" t="s">
        <v>151</v>
      </c>
      <c r="P2299" s="3" t="s">
        <v>151</v>
      </c>
      <c r="Q2299" s="3">
        <v>1</v>
      </c>
      <c r="R2299" s="3" t="s">
        <v>74</v>
      </c>
      <c r="S2299" s="3" t="s">
        <v>57</v>
      </c>
      <c r="T2299" s="3">
        <f>COUNTBLANK(shopping_behavior_updated[Customer ID])</f>
        <v>0</v>
      </c>
      <c r="U2299" s="3">
        <f>IF(IFERROR(VLOOKUP(shopping_behavior_updated[[#This Row],[Customer ID]],A2300:$A$3902,1,FALSE),0),1,0)</f>
        <v>0</v>
      </c>
    </row>
    <row r="2300" spans="1:21" x14ac:dyDescent="0.2">
      <c r="A2300" s="3">
        <v>2299</v>
      </c>
      <c r="B2300" s="3">
        <v>40</v>
      </c>
      <c r="C2300" s="3" t="s">
        <v>18</v>
      </c>
      <c r="D2300" s="3" t="s">
        <v>65</v>
      </c>
      <c r="E2300" s="3" t="s">
        <v>66</v>
      </c>
      <c r="F2300" s="3">
        <v>87</v>
      </c>
      <c r="G2300" s="3" t="s">
        <v>55</v>
      </c>
      <c r="H2300" s="3" t="s">
        <v>22</v>
      </c>
      <c r="I2300" s="3" t="s">
        <v>108</v>
      </c>
      <c r="J2300" s="3" t="s">
        <v>36</v>
      </c>
      <c r="K2300" s="3">
        <v>29</v>
      </c>
      <c r="L2300" s="3" t="s">
        <v>151</v>
      </c>
      <c r="M2300" s="3" t="str">
        <f>IF(shopping_behavior_updated[[#This Row],[Subscription Status]]="","desconocido",shopping_behavior_updated[[#This Row],[Subscription Status]])</f>
        <v>No</v>
      </c>
      <c r="N2300" s="3" t="s">
        <v>69</v>
      </c>
      <c r="O2300" s="3" t="s">
        <v>151</v>
      </c>
      <c r="P2300" s="3" t="s">
        <v>151</v>
      </c>
      <c r="Q2300" s="3">
        <v>10</v>
      </c>
      <c r="R2300" s="3" t="s">
        <v>32</v>
      </c>
      <c r="S2300" s="3" t="s">
        <v>96</v>
      </c>
      <c r="T2300" s="3">
        <f>COUNTBLANK(shopping_behavior_updated[Customer ID])</f>
        <v>0</v>
      </c>
      <c r="U2300" s="3">
        <f>IF(IFERROR(VLOOKUP(shopping_behavior_updated[[#This Row],[Customer ID]],A2301:$A$3902,1,FALSE),0),1,0)</f>
        <v>0</v>
      </c>
    </row>
    <row r="2301" spans="1:21" x14ac:dyDescent="0.2">
      <c r="A2301" s="3">
        <v>2300</v>
      </c>
      <c r="B2301" s="3">
        <v>64</v>
      </c>
      <c r="C2301" s="3" t="s">
        <v>18</v>
      </c>
      <c r="D2301" s="3" t="s">
        <v>61</v>
      </c>
      <c r="E2301" s="3" t="s">
        <v>62</v>
      </c>
      <c r="F2301" s="3">
        <v>57</v>
      </c>
      <c r="G2301" s="3" t="s">
        <v>134</v>
      </c>
      <c r="H2301" s="3" t="s">
        <v>43</v>
      </c>
      <c r="I2301" s="3" t="s">
        <v>82</v>
      </c>
      <c r="J2301" s="3" t="s">
        <v>52</v>
      </c>
      <c r="K2301" s="3">
        <v>37</v>
      </c>
      <c r="L2301" s="3" t="s">
        <v>151</v>
      </c>
      <c r="M2301" s="3" t="str">
        <f>IF(shopping_behavior_updated[[#This Row],[Subscription Status]]="","desconocido",shopping_behavior_updated[[#This Row],[Subscription Status]])</f>
        <v>No</v>
      </c>
      <c r="N2301" s="3" t="s">
        <v>73</v>
      </c>
      <c r="O2301" s="3" t="s">
        <v>151</v>
      </c>
      <c r="P2301" s="3" t="s">
        <v>151</v>
      </c>
      <c r="Q2301" s="3">
        <v>48</v>
      </c>
      <c r="R2301" s="3" t="s">
        <v>38</v>
      </c>
      <c r="S2301" s="3" t="s">
        <v>96</v>
      </c>
      <c r="T2301" s="3">
        <f>COUNTBLANK(shopping_behavior_updated[Customer ID])</f>
        <v>0</v>
      </c>
      <c r="U2301" s="3">
        <f>IF(IFERROR(VLOOKUP(shopping_behavior_updated[[#This Row],[Customer ID]],A2302:$A$3902,1,FALSE),0),1,0)</f>
        <v>0</v>
      </c>
    </row>
    <row r="2302" spans="1:21" x14ac:dyDescent="0.2">
      <c r="A2302" s="3">
        <v>2301</v>
      </c>
      <c r="B2302" s="3">
        <v>18</v>
      </c>
      <c r="C2302" s="3" t="s">
        <v>18</v>
      </c>
      <c r="D2302" s="3" t="s">
        <v>61</v>
      </c>
      <c r="E2302" s="3" t="s">
        <v>62</v>
      </c>
      <c r="F2302" s="3">
        <v>88</v>
      </c>
      <c r="G2302" s="3" t="s">
        <v>137</v>
      </c>
      <c r="H2302" s="3" t="s">
        <v>91</v>
      </c>
      <c r="I2302" s="3" t="s">
        <v>92</v>
      </c>
      <c r="J2302" s="3" t="s">
        <v>52</v>
      </c>
      <c r="K2302" s="3">
        <v>44</v>
      </c>
      <c r="L2302" s="3" t="s">
        <v>151</v>
      </c>
      <c r="M2302" s="3" t="str">
        <f>IF(shopping_behavior_updated[[#This Row],[Subscription Status]]="","desconocido",shopping_behavior_updated[[#This Row],[Subscription Status]])</f>
        <v>No</v>
      </c>
      <c r="N2302" s="3" t="s">
        <v>69</v>
      </c>
      <c r="O2302" s="3" t="s">
        <v>151</v>
      </c>
      <c r="P2302" s="3" t="s">
        <v>151</v>
      </c>
      <c r="Q2302" s="3">
        <v>38</v>
      </c>
      <c r="R2302" s="3" t="s">
        <v>38</v>
      </c>
      <c r="S2302" s="3" t="s">
        <v>87</v>
      </c>
      <c r="T2302" s="3">
        <f>COUNTBLANK(shopping_behavior_updated[Customer ID])</f>
        <v>0</v>
      </c>
      <c r="U2302" s="3">
        <f>IF(IFERROR(VLOOKUP(shopping_behavior_updated[[#This Row],[Customer ID]],A2303:$A$3902,1,FALSE),0),1,0)</f>
        <v>0</v>
      </c>
    </row>
    <row r="2303" spans="1:21" x14ac:dyDescent="0.2">
      <c r="A2303" s="3">
        <v>2302</v>
      </c>
      <c r="B2303" s="3">
        <v>37</v>
      </c>
      <c r="C2303" s="3" t="s">
        <v>18</v>
      </c>
      <c r="D2303" s="3" t="s">
        <v>94</v>
      </c>
      <c r="E2303" s="3" t="s">
        <v>20</v>
      </c>
      <c r="F2303" s="3">
        <v>20</v>
      </c>
      <c r="G2303" s="3" t="s">
        <v>30</v>
      </c>
      <c r="H2303" s="3" t="s">
        <v>22</v>
      </c>
      <c r="I2303" s="3" t="s">
        <v>47</v>
      </c>
      <c r="J2303" s="3" t="s">
        <v>24</v>
      </c>
      <c r="K2303" s="3">
        <v>29</v>
      </c>
      <c r="L2303" s="3" t="s">
        <v>151</v>
      </c>
      <c r="M2303" s="3" t="str">
        <f>IF(shopping_behavior_updated[[#This Row],[Subscription Status]]="","desconocido",shopping_behavior_updated[[#This Row],[Subscription Status]])</f>
        <v>No</v>
      </c>
      <c r="N2303" s="3" t="s">
        <v>44</v>
      </c>
      <c r="O2303" s="3" t="s">
        <v>151</v>
      </c>
      <c r="P2303" s="3" t="s">
        <v>151</v>
      </c>
      <c r="Q2303" s="3">
        <v>21</v>
      </c>
      <c r="R2303" s="3" t="s">
        <v>85</v>
      </c>
      <c r="S2303" s="3" t="s">
        <v>48</v>
      </c>
      <c r="T2303" s="3">
        <f>COUNTBLANK(shopping_behavior_updated[Customer ID])</f>
        <v>0</v>
      </c>
      <c r="U2303" s="3">
        <f>IF(IFERROR(VLOOKUP(shopping_behavior_updated[[#This Row],[Customer ID]],A2304:$A$3902,1,FALSE),0),1,0)</f>
        <v>0</v>
      </c>
    </row>
    <row r="2304" spans="1:21" x14ac:dyDescent="0.2">
      <c r="A2304" s="3">
        <v>2303</v>
      </c>
      <c r="B2304" s="3">
        <v>36</v>
      </c>
      <c r="C2304" s="3" t="s">
        <v>18</v>
      </c>
      <c r="D2304" s="3" t="s">
        <v>132</v>
      </c>
      <c r="E2304" s="3" t="s">
        <v>66</v>
      </c>
      <c r="F2304" s="3">
        <v>39</v>
      </c>
      <c r="G2304" s="3" t="s">
        <v>55</v>
      </c>
      <c r="H2304" s="3" t="s">
        <v>22</v>
      </c>
      <c r="I2304" s="3" t="s">
        <v>68</v>
      </c>
      <c r="J2304" s="3" t="s">
        <v>52</v>
      </c>
      <c r="K2304" s="3">
        <v>36</v>
      </c>
      <c r="L2304" s="3" t="s">
        <v>151</v>
      </c>
      <c r="M2304" s="3" t="str">
        <f>IF(shopping_behavior_updated[[#This Row],[Subscription Status]]="","desconocido",shopping_behavior_updated[[#This Row],[Subscription Status]])</f>
        <v>No</v>
      </c>
      <c r="N2304" s="3" t="s">
        <v>73</v>
      </c>
      <c r="O2304" s="3" t="s">
        <v>151</v>
      </c>
      <c r="P2304" s="3" t="s">
        <v>151</v>
      </c>
      <c r="Q2304" s="3">
        <v>38</v>
      </c>
      <c r="R2304" s="3" t="s">
        <v>27</v>
      </c>
      <c r="S2304" s="3" t="s">
        <v>87</v>
      </c>
      <c r="T2304" s="3">
        <f>COUNTBLANK(shopping_behavior_updated[Customer ID])</f>
        <v>0</v>
      </c>
      <c r="U2304" s="3">
        <f>IF(IFERROR(VLOOKUP(shopping_behavior_updated[[#This Row],[Customer ID]],A2305:$A$3902,1,FALSE),0),1,0)</f>
        <v>0</v>
      </c>
    </row>
    <row r="2305" spans="1:21" x14ac:dyDescent="0.2">
      <c r="A2305" s="3">
        <v>2304</v>
      </c>
      <c r="B2305" s="3">
        <v>51</v>
      </c>
      <c r="C2305" s="3" t="s">
        <v>18</v>
      </c>
      <c r="D2305" s="3" t="s">
        <v>88</v>
      </c>
      <c r="E2305" s="3" t="s">
        <v>66</v>
      </c>
      <c r="F2305" s="3">
        <v>71</v>
      </c>
      <c r="G2305" s="3" t="s">
        <v>126</v>
      </c>
      <c r="H2305" s="3" t="s">
        <v>35</v>
      </c>
      <c r="I2305" s="3" t="s">
        <v>117</v>
      </c>
      <c r="J2305" s="3" t="s">
        <v>36</v>
      </c>
      <c r="K2305" s="3">
        <v>48</v>
      </c>
      <c r="L2305" s="3" t="s">
        <v>151</v>
      </c>
      <c r="M2305" s="3" t="str">
        <f>IF(shopping_behavior_updated[[#This Row],[Subscription Status]]="","desconocido",shopping_behavior_updated[[#This Row],[Subscription Status]])</f>
        <v>No</v>
      </c>
      <c r="N2305" s="3" t="s">
        <v>69</v>
      </c>
      <c r="O2305" s="3" t="s">
        <v>151</v>
      </c>
      <c r="P2305" s="3" t="s">
        <v>151</v>
      </c>
      <c r="Q2305" s="3">
        <v>31</v>
      </c>
      <c r="R2305" s="3" t="s">
        <v>38</v>
      </c>
      <c r="S2305" s="3" t="s">
        <v>28</v>
      </c>
      <c r="T2305" s="3">
        <f>COUNTBLANK(shopping_behavior_updated[Customer ID])</f>
        <v>0</v>
      </c>
      <c r="U2305" s="3">
        <f>IF(IFERROR(VLOOKUP(shopping_behavior_updated[[#This Row],[Customer ID]],A2306:$A$3902,1,FALSE),0),1,0)</f>
        <v>0</v>
      </c>
    </row>
    <row r="2306" spans="1:21" x14ac:dyDescent="0.2">
      <c r="A2306" s="3">
        <v>2305</v>
      </c>
      <c r="B2306" s="3">
        <v>26</v>
      </c>
      <c r="C2306" s="3" t="s">
        <v>18</v>
      </c>
      <c r="D2306" s="3" t="s">
        <v>103</v>
      </c>
      <c r="E2306" s="3" t="s">
        <v>20</v>
      </c>
      <c r="F2306" s="3">
        <v>73</v>
      </c>
      <c r="G2306" s="3" t="s">
        <v>59</v>
      </c>
      <c r="H2306" s="3" t="s">
        <v>22</v>
      </c>
      <c r="I2306" s="3" t="s">
        <v>64</v>
      </c>
      <c r="J2306" s="3" t="s">
        <v>24</v>
      </c>
      <c r="K2306" s="3">
        <v>47</v>
      </c>
      <c r="L2306" s="3" t="s">
        <v>151</v>
      </c>
      <c r="M2306" s="3" t="str">
        <f>IF(shopping_behavior_updated[[#This Row],[Subscription Status]]="","desconocido",shopping_behavior_updated[[#This Row],[Subscription Status]])</f>
        <v>No</v>
      </c>
      <c r="N2306" s="3" t="s">
        <v>37</v>
      </c>
      <c r="O2306" s="3" t="s">
        <v>151</v>
      </c>
      <c r="P2306" s="3" t="s">
        <v>151</v>
      </c>
      <c r="Q2306" s="3">
        <v>9</v>
      </c>
      <c r="R2306" s="3" t="s">
        <v>85</v>
      </c>
      <c r="S2306" s="3" t="s">
        <v>28</v>
      </c>
      <c r="T2306" s="3">
        <f>COUNTBLANK(shopping_behavior_updated[Customer ID])</f>
        <v>0</v>
      </c>
      <c r="U2306" s="3">
        <f>IF(IFERROR(VLOOKUP(shopping_behavior_updated[[#This Row],[Customer ID]],A2307:$A$3902,1,FALSE),0),1,0)</f>
        <v>0</v>
      </c>
    </row>
    <row r="2307" spans="1:21" x14ac:dyDescent="0.2">
      <c r="A2307" s="3">
        <v>2306</v>
      </c>
      <c r="B2307" s="3">
        <v>68</v>
      </c>
      <c r="C2307" s="3" t="s">
        <v>18</v>
      </c>
      <c r="D2307" s="3" t="s">
        <v>65</v>
      </c>
      <c r="E2307" s="3" t="s">
        <v>66</v>
      </c>
      <c r="F2307" s="3">
        <v>63</v>
      </c>
      <c r="G2307" s="3" t="s">
        <v>30</v>
      </c>
      <c r="H2307" s="3" t="s">
        <v>43</v>
      </c>
      <c r="I2307" s="3" t="s">
        <v>79</v>
      </c>
      <c r="J2307" s="3" t="s">
        <v>52</v>
      </c>
      <c r="K2307" s="3">
        <v>26</v>
      </c>
      <c r="L2307" s="3" t="s">
        <v>151</v>
      </c>
      <c r="M2307" s="3" t="str">
        <f>IF(shopping_behavior_updated[[#This Row],[Subscription Status]]="","desconocido",shopping_behavior_updated[[#This Row],[Subscription Status]])</f>
        <v>No</v>
      </c>
      <c r="N2307" s="3" t="s">
        <v>37</v>
      </c>
      <c r="O2307" s="3" t="s">
        <v>151</v>
      </c>
      <c r="P2307" s="3" t="s">
        <v>151</v>
      </c>
      <c r="Q2307" s="3">
        <v>47</v>
      </c>
      <c r="R2307" s="3" t="s">
        <v>32</v>
      </c>
      <c r="S2307" s="3" t="s">
        <v>39</v>
      </c>
      <c r="T2307" s="3">
        <f>COUNTBLANK(shopping_behavior_updated[Customer ID])</f>
        <v>0</v>
      </c>
      <c r="U2307" s="3">
        <f>IF(IFERROR(VLOOKUP(shopping_behavior_updated[[#This Row],[Customer ID]],A2308:$A$3902,1,FALSE),0),1,0)</f>
        <v>0</v>
      </c>
    </row>
    <row r="2308" spans="1:21" x14ac:dyDescent="0.2">
      <c r="A2308" s="3">
        <v>2307</v>
      </c>
      <c r="B2308" s="3">
        <v>27</v>
      </c>
      <c r="C2308" s="3" t="s">
        <v>18</v>
      </c>
      <c r="D2308" s="3" t="s">
        <v>142</v>
      </c>
      <c r="E2308" s="3" t="s">
        <v>66</v>
      </c>
      <c r="F2308" s="3">
        <v>78</v>
      </c>
      <c r="G2308" s="3" t="s">
        <v>102</v>
      </c>
      <c r="H2308" s="3" t="s">
        <v>22</v>
      </c>
      <c r="I2308" s="3" t="s">
        <v>64</v>
      </c>
      <c r="J2308" s="3" t="s">
        <v>24</v>
      </c>
      <c r="K2308" s="3">
        <v>34</v>
      </c>
      <c r="L2308" s="3" t="s">
        <v>151</v>
      </c>
      <c r="M2308" s="3" t="str">
        <f>IF(shopping_behavior_updated[[#This Row],[Subscription Status]]="","desconocido",shopping_behavior_updated[[#This Row],[Subscription Status]])</f>
        <v>No</v>
      </c>
      <c r="N2308" s="3" t="s">
        <v>53</v>
      </c>
      <c r="O2308" s="3" t="s">
        <v>151</v>
      </c>
      <c r="P2308" s="3" t="s">
        <v>151</v>
      </c>
      <c r="Q2308" s="3">
        <v>8</v>
      </c>
      <c r="R2308" s="3" t="s">
        <v>32</v>
      </c>
      <c r="S2308" s="3" t="s">
        <v>75</v>
      </c>
      <c r="T2308" s="3">
        <f>COUNTBLANK(shopping_behavior_updated[Customer ID])</f>
        <v>0</v>
      </c>
      <c r="U2308" s="3">
        <f>IF(IFERROR(VLOOKUP(shopping_behavior_updated[[#This Row],[Customer ID]],A2309:$A$3902,1,FALSE),0),1,0)</f>
        <v>0</v>
      </c>
    </row>
    <row r="2309" spans="1:21" x14ac:dyDescent="0.2">
      <c r="A2309" s="3">
        <v>2308</v>
      </c>
      <c r="B2309" s="3">
        <v>28</v>
      </c>
      <c r="C2309" s="3" t="s">
        <v>18</v>
      </c>
      <c r="D2309" s="3" t="s">
        <v>86</v>
      </c>
      <c r="E2309" s="3" t="s">
        <v>20</v>
      </c>
      <c r="F2309" s="3">
        <v>96</v>
      </c>
      <c r="G2309" s="3" t="s">
        <v>67</v>
      </c>
      <c r="H2309" s="3" t="s">
        <v>22</v>
      </c>
      <c r="I2309" s="3" t="s">
        <v>95</v>
      </c>
      <c r="J2309" s="3" t="s">
        <v>56</v>
      </c>
      <c r="K2309" s="3">
        <v>35</v>
      </c>
      <c r="L2309" s="3" t="s">
        <v>151</v>
      </c>
      <c r="M2309" s="3" t="str">
        <f>IF(shopping_behavior_updated[[#This Row],[Subscription Status]]="","desconocido",shopping_behavior_updated[[#This Row],[Subscription Status]])</f>
        <v>No</v>
      </c>
      <c r="N2309" s="3" t="s">
        <v>44</v>
      </c>
      <c r="O2309" s="3" t="s">
        <v>151</v>
      </c>
      <c r="P2309" s="3" t="s">
        <v>151</v>
      </c>
      <c r="Q2309" s="3">
        <v>30</v>
      </c>
      <c r="R2309" s="3" t="s">
        <v>85</v>
      </c>
      <c r="S2309" s="3" t="s">
        <v>48</v>
      </c>
      <c r="T2309" s="3">
        <f>COUNTBLANK(shopping_behavior_updated[Customer ID])</f>
        <v>0</v>
      </c>
      <c r="U2309" s="3">
        <f>IF(IFERROR(VLOOKUP(shopping_behavior_updated[[#This Row],[Customer ID]],A2310:$A$3902,1,FALSE),0),1,0)</f>
        <v>0</v>
      </c>
    </row>
    <row r="2310" spans="1:21" x14ac:dyDescent="0.2">
      <c r="A2310" s="3">
        <v>2309</v>
      </c>
      <c r="B2310" s="3">
        <v>49</v>
      </c>
      <c r="C2310" s="3" t="s">
        <v>18</v>
      </c>
      <c r="D2310" s="3" t="s">
        <v>88</v>
      </c>
      <c r="E2310" s="3" t="s">
        <v>66</v>
      </c>
      <c r="F2310" s="3">
        <v>81</v>
      </c>
      <c r="G2310" s="3" t="s">
        <v>113</v>
      </c>
      <c r="H2310" s="3" t="s">
        <v>43</v>
      </c>
      <c r="I2310" s="3" t="s">
        <v>84</v>
      </c>
      <c r="J2310" s="3" t="s">
        <v>24</v>
      </c>
      <c r="K2310" s="3">
        <v>34</v>
      </c>
      <c r="L2310" s="3" t="s">
        <v>151</v>
      </c>
      <c r="M2310" s="3" t="str">
        <f>IF(shopping_behavior_updated[[#This Row],[Subscription Status]]="","desconocido",shopping_behavior_updated[[#This Row],[Subscription Status]])</f>
        <v>No</v>
      </c>
      <c r="N2310" s="3" t="s">
        <v>69</v>
      </c>
      <c r="O2310" s="3" t="s">
        <v>151</v>
      </c>
      <c r="P2310" s="3" t="s">
        <v>151</v>
      </c>
      <c r="Q2310" s="3">
        <v>22</v>
      </c>
      <c r="R2310" s="3" t="s">
        <v>74</v>
      </c>
      <c r="S2310" s="3" t="s">
        <v>57</v>
      </c>
      <c r="T2310" s="3">
        <f>COUNTBLANK(shopping_behavior_updated[Customer ID])</f>
        <v>0</v>
      </c>
      <c r="U2310" s="3">
        <f>IF(IFERROR(VLOOKUP(shopping_behavior_updated[[#This Row],[Customer ID]],A2311:$A$3902,1,FALSE),0),1,0)</f>
        <v>0</v>
      </c>
    </row>
    <row r="2311" spans="1:21" x14ac:dyDescent="0.2">
      <c r="A2311" s="3">
        <v>2310</v>
      </c>
      <c r="B2311" s="3">
        <v>70</v>
      </c>
      <c r="C2311" s="3" t="s">
        <v>18</v>
      </c>
      <c r="D2311" s="3" t="s">
        <v>80</v>
      </c>
      <c r="E2311" s="3" t="s">
        <v>20</v>
      </c>
      <c r="F2311" s="3">
        <v>95</v>
      </c>
      <c r="G2311" s="3" t="s">
        <v>138</v>
      </c>
      <c r="H2311" s="3" t="s">
        <v>35</v>
      </c>
      <c r="I2311" s="3" t="s">
        <v>79</v>
      </c>
      <c r="J2311" s="3" t="s">
        <v>56</v>
      </c>
      <c r="K2311" s="3">
        <v>5</v>
      </c>
      <c r="L2311" s="3" t="s">
        <v>151</v>
      </c>
      <c r="M2311" s="3" t="str">
        <f>IF(shopping_behavior_updated[[#This Row],[Subscription Status]]="","desconocido",shopping_behavior_updated[[#This Row],[Subscription Status]])</f>
        <v>No</v>
      </c>
      <c r="N2311" s="3" t="s">
        <v>69</v>
      </c>
      <c r="O2311" s="3" t="s">
        <v>151</v>
      </c>
      <c r="P2311" s="3" t="s">
        <v>151</v>
      </c>
      <c r="Q2311" s="3">
        <v>3</v>
      </c>
      <c r="R2311" s="3" t="s">
        <v>74</v>
      </c>
      <c r="S2311" s="3" t="s">
        <v>57</v>
      </c>
      <c r="T2311" s="3">
        <f>COUNTBLANK(shopping_behavior_updated[Customer ID])</f>
        <v>0</v>
      </c>
      <c r="U2311" s="3">
        <f>IF(IFERROR(VLOOKUP(shopping_behavior_updated[[#This Row],[Customer ID]],A2312:$A$3902,1,FALSE),0),1,0)</f>
        <v>0</v>
      </c>
    </row>
    <row r="2312" spans="1:21" x14ac:dyDescent="0.2">
      <c r="A2312" s="3">
        <v>2311</v>
      </c>
      <c r="B2312" s="3">
        <v>30</v>
      </c>
      <c r="C2312" s="3" t="s">
        <v>18</v>
      </c>
      <c r="D2312" s="3" t="s">
        <v>142</v>
      </c>
      <c r="E2312" s="3" t="s">
        <v>66</v>
      </c>
      <c r="F2312" s="3">
        <v>68</v>
      </c>
      <c r="G2312" s="3" t="s">
        <v>140</v>
      </c>
      <c r="H2312" s="3" t="s">
        <v>43</v>
      </c>
      <c r="I2312" s="3" t="s">
        <v>108</v>
      </c>
      <c r="J2312" s="3" t="s">
        <v>36</v>
      </c>
      <c r="K2312" s="3">
        <v>46</v>
      </c>
      <c r="L2312" s="3" t="s">
        <v>151</v>
      </c>
      <c r="M2312" s="3" t="str">
        <f>IF(shopping_behavior_updated[[#This Row],[Subscription Status]]="","desconocido",shopping_behavior_updated[[#This Row],[Subscription Status]])</f>
        <v>No</v>
      </c>
      <c r="N2312" s="3" t="s">
        <v>53</v>
      </c>
      <c r="O2312" s="3" t="s">
        <v>151</v>
      </c>
      <c r="P2312" s="3" t="s">
        <v>151</v>
      </c>
      <c r="Q2312" s="3">
        <v>15</v>
      </c>
      <c r="R2312" s="3" t="s">
        <v>45</v>
      </c>
      <c r="S2312" s="3" t="s">
        <v>87</v>
      </c>
      <c r="T2312" s="3">
        <f>COUNTBLANK(shopping_behavior_updated[Customer ID])</f>
        <v>0</v>
      </c>
      <c r="U2312" s="3">
        <f>IF(IFERROR(VLOOKUP(shopping_behavior_updated[[#This Row],[Customer ID]],A2313:$A$3902,1,FALSE),0),1,0)</f>
        <v>0</v>
      </c>
    </row>
    <row r="2313" spans="1:21" x14ac:dyDescent="0.2">
      <c r="A2313" s="3">
        <v>2312</v>
      </c>
      <c r="B2313" s="3">
        <v>27</v>
      </c>
      <c r="C2313" s="3" t="s">
        <v>18</v>
      </c>
      <c r="D2313" s="3" t="s">
        <v>49</v>
      </c>
      <c r="E2313" s="3" t="s">
        <v>41</v>
      </c>
      <c r="F2313" s="3">
        <v>28</v>
      </c>
      <c r="G2313" s="3" t="s">
        <v>55</v>
      </c>
      <c r="H2313" s="3" t="s">
        <v>22</v>
      </c>
      <c r="I2313" s="3" t="s">
        <v>79</v>
      </c>
      <c r="J2313" s="3" t="s">
        <v>36</v>
      </c>
      <c r="K2313" s="3">
        <v>48</v>
      </c>
      <c r="L2313" s="3" t="s">
        <v>151</v>
      </c>
      <c r="M2313" s="3" t="str">
        <f>IF(shopping_behavior_updated[[#This Row],[Subscription Status]]="","desconocido",shopping_behavior_updated[[#This Row],[Subscription Status]])</f>
        <v>No</v>
      </c>
      <c r="N2313" s="3" t="s">
        <v>69</v>
      </c>
      <c r="O2313" s="3" t="s">
        <v>151</v>
      </c>
      <c r="P2313" s="3" t="s">
        <v>151</v>
      </c>
      <c r="Q2313" s="3">
        <v>10</v>
      </c>
      <c r="R2313" s="3" t="s">
        <v>74</v>
      </c>
      <c r="S2313" s="3" t="s">
        <v>96</v>
      </c>
      <c r="T2313" s="3">
        <f>COUNTBLANK(shopping_behavior_updated[Customer ID])</f>
        <v>0</v>
      </c>
      <c r="U2313" s="3">
        <f>IF(IFERROR(VLOOKUP(shopping_behavior_updated[[#This Row],[Customer ID]],A2314:$A$3902,1,FALSE),0),1,0)</f>
        <v>0</v>
      </c>
    </row>
    <row r="2314" spans="1:21" x14ac:dyDescent="0.2">
      <c r="A2314" s="3">
        <v>2313</v>
      </c>
      <c r="B2314" s="3">
        <v>19</v>
      </c>
      <c r="C2314" s="3" t="s">
        <v>18</v>
      </c>
      <c r="D2314" s="3" t="s">
        <v>112</v>
      </c>
      <c r="E2314" s="3" t="s">
        <v>20</v>
      </c>
      <c r="F2314" s="3">
        <v>30</v>
      </c>
      <c r="G2314" s="3" t="s">
        <v>128</v>
      </c>
      <c r="H2314" s="3" t="s">
        <v>22</v>
      </c>
      <c r="I2314" s="3" t="s">
        <v>82</v>
      </c>
      <c r="J2314" s="3" t="s">
        <v>52</v>
      </c>
      <c r="K2314" s="3">
        <v>37</v>
      </c>
      <c r="L2314" s="3" t="s">
        <v>151</v>
      </c>
      <c r="M2314" s="3" t="str">
        <f>IF(shopping_behavior_updated[[#This Row],[Subscription Status]]="","desconocido",shopping_behavior_updated[[#This Row],[Subscription Status]])</f>
        <v>No</v>
      </c>
      <c r="N2314" s="3" t="s">
        <v>37</v>
      </c>
      <c r="O2314" s="3" t="s">
        <v>151</v>
      </c>
      <c r="P2314" s="3" t="s">
        <v>151</v>
      </c>
      <c r="Q2314" s="3">
        <v>19</v>
      </c>
      <c r="R2314" s="3" t="s">
        <v>32</v>
      </c>
      <c r="S2314" s="3" t="s">
        <v>96</v>
      </c>
      <c r="T2314" s="3">
        <f>COUNTBLANK(shopping_behavior_updated[Customer ID])</f>
        <v>0</v>
      </c>
      <c r="U2314" s="3">
        <f>IF(IFERROR(VLOOKUP(shopping_behavior_updated[[#This Row],[Customer ID]],A2315:$A$3902,1,FALSE),0),1,0)</f>
        <v>0</v>
      </c>
    </row>
    <row r="2315" spans="1:21" x14ac:dyDescent="0.2">
      <c r="A2315" s="3">
        <v>2314</v>
      </c>
      <c r="B2315" s="3">
        <v>64</v>
      </c>
      <c r="C2315" s="3" t="s">
        <v>18</v>
      </c>
      <c r="D2315" s="3" t="s">
        <v>80</v>
      </c>
      <c r="E2315" s="3" t="s">
        <v>20</v>
      </c>
      <c r="F2315" s="3">
        <v>31</v>
      </c>
      <c r="G2315" s="3" t="s">
        <v>141</v>
      </c>
      <c r="H2315" s="3" t="s">
        <v>43</v>
      </c>
      <c r="I2315" s="3" t="s">
        <v>93</v>
      </c>
      <c r="J2315" s="3" t="s">
        <v>52</v>
      </c>
      <c r="K2315" s="3">
        <v>47</v>
      </c>
      <c r="L2315" s="3" t="s">
        <v>151</v>
      </c>
      <c r="M2315" s="3" t="str">
        <f>IF(shopping_behavior_updated[[#This Row],[Subscription Status]]="","desconocido",shopping_behavior_updated[[#This Row],[Subscription Status]])</f>
        <v>No</v>
      </c>
      <c r="N2315" s="3" t="s">
        <v>44</v>
      </c>
      <c r="O2315" s="3" t="s">
        <v>151</v>
      </c>
      <c r="P2315" s="3" t="s">
        <v>151</v>
      </c>
      <c r="Q2315" s="3">
        <v>36</v>
      </c>
      <c r="R2315" s="3" t="s">
        <v>74</v>
      </c>
      <c r="S2315" s="3" t="s">
        <v>28</v>
      </c>
      <c r="T2315" s="3">
        <f>COUNTBLANK(shopping_behavior_updated[Customer ID])</f>
        <v>0</v>
      </c>
      <c r="U2315" s="3">
        <f>IF(IFERROR(VLOOKUP(shopping_behavior_updated[[#This Row],[Customer ID]],A2316:$A$3902,1,FALSE),0),1,0)</f>
        <v>0</v>
      </c>
    </row>
    <row r="2316" spans="1:21" x14ac:dyDescent="0.2">
      <c r="A2316" s="3">
        <v>2315</v>
      </c>
      <c r="B2316" s="3">
        <v>42</v>
      </c>
      <c r="C2316" s="3" t="s">
        <v>18</v>
      </c>
      <c r="D2316" s="3" t="s">
        <v>65</v>
      </c>
      <c r="E2316" s="3" t="s">
        <v>66</v>
      </c>
      <c r="F2316" s="3">
        <v>95</v>
      </c>
      <c r="G2316" s="3" t="s">
        <v>140</v>
      </c>
      <c r="H2316" s="3" t="s">
        <v>91</v>
      </c>
      <c r="I2316" s="3" t="s">
        <v>109</v>
      </c>
      <c r="J2316" s="3" t="s">
        <v>24</v>
      </c>
      <c r="K2316" s="3">
        <v>44</v>
      </c>
      <c r="L2316" s="3" t="s">
        <v>151</v>
      </c>
      <c r="M2316" s="3" t="str">
        <f>IF(shopping_behavior_updated[[#This Row],[Subscription Status]]="","desconocido",shopping_behavior_updated[[#This Row],[Subscription Status]])</f>
        <v>No</v>
      </c>
      <c r="N2316" s="3" t="s">
        <v>26</v>
      </c>
      <c r="O2316" s="3" t="s">
        <v>151</v>
      </c>
      <c r="P2316" s="3" t="s">
        <v>151</v>
      </c>
      <c r="Q2316" s="3">
        <v>12</v>
      </c>
      <c r="R2316" s="3" t="s">
        <v>74</v>
      </c>
      <c r="S2316" s="3" t="s">
        <v>96</v>
      </c>
      <c r="T2316" s="3">
        <f>COUNTBLANK(shopping_behavior_updated[Customer ID])</f>
        <v>0</v>
      </c>
      <c r="U2316" s="3">
        <f>IF(IFERROR(VLOOKUP(shopping_behavior_updated[[#This Row],[Customer ID]],A2317:$A$3902,1,FALSE),0),1,0)</f>
        <v>0</v>
      </c>
    </row>
    <row r="2317" spans="1:21" x14ac:dyDescent="0.2">
      <c r="A2317" s="3">
        <v>2316</v>
      </c>
      <c r="B2317" s="3">
        <v>69</v>
      </c>
      <c r="C2317" s="3" t="s">
        <v>18</v>
      </c>
      <c r="D2317" s="3" t="s">
        <v>124</v>
      </c>
      <c r="E2317" s="3" t="s">
        <v>20</v>
      </c>
      <c r="F2317" s="3">
        <v>79</v>
      </c>
      <c r="G2317" s="3" t="s">
        <v>128</v>
      </c>
      <c r="H2317" s="3" t="s">
        <v>43</v>
      </c>
      <c r="I2317" s="3" t="s">
        <v>125</v>
      </c>
      <c r="J2317" s="3" t="s">
        <v>24</v>
      </c>
      <c r="K2317" s="3">
        <v>35</v>
      </c>
      <c r="L2317" s="3" t="s">
        <v>151</v>
      </c>
      <c r="M2317" s="3" t="str">
        <f>IF(shopping_behavior_updated[[#This Row],[Subscription Status]]="","desconocido",shopping_behavior_updated[[#This Row],[Subscription Status]])</f>
        <v>No</v>
      </c>
      <c r="N2317" s="3" t="s">
        <v>69</v>
      </c>
      <c r="O2317" s="3" t="s">
        <v>151</v>
      </c>
      <c r="P2317" s="3" t="s">
        <v>151</v>
      </c>
      <c r="Q2317" s="3">
        <v>49</v>
      </c>
      <c r="R2317" s="3" t="s">
        <v>85</v>
      </c>
      <c r="S2317" s="3" t="s">
        <v>57</v>
      </c>
      <c r="T2317" s="3">
        <f>COUNTBLANK(shopping_behavior_updated[Customer ID])</f>
        <v>0</v>
      </c>
      <c r="U2317" s="3">
        <f>IF(IFERROR(VLOOKUP(shopping_behavior_updated[[#This Row],[Customer ID]],A2318:$A$3902,1,FALSE),0),1,0)</f>
        <v>0</v>
      </c>
    </row>
    <row r="2318" spans="1:21" x14ac:dyDescent="0.2">
      <c r="A2318" s="3">
        <v>2317</v>
      </c>
      <c r="B2318" s="3">
        <v>28</v>
      </c>
      <c r="C2318" s="3" t="s">
        <v>18</v>
      </c>
      <c r="D2318" s="3" t="s">
        <v>49</v>
      </c>
      <c r="E2318" s="3" t="s">
        <v>41</v>
      </c>
      <c r="F2318" s="3">
        <v>39</v>
      </c>
      <c r="G2318" s="3" t="s">
        <v>55</v>
      </c>
      <c r="H2318" s="3" t="s">
        <v>22</v>
      </c>
      <c r="I2318" s="3" t="s">
        <v>133</v>
      </c>
      <c r="J2318" s="3" t="s">
        <v>24</v>
      </c>
      <c r="K2318" s="3">
        <v>38</v>
      </c>
      <c r="L2318" s="3" t="s">
        <v>151</v>
      </c>
      <c r="M2318" s="3" t="str">
        <f>IF(shopping_behavior_updated[[#This Row],[Subscription Status]]="","desconocido",shopping_behavior_updated[[#This Row],[Subscription Status]])</f>
        <v>No</v>
      </c>
      <c r="N2318" s="3" t="s">
        <v>53</v>
      </c>
      <c r="O2318" s="3" t="s">
        <v>151</v>
      </c>
      <c r="P2318" s="3" t="s">
        <v>151</v>
      </c>
      <c r="Q2318" s="3">
        <v>7</v>
      </c>
      <c r="R2318" s="3" t="s">
        <v>85</v>
      </c>
      <c r="S2318" s="3" t="s">
        <v>48</v>
      </c>
      <c r="T2318" s="3">
        <f>COUNTBLANK(shopping_behavior_updated[Customer ID])</f>
        <v>0</v>
      </c>
      <c r="U2318" s="3">
        <f>IF(IFERROR(VLOOKUP(shopping_behavior_updated[[#This Row],[Customer ID]],A2319:$A$3902,1,FALSE),0),1,0)</f>
        <v>0</v>
      </c>
    </row>
    <row r="2319" spans="1:21" x14ac:dyDescent="0.2">
      <c r="A2319" s="3">
        <v>2318</v>
      </c>
      <c r="B2319" s="3">
        <v>47</v>
      </c>
      <c r="C2319" s="3" t="s">
        <v>18</v>
      </c>
      <c r="D2319" s="3" t="s">
        <v>101</v>
      </c>
      <c r="E2319" s="3" t="s">
        <v>62</v>
      </c>
      <c r="F2319" s="3">
        <v>34</v>
      </c>
      <c r="G2319" s="3" t="s">
        <v>126</v>
      </c>
      <c r="H2319" s="3" t="s">
        <v>43</v>
      </c>
      <c r="I2319" s="3" t="s">
        <v>72</v>
      </c>
      <c r="J2319" s="3" t="s">
        <v>52</v>
      </c>
      <c r="K2319" s="3">
        <v>47</v>
      </c>
      <c r="L2319" s="3" t="s">
        <v>151</v>
      </c>
      <c r="M2319" s="3" t="str">
        <f>IF(shopping_behavior_updated[[#This Row],[Subscription Status]]="","desconocido",shopping_behavior_updated[[#This Row],[Subscription Status]])</f>
        <v>No</v>
      </c>
      <c r="N2319" s="3" t="s">
        <v>44</v>
      </c>
      <c r="O2319" s="3" t="s">
        <v>151</v>
      </c>
      <c r="P2319" s="3" t="s">
        <v>151</v>
      </c>
      <c r="Q2319" s="3">
        <v>28</v>
      </c>
      <c r="R2319" s="3" t="s">
        <v>74</v>
      </c>
      <c r="S2319" s="3" t="s">
        <v>87</v>
      </c>
      <c r="T2319" s="3">
        <f>COUNTBLANK(shopping_behavior_updated[Customer ID])</f>
        <v>0</v>
      </c>
      <c r="U2319" s="3">
        <f>IF(IFERROR(VLOOKUP(shopping_behavior_updated[[#This Row],[Customer ID]],A2320:$A$3902,1,FALSE),0),1,0)</f>
        <v>0</v>
      </c>
    </row>
    <row r="2320" spans="1:21" x14ac:dyDescent="0.2">
      <c r="A2320" s="3">
        <v>2319</v>
      </c>
      <c r="B2320" s="3">
        <v>69</v>
      </c>
      <c r="C2320" s="3" t="s">
        <v>18</v>
      </c>
      <c r="D2320" s="3" t="s">
        <v>103</v>
      </c>
      <c r="E2320" s="3" t="s">
        <v>20</v>
      </c>
      <c r="F2320" s="3">
        <v>28</v>
      </c>
      <c r="G2320" s="3" t="s">
        <v>50</v>
      </c>
      <c r="H2320" s="3" t="s">
        <v>22</v>
      </c>
      <c r="I2320" s="3" t="s">
        <v>51</v>
      </c>
      <c r="J2320" s="3" t="s">
        <v>36</v>
      </c>
      <c r="K2320" s="3">
        <v>31</v>
      </c>
      <c r="L2320" s="3" t="s">
        <v>151</v>
      </c>
      <c r="M2320" s="3" t="str">
        <f>IF(shopping_behavior_updated[[#This Row],[Subscription Status]]="","desconocido",shopping_behavior_updated[[#This Row],[Subscription Status]])</f>
        <v>No</v>
      </c>
      <c r="N2320" s="3" t="s">
        <v>73</v>
      </c>
      <c r="O2320" s="3" t="s">
        <v>151</v>
      </c>
      <c r="P2320" s="3" t="s">
        <v>151</v>
      </c>
      <c r="Q2320" s="3">
        <v>30</v>
      </c>
      <c r="R2320" s="3" t="s">
        <v>38</v>
      </c>
      <c r="S2320" s="3" t="s">
        <v>48</v>
      </c>
      <c r="T2320" s="3">
        <f>COUNTBLANK(shopping_behavior_updated[Customer ID])</f>
        <v>0</v>
      </c>
      <c r="U2320" s="3">
        <f>IF(IFERROR(VLOOKUP(shopping_behavior_updated[[#This Row],[Customer ID]],A2321:$A$3902,1,FALSE),0),1,0)</f>
        <v>0</v>
      </c>
    </row>
    <row r="2321" spans="1:21" x14ac:dyDescent="0.2">
      <c r="A2321" s="3">
        <v>2320</v>
      </c>
      <c r="B2321" s="3">
        <v>56</v>
      </c>
      <c r="C2321" s="3" t="s">
        <v>18</v>
      </c>
      <c r="D2321" s="3" t="s">
        <v>40</v>
      </c>
      <c r="E2321" s="3" t="s">
        <v>41</v>
      </c>
      <c r="F2321" s="3">
        <v>38</v>
      </c>
      <c r="G2321" s="3" t="s">
        <v>30</v>
      </c>
      <c r="H2321" s="3" t="s">
        <v>91</v>
      </c>
      <c r="I2321" s="3" t="s">
        <v>47</v>
      </c>
      <c r="J2321" s="3" t="s">
        <v>24</v>
      </c>
      <c r="K2321" s="3">
        <v>5</v>
      </c>
      <c r="L2321" s="3" t="s">
        <v>151</v>
      </c>
      <c r="M2321" s="3" t="str">
        <f>IF(shopping_behavior_updated[[#This Row],[Subscription Status]]="","desconocido",shopping_behavior_updated[[#This Row],[Subscription Status]])</f>
        <v>No</v>
      </c>
      <c r="N2321" s="3" t="s">
        <v>37</v>
      </c>
      <c r="O2321" s="3" t="s">
        <v>151</v>
      </c>
      <c r="P2321" s="3" t="s">
        <v>151</v>
      </c>
      <c r="Q2321" s="3">
        <v>29</v>
      </c>
      <c r="R2321" s="3" t="s">
        <v>45</v>
      </c>
      <c r="S2321" s="3" t="s">
        <v>87</v>
      </c>
      <c r="T2321" s="3">
        <f>COUNTBLANK(shopping_behavior_updated[Customer ID])</f>
        <v>0</v>
      </c>
      <c r="U2321" s="3">
        <f>IF(IFERROR(VLOOKUP(shopping_behavior_updated[[#This Row],[Customer ID]],A2322:$A$3902,1,FALSE),0),1,0)</f>
        <v>0</v>
      </c>
    </row>
    <row r="2322" spans="1:21" x14ac:dyDescent="0.2">
      <c r="A2322" s="3">
        <v>2321</v>
      </c>
      <c r="B2322" s="3">
        <v>28</v>
      </c>
      <c r="C2322" s="3" t="s">
        <v>18</v>
      </c>
      <c r="D2322" s="3" t="s">
        <v>70</v>
      </c>
      <c r="E2322" s="3" t="s">
        <v>41</v>
      </c>
      <c r="F2322" s="3">
        <v>55</v>
      </c>
      <c r="G2322" s="3" t="s">
        <v>129</v>
      </c>
      <c r="H2322" s="3" t="s">
        <v>43</v>
      </c>
      <c r="I2322" s="3" t="s">
        <v>77</v>
      </c>
      <c r="J2322" s="3" t="s">
        <v>36</v>
      </c>
      <c r="K2322" s="3">
        <v>37</v>
      </c>
      <c r="L2322" s="3" t="s">
        <v>151</v>
      </c>
      <c r="M2322" s="3" t="str">
        <f>IF(shopping_behavior_updated[[#This Row],[Subscription Status]]="","desconocido",shopping_behavior_updated[[#This Row],[Subscription Status]])</f>
        <v>No</v>
      </c>
      <c r="N2322" s="3" t="s">
        <v>37</v>
      </c>
      <c r="O2322" s="3" t="s">
        <v>151</v>
      </c>
      <c r="P2322" s="3" t="s">
        <v>151</v>
      </c>
      <c r="Q2322" s="3">
        <v>9</v>
      </c>
      <c r="R2322" s="3" t="s">
        <v>85</v>
      </c>
      <c r="S2322" s="3" t="s">
        <v>96</v>
      </c>
      <c r="T2322" s="3">
        <f>COUNTBLANK(shopping_behavior_updated[Customer ID])</f>
        <v>0</v>
      </c>
      <c r="U2322" s="3">
        <f>IF(IFERROR(VLOOKUP(shopping_behavior_updated[[#This Row],[Customer ID]],A2323:$A$3902,1,FALSE),0),1,0)</f>
        <v>0</v>
      </c>
    </row>
    <row r="2323" spans="1:21" x14ac:dyDescent="0.2">
      <c r="A2323" s="3">
        <v>2322</v>
      </c>
      <c r="B2323" s="3">
        <v>50</v>
      </c>
      <c r="C2323" s="3" t="s">
        <v>18</v>
      </c>
      <c r="D2323" s="3" t="s">
        <v>40</v>
      </c>
      <c r="E2323" s="3" t="s">
        <v>41</v>
      </c>
      <c r="F2323" s="3">
        <v>31</v>
      </c>
      <c r="G2323" s="3" t="s">
        <v>111</v>
      </c>
      <c r="H2323" s="3" t="s">
        <v>43</v>
      </c>
      <c r="I2323" s="3" t="s">
        <v>117</v>
      </c>
      <c r="J2323" s="3" t="s">
        <v>24</v>
      </c>
      <c r="K2323" s="3">
        <v>3</v>
      </c>
      <c r="L2323" s="3" t="s">
        <v>151</v>
      </c>
      <c r="M2323" s="3" t="str">
        <f>IF(shopping_behavior_updated[[#This Row],[Subscription Status]]="","desconocido",shopping_behavior_updated[[#This Row],[Subscription Status]])</f>
        <v>No</v>
      </c>
      <c r="N2323" s="3" t="s">
        <v>44</v>
      </c>
      <c r="O2323" s="3" t="s">
        <v>151</v>
      </c>
      <c r="P2323" s="3" t="s">
        <v>151</v>
      </c>
      <c r="Q2323" s="3">
        <v>27</v>
      </c>
      <c r="R2323" s="3" t="s">
        <v>85</v>
      </c>
      <c r="S2323" s="3" t="s">
        <v>28</v>
      </c>
      <c r="T2323" s="3">
        <f>COUNTBLANK(shopping_behavior_updated[Customer ID])</f>
        <v>0</v>
      </c>
      <c r="U2323" s="3">
        <f>IF(IFERROR(VLOOKUP(shopping_behavior_updated[[#This Row],[Customer ID]],A2324:$A$3902,1,FALSE),0),1,0)</f>
        <v>0</v>
      </c>
    </row>
    <row r="2324" spans="1:21" x14ac:dyDescent="0.2">
      <c r="A2324" s="3">
        <v>2323</v>
      </c>
      <c r="B2324" s="3">
        <v>39</v>
      </c>
      <c r="C2324" s="3" t="s">
        <v>18</v>
      </c>
      <c r="D2324" s="3" t="s">
        <v>61</v>
      </c>
      <c r="E2324" s="3" t="s">
        <v>62</v>
      </c>
      <c r="F2324" s="3">
        <v>84</v>
      </c>
      <c r="G2324" s="3" t="s">
        <v>138</v>
      </c>
      <c r="H2324" s="3" t="s">
        <v>35</v>
      </c>
      <c r="I2324" s="3" t="s">
        <v>92</v>
      </c>
      <c r="J2324" s="3" t="s">
        <v>36</v>
      </c>
      <c r="K2324" s="3">
        <v>45</v>
      </c>
      <c r="L2324" s="3" t="s">
        <v>151</v>
      </c>
      <c r="M2324" s="3" t="str">
        <f>IF(shopping_behavior_updated[[#This Row],[Subscription Status]]="","desconocido",shopping_behavior_updated[[#This Row],[Subscription Status]])</f>
        <v>No</v>
      </c>
      <c r="N2324" s="3" t="s">
        <v>73</v>
      </c>
      <c r="O2324" s="3" t="s">
        <v>151</v>
      </c>
      <c r="P2324" s="3" t="s">
        <v>151</v>
      </c>
      <c r="Q2324" s="3">
        <v>21</v>
      </c>
      <c r="R2324" s="3" t="s">
        <v>27</v>
      </c>
      <c r="S2324" s="3" t="s">
        <v>28</v>
      </c>
      <c r="T2324" s="3">
        <f>COUNTBLANK(shopping_behavior_updated[Customer ID])</f>
        <v>0</v>
      </c>
      <c r="U2324" s="3">
        <f>IF(IFERROR(VLOOKUP(shopping_behavior_updated[[#This Row],[Customer ID]],A2325:$A$3902,1,FALSE),0),1,0)</f>
        <v>0</v>
      </c>
    </row>
    <row r="2325" spans="1:21" x14ac:dyDescent="0.2">
      <c r="A2325" s="3">
        <v>2324</v>
      </c>
      <c r="B2325" s="3">
        <v>35</v>
      </c>
      <c r="C2325" s="3" t="s">
        <v>18</v>
      </c>
      <c r="D2325" s="3" t="s">
        <v>142</v>
      </c>
      <c r="E2325" s="3" t="s">
        <v>66</v>
      </c>
      <c r="F2325" s="3">
        <v>93</v>
      </c>
      <c r="G2325" s="3" t="s">
        <v>127</v>
      </c>
      <c r="H2325" s="3" t="s">
        <v>22</v>
      </c>
      <c r="I2325" s="3" t="s">
        <v>51</v>
      </c>
      <c r="J2325" s="3" t="s">
        <v>24</v>
      </c>
      <c r="K2325" s="3">
        <v>47</v>
      </c>
      <c r="L2325" s="3" t="s">
        <v>151</v>
      </c>
      <c r="M2325" s="3" t="str">
        <f>IF(shopping_behavior_updated[[#This Row],[Subscription Status]]="","desconocido",shopping_behavior_updated[[#This Row],[Subscription Status]])</f>
        <v>No</v>
      </c>
      <c r="N2325" s="3" t="s">
        <v>26</v>
      </c>
      <c r="O2325" s="3" t="s">
        <v>151</v>
      </c>
      <c r="P2325" s="3" t="s">
        <v>151</v>
      </c>
      <c r="Q2325" s="3">
        <v>36</v>
      </c>
      <c r="R2325" s="3" t="s">
        <v>38</v>
      </c>
      <c r="S2325" s="3" t="s">
        <v>87</v>
      </c>
      <c r="T2325" s="3">
        <f>COUNTBLANK(shopping_behavior_updated[Customer ID])</f>
        <v>0</v>
      </c>
      <c r="U2325" s="3">
        <f>IF(IFERROR(VLOOKUP(shopping_behavior_updated[[#This Row],[Customer ID]],A2326:$A$3902,1,FALSE),0),1,0)</f>
        <v>0</v>
      </c>
    </row>
    <row r="2326" spans="1:21" x14ac:dyDescent="0.2">
      <c r="A2326" s="3">
        <v>2325</v>
      </c>
      <c r="B2326" s="3">
        <v>59</v>
      </c>
      <c r="C2326" s="3" t="s">
        <v>18</v>
      </c>
      <c r="D2326" s="3" t="s">
        <v>61</v>
      </c>
      <c r="E2326" s="3" t="s">
        <v>62</v>
      </c>
      <c r="F2326" s="3">
        <v>28</v>
      </c>
      <c r="G2326" s="3" t="s">
        <v>46</v>
      </c>
      <c r="H2326" s="3" t="s">
        <v>22</v>
      </c>
      <c r="I2326" s="3" t="s">
        <v>109</v>
      </c>
      <c r="J2326" s="3" t="s">
        <v>24</v>
      </c>
      <c r="K2326" s="3">
        <v>35</v>
      </c>
      <c r="L2326" s="3" t="s">
        <v>151</v>
      </c>
      <c r="M2326" s="3" t="str">
        <f>IF(shopping_behavior_updated[[#This Row],[Subscription Status]]="","desconocido",shopping_behavior_updated[[#This Row],[Subscription Status]])</f>
        <v>No</v>
      </c>
      <c r="N2326" s="3" t="s">
        <v>37</v>
      </c>
      <c r="O2326" s="3" t="s">
        <v>151</v>
      </c>
      <c r="P2326" s="3" t="s">
        <v>151</v>
      </c>
      <c r="Q2326" s="3">
        <v>19</v>
      </c>
      <c r="R2326" s="3" t="s">
        <v>85</v>
      </c>
      <c r="S2326" s="3" t="s">
        <v>48</v>
      </c>
      <c r="T2326" s="3">
        <f>COUNTBLANK(shopping_behavior_updated[Customer ID])</f>
        <v>0</v>
      </c>
      <c r="U2326" s="3">
        <f>IF(IFERROR(VLOOKUP(shopping_behavior_updated[[#This Row],[Customer ID]],A2327:$A$3902,1,FALSE),0),1,0)</f>
        <v>0</v>
      </c>
    </row>
    <row r="2327" spans="1:21" x14ac:dyDescent="0.2">
      <c r="A2327" s="3">
        <v>2326</v>
      </c>
      <c r="B2327" s="3">
        <v>44</v>
      </c>
      <c r="C2327" s="3" t="s">
        <v>18</v>
      </c>
      <c r="D2327" s="3" t="s">
        <v>136</v>
      </c>
      <c r="E2327" s="3" t="s">
        <v>41</v>
      </c>
      <c r="F2327" s="3">
        <v>55</v>
      </c>
      <c r="G2327" s="3" t="s">
        <v>83</v>
      </c>
      <c r="H2327" s="3" t="s">
        <v>43</v>
      </c>
      <c r="I2327" s="3" t="s">
        <v>60</v>
      </c>
      <c r="J2327" s="3" t="s">
        <v>52</v>
      </c>
      <c r="K2327" s="3">
        <v>44</v>
      </c>
      <c r="L2327" s="3" t="s">
        <v>151</v>
      </c>
      <c r="M2327" s="3" t="str">
        <f>IF(shopping_behavior_updated[[#This Row],[Subscription Status]]="","desconocido",shopping_behavior_updated[[#This Row],[Subscription Status]])</f>
        <v>No</v>
      </c>
      <c r="N2327" s="3" t="s">
        <v>69</v>
      </c>
      <c r="O2327" s="3" t="s">
        <v>151</v>
      </c>
      <c r="P2327" s="3" t="s">
        <v>151</v>
      </c>
      <c r="Q2327" s="3">
        <v>47</v>
      </c>
      <c r="R2327" s="3" t="s">
        <v>32</v>
      </c>
      <c r="S2327" s="3" t="s">
        <v>39</v>
      </c>
      <c r="T2327" s="3">
        <f>COUNTBLANK(shopping_behavior_updated[Customer ID])</f>
        <v>0</v>
      </c>
      <c r="U2327" s="3">
        <f>IF(IFERROR(VLOOKUP(shopping_behavior_updated[[#This Row],[Customer ID]],A2328:$A$3902,1,FALSE),0),1,0)</f>
        <v>0</v>
      </c>
    </row>
    <row r="2328" spans="1:21" x14ac:dyDescent="0.2">
      <c r="A2328" s="3">
        <v>2327</v>
      </c>
      <c r="B2328" s="3">
        <v>66</v>
      </c>
      <c r="C2328" s="3" t="s">
        <v>18</v>
      </c>
      <c r="D2328" s="3" t="s">
        <v>86</v>
      </c>
      <c r="E2328" s="3" t="s">
        <v>20</v>
      </c>
      <c r="F2328" s="3">
        <v>63</v>
      </c>
      <c r="G2328" s="3" t="s">
        <v>100</v>
      </c>
      <c r="H2328" s="3" t="s">
        <v>22</v>
      </c>
      <c r="I2328" s="3" t="s">
        <v>31</v>
      </c>
      <c r="J2328" s="3" t="s">
        <v>24</v>
      </c>
      <c r="K2328" s="3">
        <v>26</v>
      </c>
      <c r="L2328" s="3" t="s">
        <v>151</v>
      </c>
      <c r="M2328" s="3" t="str">
        <f>IF(shopping_behavior_updated[[#This Row],[Subscription Status]]="","desconocido",shopping_behavior_updated[[#This Row],[Subscription Status]])</f>
        <v>No</v>
      </c>
      <c r="N2328" s="3" t="s">
        <v>53</v>
      </c>
      <c r="O2328" s="3" t="s">
        <v>151</v>
      </c>
      <c r="P2328" s="3" t="s">
        <v>151</v>
      </c>
      <c r="Q2328" s="3">
        <v>38</v>
      </c>
      <c r="R2328" s="3" t="s">
        <v>74</v>
      </c>
      <c r="S2328" s="3" t="s">
        <v>48</v>
      </c>
      <c r="T2328" s="3">
        <f>COUNTBLANK(shopping_behavior_updated[Customer ID])</f>
        <v>0</v>
      </c>
      <c r="U2328" s="3">
        <f>IF(IFERROR(VLOOKUP(shopping_behavior_updated[[#This Row],[Customer ID]],A2329:$A$3902,1,FALSE),0),1,0)</f>
        <v>0</v>
      </c>
    </row>
    <row r="2329" spans="1:21" x14ac:dyDescent="0.2">
      <c r="A2329" s="3">
        <v>2328</v>
      </c>
      <c r="B2329" s="3">
        <v>20</v>
      </c>
      <c r="C2329" s="3" t="s">
        <v>18</v>
      </c>
      <c r="D2329" s="3" t="s">
        <v>86</v>
      </c>
      <c r="E2329" s="3" t="s">
        <v>20</v>
      </c>
      <c r="F2329" s="3">
        <v>94</v>
      </c>
      <c r="G2329" s="3" t="s">
        <v>89</v>
      </c>
      <c r="H2329" s="3" t="s">
        <v>43</v>
      </c>
      <c r="I2329" s="3" t="s">
        <v>107</v>
      </c>
      <c r="J2329" s="3" t="s">
        <v>24</v>
      </c>
      <c r="K2329" s="3">
        <v>42</v>
      </c>
      <c r="L2329" s="3" t="s">
        <v>151</v>
      </c>
      <c r="M2329" s="3" t="str">
        <f>IF(shopping_behavior_updated[[#This Row],[Subscription Status]]="","desconocido",shopping_behavior_updated[[#This Row],[Subscription Status]])</f>
        <v>No</v>
      </c>
      <c r="N2329" s="3" t="s">
        <v>69</v>
      </c>
      <c r="O2329" s="3" t="s">
        <v>151</v>
      </c>
      <c r="P2329" s="3" t="s">
        <v>151</v>
      </c>
      <c r="Q2329" s="3">
        <v>22</v>
      </c>
      <c r="R2329" s="3" t="s">
        <v>27</v>
      </c>
      <c r="S2329" s="3" t="s">
        <v>75</v>
      </c>
      <c r="T2329" s="3">
        <f>COUNTBLANK(shopping_behavior_updated[Customer ID])</f>
        <v>0</v>
      </c>
      <c r="U2329" s="3">
        <f>IF(IFERROR(VLOOKUP(shopping_behavior_updated[[#This Row],[Customer ID]],A2330:$A$3902,1,FALSE),0),1,0)</f>
        <v>0</v>
      </c>
    </row>
    <row r="2330" spans="1:21" x14ac:dyDescent="0.2">
      <c r="A2330" s="3">
        <v>2329</v>
      </c>
      <c r="B2330" s="3">
        <v>45</v>
      </c>
      <c r="C2330" s="3" t="s">
        <v>18</v>
      </c>
      <c r="D2330" s="3" t="s">
        <v>94</v>
      </c>
      <c r="E2330" s="3" t="s">
        <v>20</v>
      </c>
      <c r="F2330" s="3">
        <v>36</v>
      </c>
      <c r="G2330" s="3" t="s">
        <v>113</v>
      </c>
      <c r="H2330" s="3" t="s">
        <v>43</v>
      </c>
      <c r="I2330" s="3" t="s">
        <v>31</v>
      </c>
      <c r="J2330" s="3" t="s">
        <v>56</v>
      </c>
      <c r="K2330" s="3">
        <v>26</v>
      </c>
      <c r="L2330" s="3" t="s">
        <v>151</v>
      </c>
      <c r="M2330" s="3" t="str">
        <f>IF(shopping_behavior_updated[[#This Row],[Subscription Status]]="","desconocido",shopping_behavior_updated[[#This Row],[Subscription Status]])</f>
        <v>No</v>
      </c>
      <c r="N2330" s="3" t="s">
        <v>26</v>
      </c>
      <c r="O2330" s="3" t="s">
        <v>151</v>
      </c>
      <c r="P2330" s="3" t="s">
        <v>151</v>
      </c>
      <c r="Q2330" s="3">
        <v>29</v>
      </c>
      <c r="R2330" s="3" t="s">
        <v>27</v>
      </c>
      <c r="S2330" s="3" t="s">
        <v>75</v>
      </c>
      <c r="T2330" s="3">
        <f>COUNTBLANK(shopping_behavior_updated[Customer ID])</f>
        <v>0</v>
      </c>
      <c r="U2330" s="3">
        <f>IF(IFERROR(VLOOKUP(shopping_behavior_updated[[#This Row],[Customer ID]],A2331:$A$3902,1,FALSE),0),1,0)</f>
        <v>0</v>
      </c>
    </row>
    <row r="2331" spans="1:21" x14ac:dyDescent="0.2">
      <c r="A2331" s="3">
        <v>2330</v>
      </c>
      <c r="B2331" s="3">
        <v>49</v>
      </c>
      <c r="C2331" s="3" t="s">
        <v>18</v>
      </c>
      <c r="D2331" s="3" t="s">
        <v>123</v>
      </c>
      <c r="E2331" s="3" t="s">
        <v>66</v>
      </c>
      <c r="F2331" s="3">
        <v>97</v>
      </c>
      <c r="G2331" s="3" t="s">
        <v>144</v>
      </c>
      <c r="H2331" s="3" t="s">
        <v>35</v>
      </c>
      <c r="I2331" s="3" t="s">
        <v>84</v>
      </c>
      <c r="J2331" s="3" t="s">
        <v>36</v>
      </c>
      <c r="K2331" s="3">
        <v>48</v>
      </c>
      <c r="L2331" s="3" t="s">
        <v>151</v>
      </c>
      <c r="M2331" s="3" t="str">
        <f>IF(shopping_behavior_updated[[#This Row],[Subscription Status]]="","desconocido",shopping_behavior_updated[[#This Row],[Subscription Status]])</f>
        <v>No</v>
      </c>
      <c r="N2331" s="3" t="s">
        <v>37</v>
      </c>
      <c r="O2331" s="3" t="s">
        <v>151</v>
      </c>
      <c r="P2331" s="3" t="s">
        <v>151</v>
      </c>
      <c r="Q2331" s="3">
        <v>42</v>
      </c>
      <c r="R2331" s="3" t="s">
        <v>74</v>
      </c>
      <c r="S2331" s="3" t="s">
        <v>48</v>
      </c>
      <c r="T2331" s="3">
        <f>COUNTBLANK(shopping_behavior_updated[Customer ID])</f>
        <v>0</v>
      </c>
      <c r="U2331" s="3">
        <f>IF(IFERROR(VLOOKUP(shopping_behavior_updated[[#This Row],[Customer ID]],A2332:$A$3902,1,FALSE),0),1,0)</f>
        <v>0</v>
      </c>
    </row>
    <row r="2332" spans="1:21" x14ac:dyDescent="0.2">
      <c r="A2332" s="3">
        <v>2331</v>
      </c>
      <c r="B2332" s="3">
        <v>60</v>
      </c>
      <c r="C2332" s="3" t="s">
        <v>18</v>
      </c>
      <c r="D2332" s="3" t="s">
        <v>131</v>
      </c>
      <c r="E2332" s="3" t="s">
        <v>66</v>
      </c>
      <c r="F2332" s="3">
        <v>63</v>
      </c>
      <c r="G2332" s="3" t="s">
        <v>116</v>
      </c>
      <c r="H2332" s="3" t="s">
        <v>22</v>
      </c>
      <c r="I2332" s="3" t="s">
        <v>120</v>
      </c>
      <c r="J2332" s="3" t="s">
        <v>52</v>
      </c>
      <c r="K2332" s="3">
        <v>29</v>
      </c>
      <c r="L2332" s="3" t="s">
        <v>151</v>
      </c>
      <c r="M2332" s="3" t="str">
        <f>IF(shopping_behavior_updated[[#This Row],[Subscription Status]]="","desconocido",shopping_behavior_updated[[#This Row],[Subscription Status]])</f>
        <v>No</v>
      </c>
      <c r="N2332" s="3" t="s">
        <v>73</v>
      </c>
      <c r="O2332" s="3" t="s">
        <v>151</v>
      </c>
      <c r="P2332" s="3" t="s">
        <v>151</v>
      </c>
      <c r="Q2332" s="3">
        <v>47</v>
      </c>
      <c r="R2332" s="3" t="s">
        <v>45</v>
      </c>
      <c r="S2332" s="3" t="s">
        <v>96</v>
      </c>
      <c r="T2332" s="3">
        <f>COUNTBLANK(shopping_behavior_updated[Customer ID])</f>
        <v>0</v>
      </c>
      <c r="U2332" s="3">
        <f>IF(IFERROR(VLOOKUP(shopping_behavior_updated[[#This Row],[Customer ID]],A2333:$A$3902,1,FALSE),0),1,0)</f>
        <v>0</v>
      </c>
    </row>
    <row r="2333" spans="1:21" x14ac:dyDescent="0.2">
      <c r="A2333" s="3">
        <v>2332</v>
      </c>
      <c r="B2333" s="3">
        <v>61</v>
      </c>
      <c r="C2333" s="3" t="s">
        <v>18</v>
      </c>
      <c r="D2333" s="3" t="s">
        <v>118</v>
      </c>
      <c r="E2333" s="3" t="s">
        <v>66</v>
      </c>
      <c r="F2333" s="3">
        <v>77</v>
      </c>
      <c r="G2333" s="3" t="s">
        <v>114</v>
      </c>
      <c r="H2333" s="3" t="s">
        <v>35</v>
      </c>
      <c r="I2333" s="3" t="s">
        <v>77</v>
      </c>
      <c r="J2333" s="3" t="s">
        <v>36</v>
      </c>
      <c r="K2333" s="3">
        <v>43</v>
      </c>
      <c r="L2333" s="3" t="s">
        <v>151</v>
      </c>
      <c r="M2333" s="3" t="str">
        <f>IF(shopping_behavior_updated[[#This Row],[Subscription Status]]="","desconocido",shopping_behavior_updated[[#This Row],[Subscription Status]])</f>
        <v>No</v>
      </c>
      <c r="N2333" s="3" t="s">
        <v>69</v>
      </c>
      <c r="O2333" s="3" t="s">
        <v>151</v>
      </c>
      <c r="P2333" s="3" t="s">
        <v>151</v>
      </c>
      <c r="Q2333" s="3">
        <v>10</v>
      </c>
      <c r="R2333" s="3" t="s">
        <v>38</v>
      </c>
      <c r="S2333" s="3" t="s">
        <v>75</v>
      </c>
      <c r="T2333" s="3">
        <f>COUNTBLANK(shopping_behavior_updated[Customer ID])</f>
        <v>0</v>
      </c>
      <c r="U2333" s="3">
        <f>IF(IFERROR(VLOOKUP(shopping_behavior_updated[[#This Row],[Customer ID]],A2334:$A$3902,1,FALSE),0),1,0)</f>
        <v>0</v>
      </c>
    </row>
    <row r="2334" spans="1:21" x14ac:dyDescent="0.2">
      <c r="A2334" s="3">
        <v>2333</v>
      </c>
      <c r="B2334" s="3">
        <v>36</v>
      </c>
      <c r="C2334" s="3" t="s">
        <v>18</v>
      </c>
      <c r="D2334" s="3" t="s">
        <v>118</v>
      </c>
      <c r="E2334" s="3" t="s">
        <v>66</v>
      </c>
      <c r="F2334" s="3">
        <v>53</v>
      </c>
      <c r="G2334" s="3" t="s">
        <v>130</v>
      </c>
      <c r="H2334" s="3" t="s">
        <v>91</v>
      </c>
      <c r="I2334" s="3" t="s">
        <v>77</v>
      </c>
      <c r="J2334" s="3" t="s">
        <v>56</v>
      </c>
      <c r="K2334" s="3">
        <v>26</v>
      </c>
      <c r="L2334" s="3" t="s">
        <v>151</v>
      </c>
      <c r="M2334" s="3" t="str">
        <f>IF(shopping_behavior_updated[[#This Row],[Subscription Status]]="","desconocido",shopping_behavior_updated[[#This Row],[Subscription Status]])</f>
        <v>No</v>
      </c>
      <c r="N2334" s="3" t="s">
        <v>73</v>
      </c>
      <c r="O2334" s="3" t="s">
        <v>151</v>
      </c>
      <c r="P2334" s="3" t="s">
        <v>151</v>
      </c>
      <c r="Q2334" s="3">
        <v>10</v>
      </c>
      <c r="R2334" s="3" t="s">
        <v>27</v>
      </c>
      <c r="S2334" s="3" t="s">
        <v>87</v>
      </c>
      <c r="T2334" s="3">
        <f>COUNTBLANK(shopping_behavior_updated[Customer ID])</f>
        <v>0</v>
      </c>
      <c r="U2334" s="3">
        <f>IF(IFERROR(VLOOKUP(shopping_behavior_updated[[#This Row],[Customer ID]],A2335:$A$3902,1,FALSE),0),1,0)</f>
        <v>0</v>
      </c>
    </row>
    <row r="2335" spans="1:21" x14ac:dyDescent="0.2">
      <c r="A2335" s="3">
        <v>2334</v>
      </c>
      <c r="B2335" s="3">
        <v>33</v>
      </c>
      <c r="C2335" s="3" t="s">
        <v>18</v>
      </c>
      <c r="D2335" s="3" t="s">
        <v>54</v>
      </c>
      <c r="E2335" s="3" t="s">
        <v>20</v>
      </c>
      <c r="F2335" s="3">
        <v>77</v>
      </c>
      <c r="G2335" s="3" t="s">
        <v>110</v>
      </c>
      <c r="H2335" s="3" t="s">
        <v>43</v>
      </c>
      <c r="I2335" s="3" t="s">
        <v>117</v>
      </c>
      <c r="J2335" s="3" t="s">
        <v>36</v>
      </c>
      <c r="K2335" s="3">
        <v>38</v>
      </c>
      <c r="L2335" s="3" t="s">
        <v>151</v>
      </c>
      <c r="M2335" s="3" t="str">
        <f>IF(shopping_behavior_updated[[#This Row],[Subscription Status]]="","desconocido",shopping_behavior_updated[[#This Row],[Subscription Status]])</f>
        <v>No</v>
      </c>
      <c r="N2335" s="3" t="s">
        <v>44</v>
      </c>
      <c r="O2335" s="3" t="s">
        <v>151</v>
      </c>
      <c r="P2335" s="3" t="s">
        <v>151</v>
      </c>
      <c r="Q2335" s="3">
        <v>1</v>
      </c>
      <c r="R2335" s="3" t="s">
        <v>45</v>
      </c>
      <c r="S2335" s="3" t="s">
        <v>96</v>
      </c>
      <c r="T2335" s="3">
        <f>COUNTBLANK(shopping_behavior_updated[Customer ID])</f>
        <v>0</v>
      </c>
      <c r="U2335" s="3">
        <f>IF(IFERROR(VLOOKUP(shopping_behavior_updated[[#This Row],[Customer ID]],A2336:$A$3902,1,FALSE),0),1,0)</f>
        <v>0</v>
      </c>
    </row>
    <row r="2336" spans="1:21" x14ac:dyDescent="0.2">
      <c r="A2336" s="3">
        <v>2335</v>
      </c>
      <c r="B2336" s="3">
        <v>49</v>
      </c>
      <c r="C2336" s="3" t="s">
        <v>18</v>
      </c>
      <c r="D2336" s="3" t="s">
        <v>136</v>
      </c>
      <c r="E2336" s="3" t="s">
        <v>41</v>
      </c>
      <c r="F2336" s="3">
        <v>79</v>
      </c>
      <c r="G2336" s="3" t="s">
        <v>110</v>
      </c>
      <c r="H2336" s="3" t="s">
        <v>22</v>
      </c>
      <c r="I2336" s="3" t="s">
        <v>95</v>
      </c>
      <c r="J2336" s="3" t="s">
        <v>52</v>
      </c>
      <c r="K2336" s="3">
        <v>42</v>
      </c>
      <c r="L2336" s="3" t="s">
        <v>151</v>
      </c>
      <c r="M2336" s="3" t="str">
        <f>IF(shopping_behavior_updated[[#This Row],[Subscription Status]]="","desconocido",shopping_behavior_updated[[#This Row],[Subscription Status]])</f>
        <v>No</v>
      </c>
      <c r="N2336" s="3" t="s">
        <v>53</v>
      </c>
      <c r="O2336" s="3" t="s">
        <v>151</v>
      </c>
      <c r="P2336" s="3" t="s">
        <v>151</v>
      </c>
      <c r="Q2336" s="3">
        <v>7</v>
      </c>
      <c r="R2336" s="3" t="s">
        <v>38</v>
      </c>
      <c r="S2336" s="3" t="s">
        <v>87</v>
      </c>
      <c r="T2336" s="3">
        <f>COUNTBLANK(shopping_behavior_updated[Customer ID])</f>
        <v>0</v>
      </c>
      <c r="U2336" s="3">
        <f>IF(IFERROR(VLOOKUP(shopping_behavior_updated[[#This Row],[Customer ID]],A2337:$A$3902,1,FALSE),0),1,0)</f>
        <v>0</v>
      </c>
    </row>
    <row r="2337" spans="1:21" x14ac:dyDescent="0.2">
      <c r="A2337" s="3">
        <v>2336</v>
      </c>
      <c r="B2337" s="3">
        <v>31</v>
      </c>
      <c r="C2337" s="3" t="s">
        <v>18</v>
      </c>
      <c r="D2337" s="3" t="s">
        <v>61</v>
      </c>
      <c r="E2337" s="3" t="s">
        <v>62</v>
      </c>
      <c r="F2337" s="3">
        <v>37</v>
      </c>
      <c r="G2337" s="3" t="s">
        <v>134</v>
      </c>
      <c r="H2337" s="3" t="s">
        <v>43</v>
      </c>
      <c r="I2337" s="3" t="s">
        <v>93</v>
      </c>
      <c r="J2337" s="3" t="s">
        <v>52</v>
      </c>
      <c r="K2337" s="3">
        <v>39</v>
      </c>
      <c r="L2337" s="3" t="s">
        <v>151</v>
      </c>
      <c r="M2337" s="3" t="str">
        <f>IF(shopping_behavior_updated[[#This Row],[Subscription Status]]="","desconocido",shopping_behavior_updated[[#This Row],[Subscription Status]])</f>
        <v>No</v>
      </c>
      <c r="N2337" s="3" t="s">
        <v>73</v>
      </c>
      <c r="O2337" s="3" t="s">
        <v>151</v>
      </c>
      <c r="P2337" s="3" t="s">
        <v>151</v>
      </c>
      <c r="Q2337" s="3">
        <v>10</v>
      </c>
      <c r="R2337" s="3" t="s">
        <v>27</v>
      </c>
      <c r="S2337" s="3" t="s">
        <v>28</v>
      </c>
      <c r="T2337" s="3">
        <f>COUNTBLANK(shopping_behavior_updated[Customer ID])</f>
        <v>0</v>
      </c>
      <c r="U2337" s="3">
        <f>IF(IFERROR(VLOOKUP(shopping_behavior_updated[[#This Row],[Customer ID]],A2338:$A$3902,1,FALSE),0),1,0)</f>
        <v>0</v>
      </c>
    </row>
    <row r="2338" spans="1:21" x14ac:dyDescent="0.2">
      <c r="A2338" s="3">
        <v>2337</v>
      </c>
      <c r="B2338" s="3">
        <v>19</v>
      </c>
      <c r="C2338" s="3" t="s">
        <v>18</v>
      </c>
      <c r="D2338" s="3" t="s">
        <v>132</v>
      </c>
      <c r="E2338" s="3" t="s">
        <v>66</v>
      </c>
      <c r="F2338" s="3">
        <v>94</v>
      </c>
      <c r="G2338" s="3" t="s">
        <v>98</v>
      </c>
      <c r="H2338" s="3" t="s">
        <v>43</v>
      </c>
      <c r="I2338" s="3" t="s">
        <v>95</v>
      </c>
      <c r="J2338" s="3" t="s">
        <v>24</v>
      </c>
      <c r="K2338" s="3">
        <v>31</v>
      </c>
      <c r="L2338" s="3" t="s">
        <v>151</v>
      </c>
      <c r="M2338" s="3" t="str">
        <f>IF(shopping_behavior_updated[[#This Row],[Subscription Status]]="","desconocido",shopping_behavior_updated[[#This Row],[Subscription Status]])</f>
        <v>No</v>
      </c>
      <c r="N2338" s="3" t="s">
        <v>37</v>
      </c>
      <c r="O2338" s="3" t="s">
        <v>151</v>
      </c>
      <c r="P2338" s="3" t="s">
        <v>151</v>
      </c>
      <c r="Q2338" s="3">
        <v>11</v>
      </c>
      <c r="R2338" s="3" t="s">
        <v>38</v>
      </c>
      <c r="S2338" s="3" t="s">
        <v>39</v>
      </c>
      <c r="T2338" s="3">
        <f>COUNTBLANK(shopping_behavior_updated[Customer ID])</f>
        <v>0</v>
      </c>
      <c r="U2338" s="3">
        <f>IF(IFERROR(VLOOKUP(shopping_behavior_updated[[#This Row],[Customer ID]],A2339:$A$3902,1,FALSE),0),1,0)</f>
        <v>0</v>
      </c>
    </row>
    <row r="2339" spans="1:21" x14ac:dyDescent="0.2">
      <c r="A2339" s="3">
        <v>2338</v>
      </c>
      <c r="B2339" s="3">
        <v>39</v>
      </c>
      <c r="C2339" s="3" t="s">
        <v>18</v>
      </c>
      <c r="D2339" s="3" t="s">
        <v>136</v>
      </c>
      <c r="E2339" s="3" t="s">
        <v>41</v>
      </c>
      <c r="F2339" s="3">
        <v>76</v>
      </c>
      <c r="G2339" s="3" t="s">
        <v>113</v>
      </c>
      <c r="H2339" s="3" t="s">
        <v>35</v>
      </c>
      <c r="I2339" s="3" t="s">
        <v>82</v>
      </c>
      <c r="J2339" s="3" t="s">
        <v>56</v>
      </c>
      <c r="K2339" s="3">
        <v>36</v>
      </c>
      <c r="L2339" s="3" t="s">
        <v>151</v>
      </c>
      <c r="M2339" s="3" t="str">
        <f>IF(shopping_behavior_updated[[#This Row],[Subscription Status]]="","desconocido",shopping_behavior_updated[[#This Row],[Subscription Status]])</f>
        <v>No</v>
      </c>
      <c r="N2339" s="3" t="s">
        <v>73</v>
      </c>
      <c r="O2339" s="3" t="s">
        <v>151</v>
      </c>
      <c r="P2339" s="3" t="s">
        <v>151</v>
      </c>
      <c r="Q2339" s="3">
        <v>5</v>
      </c>
      <c r="R2339" s="3" t="s">
        <v>32</v>
      </c>
      <c r="S2339" s="3" t="s">
        <v>48</v>
      </c>
      <c r="T2339" s="3">
        <f>COUNTBLANK(shopping_behavior_updated[Customer ID])</f>
        <v>0</v>
      </c>
      <c r="U2339" s="3">
        <f>IF(IFERROR(VLOOKUP(shopping_behavior_updated[[#This Row],[Customer ID]],A2340:$A$3902,1,FALSE),0),1,0)</f>
        <v>0</v>
      </c>
    </row>
    <row r="2340" spans="1:21" x14ac:dyDescent="0.2">
      <c r="A2340" s="3">
        <v>2339</v>
      </c>
      <c r="B2340" s="3">
        <v>66</v>
      </c>
      <c r="C2340" s="3" t="s">
        <v>18</v>
      </c>
      <c r="D2340" s="3" t="s">
        <v>49</v>
      </c>
      <c r="E2340" s="3" t="s">
        <v>41</v>
      </c>
      <c r="F2340" s="3">
        <v>68</v>
      </c>
      <c r="G2340" s="3" t="s">
        <v>141</v>
      </c>
      <c r="H2340" s="3" t="s">
        <v>35</v>
      </c>
      <c r="I2340" s="3" t="s">
        <v>64</v>
      </c>
      <c r="J2340" s="3" t="s">
        <v>56</v>
      </c>
      <c r="K2340" s="3">
        <v>4</v>
      </c>
      <c r="L2340" s="3" t="s">
        <v>151</v>
      </c>
      <c r="M2340" s="3" t="str">
        <f>IF(shopping_behavior_updated[[#This Row],[Subscription Status]]="","desconocido",shopping_behavior_updated[[#This Row],[Subscription Status]])</f>
        <v>No</v>
      </c>
      <c r="N2340" s="3" t="s">
        <v>26</v>
      </c>
      <c r="O2340" s="3" t="s">
        <v>151</v>
      </c>
      <c r="P2340" s="3" t="s">
        <v>151</v>
      </c>
      <c r="Q2340" s="3">
        <v>21</v>
      </c>
      <c r="R2340" s="3" t="s">
        <v>45</v>
      </c>
      <c r="S2340" s="3" t="s">
        <v>57</v>
      </c>
      <c r="T2340" s="3">
        <f>COUNTBLANK(shopping_behavior_updated[Customer ID])</f>
        <v>0</v>
      </c>
      <c r="U2340" s="3">
        <f>IF(IFERROR(VLOOKUP(shopping_behavior_updated[[#This Row],[Customer ID]],A2341:$A$3902,1,FALSE),0),1,0)</f>
        <v>0</v>
      </c>
    </row>
    <row r="2341" spans="1:21" x14ac:dyDescent="0.2">
      <c r="A2341" s="3">
        <v>2340</v>
      </c>
      <c r="B2341" s="3">
        <v>25</v>
      </c>
      <c r="C2341" s="3" t="s">
        <v>18</v>
      </c>
      <c r="D2341" s="3" t="s">
        <v>54</v>
      </c>
      <c r="E2341" s="3" t="s">
        <v>20</v>
      </c>
      <c r="F2341" s="3">
        <v>65</v>
      </c>
      <c r="G2341" s="3" t="s">
        <v>114</v>
      </c>
      <c r="H2341" s="3" t="s">
        <v>22</v>
      </c>
      <c r="I2341" s="3" t="s">
        <v>31</v>
      </c>
      <c r="J2341" s="3" t="s">
        <v>36</v>
      </c>
      <c r="K2341" s="3">
        <v>34</v>
      </c>
      <c r="L2341" s="3" t="s">
        <v>151</v>
      </c>
      <c r="M2341" s="3" t="str">
        <f>IF(shopping_behavior_updated[[#This Row],[Subscription Status]]="","desconocido",shopping_behavior_updated[[#This Row],[Subscription Status]])</f>
        <v>No</v>
      </c>
      <c r="N2341" s="3" t="s">
        <v>44</v>
      </c>
      <c r="O2341" s="3" t="s">
        <v>151</v>
      </c>
      <c r="P2341" s="3" t="s">
        <v>151</v>
      </c>
      <c r="Q2341" s="3">
        <v>24</v>
      </c>
      <c r="R2341" s="3" t="s">
        <v>74</v>
      </c>
      <c r="S2341" s="3" t="s">
        <v>57</v>
      </c>
      <c r="T2341" s="3">
        <f>COUNTBLANK(shopping_behavior_updated[Customer ID])</f>
        <v>0</v>
      </c>
      <c r="U2341" s="3">
        <f>IF(IFERROR(VLOOKUP(shopping_behavior_updated[[#This Row],[Customer ID]],A2342:$A$3902,1,FALSE),0),1,0)</f>
        <v>0</v>
      </c>
    </row>
    <row r="2342" spans="1:21" x14ac:dyDescent="0.2">
      <c r="A2342" s="3">
        <v>2341</v>
      </c>
      <c r="B2342" s="3">
        <v>63</v>
      </c>
      <c r="C2342" s="3" t="s">
        <v>18</v>
      </c>
      <c r="D2342" s="3" t="s">
        <v>19</v>
      </c>
      <c r="E2342" s="3" t="s">
        <v>20</v>
      </c>
      <c r="F2342" s="3">
        <v>24</v>
      </c>
      <c r="G2342" s="3" t="s">
        <v>78</v>
      </c>
      <c r="H2342" s="3" t="s">
        <v>43</v>
      </c>
      <c r="I2342" s="3" t="s">
        <v>108</v>
      </c>
      <c r="J2342" s="3" t="s">
        <v>52</v>
      </c>
      <c r="K2342" s="3">
        <v>26</v>
      </c>
      <c r="L2342" s="3" t="s">
        <v>151</v>
      </c>
      <c r="M2342" s="3" t="str">
        <f>IF(shopping_behavior_updated[[#This Row],[Subscription Status]]="","desconocido",shopping_behavior_updated[[#This Row],[Subscription Status]])</f>
        <v>No</v>
      </c>
      <c r="N2342" s="3" t="s">
        <v>53</v>
      </c>
      <c r="O2342" s="3" t="s">
        <v>151</v>
      </c>
      <c r="P2342" s="3" t="s">
        <v>151</v>
      </c>
      <c r="Q2342" s="3">
        <v>37</v>
      </c>
      <c r="R2342" s="3" t="s">
        <v>38</v>
      </c>
      <c r="S2342" s="3" t="s">
        <v>28</v>
      </c>
      <c r="T2342" s="3">
        <f>COUNTBLANK(shopping_behavior_updated[Customer ID])</f>
        <v>0</v>
      </c>
      <c r="U2342" s="3">
        <f>IF(IFERROR(VLOOKUP(shopping_behavior_updated[[#This Row],[Customer ID]],A2343:$A$3902,1,FALSE),0),1,0)</f>
        <v>0</v>
      </c>
    </row>
    <row r="2343" spans="1:21" x14ac:dyDescent="0.2">
      <c r="A2343" s="3">
        <v>2342</v>
      </c>
      <c r="B2343" s="3">
        <v>56</v>
      </c>
      <c r="C2343" s="3" t="s">
        <v>18</v>
      </c>
      <c r="D2343" s="3" t="s">
        <v>101</v>
      </c>
      <c r="E2343" s="3" t="s">
        <v>62</v>
      </c>
      <c r="F2343" s="3">
        <v>31</v>
      </c>
      <c r="G2343" s="3" t="s">
        <v>138</v>
      </c>
      <c r="H2343" s="3" t="s">
        <v>22</v>
      </c>
      <c r="I2343" s="3" t="s">
        <v>84</v>
      </c>
      <c r="J2343" s="3" t="s">
        <v>52</v>
      </c>
      <c r="K2343" s="3">
        <v>45</v>
      </c>
      <c r="L2343" s="3" t="s">
        <v>151</v>
      </c>
      <c r="M2343" s="3" t="str">
        <f>IF(shopping_behavior_updated[[#This Row],[Subscription Status]]="","desconocido",shopping_behavior_updated[[#This Row],[Subscription Status]])</f>
        <v>No</v>
      </c>
      <c r="N2343" s="3" t="s">
        <v>26</v>
      </c>
      <c r="O2343" s="3" t="s">
        <v>151</v>
      </c>
      <c r="P2343" s="3" t="s">
        <v>151</v>
      </c>
      <c r="Q2343" s="3">
        <v>22</v>
      </c>
      <c r="R2343" s="3" t="s">
        <v>27</v>
      </c>
      <c r="S2343" s="3" t="s">
        <v>96</v>
      </c>
      <c r="T2343" s="3">
        <f>COUNTBLANK(shopping_behavior_updated[Customer ID])</f>
        <v>0</v>
      </c>
      <c r="U2343" s="3">
        <f>IF(IFERROR(VLOOKUP(shopping_behavior_updated[[#This Row],[Customer ID]],A2344:$A$3902,1,FALSE),0),1,0)</f>
        <v>0</v>
      </c>
    </row>
    <row r="2344" spans="1:21" x14ac:dyDescent="0.2">
      <c r="A2344" s="3">
        <v>2343</v>
      </c>
      <c r="B2344" s="3">
        <v>20</v>
      </c>
      <c r="C2344" s="3" t="s">
        <v>18</v>
      </c>
      <c r="D2344" s="3" t="s">
        <v>86</v>
      </c>
      <c r="E2344" s="3" t="s">
        <v>20</v>
      </c>
      <c r="F2344" s="3">
        <v>89</v>
      </c>
      <c r="G2344" s="3" t="s">
        <v>121</v>
      </c>
      <c r="H2344" s="3" t="s">
        <v>43</v>
      </c>
      <c r="I2344" s="3" t="s">
        <v>77</v>
      </c>
      <c r="J2344" s="3" t="s">
        <v>56</v>
      </c>
      <c r="K2344" s="3">
        <v>49</v>
      </c>
      <c r="L2344" s="3" t="s">
        <v>151</v>
      </c>
      <c r="M2344" s="3" t="str">
        <f>IF(shopping_behavior_updated[[#This Row],[Subscription Status]]="","desconocido",shopping_behavior_updated[[#This Row],[Subscription Status]])</f>
        <v>No</v>
      </c>
      <c r="N2344" s="3" t="s">
        <v>53</v>
      </c>
      <c r="O2344" s="3" t="s">
        <v>151</v>
      </c>
      <c r="P2344" s="3" t="s">
        <v>151</v>
      </c>
      <c r="Q2344" s="3">
        <v>16</v>
      </c>
      <c r="R2344" s="3" t="s">
        <v>85</v>
      </c>
      <c r="S2344" s="3" t="s">
        <v>28</v>
      </c>
      <c r="T2344" s="3">
        <f>COUNTBLANK(shopping_behavior_updated[Customer ID])</f>
        <v>0</v>
      </c>
      <c r="U2344" s="3">
        <f>IF(IFERROR(VLOOKUP(shopping_behavior_updated[[#This Row],[Customer ID]],A2345:$A$3902,1,FALSE),0),1,0)</f>
        <v>0</v>
      </c>
    </row>
    <row r="2345" spans="1:21" x14ac:dyDescent="0.2">
      <c r="A2345" s="3">
        <v>2344</v>
      </c>
      <c r="B2345" s="3">
        <v>58</v>
      </c>
      <c r="C2345" s="3" t="s">
        <v>18</v>
      </c>
      <c r="D2345" s="3" t="s">
        <v>124</v>
      </c>
      <c r="E2345" s="3" t="s">
        <v>20</v>
      </c>
      <c r="F2345" s="3">
        <v>49</v>
      </c>
      <c r="G2345" s="3" t="s">
        <v>127</v>
      </c>
      <c r="H2345" s="3" t="s">
        <v>43</v>
      </c>
      <c r="I2345" s="3" t="s">
        <v>107</v>
      </c>
      <c r="J2345" s="3" t="s">
        <v>52</v>
      </c>
      <c r="K2345" s="3">
        <v>44</v>
      </c>
      <c r="L2345" s="3" t="s">
        <v>151</v>
      </c>
      <c r="M2345" s="3" t="str">
        <f>IF(shopping_behavior_updated[[#This Row],[Subscription Status]]="","desconocido",shopping_behavior_updated[[#This Row],[Subscription Status]])</f>
        <v>No</v>
      </c>
      <c r="N2345" s="3" t="s">
        <v>69</v>
      </c>
      <c r="O2345" s="3" t="s">
        <v>151</v>
      </c>
      <c r="P2345" s="3" t="s">
        <v>151</v>
      </c>
      <c r="Q2345" s="3">
        <v>44</v>
      </c>
      <c r="R2345" s="3" t="s">
        <v>45</v>
      </c>
      <c r="S2345" s="3" t="s">
        <v>87</v>
      </c>
      <c r="T2345" s="3">
        <f>COUNTBLANK(shopping_behavior_updated[Customer ID])</f>
        <v>0</v>
      </c>
      <c r="U2345" s="3">
        <f>IF(IFERROR(VLOOKUP(shopping_behavior_updated[[#This Row],[Customer ID]],A2346:$A$3902,1,FALSE),0),1,0)</f>
        <v>0</v>
      </c>
    </row>
    <row r="2346" spans="1:21" x14ac:dyDescent="0.2">
      <c r="A2346" s="3">
        <v>2345</v>
      </c>
      <c r="B2346" s="3">
        <v>34</v>
      </c>
      <c r="C2346" s="3" t="s">
        <v>18</v>
      </c>
      <c r="D2346" s="3" t="s">
        <v>40</v>
      </c>
      <c r="E2346" s="3" t="s">
        <v>41</v>
      </c>
      <c r="F2346" s="3">
        <v>92</v>
      </c>
      <c r="G2346" s="3" t="s">
        <v>42</v>
      </c>
      <c r="H2346" s="3" t="s">
        <v>91</v>
      </c>
      <c r="I2346" s="3" t="s">
        <v>92</v>
      </c>
      <c r="J2346" s="3" t="s">
        <v>56</v>
      </c>
      <c r="K2346" s="3">
        <v>35</v>
      </c>
      <c r="L2346" s="3" t="s">
        <v>151</v>
      </c>
      <c r="M2346" s="3" t="str">
        <f>IF(shopping_behavior_updated[[#This Row],[Subscription Status]]="","desconocido",shopping_behavior_updated[[#This Row],[Subscription Status]])</f>
        <v>No</v>
      </c>
      <c r="N2346" s="3" t="s">
        <v>26</v>
      </c>
      <c r="O2346" s="3" t="s">
        <v>151</v>
      </c>
      <c r="P2346" s="3" t="s">
        <v>151</v>
      </c>
      <c r="Q2346" s="3">
        <v>14</v>
      </c>
      <c r="R2346" s="3" t="s">
        <v>27</v>
      </c>
      <c r="S2346" s="3" t="s">
        <v>75</v>
      </c>
      <c r="T2346" s="3">
        <f>COUNTBLANK(shopping_behavior_updated[Customer ID])</f>
        <v>0</v>
      </c>
      <c r="U2346" s="3">
        <f>IF(IFERROR(VLOOKUP(shopping_behavior_updated[[#This Row],[Customer ID]],A2347:$A$3902,1,FALSE),0),1,0)</f>
        <v>0</v>
      </c>
    </row>
    <row r="2347" spans="1:21" x14ac:dyDescent="0.2">
      <c r="A2347" s="3">
        <v>2346</v>
      </c>
      <c r="B2347" s="3">
        <v>28</v>
      </c>
      <c r="C2347" s="3" t="s">
        <v>18</v>
      </c>
      <c r="D2347" s="3" t="s">
        <v>112</v>
      </c>
      <c r="E2347" s="3" t="s">
        <v>20</v>
      </c>
      <c r="F2347" s="3">
        <v>32</v>
      </c>
      <c r="G2347" s="3" t="s">
        <v>83</v>
      </c>
      <c r="H2347" s="3" t="s">
        <v>35</v>
      </c>
      <c r="I2347" s="3" t="s">
        <v>120</v>
      </c>
      <c r="J2347" s="3" t="s">
        <v>24</v>
      </c>
      <c r="K2347" s="3">
        <v>33</v>
      </c>
      <c r="L2347" s="3" t="s">
        <v>151</v>
      </c>
      <c r="M2347" s="3" t="str">
        <f>IF(shopping_behavior_updated[[#This Row],[Subscription Status]]="","desconocido",shopping_behavior_updated[[#This Row],[Subscription Status]])</f>
        <v>No</v>
      </c>
      <c r="N2347" s="3" t="s">
        <v>26</v>
      </c>
      <c r="O2347" s="3" t="s">
        <v>151</v>
      </c>
      <c r="P2347" s="3" t="s">
        <v>151</v>
      </c>
      <c r="Q2347" s="3">
        <v>23</v>
      </c>
      <c r="R2347" s="3" t="s">
        <v>74</v>
      </c>
      <c r="S2347" s="3" t="s">
        <v>96</v>
      </c>
      <c r="T2347" s="3">
        <f>COUNTBLANK(shopping_behavior_updated[Customer ID])</f>
        <v>0</v>
      </c>
      <c r="U2347" s="3">
        <f>IF(IFERROR(VLOOKUP(shopping_behavior_updated[[#This Row],[Customer ID]],A2348:$A$3902,1,FALSE),0),1,0)</f>
        <v>0</v>
      </c>
    </row>
    <row r="2348" spans="1:21" x14ac:dyDescent="0.2">
      <c r="A2348" s="3">
        <v>2347</v>
      </c>
      <c r="B2348" s="3">
        <v>22</v>
      </c>
      <c r="C2348" s="3" t="s">
        <v>18</v>
      </c>
      <c r="D2348" s="3" t="s">
        <v>101</v>
      </c>
      <c r="E2348" s="3" t="s">
        <v>62</v>
      </c>
      <c r="F2348" s="3">
        <v>67</v>
      </c>
      <c r="G2348" s="3" t="s">
        <v>129</v>
      </c>
      <c r="H2348" s="3" t="s">
        <v>22</v>
      </c>
      <c r="I2348" s="3" t="s">
        <v>109</v>
      </c>
      <c r="J2348" s="3" t="s">
        <v>24</v>
      </c>
      <c r="K2348" s="3">
        <v>31</v>
      </c>
      <c r="L2348" s="3" t="s">
        <v>151</v>
      </c>
      <c r="M2348" s="3" t="str">
        <f>IF(shopping_behavior_updated[[#This Row],[Subscription Status]]="","desconocido",shopping_behavior_updated[[#This Row],[Subscription Status]])</f>
        <v>No</v>
      </c>
      <c r="N2348" s="3" t="s">
        <v>53</v>
      </c>
      <c r="O2348" s="3" t="s">
        <v>151</v>
      </c>
      <c r="P2348" s="3" t="s">
        <v>151</v>
      </c>
      <c r="Q2348" s="3">
        <v>46</v>
      </c>
      <c r="R2348" s="3" t="s">
        <v>85</v>
      </c>
      <c r="S2348" s="3" t="s">
        <v>28</v>
      </c>
      <c r="T2348" s="3">
        <f>COUNTBLANK(shopping_behavior_updated[Customer ID])</f>
        <v>0</v>
      </c>
      <c r="U2348" s="3">
        <f>IF(IFERROR(VLOOKUP(shopping_behavior_updated[[#This Row],[Customer ID]],A2349:$A$3902,1,FALSE),0),1,0)</f>
        <v>0</v>
      </c>
    </row>
    <row r="2349" spans="1:21" x14ac:dyDescent="0.2">
      <c r="A2349" s="3">
        <v>2348</v>
      </c>
      <c r="B2349" s="3">
        <v>37</v>
      </c>
      <c r="C2349" s="3" t="s">
        <v>18</v>
      </c>
      <c r="D2349" s="3" t="s">
        <v>132</v>
      </c>
      <c r="E2349" s="3" t="s">
        <v>66</v>
      </c>
      <c r="F2349" s="3">
        <v>64</v>
      </c>
      <c r="G2349" s="3" t="s">
        <v>98</v>
      </c>
      <c r="H2349" s="3" t="s">
        <v>35</v>
      </c>
      <c r="I2349" s="3" t="s">
        <v>23</v>
      </c>
      <c r="J2349" s="3" t="s">
        <v>56</v>
      </c>
      <c r="K2349" s="3">
        <v>42</v>
      </c>
      <c r="L2349" s="3" t="s">
        <v>151</v>
      </c>
      <c r="M2349" s="3" t="str">
        <f>IF(shopping_behavior_updated[[#This Row],[Subscription Status]]="","desconocido",shopping_behavior_updated[[#This Row],[Subscription Status]])</f>
        <v>No</v>
      </c>
      <c r="N2349" s="3" t="s">
        <v>26</v>
      </c>
      <c r="O2349" s="3" t="s">
        <v>151</v>
      </c>
      <c r="P2349" s="3" t="s">
        <v>151</v>
      </c>
      <c r="Q2349" s="3">
        <v>46</v>
      </c>
      <c r="R2349" s="3" t="s">
        <v>32</v>
      </c>
      <c r="S2349" s="3" t="s">
        <v>96</v>
      </c>
      <c r="T2349" s="3">
        <f>COUNTBLANK(shopping_behavior_updated[Customer ID])</f>
        <v>0</v>
      </c>
      <c r="U2349" s="3">
        <f>IF(IFERROR(VLOOKUP(shopping_behavior_updated[[#This Row],[Customer ID]],A2350:$A$3902,1,FALSE),0),1,0)</f>
        <v>0</v>
      </c>
    </row>
    <row r="2350" spans="1:21" x14ac:dyDescent="0.2">
      <c r="A2350" s="3">
        <v>2349</v>
      </c>
      <c r="B2350" s="3">
        <v>54</v>
      </c>
      <c r="C2350" s="3" t="s">
        <v>18</v>
      </c>
      <c r="D2350" s="3" t="s">
        <v>70</v>
      </c>
      <c r="E2350" s="3" t="s">
        <v>41</v>
      </c>
      <c r="F2350" s="3">
        <v>84</v>
      </c>
      <c r="G2350" s="3" t="s">
        <v>30</v>
      </c>
      <c r="H2350" s="3" t="s">
        <v>43</v>
      </c>
      <c r="I2350" s="3" t="s">
        <v>120</v>
      </c>
      <c r="J2350" s="3" t="s">
        <v>36</v>
      </c>
      <c r="K2350" s="3">
        <v>49</v>
      </c>
      <c r="L2350" s="3" t="s">
        <v>151</v>
      </c>
      <c r="M2350" s="3" t="str">
        <f>IF(shopping_behavior_updated[[#This Row],[Subscription Status]]="","desconocido",shopping_behavior_updated[[#This Row],[Subscription Status]])</f>
        <v>No</v>
      </c>
      <c r="N2350" s="3" t="s">
        <v>44</v>
      </c>
      <c r="O2350" s="3" t="s">
        <v>151</v>
      </c>
      <c r="P2350" s="3" t="s">
        <v>151</v>
      </c>
      <c r="Q2350" s="3">
        <v>16</v>
      </c>
      <c r="R2350" s="3" t="s">
        <v>45</v>
      </c>
      <c r="S2350" s="3" t="s">
        <v>96</v>
      </c>
      <c r="T2350" s="3">
        <f>COUNTBLANK(shopping_behavior_updated[Customer ID])</f>
        <v>0</v>
      </c>
      <c r="U2350" s="3">
        <f>IF(IFERROR(VLOOKUP(shopping_behavior_updated[[#This Row],[Customer ID]],A2351:$A$3902,1,FALSE),0),1,0)</f>
        <v>0</v>
      </c>
    </row>
    <row r="2351" spans="1:21" x14ac:dyDescent="0.2">
      <c r="A2351" s="3">
        <v>2350</v>
      </c>
      <c r="B2351" s="3">
        <v>65</v>
      </c>
      <c r="C2351" s="3" t="s">
        <v>18</v>
      </c>
      <c r="D2351" s="3" t="s">
        <v>19</v>
      </c>
      <c r="E2351" s="3" t="s">
        <v>20</v>
      </c>
      <c r="F2351" s="3">
        <v>34</v>
      </c>
      <c r="G2351" s="3" t="s">
        <v>83</v>
      </c>
      <c r="H2351" s="3" t="s">
        <v>43</v>
      </c>
      <c r="I2351" s="3" t="s">
        <v>120</v>
      </c>
      <c r="J2351" s="3" t="s">
        <v>56</v>
      </c>
      <c r="K2351" s="3">
        <v>39</v>
      </c>
      <c r="L2351" s="3" t="s">
        <v>151</v>
      </c>
      <c r="M2351" s="3" t="str">
        <f>IF(shopping_behavior_updated[[#This Row],[Subscription Status]]="","desconocido",shopping_behavior_updated[[#This Row],[Subscription Status]])</f>
        <v>No</v>
      </c>
      <c r="N2351" s="3" t="s">
        <v>53</v>
      </c>
      <c r="O2351" s="3" t="s">
        <v>151</v>
      </c>
      <c r="P2351" s="3" t="s">
        <v>151</v>
      </c>
      <c r="Q2351" s="3">
        <v>40</v>
      </c>
      <c r="R2351" s="3" t="s">
        <v>38</v>
      </c>
      <c r="S2351" s="3" t="s">
        <v>96</v>
      </c>
      <c r="T2351" s="3">
        <f>COUNTBLANK(shopping_behavior_updated[Customer ID])</f>
        <v>0</v>
      </c>
      <c r="U2351" s="3">
        <f>IF(IFERROR(VLOOKUP(shopping_behavior_updated[[#This Row],[Customer ID]],A2352:$A$3902,1,FALSE),0),1,0)</f>
        <v>0</v>
      </c>
    </row>
    <row r="2352" spans="1:21" x14ac:dyDescent="0.2">
      <c r="A2352" s="3">
        <v>2351</v>
      </c>
      <c r="B2352" s="3">
        <v>57</v>
      </c>
      <c r="C2352" s="3" t="s">
        <v>18</v>
      </c>
      <c r="D2352" s="3" t="s">
        <v>70</v>
      </c>
      <c r="E2352" s="3" t="s">
        <v>41</v>
      </c>
      <c r="F2352" s="3">
        <v>26</v>
      </c>
      <c r="G2352" s="3" t="s">
        <v>76</v>
      </c>
      <c r="H2352" s="3" t="s">
        <v>43</v>
      </c>
      <c r="I2352" s="3" t="s">
        <v>47</v>
      </c>
      <c r="J2352" s="3" t="s">
        <v>24</v>
      </c>
      <c r="K2352" s="3">
        <v>42</v>
      </c>
      <c r="L2352" s="3" t="s">
        <v>151</v>
      </c>
      <c r="M2352" s="3" t="str">
        <f>IF(shopping_behavior_updated[[#This Row],[Subscription Status]]="","desconocido",shopping_behavior_updated[[#This Row],[Subscription Status]])</f>
        <v>No</v>
      </c>
      <c r="N2352" s="3" t="s">
        <v>37</v>
      </c>
      <c r="O2352" s="3" t="s">
        <v>151</v>
      </c>
      <c r="P2352" s="3" t="s">
        <v>151</v>
      </c>
      <c r="Q2352" s="3">
        <v>21</v>
      </c>
      <c r="R2352" s="3" t="s">
        <v>32</v>
      </c>
      <c r="S2352" s="3" t="s">
        <v>48</v>
      </c>
      <c r="T2352" s="3">
        <f>COUNTBLANK(shopping_behavior_updated[Customer ID])</f>
        <v>0</v>
      </c>
      <c r="U2352" s="3">
        <f>IF(IFERROR(VLOOKUP(shopping_behavior_updated[[#This Row],[Customer ID]],A2353:$A$3902,1,FALSE),0),1,0)</f>
        <v>0</v>
      </c>
    </row>
    <row r="2353" spans="1:21" x14ac:dyDescent="0.2">
      <c r="A2353" s="3">
        <v>2352</v>
      </c>
      <c r="B2353" s="3">
        <v>38</v>
      </c>
      <c r="C2353" s="3" t="s">
        <v>18</v>
      </c>
      <c r="D2353" s="3" t="s">
        <v>29</v>
      </c>
      <c r="E2353" s="3" t="s">
        <v>20</v>
      </c>
      <c r="F2353" s="3">
        <v>50</v>
      </c>
      <c r="G2353" s="3" t="s">
        <v>81</v>
      </c>
      <c r="H2353" s="3" t="s">
        <v>35</v>
      </c>
      <c r="I2353" s="3" t="s">
        <v>108</v>
      </c>
      <c r="J2353" s="3" t="s">
        <v>56</v>
      </c>
      <c r="K2353" s="3">
        <v>49</v>
      </c>
      <c r="L2353" s="3" t="s">
        <v>151</v>
      </c>
      <c r="M2353" s="3" t="str">
        <f>IF(shopping_behavior_updated[[#This Row],[Subscription Status]]="","desconocido",shopping_behavior_updated[[#This Row],[Subscription Status]])</f>
        <v>No</v>
      </c>
      <c r="N2353" s="3" t="s">
        <v>73</v>
      </c>
      <c r="O2353" s="3" t="s">
        <v>151</v>
      </c>
      <c r="P2353" s="3" t="s">
        <v>151</v>
      </c>
      <c r="Q2353" s="3">
        <v>25</v>
      </c>
      <c r="R2353" s="3" t="s">
        <v>45</v>
      </c>
      <c r="S2353" s="3" t="s">
        <v>75</v>
      </c>
      <c r="T2353" s="3">
        <f>COUNTBLANK(shopping_behavior_updated[Customer ID])</f>
        <v>0</v>
      </c>
      <c r="U2353" s="3">
        <f>IF(IFERROR(VLOOKUP(shopping_behavior_updated[[#This Row],[Customer ID]],A2354:$A$3902,1,FALSE),0),1,0)</f>
        <v>0</v>
      </c>
    </row>
    <row r="2354" spans="1:21" x14ac:dyDescent="0.2">
      <c r="A2354" s="3">
        <v>2353</v>
      </c>
      <c r="B2354" s="3">
        <v>70</v>
      </c>
      <c r="C2354" s="3" t="s">
        <v>18</v>
      </c>
      <c r="D2354" s="3" t="s">
        <v>136</v>
      </c>
      <c r="E2354" s="3" t="s">
        <v>41</v>
      </c>
      <c r="F2354" s="3">
        <v>46</v>
      </c>
      <c r="G2354" s="3" t="s">
        <v>144</v>
      </c>
      <c r="H2354" s="3" t="s">
        <v>43</v>
      </c>
      <c r="I2354" s="3" t="s">
        <v>133</v>
      </c>
      <c r="J2354" s="3" t="s">
        <v>56</v>
      </c>
      <c r="K2354" s="3">
        <v>28</v>
      </c>
      <c r="L2354" s="3" t="s">
        <v>151</v>
      </c>
      <c r="M2354" s="3" t="str">
        <f>IF(shopping_behavior_updated[[#This Row],[Subscription Status]]="","desconocido",shopping_behavior_updated[[#This Row],[Subscription Status]])</f>
        <v>No</v>
      </c>
      <c r="N2354" s="3" t="s">
        <v>73</v>
      </c>
      <c r="O2354" s="3" t="s">
        <v>151</v>
      </c>
      <c r="P2354" s="3" t="s">
        <v>151</v>
      </c>
      <c r="Q2354" s="3">
        <v>25</v>
      </c>
      <c r="R2354" s="3" t="s">
        <v>74</v>
      </c>
      <c r="S2354" s="3" t="s">
        <v>57</v>
      </c>
      <c r="T2354" s="3">
        <f>COUNTBLANK(shopping_behavior_updated[Customer ID])</f>
        <v>0</v>
      </c>
      <c r="U2354" s="3">
        <f>IF(IFERROR(VLOOKUP(shopping_behavior_updated[[#This Row],[Customer ID]],A2355:$A$3902,1,FALSE),0),1,0)</f>
        <v>0</v>
      </c>
    </row>
    <row r="2355" spans="1:21" x14ac:dyDescent="0.2">
      <c r="A2355" s="3">
        <v>2354</v>
      </c>
      <c r="B2355" s="3">
        <v>56</v>
      </c>
      <c r="C2355" s="3" t="s">
        <v>18</v>
      </c>
      <c r="D2355" s="3" t="s">
        <v>65</v>
      </c>
      <c r="E2355" s="3" t="s">
        <v>66</v>
      </c>
      <c r="F2355" s="3">
        <v>71</v>
      </c>
      <c r="G2355" s="3" t="s">
        <v>55</v>
      </c>
      <c r="H2355" s="3" t="s">
        <v>43</v>
      </c>
      <c r="I2355" s="3" t="s">
        <v>51</v>
      </c>
      <c r="J2355" s="3" t="s">
        <v>56</v>
      </c>
      <c r="K2355" s="3">
        <v>41</v>
      </c>
      <c r="L2355" s="3" t="s">
        <v>151</v>
      </c>
      <c r="M2355" s="3" t="str">
        <f>IF(shopping_behavior_updated[[#This Row],[Subscription Status]]="","desconocido",shopping_behavior_updated[[#This Row],[Subscription Status]])</f>
        <v>No</v>
      </c>
      <c r="N2355" s="3" t="s">
        <v>53</v>
      </c>
      <c r="O2355" s="3" t="s">
        <v>151</v>
      </c>
      <c r="P2355" s="3" t="s">
        <v>151</v>
      </c>
      <c r="Q2355" s="3">
        <v>25</v>
      </c>
      <c r="R2355" s="3" t="s">
        <v>85</v>
      </c>
      <c r="S2355" s="3" t="s">
        <v>96</v>
      </c>
      <c r="T2355" s="3">
        <f>COUNTBLANK(shopping_behavior_updated[Customer ID])</f>
        <v>0</v>
      </c>
      <c r="U2355" s="3">
        <f>IF(IFERROR(VLOOKUP(shopping_behavior_updated[[#This Row],[Customer ID]],A2356:$A$3902,1,FALSE),0),1,0)</f>
        <v>0</v>
      </c>
    </row>
    <row r="2356" spans="1:21" x14ac:dyDescent="0.2">
      <c r="A2356" s="3">
        <v>2355</v>
      </c>
      <c r="B2356" s="3">
        <v>56</v>
      </c>
      <c r="C2356" s="3" t="s">
        <v>18</v>
      </c>
      <c r="D2356" s="3" t="s">
        <v>19</v>
      </c>
      <c r="E2356" s="3" t="s">
        <v>20</v>
      </c>
      <c r="F2356" s="3">
        <v>78</v>
      </c>
      <c r="G2356" s="3" t="s">
        <v>149</v>
      </c>
      <c r="H2356" s="3" t="s">
        <v>43</v>
      </c>
      <c r="I2356" s="3" t="s">
        <v>143</v>
      </c>
      <c r="J2356" s="3" t="s">
        <v>52</v>
      </c>
      <c r="K2356" s="3">
        <v>48</v>
      </c>
      <c r="L2356" s="3" t="s">
        <v>151</v>
      </c>
      <c r="M2356" s="3" t="str">
        <f>IF(shopping_behavior_updated[[#This Row],[Subscription Status]]="","desconocido",shopping_behavior_updated[[#This Row],[Subscription Status]])</f>
        <v>No</v>
      </c>
      <c r="N2356" s="3" t="s">
        <v>44</v>
      </c>
      <c r="O2356" s="3" t="s">
        <v>151</v>
      </c>
      <c r="P2356" s="3" t="s">
        <v>151</v>
      </c>
      <c r="Q2356" s="3">
        <v>27</v>
      </c>
      <c r="R2356" s="3" t="s">
        <v>27</v>
      </c>
      <c r="S2356" s="3" t="s">
        <v>87</v>
      </c>
      <c r="T2356" s="3">
        <f>COUNTBLANK(shopping_behavior_updated[Customer ID])</f>
        <v>0</v>
      </c>
      <c r="U2356" s="3">
        <f>IF(IFERROR(VLOOKUP(shopping_behavior_updated[[#This Row],[Customer ID]],A2357:$A$3902,1,FALSE),0),1,0)</f>
        <v>0</v>
      </c>
    </row>
    <row r="2357" spans="1:21" x14ac:dyDescent="0.2">
      <c r="A2357" s="3">
        <v>2356</v>
      </c>
      <c r="B2357" s="3">
        <v>22</v>
      </c>
      <c r="C2357" s="3" t="s">
        <v>18</v>
      </c>
      <c r="D2357" s="3" t="s">
        <v>86</v>
      </c>
      <c r="E2357" s="3" t="s">
        <v>20</v>
      </c>
      <c r="F2357" s="3">
        <v>35</v>
      </c>
      <c r="G2357" s="3" t="s">
        <v>121</v>
      </c>
      <c r="H2357" s="3" t="s">
        <v>35</v>
      </c>
      <c r="I2357" s="3" t="s">
        <v>72</v>
      </c>
      <c r="J2357" s="3" t="s">
        <v>24</v>
      </c>
      <c r="K2357" s="3">
        <v>41</v>
      </c>
      <c r="L2357" s="3" t="s">
        <v>151</v>
      </c>
      <c r="M2357" s="3" t="str">
        <f>IF(shopping_behavior_updated[[#This Row],[Subscription Status]]="","desconocido",shopping_behavior_updated[[#This Row],[Subscription Status]])</f>
        <v>No</v>
      </c>
      <c r="N2357" s="3" t="s">
        <v>44</v>
      </c>
      <c r="O2357" s="3" t="s">
        <v>151</v>
      </c>
      <c r="P2357" s="3" t="s">
        <v>151</v>
      </c>
      <c r="Q2357" s="3">
        <v>12</v>
      </c>
      <c r="R2357" s="3" t="s">
        <v>32</v>
      </c>
      <c r="S2357" s="3" t="s">
        <v>87</v>
      </c>
      <c r="T2357" s="3">
        <f>COUNTBLANK(shopping_behavior_updated[Customer ID])</f>
        <v>0</v>
      </c>
      <c r="U2357" s="3">
        <f>IF(IFERROR(VLOOKUP(shopping_behavior_updated[[#This Row],[Customer ID]],A2358:$A$3902,1,FALSE),0),1,0)</f>
        <v>0</v>
      </c>
    </row>
    <row r="2358" spans="1:21" x14ac:dyDescent="0.2">
      <c r="A2358" s="3">
        <v>2357</v>
      </c>
      <c r="B2358" s="3">
        <v>57</v>
      </c>
      <c r="C2358" s="3" t="s">
        <v>18</v>
      </c>
      <c r="D2358" s="3" t="s">
        <v>131</v>
      </c>
      <c r="E2358" s="3" t="s">
        <v>66</v>
      </c>
      <c r="F2358" s="3">
        <v>58</v>
      </c>
      <c r="G2358" s="3" t="s">
        <v>55</v>
      </c>
      <c r="H2358" s="3" t="s">
        <v>43</v>
      </c>
      <c r="I2358" s="3" t="s">
        <v>23</v>
      </c>
      <c r="J2358" s="3" t="s">
        <v>52</v>
      </c>
      <c r="K2358" s="3">
        <v>3</v>
      </c>
      <c r="L2358" s="3" t="s">
        <v>151</v>
      </c>
      <c r="M2358" s="3" t="str">
        <f>IF(shopping_behavior_updated[[#This Row],[Subscription Status]]="","desconocido",shopping_behavior_updated[[#This Row],[Subscription Status]])</f>
        <v>No</v>
      </c>
      <c r="N2358" s="3" t="s">
        <v>37</v>
      </c>
      <c r="O2358" s="3" t="s">
        <v>151</v>
      </c>
      <c r="P2358" s="3" t="s">
        <v>151</v>
      </c>
      <c r="Q2358" s="3">
        <v>27</v>
      </c>
      <c r="R2358" s="3" t="s">
        <v>85</v>
      </c>
      <c r="S2358" s="3" t="s">
        <v>57</v>
      </c>
      <c r="T2358" s="3">
        <f>COUNTBLANK(shopping_behavior_updated[Customer ID])</f>
        <v>0</v>
      </c>
      <c r="U2358" s="3">
        <f>IF(IFERROR(VLOOKUP(shopping_behavior_updated[[#This Row],[Customer ID]],A2359:$A$3902,1,FALSE),0),1,0)</f>
        <v>0</v>
      </c>
    </row>
    <row r="2359" spans="1:21" x14ac:dyDescent="0.2">
      <c r="A2359" s="3">
        <v>2358</v>
      </c>
      <c r="B2359" s="3">
        <v>53</v>
      </c>
      <c r="C2359" s="3" t="s">
        <v>18</v>
      </c>
      <c r="D2359" s="3" t="s">
        <v>54</v>
      </c>
      <c r="E2359" s="3" t="s">
        <v>20</v>
      </c>
      <c r="F2359" s="3">
        <v>67</v>
      </c>
      <c r="G2359" s="3" t="s">
        <v>150</v>
      </c>
      <c r="H2359" s="3" t="s">
        <v>22</v>
      </c>
      <c r="I2359" s="3" t="s">
        <v>108</v>
      </c>
      <c r="J2359" s="3" t="s">
        <v>56</v>
      </c>
      <c r="K2359" s="3">
        <v>42</v>
      </c>
      <c r="L2359" s="3" t="s">
        <v>151</v>
      </c>
      <c r="M2359" s="3" t="str">
        <f>IF(shopping_behavior_updated[[#This Row],[Subscription Status]]="","desconocido",shopping_behavior_updated[[#This Row],[Subscription Status]])</f>
        <v>No</v>
      </c>
      <c r="N2359" s="3" t="s">
        <v>69</v>
      </c>
      <c r="O2359" s="3" t="s">
        <v>151</v>
      </c>
      <c r="P2359" s="3" t="s">
        <v>151</v>
      </c>
      <c r="Q2359" s="3">
        <v>40</v>
      </c>
      <c r="R2359" s="3" t="s">
        <v>38</v>
      </c>
      <c r="S2359" s="3" t="s">
        <v>75</v>
      </c>
      <c r="T2359" s="3">
        <f>COUNTBLANK(shopping_behavior_updated[Customer ID])</f>
        <v>0</v>
      </c>
      <c r="U2359" s="3">
        <f>IF(IFERROR(VLOOKUP(shopping_behavior_updated[[#This Row],[Customer ID]],A2360:$A$3902,1,FALSE),0),1,0)</f>
        <v>0</v>
      </c>
    </row>
    <row r="2360" spans="1:21" x14ac:dyDescent="0.2">
      <c r="A2360" s="3">
        <v>2359</v>
      </c>
      <c r="B2360" s="3">
        <v>53</v>
      </c>
      <c r="C2360" s="3" t="s">
        <v>18</v>
      </c>
      <c r="D2360" s="3" t="s">
        <v>29</v>
      </c>
      <c r="E2360" s="3" t="s">
        <v>20</v>
      </c>
      <c r="F2360" s="3">
        <v>93</v>
      </c>
      <c r="G2360" s="3" t="s">
        <v>104</v>
      </c>
      <c r="H2360" s="3" t="s">
        <v>22</v>
      </c>
      <c r="I2360" s="3" t="s">
        <v>68</v>
      </c>
      <c r="J2360" s="3" t="s">
        <v>36</v>
      </c>
      <c r="K2360" s="3">
        <v>38</v>
      </c>
      <c r="L2360" s="3" t="s">
        <v>151</v>
      </c>
      <c r="M2360" s="3" t="str">
        <f>IF(shopping_behavior_updated[[#This Row],[Subscription Status]]="","desconocido",shopping_behavior_updated[[#This Row],[Subscription Status]])</f>
        <v>No</v>
      </c>
      <c r="N2360" s="3" t="s">
        <v>53</v>
      </c>
      <c r="O2360" s="3" t="s">
        <v>151</v>
      </c>
      <c r="P2360" s="3" t="s">
        <v>151</v>
      </c>
      <c r="Q2360" s="3">
        <v>38</v>
      </c>
      <c r="R2360" s="3" t="s">
        <v>38</v>
      </c>
      <c r="S2360" s="3" t="s">
        <v>57</v>
      </c>
      <c r="T2360" s="3">
        <f>COUNTBLANK(shopping_behavior_updated[Customer ID])</f>
        <v>0</v>
      </c>
      <c r="U2360" s="3">
        <f>IF(IFERROR(VLOOKUP(shopping_behavior_updated[[#This Row],[Customer ID]],A2361:$A$3902,1,FALSE),0),1,0)</f>
        <v>0</v>
      </c>
    </row>
    <row r="2361" spans="1:21" x14ac:dyDescent="0.2">
      <c r="A2361" s="3">
        <v>2360</v>
      </c>
      <c r="B2361" s="3">
        <v>19</v>
      </c>
      <c r="C2361" s="3" t="s">
        <v>18</v>
      </c>
      <c r="D2361" s="3" t="s">
        <v>118</v>
      </c>
      <c r="E2361" s="3" t="s">
        <v>66</v>
      </c>
      <c r="F2361" s="3">
        <v>81</v>
      </c>
      <c r="G2361" s="3" t="s">
        <v>137</v>
      </c>
      <c r="H2361" s="3" t="s">
        <v>35</v>
      </c>
      <c r="I2361" s="3" t="s">
        <v>79</v>
      </c>
      <c r="J2361" s="3" t="s">
        <v>36</v>
      </c>
      <c r="K2361" s="3">
        <v>33</v>
      </c>
      <c r="L2361" s="3" t="s">
        <v>151</v>
      </c>
      <c r="M2361" s="3" t="str">
        <f>IF(shopping_behavior_updated[[#This Row],[Subscription Status]]="","desconocido",shopping_behavior_updated[[#This Row],[Subscription Status]])</f>
        <v>No</v>
      </c>
      <c r="N2361" s="3" t="s">
        <v>69</v>
      </c>
      <c r="O2361" s="3" t="s">
        <v>151</v>
      </c>
      <c r="P2361" s="3" t="s">
        <v>151</v>
      </c>
      <c r="Q2361" s="3">
        <v>44</v>
      </c>
      <c r="R2361" s="3" t="s">
        <v>74</v>
      </c>
      <c r="S2361" s="3" t="s">
        <v>96</v>
      </c>
      <c r="T2361" s="3">
        <f>COUNTBLANK(shopping_behavior_updated[Customer ID])</f>
        <v>0</v>
      </c>
      <c r="U2361" s="3">
        <f>IF(IFERROR(VLOOKUP(shopping_behavior_updated[[#This Row],[Customer ID]],A2362:$A$3902,1,FALSE),0),1,0)</f>
        <v>0</v>
      </c>
    </row>
    <row r="2362" spans="1:21" x14ac:dyDescent="0.2">
      <c r="A2362" s="3">
        <v>2361</v>
      </c>
      <c r="B2362" s="3">
        <v>49</v>
      </c>
      <c r="C2362" s="3" t="s">
        <v>18</v>
      </c>
      <c r="D2362" s="3" t="s">
        <v>65</v>
      </c>
      <c r="E2362" s="3" t="s">
        <v>66</v>
      </c>
      <c r="F2362" s="3">
        <v>80</v>
      </c>
      <c r="G2362" s="3" t="s">
        <v>83</v>
      </c>
      <c r="H2362" s="3" t="s">
        <v>22</v>
      </c>
      <c r="I2362" s="3" t="s">
        <v>64</v>
      </c>
      <c r="J2362" s="3" t="s">
        <v>56</v>
      </c>
      <c r="K2362" s="3">
        <v>47</v>
      </c>
      <c r="L2362" s="3" t="s">
        <v>151</v>
      </c>
      <c r="M2362" s="3" t="str">
        <f>IF(shopping_behavior_updated[[#This Row],[Subscription Status]]="","desconocido",shopping_behavior_updated[[#This Row],[Subscription Status]])</f>
        <v>No</v>
      </c>
      <c r="N2362" s="3" t="s">
        <v>69</v>
      </c>
      <c r="O2362" s="3" t="s">
        <v>151</v>
      </c>
      <c r="P2362" s="3" t="s">
        <v>151</v>
      </c>
      <c r="Q2362" s="3">
        <v>27</v>
      </c>
      <c r="R2362" s="3" t="s">
        <v>27</v>
      </c>
      <c r="S2362" s="3" t="s">
        <v>96</v>
      </c>
      <c r="T2362" s="3">
        <f>COUNTBLANK(shopping_behavior_updated[Customer ID])</f>
        <v>0</v>
      </c>
      <c r="U2362" s="3">
        <f>IF(IFERROR(VLOOKUP(shopping_behavior_updated[[#This Row],[Customer ID]],A2363:$A$3902,1,FALSE),0),1,0)</f>
        <v>0</v>
      </c>
    </row>
    <row r="2363" spans="1:21" x14ac:dyDescent="0.2">
      <c r="A2363" s="3">
        <v>2362</v>
      </c>
      <c r="B2363" s="3">
        <v>44</v>
      </c>
      <c r="C2363" s="3" t="s">
        <v>18</v>
      </c>
      <c r="D2363" s="3" t="s">
        <v>118</v>
      </c>
      <c r="E2363" s="3" t="s">
        <v>66</v>
      </c>
      <c r="F2363" s="3">
        <v>64</v>
      </c>
      <c r="G2363" s="3" t="s">
        <v>89</v>
      </c>
      <c r="H2363" s="3" t="s">
        <v>43</v>
      </c>
      <c r="I2363" s="3" t="s">
        <v>23</v>
      </c>
      <c r="J2363" s="3" t="s">
        <v>36</v>
      </c>
      <c r="K2363" s="3">
        <v>43</v>
      </c>
      <c r="L2363" s="3" t="s">
        <v>151</v>
      </c>
      <c r="M2363" s="3" t="str">
        <f>IF(shopping_behavior_updated[[#This Row],[Subscription Status]]="","desconocido",shopping_behavior_updated[[#This Row],[Subscription Status]])</f>
        <v>No</v>
      </c>
      <c r="N2363" s="3" t="s">
        <v>69</v>
      </c>
      <c r="O2363" s="3" t="s">
        <v>151</v>
      </c>
      <c r="P2363" s="3" t="s">
        <v>151</v>
      </c>
      <c r="Q2363" s="3">
        <v>30</v>
      </c>
      <c r="R2363" s="3" t="s">
        <v>38</v>
      </c>
      <c r="S2363" s="3" t="s">
        <v>96</v>
      </c>
      <c r="T2363" s="3">
        <f>COUNTBLANK(shopping_behavior_updated[Customer ID])</f>
        <v>0</v>
      </c>
      <c r="U2363" s="3">
        <f>IF(IFERROR(VLOOKUP(shopping_behavior_updated[[#This Row],[Customer ID]],A2364:$A$3902,1,FALSE),0),1,0)</f>
        <v>0</v>
      </c>
    </row>
    <row r="2364" spans="1:21" x14ac:dyDescent="0.2">
      <c r="A2364" s="3">
        <v>2363</v>
      </c>
      <c r="B2364" s="3">
        <v>27</v>
      </c>
      <c r="C2364" s="3" t="s">
        <v>18</v>
      </c>
      <c r="D2364" s="3" t="s">
        <v>33</v>
      </c>
      <c r="E2364" s="3" t="s">
        <v>20</v>
      </c>
      <c r="F2364" s="3">
        <v>41</v>
      </c>
      <c r="G2364" s="3" t="s">
        <v>140</v>
      </c>
      <c r="H2364" s="3" t="s">
        <v>43</v>
      </c>
      <c r="I2364" s="3" t="s">
        <v>109</v>
      </c>
      <c r="J2364" s="3" t="s">
        <v>56</v>
      </c>
      <c r="K2364" s="3">
        <v>27</v>
      </c>
      <c r="L2364" s="3" t="s">
        <v>151</v>
      </c>
      <c r="M2364" s="3" t="str">
        <f>IF(shopping_behavior_updated[[#This Row],[Subscription Status]]="","desconocido",shopping_behavior_updated[[#This Row],[Subscription Status]])</f>
        <v>No</v>
      </c>
      <c r="N2364" s="3" t="s">
        <v>53</v>
      </c>
      <c r="O2364" s="3" t="s">
        <v>151</v>
      </c>
      <c r="P2364" s="3" t="s">
        <v>151</v>
      </c>
      <c r="Q2364" s="3">
        <v>24</v>
      </c>
      <c r="R2364" s="3" t="s">
        <v>38</v>
      </c>
      <c r="S2364" s="3" t="s">
        <v>87</v>
      </c>
      <c r="T2364" s="3">
        <f>COUNTBLANK(shopping_behavior_updated[Customer ID])</f>
        <v>0</v>
      </c>
      <c r="U2364" s="3">
        <f>IF(IFERROR(VLOOKUP(shopping_behavior_updated[[#This Row],[Customer ID]],A2365:$A$3902,1,FALSE),0),1,0)</f>
        <v>0</v>
      </c>
    </row>
    <row r="2365" spans="1:21" x14ac:dyDescent="0.2">
      <c r="A2365" s="3">
        <v>2364</v>
      </c>
      <c r="B2365" s="3">
        <v>60</v>
      </c>
      <c r="C2365" s="3" t="s">
        <v>18</v>
      </c>
      <c r="D2365" s="3" t="s">
        <v>124</v>
      </c>
      <c r="E2365" s="3" t="s">
        <v>20</v>
      </c>
      <c r="F2365" s="3">
        <v>79</v>
      </c>
      <c r="G2365" s="3" t="s">
        <v>137</v>
      </c>
      <c r="H2365" s="3" t="s">
        <v>91</v>
      </c>
      <c r="I2365" s="3" t="s">
        <v>68</v>
      </c>
      <c r="J2365" s="3" t="s">
        <v>24</v>
      </c>
      <c r="K2365" s="3">
        <v>42</v>
      </c>
      <c r="L2365" s="3" t="s">
        <v>151</v>
      </c>
      <c r="M2365" s="3" t="str">
        <f>IF(shopping_behavior_updated[[#This Row],[Subscription Status]]="","desconocido",shopping_behavior_updated[[#This Row],[Subscription Status]])</f>
        <v>No</v>
      </c>
      <c r="N2365" s="3" t="s">
        <v>26</v>
      </c>
      <c r="O2365" s="3" t="s">
        <v>151</v>
      </c>
      <c r="P2365" s="3" t="s">
        <v>151</v>
      </c>
      <c r="Q2365" s="3">
        <v>38</v>
      </c>
      <c r="R2365" s="3" t="s">
        <v>32</v>
      </c>
      <c r="S2365" s="3" t="s">
        <v>75</v>
      </c>
      <c r="T2365" s="3">
        <f>COUNTBLANK(shopping_behavior_updated[Customer ID])</f>
        <v>0</v>
      </c>
      <c r="U2365" s="3">
        <f>IF(IFERROR(VLOOKUP(shopping_behavior_updated[[#This Row],[Customer ID]],A2366:$A$3902,1,FALSE),0),1,0)</f>
        <v>0</v>
      </c>
    </row>
    <row r="2366" spans="1:21" x14ac:dyDescent="0.2">
      <c r="A2366" s="3">
        <v>2365</v>
      </c>
      <c r="B2366" s="3">
        <v>62</v>
      </c>
      <c r="C2366" s="3" t="s">
        <v>18</v>
      </c>
      <c r="D2366" s="3" t="s">
        <v>88</v>
      </c>
      <c r="E2366" s="3" t="s">
        <v>66</v>
      </c>
      <c r="F2366" s="3">
        <v>60</v>
      </c>
      <c r="G2366" s="3" t="s">
        <v>90</v>
      </c>
      <c r="H2366" s="3" t="s">
        <v>22</v>
      </c>
      <c r="I2366" s="3" t="s">
        <v>31</v>
      </c>
      <c r="J2366" s="3" t="s">
        <v>24</v>
      </c>
      <c r="K2366" s="3">
        <v>42</v>
      </c>
      <c r="L2366" s="3" t="s">
        <v>151</v>
      </c>
      <c r="M2366" s="3" t="str">
        <f>IF(shopping_behavior_updated[[#This Row],[Subscription Status]]="","desconocido",shopping_behavior_updated[[#This Row],[Subscription Status]])</f>
        <v>No</v>
      </c>
      <c r="N2366" s="3" t="s">
        <v>37</v>
      </c>
      <c r="O2366" s="3" t="s">
        <v>151</v>
      </c>
      <c r="P2366" s="3" t="s">
        <v>151</v>
      </c>
      <c r="Q2366" s="3">
        <v>4</v>
      </c>
      <c r="R2366" s="3" t="s">
        <v>45</v>
      </c>
      <c r="S2366" s="3" t="s">
        <v>57</v>
      </c>
      <c r="T2366" s="3">
        <f>COUNTBLANK(shopping_behavior_updated[Customer ID])</f>
        <v>0</v>
      </c>
      <c r="U2366" s="3">
        <f>IF(IFERROR(VLOOKUP(shopping_behavior_updated[[#This Row],[Customer ID]],A2367:$A$3902,1,FALSE),0),1,0)</f>
        <v>0</v>
      </c>
    </row>
    <row r="2367" spans="1:21" x14ac:dyDescent="0.2">
      <c r="A2367" s="3">
        <v>2366</v>
      </c>
      <c r="B2367" s="3">
        <v>52</v>
      </c>
      <c r="C2367" s="3" t="s">
        <v>18</v>
      </c>
      <c r="D2367" s="3" t="s">
        <v>49</v>
      </c>
      <c r="E2367" s="3" t="s">
        <v>41</v>
      </c>
      <c r="F2367" s="3">
        <v>91</v>
      </c>
      <c r="G2367" s="3" t="s">
        <v>50</v>
      </c>
      <c r="H2367" s="3" t="s">
        <v>35</v>
      </c>
      <c r="I2367" s="3" t="s">
        <v>99</v>
      </c>
      <c r="J2367" s="3" t="s">
        <v>24</v>
      </c>
      <c r="K2367" s="3">
        <v>25</v>
      </c>
      <c r="L2367" s="3" t="s">
        <v>151</v>
      </c>
      <c r="M2367" s="3" t="str">
        <f>IF(shopping_behavior_updated[[#This Row],[Subscription Status]]="","desconocido",shopping_behavior_updated[[#This Row],[Subscription Status]])</f>
        <v>No</v>
      </c>
      <c r="N2367" s="3" t="s">
        <v>44</v>
      </c>
      <c r="O2367" s="3" t="s">
        <v>151</v>
      </c>
      <c r="P2367" s="3" t="s">
        <v>151</v>
      </c>
      <c r="Q2367" s="3">
        <v>32</v>
      </c>
      <c r="R2367" s="3" t="s">
        <v>27</v>
      </c>
      <c r="S2367" s="3" t="s">
        <v>87</v>
      </c>
      <c r="T2367" s="3">
        <f>COUNTBLANK(shopping_behavior_updated[Customer ID])</f>
        <v>0</v>
      </c>
      <c r="U2367" s="3">
        <f>IF(IFERROR(VLOOKUP(shopping_behavior_updated[[#This Row],[Customer ID]],A2368:$A$3902,1,FALSE),0),1,0)</f>
        <v>0</v>
      </c>
    </row>
    <row r="2368" spans="1:21" x14ac:dyDescent="0.2">
      <c r="A2368" s="3">
        <v>2367</v>
      </c>
      <c r="B2368" s="3">
        <v>30</v>
      </c>
      <c r="C2368" s="3" t="s">
        <v>18</v>
      </c>
      <c r="D2368" s="3" t="s">
        <v>70</v>
      </c>
      <c r="E2368" s="3" t="s">
        <v>41</v>
      </c>
      <c r="F2368" s="3">
        <v>66</v>
      </c>
      <c r="G2368" s="3" t="s">
        <v>129</v>
      </c>
      <c r="H2368" s="3" t="s">
        <v>22</v>
      </c>
      <c r="I2368" s="3" t="s">
        <v>109</v>
      </c>
      <c r="J2368" s="3" t="s">
        <v>24</v>
      </c>
      <c r="K2368" s="3">
        <v>36</v>
      </c>
      <c r="L2368" s="3" t="s">
        <v>151</v>
      </c>
      <c r="M2368" s="3" t="str">
        <f>IF(shopping_behavior_updated[[#This Row],[Subscription Status]]="","desconocido",shopping_behavior_updated[[#This Row],[Subscription Status]])</f>
        <v>No</v>
      </c>
      <c r="N2368" s="3" t="s">
        <v>26</v>
      </c>
      <c r="O2368" s="3" t="s">
        <v>151</v>
      </c>
      <c r="P2368" s="3" t="s">
        <v>151</v>
      </c>
      <c r="Q2368" s="3">
        <v>32</v>
      </c>
      <c r="R2368" s="3" t="s">
        <v>38</v>
      </c>
      <c r="S2368" s="3" t="s">
        <v>28</v>
      </c>
      <c r="T2368" s="3">
        <f>COUNTBLANK(shopping_behavior_updated[Customer ID])</f>
        <v>0</v>
      </c>
      <c r="U2368" s="3">
        <f>IF(IFERROR(VLOOKUP(shopping_behavior_updated[[#This Row],[Customer ID]],A2369:$A$3902,1,FALSE),0),1,0)</f>
        <v>0</v>
      </c>
    </row>
    <row r="2369" spans="1:21" x14ac:dyDescent="0.2">
      <c r="A2369" s="3">
        <v>2368</v>
      </c>
      <c r="B2369" s="3">
        <v>66</v>
      </c>
      <c r="C2369" s="3" t="s">
        <v>18</v>
      </c>
      <c r="D2369" s="3" t="s">
        <v>124</v>
      </c>
      <c r="E2369" s="3" t="s">
        <v>20</v>
      </c>
      <c r="F2369" s="3">
        <v>85</v>
      </c>
      <c r="G2369" s="3" t="s">
        <v>113</v>
      </c>
      <c r="H2369" s="3" t="s">
        <v>22</v>
      </c>
      <c r="I2369" s="3" t="s">
        <v>95</v>
      </c>
      <c r="J2369" s="3" t="s">
        <v>24</v>
      </c>
      <c r="K2369" s="3">
        <v>34</v>
      </c>
      <c r="L2369" s="3" t="s">
        <v>151</v>
      </c>
      <c r="M2369" s="3" t="str">
        <f>IF(shopping_behavior_updated[[#This Row],[Subscription Status]]="","desconocido",shopping_behavior_updated[[#This Row],[Subscription Status]])</f>
        <v>No</v>
      </c>
      <c r="N2369" s="3" t="s">
        <v>53</v>
      </c>
      <c r="O2369" s="3" t="s">
        <v>151</v>
      </c>
      <c r="P2369" s="3" t="s">
        <v>151</v>
      </c>
      <c r="Q2369" s="3">
        <v>28</v>
      </c>
      <c r="R2369" s="3" t="s">
        <v>74</v>
      </c>
      <c r="S2369" s="3" t="s">
        <v>75</v>
      </c>
      <c r="T2369" s="3">
        <f>COUNTBLANK(shopping_behavior_updated[Customer ID])</f>
        <v>0</v>
      </c>
      <c r="U2369" s="3">
        <f>IF(IFERROR(VLOOKUP(shopping_behavior_updated[[#This Row],[Customer ID]],A2370:$A$3902,1,FALSE),0),1,0)</f>
        <v>0</v>
      </c>
    </row>
    <row r="2370" spans="1:21" x14ac:dyDescent="0.2">
      <c r="A2370" s="3">
        <v>2369</v>
      </c>
      <c r="B2370" s="3">
        <v>29</v>
      </c>
      <c r="C2370" s="3" t="s">
        <v>18</v>
      </c>
      <c r="D2370" s="3" t="s">
        <v>88</v>
      </c>
      <c r="E2370" s="3" t="s">
        <v>66</v>
      </c>
      <c r="F2370" s="3">
        <v>38</v>
      </c>
      <c r="G2370" s="3" t="s">
        <v>126</v>
      </c>
      <c r="H2370" s="3" t="s">
        <v>43</v>
      </c>
      <c r="I2370" s="3" t="s">
        <v>92</v>
      </c>
      <c r="J2370" s="3" t="s">
        <v>52</v>
      </c>
      <c r="K2370" s="3">
        <v>33</v>
      </c>
      <c r="L2370" s="3" t="s">
        <v>151</v>
      </c>
      <c r="M2370" s="3" t="str">
        <f>IF(shopping_behavior_updated[[#This Row],[Subscription Status]]="","desconocido",shopping_behavior_updated[[#This Row],[Subscription Status]])</f>
        <v>No</v>
      </c>
      <c r="N2370" s="3" t="s">
        <v>53</v>
      </c>
      <c r="O2370" s="3" t="s">
        <v>151</v>
      </c>
      <c r="P2370" s="3" t="s">
        <v>151</v>
      </c>
      <c r="Q2370" s="3">
        <v>6</v>
      </c>
      <c r="R2370" s="3" t="s">
        <v>85</v>
      </c>
      <c r="S2370" s="3" t="s">
        <v>96</v>
      </c>
      <c r="T2370" s="3">
        <f>COUNTBLANK(shopping_behavior_updated[Customer ID])</f>
        <v>0</v>
      </c>
      <c r="U2370" s="3">
        <f>IF(IFERROR(VLOOKUP(shopping_behavior_updated[[#This Row],[Customer ID]],A2371:$A$3902,1,FALSE),0),1,0)</f>
        <v>0</v>
      </c>
    </row>
    <row r="2371" spans="1:21" x14ac:dyDescent="0.2">
      <c r="A2371" s="3">
        <v>2370</v>
      </c>
      <c r="B2371" s="3">
        <v>24</v>
      </c>
      <c r="C2371" s="3" t="s">
        <v>18</v>
      </c>
      <c r="D2371" s="3" t="s">
        <v>29</v>
      </c>
      <c r="E2371" s="3" t="s">
        <v>20</v>
      </c>
      <c r="F2371" s="3">
        <v>23</v>
      </c>
      <c r="G2371" s="3" t="s">
        <v>128</v>
      </c>
      <c r="H2371" s="3" t="s">
        <v>43</v>
      </c>
      <c r="I2371" s="3" t="s">
        <v>108</v>
      </c>
      <c r="J2371" s="3" t="s">
        <v>24</v>
      </c>
      <c r="K2371" s="3">
        <v>46</v>
      </c>
      <c r="L2371" s="3" t="s">
        <v>151</v>
      </c>
      <c r="M2371" s="3" t="str">
        <f>IF(shopping_behavior_updated[[#This Row],[Subscription Status]]="","desconocido",shopping_behavior_updated[[#This Row],[Subscription Status]])</f>
        <v>No</v>
      </c>
      <c r="N2371" s="3" t="s">
        <v>53</v>
      </c>
      <c r="O2371" s="3" t="s">
        <v>151</v>
      </c>
      <c r="P2371" s="3" t="s">
        <v>151</v>
      </c>
      <c r="Q2371" s="3">
        <v>24</v>
      </c>
      <c r="R2371" s="3" t="s">
        <v>45</v>
      </c>
      <c r="S2371" s="3" t="s">
        <v>87</v>
      </c>
      <c r="T2371" s="3">
        <f>COUNTBLANK(shopping_behavior_updated[Customer ID])</f>
        <v>0</v>
      </c>
      <c r="U2371" s="3">
        <f>IF(IFERROR(VLOOKUP(shopping_behavior_updated[[#This Row],[Customer ID]],A2372:$A$3902,1,FALSE),0),1,0)</f>
        <v>0</v>
      </c>
    </row>
    <row r="2372" spans="1:21" x14ac:dyDescent="0.2">
      <c r="A2372" s="3">
        <v>2371</v>
      </c>
      <c r="B2372" s="3">
        <v>51</v>
      </c>
      <c r="C2372" s="3" t="s">
        <v>18</v>
      </c>
      <c r="D2372" s="3" t="s">
        <v>70</v>
      </c>
      <c r="E2372" s="3" t="s">
        <v>41</v>
      </c>
      <c r="F2372" s="3">
        <v>71</v>
      </c>
      <c r="G2372" s="3" t="s">
        <v>119</v>
      </c>
      <c r="H2372" s="3" t="s">
        <v>43</v>
      </c>
      <c r="I2372" s="3" t="s">
        <v>93</v>
      </c>
      <c r="J2372" s="3" t="s">
        <v>36</v>
      </c>
      <c r="K2372" s="3">
        <v>39</v>
      </c>
      <c r="L2372" s="3" t="s">
        <v>151</v>
      </c>
      <c r="M2372" s="3" t="str">
        <f>IF(shopping_behavior_updated[[#This Row],[Subscription Status]]="","desconocido",shopping_behavior_updated[[#This Row],[Subscription Status]])</f>
        <v>No</v>
      </c>
      <c r="N2372" s="3" t="s">
        <v>73</v>
      </c>
      <c r="O2372" s="3" t="s">
        <v>151</v>
      </c>
      <c r="P2372" s="3" t="s">
        <v>151</v>
      </c>
      <c r="Q2372" s="3">
        <v>38</v>
      </c>
      <c r="R2372" s="3" t="s">
        <v>27</v>
      </c>
      <c r="S2372" s="3" t="s">
        <v>39</v>
      </c>
      <c r="T2372" s="3">
        <f>COUNTBLANK(shopping_behavior_updated[Customer ID])</f>
        <v>0</v>
      </c>
      <c r="U2372" s="3">
        <f>IF(IFERROR(VLOOKUP(shopping_behavior_updated[[#This Row],[Customer ID]],A2373:$A$3902,1,FALSE),0),1,0)</f>
        <v>0</v>
      </c>
    </row>
    <row r="2373" spans="1:21" x14ac:dyDescent="0.2">
      <c r="A2373" s="3">
        <v>2372</v>
      </c>
      <c r="B2373" s="3">
        <v>67</v>
      </c>
      <c r="C2373" s="3" t="s">
        <v>18</v>
      </c>
      <c r="D2373" s="3" t="s">
        <v>124</v>
      </c>
      <c r="E2373" s="3" t="s">
        <v>20</v>
      </c>
      <c r="F2373" s="3">
        <v>25</v>
      </c>
      <c r="G2373" s="3" t="s">
        <v>115</v>
      </c>
      <c r="H2373" s="3" t="s">
        <v>43</v>
      </c>
      <c r="I2373" s="3" t="s">
        <v>60</v>
      </c>
      <c r="J2373" s="3" t="s">
        <v>24</v>
      </c>
      <c r="K2373" s="3">
        <v>37</v>
      </c>
      <c r="L2373" s="3" t="s">
        <v>151</v>
      </c>
      <c r="M2373" s="3" t="str">
        <f>IF(shopping_behavior_updated[[#This Row],[Subscription Status]]="","desconocido",shopping_behavior_updated[[#This Row],[Subscription Status]])</f>
        <v>No</v>
      </c>
      <c r="N2373" s="3" t="s">
        <v>44</v>
      </c>
      <c r="O2373" s="3" t="s">
        <v>151</v>
      </c>
      <c r="P2373" s="3" t="s">
        <v>151</v>
      </c>
      <c r="Q2373" s="3">
        <v>28</v>
      </c>
      <c r="R2373" s="3" t="s">
        <v>85</v>
      </c>
      <c r="S2373" s="3" t="s">
        <v>48</v>
      </c>
      <c r="T2373" s="3">
        <f>COUNTBLANK(shopping_behavior_updated[Customer ID])</f>
        <v>0</v>
      </c>
      <c r="U2373" s="3">
        <f>IF(IFERROR(VLOOKUP(shopping_behavior_updated[[#This Row],[Customer ID]],A2374:$A$3902,1,FALSE),0),1,0)</f>
        <v>0</v>
      </c>
    </row>
    <row r="2374" spans="1:21" x14ac:dyDescent="0.2">
      <c r="A2374" s="3">
        <v>2373</v>
      </c>
      <c r="B2374" s="3">
        <v>50</v>
      </c>
      <c r="C2374" s="3" t="s">
        <v>18</v>
      </c>
      <c r="D2374" s="3" t="s">
        <v>136</v>
      </c>
      <c r="E2374" s="3" t="s">
        <v>41</v>
      </c>
      <c r="F2374" s="3">
        <v>39</v>
      </c>
      <c r="G2374" s="3" t="s">
        <v>89</v>
      </c>
      <c r="H2374" s="3" t="s">
        <v>91</v>
      </c>
      <c r="I2374" s="3" t="s">
        <v>64</v>
      </c>
      <c r="J2374" s="3" t="s">
        <v>36</v>
      </c>
      <c r="K2374" s="3">
        <v>31</v>
      </c>
      <c r="L2374" s="3" t="s">
        <v>151</v>
      </c>
      <c r="M2374" s="3" t="str">
        <f>IF(shopping_behavior_updated[[#This Row],[Subscription Status]]="","desconocido",shopping_behavior_updated[[#This Row],[Subscription Status]])</f>
        <v>No</v>
      </c>
      <c r="N2374" s="3" t="s">
        <v>26</v>
      </c>
      <c r="O2374" s="3" t="s">
        <v>151</v>
      </c>
      <c r="P2374" s="3" t="s">
        <v>151</v>
      </c>
      <c r="Q2374" s="3">
        <v>9</v>
      </c>
      <c r="R2374" s="3" t="s">
        <v>45</v>
      </c>
      <c r="S2374" s="3" t="s">
        <v>28</v>
      </c>
      <c r="T2374" s="3">
        <f>COUNTBLANK(shopping_behavior_updated[Customer ID])</f>
        <v>0</v>
      </c>
      <c r="U2374" s="3">
        <f>IF(IFERROR(VLOOKUP(shopping_behavior_updated[[#This Row],[Customer ID]],A2375:$A$3902,1,FALSE),0),1,0)</f>
        <v>0</v>
      </c>
    </row>
    <row r="2375" spans="1:21" x14ac:dyDescent="0.2">
      <c r="A2375" s="3">
        <v>2374</v>
      </c>
      <c r="B2375" s="3">
        <v>37</v>
      </c>
      <c r="C2375" s="3" t="s">
        <v>18</v>
      </c>
      <c r="D2375" s="3" t="s">
        <v>103</v>
      </c>
      <c r="E2375" s="3" t="s">
        <v>20</v>
      </c>
      <c r="F2375" s="3">
        <v>20</v>
      </c>
      <c r="G2375" s="3" t="s">
        <v>150</v>
      </c>
      <c r="H2375" s="3" t="s">
        <v>43</v>
      </c>
      <c r="I2375" s="3" t="s">
        <v>23</v>
      </c>
      <c r="J2375" s="3" t="s">
        <v>36</v>
      </c>
      <c r="K2375" s="3">
        <v>49</v>
      </c>
      <c r="L2375" s="3" t="s">
        <v>151</v>
      </c>
      <c r="M2375" s="3" t="str">
        <f>IF(shopping_behavior_updated[[#This Row],[Subscription Status]]="","desconocido",shopping_behavior_updated[[#This Row],[Subscription Status]])</f>
        <v>No</v>
      </c>
      <c r="N2375" s="3" t="s">
        <v>26</v>
      </c>
      <c r="O2375" s="3" t="s">
        <v>151</v>
      </c>
      <c r="P2375" s="3" t="s">
        <v>151</v>
      </c>
      <c r="Q2375" s="3">
        <v>21</v>
      </c>
      <c r="R2375" s="3" t="s">
        <v>85</v>
      </c>
      <c r="S2375" s="3" t="s">
        <v>96</v>
      </c>
      <c r="T2375" s="3">
        <f>COUNTBLANK(shopping_behavior_updated[Customer ID])</f>
        <v>0</v>
      </c>
      <c r="U2375" s="3">
        <f>IF(IFERROR(VLOOKUP(shopping_behavior_updated[[#This Row],[Customer ID]],A2376:$A$3902,1,FALSE),0),1,0)</f>
        <v>0</v>
      </c>
    </row>
    <row r="2376" spans="1:21" x14ac:dyDescent="0.2">
      <c r="A2376" s="3">
        <v>2375</v>
      </c>
      <c r="B2376" s="3">
        <v>69</v>
      </c>
      <c r="C2376" s="3" t="s">
        <v>18</v>
      </c>
      <c r="D2376" s="3" t="s">
        <v>142</v>
      </c>
      <c r="E2376" s="3" t="s">
        <v>66</v>
      </c>
      <c r="F2376" s="3">
        <v>73</v>
      </c>
      <c r="G2376" s="3" t="s">
        <v>148</v>
      </c>
      <c r="H2376" s="3" t="s">
        <v>22</v>
      </c>
      <c r="I2376" s="3" t="s">
        <v>99</v>
      </c>
      <c r="J2376" s="3" t="s">
        <v>24</v>
      </c>
      <c r="K2376" s="3">
        <v>47</v>
      </c>
      <c r="L2376" s="3" t="s">
        <v>151</v>
      </c>
      <c r="M2376" s="3" t="str">
        <f>IF(shopping_behavior_updated[[#This Row],[Subscription Status]]="","desconocido",shopping_behavior_updated[[#This Row],[Subscription Status]])</f>
        <v>No</v>
      </c>
      <c r="N2376" s="3" t="s">
        <v>53</v>
      </c>
      <c r="O2376" s="3" t="s">
        <v>151</v>
      </c>
      <c r="P2376" s="3" t="s">
        <v>151</v>
      </c>
      <c r="Q2376" s="3">
        <v>31</v>
      </c>
      <c r="R2376" s="3" t="s">
        <v>85</v>
      </c>
      <c r="S2376" s="3" t="s">
        <v>87</v>
      </c>
      <c r="T2376" s="3">
        <f>COUNTBLANK(shopping_behavior_updated[Customer ID])</f>
        <v>0</v>
      </c>
      <c r="U2376" s="3">
        <f>IF(IFERROR(VLOOKUP(shopping_behavior_updated[[#This Row],[Customer ID]],A2377:$A$3902,1,FALSE),0),1,0)</f>
        <v>0</v>
      </c>
    </row>
    <row r="2377" spans="1:21" x14ac:dyDescent="0.2">
      <c r="A2377" s="3">
        <v>2376</v>
      </c>
      <c r="B2377" s="3">
        <v>60</v>
      </c>
      <c r="C2377" s="3" t="s">
        <v>18</v>
      </c>
      <c r="D2377" s="3" t="s">
        <v>131</v>
      </c>
      <c r="E2377" s="3" t="s">
        <v>66</v>
      </c>
      <c r="F2377" s="3">
        <v>63</v>
      </c>
      <c r="G2377" s="3" t="s">
        <v>140</v>
      </c>
      <c r="H2377" s="3" t="s">
        <v>22</v>
      </c>
      <c r="I2377" s="3" t="s">
        <v>99</v>
      </c>
      <c r="J2377" s="3" t="s">
        <v>56</v>
      </c>
      <c r="K2377" s="3">
        <v>29</v>
      </c>
      <c r="L2377" s="3" t="s">
        <v>151</v>
      </c>
      <c r="M2377" s="3" t="str">
        <f>IF(shopping_behavior_updated[[#This Row],[Subscription Status]]="","desconocido",shopping_behavior_updated[[#This Row],[Subscription Status]])</f>
        <v>No</v>
      </c>
      <c r="N2377" s="3" t="s">
        <v>44</v>
      </c>
      <c r="O2377" s="3" t="s">
        <v>151</v>
      </c>
      <c r="P2377" s="3" t="s">
        <v>151</v>
      </c>
      <c r="Q2377" s="3">
        <v>18</v>
      </c>
      <c r="R2377" s="3" t="s">
        <v>38</v>
      </c>
      <c r="S2377" s="3" t="s">
        <v>57</v>
      </c>
      <c r="T2377" s="3">
        <f>COUNTBLANK(shopping_behavior_updated[Customer ID])</f>
        <v>0</v>
      </c>
      <c r="U2377" s="3">
        <f>IF(IFERROR(VLOOKUP(shopping_behavior_updated[[#This Row],[Customer ID]],A2378:$A$3902,1,FALSE),0),1,0)</f>
        <v>0</v>
      </c>
    </row>
    <row r="2378" spans="1:21" x14ac:dyDescent="0.2">
      <c r="A2378" s="3">
        <v>2377</v>
      </c>
      <c r="B2378" s="3">
        <v>21</v>
      </c>
      <c r="C2378" s="3" t="s">
        <v>18</v>
      </c>
      <c r="D2378" s="3" t="s">
        <v>142</v>
      </c>
      <c r="E2378" s="3" t="s">
        <v>66</v>
      </c>
      <c r="F2378" s="3">
        <v>94</v>
      </c>
      <c r="G2378" s="3" t="s">
        <v>121</v>
      </c>
      <c r="H2378" s="3" t="s">
        <v>91</v>
      </c>
      <c r="I2378" s="3" t="s">
        <v>108</v>
      </c>
      <c r="J2378" s="3" t="s">
        <v>36</v>
      </c>
      <c r="K2378" s="3">
        <v>41</v>
      </c>
      <c r="L2378" s="3" t="s">
        <v>151</v>
      </c>
      <c r="M2378" s="3" t="str">
        <f>IF(shopping_behavior_updated[[#This Row],[Subscription Status]]="","desconocido",shopping_behavior_updated[[#This Row],[Subscription Status]])</f>
        <v>No</v>
      </c>
      <c r="N2378" s="3" t="s">
        <v>26</v>
      </c>
      <c r="O2378" s="3" t="s">
        <v>151</v>
      </c>
      <c r="P2378" s="3" t="s">
        <v>151</v>
      </c>
      <c r="Q2378" s="3">
        <v>5</v>
      </c>
      <c r="R2378" s="3" t="s">
        <v>32</v>
      </c>
      <c r="S2378" s="3" t="s">
        <v>39</v>
      </c>
      <c r="T2378" s="3">
        <f>COUNTBLANK(shopping_behavior_updated[Customer ID])</f>
        <v>0</v>
      </c>
      <c r="U2378" s="3">
        <f>IF(IFERROR(VLOOKUP(shopping_behavior_updated[[#This Row],[Customer ID]],A2379:$A$3902,1,FALSE),0),1,0)</f>
        <v>0</v>
      </c>
    </row>
    <row r="2379" spans="1:21" x14ac:dyDescent="0.2">
      <c r="A2379" s="3">
        <v>2378</v>
      </c>
      <c r="B2379" s="3">
        <v>44</v>
      </c>
      <c r="C2379" s="3" t="s">
        <v>18</v>
      </c>
      <c r="D2379" s="3" t="s">
        <v>19</v>
      </c>
      <c r="E2379" s="3" t="s">
        <v>20</v>
      </c>
      <c r="F2379" s="3">
        <v>94</v>
      </c>
      <c r="G2379" s="3" t="s">
        <v>146</v>
      </c>
      <c r="H2379" s="3" t="s">
        <v>22</v>
      </c>
      <c r="I2379" s="3" t="s">
        <v>135</v>
      </c>
      <c r="J2379" s="3" t="s">
        <v>56</v>
      </c>
      <c r="K2379" s="3">
        <v>4</v>
      </c>
      <c r="L2379" s="3" t="s">
        <v>151</v>
      </c>
      <c r="M2379" s="3" t="str">
        <f>IF(shopping_behavior_updated[[#This Row],[Subscription Status]]="","desconocido",shopping_behavior_updated[[#This Row],[Subscription Status]])</f>
        <v>No</v>
      </c>
      <c r="N2379" s="3" t="s">
        <v>44</v>
      </c>
      <c r="O2379" s="3" t="s">
        <v>151</v>
      </c>
      <c r="P2379" s="3" t="s">
        <v>151</v>
      </c>
      <c r="Q2379" s="3">
        <v>22</v>
      </c>
      <c r="R2379" s="3" t="s">
        <v>32</v>
      </c>
      <c r="S2379" s="3" t="s">
        <v>48</v>
      </c>
      <c r="T2379" s="3">
        <f>COUNTBLANK(shopping_behavior_updated[Customer ID])</f>
        <v>0</v>
      </c>
      <c r="U2379" s="3">
        <f>IF(IFERROR(VLOOKUP(shopping_behavior_updated[[#This Row],[Customer ID]],A2380:$A$3902,1,FALSE),0),1,0)</f>
        <v>0</v>
      </c>
    </row>
    <row r="2380" spans="1:21" x14ac:dyDescent="0.2">
      <c r="A2380" s="3">
        <v>2379</v>
      </c>
      <c r="B2380" s="3">
        <v>26</v>
      </c>
      <c r="C2380" s="3" t="s">
        <v>18</v>
      </c>
      <c r="D2380" s="3" t="s">
        <v>118</v>
      </c>
      <c r="E2380" s="3" t="s">
        <v>66</v>
      </c>
      <c r="F2380" s="3">
        <v>71</v>
      </c>
      <c r="G2380" s="3" t="s">
        <v>81</v>
      </c>
      <c r="H2380" s="3" t="s">
        <v>22</v>
      </c>
      <c r="I2380" s="3" t="s">
        <v>84</v>
      </c>
      <c r="J2380" s="3" t="s">
        <v>52</v>
      </c>
      <c r="K2380" s="3">
        <v>27</v>
      </c>
      <c r="L2380" s="3" t="s">
        <v>151</v>
      </c>
      <c r="M2380" s="3" t="str">
        <f>IF(shopping_behavior_updated[[#This Row],[Subscription Status]]="","desconocido",shopping_behavior_updated[[#This Row],[Subscription Status]])</f>
        <v>No</v>
      </c>
      <c r="N2380" s="3" t="s">
        <v>73</v>
      </c>
      <c r="O2380" s="3" t="s">
        <v>151</v>
      </c>
      <c r="P2380" s="3" t="s">
        <v>151</v>
      </c>
      <c r="Q2380" s="3">
        <v>37</v>
      </c>
      <c r="R2380" s="3" t="s">
        <v>45</v>
      </c>
      <c r="S2380" s="3" t="s">
        <v>75</v>
      </c>
      <c r="T2380" s="3">
        <f>COUNTBLANK(shopping_behavior_updated[Customer ID])</f>
        <v>0</v>
      </c>
      <c r="U2380" s="3">
        <f>IF(IFERROR(VLOOKUP(shopping_behavior_updated[[#This Row],[Customer ID]],A2381:$A$3902,1,FALSE),0),1,0)</f>
        <v>0</v>
      </c>
    </row>
    <row r="2381" spans="1:21" x14ac:dyDescent="0.2">
      <c r="A2381" s="3">
        <v>2380</v>
      </c>
      <c r="B2381" s="3">
        <v>40</v>
      </c>
      <c r="C2381" s="3" t="s">
        <v>18</v>
      </c>
      <c r="D2381" s="3" t="s">
        <v>123</v>
      </c>
      <c r="E2381" s="3" t="s">
        <v>66</v>
      </c>
      <c r="F2381" s="3">
        <v>77</v>
      </c>
      <c r="G2381" s="3" t="s">
        <v>146</v>
      </c>
      <c r="H2381" s="3" t="s">
        <v>43</v>
      </c>
      <c r="I2381" s="3" t="s">
        <v>99</v>
      </c>
      <c r="J2381" s="3" t="s">
        <v>36</v>
      </c>
      <c r="K2381" s="3">
        <v>4</v>
      </c>
      <c r="L2381" s="3" t="s">
        <v>151</v>
      </c>
      <c r="M2381" s="3" t="str">
        <f>IF(shopping_behavior_updated[[#This Row],[Subscription Status]]="","desconocido",shopping_behavior_updated[[#This Row],[Subscription Status]])</f>
        <v>No</v>
      </c>
      <c r="N2381" s="3" t="s">
        <v>69</v>
      </c>
      <c r="O2381" s="3" t="s">
        <v>151</v>
      </c>
      <c r="P2381" s="3" t="s">
        <v>151</v>
      </c>
      <c r="Q2381" s="3">
        <v>22</v>
      </c>
      <c r="R2381" s="3" t="s">
        <v>85</v>
      </c>
      <c r="S2381" s="3" t="s">
        <v>87</v>
      </c>
      <c r="T2381" s="3">
        <f>COUNTBLANK(shopping_behavior_updated[Customer ID])</f>
        <v>0</v>
      </c>
      <c r="U2381" s="3">
        <f>IF(IFERROR(VLOOKUP(shopping_behavior_updated[[#This Row],[Customer ID]],A2382:$A$3902,1,FALSE),0),1,0)</f>
        <v>0</v>
      </c>
    </row>
    <row r="2382" spans="1:21" x14ac:dyDescent="0.2">
      <c r="A2382" s="3">
        <v>2381</v>
      </c>
      <c r="B2382" s="3">
        <v>41</v>
      </c>
      <c r="C2382" s="3" t="s">
        <v>18</v>
      </c>
      <c r="D2382" s="3" t="s">
        <v>118</v>
      </c>
      <c r="E2382" s="3" t="s">
        <v>66</v>
      </c>
      <c r="F2382" s="3">
        <v>66</v>
      </c>
      <c r="G2382" s="3" t="s">
        <v>137</v>
      </c>
      <c r="H2382" s="3" t="s">
        <v>43</v>
      </c>
      <c r="I2382" s="3" t="s">
        <v>93</v>
      </c>
      <c r="J2382" s="3" t="s">
        <v>56</v>
      </c>
      <c r="K2382" s="3">
        <v>25</v>
      </c>
      <c r="L2382" s="3" t="s">
        <v>151</v>
      </c>
      <c r="M2382" s="3" t="str">
        <f>IF(shopping_behavior_updated[[#This Row],[Subscription Status]]="","desconocido",shopping_behavior_updated[[#This Row],[Subscription Status]])</f>
        <v>No</v>
      </c>
      <c r="N2382" s="3" t="s">
        <v>44</v>
      </c>
      <c r="O2382" s="3" t="s">
        <v>151</v>
      </c>
      <c r="P2382" s="3" t="s">
        <v>151</v>
      </c>
      <c r="Q2382" s="3">
        <v>36</v>
      </c>
      <c r="R2382" s="3" t="s">
        <v>45</v>
      </c>
      <c r="S2382" s="3" t="s">
        <v>28</v>
      </c>
      <c r="T2382" s="3">
        <f>COUNTBLANK(shopping_behavior_updated[Customer ID])</f>
        <v>0</v>
      </c>
      <c r="U2382" s="3">
        <f>IF(IFERROR(VLOOKUP(shopping_behavior_updated[[#This Row],[Customer ID]],A2383:$A$3902,1,FALSE),0),1,0)</f>
        <v>0</v>
      </c>
    </row>
    <row r="2383" spans="1:21" x14ac:dyDescent="0.2">
      <c r="A2383" s="3">
        <v>2382</v>
      </c>
      <c r="B2383" s="3">
        <v>62</v>
      </c>
      <c r="C2383" s="3" t="s">
        <v>18</v>
      </c>
      <c r="D2383" s="3" t="s">
        <v>40</v>
      </c>
      <c r="E2383" s="3" t="s">
        <v>41</v>
      </c>
      <c r="F2383" s="3">
        <v>23</v>
      </c>
      <c r="G2383" s="3" t="s">
        <v>149</v>
      </c>
      <c r="H2383" s="3" t="s">
        <v>43</v>
      </c>
      <c r="I2383" s="3" t="s">
        <v>84</v>
      </c>
      <c r="J2383" s="3" t="s">
        <v>52</v>
      </c>
      <c r="K2383" s="3">
        <v>45</v>
      </c>
      <c r="L2383" s="3" t="s">
        <v>151</v>
      </c>
      <c r="M2383" s="3" t="str">
        <f>IF(shopping_behavior_updated[[#This Row],[Subscription Status]]="","desconocido",shopping_behavior_updated[[#This Row],[Subscription Status]])</f>
        <v>No</v>
      </c>
      <c r="N2383" s="3" t="s">
        <v>37</v>
      </c>
      <c r="O2383" s="3" t="s">
        <v>151</v>
      </c>
      <c r="P2383" s="3" t="s">
        <v>151</v>
      </c>
      <c r="Q2383" s="3">
        <v>23</v>
      </c>
      <c r="R2383" s="3" t="s">
        <v>45</v>
      </c>
      <c r="S2383" s="3" t="s">
        <v>48</v>
      </c>
      <c r="T2383" s="3">
        <f>COUNTBLANK(shopping_behavior_updated[Customer ID])</f>
        <v>0</v>
      </c>
      <c r="U2383" s="3">
        <f>IF(IFERROR(VLOOKUP(shopping_behavior_updated[[#This Row],[Customer ID]],A2384:$A$3902,1,FALSE),0),1,0)</f>
        <v>0</v>
      </c>
    </row>
    <row r="2384" spans="1:21" x14ac:dyDescent="0.2">
      <c r="A2384" s="3">
        <v>2383</v>
      </c>
      <c r="B2384" s="3">
        <v>39</v>
      </c>
      <c r="C2384" s="3" t="s">
        <v>18</v>
      </c>
      <c r="D2384" s="3" t="s">
        <v>29</v>
      </c>
      <c r="E2384" s="3" t="s">
        <v>20</v>
      </c>
      <c r="F2384" s="3">
        <v>60</v>
      </c>
      <c r="G2384" s="3" t="s">
        <v>98</v>
      </c>
      <c r="H2384" s="3" t="s">
        <v>43</v>
      </c>
      <c r="I2384" s="3" t="s">
        <v>47</v>
      </c>
      <c r="J2384" s="3" t="s">
        <v>36</v>
      </c>
      <c r="K2384" s="3">
        <v>39</v>
      </c>
      <c r="L2384" s="3" t="s">
        <v>151</v>
      </c>
      <c r="M2384" s="3" t="str">
        <f>IF(shopping_behavior_updated[[#This Row],[Subscription Status]]="","desconocido",shopping_behavior_updated[[#This Row],[Subscription Status]])</f>
        <v>No</v>
      </c>
      <c r="N2384" s="3" t="s">
        <v>26</v>
      </c>
      <c r="O2384" s="3" t="s">
        <v>151</v>
      </c>
      <c r="P2384" s="3" t="s">
        <v>151</v>
      </c>
      <c r="Q2384" s="3">
        <v>44</v>
      </c>
      <c r="R2384" s="3" t="s">
        <v>85</v>
      </c>
      <c r="S2384" s="3" t="s">
        <v>39</v>
      </c>
      <c r="T2384" s="3">
        <f>COUNTBLANK(shopping_behavior_updated[Customer ID])</f>
        <v>0</v>
      </c>
      <c r="U2384" s="3">
        <f>IF(IFERROR(VLOOKUP(shopping_behavior_updated[[#This Row],[Customer ID]],A2385:$A$3902,1,FALSE),0),1,0)</f>
        <v>0</v>
      </c>
    </row>
    <row r="2385" spans="1:21" x14ac:dyDescent="0.2">
      <c r="A2385" s="3">
        <v>2384</v>
      </c>
      <c r="B2385" s="3">
        <v>53</v>
      </c>
      <c r="C2385" s="3" t="s">
        <v>18</v>
      </c>
      <c r="D2385" s="3" t="s">
        <v>131</v>
      </c>
      <c r="E2385" s="3" t="s">
        <v>66</v>
      </c>
      <c r="F2385" s="3">
        <v>72</v>
      </c>
      <c r="G2385" s="3" t="s">
        <v>42</v>
      </c>
      <c r="H2385" s="3" t="s">
        <v>22</v>
      </c>
      <c r="I2385" s="3" t="s">
        <v>79</v>
      </c>
      <c r="J2385" s="3" t="s">
        <v>36</v>
      </c>
      <c r="K2385" s="3">
        <v>49</v>
      </c>
      <c r="L2385" s="3" t="s">
        <v>151</v>
      </c>
      <c r="M2385" s="3" t="str">
        <f>IF(shopping_behavior_updated[[#This Row],[Subscription Status]]="","desconocido",shopping_behavior_updated[[#This Row],[Subscription Status]])</f>
        <v>No</v>
      </c>
      <c r="N2385" s="3" t="s">
        <v>69</v>
      </c>
      <c r="O2385" s="3" t="s">
        <v>151</v>
      </c>
      <c r="P2385" s="3" t="s">
        <v>151</v>
      </c>
      <c r="Q2385" s="3">
        <v>25</v>
      </c>
      <c r="R2385" s="3" t="s">
        <v>74</v>
      </c>
      <c r="S2385" s="3" t="s">
        <v>48</v>
      </c>
      <c r="T2385" s="3">
        <f>COUNTBLANK(shopping_behavior_updated[Customer ID])</f>
        <v>0</v>
      </c>
      <c r="U2385" s="3">
        <f>IF(IFERROR(VLOOKUP(shopping_behavior_updated[[#This Row],[Customer ID]],A2386:$A$3902,1,FALSE),0),1,0)</f>
        <v>0</v>
      </c>
    </row>
    <row r="2386" spans="1:21" x14ac:dyDescent="0.2">
      <c r="A2386" s="3">
        <v>2385</v>
      </c>
      <c r="B2386" s="3">
        <v>24</v>
      </c>
      <c r="C2386" s="3" t="s">
        <v>18</v>
      </c>
      <c r="D2386" s="3" t="s">
        <v>19</v>
      </c>
      <c r="E2386" s="3" t="s">
        <v>20</v>
      </c>
      <c r="F2386" s="3">
        <v>35</v>
      </c>
      <c r="G2386" s="3" t="s">
        <v>89</v>
      </c>
      <c r="H2386" s="3" t="s">
        <v>22</v>
      </c>
      <c r="I2386" s="3" t="s">
        <v>95</v>
      </c>
      <c r="J2386" s="3" t="s">
        <v>24</v>
      </c>
      <c r="K2386" s="3">
        <v>33</v>
      </c>
      <c r="L2386" s="3" t="s">
        <v>151</v>
      </c>
      <c r="M2386" s="3" t="str">
        <f>IF(shopping_behavior_updated[[#This Row],[Subscription Status]]="","desconocido",shopping_behavior_updated[[#This Row],[Subscription Status]])</f>
        <v>No</v>
      </c>
      <c r="N2386" s="3" t="s">
        <v>69</v>
      </c>
      <c r="O2386" s="3" t="s">
        <v>151</v>
      </c>
      <c r="P2386" s="3" t="s">
        <v>151</v>
      </c>
      <c r="Q2386" s="3">
        <v>40</v>
      </c>
      <c r="R2386" s="3" t="s">
        <v>45</v>
      </c>
      <c r="S2386" s="3" t="s">
        <v>57</v>
      </c>
      <c r="T2386" s="3">
        <f>COUNTBLANK(shopping_behavior_updated[Customer ID])</f>
        <v>0</v>
      </c>
      <c r="U2386" s="3">
        <f>IF(IFERROR(VLOOKUP(shopping_behavior_updated[[#This Row],[Customer ID]],A2387:$A$3902,1,FALSE),0),1,0)</f>
        <v>0</v>
      </c>
    </row>
    <row r="2387" spans="1:21" x14ac:dyDescent="0.2">
      <c r="A2387" s="3">
        <v>2386</v>
      </c>
      <c r="B2387" s="3">
        <v>41</v>
      </c>
      <c r="C2387" s="3" t="s">
        <v>18</v>
      </c>
      <c r="D2387" s="3" t="s">
        <v>118</v>
      </c>
      <c r="E2387" s="3" t="s">
        <v>66</v>
      </c>
      <c r="F2387" s="3">
        <v>31</v>
      </c>
      <c r="G2387" s="3" t="s">
        <v>100</v>
      </c>
      <c r="H2387" s="3" t="s">
        <v>43</v>
      </c>
      <c r="I2387" s="3" t="s">
        <v>109</v>
      </c>
      <c r="J2387" s="3" t="s">
        <v>56</v>
      </c>
      <c r="K2387" s="3">
        <v>38</v>
      </c>
      <c r="L2387" s="3" t="s">
        <v>151</v>
      </c>
      <c r="M2387" s="3" t="str">
        <f>IF(shopping_behavior_updated[[#This Row],[Subscription Status]]="","desconocido",shopping_behavior_updated[[#This Row],[Subscription Status]])</f>
        <v>No</v>
      </c>
      <c r="N2387" s="3" t="s">
        <v>26</v>
      </c>
      <c r="O2387" s="3" t="s">
        <v>151</v>
      </c>
      <c r="P2387" s="3" t="s">
        <v>151</v>
      </c>
      <c r="Q2387" s="3">
        <v>12</v>
      </c>
      <c r="R2387" s="3" t="s">
        <v>45</v>
      </c>
      <c r="S2387" s="3" t="s">
        <v>39</v>
      </c>
      <c r="T2387" s="3">
        <f>COUNTBLANK(shopping_behavior_updated[Customer ID])</f>
        <v>0</v>
      </c>
      <c r="U2387" s="3">
        <f>IF(IFERROR(VLOOKUP(shopping_behavior_updated[[#This Row],[Customer ID]],A2388:$A$3902,1,FALSE),0),1,0)</f>
        <v>0</v>
      </c>
    </row>
    <row r="2388" spans="1:21" x14ac:dyDescent="0.2">
      <c r="A2388" s="3">
        <v>2387</v>
      </c>
      <c r="B2388" s="3">
        <v>19</v>
      </c>
      <c r="C2388" s="3" t="s">
        <v>18</v>
      </c>
      <c r="D2388" s="3" t="s">
        <v>124</v>
      </c>
      <c r="E2388" s="3" t="s">
        <v>20</v>
      </c>
      <c r="F2388" s="3">
        <v>33</v>
      </c>
      <c r="G2388" s="3" t="s">
        <v>114</v>
      </c>
      <c r="H2388" s="3" t="s">
        <v>22</v>
      </c>
      <c r="I2388" s="3" t="s">
        <v>143</v>
      </c>
      <c r="J2388" s="3" t="s">
        <v>52</v>
      </c>
      <c r="K2388" s="3">
        <v>29</v>
      </c>
      <c r="L2388" s="3" t="s">
        <v>151</v>
      </c>
      <c r="M2388" s="3" t="str">
        <f>IF(shopping_behavior_updated[[#This Row],[Subscription Status]]="","desconocido",shopping_behavior_updated[[#This Row],[Subscription Status]])</f>
        <v>No</v>
      </c>
      <c r="N2388" s="3" t="s">
        <v>53</v>
      </c>
      <c r="O2388" s="3" t="s">
        <v>151</v>
      </c>
      <c r="P2388" s="3" t="s">
        <v>151</v>
      </c>
      <c r="Q2388" s="3">
        <v>14</v>
      </c>
      <c r="R2388" s="3" t="s">
        <v>27</v>
      </c>
      <c r="S2388" s="3" t="s">
        <v>87</v>
      </c>
      <c r="T2388" s="3">
        <f>COUNTBLANK(shopping_behavior_updated[Customer ID])</f>
        <v>0</v>
      </c>
      <c r="U2388" s="3">
        <f>IF(IFERROR(VLOOKUP(shopping_behavior_updated[[#This Row],[Customer ID]],A2389:$A$3902,1,FALSE),0),1,0)</f>
        <v>0</v>
      </c>
    </row>
    <row r="2389" spans="1:21" x14ac:dyDescent="0.2">
      <c r="A2389" s="3">
        <v>2388</v>
      </c>
      <c r="B2389" s="3">
        <v>36</v>
      </c>
      <c r="C2389" s="3" t="s">
        <v>18</v>
      </c>
      <c r="D2389" s="3" t="s">
        <v>123</v>
      </c>
      <c r="E2389" s="3" t="s">
        <v>66</v>
      </c>
      <c r="F2389" s="3">
        <v>95</v>
      </c>
      <c r="G2389" s="3" t="s">
        <v>121</v>
      </c>
      <c r="H2389" s="3" t="s">
        <v>43</v>
      </c>
      <c r="I2389" s="3" t="s">
        <v>79</v>
      </c>
      <c r="J2389" s="3" t="s">
        <v>52</v>
      </c>
      <c r="K2389" s="3">
        <v>4</v>
      </c>
      <c r="L2389" s="3" t="s">
        <v>151</v>
      </c>
      <c r="M2389" s="3" t="str">
        <f>IF(shopping_behavior_updated[[#This Row],[Subscription Status]]="","desconocido",shopping_behavior_updated[[#This Row],[Subscription Status]])</f>
        <v>No</v>
      </c>
      <c r="N2389" s="3" t="s">
        <v>69</v>
      </c>
      <c r="O2389" s="3" t="s">
        <v>151</v>
      </c>
      <c r="P2389" s="3" t="s">
        <v>151</v>
      </c>
      <c r="Q2389" s="3">
        <v>14</v>
      </c>
      <c r="R2389" s="3" t="s">
        <v>85</v>
      </c>
      <c r="S2389" s="3" t="s">
        <v>87</v>
      </c>
      <c r="T2389" s="3">
        <f>COUNTBLANK(shopping_behavior_updated[Customer ID])</f>
        <v>0</v>
      </c>
      <c r="U2389" s="3">
        <f>IF(IFERROR(VLOOKUP(shopping_behavior_updated[[#This Row],[Customer ID]],A2390:$A$3902,1,FALSE),0),1,0)</f>
        <v>0</v>
      </c>
    </row>
    <row r="2390" spans="1:21" x14ac:dyDescent="0.2">
      <c r="A2390" s="3">
        <v>2389</v>
      </c>
      <c r="B2390" s="3">
        <v>21</v>
      </c>
      <c r="C2390" s="3" t="s">
        <v>18</v>
      </c>
      <c r="D2390" s="3" t="s">
        <v>80</v>
      </c>
      <c r="E2390" s="3" t="s">
        <v>20</v>
      </c>
      <c r="F2390" s="3">
        <v>68</v>
      </c>
      <c r="G2390" s="3" t="s">
        <v>89</v>
      </c>
      <c r="H2390" s="3" t="s">
        <v>43</v>
      </c>
      <c r="I2390" s="3" t="s">
        <v>99</v>
      </c>
      <c r="J2390" s="3" t="s">
        <v>56</v>
      </c>
      <c r="K2390" s="3">
        <v>41</v>
      </c>
      <c r="L2390" s="3" t="s">
        <v>151</v>
      </c>
      <c r="M2390" s="3" t="str">
        <f>IF(shopping_behavior_updated[[#This Row],[Subscription Status]]="","desconocido",shopping_behavior_updated[[#This Row],[Subscription Status]])</f>
        <v>No</v>
      </c>
      <c r="N2390" s="3" t="s">
        <v>73</v>
      </c>
      <c r="O2390" s="3" t="s">
        <v>151</v>
      </c>
      <c r="P2390" s="3" t="s">
        <v>151</v>
      </c>
      <c r="Q2390" s="3">
        <v>10</v>
      </c>
      <c r="R2390" s="3" t="s">
        <v>85</v>
      </c>
      <c r="S2390" s="3" t="s">
        <v>48</v>
      </c>
      <c r="T2390" s="3">
        <f>COUNTBLANK(shopping_behavior_updated[Customer ID])</f>
        <v>0</v>
      </c>
      <c r="U2390" s="3">
        <f>IF(IFERROR(VLOOKUP(shopping_behavior_updated[[#This Row],[Customer ID]],A2391:$A$3902,1,FALSE),0),1,0)</f>
        <v>0</v>
      </c>
    </row>
    <row r="2391" spans="1:21" x14ac:dyDescent="0.2">
      <c r="A2391" s="3">
        <v>2390</v>
      </c>
      <c r="B2391" s="3">
        <v>25</v>
      </c>
      <c r="C2391" s="3" t="s">
        <v>18</v>
      </c>
      <c r="D2391" s="3" t="s">
        <v>61</v>
      </c>
      <c r="E2391" s="3" t="s">
        <v>62</v>
      </c>
      <c r="F2391" s="3">
        <v>87</v>
      </c>
      <c r="G2391" s="3" t="s">
        <v>110</v>
      </c>
      <c r="H2391" s="3" t="s">
        <v>43</v>
      </c>
      <c r="I2391" s="3" t="s">
        <v>82</v>
      </c>
      <c r="J2391" s="3" t="s">
        <v>36</v>
      </c>
      <c r="K2391" s="3">
        <v>31</v>
      </c>
      <c r="L2391" s="3" t="s">
        <v>151</v>
      </c>
      <c r="M2391" s="3" t="str">
        <f>IF(shopping_behavior_updated[[#This Row],[Subscription Status]]="","desconocido",shopping_behavior_updated[[#This Row],[Subscription Status]])</f>
        <v>No</v>
      </c>
      <c r="N2391" s="3" t="s">
        <v>73</v>
      </c>
      <c r="O2391" s="3" t="s">
        <v>151</v>
      </c>
      <c r="P2391" s="3" t="s">
        <v>151</v>
      </c>
      <c r="Q2391" s="3">
        <v>17</v>
      </c>
      <c r="R2391" s="3" t="s">
        <v>74</v>
      </c>
      <c r="S2391" s="3" t="s">
        <v>96</v>
      </c>
      <c r="T2391" s="3">
        <f>COUNTBLANK(shopping_behavior_updated[Customer ID])</f>
        <v>0</v>
      </c>
      <c r="U2391" s="3">
        <f>IF(IFERROR(VLOOKUP(shopping_behavior_updated[[#This Row],[Customer ID]],A2392:$A$3902,1,FALSE),0),1,0)</f>
        <v>0</v>
      </c>
    </row>
    <row r="2392" spans="1:21" x14ac:dyDescent="0.2">
      <c r="A2392" s="3">
        <v>2391</v>
      </c>
      <c r="B2392" s="3">
        <v>65</v>
      </c>
      <c r="C2392" s="3" t="s">
        <v>18</v>
      </c>
      <c r="D2392" s="3" t="s">
        <v>54</v>
      </c>
      <c r="E2392" s="3" t="s">
        <v>20</v>
      </c>
      <c r="F2392" s="3">
        <v>64</v>
      </c>
      <c r="G2392" s="3" t="s">
        <v>116</v>
      </c>
      <c r="H2392" s="3" t="s">
        <v>91</v>
      </c>
      <c r="I2392" s="3" t="s">
        <v>133</v>
      </c>
      <c r="J2392" s="3" t="s">
        <v>24</v>
      </c>
      <c r="K2392" s="3">
        <v>46</v>
      </c>
      <c r="L2392" s="3" t="s">
        <v>151</v>
      </c>
      <c r="M2392" s="3" t="str">
        <f>IF(shopping_behavior_updated[[#This Row],[Subscription Status]]="","desconocido",shopping_behavior_updated[[#This Row],[Subscription Status]])</f>
        <v>No</v>
      </c>
      <c r="N2392" s="3" t="s">
        <v>26</v>
      </c>
      <c r="O2392" s="3" t="s">
        <v>151</v>
      </c>
      <c r="P2392" s="3" t="s">
        <v>151</v>
      </c>
      <c r="Q2392" s="3">
        <v>24</v>
      </c>
      <c r="R2392" s="3" t="s">
        <v>85</v>
      </c>
      <c r="S2392" s="3" t="s">
        <v>28</v>
      </c>
      <c r="T2392" s="3">
        <f>COUNTBLANK(shopping_behavior_updated[Customer ID])</f>
        <v>0</v>
      </c>
      <c r="U2392" s="3">
        <f>IF(IFERROR(VLOOKUP(shopping_behavior_updated[[#This Row],[Customer ID]],A2393:$A$3902,1,FALSE),0),1,0)</f>
        <v>0</v>
      </c>
    </row>
    <row r="2393" spans="1:21" x14ac:dyDescent="0.2">
      <c r="A2393" s="3">
        <v>2392</v>
      </c>
      <c r="B2393" s="3">
        <v>42</v>
      </c>
      <c r="C2393" s="3" t="s">
        <v>18</v>
      </c>
      <c r="D2393" s="3" t="s">
        <v>54</v>
      </c>
      <c r="E2393" s="3" t="s">
        <v>20</v>
      </c>
      <c r="F2393" s="3">
        <v>74</v>
      </c>
      <c r="G2393" s="3" t="s">
        <v>150</v>
      </c>
      <c r="H2393" s="3" t="s">
        <v>43</v>
      </c>
      <c r="I2393" s="3" t="s">
        <v>93</v>
      </c>
      <c r="J2393" s="3" t="s">
        <v>24</v>
      </c>
      <c r="K2393" s="3">
        <v>46</v>
      </c>
      <c r="L2393" s="3" t="s">
        <v>151</v>
      </c>
      <c r="M2393" s="3" t="str">
        <f>IF(shopping_behavior_updated[[#This Row],[Subscription Status]]="","desconocido",shopping_behavior_updated[[#This Row],[Subscription Status]])</f>
        <v>No</v>
      </c>
      <c r="N2393" s="3" t="s">
        <v>44</v>
      </c>
      <c r="O2393" s="3" t="s">
        <v>151</v>
      </c>
      <c r="P2393" s="3" t="s">
        <v>151</v>
      </c>
      <c r="Q2393" s="3">
        <v>31</v>
      </c>
      <c r="R2393" s="3" t="s">
        <v>74</v>
      </c>
      <c r="S2393" s="3" t="s">
        <v>57</v>
      </c>
      <c r="T2393" s="3">
        <f>COUNTBLANK(shopping_behavior_updated[Customer ID])</f>
        <v>0</v>
      </c>
      <c r="U2393" s="3">
        <f>IF(IFERROR(VLOOKUP(shopping_behavior_updated[[#This Row],[Customer ID]],A2394:$A$3902,1,FALSE),0),1,0)</f>
        <v>0</v>
      </c>
    </row>
    <row r="2394" spans="1:21" x14ac:dyDescent="0.2">
      <c r="A2394" s="3">
        <v>2393</v>
      </c>
      <c r="B2394" s="3">
        <v>40</v>
      </c>
      <c r="C2394" s="3" t="s">
        <v>18</v>
      </c>
      <c r="D2394" s="3" t="s">
        <v>33</v>
      </c>
      <c r="E2394" s="3" t="s">
        <v>20</v>
      </c>
      <c r="F2394" s="3">
        <v>62</v>
      </c>
      <c r="G2394" s="3" t="s">
        <v>67</v>
      </c>
      <c r="H2394" s="3" t="s">
        <v>22</v>
      </c>
      <c r="I2394" s="3" t="s">
        <v>64</v>
      </c>
      <c r="J2394" s="3" t="s">
        <v>36</v>
      </c>
      <c r="K2394" s="3">
        <v>26</v>
      </c>
      <c r="L2394" s="3" t="s">
        <v>151</v>
      </c>
      <c r="M2394" s="3" t="str">
        <f>IF(shopping_behavior_updated[[#This Row],[Subscription Status]]="","desconocido",shopping_behavior_updated[[#This Row],[Subscription Status]])</f>
        <v>No</v>
      </c>
      <c r="N2394" s="3" t="s">
        <v>69</v>
      </c>
      <c r="O2394" s="3" t="s">
        <v>151</v>
      </c>
      <c r="P2394" s="3" t="s">
        <v>151</v>
      </c>
      <c r="Q2394" s="3">
        <v>36</v>
      </c>
      <c r="R2394" s="3" t="s">
        <v>32</v>
      </c>
      <c r="S2394" s="3" t="s">
        <v>48</v>
      </c>
      <c r="T2394" s="3">
        <f>COUNTBLANK(shopping_behavior_updated[Customer ID])</f>
        <v>0</v>
      </c>
      <c r="U2394" s="3">
        <f>IF(IFERROR(VLOOKUP(shopping_behavior_updated[[#This Row],[Customer ID]],A2395:$A$3902,1,FALSE),0),1,0)</f>
        <v>0</v>
      </c>
    </row>
    <row r="2395" spans="1:21" x14ac:dyDescent="0.2">
      <c r="A2395" s="3">
        <v>2394</v>
      </c>
      <c r="B2395" s="3">
        <v>58</v>
      </c>
      <c r="C2395" s="3" t="s">
        <v>18</v>
      </c>
      <c r="D2395" s="3" t="s">
        <v>124</v>
      </c>
      <c r="E2395" s="3" t="s">
        <v>20</v>
      </c>
      <c r="F2395" s="3">
        <v>97</v>
      </c>
      <c r="G2395" s="3" t="s">
        <v>59</v>
      </c>
      <c r="H2395" s="3" t="s">
        <v>43</v>
      </c>
      <c r="I2395" s="3" t="s">
        <v>109</v>
      </c>
      <c r="J2395" s="3" t="s">
        <v>24</v>
      </c>
      <c r="K2395" s="3">
        <v>5</v>
      </c>
      <c r="L2395" s="3" t="s">
        <v>151</v>
      </c>
      <c r="M2395" s="3" t="str">
        <f>IF(shopping_behavior_updated[[#This Row],[Subscription Status]]="","desconocido",shopping_behavior_updated[[#This Row],[Subscription Status]])</f>
        <v>No</v>
      </c>
      <c r="N2395" s="3" t="s">
        <v>69</v>
      </c>
      <c r="O2395" s="3" t="s">
        <v>151</v>
      </c>
      <c r="P2395" s="3" t="s">
        <v>151</v>
      </c>
      <c r="Q2395" s="3">
        <v>38</v>
      </c>
      <c r="R2395" s="3" t="s">
        <v>45</v>
      </c>
      <c r="S2395" s="3" t="s">
        <v>96</v>
      </c>
      <c r="T2395" s="3">
        <f>COUNTBLANK(shopping_behavior_updated[Customer ID])</f>
        <v>0</v>
      </c>
      <c r="U2395" s="3">
        <f>IF(IFERROR(VLOOKUP(shopping_behavior_updated[[#This Row],[Customer ID]],A2396:$A$3902,1,FALSE),0),1,0)</f>
        <v>0</v>
      </c>
    </row>
    <row r="2396" spans="1:21" x14ac:dyDescent="0.2">
      <c r="A2396" s="3">
        <v>2395</v>
      </c>
      <c r="B2396" s="3">
        <v>40</v>
      </c>
      <c r="C2396" s="3" t="s">
        <v>18</v>
      </c>
      <c r="D2396" s="3" t="s">
        <v>40</v>
      </c>
      <c r="E2396" s="3" t="s">
        <v>41</v>
      </c>
      <c r="F2396" s="3">
        <v>47</v>
      </c>
      <c r="G2396" s="3" t="s">
        <v>138</v>
      </c>
      <c r="H2396" s="3" t="s">
        <v>22</v>
      </c>
      <c r="I2396" s="3" t="s">
        <v>99</v>
      </c>
      <c r="J2396" s="3" t="s">
        <v>56</v>
      </c>
      <c r="K2396" s="3">
        <v>29</v>
      </c>
      <c r="L2396" s="3" t="s">
        <v>151</v>
      </c>
      <c r="M2396" s="3" t="str">
        <f>IF(shopping_behavior_updated[[#This Row],[Subscription Status]]="","desconocido",shopping_behavior_updated[[#This Row],[Subscription Status]])</f>
        <v>No</v>
      </c>
      <c r="N2396" s="3" t="s">
        <v>69</v>
      </c>
      <c r="O2396" s="3" t="s">
        <v>151</v>
      </c>
      <c r="P2396" s="3" t="s">
        <v>151</v>
      </c>
      <c r="Q2396" s="3">
        <v>23</v>
      </c>
      <c r="R2396" s="3" t="s">
        <v>85</v>
      </c>
      <c r="S2396" s="3" t="s">
        <v>28</v>
      </c>
      <c r="T2396" s="3">
        <f>COUNTBLANK(shopping_behavior_updated[Customer ID])</f>
        <v>0</v>
      </c>
      <c r="U2396" s="3">
        <f>IF(IFERROR(VLOOKUP(shopping_behavior_updated[[#This Row],[Customer ID]],A2397:$A$3902,1,FALSE),0),1,0)</f>
        <v>0</v>
      </c>
    </row>
    <row r="2397" spans="1:21" x14ac:dyDescent="0.2">
      <c r="A2397" s="3">
        <v>2396</v>
      </c>
      <c r="B2397" s="3">
        <v>62</v>
      </c>
      <c r="C2397" s="3" t="s">
        <v>18</v>
      </c>
      <c r="D2397" s="3" t="s">
        <v>19</v>
      </c>
      <c r="E2397" s="3" t="s">
        <v>20</v>
      </c>
      <c r="F2397" s="3">
        <v>83</v>
      </c>
      <c r="G2397" s="3" t="s">
        <v>138</v>
      </c>
      <c r="H2397" s="3" t="s">
        <v>43</v>
      </c>
      <c r="I2397" s="3" t="s">
        <v>108</v>
      </c>
      <c r="J2397" s="3" t="s">
        <v>24</v>
      </c>
      <c r="K2397" s="3">
        <v>35</v>
      </c>
      <c r="L2397" s="3" t="s">
        <v>151</v>
      </c>
      <c r="M2397" s="3" t="str">
        <f>IF(shopping_behavior_updated[[#This Row],[Subscription Status]]="","desconocido",shopping_behavior_updated[[#This Row],[Subscription Status]])</f>
        <v>No</v>
      </c>
      <c r="N2397" s="3" t="s">
        <v>69</v>
      </c>
      <c r="O2397" s="3" t="s">
        <v>151</v>
      </c>
      <c r="P2397" s="3" t="s">
        <v>151</v>
      </c>
      <c r="Q2397" s="3">
        <v>47</v>
      </c>
      <c r="R2397" s="3" t="s">
        <v>45</v>
      </c>
      <c r="S2397" s="3" t="s">
        <v>75</v>
      </c>
      <c r="T2397" s="3">
        <f>COUNTBLANK(shopping_behavior_updated[Customer ID])</f>
        <v>0</v>
      </c>
      <c r="U2397" s="3">
        <f>IF(IFERROR(VLOOKUP(shopping_behavior_updated[[#This Row],[Customer ID]],A2398:$A$3902,1,FALSE),0),1,0)</f>
        <v>0</v>
      </c>
    </row>
    <row r="2398" spans="1:21" x14ac:dyDescent="0.2">
      <c r="A2398" s="3">
        <v>2397</v>
      </c>
      <c r="B2398" s="3">
        <v>38</v>
      </c>
      <c r="C2398" s="3" t="s">
        <v>18</v>
      </c>
      <c r="D2398" s="3" t="s">
        <v>54</v>
      </c>
      <c r="E2398" s="3" t="s">
        <v>20</v>
      </c>
      <c r="F2398" s="3">
        <v>82</v>
      </c>
      <c r="G2398" s="3" t="s">
        <v>46</v>
      </c>
      <c r="H2398" s="3" t="s">
        <v>43</v>
      </c>
      <c r="I2398" s="3" t="s">
        <v>77</v>
      </c>
      <c r="J2398" s="3" t="s">
        <v>36</v>
      </c>
      <c r="K2398" s="3">
        <v>37</v>
      </c>
      <c r="L2398" s="3" t="s">
        <v>151</v>
      </c>
      <c r="M2398" s="3" t="str">
        <f>IF(shopping_behavior_updated[[#This Row],[Subscription Status]]="","desconocido",shopping_behavior_updated[[#This Row],[Subscription Status]])</f>
        <v>No</v>
      </c>
      <c r="N2398" s="3" t="s">
        <v>69</v>
      </c>
      <c r="O2398" s="3" t="s">
        <v>151</v>
      </c>
      <c r="P2398" s="3" t="s">
        <v>151</v>
      </c>
      <c r="Q2398" s="3">
        <v>20</v>
      </c>
      <c r="R2398" s="3" t="s">
        <v>27</v>
      </c>
      <c r="S2398" s="3" t="s">
        <v>39</v>
      </c>
      <c r="T2398" s="3">
        <f>COUNTBLANK(shopping_behavior_updated[Customer ID])</f>
        <v>0</v>
      </c>
      <c r="U2398" s="3">
        <f>IF(IFERROR(VLOOKUP(shopping_behavior_updated[[#This Row],[Customer ID]],A2399:$A$3902,1,FALSE),0),1,0)</f>
        <v>0</v>
      </c>
    </row>
    <row r="2399" spans="1:21" x14ac:dyDescent="0.2">
      <c r="A2399" s="3">
        <v>2398</v>
      </c>
      <c r="B2399" s="3">
        <v>37</v>
      </c>
      <c r="C2399" s="3" t="s">
        <v>18</v>
      </c>
      <c r="D2399" s="3" t="s">
        <v>88</v>
      </c>
      <c r="E2399" s="3" t="s">
        <v>66</v>
      </c>
      <c r="F2399" s="3">
        <v>26</v>
      </c>
      <c r="G2399" s="3" t="s">
        <v>63</v>
      </c>
      <c r="H2399" s="3" t="s">
        <v>22</v>
      </c>
      <c r="I2399" s="3" t="s">
        <v>93</v>
      </c>
      <c r="J2399" s="3" t="s">
        <v>56</v>
      </c>
      <c r="K2399" s="3">
        <v>29</v>
      </c>
      <c r="L2399" s="3" t="s">
        <v>151</v>
      </c>
      <c r="M2399" s="3" t="str">
        <f>IF(shopping_behavior_updated[[#This Row],[Subscription Status]]="","desconocido",shopping_behavior_updated[[#This Row],[Subscription Status]])</f>
        <v>No</v>
      </c>
      <c r="N2399" s="3" t="s">
        <v>73</v>
      </c>
      <c r="O2399" s="3" t="s">
        <v>151</v>
      </c>
      <c r="P2399" s="3" t="s">
        <v>151</v>
      </c>
      <c r="Q2399" s="3">
        <v>41</v>
      </c>
      <c r="R2399" s="3" t="s">
        <v>27</v>
      </c>
      <c r="S2399" s="3" t="s">
        <v>87</v>
      </c>
      <c r="T2399" s="3">
        <f>COUNTBLANK(shopping_behavior_updated[Customer ID])</f>
        <v>0</v>
      </c>
      <c r="U2399" s="3">
        <f>IF(IFERROR(VLOOKUP(shopping_behavior_updated[[#This Row],[Customer ID]],A2400:$A$3902,1,FALSE),0),1,0)</f>
        <v>0</v>
      </c>
    </row>
    <row r="2400" spans="1:21" x14ac:dyDescent="0.2">
      <c r="A2400" s="3">
        <v>2399</v>
      </c>
      <c r="B2400" s="3">
        <v>65</v>
      </c>
      <c r="C2400" s="3" t="s">
        <v>18</v>
      </c>
      <c r="D2400" s="3" t="s">
        <v>101</v>
      </c>
      <c r="E2400" s="3" t="s">
        <v>62</v>
      </c>
      <c r="F2400" s="3">
        <v>81</v>
      </c>
      <c r="G2400" s="3" t="s">
        <v>102</v>
      </c>
      <c r="H2400" s="3" t="s">
        <v>43</v>
      </c>
      <c r="I2400" s="3" t="s">
        <v>120</v>
      </c>
      <c r="J2400" s="3" t="s">
        <v>24</v>
      </c>
      <c r="K2400" s="3">
        <v>43</v>
      </c>
      <c r="L2400" s="3" t="s">
        <v>151</v>
      </c>
      <c r="M2400" s="3" t="str">
        <f>IF(shopping_behavior_updated[[#This Row],[Subscription Status]]="","desconocido",shopping_behavior_updated[[#This Row],[Subscription Status]])</f>
        <v>No</v>
      </c>
      <c r="N2400" s="3" t="s">
        <v>37</v>
      </c>
      <c r="O2400" s="3" t="s">
        <v>151</v>
      </c>
      <c r="P2400" s="3" t="s">
        <v>151</v>
      </c>
      <c r="Q2400" s="3">
        <v>44</v>
      </c>
      <c r="R2400" s="3" t="s">
        <v>74</v>
      </c>
      <c r="S2400" s="3" t="s">
        <v>28</v>
      </c>
      <c r="T2400" s="3">
        <f>COUNTBLANK(shopping_behavior_updated[Customer ID])</f>
        <v>0</v>
      </c>
      <c r="U2400" s="3">
        <f>IF(IFERROR(VLOOKUP(shopping_behavior_updated[[#This Row],[Customer ID]],A2401:$A$3902,1,FALSE),0),1,0)</f>
        <v>0</v>
      </c>
    </row>
    <row r="2401" spans="1:21" x14ac:dyDescent="0.2">
      <c r="A2401" s="3">
        <v>2400</v>
      </c>
      <c r="B2401" s="3">
        <v>55</v>
      </c>
      <c r="C2401" s="3" t="s">
        <v>18</v>
      </c>
      <c r="D2401" s="3" t="s">
        <v>80</v>
      </c>
      <c r="E2401" s="3" t="s">
        <v>20</v>
      </c>
      <c r="F2401" s="3">
        <v>44</v>
      </c>
      <c r="G2401" s="3" t="s">
        <v>81</v>
      </c>
      <c r="H2401" s="3" t="s">
        <v>22</v>
      </c>
      <c r="I2401" s="3" t="s">
        <v>117</v>
      </c>
      <c r="J2401" s="3" t="s">
        <v>36</v>
      </c>
      <c r="K2401" s="3">
        <v>32</v>
      </c>
      <c r="L2401" s="3" t="s">
        <v>151</v>
      </c>
      <c r="M2401" s="3" t="str">
        <f>IF(shopping_behavior_updated[[#This Row],[Subscription Status]]="","desconocido",shopping_behavior_updated[[#This Row],[Subscription Status]])</f>
        <v>No</v>
      </c>
      <c r="N2401" s="3" t="s">
        <v>73</v>
      </c>
      <c r="O2401" s="3" t="s">
        <v>151</v>
      </c>
      <c r="P2401" s="3" t="s">
        <v>151</v>
      </c>
      <c r="Q2401" s="3">
        <v>31</v>
      </c>
      <c r="R2401" s="3" t="s">
        <v>32</v>
      </c>
      <c r="S2401" s="3" t="s">
        <v>87</v>
      </c>
      <c r="T2401" s="3">
        <f>COUNTBLANK(shopping_behavior_updated[Customer ID])</f>
        <v>0</v>
      </c>
      <c r="U2401" s="3">
        <f>IF(IFERROR(VLOOKUP(shopping_behavior_updated[[#This Row],[Customer ID]],A2402:$A$3902,1,FALSE),0),1,0)</f>
        <v>0</v>
      </c>
    </row>
    <row r="2402" spans="1:21" x14ac:dyDescent="0.2">
      <c r="A2402" s="3">
        <v>2401</v>
      </c>
      <c r="B2402" s="3">
        <v>43</v>
      </c>
      <c r="C2402" s="3" t="s">
        <v>18</v>
      </c>
      <c r="D2402" s="3" t="s">
        <v>88</v>
      </c>
      <c r="E2402" s="3" t="s">
        <v>66</v>
      </c>
      <c r="F2402" s="3">
        <v>88</v>
      </c>
      <c r="G2402" s="3" t="s">
        <v>46</v>
      </c>
      <c r="H2402" s="3" t="s">
        <v>43</v>
      </c>
      <c r="I2402" s="3" t="s">
        <v>99</v>
      </c>
      <c r="J2402" s="3" t="s">
        <v>24</v>
      </c>
      <c r="K2402" s="3">
        <v>42</v>
      </c>
      <c r="L2402" s="3" t="s">
        <v>151</v>
      </c>
      <c r="M2402" s="3" t="str">
        <f>IF(shopping_behavior_updated[[#This Row],[Subscription Status]]="","desconocido",shopping_behavior_updated[[#This Row],[Subscription Status]])</f>
        <v>No</v>
      </c>
      <c r="N2402" s="3" t="s">
        <v>44</v>
      </c>
      <c r="O2402" s="3" t="s">
        <v>151</v>
      </c>
      <c r="P2402" s="3" t="s">
        <v>151</v>
      </c>
      <c r="Q2402" s="3">
        <v>11</v>
      </c>
      <c r="R2402" s="3" t="s">
        <v>38</v>
      </c>
      <c r="S2402" s="3" t="s">
        <v>75</v>
      </c>
      <c r="T2402" s="3">
        <f>COUNTBLANK(shopping_behavior_updated[Customer ID])</f>
        <v>0</v>
      </c>
      <c r="U2402" s="3">
        <f>IF(IFERROR(VLOOKUP(shopping_behavior_updated[[#This Row],[Customer ID]],A2403:$A$3902,1,FALSE),0),1,0)</f>
        <v>0</v>
      </c>
    </row>
    <row r="2403" spans="1:21" x14ac:dyDescent="0.2">
      <c r="A2403" s="3">
        <v>2402</v>
      </c>
      <c r="B2403" s="3">
        <v>43</v>
      </c>
      <c r="C2403" s="3" t="s">
        <v>18</v>
      </c>
      <c r="D2403" s="3" t="s">
        <v>136</v>
      </c>
      <c r="E2403" s="3" t="s">
        <v>41</v>
      </c>
      <c r="F2403" s="3">
        <v>76</v>
      </c>
      <c r="G2403" s="3" t="s">
        <v>46</v>
      </c>
      <c r="H2403" s="3" t="s">
        <v>43</v>
      </c>
      <c r="I2403" s="3" t="s">
        <v>68</v>
      </c>
      <c r="J2403" s="3" t="s">
        <v>24</v>
      </c>
      <c r="K2403" s="3">
        <v>42</v>
      </c>
      <c r="L2403" s="3" t="s">
        <v>151</v>
      </c>
      <c r="M2403" s="3" t="str">
        <f>IF(shopping_behavior_updated[[#This Row],[Subscription Status]]="","desconocido",shopping_behavior_updated[[#This Row],[Subscription Status]])</f>
        <v>No</v>
      </c>
      <c r="N2403" s="3" t="s">
        <v>53</v>
      </c>
      <c r="O2403" s="3" t="s">
        <v>151</v>
      </c>
      <c r="P2403" s="3" t="s">
        <v>151</v>
      </c>
      <c r="Q2403" s="3">
        <v>25</v>
      </c>
      <c r="R2403" s="3" t="s">
        <v>45</v>
      </c>
      <c r="S2403" s="3" t="s">
        <v>75</v>
      </c>
      <c r="T2403" s="3">
        <f>COUNTBLANK(shopping_behavior_updated[Customer ID])</f>
        <v>0</v>
      </c>
      <c r="U2403" s="3">
        <f>IF(IFERROR(VLOOKUP(shopping_behavior_updated[[#This Row],[Customer ID]],A2404:$A$3902,1,FALSE),0),1,0)</f>
        <v>0</v>
      </c>
    </row>
    <row r="2404" spans="1:21" x14ac:dyDescent="0.2">
      <c r="A2404" s="3">
        <v>2403</v>
      </c>
      <c r="B2404" s="3">
        <v>45</v>
      </c>
      <c r="C2404" s="3" t="s">
        <v>18</v>
      </c>
      <c r="D2404" s="3" t="s">
        <v>118</v>
      </c>
      <c r="E2404" s="3" t="s">
        <v>66</v>
      </c>
      <c r="F2404" s="3">
        <v>89</v>
      </c>
      <c r="G2404" s="3" t="s">
        <v>139</v>
      </c>
      <c r="H2404" s="3" t="s">
        <v>43</v>
      </c>
      <c r="I2404" s="3" t="s">
        <v>109</v>
      </c>
      <c r="J2404" s="3" t="s">
        <v>24</v>
      </c>
      <c r="K2404" s="3">
        <v>38</v>
      </c>
      <c r="L2404" s="3" t="s">
        <v>151</v>
      </c>
      <c r="M2404" s="3" t="str">
        <f>IF(shopping_behavior_updated[[#This Row],[Subscription Status]]="","desconocido",shopping_behavior_updated[[#This Row],[Subscription Status]])</f>
        <v>No</v>
      </c>
      <c r="N2404" s="3" t="s">
        <v>37</v>
      </c>
      <c r="O2404" s="3" t="s">
        <v>151</v>
      </c>
      <c r="P2404" s="3" t="s">
        <v>151</v>
      </c>
      <c r="Q2404" s="3">
        <v>31</v>
      </c>
      <c r="R2404" s="3" t="s">
        <v>32</v>
      </c>
      <c r="S2404" s="3" t="s">
        <v>39</v>
      </c>
      <c r="T2404" s="3">
        <f>COUNTBLANK(shopping_behavior_updated[Customer ID])</f>
        <v>0</v>
      </c>
      <c r="U2404" s="3">
        <f>IF(IFERROR(VLOOKUP(shopping_behavior_updated[[#This Row],[Customer ID]],A2405:$A$3902,1,FALSE),0),1,0)</f>
        <v>0</v>
      </c>
    </row>
    <row r="2405" spans="1:21" x14ac:dyDescent="0.2">
      <c r="A2405" s="3">
        <v>2404</v>
      </c>
      <c r="B2405" s="3">
        <v>64</v>
      </c>
      <c r="C2405" s="3" t="s">
        <v>18</v>
      </c>
      <c r="D2405" s="3" t="s">
        <v>58</v>
      </c>
      <c r="E2405" s="3" t="s">
        <v>20</v>
      </c>
      <c r="F2405" s="3">
        <v>22</v>
      </c>
      <c r="G2405" s="3" t="s">
        <v>67</v>
      </c>
      <c r="H2405" s="3" t="s">
        <v>43</v>
      </c>
      <c r="I2405" s="3" t="s">
        <v>135</v>
      </c>
      <c r="J2405" s="3" t="s">
        <v>56</v>
      </c>
      <c r="K2405" s="3">
        <v>44</v>
      </c>
      <c r="L2405" s="3" t="s">
        <v>151</v>
      </c>
      <c r="M2405" s="3" t="str">
        <f>IF(shopping_behavior_updated[[#This Row],[Subscription Status]]="","desconocido",shopping_behavior_updated[[#This Row],[Subscription Status]])</f>
        <v>No</v>
      </c>
      <c r="N2405" s="3" t="s">
        <v>53</v>
      </c>
      <c r="O2405" s="3" t="s">
        <v>151</v>
      </c>
      <c r="P2405" s="3" t="s">
        <v>151</v>
      </c>
      <c r="Q2405" s="3">
        <v>40</v>
      </c>
      <c r="R2405" s="3" t="s">
        <v>85</v>
      </c>
      <c r="S2405" s="3" t="s">
        <v>39</v>
      </c>
      <c r="T2405" s="3">
        <f>COUNTBLANK(shopping_behavior_updated[Customer ID])</f>
        <v>0</v>
      </c>
      <c r="U2405" s="3">
        <f>IF(IFERROR(VLOOKUP(shopping_behavior_updated[[#This Row],[Customer ID]],A2406:$A$3902,1,FALSE),0),1,0)</f>
        <v>0</v>
      </c>
    </row>
    <row r="2406" spans="1:21" x14ac:dyDescent="0.2">
      <c r="A2406" s="3">
        <v>2405</v>
      </c>
      <c r="B2406" s="3">
        <v>28</v>
      </c>
      <c r="C2406" s="3" t="s">
        <v>18</v>
      </c>
      <c r="D2406" s="3" t="s">
        <v>58</v>
      </c>
      <c r="E2406" s="3" t="s">
        <v>20</v>
      </c>
      <c r="F2406" s="3">
        <v>33</v>
      </c>
      <c r="G2406" s="3" t="s">
        <v>63</v>
      </c>
      <c r="H2406" s="3" t="s">
        <v>22</v>
      </c>
      <c r="I2406" s="3" t="s">
        <v>108</v>
      </c>
      <c r="J2406" s="3" t="s">
        <v>24</v>
      </c>
      <c r="K2406" s="3">
        <v>31</v>
      </c>
      <c r="L2406" s="3" t="s">
        <v>151</v>
      </c>
      <c r="M2406" s="3" t="str">
        <f>IF(shopping_behavior_updated[[#This Row],[Subscription Status]]="","desconocido",shopping_behavior_updated[[#This Row],[Subscription Status]])</f>
        <v>No</v>
      </c>
      <c r="N2406" s="3" t="s">
        <v>69</v>
      </c>
      <c r="O2406" s="3" t="s">
        <v>151</v>
      </c>
      <c r="P2406" s="3" t="s">
        <v>151</v>
      </c>
      <c r="Q2406" s="3">
        <v>23</v>
      </c>
      <c r="R2406" s="3" t="s">
        <v>38</v>
      </c>
      <c r="S2406" s="3" t="s">
        <v>75</v>
      </c>
      <c r="T2406" s="3">
        <f>COUNTBLANK(shopping_behavior_updated[Customer ID])</f>
        <v>0</v>
      </c>
      <c r="U2406" s="3">
        <f>IF(IFERROR(VLOOKUP(shopping_behavior_updated[[#This Row],[Customer ID]],A2407:$A$3902,1,FALSE),0),1,0)</f>
        <v>0</v>
      </c>
    </row>
    <row r="2407" spans="1:21" x14ac:dyDescent="0.2">
      <c r="A2407" s="3">
        <v>2406</v>
      </c>
      <c r="B2407" s="3">
        <v>69</v>
      </c>
      <c r="C2407" s="3" t="s">
        <v>18</v>
      </c>
      <c r="D2407" s="3" t="s">
        <v>33</v>
      </c>
      <c r="E2407" s="3" t="s">
        <v>20</v>
      </c>
      <c r="F2407" s="3">
        <v>97</v>
      </c>
      <c r="G2407" s="3" t="s">
        <v>98</v>
      </c>
      <c r="H2407" s="3" t="s">
        <v>91</v>
      </c>
      <c r="I2407" s="3" t="s">
        <v>64</v>
      </c>
      <c r="J2407" s="3" t="s">
        <v>56</v>
      </c>
      <c r="K2407" s="3">
        <v>5</v>
      </c>
      <c r="L2407" s="3" t="s">
        <v>151</v>
      </c>
      <c r="M2407" s="3" t="str">
        <f>IF(shopping_behavior_updated[[#This Row],[Subscription Status]]="","desconocido",shopping_behavior_updated[[#This Row],[Subscription Status]])</f>
        <v>No</v>
      </c>
      <c r="N2407" s="3" t="s">
        <v>53</v>
      </c>
      <c r="O2407" s="3" t="s">
        <v>151</v>
      </c>
      <c r="P2407" s="3" t="s">
        <v>151</v>
      </c>
      <c r="Q2407" s="3">
        <v>5</v>
      </c>
      <c r="R2407" s="3" t="s">
        <v>85</v>
      </c>
      <c r="S2407" s="3" t="s">
        <v>57</v>
      </c>
      <c r="T2407" s="3">
        <f>COUNTBLANK(shopping_behavior_updated[Customer ID])</f>
        <v>0</v>
      </c>
      <c r="U2407" s="3">
        <f>IF(IFERROR(VLOOKUP(shopping_behavior_updated[[#This Row],[Customer ID]],A2408:$A$3902,1,FALSE),0),1,0)</f>
        <v>0</v>
      </c>
    </row>
    <row r="2408" spans="1:21" x14ac:dyDescent="0.2">
      <c r="A2408" s="3">
        <v>2407</v>
      </c>
      <c r="B2408" s="3">
        <v>54</v>
      </c>
      <c r="C2408" s="3" t="s">
        <v>18</v>
      </c>
      <c r="D2408" s="3" t="s">
        <v>118</v>
      </c>
      <c r="E2408" s="3" t="s">
        <v>66</v>
      </c>
      <c r="F2408" s="3">
        <v>57</v>
      </c>
      <c r="G2408" s="3" t="s">
        <v>98</v>
      </c>
      <c r="H2408" s="3" t="s">
        <v>43</v>
      </c>
      <c r="I2408" s="3" t="s">
        <v>125</v>
      </c>
      <c r="J2408" s="3" t="s">
        <v>24</v>
      </c>
      <c r="K2408" s="3">
        <v>47</v>
      </c>
      <c r="L2408" s="3" t="s">
        <v>151</v>
      </c>
      <c r="M2408" s="3" t="str">
        <f>IF(shopping_behavior_updated[[#This Row],[Subscription Status]]="","desconocido",shopping_behavior_updated[[#This Row],[Subscription Status]])</f>
        <v>No</v>
      </c>
      <c r="N2408" s="3" t="s">
        <v>53</v>
      </c>
      <c r="O2408" s="3" t="s">
        <v>151</v>
      </c>
      <c r="P2408" s="3" t="s">
        <v>151</v>
      </c>
      <c r="Q2408" s="3">
        <v>26</v>
      </c>
      <c r="R2408" s="3" t="s">
        <v>45</v>
      </c>
      <c r="S2408" s="3" t="s">
        <v>39</v>
      </c>
      <c r="T2408" s="3">
        <f>COUNTBLANK(shopping_behavior_updated[Customer ID])</f>
        <v>0</v>
      </c>
      <c r="U2408" s="3">
        <f>IF(IFERROR(VLOOKUP(shopping_behavior_updated[[#This Row],[Customer ID]],A2409:$A$3902,1,FALSE),0),1,0)</f>
        <v>0</v>
      </c>
    </row>
    <row r="2409" spans="1:21" x14ac:dyDescent="0.2">
      <c r="A2409" s="3">
        <v>2408</v>
      </c>
      <c r="B2409" s="3">
        <v>52</v>
      </c>
      <c r="C2409" s="3" t="s">
        <v>18</v>
      </c>
      <c r="D2409" s="3" t="s">
        <v>58</v>
      </c>
      <c r="E2409" s="3" t="s">
        <v>20</v>
      </c>
      <c r="F2409" s="3">
        <v>38</v>
      </c>
      <c r="G2409" s="3" t="s">
        <v>114</v>
      </c>
      <c r="H2409" s="3" t="s">
        <v>43</v>
      </c>
      <c r="I2409" s="3" t="s">
        <v>117</v>
      </c>
      <c r="J2409" s="3" t="s">
        <v>52</v>
      </c>
      <c r="K2409" s="3">
        <v>3</v>
      </c>
      <c r="L2409" s="3" t="s">
        <v>151</v>
      </c>
      <c r="M2409" s="3" t="str">
        <f>IF(shopping_behavior_updated[[#This Row],[Subscription Status]]="","desconocido",shopping_behavior_updated[[#This Row],[Subscription Status]])</f>
        <v>No</v>
      </c>
      <c r="N2409" s="3" t="s">
        <v>26</v>
      </c>
      <c r="O2409" s="3" t="s">
        <v>151</v>
      </c>
      <c r="P2409" s="3" t="s">
        <v>151</v>
      </c>
      <c r="Q2409" s="3">
        <v>11</v>
      </c>
      <c r="R2409" s="3" t="s">
        <v>38</v>
      </c>
      <c r="S2409" s="3" t="s">
        <v>75</v>
      </c>
      <c r="T2409" s="3">
        <f>COUNTBLANK(shopping_behavior_updated[Customer ID])</f>
        <v>0</v>
      </c>
      <c r="U2409" s="3">
        <f>IF(IFERROR(VLOOKUP(shopping_behavior_updated[[#This Row],[Customer ID]],A2410:$A$3902,1,FALSE),0),1,0)</f>
        <v>0</v>
      </c>
    </row>
    <row r="2410" spans="1:21" x14ac:dyDescent="0.2">
      <c r="A2410" s="3">
        <v>2409</v>
      </c>
      <c r="B2410" s="3">
        <v>23</v>
      </c>
      <c r="C2410" s="3" t="s">
        <v>18</v>
      </c>
      <c r="D2410" s="3" t="s">
        <v>49</v>
      </c>
      <c r="E2410" s="3" t="s">
        <v>41</v>
      </c>
      <c r="F2410" s="3">
        <v>55</v>
      </c>
      <c r="G2410" s="3" t="s">
        <v>76</v>
      </c>
      <c r="H2410" s="3" t="s">
        <v>91</v>
      </c>
      <c r="I2410" s="3" t="s">
        <v>93</v>
      </c>
      <c r="J2410" s="3" t="s">
        <v>56</v>
      </c>
      <c r="K2410" s="3">
        <v>42</v>
      </c>
      <c r="L2410" s="3" t="s">
        <v>151</v>
      </c>
      <c r="M2410" s="3" t="str">
        <f>IF(shopping_behavior_updated[[#This Row],[Subscription Status]]="","desconocido",shopping_behavior_updated[[#This Row],[Subscription Status]])</f>
        <v>No</v>
      </c>
      <c r="N2410" s="3" t="s">
        <v>44</v>
      </c>
      <c r="O2410" s="3" t="s">
        <v>151</v>
      </c>
      <c r="P2410" s="3" t="s">
        <v>151</v>
      </c>
      <c r="Q2410" s="3">
        <v>44</v>
      </c>
      <c r="R2410" s="3" t="s">
        <v>85</v>
      </c>
      <c r="S2410" s="3" t="s">
        <v>96</v>
      </c>
      <c r="T2410" s="3">
        <f>COUNTBLANK(shopping_behavior_updated[Customer ID])</f>
        <v>0</v>
      </c>
      <c r="U2410" s="3">
        <f>IF(IFERROR(VLOOKUP(shopping_behavior_updated[[#This Row],[Customer ID]],A2411:$A$3902,1,FALSE),0),1,0)</f>
        <v>0</v>
      </c>
    </row>
    <row r="2411" spans="1:21" x14ac:dyDescent="0.2">
      <c r="A2411" s="3">
        <v>2410</v>
      </c>
      <c r="B2411" s="3">
        <v>26</v>
      </c>
      <c r="C2411" s="3" t="s">
        <v>18</v>
      </c>
      <c r="D2411" s="3" t="s">
        <v>105</v>
      </c>
      <c r="E2411" s="3" t="s">
        <v>66</v>
      </c>
      <c r="F2411" s="3">
        <v>37</v>
      </c>
      <c r="G2411" s="3" t="s">
        <v>148</v>
      </c>
      <c r="H2411" s="3" t="s">
        <v>22</v>
      </c>
      <c r="I2411" s="3" t="s">
        <v>133</v>
      </c>
      <c r="J2411" s="3" t="s">
        <v>36</v>
      </c>
      <c r="K2411" s="3">
        <v>3</v>
      </c>
      <c r="L2411" s="3" t="s">
        <v>151</v>
      </c>
      <c r="M2411" s="3" t="str">
        <f>IF(shopping_behavior_updated[[#This Row],[Subscription Status]]="","desconocido",shopping_behavior_updated[[#This Row],[Subscription Status]])</f>
        <v>No</v>
      </c>
      <c r="N2411" s="3" t="s">
        <v>73</v>
      </c>
      <c r="O2411" s="3" t="s">
        <v>151</v>
      </c>
      <c r="P2411" s="3" t="s">
        <v>151</v>
      </c>
      <c r="Q2411" s="3">
        <v>47</v>
      </c>
      <c r="R2411" s="3" t="s">
        <v>32</v>
      </c>
      <c r="S2411" s="3" t="s">
        <v>96</v>
      </c>
      <c r="T2411" s="3">
        <f>COUNTBLANK(shopping_behavior_updated[Customer ID])</f>
        <v>0</v>
      </c>
      <c r="U2411" s="3">
        <f>IF(IFERROR(VLOOKUP(shopping_behavior_updated[[#This Row],[Customer ID]],A2412:$A$3902,1,FALSE),0),1,0)</f>
        <v>0</v>
      </c>
    </row>
    <row r="2412" spans="1:21" x14ac:dyDescent="0.2">
      <c r="A2412" s="3">
        <v>2411</v>
      </c>
      <c r="B2412" s="3">
        <v>48</v>
      </c>
      <c r="C2412" s="3" t="s">
        <v>18</v>
      </c>
      <c r="D2412" s="3" t="s">
        <v>70</v>
      </c>
      <c r="E2412" s="3" t="s">
        <v>41</v>
      </c>
      <c r="F2412" s="3">
        <v>43</v>
      </c>
      <c r="G2412" s="3" t="s">
        <v>149</v>
      </c>
      <c r="H2412" s="3" t="s">
        <v>43</v>
      </c>
      <c r="I2412" s="3" t="s">
        <v>31</v>
      </c>
      <c r="J2412" s="3" t="s">
        <v>52</v>
      </c>
      <c r="K2412" s="3">
        <v>37</v>
      </c>
      <c r="L2412" s="3" t="s">
        <v>151</v>
      </c>
      <c r="M2412" s="3" t="str">
        <f>IF(shopping_behavior_updated[[#This Row],[Subscription Status]]="","desconocido",shopping_behavior_updated[[#This Row],[Subscription Status]])</f>
        <v>No</v>
      </c>
      <c r="N2412" s="3" t="s">
        <v>37</v>
      </c>
      <c r="O2412" s="3" t="s">
        <v>151</v>
      </c>
      <c r="P2412" s="3" t="s">
        <v>151</v>
      </c>
      <c r="Q2412" s="3">
        <v>46</v>
      </c>
      <c r="R2412" s="3" t="s">
        <v>45</v>
      </c>
      <c r="S2412" s="3" t="s">
        <v>87</v>
      </c>
      <c r="T2412" s="3">
        <f>COUNTBLANK(shopping_behavior_updated[Customer ID])</f>
        <v>0</v>
      </c>
      <c r="U2412" s="3">
        <f>IF(IFERROR(VLOOKUP(shopping_behavior_updated[[#This Row],[Customer ID]],A2413:$A$3902,1,FALSE),0),1,0)</f>
        <v>0</v>
      </c>
    </row>
    <row r="2413" spans="1:21" x14ac:dyDescent="0.2">
      <c r="A2413" s="3">
        <v>2412</v>
      </c>
      <c r="B2413" s="3">
        <v>49</v>
      </c>
      <c r="C2413" s="3" t="s">
        <v>18</v>
      </c>
      <c r="D2413" s="3" t="s">
        <v>103</v>
      </c>
      <c r="E2413" s="3" t="s">
        <v>20</v>
      </c>
      <c r="F2413" s="3">
        <v>96</v>
      </c>
      <c r="G2413" s="3" t="s">
        <v>140</v>
      </c>
      <c r="H2413" s="3" t="s">
        <v>43</v>
      </c>
      <c r="I2413" s="3" t="s">
        <v>108</v>
      </c>
      <c r="J2413" s="3" t="s">
        <v>52</v>
      </c>
      <c r="K2413" s="3">
        <v>27</v>
      </c>
      <c r="L2413" s="3" t="s">
        <v>151</v>
      </c>
      <c r="M2413" s="3" t="str">
        <f>IF(shopping_behavior_updated[[#This Row],[Subscription Status]]="","desconocido",shopping_behavior_updated[[#This Row],[Subscription Status]])</f>
        <v>No</v>
      </c>
      <c r="N2413" s="3" t="s">
        <v>37</v>
      </c>
      <c r="O2413" s="3" t="s">
        <v>151</v>
      </c>
      <c r="P2413" s="3" t="s">
        <v>151</v>
      </c>
      <c r="Q2413" s="3">
        <v>35</v>
      </c>
      <c r="R2413" s="3" t="s">
        <v>32</v>
      </c>
      <c r="S2413" s="3" t="s">
        <v>96</v>
      </c>
      <c r="T2413" s="3">
        <f>COUNTBLANK(shopping_behavior_updated[Customer ID])</f>
        <v>0</v>
      </c>
      <c r="U2413" s="3">
        <f>IF(IFERROR(VLOOKUP(shopping_behavior_updated[[#This Row],[Customer ID]],A2414:$A$3902,1,FALSE),0),1,0)</f>
        <v>0</v>
      </c>
    </row>
    <row r="2414" spans="1:21" x14ac:dyDescent="0.2">
      <c r="A2414" s="3">
        <v>2413</v>
      </c>
      <c r="B2414" s="3">
        <v>53</v>
      </c>
      <c r="C2414" s="3" t="s">
        <v>18</v>
      </c>
      <c r="D2414" s="3" t="s">
        <v>101</v>
      </c>
      <c r="E2414" s="3" t="s">
        <v>62</v>
      </c>
      <c r="F2414" s="3">
        <v>51</v>
      </c>
      <c r="G2414" s="3" t="s">
        <v>46</v>
      </c>
      <c r="H2414" s="3" t="s">
        <v>43</v>
      </c>
      <c r="I2414" s="3" t="s">
        <v>68</v>
      </c>
      <c r="J2414" s="3" t="s">
        <v>24</v>
      </c>
      <c r="K2414" s="3">
        <v>43</v>
      </c>
      <c r="L2414" s="3" t="s">
        <v>151</v>
      </c>
      <c r="M2414" s="3" t="str">
        <f>IF(shopping_behavior_updated[[#This Row],[Subscription Status]]="","desconocido",shopping_behavior_updated[[#This Row],[Subscription Status]])</f>
        <v>No</v>
      </c>
      <c r="N2414" s="3" t="s">
        <v>69</v>
      </c>
      <c r="O2414" s="3" t="s">
        <v>151</v>
      </c>
      <c r="P2414" s="3" t="s">
        <v>151</v>
      </c>
      <c r="Q2414" s="3">
        <v>8</v>
      </c>
      <c r="R2414" s="3" t="s">
        <v>74</v>
      </c>
      <c r="S2414" s="3" t="s">
        <v>75</v>
      </c>
      <c r="T2414" s="3">
        <f>COUNTBLANK(shopping_behavior_updated[Customer ID])</f>
        <v>0</v>
      </c>
      <c r="U2414" s="3">
        <f>IF(IFERROR(VLOOKUP(shopping_behavior_updated[[#This Row],[Customer ID]],A2415:$A$3902,1,FALSE),0),1,0)</f>
        <v>0</v>
      </c>
    </row>
    <row r="2415" spans="1:21" x14ac:dyDescent="0.2">
      <c r="A2415" s="3">
        <v>2414</v>
      </c>
      <c r="B2415" s="3">
        <v>69</v>
      </c>
      <c r="C2415" s="3" t="s">
        <v>18</v>
      </c>
      <c r="D2415" s="3" t="s">
        <v>58</v>
      </c>
      <c r="E2415" s="3" t="s">
        <v>20</v>
      </c>
      <c r="F2415" s="3">
        <v>95</v>
      </c>
      <c r="G2415" s="3" t="s">
        <v>137</v>
      </c>
      <c r="H2415" s="3" t="s">
        <v>91</v>
      </c>
      <c r="I2415" s="3" t="s">
        <v>82</v>
      </c>
      <c r="J2415" s="3" t="s">
        <v>56</v>
      </c>
      <c r="K2415" s="3">
        <v>27</v>
      </c>
      <c r="L2415" s="3" t="s">
        <v>151</v>
      </c>
      <c r="M2415" s="3" t="str">
        <f>IF(shopping_behavior_updated[[#This Row],[Subscription Status]]="","desconocido",shopping_behavior_updated[[#This Row],[Subscription Status]])</f>
        <v>No</v>
      </c>
      <c r="N2415" s="3" t="s">
        <v>69</v>
      </c>
      <c r="O2415" s="3" t="s">
        <v>151</v>
      </c>
      <c r="P2415" s="3" t="s">
        <v>151</v>
      </c>
      <c r="Q2415" s="3">
        <v>30</v>
      </c>
      <c r="R2415" s="3" t="s">
        <v>74</v>
      </c>
      <c r="S2415" s="3" t="s">
        <v>39</v>
      </c>
      <c r="T2415" s="3">
        <f>COUNTBLANK(shopping_behavior_updated[Customer ID])</f>
        <v>0</v>
      </c>
      <c r="U2415" s="3">
        <f>IF(IFERROR(VLOOKUP(shopping_behavior_updated[[#This Row],[Customer ID]],A2416:$A$3902,1,FALSE),0),1,0)</f>
        <v>0</v>
      </c>
    </row>
    <row r="2416" spans="1:21" x14ac:dyDescent="0.2">
      <c r="A2416" s="3">
        <v>2415</v>
      </c>
      <c r="B2416" s="3">
        <v>26</v>
      </c>
      <c r="C2416" s="3" t="s">
        <v>18</v>
      </c>
      <c r="D2416" s="3" t="s">
        <v>124</v>
      </c>
      <c r="E2416" s="3" t="s">
        <v>20</v>
      </c>
      <c r="F2416" s="3">
        <v>26</v>
      </c>
      <c r="G2416" s="3" t="s">
        <v>140</v>
      </c>
      <c r="H2416" s="3" t="s">
        <v>43</v>
      </c>
      <c r="I2416" s="3" t="s">
        <v>92</v>
      </c>
      <c r="J2416" s="3" t="s">
        <v>52</v>
      </c>
      <c r="K2416" s="3">
        <v>37</v>
      </c>
      <c r="L2416" s="3" t="s">
        <v>151</v>
      </c>
      <c r="M2416" s="3" t="str">
        <f>IF(shopping_behavior_updated[[#This Row],[Subscription Status]]="","desconocido",shopping_behavior_updated[[#This Row],[Subscription Status]])</f>
        <v>No</v>
      </c>
      <c r="N2416" s="3" t="s">
        <v>44</v>
      </c>
      <c r="O2416" s="3" t="s">
        <v>151</v>
      </c>
      <c r="P2416" s="3" t="s">
        <v>151</v>
      </c>
      <c r="Q2416" s="3">
        <v>14</v>
      </c>
      <c r="R2416" s="3" t="s">
        <v>38</v>
      </c>
      <c r="S2416" s="3" t="s">
        <v>75</v>
      </c>
      <c r="T2416" s="3">
        <f>COUNTBLANK(shopping_behavior_updated[Customer ID])</f>
        <v>0</v>
      </c>
      <c r="U2416" s="3">
        <f>IF(IFERROR(VLOOKUP(shopping_behavior_updated[[#This Row],[Customer ID]],A2417:$A$3902,1,FALSE),0),1,0)</f>
        <v>0</v>
      </c>
    </row>
    <row r="2417" spans="1:21" x14ac:dyDescent="0.2">
      <c r="A2417" s="3">
        <v>2416</v>
      </c>
      <c r="B2417" s="3">
        <v>21</v>
      </c>
      <c r="C2417" s="3" t="s">
        <v>18</v>
      </c>
      <c r="D2417" s="3" t="s">
        <v>61</v>
      </c>
      <c r="E2417" s="3" t="s">
        <v>62</v>
      </c>
      <c r="F2417" s="3">
        <v>34</v>
      </c>
      <c r="G2417" s="3" t="s">
        <v>76</v>
      </c>
      <c r="H2417" s="3" t="s">
        <v>91</v>
      </c>
      <c r="I2417" s="3" t="s">
        <v>92</v>
      </c>
      <c r="J2417" s="3" t="s">
        <v>56</v>
      </c>
      <c r="K2417" s="3">
        <v>43</v>
      </c>
      <c r="L2417" s="3" t="s">
        <v>151</v>
      </c>
      <c r="M2417" s="3" t="str">
        <f>IF(shopping_behavior_updated[[#This Row],[Subscription Status]]="","desconocido",shopping_behavior_updated[[#This Row],[Subscription Status]])</f>
        <v>No</v>
      </c>
      <c r="N2417" s="3" t="s">
        <v>53</v>
      </c>
      <c r="O2417" s="3" t="s">
        <v>151</v>
      </c>
      <c r="P2417" s="3" t="s">
        <v>151</v>
      </c>
      <c r="Q2417" s="3">
        <v>30</v>
      </c>
      <c r="R2417" s="3" t="s">
        <v>74</v>
      </c>
      <c r="S2417" s="3" t="s">
        <v>39</v>
      </c>
      <c r="T2417" s="3">
        <f>COUNTBLANK(shopping_behavior_updated[Customer ID])</f>
        <v>0</v>
      </c>
      <c r="U2417" s="3">
        <f>IF(IFERROR(VLOOKUP(shopping_behavior_updated[[#This Row],[Customer ID]],A2418:$A$3902,1,FALSE),0),1,0)</f>
        <v>0</v>
      </c>
    </row>
    <row r="2418" spans="1:21" x14ac:dyDescent="0.2">
      <c r="A2418" s="3">
        <v>2417</v>
      </c>
      <c r="B2418" s="3">
        <v>59</v>
      </c>
      <c r="C2418" s="3" t="s">
        <v>18</v>
      </c>
      <c r="D2418" s="3" t="s">
        <v>40</v>
      </c>
      <c r="E2418" s="3" t="s">
        <v>41</v>
      </c>
      <c r="F2418" s="3">
        <v>83</v>
      </c>
      <c r="G2418" s="3" t="s">
        <v>144</v>
      </c>
      <c r="H2418" s="3" t="s">
        <v>35</v>
      </c>
      <c r="I2418" s="3" t="s">
        <v>93</v>
      </c>
      <c r="J2418" s="3" t="s">
        <v>52</v>
      </c>
      <c r="K2418" s="3">
        <v>4</v>
      </c>
      <c r="L2418" s="3" t="s">
        <v>151</v>
      </c>
      <c r="M2418" s="3" t="str">
        <f>IF(shopping_behavior_updated[[#This Row],[Subscription Status]]="","desconocido",shopping_behavior_updated[[#This Row],[Subscription Status]])</f>
        <v>No</v>
      </c>
      <c r="N2418" s="3" t="s">
        <v>44</v>
      </c>
      <c r="O2418" s="3" t="s">
        <v>151</v>
      </c>
      <c r="P2418" s="3" t="s">
        <v>151</v>
      </c>
      <c r="Q2418" s="3">
        <v>26</v>
      </c>
      <c r="R2418" s="3" t="s">
        <v>38</v>
      </c>
      <c r="S2418" s="3" t="s">
        <v>96</v>
      </c>
      <c r="T2418" s="3">
        <f>COUNTBLANK(shopping_behavior_updated[Customer ID])</f>
        <v>0</v>
      </c>
      <c r="U2418" s="3">
        <f>IF(IFERROR(VLOOKUP(shopping_behavior_updated[[#This Row],[Customer ID]],A2419:$A$3902,1,FALSE),0),1,0)</f>
        <v>0</v>
      </c>
    </row>
    <row r="2419" spans="1:21" x14ac:dyDescent="0.2">
      <c r="A2419" s="3">
        <v>2418</v>
      </c>
      <c r="B2419" s="3">
        <v>21</v>
      </c>
      <c r="C2419" s="3" t="s">
        <v>18</v>
      </c>
      <c r="D2419" s="3" t="s">
        <v>131</v>
      </c>
      <c r="E2419" s="3" t="s">
        <v>66</v>
      </c>
      <c r="F2419" s="3">
        <v>24</v>
      </c>
      <c r="G2419" s="3" t="s">
        <v>119</v>
      </c>
      <c r="H2419" s="3" t="s">
        <v>43</v>
      </c>
      <c r="I2419" s="3" t="s">
        <v>77</v>
      </c>
      <c r="J2419" s="3" t="s">
        <v>56</v>
      </c>
      <c r="K2419" s="3">
        <v>33</v>
      </c>
      <c r="L2419" s="3" t="s">
        <v>151</v>
      </c>
      <c r="M2419" s="3" t="str">
        <f>IF(shopping_behavior_updated[[#This Row],[Subscription Status]]="","desconocido",shopping_behavior_updated[[#This Row],[Subscription Status]])</f>
        <v>No</v>
      </c>
      <c r="N2419" s="3" t="s">
        <v>53</v>
      </c>
      <c r="O2419" s="3" t="s">
        <v>151</v>
      </c>
      <c r="P2419" s="3" t="s">
        <v>151</v>
      </c>
      <c r="Q2419" s="3">
        <v>32</v>
      </c>
      <c r="R2419" s="3" t="s">
        <v>27</v>
      </c>
      <c r="S2419" s="3" t="s">
        <v>28</v>
      </c>
      <c r="T2419" s="3">
        <f>COUNTBLANK(shopping_behavior_updated[Customer ID])</f>
        <v>0</v>
      </c>
      <c r="U2419" s="3">
        <f>IF(IFERROR(VLOOKUP(shopping_behavior_updated[[#This Row],[Customer ID]],A2420:$A$3902,1,FALSE),0),1,0)</f>
        <v>0</v>
      </c>
    </row>
    <row r="2420" spans="1:21" x14ac:dyDescent="0.2">
      <c r="A2420" s="3">
        <v>2419</v>
      </c>
      <c r="B2420" s="3">
        <v>22</v>
      </c>
      <c r="C2420" s="3" t="s">
        <v>18</v>
      </c>
      <c r="D2420" s="3" t="s">
        <v>94</v>
      </c>
      <c r="E2420" s="3" t="s">
        <v>20</v>
      </c>
      <c r="F2420" s="3">
        <v>69</v>
      </c>
      <c r="G2420" s="3" t="s">
        <v>150</v>
      </c>
      <c r="H2420" s="3" t="s">
        <v>35</v>
      </c>
      <c r="I2420" s="3" t="s">
        <v>125</v>
      </c>
      <c r="J2420" s="3" t="s">
        <v>56</v>
      </c>
      <c r="K2420" s="3">
        <v>4</v>
      </c>
      <c r="L2420" s="3" t="s">
        <v>151</v>
      </c>
      <c r="M2420" s="3" t="str">
        <f>IF(shopping_behavior_updated[[#This Row],[Subscription Status]]="","desconocido",shopping_behavior_updated[[#This Row],[Subscription Status]])</f>
        <v>No</v>
      </c>
      <c r="N2420" s="3" t="s">
        <v>44</v>
      </c>
      <c r="O2420" s="3" t="s">
        <v>151</v>
      </c>
      <c r="P2420" s="3" t="s">
        <v>151</v>
      </c>
      <c r="Q2420" s="3">
        <v>47</v>
      </c>
      <c r="R2420" s="3" t="s">
        <v>32</v>
      </c>
      <c r="S2420" s="3" t="s">
        <v>96</v>
      </c>
      <c r="T2420" s="3">
        <f>COUNTBLANK(shopping_behavior_updated[Customer ID])</f>
        <v>0</v>
      </c>
      <c r="U2420" s="3">
        <f>IF(IFERROR(VLOOKUP(shopping_behavior_updated[[#This Row],[Customer ID]],A2421:$A$3902,1,FALSE),0),1,0)</f>
        <v>0</v>
      </c>
    </row>
    <row r="2421" spans="1:21" x14ac:dyDescent="0.2">
      <c r="A2421" s="3">
        <v>2420</v>
      </c>
      <c r="B2421" s="3">
        <v>26</v>
      </c>
      <c r="C2421" s="3" t="s">
        <v>18</v>
      </c>
      <c r="D2421" s="3" t="s">
        <v>29</v>
      </c>
      <c r="E2421" s="3" t="s">
        <v>20</v>
      </c>
      <c r="F2421" s="3">
        <v>40</v>
      </c>
      <c r="G2421" s="3" t="s">
        <v>97</v>
      </c>
      <c r="H2421" s="3" t="s">
        <v>43</v>
      </c>
      <c r="I2421" s="3" t="s">
        <v>143</v>
      </c>
      <c r="J2421" s="3" t="s">
        <v>56</v>
      </c>
      <c r="K2421" s="3">
        <v>27</v>
      </c>
      <c r="L2421" s="3" t="s">
        <v>151</v>
      </c>
      <c r="M2421" s="3" t="str">
        <f>IF(shopping_behavior_updated[[#This Row],[Subscription Status]]="","desconocido",shopping_behavior_updated[[#This Row],[Subscription Status]])</f>
        <v>No</v>
      </c>
      <c r="N2421" s="3" t="s">
        <v>44</v>
      </c>
      <c r="O2421" s="3" t="s">
        <v>151</v>
      </c>
      <c r="P2421" s="3" t="s">
        <v>151</v>
      </c>
      <c r="Q2421" s="3">
        <v>11</v>
      </c>
      <c r="R2421" s="3" t="s">
        <v>38</v>
      </c>
      <c r="S2421" s="3" t="s">
        <v>96</v>
      </c>
      <c r="T2421" s="3">
        <f>COUNTBLANK(shopping_behavior_updated[Customer ID])</f>
        <v>0</v>
      </c>
      <c r="U2421" s="3">
        <f>IF(IFERROR(VLOOKUP(shopping_behavior_updated[[#This Row],[Customer ID]],A2422:$A$3902,1,FALSE),0),1,0)</f>
        <v>0</v>
      </c>
    </row>
    <row r="2422" spans="1:21" x14ac:dyDescent="0.2">
      <c r="A2422" s="3">
        <v>2421</v>
      </c>
      <c r="B2422" s="3">
        <v>41</v>
      </c>
      <c r="C2422" s="3" t="s">
        <v>18</v>
      </c>
      <c r="D2422" s="3" t="s">
        <v>101</v>
      </c>
      <c r="E2422" s="3" t="s">
        <v>62</v>
      </c>
      <c r="F2422" s="3">
        <v>87</v>
      </c>
      <c r="G2422" s="3" t="s">
        <v>97</v>
      </c>
      <c r="H2422" s="3" t="s">
        <v>35</v>
      </c>
      <c r="I2422" s="3" t="s">
        <v>95</v>
      </c>
      <c r="J2422" s="3" t="s">
        <v>24</v>
      </c>
      <c r="K2422" s="3">
        <v>42</v>
      </c>
      <c r="L2422" s="3" t="s">
        <v>151</v>
      </c>
      <c r="M2422" s="3" t="str">
        <f>IF(shopping_behavior_updated[[#This Row],[Subscription Status]]="","desconocido",shopping_behavior_updated[[#This Row],[Subscription Status]])</f>
        <v>No</v>
      </c>
      <c r="N2422" s="3" t="s">
        <v>37</v>
      </c>
      <c r="O2422" s="3" t="s">
        <v>151</v>
      </c>
      <c r="P2422" s="3" t="s">
        <v>151</v>
      </c>
      <c r="Q2422" s="3">
        <v>28</v>
      </c>
      <c r="R2422" s="3" t="s">
        <v>45</v>
      </c>
      <c r="S2422" s="3" t="s">
        <v>48</v>
      </c>
      <c r="T2422" s="3">
        <f>COUNTBLANK(shopping_behavior_updated[Customer ID])</f>
        <v>0</v>
      </c>
      <c r="U2422" s="3">
        <f>IF(IFERROR(VLOOKUP(shopping_behavior_updated[[#This Row],[Customer ID]],A2423:$A$3902,1,FALSE),0),1,0)</f>
        <v>0</v>
      </c>
    </row>
    <row r="2423" spans="1:21" x14ac:dyDescent="0.2">
      <c r="A2423" s="3">
        <v>2422</v>
      </c>
      <c r="B2423" s="3">
        <v>37</v>
      </c>
      <c r="C2423" s="3" t="s">
        <v>18</v>
      </c>
      <c r="D2423" s="3" t="s">
        <v>49</v>
      </c>
      <c r="E2423" s="3" t="s">
        <v>41</v>
      </c>
      <c r="F2423" s="3">
        <v>46</v>
      </c>
      <c r="G2423" s="3" t="s">
        <v>147</v>
      </c>
      <c r="H2423" s="3" t="s">
        <v>22</v>
      </c>
      <c r="I2423" s="3" t="s">
        <v>68</v>
      </c>
      <c r="J2423" s="3" t="s">
        <v>36</v>
      </c>
      <c r="K2423" s="3">
        <v>46</v>
      </c>
      <c r="L2423" s="3" t="s">
        <v>151</v>
      </c>
      <c r="M2423" s="3" t="str">
        <f>IF(shopping_behavior_updated[[#This Row],[Subscription Status]]="","desconocido",shopping_behavior_updated[[#This Row],[Subscription Status]])</f>
        <v>No</v>
      </c>
      <c r="N2423" s="3" t="s">
        <v>53</v>
      </c>
      <c r="O2423" s="3" t="s">
        <v>151</v>
      </c>
      <c r="P2423" s="3" t="s">
        <v>151</v>
      </c>
      <c r="Q2423" s="3">
        <v>2</v>
      </c>
      <c r="R2423" s="3" t="s">
        <v>85</v>
      </c>
      <c r="S2423" s="3" t="s">
        <v>96</v>
      </c>
      <c r="T2423" s="3">
        <f>COUNTBLANK(shopping_behavior_updated[Customer ID])</f>
        <v>0</v>
      </c>
      <c r="U2423" s="3">
        <f>IF(IFERROR(VLOOKUP(shopping_behavior_updated[[#This Row],[Customer ID]],A2424:$A$3902,1,FALSE),0),1,0)</f>
        <v>0</v>
      </c>
    </row>
    <row r="2424" spans="1:21" x14ac:dyDescent="0.2">
      <c r="A2424" s="3">
        <v>2423</v>
      </c>
      <c r="B2424" s="3">
        <v>30</v>
      </c>
      <c r="C2424" s="3" t="s">
        <v>18</v>
      </c>
      <c r="D2424" s="3" t="s">
        <v>105</v>
      </c>
      <c r="E2424" s="3" t="s">
        <v>66</v>
      </c>
      <c r="F2424" s="3">
        <v>82</v>
      </c>
      <c r="G2424" s="3" t="s">
        <v>141</v>
      </c>
      <c r="H2424" s="3" t="s">
        <v>43</v>
      </c>
      <c r="I2424" s="3" t="s">
        <v>99</v>
      </c>
      <c r="J2424" s="3" t="s">
        <v>24</v>
      </c>
      <c r="K2424" s="3">
        <v>48</v>
      </c>
      <c r="L2424" s="3" t="s">
        <v>151</v>
      </c>
      <c r="M2424" s="3" t="str">
        <f>IF(shopping_behavior_updated[[#This Row],[Subscription Status]]="","desconocido",shopping_behavior_updated[[#This Row],[Subscription Status]])</f>
        <v>No</v>
      </c>
      <c r="N2424" s="3" t="s">
        <v>73</v>
      </c>
      <c r="O2424" s="3" t="s">
        <v>151</v>
      </c>
      <c r="P2424" s="3" t="s">
        <v>151</v>
      </c>
      <c r="Q2424" s="3">
        <v>45</v>
      </c>
      <c r="R2424" s="3" t="s">
        <v>38</v>
      </c>
      <c r="S2424" s="3" t="s">
        <v>39</v>
      </c>
      <c r="T2424" s="3">
        <f>COUNTBLANK(shopping_behavior_updated[Customer ID])</f>
        <v>0</v>
      </c>
      <c r="U2424" s="3">
        <f>IF(IFERROR(VLOOKUP(shopping_behavior_updated[[#This Row],[Customer ID]],A2425:$A$3902,1,FALSE),0),1,0)</f>
        <v>0</v>
      </c>
    </row>
    <row r="2425" spans="1:21" x14ac:dyDescent="0.2">
      <c r="A2425" s="3">
        <v>2424</v>
      </c>
      <c r="B2425" s="3">
        <v>49</v>
      </c>
      <c r="C2425" s="3" t="s">
        <v>18</v>
      </c>
      <c r="D2425" s="3" t="s">
        <v>131</v>
      </c>
      <c r="E2425" s="3" t="s">
        <v>66</v>
      </c>
      <c r="F2425" s="3">
        <v>81</v>
      </c>
      <c r="G2425" s="3" t="s">
        <v>63</v>
      </c>
      <c r="H2425" s="3" t="s">
        <v>43</v>
      </c>
      <c r="I2425" s="3" t="s">
        <v>72</v>
      </c>
      <c r="J2425" s="3" t="s">
        <v>52</v>
      </c>
      <c r="K2425" s="3">
        <v>28</v>
      </c>
      <c r="L2425" s="3" t="s">
        <v>151</v>
      </c>
      <c r="M2425" s="3" t="str">
        <f>IF(shopping_behavior_updated[[#This Row],[Subscription Status]]="","desconocido",shopping_behavior_updated[[#This Row],[Subscription Status]])</f>
        <v>No</v>
      </c>
      <c r="N2425" s="3" t="s">
        <v>37</v>
      </c>
      <c r="O2425" s="3" t="s">
        <v>151</v>
      </c>
      <c r="P2425" s="3" t="s">
        <v>151</v>
      </c>
      <c r="Q2425" s="3">
        <v>7</v>
      </c>
      <c r="R2425" s="3" t="s">
        <v>38</v>
      </c>
      <c r="S2425" s="3" t="s">
        <v>96</v>
      </c>
      <c r="T2425" s="3">
        <f>COUNTBLANK(shopping_behavior_updated[Customer ID])</f>
        <v>0</v>
      </c>
      <c r="U2425" s="3">
        <f>IF(IFERROR(VLOOKUP(shopping_behavior_updated[[#This Row],[Customer ID]],A2426:$A$3902,1,FALSE),0),1,0)</f>
        <v>0</v>
      </c>
    </row>
    <row r="2426" spans="1:21" x14ac:dyDescent="0.2">
      <c r="A2426" s="3">
        <v>2425</v>
      </c>
      <c r="B2426" s="3">
        <v>49</v>
      </c>
      <c r="C2426" s="3" t="s">
        <v>18</v>
      </c>
      <c r="D2426" s="3" t="s">
        <v>105</v>
      </c>
      <c r="E2426" s="3" t="s">
        <v>66</v>
      </c>
      <c r="F2426" s="3">
        <v>57</v>
      </c>
      <c r="G2426" s="3" t="s">
        <v>78</v>
      </c>
      <c r="H2426" s="3" t="s">
        <v>43</v>
      </c>
      <c r="I2426" s="3" t="s">
        <v>99</v>
      </c>
      <c r="J2426" s="3" t="s">
        <v>24</v>
      </c>
      <c r="K2426" s="3">
        <v>45</v>
      </c>
      <c r="L2426" s="3" t="s">
        <v>151</v>
      </c>
      <c r="M2426" s="3" t="str">
        <f>IF(shopping_behavior_updated[[#This Row],[Subscription Status]]="","desconocido",shopping_behavior_updated[[#This Row],[Subscription Status]])</f>
        <v>No</v>
      </c>
      <c r="N2426" s="3" t="s">
        <v>44</v>
      </c>
      <c r="O2426" s="3" t="s">
        <v>151</v>
      </c>
      <c r="P2426" s="3" t="s">
        <v>151</v>
      </c>
      <c r="Q2426" s="3">
        <v>28</v>
      </c>
      <c r="R2426" s="3" t="s">
        <v>74</v>
      </c>
      <c r="S2426" s="3" t="s">
        <v>75</v>
      </c>
      <c r="T2426" s="3">
        <f>COUNTBLANK(shopping_behavior_updated[Customer ID])</f>
        <v>0</v>
      </c>
      <c r="U2426" s="3">
        <f>IF(IFERROR(VLOOKUP(shopping_behavior_updated[[#This Row],[Customer ID]],A2427:$A$3902,1,FALSE),0),1,0)</f>
        <v>0</v>
      </c>
    </row>
    <row r="2427" spans="1:21" x14ac:dyDescent="0.2">
      <c r="A2427" s="3">
        <v>2426</v>
      </c>
      <c r="B2427" s="3">
        <v>58</v>
      </c>
      <c r="C2427" s="3" t="s">
        <v>18</v>
      </c>
      <c r="D2427" s="3" t="s">
        <v>70</v>
      </c>
      <c r="E2427" s="3" t="s">
        <v>41</v>
      </c>
      <c r="F2427" s="3">
        <v>49</v>
      </c>
      <c r="G2427" s="3" t="s">
        <v>113</v>
      </c>
      <c r="H2427" s="3" t="s">
        <v>35</v>
      </c>
      <c r="I2427" s="3" t="s">
        <v>77</v>
      </c>
      <c r="J2427" s="3" t="s">
        <v>52</v>
      </c>
      <c r="K2427" s="3">
        <v>3</v>
      </c>
      <c r="L2427" s="3" t="s">
        <v>151</v>
      </c>
      <c r="M2427" s="3" t="str">
        <f>IF(shopping_behavior_updated[[#This Row],[Subscription Status]]="","desconocido",shopping_behavior_updated[[#This Row],[Subscription Status]])</f>
        <v>No</v>
      </c>
      <c r="N2427" s="3" t="s">
        <v>69</v>
      </c>
      <c r="O2427" s="3" t="s">
        <v>151</v>
      </c>
      <c r="P2427" s="3" t="s">
        <v>151</v>
      </c>
      <c r="Q2427" s="3">
        <v>34</v>
      </c>
      <c r="R2427" s="3" t="s">
        <v>74</v>
      </c>
      <c r="S2427" s="3" t="s">
        <v>57</v>
      </c>
      <c r="T2427" s="3">
        <f>COUNTBLANK(shopping_behavior_updated[Customer ID])</f>
        <v>0</v>
      </c>
      <c r="U2427" s="3">
        <f>IF(IFERROR(VLOOKUP(shopping_behavior_updated[[#This Row],[Customer ID]],A2428:$A$3902,1,FALSE),0),1,0)</f>
        <v>0</v>
      </c>
    </row>
    <row r="2428" spans="1:21" x14ac:dyDescent="0.2">
      <c r="A2428" s="3">
        <v>2427</v>
      </c>
      <c r="B2428" s="3">
        <v>70</v>
      </c>
      <c r="C2428" s="3" t="s">
        <v>18</v>
      </c>
      <c r="D2428" s="3" t="s">
        <v>101</v>
      </c>
      <c r="E2428" s="3" t="s">
        <v>62</v>
      </c>
      <c r="F2428" s="3">
        <v>42</v>
      </c>
      <c r="G2428" s="3" t="s">
        <v>102</v>
      </c>
      <c r="H2428" s="3" t="s">
        <v>43</v>
      </c>
      <c r="I2428" s="3" t="s">
        <v>77</v>
      </c>
      <c r="J2428" s="3" t="s">
        <v>56</v>
      </c>
      <c r="K2428" s="3">
        <v>46</v>
      </c>
      <c r="L2428" s="3" t="s">
        <v>151</v>
      </c>
      <c r="M2428" s="3" t="str">
        <f>IF(shopping_behavior_updated[[#This Row],[Subscription Status]]="","desconocido",shopping_behavior_updated[[#This Row],[Subscription Status]])</f>
        <v>No</v>
      </c>
      <c r="N2428" s="3" t="s">
        <v>37</v>
      </c>
      <c r="O2428" s="3" t="s">
        <v>151</v>
      </c>
      <c r="P2428" s="3" t="s">
        <v>151</v>
      </c>
      <c r="Q2428" s="3">
        <v>26</v>
      </c>
      <c r="R2428" s="3" t="s">
        <v>85</v>
      </c>
      <c r="S2428" s="3" t="s">
        <v>96</v>
      </c>
      <c r="T2428" s="3">
        <f>COUNTBLANK(shopping_behavior_updated[Customer ID])</f>
        <v>0</v>
      </c>
      <c r="U2428" s="3">
        <f>IF(IFERROR(VLOOKUP(shopping_behavior_updated[[#This Row],[Customer ID]],A2429:$A$3902,1,FALSE),0),1,0)</f>
        <v>0</v>
      </c>
    </row>
    <row r="2429" spans="1:21" x14ac:dyDescent="0.2">
      <c r="A2429" s="3">
        <v>2428</v>
      </c>
      <c r="B2429" s="3">
        <v>27</v>
      </c>
      <c r="C2429" s="3" t="s">
        <v>18</v>
      </c>
      <c r="D2429" s="3" t="s">
        <v>101</v>
      </c>
      <c r="E2429" s="3" t="s">
        <v>62</v>
      </c>
      <c r="F2429" s="3">
        <v>26</v>
      </c>
      <c r="G2429" s="3" t="s">
        <v>46</v>
      </c>
      <c r="H2429" s="3" t="s">
        <v>43</v>
      </c>
      <c r="I2429" s="3" t="s">
        <v>72</v>
      </c>
      <c r="J2429" s="3" t="s">
        <v>36</v>
      </c>
      <c r="K2429" s="3">
        <v>33</v>
      </c>
      <c r="L2429" s="3" t="s">
        <v>151</v>
      </c>
      <c r="M2429" s="3" t="str">
        <f>IF(shopping_behavior_updated[[#This Row],[Subscription Status]]="","desconocido",shopping_behavior_updated[[#This Row],[Subscription Status]])</f>
        <v>No</v>
      </c>
      <c r="N2429" s="3" t="s">
        <v>53</v>
      </c>
      <c r="O2429" s="3" t="s">
        <v>151</v>
      </c>
      <c r="P2429" s="3" t="s">
        <v>151</v>
      </c>
      <c r="Q2429" s="3">
        <v>45</v>
      </c>
      <c r="R2429" s="3" t="s">
        <v>32</v>
      </c>
      <c r="S2429" s="3" t="s">
        <v>57</v>
      </c>
      <c r="T2429" s="3">
        <f>COUNTBLANK(shopping_behavior_updated[Customer ID])</f>
        <v>0</v>
      </c>
      <c r="U2429" s="3">
        <f>IF(IFERROR(VLOOKUP(shopping_behavior_updated[[#This Row],[Customer ID]],A2430:$A$3902,1,FALSE),0),1,0)</f>
        <v>0</v>
      </c>
    </row>
    <row r="2430" spans="1:21" x14ac:dyDescent="0.2">
      <c r="A2430" s="3">
        <v>2429</v>
      </c>
      <c r="B2430" s="3">
        <v>65</v>
      </c>
      <c r="C2430" s="3" t="s">
        <v>18</v>
      </c>
      <c r="D2430" s="3" t="s">
        <v>112</v>
      </c>
      <c r="E2430" s="3" t="s">
        <v>20</v>
      </c>
      <c r="F2430" s="3">
        <v>38</v>
      </c>
      <c r="G2430" s="3" t="s">
        <v>134</v>
      </c>
      <c r="H2430" s="3" t="s">
        <v>43</v>
      </c>
      <c r="I2430" s="3" t="s">
        <v>82</v>
      </c>
      <c r="J2430" s="3" t="s">
        <v>36</v>
      </c>
      <c r="K2430" s="3">
        <v>44</v>
      </c>
      <c r="L2430" s="3" t="s">
        <v>151</v>
      </c>
      <c r="M2430" s="3" t="str">
        <f>IF(shopping_behavior_updated[[#This Row],[Subscription Status]]="","desconocido",shopping_behavior_updated[[#This Row],[Subscription Status]])</f>
        <v>No</v>
      </c>
      <c r="N2430" s="3" t="s">
        <v>44</v>
      </c>
      <c r="O2430" s="3" t="s">
        <v>151</v>
      </c>
      <c r="P2430" s="3" t="s">
        <v>151</v>
      </c>
      <c r="Q2430" s="3">
        <v>34</v>
      </c>
      <c r="R2430" s="3" t="s">
        <v>85</v>
      </c>
      <c r="S2430" s="3" t="s">
        <v>48</v>
      </c>
      <c r="T2430" s="3">
        <f>COUNTBLANK(shopping_behavior_updated[Customer ID])</f>
        <v>0</v>
      </c>
      <c r="U2430" s="3">
        <f>IF(IFERROR(VLOOKUP(shopping_behavior_updated[[#This Row],[Customer ID]],A2431:$A$3902,1,FALSE),0),1,0)</f>
        <v>0</v>
      </c>
    </row>
    <row r="2431" spans="1:21" x14ac:dyDescent="0.2">
      <c r="A2431" s="3">
        <v>2430</v>
      </c>
      <c r="B2431" s="3">
        <v>57</v>
      </c>
      <c r="C2431" s="3" t="s">
        <v>18</v>
      </c>
      <c r="D2431" s="3" t="s">
        <v>49</v>
      </c>
      <c r="E2431" s="3" t="s">
        <v>41</v>
      </c>
      <c r="F2431" s="3">
        <v>57</v>
      </c>
      <c r="G2431" s="3" t="s">
        <v>140</v>
      </c>
      <c r="H2431" s="3" t="s">
        <v>91</v>
      </c>
      <c r="I2431" s="3" t="s">
        <v>31</v>
      </c>
      <c r="J2431" s="3" t="s">
        <v>52</v>
      </c>
      <c r="K2431" s="3">
        <v>44</v>
      </c>
      <c r="L2431" s="3" t="s">
        <v>151</v>
      </c>
      <c r="M2431" s="3" t="str">
        <f>IF(shopping_behavior_updated[[#This Row],[Subscription Status]]="","desconocido",shopping_behavior_updated[[#This Row],[Subscription Status]])</f>
        <v>No</v>
      </c>
      <c r="N2431" s="3" t="s">
        <v>53</v>
      </c>
      <c r="O2431" s="3" t="s">
        <v>151</v>
      </c>
      <c r="P2431" s="3" t="s">
        <v>151</v>
      </c>
      <c r="Q2431" s="3">
        <v>47</v>
      </c>
      <c r="R2431" s="3" t="s">
        <v>38</v>
      </c>
      <c r="S2431" s="3" t="s">
        <v>28</v>
      </c>
      <c r="T2431" s="3">
        <f>COUNTBLANK(shopping_behavior_updated[Customer ID])</f>
        <v>0</v>
      </c>
      <c r="U2431" s="3">
        <f>IF(IFERROR(VLOOKUP(shopping_behavior_updated[[#This Row],[Customer ID]],A2432:$A$3902,1,FALSE),0),1,0)</f>
        <v>0</v>
      </c>
    </row>
    <row r="2432" spans="1:21" x14ac:dyDescent="0.2">
      <c r="A2432" s="3">
        <v>2431</v>
      </c>
      <c r="B2432" s="3">
        <v>20</v>
      </c>
      <c r="C2432" s="3" t="s">
        <v>18</v>
      </c>
      <c r="D2432" s="3" t="s">
        <v>101</v>
      </c>
      <c r="E2432" s="3" t="s">
        <v>62</v>
      </c>
      <c r="F2432" s="3">
        <v>100</v>
      </c>
      <c r="G2432" s="3" t="s">
        <v>113</v>
      </c>
      <c r="H2432" s="3" t="s">
        <v>91</v>
      </c>
      <c r="I2432" s="3" t="s">
        <v>51</v>
      </c>
      <c r="J2432" s="3" t="s">
        <v>52</v>
      </c>
      <c r="K2432" s="3">
        <v>43</v>
      </c>
      <c r="L2432" s="3" t="s">
        <v>151</v>
      </c>
      <c r="M2432" s="3" t="str">
        <f>IF(shopping_behavior_updated[[#This Row],[Subscription Status]]="","desconocido",shopping_behavior_updated[[#This Row],[Subscription Status]])</f>
        <v>No</v>
      </c>
      <c r="N2432" s="3" t="s">
        <v>26</v>
      </c>
      <c r="O2432" s="3" t="s">
        <v>151</v>
      </c>
      <c r="P2432" s="3" t="s">
        <v>151</v>
      </c>
      <c r="Q2432" s="3">
        <v>42</v>
      </c>
      <c r="R2432" s="3" t="s">
        <v>32</v>
      </c>
      <c r="S2432" s="3" t="s">
        <v>57</v>
      </c>
      <c r="T2432" s="3">
        <f>COUNTBLANK(shopping_behavior_updated[Customer ID])</f>
        <v>0</v>
      </c>
      <c r="U2432" s="3">
        <f>IF(IFERROR(VLOOKUP(shopping_behavior_updated[[#This Row],[Customer ID]],A2433:$A$3902,1,FALSE),0),1,0)</f>
        <v>0</v>
      </c>
    </row>
    <row r="2433" spans="1:21" x14ac:dyDescent="0.2">
      <c r="A2433" s="3">
        <v>2432</v>
      </c>
      <c r="B2433" s="3">
        <v>34</v>
      </c>
      <c r="C2433" s="3" t="s">
        <v>18</v>
      </c>
      <c r="D2433" s="3" t="s">
        <v>103</v>
      </c>
      <c r="E2433" s="3" t="s">
        <v>20</v>
      </c>
      <c r="F2433" s="3">
        <v>73</v>
      </c>
      <c r="G2433" s="3" t="s">
        <v>89</v>
      </c>
      <c r="H2433" s="3" t="s">
        <v>35</v>
      </c>
      <c r="I2433" s="3" t="s">
        <v>77</v>
      </c>
      <c r="J2433" s="3" t="s">
        <v>56</v>
      </c>
      <c r="K2433" s="3">
        <v>34</v>
      </c>
      <c r="L2433" s="3" t="s">
        <v>151</v>
      </c>
      <c r="M2433" s="3" t="str">
        <f>IF(shopping_behavior_updated[[#This Row],[Subscription Status]]="","desconocido",shopping_behavior_updated[[#This Row],[Subscription Status]])</f>
        <v>No</v>
      </c>
      <c r="N2433" s="3" t="s">
        <v>26</v>
      </c>
      <c r="O2433" s="3" t="s">
        <v>151</v>
      </c>
      <c r="P2433" s="3" t="s">
        <v>151</v>
      </c>
      <c r="Q2433" s="3">
        <v>27</v>
      </c>
      <c r="R2433" s="3" t="s">
        <v>74</v>
      </c>
      <c r="S2433" s="3" t="s">
        <v>96</v>
      </c>
      <c r="T2433" s="3">
        <f>COUNTBLANK(shopping_behavior_updated[Customer ID])</f>
        <v>0</v>
      </c>
      <c r="U2433" s="3">
        <f>IF(IFERROR(VLOOKUP(shopping_behavior_updated[[#This Row],[Customer ID]],A2434:$A$3902,1,FALSE),0),1,0)</f>
        <v>0</v>
      </c>
    </row>
    <row r="2434" spans="1:21" x14ac:dyDescent="0.2">
      <c r="A2434" s="3">
        <v>2433</v>
      </c>
      <c r="B2434" s="3">
        <v>59</v>
      </c>
      <c r="C2434" s="3" t="s">
        <v>18</v>
      </c>
      <c r="D2434" s="3" t="s">
        <v>101</v>
      </c>
      <c r="E2434" s="3" t="s">
        <v>62</v>
      </c>
      <c r="F2434" s="3">
        <v>66</v>
      </c>
      <c r="G2434" s="3" t="s">
        <v>76</v>
      </c>
      <c r="H2434" s="3" t="s">
        <v>43</v>
      </c>
      <c r="I2434" s="3" t="s">
        <v>99</v>
      </c>
      <c r="J2434" s="3" t="s">
        <v>24</v>
      </c>
      <c r="K2434" s="3">
        <v>28</v>
      </c>
      <c r="L2434" s="3" t="s">
        <v>151</v>
      </c>
      <c r="M2434" s="3" t="str">
        <f>IF(shopping_behavior_updated[[#This Row],[Subscription Status]]="","desconocido",shopping_behavior_updated[[#This Row],[Subscription Status]])</f>
        <v>No</v>
      </c>
      <c r="N2434" s="3" t="s">
        <v>73</v>
      </c>
      <c r="O2434" s="3" t="s">
        <v>151</v>
      </c>
      <c r="P2434" s="3" t="s">
        <v>151</v>
      </c>
      <c r="Q2434" s="3">
        <v>43</v>
      </c>
      <c r="R2434" s="3" t="s">
        <v>27</v>
      </c>
      <c r="S2434" s="3" t="s">
        <v>87</v>
      </c>
      <c r="T2434" s="3">
        <f>COUNTBLANK(shopping_behavior_updated[Customer ID])</f>
        <v>0</v>
      </c>
      <c r="U2434" s="3">
        <f>IF(IFERROR(VLOOKUP(shopping_behavior_updated[[#This Row],[Customer ID]],A2435:$A$3902,1,FALSE),0),1,0)</f>
        <v>0</v>
      </c>
    </row>
    <row r="2435" spans="1:21" x14ac:dyDescent="0.2">
      <c r="A2435" s="3">
        <v>2434</v>
      </c>
      <c r="B2435" s="3">
        <v>54</v>
      </c>
      <c r="C2435" s="3" t="s">
        <v>18</v>
      </c>
      <c r="D2435" s="3" t="s">
        <v>112</v>
      </c>
      <c r="E2435" s="3" t="s">
        <v>20</v>
      </c>
      <c r="F2435" s="3">
        <v>73</v>
      </c>
      <c r="G2435" s="3" t="s">
        <v>46</v>
      </c>
      <c r="H2435" s="3" t="s">
        <v>43</v>
      </c>
      <c r="I2435" s="3" t="s">
        <v>143</v>
      </c>
      <c r="J2435" s="3" t="s">
        <v>36</v>
      </c>
      <c r="K2435" s="3">
        <v>34</v>
      </c>
      <c r="L2435" s="3" t="s">
        <v>151</v>
      </c>
      <c r="M2435" s="3" t="str">
        <f>IF(shopping_behavior_updated[[#This Row],[Subscription Status]]="","desconocido",shopping_behavior_updated[[#This Row],[Subscription Status]])</f>
        <v>No</v>
      </c>
      <c r="N2435" s="3" t="s">
        <v>53</v>
      </c>
      <c r="O2435" s="3" t="s">
        <v>151</v>
      </c>
      <c r="P2435" s="3" t="s">
        <v>151</v>
      </c>
      <c r="Q2435" s="3">
        <v>16</v>
      </c>
      <c r="R2435" s="3" t="s">
        <v>32</v>
      </c>
      <c r="S2435" s="3" t="s">
        <v>75</v>
      </c>
      <c r="T2435" s="3">
        <f>COUNTBLANK(shopping_behavior_updated[Customer ID])</f>
        <v>0</v>
      </c>
      <c r="U2435" s="3">
        <f>IF(IFERROR(VLOOKUP(shopping_behavior_updated[[#This Row],[Customer ID]],A2436:$A$3902,1,FALSE),0),1,0)</f>
        <v>0</v>
      </c>
    </row>
    <row r="2436" spans="1:21" x14ac:dyDescent="0.2">
      <c r="A2436" s="3">
        <v>2435</v>
      </c>
      <c r="B2436" s="3">
        <v>36</v>
      </c>
      <c r="C2436" s="3" t="s">
        <v>18</v>
      </c>
      <c r="D2436" s="3" t="s">
        <v>142</v>
      </c>
      <c r="E2436" s="3" t="s">
        <v>66</v>
      </c>
      <c r="F2436" s="3">
        <v>45</v>
      </c>
      <c r="G2436" s="3" t="s">
        <v>139</v>
      </c>
      <c r="H2436" s="3" t="s">
        <v>43</v>
      </c>
      <c r="I2436" s="3" t="s">
        <v>109</v>
      </c>
      <c r="J2436" s="3" t="s">
        <v>36</v>
      </c>
      <c r="K2436" s="3">
        <v>5</v>
      </c>
      <c r="L2436" s="3" t="s">
        <v>151</v>
      </c>
      <c r="M2436" s="3" t="str">
        <f>IF(shopping_behavior_updated[[#This Row],[Subscription Status]]="","desconocido",shopping_behavior_updated[[#This Row],[Subscription Status]])</f>
        <v>No</v>
      </c>
      <c r="N2436" s="3" t="s">
        <v>73</v>
      </c>
      <c r="O2436" s="3" t="s">
        <v>151</v>
      </c>
      <c r="P2436" s="3" t="s">
        <v>151</v>
      </c>
      <c r="Q2436" s="3">
        <v>40</v>
      </c>
      <c r="R2436" s="3" t="s">
        <v>38</v>
      </c>
      <c r="S2436" s="3" t="s">
        <v>87</v>
      </c>
      <c r="T2436" s="3">
        <f>COUNTBLANK(shopping_behavior_updated[Customer ID])</f>
        <v>0</v>
      </c>
      <c r="U2436" s="3">
        <f>IF(IFERROR(VLOOKUP(shopping_behavior_updated[[#This Row],[Customer ID]],A2437:$A$3902,1,FALSE),0),1,0)</f>
        <v>0</v>
      </c>
    </row>
    <row r="2437" spans="1:21" x14ac:dyDescent="0.2">
      <c r="A2437" s="3">
        <v>2436</v>
      </c>
      <c r="B2437" s="3">
        <v>21</v>
      </c>
      <c r="C2437" s="3" t="s">
        <v>18</v>
      </c>
      <c r="D2437" s="3" t="s">
        <v>49</v>
      </c>
      <c r="E2437" s="3" t="s">
        <v>41</v>
      </c>
      <c r="F2437" s="3">
        <v>27</v>
      </c>
      <c r="G2437" s="3" t="s">
        <v>76</v>
      </c>
      <c r="H2437" s="3" t="s">
        <v>35</v>
      </c>
      <c r="I2437" s="3" t="s">
        <v>93</v>
      </c>
      <c r="J2437" s="3" t="s">
        <v>56</v>
      </c>
      <c r="K2437" s="3">
        <v>45</v>
      </c>
      <c r="L2437" s="3" t="s">
        <v>151</v>
      </c>
      <c r="M2437" s="3" t="str">
        <f>IF(shopping_behavior_updated[[#This Row],[Subscription Status]]="","desconocido",shopping_behavior_updated[[#This Row],[Subscription Status]])</f>
        <v>No</v>
      </c>
      <c r="N2437" s="3" t="s">
        <v>37</v>
      </c>
      <c r="O2437" s="3" t="s">
        <v>151</v>
      </c>
      <c r="P2437" s="3" t="s">
        <v>151</v>
      </c>
      <c r="Q2437" s="3">
        <v>29</v>
      </c>
      <c r="R2437" s="3" t="s">
        <v>32</v>
      </c>
      <c r="S2437" s="3" t="s">
        <v>75</v>
      </c>
      <c r="T2437" s="3">
        <f>COUNTBLANK(shopping_behavior_updated[Customer ID])</f>
        <v>0</v>
      </c>
      <c r="U2437" s="3">
        <f>IF(IFERROR(VLOOKUP(shopping_behavior_updated[[#This Row],[Customer ID]],A2438:$A$3902,1,FALSE),0),1,0)</f>
        <v>0</v>
      </c>
    </row>
    <row r="2438" spans="1:21" x14ac:dyDescent="0.2">
      <c r="A2438" s="3">
        <v>2437</v>
      </c>
      <c r="B2438" s="3">
        <v>52</v>
      </c>
      <c r="C2438" s="3" t="s">
        <v>18</v>
      </c>
      <c r="D2438" s="3" t="s">
        <v>112</v>
      </c>
      <c r="E2438" s="3" t="s">
        <v>20</v>
      </c>
      <c r="F2438" s="3">
        <v>24</v>
      </c>
      <c r="G2438" s="3" t="s">
        <v>138</v>
      </c>
      <c r="H2438" s="3" t="s">
        <v>43</v>
      </c>
      <c r="I2438" s="3" t="s">
        <v>133</v>
      </c>
      <c r="J2438" s="3" t="s">
        <v>56</v>
      </c>
      <c r="K2438" s="3">
        <v>27</v>
      </c>
      <c r="L2438" s="3" t="s">
        <v>151</v>
      </c>
      <c r="M2438" s="3" t="str">
        <f>IF(shopping_behavior_updated[[#This Row],[Subscription Status]]="","desconocido",shopping_behavior_updated[[#This Row],[Subscription Status]])</f>
        <v>No</v>
      </c>
      <c r="N2438" s="3" t="s">
        <v>73</v>
      </c>
      <c r="O2438" s="3" t="s">
        <v>151</v>
      </c>
      <c r="P2438" s="3" t="s">
        <v>151</v>
      </c>
      <c r="Q2438" s="3">
        <v>38</v>
      </c>
      <c r="R2438" s="3" t="s">
        <v>38</v>
      </c>
      <c r="S2438" s="3" t="s">
        <v>57</v>
      </c>
      <c r="T2438" s="3">
        <f>COUNTBLANK(shopping_behavior_updated[Customer ID])</f>
        <v>0</v>
      </c>
      <c r="U2438" s="3">
        <f>IF(IFERROR(VLOOKUP(shopping_behavior_updated[[#This Row],[Customer ID]],A2439:$A$3902,1,FALSE),0),1,0)</f>
        <v>0</v>
      </c>
    </row>
    <row r="2439" spans="1:21" x14ac:dyDescent="0.2">
      <c r="A2439" s="3">
        <v>2438</v>
      </c>
      <c r="B2439" s="3">
        <v>43</v>
      </c>
      <c r="C2439" s="3" t="s">
        <v>18</v>
      </c>
      <c r="D2439" s="3" t="s">
        <v>49</v>
      </c>
      <c r="E2439" s="3" t="s">
        <v>41</v>
      </c>
      <c r="F2439" s="3">
        <v>59</v>
      </c>
      <c r="G2439" s="3" t="s">
        <v>50</v>
      </c>
      <c r="H2439" s="3" t="s">
        <v>91</v>
      </c>
      <c r="I2439" s="3" t="s">
        <v>135</v>
      </c>
      <c r="J2439" s="3" t="s">
        <v>24</v>
      </c>
      <c r="K2439" s="3">
        <v>34</v>
      </c>
      <c r="L2439" s="3" t="s">
        <v>151</v>
      </c>
      <c r="M2439" s="3" t="str">
        <f>IF(shopping_behavior_updated[[#This Row],[Subscription Status]]="","desconocido",shopping_behavior_updated[[#This Row],[Subscription Status]])</f>
        <v>No</v>
      </c>
      <c r="N2439" s="3" t="s">
        <v>73</v>
      </c>
      <c r="O2439" s="3" t="s">
        <v>151</v>
      </c>
      <c r="P2439" s="3" t="s">
        <v>151</v>
      </c>
      <c r="Q2439" s="3">
        <v>34</v>
      </c>
      <c r="R2439" s="3" t="s">
        <v>38</v>
      </c>
      <c r="S2439" s="3" t="s">
        <v>39</v>
      </c>
      <c r="T2439" s="3">
        <f>COUNTBLANK(shopping_behavior_updated[Customer ID])</f>
        <v>0</v>
      </c>
      <c r="U2439" s="3">
        <f>IF(IFERROR(VLOOKUP(shopping_behavior_updated[[#This Row],[Customer ID]],A2440:$A$3902,1,FALSE),0),1,0)</f>
        <v>0</v>
      </c>
    </row>
    <row r="2440" spans="1:21" x14ac:dyDescent="0.2">
      <c r="A2440" s="3">
        <v>2439</v>
      </c>
      <c r="B2440" s="3">
        <v>32</v>
      </c>
      <c r="C2440" s="3" t="s">
        <v>18</v>
      </c>
      <c r="D2440" s="3" t="s">
        <v>33</v>
      </c>
      <c r="E2440" s="3" t="s">
        <v>20</v>
      </c>
      <c r="F2440" s="3">
        <v>20</v>
      </c>
      <c r="G2440" s="3" t="s">
        <v>78</v>
      </c>
      <c r="H2440" s="3" t="s">
        <v>35</v>
      </c>
      <c r="I2440" s="3" t="s">
        <v>108</v>
      </c>
      <c r="J2440" s="3" t="s">
        <v>24</v>
      </c>
      <c r="K2440" s="3">
        <v>34</v>
      </c>
      <c r="L2440" s="3" t="s">
        <v>151</v>
      </c>
      <c r="M2440" s="3" t="str">
        <f>IF(shopping_behavior_updated[[#This Row],[Subscription Status]]="","desconocido",shopping_behavior_updated[[#This Row],[Subscription Status]])</f>
        <v>No</v>
      </c>
      <c r="N2440" s="3" t="s">
        <v>26</v>
      </c>
      <c r="O2440" s="3" t="s">
        <v>151</v>
      </c>
      <c r="P2440" s="3" t="s">
        <v>151</v>
      </c>
      <c r="Q2440" s="3">
        <v>30</v>
      </c>
      <c r="R2440" s="3" t="s">
        <v>27</v>
      </c>
      <c r="S2440" s="3" t="s">
        <v>39</v>
      </c>
      <c r="T2440" s="3">
        <f>COUNTBLANK(shopping_behavior_updated[Customer ID])</f>
        <v>0</v>
      </c>
      <c r="U2440" s="3">
        <f>IF(IFERROR(VLOOKUP(shopping_behavior_updated[[#This Row],[Customer ID]],A2441:$A$3902,1,FALSE),0),1,0)</f>
        <v>0</v>
      </c>
    </row>
    <row r="2441" spans="1:21" x14ac:dyDescent="0.2">
      <c r="A2441" s="3">
        <v>2440</v>
      </c>
      <c r="B2441" s="3">
        <v>55</v>
      </c>
      <c r="C2441" s="3" t="s">
        <v>18</v>
      </c>
      <c r="D2441" s="3" t="s">
        <v>65</v>
      </c>
      <c r="E2441" s="3" t="s">
        <v>66</v>
      </c>
      <c r="F2441" s="3">
        <v>44</v>
      </c>
      <c r="G2441" s="3" t="s">
        <v>71</v>
      </c>
      <c r="H2441" s="3" t="s">
        <v>43</v>
      </c>
      <c r="I2441" s="3" t="s">
        <v>31</v>
      </c>
      <c r="J2441" s="3" t="s">
        <v>52</v>
      </c>
      <c r="K2441" s="3">
        <v>28</v>
      </c>
      <c r="L2441" s="3" t="s">
        <v>151</v>
      </c>
      <c r="M2441" s="3" t="str">
        <f>IF(shopping_behavior_updated[[#This Row],[Subscription Status]]="","desconocido",shopping_behavior_updated[[#This Row],[Subscription Status]])</f>
        <v>No</v>
      </c>
      <c r="N2441" s="3" t="s">
        <v>53</v>
      </c>
      <c r="O2441" s="3" t="s">
        <v>151</v>
      </c>
      <c r="P2441" s="3" t="s">
        <v>151</v>
      </c>
      <c r="Q2441" s="3">
        <v>45</v>
      </c>
      <c r="R2441" s="3" t="s">
        <v>74</v>
      </c>
      <c r="S2441" s="3" t="s">
        <v>48</v>
      </c>
      <c r="T2441" s="3">
        <f>COUNTBLANK(shopping_behavior_updated[Customer ID])</f>
        <v>0</v>
      </c>
      <c r="U2441" s="3">
        <f>IF(IFERROR(VLOOKUP(shopping_behavior_updated[[#This Row],[Customer ID]],A2442:$A$3902,1,FALSE),0),1,0)</f>
        <v>0</v>
      </c>
    </row>
    <row r="2442" spans="1:21" x14ac:dyDescent="0.2">
      <c r="A2442" s="3">
        <v>2441</v>
      </c>
      <c r="B2442" s="3">
        <v>31</v>
      </c>
      <c r="C2442" s="3" t="s">
        <v>18</v>
      </c>
      <c r="D2442" s="3" t="s">
        <v>124</v>
      </c>
      <c r="E2442" s="3" t="s">
        <v>20</v>
      </c>
      <c r="F2442" s="3">
        <v>90</v>
      </c>
      <c r="G2442" s="3" t="s">
        <v>115</v>
      </c>
      <c r="H2442" s="3" t="s">
        <v>43</v>
      </c>
      <c r="I2442" s="3" t="s">
        <v>107</v>
      </c>
      <c r="J2442" s="3" t="s">
        <v>36</v>
      </c>
      <c r="K2442" s="3">
        <v>47</v>
      </c>
      <c r="L2442" s="3" t="s">
        <v>151</v>
      </c>
      <c r="M2442" s="3" t="str">
        <f>IF(shopping_behavior_updated[[#This Row],[Subscription Status]]="","desconocido",shopping_behavior_updated[[#This Row],[Subscription Status]])</f>
        <v>No</v>
      </c>
      <c r="N2442" s="3" t="s">
        <v>53</v>
      </c>
      <c r="O2442" s="3" t="s">
        <v>151</v>
      </c>
      <c r="P2442" s="3" t="s">
        <v>151</v>
      </c>
      <c r="Q2442" s="3">
        <v>47</v>
      </c>
      <c r="R2442" s="3" t="s">
        <v>74</v>
      </c>
      <c r="S2442" s="3" t="s">
        <v>48</v>
      </c>
      <c r="T2442" s="3">
        <f>COUNTBLANK(shopping_behavior_updated[Customer ID])</f>
        <v>0</v>
      </c>
      <c r="U2442" s="3">
        <f>IF(IFERROR(VLOOKUP(shopping_behavior_updated[[#This Row],[Customer ID]],A2443:$A$3902,1,FALSE),0),1,0)</f>
        <v>0</v>
      </c>
    </row>
    <row r="2443" spans="1:21" x14ac:dyDescent="0.2">
      <c r="A2443" s="3">
        <v>2442</v>
      </c>
      <c r="B2443" s="3">
        <v>45</v>
      </c>
      <c r="C2443" s="3" t="s">
        <v>18</v>
      </c>
      <c r="D2443" s="3" t="s">
        <v>105</v>
      </c>
      <c r="E2443" s="3" t="s">
        <v>66</v>
      </c>
      <c r="F2443" s="3">
        <v>36</v>
      </c>
      <c r="G2443" s="3" t="s">
        <v>98</v>
      </c>
      <c r="H2443" s="3" t="s">
        <v>43</v>
      </c>
      <c r="I2443" s="3" t="s">
        <v>93</v>
      </c>
      <c r="J2443" s="3" t="s">
        <v>56</v>
      </c>
      <c r="K2443" s="3">
        <v>47</v>
      </c>
      <c r="L2443" s="3" t="s">
        <v>151</v>
      </c>
      <c r="M2443" s="3" t="str">
        <f>IF(shopping_behavior_updated[[#This Row],[Subscription Status]]="","desconocido",shopping_behavior_updated[[#This Row],[Subscription Status]])</f>
        <v>No</v>
      </c>
      <c r="N2443" s="3" t="s">
        <v>37</v>
      </c>
      <c r="O2443" s="3" t="s">
        <v>151</v>
      </c>
      <c r="P2443" s="3" t="s">
        <v>151</v>
      </c>
      <c r="Q2443" s="3">
        <v>5</v>
      </c>
      <c r="R2443" s="3" t="s">
        <v>38</v>
      </c>
      <c r="S2443" s="3" t="s">
        <v>87</v>
      </c>
      <c r="T2443" s="3">
        <f>COUNTBLANK(shopping_behavior_updated[Customer ID])</f>
        <v>0</v>
      </c>
      <c r="U2443" s="3">
        <f>IF(IFERROR(VLOOKUP(shopping_behavior_updated[[#This Row],[Customer ID]],A2444:$A$3902,1,FALSE),0),1,0)</f>
        <v>0</v>
      </c>
    </row>
    <row r="2444" spans="1:21" x14ac:dyDescent="0.2">
      <c r="A2444" s="3">
        <v>2443</v>
      </c>
      <c r="B2444" s="3">
        <v>53</v>
      </c>
      <c r="C2444" s="3" t="s">
        <v>18</v>
      </c>
      <c r="D2444" s="3" t="s">
        <v>19</v>
      </c>
      <c r="E2444" s="3" t="s">
        <v>20</v>
      </c>
      <c r="F2444" s="3">
        <v>95</v>
      </c>
      <c r="G2444" s="3" t="s">
        <v>50</v>
      </c>
      <c r="H2444" s="3" t="s">
        <v>22</v>
      </c>
      <c r="I2444" s="3" t="s">
        <v>82</v>
      </c>
      <c r="J2444" s="3" t="s">
        <v>24</v>
      </c>
      <c r="K2444" s="3">
        <v>47</v>
      </c>
      <c r="L2444" s="3" t="s">
        <v>151</v>
      </c>
      <c r="M2444" s="3" t="str">
        <f>IF(shopping_behavior_updated[[#This Row],[Subscription Status]]="","desconocido",shopping_behavior_updated[[#This Row],[Subscription Status]])</f>
        <v>No</v>
      </c>
      <c r="N2444" s="3" t="s">
        <v>37</v>
      </c>
      <c r="O2444" s="3" t="s">
        <v>151</v>
      </c>
      <c r="P2444" s="3" t="s">
        <v>151</v>
      </c>
      <c r="Q2444" s="3">
        <v>50</v>
      </c>
      <c r="R2444" s="3" t="s">
        <v>85</v>
      </c>
      <c r="S2444" s="3" t="s">
        <v>75</v>
      </c>
      <c r="T2444" s="3">
        <f>COUNTBLANK(shopping_behavior_updated[Customer ID])</f>
        <v>0</v>
      </c>
      <c r="U2444" s="3">
        <f>IF(IFERROR(VLOOKUP(shopping_behavior_updated[[#This Row],[Customer ID]],A2445:$A$3902,1,FALSE),0),1,0)</f>
        <v>0</v>
      </c>
    </row>
    <row r="2445" spans="1:21" x14ac:dyDescent="0.2">
      <c r="A2445" s="3">
        <v>2444</v>
      </c>
      <c r="B2445" s="3">
        <v>24</v>
      </c>
      <c r="C2445" s="3" t="s">
        <v>18</v>
      </c>
      <c r="D2445" s="3" t="s">
        <v>131</v>
      </c>
      <c r="E2445" s="3" t="s">
        <v>66</v>
      </c>
      <c r="F2445" s="3">
        <v>30</v>
      </c>
      <c r="G2445" s="3" t="s">
        <v>146</v>
      </c>
      <c r="H2445" s="3" t="s">
        <v>43</v>
      </c>
      <c r="I2445" s="3" t="s">
        <v>95</v>
      </c>
      <c r="J2445" s="3" t="s">
        <v>36</v>
      </c>
      <c r="K2445" s="3">
        <v>34</v>
      </c>
      <c r="L2445" s="3" t="s">
        <v>151</v>
      </c>
      <c r="M2445" s="3" t="str">
        <f>IF(shopping_behavior_updated[[#This Row],[Subscription Status]]="","desconocido",shopping_behavior_updated[[#This Row],[Subscription Status]])</f>
        <v>No</v>
      </c>
      <c r="N2445" s="3" t="s">
        <v>69</v>
      </c>
      <c r="O2445" s="3" t="s">
        <v>151</v>
      </c>
      <c r="P2445" s="3" t="s">
        <v>151</v>
      </c>
      <c r="Q2445" s="3">
        <v>24</v>
      </c>
      <c r="R2445" s="3" t="s">
        <v>74</v>
      </c>
      <c r="S2445" s="3" t="s">
        <v>75</v>
      </c>
      <c r="T2445" s="3">
        <f>COUNTBLANK(shopping_behavior_updated[Customer ID])</f>
        <v>0</v>
      </c>
      <c r="U2445" s="3">
        <f>IF(IFERROR(VLOOKUP(shopping_behavior_updated[[#This Row],[Customer ID]],A2446:$A$3902,1,FALSE),0),1,0)</f>
        <v>0</v>
      </c>
    </row>
    <row r="2446" spans="1:21" x14ac:dyDescent="0.2">
      <c r="A2446" s="3">
        <v>2445</v>
      </c>
      <c r="B2446" s="3">
        <v>47</v>
      </c>
      <c r="C2446" s="3" t="s">
        <v>18</v>
      </c>
      <c r="D2446" s="3" t="s">
        <v>118</v>
      </c>
      <c r="E2446" s="3" t="s">
        <v>66</v>
      </c>
      <c r="F2446" s="3">
        <v>65</v>
      </c>
      <c r="G2446" s="3" t="s">
        <v>63</v>
      </c>
      <c r="H2446" s="3" t="s">
        <v>35</v>
      </c>
      <c r="I2446" s="3" t="s">
        <v>79</v>
      </c>
      <c r="J2446" s="3" t="s">
        <v>56</v>
      </c>
      <c r="K2446" s="3">
        <v>37</v>
      </c>
      <c r="L2446" s="3" t="s">
        <v>151</v>
      </c>
      <c r="M2446" s="3" t="str">
        <f>IF(shopping_behavior_updated[[#This Row],[Subscription Status]]="","desconocido",shopping_behavior_updated[[#This Row],[Subscription Status]])</f>
        <v>No</v>
      </c>
      <c r="N2446" s="3" t="s">
        <v>26</v>
      </c>
      <c r="O2446" s="3" t="s">
        <v>151</v>
      </c>
      <c r="P2446" s="3" t="s">
        <v>151</v>
      </c>
      <c r="Q2446" s="3">
        <v>15</v>
      </c>
      <c r="R2446" s="3" t="s">
        <v>85</v>
      </c>
      <c r="S2446" s="3" t="s">
        <v>75</v>
      </c>
      <c r="T2446" s="3">
        <f>COUNTBLANK(shopping_behavior_updated[Customer ID])</f>
        <v>0</v>
      </c>
      <c r="U2446" s="3">
        <f>IF(IFERROR(VLOOKUP(shopping_behavior_updated[[#This Row],[Customer ID]],A2447:$A$3902,1,FALSE),0),1,0)</f>
        <v>0</v>
      </c>
    </row>
    <row r="2447" spans="1:21" x14ac:dyDescent="0.2">
      <c r="A2447" s="3">
        <v>2446</v>
      </c>
      <c r="B2447" s="3">
        <v>63</v>
      </c>
      <c r="C2447" s="3" t="s">
        <v>18</v>
      </c>
      <c r="D2447" s="3" t="s">
        <v>118</v>
      </c>
      <c r="E2447" s="3" t="s">
        <v>66</v>
      </c>
      <c r="F2447" s="3">
        <v>96</v>
      </c>
      <c r="G2447" s="3" t="s">
        <v>121</v>
      </c>
      <c r="H2447" s="3" t="s">
        <v>43</v>
      </c>
      <c r="I2447" s="3" t="s">
        <v>109</v>
      </c>
      <c r="J2447" s="3" t="s">
        <v>52</v>
      </c>
      <c r="K2447" s="3">
        <v>41</v>
      </c>
      <c r="L2447" s="3" t="s">
        <v>151</v>
      </c>
      <c r="M2447" s="3" t="str">
        <f>IF(shopping_behavior_updated[[#This Row],[Subscription Status]]="","desconocido",shopping_behavior_updated[[#This Row],[Subscription Status]])</f>
        <v>No</v>
      </c>
      <c r="N2447" s="3" t="s">
        <v>73</v>
      </c>
      <c r="O2447" s="3" t="s">
        <v>151</v>
      </c>
      <c r="P2447" s="3" t="s">
        <v>151</v>
      </c>
      <c r="Q2447" s="3">
        <v>50</v>
      </c>
      <c r="R2447" s="3" t="s">
        <v>32</v>
      </c>
      <c r="S2447" s="3" t="s">
        <v>39</v>
      </c>
      <c r="T2447" s="3">
        <f>COUNTBLANK(shopping_behavior_updated[Customer ID])</f>
        <v>0</v>
      </c>
      <c r="U2447" s="3">
        <f>IF(IFERROR(VLOOKUP(shopping_behavior_updated[[#This Row],[Customer ID]],A2448:$A$3902,1,FALSE),0),1,0)</f>
        <v>0</v>
      </c>
    </row>
    <row r="2448" spans="1:21" x14ac:dyDescent="0.2">
      <c r="A2448" s="3">
        <v>2447</v>
      </c>
      <c r="B2448" s="3">
        <v>38</v>
      </c>
      <c r="C2448" s="3" t="s">
        <v>18</v>
      </c>
      <c r="D2448" s="3" t="s">
        <v>54</v>
      </c>
      <c r="E2448" s="3" t="s">
        <v>20</v>
      </c>
      <c r="F2448" s="3">
        <v>65</v>
      </c>
      <c r="G2448" s="3" t="s">
        <v>119</v>
      </c>
      <c r="H2448" s="3" t="s">
        <v>22</v>
      </c>
      <c r="I2448" s="3" t="s">
        <v>99</v>
      </c>
      <c r="J2448" s="3" t="s">
        <v>36</v>
      </c>
      <c r="K2448" s="3">
        <v>29</v>
      </c>
      <c r="L2448" s="3" t="s">
        <v>151</v>
      </c>
      <c r="M2448" s="3" t="str">
        <f>IF(shopping_behavior_updated[[#This Row],[Subscription Status]]="","desconocido",shopping_behavior_updated[[#This Row],[Subscription Status]])</f>
        <v>No</v>
      </c>
      <c r="N2448" s="3" t="s">
        <v>69</v>
      </c>
      <c r="O2448" s="3" t="s">
        <v>151</v>
      </c>
      <c r="P2448" s="3" t="s">
        <v>151</v>
      </c>
      <c r="Q2448" s="3">
        <v>7</v>
      </c>
      <c r="R2448" s="3" t="s">
        <v>38</v>
      </c>
      <c r="S2448" s="3" t="s">
        <v>87</v>
      </c>
      <c r="T2448" s="3">
        <f>COUNTBLANK(shopping_behavior_updated[Customer ID])</f>
        <v>0</v>
      </c>
      <c r="U2448" s="3">
        <f>IF(IFERROR(VLOOKUP(shopping_behavior_updated[[#This Row],[Customer ID]],A2449:$A$3902,1,FALSE),0),1,0)</f>
        <v>0</v>
      </c>
    </row>
    <row r="2449" spans="1:21" x14ac:dyDescent="0.2">
      <c r="A2449" s="3">
        <v>2448</v>
      </c>
      <c r="B2449" s="3">
        <v>59</v>
      </c>
      <c r="C2449" s="3" t="s">
        <v>18</v>
      </c>
      <c r="D2449" s="3" t="s">
        <v>94</v>
      </c>
      <c r="E2449" s="3" t="s">
        <v>20</v>
      </c>
      <c r="F2449" s="3">
        <v>47</v>
      </c>
      <c r="G2449" s="3" t="s">
        <v>146</v>
      </c>
      <c r="H2449" s="3" t="s">
        <v>22</v>
      </c>
      <c r="I2449" s="3" t="s">
        <v>99</v>
      </c>
      <c r="J2449" s="3" t="s">
        <v>56</v>
      </c>
      <c r="K2449" s="3">
        <v>32</v>
      </c>
      <c r="L2449" s="3" t="s">
        <v>151</v>
      </c>
      <c r="M2449" s="3" t="str">
        <f>IF(shopping_behavior_updated[[#This Row],[Subscription Status]]="","desconocido",shopping_behavior_updated[[#This Row],[Subscription Status]])</f>
        <v>No</v>
      </c>
      <c r="N2449" s="3" t="s">
        <v>73</v>
      </c>
      <c r="O2449" s="3" t="s">
        <v>151</v>
      </c>
      <c r="P2449" s="3" t="s">
        <v>151</v>
      </c>
      <c r="Q2449" s="3">
        <v>10</v>
      </c>
      <c r="R2449" s="3" t="s">
        <v>27</v>
      </c>
      <c r="S2449" s="3" t="s">
        <v>28</v>
      </c>
      <c r="T2449" s="3">
        <f>COUNTBLANK(shopping_behavior_updated[Customer ID])</f>
        <v>0</v>
      </c>
      <c r="U2449" s="3">
        <f>IF(IFERROR(VLOOKUP(shopping_behavior_updated[[#This Row],[Customer ID]],A2450:$A$3902,1,FALSE),0),1,0)</f>
        <v>0</v>
      </c>
    </row>
    <row r="2450" spans="1:21" x14ac:dyDescent="0.2">
      <c r="A2450" s="3">
        <v>2449</v>
      </c>
      <c r="B2450" s="3">
        <v>54</v>
      </c>
      <c r="C2450" s="3" t="s">
        <v>18</v>
      </c>
      <c r="D2450" s="3" t="s">
        <v>123</v>
      </c>
      <c r="E2450" s="3" t="s">
        <v>66</v>
      </c>
      <c r="F2450" s="3">
        <v>25</v>
      </c>
      <c r="G2450" s="3" t="s">
        <v>121</v>
      </c>
      <c r="H2450" s="3" t="s">
        <v>35</v>
      </c>
      <c r="I2450" s="3" t="s">
        <v>82</v>
      </c>
      <c r="J2450" s="3" t="s">
        <v>56</v>
      </c>
      <c r="K2450" s="3">
        <v>3</v>
      </c>
      <c r="L2450" s="3" t="s">
        <v>151</v>
      </c>
      <c r="M2450" s="3" t="str">
        <f>IF(shopping_behavior_updated[[#This Row],[Subscription Status]]="","desconocido",shopping_behavior_updated[[#This Row],[Subscription Status]])</f>
        <v>No</v>
      </c>
      <c r="N2450" s="3" t="s">
        <v>37</v>
      </c>
      <c r="O2450" s="3" t="s">
        <v>151</v>
      </c>
      <c r="P2450" s="3" t="s">
        <v>151</v>
      </c>
      <c r="Q2450" s="3">
        <v>38</v>
      </c>
      <c r="R2450" s="3" t="s">
        <v>45</v>
      </c>
      <c r="S2450" s="3" t="s">
        <v>75</v>
      </c>
      <c r="T2450" s="3">
        <f>COUNTBLANK(shopping_behavior_updated[Customer ID])</f>
        <v>0</v>
      </c>
      <c r="U2450" s="3">
        <f>IF(IFERROR(VLOOKUP(shopping_behavior_updated[[#This Row],[Customer ID]],A2451:$A$3902,1,FALSE),0),1,0)</f>
        <v>0</v>
      </c>
    </row>
    <row r="2451" spans="1:21" x14ac:dyDescent="0.2">
      <c r="A2451" s="3">
        <v>2450</v>
      </c>
      <c r="B2451" s="3">
        <v>26</v>
      </c>
      <c r="C2451" s="3" t="s">
        <v>18</v>
      </c>
      <c r="D2451" s="3" t="s">
        <v>61</v>
      </c>
      <c r="E2451" s="3" t="s">
        <v>62</v>
      </c>
      <c r="F2451" s="3">
        <v>56</v>
      </c>
      <c r="G2451" s="3" t="s">
        <v>89</v>
      </c>
      <c r="H2451" s="3" t="s">
        <v>35</v>
      </c>
      <c r="I2451" s="3" t="s">
        <v>82</v>
      </c>
      <c r="J2451" s="3" t="s">
        <v>56</v>
      </c>
      <c r="K2451" s="3">
        <v>41</v>
      </c>
      <c r="L2451" s="3" t="s">
        <v>151</v>
      </c>
      <c r="M2451" s="3" t="str">
        <f>IF(shopping_behavior_updated[[#This Row],[Subscription Status]]="","desconocido",shopping_behavior_updated[[#This Row],[Subscription Status]])</f>
        <v>No</v>
      </c>
      <c r="N2451" s="3" t="s">
        <v>26</v>
      </c>
      <c r="O2451" s="3" t="s">
        <v>151</v>
      </c>
      <c r="P2451" s="3" t="s">
        <v>151</v>
      </c>
      <c r="Q2451" s="3">
        <v>31</v>
      </c>
      <c r="R2451" s="3" t="s">
        <v>27</v>
      </c>
      <c r="S2451" s="3" t="s">
        <v>28</v>
      </c>
      <c r="T2451" s="3">
        <f>COUNTBLANK(shopping_behavior_updated[Customer ID])</f>
        <v>0</v>
      </c>
      <c r="U2451" s="3">
        <f>IF(IFERROR(VLOOKUP(shopping_behavior_updated[[#This Row],[Customer ID]],A2452:$A$3902,1,FALSE),0),1,0)</f>
        <v>0</v>
      </c>
    </row>
    <row r="2452" spans="1:21" x14ac:dyDescent="0.2">
      <c r="A2452" s="3">
        <v>2451</v>
      </c>
      <c r="B2452" s="3">
        <v>68</v>
      </c>
      <c r="C2452" s="3" t="s">
        <v>18</v>
      </c>
      <c r="D2452" s="3" t="s">
        <v>112</v>
      </c>
      <c r="E2452" s="3" t="s">
        <v>20</v>
      </c>
      <c r="F2452" s="3">
        <v>76</v>
      </c>
      <c r="G2452" s="3" t="s">
        <v>97</v>
      </c>
      <c r="H2452" s="3" t="s">
        <v>43</v>
      </c>
      <c r="I2452" s="3" t="s">
        <v>135</v>
      </c>
      <c r="J2452" s="3" t="s">
        <v>56</v>
      </c>
      <c r="K2452" s="3">
        <v>45</v>
      </c>
      <c r="L2452" s="3" t="s">
        <v>151</v>
      </c>
      <c r="M2452" s="3" t="str">
        <f>IF(shopping_behavior_updated[[#This Row],[Subscription Status]]="","desconocido",shopping_behavior_updated[[#This Row],[Subscription Status]])</f>
        <v>No</v>
      </c>
      <c r="N2452" s="3" t="s">
        <v>53</v>
      </c>
      <c r="O2452" s="3" t="s">
        <v>151</v>
      </c>
      <c r="P2452" s="3" t="s">
        <v>151</v>
      </c>
      <c r="Q2452" s="3">
        <v>7</v>
      </c>
      <c r="R2452" s="3" t="s">
        <v>27</v>
      </c>
      <c r="S2452" s="3" t="s">
        <v>57</v>
      </c>
      <c r="T2452" s="3">
        <f>COUNTBLANK(shopping_behavior_updated[Customer ID])</f>
        <v>0</v>
      </c>
      <c r="U2452" s="3">
        <f>IF(IFERROR(VLOOKUP(shopping_behavior_updated[[#This Row],[Customer ID]],A2453:$A$3902,1,FALSE),0),1,0)</f>
        <v>0</v>
      </c>
    </row>
    <row r="2453" spans="1:21" x14ac:dyDescent="0.2">
      <c r="A2453" s="3">
        <v>2452</v>
      </c>
      <c r="B2453" s="3">
        <v>41</v>
      </c>
      <c r="C2453" s="3" t="s">
        <v>18</v>
      </c>
      <c r="D2453" s="3" t="s">
        <v>124</v>
      </c>
      <c r="E2453" s="3" t="s">
        <v>20</v>
      </c>
      <c r="F2453" s="3">
        <v>60</v>
      </c>
      <c r="G2453" s="3" t="s">
        <v>100</v>
      </c>
      <c r="H2453" s="3" t="s">
        <v>43</v>
      </c>
      <c r="I2453" s="3" t="s">
        <v>72</v>
      </c>
      <c r="J2453" s="3" t="s">
        <v>56</v>
      </c>
      <c r="K2453" s="3">
        <v>34</v>
      </c>
      <c r="L2453" s="3" t="s">
        <v>151</v>
      </c>
      <c r="M2453" s="3" t="str">
        <f>IF(shopping_behavior_updated[[#This Row],[Subscription Status]]="","desconocido",shopping_behavior_updated[[#This Row],[Subscription Status]])</f>
        <v>No</v>
      </c>
      <c r="N2453" s="3" t="s">
        <v>73</v>
      </c>
      <c r="O2453" s="3" t="s">
        <v>151</v>
      </c>
      <c r="P2453" s="3" t="s">
        <v>151</v>
      </c>
      <c r="Q2453" s="3">
        <v>27</v>
      </c>
      <c r="R2453" s="3" t="s">
        <v>27</v>
      </c>
      <c r="S2453" s="3" t="s">
        <v>87</v>
      </c>
      <c r="T2453" s="3">
        <f>COUNTBLANK(shopping_behavior_updated[Customer ID])</f>
        <v>0</v>
      </c>
      <c r="U2453" s="3">
        <f>IF(IFERROR(VLOOKUP(shopping_behavior_updated[[#This Row],[Customer ID]],A2454:$A$3902,1,FALSE),0),1,0)</f>
        <v>0</v>
      </c>
    </row>
    <row r="2454" spans="1:21" x14ac:dyDescent="0.2">
      <c r="A2454" s="3">
        <v>2453</v>
      </c>
      <c r="B2454" s="3">
        <v>68</v>
      </c>
      <c r="C2454" s="3" t="s">
        <v>18</v>
      </c>
      <c r="D2454" s="3" t="s">
        <v>54</v>
      </c>
      <c r="E2454" s="3" t="s">
        <v>20</v>
      </c>
      <c r="F2454" s="3">
        <v>67</v>
      </c>
      <c r="G2454" s="3" t="s">
        <v>83</v>
      </c>
      <c r="H2454" s="3" t="s">
        <v>22</v>
      </c>
      <c r="I2454" s="3" t="s">
        <v>72</v>
      </c>
      <c r="J2454" s="3" t="s">
        <v>24</v>
      </c>
      <c r="K2454" s="3">
        <v>41</v>
      </c>
      <c r="L2454" s="3" t="s">
        <v>151</v>
      </c>
      <c r="M2454" s="3" t="str">
        <f>IF(shopping_behavior_updated[[#This Row],[Subscription Status]]="","desconocido",shopping_behavior_updated[[#This Row],[Subscription Status]])</f>
        <v>No</v>
      </c>
      <c r="N2454" s="3" t="s">
        <v>26</v>
      </c>
      <c r="O2454" s="3" t="s">
        <v>151</v>
      </c>
      <c r="P2454" s="3" t="s">
        <v>151</v>
      </c>
      <c r="Q2454" s="3">
        <v>45</v>
      </c>
      <c r="R2454" s="3" t="s">
        <v>74</v>
      </c>
      <c r="S2454" s="3" t="s">
        <v>96</v>
      </c>
      <c r="T2454" s="3">
        <f>COUNTBLANK(shopping_behavior_updated[Customer ID])</f>
        <v>0</v>
      </c>
      <c r="U2454" s="3">
        <f>IF(IFERROR(VLOOKUP(shopping_behavior_updated[[#This Row],[Customer ID]],A2455:$A$3902,1,FALSE),0),1,0)</f>
        <v>0</v>
      </c>
    </row>
    <row r="2455" spans="1:21" x14ac:dyDescent="0.2">
      <c r="A2455" s="3">
        <v>2454</v>
      </c>
      <c r="B2455" s="3">
        <v>21</v>
      </c>
      <c r="C2455" s="3" t="s">
        <v>18</v>
      </c>
      <c r="D2455" s="3" t="s">
        <v>29</v>
      </c>
      <c r="E2455" s="3" t="s">
        <v>20</v>
      </c>
      <c r="F2455" s="3">
        <v>95</v>
      </c>
      <c r="G2455" s="3" t="s">
        <v>145</v>
      </c>
      <c r="H2455" s="3" t="s">
        <v>91</v>
      </c>
      <c r="I2455" s="3" t="s">
        <v>108</v>
      </c>
      <c r="J2455" s="3" t="s">
        <v>36</v>
      </c>
      <c r="K2455" s="3">
        <v>46</v>
      </c>
      <c r="L2455" s="3" t="s">
        <v>151</v>
      </c>
      <c r="M2455" s="3" t="str">
        <f>IF(shopping_behavior_updated[[#This Row],[Subscription Status]]="","desconocido",shopping_behavior_updated[[#This Row],[Subscription Status]])</f>
        <v>No</v>
      </c>
      <c r="N2455" s="3" t="s">
        <v>73</v>
      </c>
      <c r="O2455" s="3" t="s">
        <v>151</v>
      </c>
      <c r="P2455" s="3" t="s">
        <v>151</v>
      </c>
      <c r="Q2455" s="3">
        <v>13</v>
      </c>
      <c r="R2455" s="3" t="s">
        <v>32</v>
      </c>
      <c r="S2455" s="3" t="s">
        <v>48</v>
      </c>
      <c r="T2455" s="3">
        <f>COUNTBLANK(shopping_behavior_updated[Customer ID])</f>
        <v>0</v>
      </c>
      <c r="U2455" s="3">
        <f>IF(IFERROR(VLOOKUP(shopping_behavior_updated[[#This Row],[Customer ID]],A2456:$A$3902,1,FALSE),0),1,0)</f>
        <v>0</v>
      </c>
    </row>
    <row r="2456" spans="1:21" x14ac:dyDescent="0.2">
      <c r="A2456" s="3">
        <v>2455</v>
      </c>
      <c r="B2456" s="3">
        <v>32</v>
      </c>
      <c r="C2456" s="3" t="s">
        <v>18</v>
      </c>
      <c r="D2456" s="3" t="s">
        <v>142</v>
      </c>
      <c r="E2456" s="3" t="s">
        <v>66</v>
      </c>
      <c r="F2456" s="3">
        <v>72</v>
      </c>
      <c r="G2456" s="3" t="s">
        <v>119</v>
      </c>
      <c r="H2456" s="3" t="s">
        <v>43</v>
      </c>
      <c r="I2456" s="3" t="s">
        <v>135</v>
      </c>
      <c r="J2456" s="3" t="s">
        <v>24</v>
      </c>
      <c r="K2456" s="3">
        <v>46</v>
      </c>
      <c r="L2456" s="3" t="s">
        <v>151</v>
      </c>
      <c r="M2456" s="3" t="str">
        <f>IF(shopping_behavior_updated[[#This Row],[Subscription Status]]="","desconocido",shopping_behavior_updated[[#This Row],[Subscription Status]])</f>
        <v>No</v>
      </c>
      <c r="N2456" s="3" t="s">
        <v>26</v>
      </c>
      <c r="O2456" s="3" t="s">
        <v>151</v>
      </c>
      <c r="P2456" s="3" t="s">
        <v>151</v>
      </c>
      <c r="Q2456" s="3">
        <v>33</v>
      </c>
      <c r="R2456" s="3" t="s">
        <v>27</v>
      </c>
      <c r="S2456" s="3" t="s">
        <v>48</v>
      </c>
      <c r="T2456" s="3">
        <f>COUNTBLANK(shopping_behavior_updated[Customer ID])</f>
        <v>0</v>
      </c>
      <c r="U2456" s="3">
        <f>IF(IFERROR(VLOOKUP(shopping_behavior_updated[[#This Row],[Customer ID]],A2457:$A$3902,1,FALSE),0),1,0)</f>
        <v>0</v>
      </c>
    </row>
    <row r="2457" spans="1:21" x14ac:dyDescent="0.2">
      <c r="A2457" s="3">
        <v>2456</v>
      </c>
      <c r="B2457" s="3">
        <v>20</v>
      </c>
      <c r="C2457" s="3" t="s">
        <v>18</v>
      </c>
      <c r="D2457" s="3" t="s">
        <v>132</v>
      </c>
      <c r="E2457" s="3" t="s">
        <v>66</v>
      </c>
      <c r="F2457" s="3">
        <v>98</v>
      </c>
      <c r="G2457" s="3" t="s">
        <v>119</v>
      </c>
      <c r="H2457" s="3" t="s">
        <v>22</v>
      </c>
      <c r="I2457" s="3" t="s">
        <v>92</v>
      </c>
      <c r="J2457" s="3" t="s">
        <v>36</v>
      </c>
      <c r="K2457" s="3">
        <v>34</v>
      </c>
      <c r="L2457" s="3" t="s">
        <v>151</v>
      </c>
      <c r="M2457" s="3" t="str">
        <f>IF(shopping_behavior_updated[[#This Row],[Subscription Status]]="","desconocido",shopping_behavior_updated[[#This Row],[Subscription Status]])</f>
        <v>No</v>
      </c>
      <c r="N2457" s="3" t="s">
        <v>26</v>
      </c>
      <c r="O2457" s="3" t="s">
        <v>151</v>
      </c>
      <c r="P2457" s="3" t="s">
        <v>151</v>
      </c>
      <c r="Q2457" s="3">
        <v>25</v>
      </c>
      <c r="R2457" s="3" t="s">
        <v>32</v>
      </c>
      <c r="S2457" s="3" t="s">
        <v>96</v>
      </c>
      <c r="T2457" s="3">
        <f>COUNTBLANK(shopping_behavior_updated[Customer ID])</f>
        <v>0</v>
      </c>
      <c r="U2457" s="3">
        <f>IF(IFERROR(VLOOKUP(shopping_behavior_updated[[#This Row],[Customer ID]],A2458:$A$3902,1,FALSE),0),1,0)</f>
        <v>0</v>
      </c>
    </row>
    <row r="2458" spans="1:21" x14ac:dyDescent="0.2">
      <c r="A2458" s="3">
        <v>2457</v>
      </c>
      <c r="B2458" s="3">
        <v>59</v>
      </c>
      <c r="C2458" s="3" t="s">
        <v>18</v>
      </c>
      <c r="D2458" s="3" t="s">
        <v>33</v>
      </c>
      <c r="E2458" s="3" t="s">
        <v>20</v>
      </c>
      <c r="F2458" s="3">
        <v>83</v>
      </c>
      <c r="G2458" s="3" t="s">
        <v>144</v>
      </c>
      <c r="H2458" s="3" t="s">
        <v>43</v>
      </c>
      <c r="I2458" s="3" t="s">
        <v>95</v>
      </c>
      <c r="J2458" s="3" t="s">
        <v>24</v>
      </c>
      <c r="K2458" s="3">
        <v>33</v>
      </c>
      <c r="L2458" s="3" t="s">
        <v>151</v>
      </c>
      <c r="M2458" s="3" t="str">
        <f>IF(shopping_behavior_updated[[#This Row],[Subscription Status]]="","desconocido",shopping_behavior_updated[[#This Row],[Subscription Status]])</f>
        <v>No</v>
      </c>
      <c r="N2458" s="3" t="s">
        <v>69</v>
      </c>
      <c r="O2458" s="3" t="s">
        <v>151</v>
      </c>
      <c r="P2458" s="3" t="s">
        <v>151</v>
      </c>
      <c r="Q2458" s="3">
        <v>5</v>
      </c>
      <c r="R2458" s="3" t="s">
        <v>45</v>
      </c>
      <c r="S2458" s="3" t="s">
        <v>87</v>
      </c>
      <c r="T2458" s="3">
        <f>COUNTBLANK(shopping_behavior_updated[Customer ID])</f>
        <v>0</v>
      </c>
      <c r="U2458" s="3">
        <f>IF(IFERROR(VLOOKUP(shopping_behavior_updated[[#This Row],[Customer ID]],A2459:$A$3902,1,FALSE),0),1,0)</f>
        <v>0</v>
      </c>
    </row>
    <row r="2459" spans="1:21" x14ac:dyDescent="0.2">
      <c r="A2459" s="3">
        <v>2458</v>
      </c>
      <c r="B2459" s="3">
        <v>53</v>
      </c>
      <c r="C2459" s="3" t="s">
        <v>18</v>
      </c>
      <c r="D2459" s="3" t="s">
        <v>65</v>
      </c>
      <c r="E2459" s="3" t="s">
        <v>66</v>
      </c>
      <c r="F2459" s="3">
        <v>37</v>
      </c>
      <c r="G2459" s="3" t="s">
        <v>78</v>
      </c>
      <c r="H2459" s="3" t="s">
        <v>43</v>
      </c>
      <c r="I2459" s="3" t="s">
        <v>31</v>
      </c>
      <c r="J2459" s="3" t="s">
        <v>56</v>
      </c>
      <c r="K2459" s="3">
        <v>36</v>
      </c>
      <c r="L2459" s="3" t="s">
        <v>151</v>
      </c>
      <c r="M2459" s="3" t="str">
        <f>IF(shopping_behavior_updated[[#This Row],[Subscription Status]]="","desconocido",shopping_behavior_updated[[#This Row],[Subscription Status]])</f>
        <v>No</v>
      </c>
      <c r="N2459" s="3" t="s">
        <v>69</v>
      </c>
      <c r="O2459" s="3" t="s">
        <v>151</v>
      </c>
      <c r="P2459" s="3" t="s">
        <v>151</v>
      </c>
      <c r="Q2459" s="3">
        <v>23</v>
      </c>
      <c r="R2459" s="3" t="s">
        <v>32</v>
      </c>
      <c r="S2459" s="3" t="s">
        <v>57</v>
      </c>
      <c r="T2459" s="3">
        <f>COUNTBLANK(shopping_behavior_updated[Customer ID])</f>
        <v>0</v>
      </c>
      <c r="U2459" s="3">
        <f>IF(IFERROR(VLOOKUP(shopping_behavior_updated[[#This Row],[Customer ID]],A2460:$A$3902,1,FALSE),0),1,0)</f>
        <v>0</v>
      </c>
    </row>
    <row r="2460" spans="1:21" x14ac:dyDescent="0.2">
      <c r="A2460" s="3">
        <v>2459</v>
      </c>
      <c r="B2460" s="3">
        <v>66</v>
      </c>
      <c r="C2460" s="3" t="s">
        <v>18</v>
      </c>
      <c r="D2460" s="3" t="s">
        <v>112</v>
      </c>
      <c r="E2460" s="3" t="s">
        <v>20</v>
      </c>
      <c r="F2460" s="3">
        <v>85</v>
      </c>
      <c r="G2460" s="3" t="s">
        <v>104</v>
      </c>
      <c r="H2460" s="3" t="s">
        <v>22</v>
      </c>
      <c r="I2460" s="3" t="s">
        <v>47</v>
      </c>
      <c r="J2460" s="3" t="s">
        <v>56</v>
      </c>
      <c r="K2460" s="3">
        <v>46</v>
      </c>
      <c r="L2460" s="3" t="s">
        <v>151</v>
      </c>
      <c r="M2460" s="3" t="str">
        <f>IF(shopping_behavior_updated[[#This Row],[Subscription Status]]="","desconocido",shopping_behavior_updated[[#This Row],[Subscription Status]])</f>
        <v>No</v>
      </c>
      <c r="N2460" s="3" t="s">
        <v>37</v>
      </c>
      <c r="O2460" s="3" t="s">
        <v>151</v>
      </c>
      <c r="P2460" s="3" t="s">
        <v>151</v>
      </c>
      <c r="Q2460" s="3">
        <v>17</v>
      </c>
      <c r="R2460" s="3" t="s">
        <v>74</v>
      </c>
      <c r="S2460" s="3" t="s">
        <v>39</v>
      </c>
      <c r="T2460" s="3">
        <f>COUNTBLANK(shopping_behavior_updated[Customer ID])</f>
        <v>0</v>
      </c>
      <c r="U2460" s="3">
        <f>IF(IFERROR(VLOOKUP(shopping_behavior_updated[[#This Row],[Customer ID]],A2461:$A$3902,1,FALSE),0),1,0)</f>
        <v>0</v>
      </c>
    </row>
    <row r="2461" spans="1:21" x14ac:dyDescent="0.2">
      <c r="A2461" s="3">
        <v>2460</v>
      </c>
      <c r="B2461" s="3">
        <v>47</v>
      </c>
      <c r="C2461" s="3" t="s">
        <v>18</v>
      </c>
      <c r="D2461" s="3" t="s">
        <v>124</v>
      </c>
      <c r="E2461" s="3" t="s">
        <v>20</v>
      </c>
      <c r="F2461" s="3">
        <v>36</v>
      </c>
      <c r="G2461" s="3" t="s">
        <v>67</v>
      </c>
      <c r="H2461" s="3" t="s">
        <v>22</v>
      </c>
      <c r="I2461" s="3" t="s">
        <v>82</v>
      </c>
      <c r="J2461" s="3" t="s">
        <v>56</v>
      </c>
      <c r="K2461" s="3">
        <v>43</v>
      </c>
      <c r="L2461" s="3" t="s">
        <v>151</v>
      </c>
      <c r="M2461" s="3" t="str">
        <f>IF(shopping_behavior_updated[[#This Row],[Subscription Status]]="","desconocido",shopping_behavior_updated[[#This Row],[Subscription Status]])</f>
        <v>No</v>
      </c>
      <c r="N2461" s="3" t="s">
        <v>69</v>
      </c>
      <c r="O2461" s="3" t="s">
        <v>151</v>
      </c>
      <c r="P2461" s="3" t="s">
        <v>151</v>
      </c>
      <c r="Q2461" s="3">
        <v>14</v>
      </c>
      <c r="R2461" s="3" t="s">
        <v>32</v>
      </c>
      <c r="S2461" s="3" t="s">
        <v>39</v>
      </c>
      <c r="T2461" s="3">
        <f>COUNTBLANK(shopping_behavior_updated[Customer ID])</f>
        <v>0</v>
      </c>
      <c r="U2461" s="3">
        <f>IF(IFERROR(VLOOKUP(shopping_behavior_updated[[#This Row],[Customer ID]],A2462:$A$3902,1,FALSE),0),1,0)</f>
        <v>0</v>
      </c>
    </row>
    <row r="2462" spans="1:21" x14ac:dyDescent="0.2">
      <c r="A2462" s="3">
        <v>2461</v>
      </c>
      <c r="B2462" s="3">
        <v>58</v>
      </c>
      <c r="C2462" s="3" t="s">
        <v>18</v>
      </c>
      <c r="D2462" s="3" t="s">
        <v>33</v>
      </c>
      <c r="E2462" s="3" t="s">
        <v>20</v>
      </c>
      <c r="F2462" s="3">
        <v>36</v>
      </c>
      <c r="G2462" s="3" t="s">
        <v>30</v>
      </c>
      <c r="H2462" s="3" t="s">
        <v>35</v>
      </c>
      <c r="I2462" s="3" t="s">
        <v>92</v>
      </c>
      <c r="J2462" s="3" t="s">
        <v>24</v>
      </c>
      <c r="K2462" s="3">
        <v>4</v>
      </c>
      <c r="L2462" s="3" t="s">
        <v>151</v>
      </c>
      <c r="M2462" s="3" t="str">
        <f>IF(shopping_behavior_updated[[#This Row],[Subscription Status]]="","desconocido",shopping_behavior_updated[[#This Row],[Subscription Status]])</f>
        <v>No</v>
      </c>
      <c r="N2462" s="3" t="s">
        <v>73</v>
      </c>
      <c r="O2462" s="3" t="s">
        <v>151</v>
      </c>
      <c r="P2462" s="3" t="s">
        <v>151</v>
      </c>
      <c r="Q2462" s="3">
        <v>28</v>
      </c>
      <c r="R2462" s="3" t="s">
        <v>38</v>
      </c>
      <c r="S2462" s="3" t="s">
        <v>48</v>
      </c>
      <c r="T2462" s="3">
        <f>COUNTBLANK(shopping_behavior_updated[Customer ID])</f>
        <v>0</v>
      </c>
      <c r="U2462" s="3">
        <f>IF(IFERROR(VLOOKUP(shopping_behavior_updated[[#This Row],[Customer ID]],A2463:$A$3902,1,FALSE),0),1,0)</f>
        <v>0</v>
      </c>
    </row>
    <row r="2463" spans="1:21" x14ac:dyDescent="0.2">
      <c r="A2463" s="3">
        <v>2462</v>
      </c>
      <c r="B2463" s="3">
        <v>28</v>
      </c>
      <c r="C2463" s="3" t="s">
        <v>18</v>
      </c>
      <c r="D2463" s="3" t="s">
        <v>118</v>
      </c>
      <c r="E2463" s="3" t="s">
        <v>66</v>
      </c>
      <c r="F2463" s="3">
        <v>86</v>
      </c>
      <c r="G2463" s="3" t="s">
        <v>137</v>
      </c>
      <c r="H2463" s="3" t="s">
        <v>22</v>
      </c>
      <c r="I2463" s="3" t="s">
        <v>107</v>
      </c>
      <c r="J2463" s="3" t="s">
        <v>52</v>
      </c>
      <c r="K2463" s="3">
        <v>48</v>
      </c>
      <c r="L2463" s="3" t="s">
        <v>151</v>
      </c>
      <c r="M2463" s="3" t="str">
        <f>IF(shopping_behavior_updated[[#This Row],[Subscription Status]]="","desconocido",shopping_behavior_updated[[#This Row],[Subscription Status]])</f>
        <v>No</v>
      </c>
      <c r="N2463" s="3" t="s">
        <v>44</v>
      </c>
      <c r="O2463" s="3" t="s">
        <v>151</v>
      </c>
      <c r="P2463" s="3" t="s">
        <v>151</v>
      </c>
      <c r="Q2463" s="3">
        <v>19</v>
      </c>
      <c r="R2463" s="3" t="s">
        <v>38</v>
      </c>
      <c r="S2463" s="3" t="s">
        <v>39</v>
      </c>
      <c r="T2463" s="3">
        <f>COUNTBLANK(shopping_behavior_updated[Customer ID])</f>
        <v>0</v>
      </c>
      <c r="U2463" s="3">
        <f>IF(IFERROR(VLOOKUP(shopping_behavior_updated[[#This Row],[Customer ID]],A2464:$A$3902,1,FALSE),0),1,0)</f>
        <v>0</v>
      </c>
    </row>
    <row r="2464" spans="1:21" x14ac:dyDescent="0.2">
      <c r="A2464" s="3">
        <v>2463</v>
      </c>
      <c r="B2464" s="3">
        <v>68</v>
      </c>
      <c r="C2464" s="3" t="s">
        <v>18</v>
      </c>
      <c r="D2464" s="3" t="s">
        <v>94</v>
      </c>
      <c r="E2464" s="3" t="s">
        <v>20</v>
      </c>
      <c r="F2464" s="3">
        <v>99</v>
      </c>
      <c r="G2464" s="3" t="s">
        <v>67</v>
      </c>
      <c r="H2464" s="3" t="s">
        <v>91</v>
      </c>
      <c r="I2464" s="3" t="s">
        <v>120</v>
      </c>
      <c r="J2464" s="3" t="s">
        <v>36</v>
      </c>
      <c r="K2464" s="3">
        <v>43</v>
      </c>
      <c r="L2464" s="3" t="s">
        <v>151</v>
      </c>
      <c r="M2464" s="3" t="str">
        <f>IF(shopping_behavior_updated[[#This Row],[Subscription Status]]="","desconocido",shopping_behavior_updated[[#This Row],[Subscription Status]])</f>
        <v>No</v>
      </c>
      <c r="N2464" s="3" t="s">
        <v>53</v>
      </c>
      <c r="O2464" s="3" t="s">
        <v>151</v>
      </c>
      <c r="P2464" s="3" t="s">
        <v>151</v>
      </c>
      <c r="Q2464" s="3">
        <v>31</v>
      </c>
      <c r="R2464" s="3" t="s">
        <v>74</v>
      </c>
      <c r="S2464" s="3" t="s">
        <v>75</v>
      </c>
      <c r="T2464" s="3">
        <f>COUNTBLANK(shopping_behavior_updated[Customer ID])</f>
        <v>0</v>
      </c>
      <c r="U2464" s="3">
        <f>IF(IFERROR(VLOOKUP(shopping_behavior_updated[[#This Row],[Customer ID]],A2465:$A$3902,1,FALSE),0),1,0)</f>
        <v>0</v>
      </c>
    </row>
    <row r="2465" spans="1:21" x14ac:dyDescent="0.2">
      <c r="A2465" s="3">
        <v>2464</v>
      </c>
      <c r="B2465" s="3">
        <v>60</v>
      </c>
      <c r="C2465" s="3" t="s">
        <v>18</v>
      </c>
      <c r="D2465" s="3" t="s">
        <v>19</v>
      </c>
      <c r="E2465" s="3" t="s">
        <v>20</v>
      </c>
      <c r="F2465" s="3">
        <v>21</v>
      </c>
      <c r="G2465" s="3" t="s">
        <v>90</v>
      </c>
      <c r="H2465" s="3" t="s">
        <v>91</v>
      </c>
      <c r="I2465" s="3" t="s">
        <v>125</v>
      </c>
      <c r="J2465" s="3" t="s">
        <v>52</v>
      </c>
      <c r="K2465" s="3">
        <v>33</v>
      </c>
      <c r="L2465" s="3" t="s">
        <v>151</v>
      </c>
      <c r="M2465" s="3" t="str">
        <f>IF(shopping_behavior_updated[[#This Row],[Subscription Status]]="","desconocido",shopping_behavior_updated[[#This Row],[Subscription Status]])</f>
        <v>No</v>
      </c>
      <c r="N2465" s="3" t="s">
        <v>53</v>
      </c>
      <c r="O2465" s="3" t="s">
        <v>151</v>
      </c>
      <c r="P2465" s="3" t="s">
        <v>151</v>
      </c>
      <c r="Q2465" s="3">
        <v>25</v>
      </c>
      <c r="R2465" s="3" t="s">
        <v>32</v>
      </c>
      <c r="S2465" s="3" t="s">
        <v>75</v>
      </c>
      <c r="T2465" s="3">
        <f>COUNTBLANK(shopping_behavior_updated[Customer ID])</f>
        <v>0</v>
      </c>
      <c r="U2465" s="3">
        <f>IF(IFERROR(VLOOKUP(shopping_behavior_updated[[#This Row],[Customer ID]],A2466:$A$3902,1,FALSE),0),1,0)</f>
        <v>0</v>
      </c>
    </row>
    <row r="2466" spans="1:21" x14ac:dyDescent="0.2">
      <c r="A2466" s="3">
        <v>2465</v>
      </c>
      <c r="B2466" s="3">
        <v>47</v>
      </c>
      <c r="C2466" s="3" t="s">
        <v>18</v>
      </c>
      <c r="D2466" s="3" t="s">
        <v>101</v>
      </c>
      <c r="E2466" s="3" t="s">
        <v>62</v>
      </c>
      <c r="F2466" s="3">
        <v>84</v>
      </c>
      <c r="G2466" s="3" t="s">
        <v>76</v>
      </c>
      <c r="H2466" s="3" t="s">
        <v>22</v>
      </c>
      <c r="I2466" s="3" t="s">
        <v>84</v>
      </c>
      <c r="J2466" s="3" t="s">
        <v>24</v>
      </c>
      <c r="K2466" s="3">
        <v>28</v>
      </c>
      <c r="L2466" s="3" t="s">
        <v>151</v>
      </c>
      <c r="M2466" s="3" t="str">
        <f>IF(shopping_behavior_updated[[#This Row],[Subscription Status]]="","desconocido",shopping_behavior_updated[[#This Row],[Subscription Status]])</f>
        <v>No</v>
      </c>
      <c r="N2466" s="3" t="s">
        <v>26</v>
      </c>
      <c r="O2466" s="3" t="s">
        <v>151</v>
      </c>
      <c r="P2466" s="3" t="s">
        <v>151</v>
      </c>
      <c r="Q2466" s="3">
        <v>4</v>
      </c>
      <c r="R2466" s="3" t="s">
        <v>32</v>
      </c>
      <c r="S2466" s="3" t="s">
        <v>75</v>
      </c>
      <c r="T2466" s="3">
        <f>COUNTBLANK(shopping_behavior_updated[Customer ID])</f>
        <v>0</v>
      </c>
      <c r="U2466" s="3">
        <f>IF(IFERROR(VLOOKUP(shopping_behavior_updated[[#This Row],[Customer ID]],A2467:$A$3902,1,FALSE),0),1,0)</f>
        <v>0</v>
      </c>
    </row>
    <row r="2467" spans="1:21" x14ac:dyDescent="0.2">
      <c r="A2467" s="3">
        <v>2466</v>
      </c>
      <c r="B2467" s="3">
        <v>18</v>
      </c>
      <c r="C2467" s="3" t="s">
        <v>18</v>
      </c>
      <c r="D2467" s="3" t="s">
        <v>40</v>
      </c>
      <c r="E2467" s="3" t="s">
        <v>41</v>
      </c>
      <c r="F2467" s="3">
        <v>63</v>
      </c>
      <c r="G2467" s="3" t="s">
        <v>104</v>
      </c>
      <c r="H2467" s="3" t="s">
        <v>43</v>
      </c>
      <c r="I2467" s="3" t="s">
        <v>109</v>
      </c>
      <c r="J2467" s="3" t="s">
        <v>36</v>
      </c>
      <c r="K2467" s="3">
        <v>44</v>
      </c>
      <c r="L2467" s="3" t="s">
        <v>151</v>
      </c>
      <c r="M2467" s="3" t="str">
        <f>IF(shopping_behavior_updated[[#This Row],[Subscription Status]]="","desconocido",shopping_behavior_updated[[#This Row],[Subscription Status]])</f>
        <v>No</v>
      </c>
      <c r="N2467" s="3" t="s">
        <v>37</v>
      </c>
      <c r="O2467" s="3" t="s">
        <v>151</v>
      </c>
      <c r="P2467" s="3" t="s">
        <v>151</v>
      </c>
      <c r="Q2467" s="3">
        <v>20</v>
      </c>
      <c r="R2467" s="3" t="s">
        <v>74</v>
      </c>
      <c r="S2467" s="3" t="s">
        <v>39</v>
      </c>
      <c r="T2467" s="3">
        <f>COUNTBLANK(shopping_behavior_updated[Customer ID])</f>
        <v>0</v>
      </c>
      <c r="U2467" s="3">
        <f>IF(IFERROR(VLOOKUP(shopping_behavior_updated[[#This Row],[Customer ID]],A2468:$A$3902,1,FALSE),0),1,0)</f>
        <v>0</v>
      </c>
    </row>
    <row r="2468" spans="1:21" x14ac:dyDescent="0.2">
      <c r="A2468" s="3">
        <v>2467</v>
      </c>
      <c r="B2468" s="3">
        <v>32</v>
      </c>
      <c r="C2468" s="3" t="s">
        <v>18</v>
      </c>
      <c r="D2468" s="3" t="s">
        <v>58</v>
      </c>
      <c r="E2468" s="3" t="s">
        <v>20</v>
      </c>
      <c r="F2468" s="3">
        <v>84</v>
      </c>
      <c r="G2468" s="3" t="s">
        <v>146</v>
      </c>
      <c r="H2468" s="3" t="s">
        <v>35</v>
      </c>
      <c r="I2468" s="3" t="s">
        <v>68</v>
      </c>
      <c r="J2468" s="3" t="s">
        <v>52</v>
      </c>
      <c r="K2468" s="3">
        <v>37</v>
      </c>
      <c r="L2468" s="3" t="s">
        <v>151</v>
      </c>
      <c r="M2468" s="3" t="str">
        <f>IF(shopping_behavior_updated[[#This Row],[Subscription Status]]="","desconocido",shopping_behavior_updated[[#This Row],[Subscription Status]])</f>
        <v>No</v>
      </c>
      <c r="N2468" s="3" t="s">
        <v>26</v>
      </c>
      <c r="O2468" s="3" t="s">
        <v>151</v>
      </c>
      <c r="P2468" s="3" t="s">
        <v>151</v>
      </c>
      <c r="Q2468" s="3">
        <v>37</v>
      </c>
      <c r="R2468" s="3" t="s">
        <v>32</v>
      </c>
      <c r="S2468" s="3" t="s">
        <v>48</v>
      </c>
      <c r="T2468" s="3">
        <f>COUNTBLANK(shopping_behavior_updated[Customer ID])</f>
        <v>0</v>
      </c>
      <c r="U2468" s="3">
        <f>IF(IFERROR(VLOOKUP(shopping_behavior_updated[[#This Row],[Customer ID]],A2469:$A$3902,1,FALSE),0),1,0)</f>
        <v>0</v>
      </c>
    </row>
    <row r="2469" spans="1:21" x14ac:dyDescent="0.2">
      <c r="A2469" s="3">
        <v>2468</v>
      </c>
      <c r="B2469" s="3">
        <v>27</v>
      </c>
      <c r="C2469" s="3" t="s">
        <v>18</v>
      </c>
      <c r="D2469" s="3" t="s">
        <v>58</v>
      </c>
      <c r="E2469" s="3" t="s">
        <v>20</v>
      </c>
      <c r="F2469" s="3">
        <v>72</v>
      </c>
      <c r="G2469" s="3" t="s">
        <v>126</v>
      </c>
      <c r="H2469" s="3" t="s">
        <v>43</v>
      </c>
      <c r="I2469" s="3" t="s">
        <v>92</v>
      </c>
      <c r="J2469" s="3" t="s">
        <v>36</v>
      </c>
      <c r="K2469" s="3">
        <v>36</v>
      </c>
      <c r="L2469" s="3" t="s">
        <v>151</v>
      </c>
      <c r="M2469" s="3" t="str">
        <f>IF(shopping_behavior_updated[[#This Row],[Subscription Status]]="","desconocido",shopping_behavior_updated[[#This Row],[Subscription Status]])</f>
        <v>No</v>
      </c>
      <c r="N2469" s="3" t="s">
        <v>26</v>
      </c>
      <c r="O2469" s="3" t="s">
        <v>151</v>
      </c>
      <c r="P2469" s="3" t="s">
        <v>151</v>
      </c>
      <c r="Q2469" s="3">
        <v>28</v>
      </c>
      <c r="R2469" s="3" t="s">
        <v>38</v>
      </c>
      <c r="S2469" s="3" t="s">
        <v>48</v>
      </c>
      <c r="T2469" s="3">
        <f>COUNTBLANK(shopping_behavior_updated[Customer ID])</f>
        <v>0</v>
      </c>
      <c r="U2469" s="3">
        <f>IF(IFERROR(VLOOKUP(shopping_behavior_updated[[#This Row],[Customer ID]],A2470:$A$3902,1,FALSE),0),1,0)</f>
        <v>0</v>
      </c>
    </row>
    <row r="2470" spans="1:21" x14ac:dyDescent="0.2">
      <c r="A2470" s="3">
        <v>2469</v>
      </c>
      <c r="B2470" s="3">
        <v>65</v>
      </c>
      <c r="C2470" s="3" t="s">
        <v>18</v>
      </c>
      <c r="D2470" s="3" t="s">
        <v>86</v>
      </c>
      <c r="E2470" s="3" t="s">
        <v>20</v>
      </c>
      <c r="F2470" s="3">
        <v>21</v>
      </c>
      <c r="G2470" s="3" t="s">
        <v>138</v>
      </c>
      <c r="H2470" s="3" t="s">
        <v>22</v>
      </c>
      <c r="I2470" s="3" t="s">
        <v>108</v>
      </c>
      <c r="J2470" s="3" t="s">
        <v>24</v>
      </c>
      <c r="K2470" s="3">
        <v>37</v>
      </c>
      <c r="L2470" s="3" t="s">
        <v>151</v>
      </c>
      <c r="M2470" s="3" t="str">
        <f>IF(shopping_behavior_updated[[#This Row],[Subscription Status]]="","desconocido",shopping_behavior_updated[[#This Row],[Subscription Status]])</f>
        <v>No</v>
      </c>
      <c r="N2470" s="3" t="s">
        <v>69</v>
      </c>
      <c r="O2470" s="3" t="s">
        <v>151</v>
      </c>
      <c r="P2470" s="3" t="s">
        <v>151</v>
      </c>
      <c r="Q2470" s="3">
        <v>6</v>
      </c>
      <c r="R2470" s="3" t="s">
        <v>27</v>
      </c>
      <c r="S2470" s="3" t="s">
        <v>39</v>
      </c>
      <c r="T2470" s="3">
        <f>COUNTBLANK(shopping_behavior_updated[Customer ID])</f>
        <v>0</v>
      </c>
      <c r="U2470" s="3">
        <f>IF(IFERROR(VLOOKUP(shopping_behavior_updated[[#This Row],[Customer ID]],A2471:$A$3902,1,FALSE),0),1,0)</f>
        <v>0</v>
      </c>
    </row>
    <row r="2471" spans="1:21" x14ac:dyDescent="0.2">
      <c r="A2471" s="3">
        <v>2470</v>
      </c>
      <c r="B2471" s="3">
        <v>68</v>
      </c>
      <c r="C2471" s="3" t="s">
        <v>18</v>
      </c>
      <c r="D2471" s="3" t="s">
        <v>40</v>
      </c>
      <c r="E2471" s="3" t="s">
        <v>41</v>
      </c>
      <c r="F2471" s="3">
        <v>92</v>
      </c>
      <c r="G2471" s="3" t="s">
        <v>127</v>
      </c>
      <c r="H2471" s="3" t="s">
        <v>43</v>
      </c>
      <c r="I2471" s="3" t="s">
        <v>133</v>
      </c>
      <c r="J2471" s="3" t="s">
        <v>56</v>
      </c>
      <c r="K2471" s="3">
        <v>5</v>
      </c>
      <c r="L2471" s="3" t="s">
        <v>151</v>
      </c>
      <c r="M2471" s="3" t="str">
        <f>IF(shopping_behavior_updated[[#This Row],[Subscription Status]]="","desconocido",shopping_behavior_updated[[#This Row],[Subscription Status]])</f>
        <v>No</v>
      </c>
      <c r="N2471" s="3" t="s">
        <v>53</v>
      </c>
      <c r="O2471" s="3" t="s">
        <v>151</v>
      </c>
      <c r="P2471" s="3" t="s">
        <v>151</v>
      </c>
      <c r="Q2471" s="3">
        <v>27</v>
      </c>
      <c r="R2471" s="3" t="s">
        <v>45</v>
      </c>
      <c r="S2471" s="3" t="s">
        <v>48</v>
      </c>
      <c r="T2471" s="3">
        <f>COUNTBLANK(shopping_behavior_updated[Customer ID])</f>
        <v>0</v>
      </c>
      <c r="U2471" s="3">
        <f>IF(IFERROR(VLOOKUP(shopping_behavior_updated[[#This Row],[Customer ID]],A2472:$A$3902,1,FALSE),0),1,0)</f>
        <v>0</v>
      </c>
    </row>
    <row r="2472" spans="1:21" x14ac:dyDescent="0.2">
      <c r="A2472" s="3">
        <v>2471</v>
      </c>
      <c r="B2472" s="3">
        <v>55</v>
      </c>
      <c r="C2472" s="3" t="s">
        <v>18</v>
      </c>
      <c r="D2472" s="3" t="s">
        <v>19</v>
      </c>
      <c r="E2472" s="3" t="s">
        <v>20</v>
      </c>
      <c r="F2472" s="3">
        <v>72</v>
      </c>
      <c r="G2472" s="3" t="s">
        <v>116</v>
      </c>
      <c r="H2472" s="3" t="s">
        <v>91</v>
      </c>
      <c r="I2472" s="3" t="s">
        <v>68</v>
      </c>
      <c r="J2472" s="3" t="s">
        <v>56</v>
      </c>
      <c r="K2472" s="3">
        <v>27</v>
      </c>
      <c r="L2472" s="3" t="s">
        <v>151</v>
      </c>
      <c r="M2472" s="3" t="str">
        <f>IF(shopping_behavior_updated[[#This Row],[Subscription Status]]="","desconocido",shopping_behavior_updated[[#This Row],[Subscription Status]])</f>
        <v>No</v>
      </c>
      <c r="N2472" s="3" t="s">
        <v>44</v>
      </c>
      <c r="O2472" s="3" t="s">
        <v>151</v>
      </c>
      <c r="P2472" s="3" t="s">
        <v>151</v>
      </c>
      <c r="Q2472" s="3">
        <v>29</v>
      </c>
      <c r="R2472" s="3" t="s">
        <v>38</v>
      </c>
      <c r="S2472" s="3" t="s">
        <v>28</v>
      </c>
      <c r="T2472" s="3">
        <f>COUNTBLANK(shopping_behavior_updated[Customer ID])</f>
        <v>0</v>
      </c>
      <c r="U2472" s="3">
        <f>IF(IFERROR(VLOOKUP(shopping_behavior_updated[[#This Row],[Customer ID]],A2473:$A$3902,1,FALSE),0),1,0)</f>
        <v>0</v>
      </c>
    </row>
    <row r="2473" spans="1:21" x14ac:dyDescent="0.2">
      <c r="A2473" s="3">
        <v>2472</v>
      </c>
      <c r="B2473" s="3">
        <v>30</v>
      </c>
      <c r="C2473" s="3" t="s">
        <v>18</v>
      </c>
      <c r="D2473" s="3" t="s">
        <v>40</v>
      </c>
      <c r="E2473" s="3" t="s">
        <v>41</v>
      </c>
      <c r="F2473" s="3">
        <v>83</v>
      </c>
      <c r="G2473" s="3" t="s">
        <v>100</v>
      </c>
      <c r="H2473" s="3" t="s">
        <v>43</v>
      </c>
      <c r="I2473" s="3" t="s">
        <v>23</v>
      </c>
      <c r="J2473" s="3" t="s">
        <v>36</v>
      </c>
      <c r="K2473" s="3">
        <v>43</v>
      </c>
      <c r="L2473" s="3" t="s">
        <v>151</v>
      </c>
      <c r="M2473" s="3" t="str">
        <f>IF(shopping_behavior_updated[[#This Row],[Subscription Status]]="","desconocido",shopping_behavior_updated[[#This Row],[Subscription Status]])</f>
        <v>No</v>
      </c>
      <c r="N2473" s="3" t="s">
        <v>73</v>
      </c>
      <c r="O2473" s="3" t="s">
        <v>151</v>
      </c>
      <c r="P2473" s="3" t="s">
        <v>151</v>
      </c>
      <c r="Q2473" s="3">
        <v>1</v>
      </c>
      <c r="R2473" s="3" t="s">
        <v>32</v>
      </c>
      <c r="S2473" s="3" t="s">
        <v>48</v>
      </c>
      <c r="T2473" s="3">
        <f>COUNTBLANK(shopping_behavior_updated[Customer ID])</f>
        <v>0</v>
      </c>
      <c r="U2473" s="3">
        <f>IF(IFERROR(VLOOKUP(shopping_behavior_updated[[#This Row],[Customer ID]],A2474:$A$3902,1,FALSE),0),1,0)</f>
        <v>0</v>
      </c>
    </row>
    <row r="2474" spans="1:21" x14ac:dyDescent="0.2">
      <c r="A2474" s="3">
        <v>2473</v>
      </c>
      <c r="B2474" s="3">
        <v>24</v>
      </c>
      <c r="C2474" s="3" t="s">
        <v>18</v>
      </c>
      <c r="D2474" s="3" t="s">
        <v>54</v>
      </c>
      <c r="E2474" s="3" t="s">
        <v>20</v>
      </c>
      <c r="F2474" s="3">
        <v>73</v>
      </c>
      <c r="G2474" s="3" t="s">
        <v>139</v>
      </c>
      <c r="H2474" s="3" t="s">
        <v>43</v>
      </c>
      <c r="I2474" s="3" t="s">
        <v>99</v>
      </c>
      <c r="J2474" s="3" t="s">
        <v>52</v>
      </c>
      <c r="K2474" s="3">
        <v>41</v>
      </c>
      <c r="L2474" s="3" t="s">
        <v>151</v>
      </c>
      <c r="M2474" s="3" t="str">
        <f>IF(shopping_behavior_updated[[#This Row],[Subscription Status]]="","desconocido",shopping_behavior_updated[[#This Row],[Subscription Status]])</f>
        <v>No</v>
      </c>
      <c r="N2474" s="3" t="s">
        <v>53</v>
      </c>
      <c r="O2474" s="3" t="s">
        <v>151</v>
      </c>
      <c r="P2474" s="3" t="s">
        <v>151</v>
      </c>
      <c r="Q2474" s="3">
        <v>31</v>
      </c>
      <c r="R2474" s="3" t="s">
        <v>38</v>
      </c>
      <c r="S2474" s="3" t="s">
        <v>48</v>
      </c>
      <c r="T2474" s="3">
        <f>COUNTBLANK(shopping_behavior_updated[Customer ID])</f>
        <v>0</v>
      </c>
      <c r="U2474" s="3">
        <f>IF(IFERROR(VLOOKUP(shopping_behavior_updated[[#This Row],[Customer ID]],A2475:$A$3902,1,FALSE),0),1,0)</f>
        <v>0</v>
      </c>
    </row>
    <row r="2475" spans="1:21" x14ac:dyDescent="0.2">
      <c r="A2475" s="3">
        <v>2474</v>
      </c>
      <c r="B2475" s="3">
        <v>57</v>
      </c>
      <c r="C2475" s="3" t="s">
        <v>18</v>
      </c>
      <c r="D2475" s="3" t="s">
        <v>124</v>
      </c>
      <c r="E2475" s="3" t="s">
        <v>20</v>
      </c>
      <c r="F2475" s="3">
        <v>98</v>
      </c>
      <c r="G2475" s="3" t="s">
        <v>71</v>
      </c>
      <c r="H2475" s="3" t="s">
        <v>43</v>
      </c>
      <c r="I2475" s="3" t="s">
        <v>107</v>
      </c>
      <c r="J2475" s="3" t="s">
        <v>24</v>
      </c>
      <c r="K2475" s="3">
        <v>26</v>
      </c>
      <c r="L2475" s="3" t="s">
        <v>151</v>
      </c>
      <c r="M2475" s="3" t="str">
        <f>IF(shopping_behavior_updated[[#This Row],[Subscription Status]]="","desconocido",shopping_behavior_updated[[#This Row],[Subscription Status]])</f>
        <v>No</v>
      </c>
      <c r="N2475" s="3" t="s">
        <v>44</v>
      </c>
      <c r="O2475" s="3" t="s">
        <v>151</v>
      </c>
      <c r="P2475" s="3" t="s">
        <v>151</v>
      </c>
      <c r="Q2475" s="3">
        <v>28</v>
      </c>
      <c r="R2475" s="3" t="s">
        <v>32</v>
      </c>
      <c r="S2475" s="3" t="s">
        <v>57</v>
      </c>
      <c r="T2475" s="3">
        <f>COUNTBLANK(shopping_behavior_updated[Customer ID])</f>
        <v>0</v>
      </c>
      <c r="U2475" s="3">
        <f>IF(IFERROR(VLOOKUP(shopping_behavior_updated[[#This Row],[Customer ID]],A2476:$A$3902,1,FALSE),0),1,0)</f>
        <v>0</v>
      </c>
    </row>
    <row r="2476" spans="1:21" x14ac:dyDescent="0.2">
      <c r="A2476" s="3">
        <v>2475</v>
      </c>
      <c r="B2476" s="3">
        <v>23</v>
      </c>
      <c r="C2476" s="3" t="s">
        <v>18</v>
      </c>
      <c r="D2476" s="3" t="s">
        <v>112</v>
      </c>
      <c r="E2476" s="3" t="s">
        <v>20</v>
      </c>
      <c r="F2476" s="3">
        <v>76</v>
      </c>
      <c r="G2476" s="3" t="s">
        <v>97</v>
      </c>
      <c r="H2476" s="3" t="s">
        <v>43</v>
      </c>
      <c r="I2476" s="3" t="s">
        <v>77</v>
      </c>
      <c r="J2476" s="3" t="s">
        <v>56</v>
      </c>
      <c r="K2476" s="3">
        <v>32</v>
      </c>
      <c r="L2476" s="3" t="s">
        <v>151</v>
      </c>
      <c r="M2476" s="3" t="str">
        <f>IF(shopping_behavior_updated[[#This Row],[Subscription Status]]="","desconocido",shopping_behavior_updated[[#This Row],[Subscription Status]])</f>
        <v>No</v>
      </c>
      <c r="N2476" s="3" t="s">
        <v>73</v>
      </c>
      <c r="O2476" s="3" t="s">
        <v>151</v>
      </c>
      <c r="P2476" s="3" t="s">
        <v>151</v>
      </c>
      <c r="Q2476" s="3">
        <v>19</v>
      </c>
      <c r="R2476" s="3" t="s">
        <v>74</v>
      </c>
      <c r="S2476" s="3" t="s">
        <v>57</v>
      </c>
      <c r="T2476" s="3">
        <f>COUNTBLANK(shopping_behavior_updated[Customer ID])</f>
        <v>0</v>
      </c>
      <c r="U2476" s="3">
        <f>IF(IFERROR(VLOOKUP(shopping_behavior_updated[[#This Row],[Customer ID]],A2477:$A$3902,1,FALSE),0),1,0)</f>
        <v>0</v>
      </c>
    </row>
    <row r="2477" spans="1:21" x14ac:dyDescent="0.2">
      <c r="A2477" s="3">
        <v>2476</v>
      </c>
      <c r="B2477" s="3">
        <v>69</v>
      </c>
      <c r="C2477" s="3" t="s">
        <v>18</v>
      </c>
      <c r="D2477" s="3" t="s">
        <v>80</v>
      </c>
      <c r="E2477" s="3" t="s">
        <v>20</v>
      </c>
      <c r="F2477" s="3">
        <v>43</v>
      </c>
      <c r="G2477" s="3" t="s">
        <v>98</v>
      </c>
      <c r="H2477" s="3" t="s">
        <v>35</v>
      </c>
      <c r="I2477" s="3" t="s">
        <v>92</v>
      </c>
      <c r="J2477" s="3" t="s">
        <v>52</v>
      </c>
      <c r="K2477" s="3">
        <v>35</v>
      </c>
      <c r="L2477" s="3" t="s">
        <v>151</v>
      </c>
      <c r="M2477" s="3" t="str">
        <f>IF(shopping_behavior_updated[[#This Row],[Subscription Status]]="","desconocido",shopping_behavior_updated[[#This Row],[Subscription Status]])</f>
        <v>No</v>
      </c>
      <c r="N2477" s="3" t="s">
        <v>44</v>
      </c>
      <c r="O2477" s="3" t="s">
        <v>151</v>
      </c>
      <c r="P2477" s="3" t="s">
        <v>151</v>
      </c>
      <c r="Q2477" s="3">
        <v>36</v>
      </c>
      <c r="R2477" s="3" t="s">
        <v>27</v>
      </c>
      <c r="S2477" s="3" t="s">
        <v>87</v>
      </c>
      <c r="T2477" s="3">
        <f>COUNTBLANK(shopping_behavior_updated[Customer ID])</f>
        <v>0</v>
      </c>
      <c r="U2477" s="3">
        <f>IF(IFERROR(VLOOKUP(shopping_behavior_updated[[#This Row],[Customer ID]],A2478:$A$3902,1,FALSE),0),1,0)</f>
        <v>0</v>
      </c>
    </row>
    <row r="2478" spans="1:21" x14ac:dyDescent="0.2">
      <c r="A2478" s="3">
        <v>2477</v>
      </c>
      <c r="B2478" s="3">
        <v>60</v>
      </c>
      <c r="C2478" s="3" t="s">
        <v>18</v>
      </c>
      <c r="D2478" s="3" t="s">
        <v>123</v>
      </c>
      <c r="E2478" s="3" t="s">
        <v>66</v>
      </c>
      <c r="F2478" s="3">
        <v>60</v>
      </c>
      <c r="G2478" s="3" t="s">
        <v>111</v>
      </c>
      <c r="H2478" s="3" t="s">
        <v>43</v>
      </c>
      <c r="I2478" s="3" t="s">
        <v>47</v>
      </c>
      <c r="J2478" s="3" t="s">
        <v>52</v>
      </c>
      <c r="K2478" s="3">
        <v>37</v>
      </c>
      <c r="L2478" s="3" t="s">
        <v>151</v>
      </c>
      <c r="M2478" s="3" t="str">
        <f>IF(shopping_behavior_updated[[#This Row],[Subscription Status]]="","desconocido",shopping_behavior_updated[[#This Row],[Subscription Status]])</f>
        <v>No</v>
      </c>
      <c r="N2478" s="3" t="s">
        <v>44</v>
      </c>
      <c r="O2478" s="3" t="s">
        <v>151</v>
      </c>
      <c r="P2478" s="3" t="s">
        <v>151</v>
      </c>
      <c r="Q2478" s="3">
        <v>28</v>
      </c>
      <c r="R2478" s="3" t="s">
        <v>32</v>
      </c>
      <c r="S2478" s="3" t="s">
        <v>87</v>
      </c>
      <c r="T2478" s="3">
        <f>COUNTBLANK(shopping_behavior_updated[Customer ID])</f>
        <v>0</v>
      </c>
      <c r="U2478" s="3">
        <f>IF(IFERROR(VLOOKUP(shopping_behavior_updated[[#This Row],[Customer ID]],A2479:$A$3902,1,FALSE),0),1,0)</f>
        <v>0</v>
      </c>
    </row>
    <row r="2479" spans="1:21" x14ac:dyDescent="0.2">
      <c r="A2479" s="3">
        <v>2478</v>
      </c>
      <c r="B2479" s="3">
        <v>25</v>
      </c>
      <c r="C2479" s="3" t="s">
        <v>18</v>
      </c>
      <c r="D2479" s="3" t="s">
        <v>142</v>
      </c>
      <c r="E2479" s="3" t="s">
        <v>66</v>
      </c>
      <c r="F2479" s="3">
        <v>40</v>
      </c>
      <c r="G2479" s="3" t="s">
        <v>98</v>
      </c>
      <c r="H2479" s="3" t="s">
        <v>22</v>
      </c>
      <c r="I2479" s="3" t="s">
        <v>47</v>
      </c>
      <c r="J2479" s="3" t="s">
        <v>36</v>
      </c>
      <c r="K2479" s="3">
        <v>38</v>
      </c>
      <c r="L2479" s="3" t="s">
        <v>151</v>
      </c>
      <c r="M2479" s="3" t="str">
        <f>IF(shopping_behavior_updated[[#This Row],[Subscription Status]]="","desconocido",shopping_behavior_updated[[#This Row],[Subscription Status]])</f>
        <v>No</v>
      </c>
      <c r="N2479" s="3" t="s">
        <v>69</v>
      </c>
      <c r="O2479" s="3" t="s">
        <v>151</v>
      </c>
      <c r="P2479" s="3" t="s">
        <v>151</v>
      </c>
      <c r="Q2479" s="3">
        <v>29</v>
      </c>
      <c r="R2479" s="3" t="s">
        <v>45</v>
      </c>
      <c r="S2479" s="3" t="s">
        <v>39</v>
      </c>
      <c r="T2479" s="3">
        <f>COUNTBLANK(shopping_behavior_updated[Customer ID])</f>
        <v>0</v>
      </c>
      <c r="U2479" s="3">
        <f>IF(IFERROR(VLOOKUP(shopping_behavior_updated[[#This Row],[Customer ID]],A2480:$A$3902,1,FALSE),0),1,0)</f>
        <v>0</v>
      </c>
    </row>
    <row r="2480" spans="1:21" x14ac:dyDescent="0.2">
      <c r="A2480" s="3">
        <v>2479</v>
      </c>
      <c r="B2480" s="3">
        <v>18</v>
      </c>
      <c r="C2480" s="3" t="s">
        <v>18</v>
      </c>
      <c r="D2480" s="3" t="s">
        <v>124</v>
      </c>
      <c r="E2480" s="3" t="s">
        <v>20</v>
      </c>
      <c r="F2480" s="3">
        <v>93</v>
      </c>
      <c r="G2480" s="3" t="s">
        <v>128</v>
      </c>
      <c r="H2480" s="3" t="s">
        <v>35</v>
      </c>
      <c r="I2480" s="3" t="s">
        <v>31</v>
      </c>
      <c r="J2480" s="3" t="s">
        <v>24</v>
      </c>
      <c r="K2480" s="3">
        <v>48</v>
      </c>
      <c r="L2480" s="3" t="s">
        <v>151</v>
      </c>
      <c r="M2480" s="3" t="str">
        <f>IF(shopping_behavior_updated[[#This Row],[Subscription Status]]="","desconocido",shopping_behavior_updated[[#This Row],[Subscription Status]])</f>
        <v>No</v>
      </c>
      <c r="N2480" s="3" t="s">
        <v>69</v>
      </c>
      <c r="O2480" s="3" t="s">
        <v>151</v>
      </c>
      <c r="P2480" s="3" t="s">
        <v>151</v>
      </c>
      <c r="Q2480" s="3">
        <v>9</v>
      </c>
      <c r="R2480" s="3" t="s">
        <v>74</v>
      </c>
      <c r="S2480" s="3" t="s">
        <v>96</v>
      </c>
      <c r="T2480" s="3">
        <f>COUNTBLANK(shopping_behavior_updated[Customer ID])</f>
        <v>0</v>
      </c>
      <c r="U2480" s="3">
        <f>IF(IFERROR(VLOOKUP(shopping_behavior_updated[[#This Row],[Customer ID]],A2481:$A$3902,1,FALSE),0),1,0)</f>
        <v>0</v>
      </c>
    </row>
    <row r="2481" spans="1:21" x14ac:dyDescent="0.2">
      <c r="A2481" s="3">
        <v>2480</v>
      </c>
      <c r="B2481" s="3">
        <v>37</v>
      </c>
      <c r="C2481" s="3" t="s">
        <v>18</v>
      </c>
      <c r="D2481" s="3" t="s">
        <v>80</v>
      </c>
      <c r="E2481" s="3" t="s">
        <v>20</v>
      </c>
      <c r="F2481" s="3">
        <v>98</v>
      </c>
      <c r="G2481" s="3" t="s">
        <v>110</v>
      </c>
      <c r="H2481" s="3" t="s">
        <v>35</v>
      </c>
      <c r="I2481" s="3" t="s">
        <v>77</v>
      </c>
      <c r="J2481" s="3" t="s">
        <v>56</v>
      </c>
      <c r="K2481" s="3">
        <v>42</v>
      </c>
      <c r="L2481" s="3" t="s">
        <v>151</v>
      </c>
      <c r="M2481" s="3" t="str">
        <f>IF(shopping_behavior_updated[[#This Row],[Subscription Status]]="","desconocido",shopping_behavior_updated[[#This Row],[Subscription Status]])</f>
        <v>No</v>
      </c>
      <c r="N2481" s="3" t="s">
        <v>53</v>
      </c>
      <c r="O2481" s="3" t="s">
        <v>151</v>
      </c>
      <c r="P2481" s="3" t="s">
        <v>151</v>
      </c>
      <c r="Q2481" s="3">
        <v>26</v>
      </c>
      <c r="R2481" s="3" t="s">
        <v>38</v>
      </c>
      <c r="S2481" s="3" t="s">
        <v>96</v>
      </c>
      <c r="T2481" s="3">
        <f>COUNTBLANK(shopping_behavior_updated[Customer ID])</f>
        <v>0</v>
      </c>
      <c r="U2481" s="3">
        <f>IF(IFERROR(VLOOKUP(shopping_behavior_updated[[#This Row],[Customer ID]],A2482:$A$3902,1,FALSE),0),1,0)</f>
        <v>0</v>
      </c>
    </row>
    <row r="2482" spans="1:21" x14ac:dyDescent="0.2">
      <c r="A2482" s="3">
        <v>2481</v>
      </c>
      <c r="B2482" s="3">
        <v>61</v>
      </c>
      <c r="C2482" s="3" t="s">
        <v>18</v>
      </c>
      <c r="D2482" s="3" t="s">
        <v>124</v>
      </c>
      <c r="E2482" s="3" t="s">
        <v>20</v>
      </c>
      <c r="F2482" s="3">
        <v>91</v>
      </c>
      <c r="G2482" s="3" t="s">
        <v>122</v>
      </c>
      <c r="H2482" s="3" t="s">
        <v>91</v>
      </c>
      <c r="I2482" s="3" t="s">
        <v>31</v>
      </c>
      <c r="J2482" s="3" t="s">
        <v>52</v>
      </c>
      <c r="K2482" s="3">
        <v>29</v>
      </c>
      <c r="L2482" s="3" t="s">
        <v>151</v>
      </c>
      <c r="M2482" s="3" t="str">
        <f>IF(shopping_behavior_updated[[#This Row],[Subscription Status]]="","desconocido",shopping_behavior_updated[[#This Row],[Subscription Status]])</f>
        <v>No</v>
      </c>
      <c r="N2482" s="3" t="s">
        <v>44</v>
      </c>
      <c r="O2482" s="3" t="s">
        <v>151</v>
      </c>
      <c r="P2482" s="3" t="s">
        <v>151</v>
      </c>
      <c r="Q2482" s="3">
        <v>7</v>
      </c>
      <c r="R2482" s="3" t="s">
        <v>38</v>
      </c>
      <c r="S2482" s="3" t="s">
        <v>28</v>
      </c>
      <c r="T2482" s="3">
        <f>COUNTBLANK(shopping_behavior_updated[Customer ID])</f>
        <v>0</v>
      </c>
      <c r="U2482" s="3">
        <f>IF(IFERROR(VLOOKUP(shopping_behavior_updated[[#This Row],[Customer ID]],A2483:$A$3902,1,FALSE),0),1,0)</f>
        <v>0</v>
      </c>
    </row>
    <row r="2483" spans="1:21" x14ac:dyDescent="0.2">
      <c r="A2483" s="3">
        <v>2482</v>
      </c>
      <c r="B2483" s="3">
        <v>41</v>
      </c>
      <c r="C2483" s="3" t="s">
        <v>18</v>
      </c>
      <c r="D2483" s="3" t="s">
        <v>132</v>
      </c>
      <c r="E2483" s="3" t="s">
        <v>66</v>
      </c>
      <c r="F2483" s="3">
        <v>92</v>
      </c>
      <c r="G2483" s="3" t="s">
        <v>126</v>
      </c>
      <c r="H2483" s="3" t="s">
        <v>91</v>
      </c>
      <c r="I2483" s="3" t="s">
        <v>108</v>
      </c>
      <c r="J2483" s="3" t="s">
        <v>56</v>
      </c>
      <c r="K2483" s="3">
        <v>29</v>
      </c>
      <c r="L2483" s="3" t="s">
        <v>151</v>
      </c>
      <c r="M2483" s="3" t="str">
        <f>IF(shopping_behavior_updated[[#This Row],[Subscription Status]]="","desconocido",shopping_behavior_updated[[#This Row],[Subscription Status]])</f>
        <v>No</v>
      </c>
      <c r="N2483" s="3" t="s">
        <v>37</v>
      </c>
      <c r="O2483" s="3" t="s">
        <v>151</v>
      </c>
      <c r="P2483" s="3" t="s">
        <v>151</v>
      </c>
      <c r="Q2483" s="3">
        <v>35</v>
      </c>
      <c r="R2483" s="3" t="s">
        <v>85</v>
      </c>
      <c r="S2483" s="3" t="s">
        <v>39</v>
      </c>
      <c r="T2483" s="3">
        <f>COUNTBLANK(shopping_behavior_updated[Customer ID])</f>
        <v>0</v>
      </c>
      <c r="U2483" s="3">
        <f>IF(IFERROR(VLOOKUP(shopping_behavior_updated[[#This Row],[Customer ID]],A2484:$A$3902,1,FALSE),0),1,0)</f>
        <v>0</v>
      </c>
    </row>
    <row r="2484" spans="1:21" x14ac:dyDescent="0.2">
      <c r="A2484" s="3">
        <v>2483</v>
      </c>
      <c r="B2484" s="3">
        <v>69</v>
      </c>
      <c r="C2484" s="3" t="s">
        <v>18</v>
      </c>
      <c r="D2484" s="3" t="s">
        <v>65</v>
      </c>
      <c r="E2484" s="3" t="s">
        <v>66</v>
      </c>
      <c r="F2484" s="3">
        <v>87</v>
      </c>
      <c r="G2484" s="3" t="s">
        <v>116</v>
      </c>
      <c r="H2484" s="3" t="s">
        <v>35</v>
      </c>
      <c r="I2484" s="3" t="s">
        <v>99</v>
      </c>
      <c r="J2484" s="3" t="s">
        <v>24</v>
      </c>
      <c r="K2484" s="3">
        <v>48</v>
      </c>
      <c r="L2484" s="3" t="s">
        <v>151</v>
      </c>
      <c r="M2484" s="3" t="str">
        <f>IF(shopping_behavior_updated[[#This Row],[Subscription Status]]="","desconocido",shopping_behavior_updated[[#This Row],[Subscription Status]])</f>
        <v>No</v>
      </c>
      <c r="N2484" s="3" t="s">
        <v>44</v>
      </c>
      <c r="O2484" s="3" t="s">
        <v>151</v>
      </c>
      <c r="P2484" s="3" t="s">
        <v>151</v>
      </c>
      <c r="Q2484" s="3">
        <v>46</v>
      </c>
      <c r="R2484" s="3" t="s">
        <v>38</v>
      </c>
      <c r="S2484" s="3" t="s">
        <v>96</v>
      </c>
      <c r="T2484" s="3">
        <f>COUNTBLANK(shopping_behavior_updated[Customer ID])</f>
        <v>0</v>
      </c>
      <c r="U2484" s="3">
        <f>IF(IFERROR(VLOOKUP(shopping_behavior_updated[[#This Row],[Customer ID]],A2485:$A$3902,1,FALSE),0),1,0)</f>
        <v>0</v>
      </c>
    </row>
    <row r="2485" spans="1:21" x14ac:dyDescent="0.2">
      <c r="A2485" s="3">
        <v>2484</v>
      </c>
      <c r="B2485" s="3">
        <v>32</v>
      </c>
      <c r="C2485" s="3" t="s">
        <v>18</v>
      </c>
      <c r="D2485" s="3" t="s">
        <v>86</v>
      </c>
      <c r="E2485" s="3" t="s">
        <v>20</v>
      </c>
      <c r="F2485" s="3">
        <v>96</v>
      </c>
      <c r="G2485" s="3" t="s">
        <v>116</v>
      </c>
      <c r="H2485" s="3" t="s">
        <v>35</v>
      </c>
      <c r="I2485" s="3" t="s">
        <v>84</v>
      </c>
      <c r="J2485" s="3" t="s">
        <v>56</v>
      </c>
      <c r="K2485" s="3">
        <v>29</v>
      </c>
      <c r="L2485" s="3" t="s">
        <v>151</v>
      </c>
      <c r="M2485" s="3" t="str">
        <f>IF(shopping_behavior_updated[[#This Row],[Subscription Status]]="","desconocido",shopping_behavior_updated[[#This Row],[Subscription Status]])</f>
        <v>No</v>
      </c>
      <c r="N2485" s="3" t="s">
        <v>53</v>
      </c>
      <c r="O2485" s="3" t="s">
        <v>151</v>
      </c>
      <c r="P2485" s="3" t="s">
        <v>151</v>
      </c>
      <c r="Q2485" s="3">
        <v>8</v>
      </c>
      <c r="R2485" s="3" t="s">
        <v>85</v>
      </c>
      <c r="S2485" s="3" t="s">
        <v>87</v>
      </c>
      <c r="T2485" s="3">
        <f>COUNTBLANK(shopping_behavior_updated[Customer ID])</f>
        <v>0</v>
      </c>
      <c r="U2485" s="3">
        <f>IF(IFERROR(VLOOKUP(shopping_behavior_updated[[#This Row],[Customer ID]],A2486:$A$3902,1,FALSE),0),1,0)</f>
        <v>0</v>
      </c>
    </row>
    <row r="2486" spans="1:21" x14ac:dyDescent="0.2">
      <c r="A2486" s="3">
        <v>2485</v>
      </c>
      <c r="B2486" s="3">
        <v>60</v>
      </c>
      <c r="C2486" s="3" t="s">
        <v>18</v>
      </c>
      <c r="D2486" s="3" t="s">
        <v>103</v>
      </c>
      <c r="E2486" s="3" t="s">
        <v>20</v>
      </c>
      <c r="F2486" s="3">
        <v>97</v>
      </c>
      <c r="G2486" s="3" t="s">
        <v>81</v>
      </c>
      <c r="H2486" s="3" t="s">
        <v>43</v>
      </c>
      <c r="I2486" s="3" t="s">
        <v>95</v>
      </c>
      <c r="J2486" s="3" t="s">
        <v>52</v>
      </c>
      <c r="K2486" s="3">
        <v>48</v>
      </c>
      <c r="L2486" s="3" t="s">
        <v>151</v>
      </c>
      <c r="M2486" s="3" t="str">
        <f>IF(shopping_behavior_updated[[#This Row],[Subscription Status]]="","desconocido",shopping_behavior_updated[[#This Row],[Subscription Status]])</f>
        <v>No</v>
      </c>
      <c r="N2486" s="3" t="s">
        <v>69</v>
      </c>
      <c r="O2486" s="3" t="s">
        <v>151</v>
      </c>
      <c r="P2486" s="3" t="s">
        <v>151</v>
      </c>
      <c r="Q2486" s="3">
        <v>50</v>
      </c>
      <c r="R2486" s="3" t="s">
        <v>32</v>
      </c>
      <c r="S2486" s="3" t="s">
        <v>96</v>
      </c>
      <c r="T2486" s="3">
        <f>COUNTBLANK(shopping_behavior_updated[Customer ID])</f>
        <v>0</v>
      </c>
      <c r="U2486" s="3">
        <f>IF(IFERROR(VLOOKUP(shopping_behavior_updated[[#This Row],[Customer ID]],A2487:$A$3902,1,FALSE),0),1,0)</f>
        <v>0</v>
      </c>
    </row>
    <row r="2487" spans="1:21" x14ac:dyDescent="0.2">
      <c r="A2487" s="3">
        <v>2486</v>
      </c>
      <c r="B2487" s="3">
        <v>43</v>
      </c>
      <c r="C2487" s="3" t="s">
        <v>18</v>
      </c>
      <c r="D2487" s="3" t="s">
        <v>19</v>
      </c>
      <c r="E2487" s="3" t="s">
        <v>20</v>
      </c>
      <c r="F2487" s="3">
        <v>55</v>
      </c>
      <c r="G2487" s="3" t="s">
        <v>59</v>
      </c>
      <c r="H2487" s="3" t="s">
        <v>43</v>
      </c>
      <c r="I2487" s="3" t="s">
        <v>117</v>
      </c>
      <c r="J2487" s="3" t="s">
        <v>36</v>
      </c>
      <c r="K2487" s="3">
        <v>46</v>
      </c>
      <c r="L2487" s="3" t="s">
        <v>151</v>
      </c>
      <c r="M2487" s="3" t="str">
        <f>IF(shopping_behavior_updated[[#This Row],[Subscription Status]]="","desconocido",shopping_behavior_updated[[#This Row],[Subscription Status]])</f>
        <v>No</v>
      </c>
      <c r="N2487" s="3" t="s">
        <v>69</v>
      </c>
      <c r="O2487" s="3" t="s">
        <v>151</v>
      </c>
      <c r="P2487" s="3" t="s">
        <v>151</v>
      </c>
      <c r="Q2487" s="3">
        <v>37</v>
      </c>
      <c r="R2487" s="3" t="s">
        <v>74</v>
      </c>
      <c r="S2487" s="3" t="s">
        <v>48</v>
      </c>
      <c r="T2487" s="3">
        <f>COUNTBLANK(shopping_behavior_updated[Customer ID])</f>
        <v>0</v>
      </c>
      <c r="U2487" s="3">
        <f>IF(IFERROR(VLOOKUP(shopping_behavior_updated[[#This Row],[Customer ID]],A2488:$A$3902,1,FALSE),0),1,0)</f>
        <v>0</v>
      </c>
    </row>
    <row r="2488" spans="1:21" x14ac:dyDescent="0.2">
      <c r="A2488" s="3">
        <v>2487</v>
      </c>
      <c r="B2488" s="3">
        <v>61</v>
      </c>
      <c r="C2488" s="3" t="s">
        <v>18</v>
      </c>
      <c r="D2488" s="3" t="s">
        <v>33</v>
      </c>
      <c r="E2488" s="3" t="s">
        <v>20</v>
      </c>
      <c r="F2488" s="3">
        <v>58</v>
      </c>
      <c r="G2488" s="3" t="s">
        <v>104</v>
      </c>
      <c r="H2488" s="3" t="s">
        <v>22</v>
      </c>
      <c r="I2488" s="3" t="s">
        <v>135</v>
      </c>
      <c r="J2488" s="3" t="s">
        <v>36</v>
      </c>
      <c r="K2488" s="3">
        <v>44</v>
      </c>
      <c r="L2488" s="3" t="s">
        <v>151</v>
      </c>
      <c r="M2488" s="3" t="str">
        <f>IF(shopping_behavior_updated[[#This Row],[Subscription Status]]="","desconocido",shopping_behavior_updated[[#This Row],[Subscription Status]])</f>
        <v>No</v>
      </c>
      <c r="N2488" s="3" t="s">
        <v>73</v>
      </c>
      <c r="O2488" s="3" t="s">
        <v>151</v>
      </c>
      <c r="P2488" s="3" t="s">
        <v>151</v>
      </c>
      <c r="Q2488" s="3">
        <v>6</v>
      </c>
      <c r="R2488" s="3" t="s">
        <v>38</v>
      </c>
      <c r="S2488" s="3" t="s">
        <v>28</v>
      </c>
      <c r="T2488" s="3">
        <f>COUNTBLANK(shopping_behavior_updated[Customer ID])</f>
        <v>0</v>
      </c>
      <c r="U2488" s="3">
        <f>IF(IFERROR(VLOOKUP(shopping_behavior_updated[[#This Row],[Customer ID]],A2489:$A$3902,1,FALSE),0),1,0)</f>
        <v>0</v>
      </c>
    </row>
    <row r="2489" spans="1:21" x14ac:dyDescent="0.2">
      <c r="A2489" s="3">
        <v>2488</v>
      </c>
      <c r="B2489" s="3">
        <v>57</v>
      </c>
      <c r="C2489" s="3" t="s">
        <v>18</v>
      </c>
      <c r="D2489" s="3" t="s">
        <v>136</v>
      </c>
      <c r="E2489" s="3" t="s">
        <v>41</v>
      </c>
      <c r="F2489" s="3">
        <v>21</v>
      </c>
      <c r="G2489" s="3" t="s">
        <v>55</v>
      </c>
      <c r="H2489" s="3" t="s">
        <v>22</v>
      </c>
      <c r="I2489" s="3" t="s">
        <v>82</v>
      </c>
      <c r="J2489" s="3" t="s">
        <v>36</v>
      </c>
      <c r="K2489" s="3">
        <v>3</v>
      </c>
      <c r="L2489" s="3" t="s">
        <v>151</v>
      </c>
      <c r="M2489" s="3" t="str">
        <f>IF(shopping_behavior_updated[[#This Row],[Subscription Status]]="","desconocido",shopping_behavior_updated[[#This Row],[Subscription Status]])</f>
        <v>No</v>
      </c>
      <c r="N2489" s="3" t="s">
        <v>44</v>
      </c>
      <c r="O2489" s="3" t="s">
        <v>151</v>
      </c>
      <c r="P2489" s="3" t="s">
        <v>151</v>
      </c>
      <c r="Q2489" s="3">
        <v>16</v>
      </c>
      <c r="R2489" s="3" t="s">
        <v>45</v>
      </c>
      <c r="S2489" s="3" t="s">
        <v>75</v>
      </c>
      <c r="T2489" s="3">
        <f>COUNTBLANK(shopping_behavior_updated[Customer ID])</f>
        <v>0</v>
      </c>
      <c r="U2489" s="3">
        <f>IF(IFERROR(VLOOKUP(shopping_behavior_updated[[#This Row],[Customer ID]],A2490:$A$3902,1,FALSE),0),1,0)</f>
        <v>0</v>
      </c>
    </row>
    <row r="2490" spans="1:21" x14ac:dyDescent="0.2">
      <c r="A2490" s="3">
        <v>2489</v>
      </c>
      <c r="B2490" s="3">
        <v>56</v>
      </c>
      <c r="C2490" s="3" t="s">
        <v>18</v>
      </c>
      <c r="D2490" s="3" t="s">
        <v>65</v>
      </c>
      <c r="E2490" s="3" t="s">
        <v>66</v>
      </c>
      <c r="F2490" s="3">
        <v>82</v>
      </c>
      <c r="G2490" s="3" t="s">
        <v>81</v>
      </c>
      <c r="H2490" s="3" t="s">
        <v>91</v>
      </c>
      <c r="I2490" s="3" t="s">
        <v>60</v>
      </c>
      <c r="J2490" s="3" t="s">
        <v>52</v>
      </c>
      <c r="K2490" s="3">
        <v>44</v>
      </c>
      <c r="L2490" s="3" t="s">
        <v>151</v>
      </c>
      <c r="M2490" s="3" t="str">
        <f>IF(shopping_behavior_updated[[#This Row],[Subscription Status]]="","desconocido",shopping_behavior_updated[[#This Row],[Subscription Status]])</f>
        <v>No</v>
      </c>
      <c r="N2490" s="3" t="s">
        <v>26</v>
      </c>
      <c r="O2490" s="3" t="s">
        <v>151</v>
      </c>
      <c r="P2490" s="3" t="s">
        <v>151</v>
      </c>
      <c r="Q2490" s="3">
        <v>30</v>
      </c>
      <c r="R2490" s="3" t="s">
        <v>45</v>
      </c>
      <c r="S2490" s="3" t="s">
        <v>87</v>
      </c>
      <c r="T2490" s="3">
        <f>COUNTBLANK(shopping_behavior_updated[Customer ID])</f>
        <v>0</v>
      </c>
      <c r="U2490" s="3">
        <f>IF(IFERROR(VLOOKUP(shopping_behavior_updated[[#This Row],[Customer ID]],A2491:$A$3902,1,FALSE),0),1,0)</f>
        <v>0</v>
      </c>
    </row>
    <row r="2491" spans="1:21" x14ac:dyDescent="0.2">
      <c r="A2491" s="3">
        <v>2490</v>
      </c>
      <c r="B2491" s="3">
        <v>66</v>
      </c>
      <c r="C2491" s="3" t="s">
        <v>18</v>
      </c>
      <c r="D2491" s="3" t="s">
        <v>61</v>
      </c>
      <c r="E2491" s="3" t="s">
        <v>62</v>
      </c>
      <c r="F2491" s="3">
        <v>34</v>
      </c>
      <c r="G2491" s="3" t="s">
        <v>146</v>
      </c>
      <c r="H2491" s="3" t="s">
        <v>43</v>
      </c>
      <c r="I2491" s="3" t="s">
        <v>95</v>
      </c>
      <c r="J2491" s="3" t="s">
        <v>24</v>
      </c>
      <c r="K2491" s="3">
        <v>39</v>
      </c>
      <c r="L2491" s="3" t="s">
        <v>151</v>
      </c>
      <c r="M2491" s="3" t="str">
        <f>IF(shopping_behavior_updated[[#This Row],[Subscription Status]]="","desconocido",shopping_behavior_updated[[#This Row],[Subscription Status]])</f>
        <v>No</v>
      </c>
      <c r="N2491" s="3" t="s">
        <v>26</v>
      </c>
      <c r="O2491" s="3" t="s">
        <v>151</v>
      </c>
      <c r="P2491" s="3" t="s">
        <v>151</v>
      </c>
      <c r="Q2491" s="3">
        <v>50</v>
      </c>
      <c r="R2491" s="3" t="s">
        <v>27</v>
      </c>
      <c r="S2491" s="3" t="s">
        <v>57</v>
      </c>
      <c r="T2491" s="3">
        <f>COUNTBLANK(shopping_behavior_updated[Customer ID])</f>
        <v>0</v>
      </c>
      <c r="U2491" s="3">
        <f>IF(IFERROR(VLOOKUP(shopping_behavior_updated[[#This Row],[Customer ID]],A2492:$A$3902,1,FALSE),0),1,0)</f>
        <v>0</v>
      </c>
    </row>
    <row r="2492" spans="1:21" x14ac:dyDescent="0.2">
      <c r="A2492" s="3">
        <v>2491</v>
      </c>
      <c r="B2492" s="3">
        <v>52</v>
      </c>
      <c r="C2492" s="3" t="s">
        <v>18</v>
      </c>
      <c r="D2492" s="3" t="s">
        <v>19</v>
      </c>
      <c r="E2492" s="3" t="s">
        <v>20</v>
      </c>
      <c r="F2492" s="3">
        <v>78</v>
      </c>
      <c r="G2492" s="3" t="s">
        <v>55</v>
      </c>
      <c r="H2492" s="3" t="s">
        <v>43</v>
      </c>
      <c r="I2492" s="3" t="s">
        <v>23</v>
      </c>
      <c r="J2492" s="3" t="s">
        <v>36</v>
      </c>
      <c r="K2492" s="3">
        <v>4</v>
      </c>
      <c r="L2492" s="3" t="s">
        <v>151</v>
      </c>
      <c r="M2492" s="3" t="str">
        <f>IF(shopping_behavior_updated[[#This Row],[Subscription Status]]="","desconocido",shopping_behavior_updated[[#This Row],[Subscription Status]])</f>
        <v>No</v>
      </c>
      <c r="N2492" s="3" t="s">
        <v>37</v>
      </c>
      <c r="O2492" s="3" t="s">
        <v>151</v>
      </c>
      <c r="P2492" s="3" t="s">
        <v>151</v>
      </c>
      <c r="Q2492" s="3">
        <v>5</v>
      </c>
      <c r="R2492" s="3" t="s">
        <v>32</v>
      </c>
      <c r="S2492" s="3" t="s">
        <v>96</v>
      </c>
      <c r="T2492" s="3">
        <f>COUNTBLANK(shopping_behavior_updated[Customer ID])</f>
        <v>0</v>
      </c>
      <c r="U2492" s="3">
        <f>IF(IFERROR(VLOOKUP(shopping_behavior_updated[[#This Row],[Customer ID]],A2493:$A$3902,1,FALSE),0),1,0)</f>
        <v>0</v>
      </c>
    </row>
    <row r="2493" spans="1:21" x14ac:dyDescent="0.2">
      <c r="A2493" s="3">
        <v>2492</v>
      </c>
      <c r="B2493" s="3">
        <v>63</v>
      </c>
      <c r="C2493" s="3" t="s">
        <v>18</v>
      </c>
      <c r="D2493" s="3" t="s">
        <v>65</v>
      </c>
      <c r="E2493" s="3" t="s">
        <v>66</v>
      </c>
      <c r="F2493" s="3">
        <v>47</v>
      </c>
      <c r="G2493" s="3" t="s">
        <v>97</v>
      </c>
      <c r="H2493" s="3" t="s">
        <v>43</v>
      </c>
      <c r="I2493" s="3" t="s">
        <v>135</v>
      </c>
      <c r="J2493" s="3" t="s">
        <v>36</v>
      </c>
      <c r="K2493" s="3">
        <v>25</v>
      </c>
      <c r="L2493" s="3" t="s">
        <v>151</v>
      </c>
      <c r="M2493" s="3" t="str">
        <f>IF(shopping_behavior_updated[[#This Row],[Subscription Status]]="","desconocido",shopping_behavior_updated[[#This Row],[Subscription Status]])</f>
        <v>No</v>
      </c>
      <c r="N2493" s="3" t="s">
        <v>26</v>
      </c>
      <c r="O2493" s="3" t="s">
        <v>151</v>
      </c>
      <c r="P2493" s="3" t="s">
        <v>151</v>
      </c>
      <c r="Q2493" s="3">
        <v>15</v>
      </c>
      <c r="R2493" s="3" t="s">
        <v>74</v>
      </c>
      <c r="S2493" s="3" t="s">
        <v>87</v>
      </c>
      <c r="T2493" s="3">
        <f>COUNTBLANK(shopping_behavior_updated[Customer ID])</f>
        <v>0</v>
      </c>
      <c r="U2493" s="3">
        <f>IF(IFERROR(VLOOKUP(shopping_behavior_updated[[#This Row],[Customer ID]],A2494:$A$3902,1,FALSE),0),1,0)</f>
        <v>0</v>
      </c>
    </row>
    <row r="2494" spans="1:21" x14ac:dyDescent="0.2">
      <c r="A2494" s="3">
        <v>2493</v>
      </c>
      <c r="B2494" s="3">
        <v>50</v>
      </c>
      <c r="C2494" s="3" t="s">
        <v>18</v>
      </c>
      <c r="D2494" s="3" t="s">
        <v>88</v>
      </c>
      <c r="E2494" s="3" t="s">
        <v>66</v>
      </c>
      <c r="F2494" s="3">
        <v>96</v>
      </c>
      <c r="G2494" s="3" t="s">
        <v>146</v>
      </c>
      <c r="H2494" s="3" t="s">
        <v>35</v>
      </c>
      <c r="I2494" s="3" t="s">
        <v>64</v>
      </c>
      <c r="J2494" s="3" t="s">
        <v>52</v>
      </c>
      <c r="K2494" s="3">
        <v>41</v>
      </c>
      <c r="L2494" s="3" t="s">
        <v>151</v>
      </c>
      <c r="M2494" s="3" t="str">
        <f>IF(shopping_behavior_updated[[#This Row],[Subscription Status]]="","desconocido",shopping_behavior_updated[[#This Row],[Subscription Status]])</f>
        <v>No</v>
      </c>
      <c r="N2494" s="3" t="s">
        <v>44</v>
      </c>
      <c r="O2494" s="3" t="s">
        <v>151</v>
      </c>
      <c r="P2494" s="3" t="s">
        <v>151</v>
      </c>
      <c r="Q2494" s="3">
        <v>34</v>
      </c>
      <c r="R2494" s="3" t="s">
        <v>74</v>
      </c>
      <c r="S2494" s="3" t="s">
        <v>75</v>
      </c>
      <c r="T2494" s="3">
        <f>COUNTBLANK(shopping_behavior_updated[Customer ID])</f>
        <v>0</v>
      </c>
      <c r="U2494" s="3">
        <f>IF(IFERROR(VLOOKUP(shopping_behavior_updated[[#This Row],[Customer ID]],A2495:$A$3902,1,FALSE),0),1,0)</f>
        <v>0</v>
      </c>
    </row>
    <row r="2495" spans="1:21" x14ac:dyDescent="0.2">
      <c r="A2495" s="3">
        <v>2494</v>
      </c>
      <c r="B2495" s="3">
        <v>21</v>
      </c>
      <c r="C2495" s="3" t="s">
        <v>18</v>
      </c>
      <c r="D2495" s="3" t="s">
        <v>124</v>
      </c>
      <c r="E2495" s="3" t="s">
        <v>20</v>
      </c>
      <c r="F2495" s="3">
        <v>23</v>
      </c>
      <c r="G2495" s="3" t="s">
        <v>30</v>
      </c>
      <c r="H2495" s="3" t="s">
        <v>35</v>
      </c>
      <c r="I2495" s="3" t="s">
        <v>117</v>
      </c>
      <c r="J2495" s="3" t="s">
        <v>56</v>
      </c>
      <c r="K2495" s="3">
        <v>48</v>
      </c>
      <c r="L2495" s="3" t="s">
        <v>151</v>
      </c>
      <c r="M2495" s="3" t="str">
        <f>IF(shopping_behavior_updated[[#This Row],[Subscription Status]]="","desconocido",shopping_behavior_updated[[#This Row],[Subscription Status]])</f>
        <v>No</v>
      </c>
      <c r="N2495" s="3" t="s">
        <v>69</v>
      </c>
      <c r="O2495" s="3" t="s">
        <v>151</v>
      </c>
      <c r="P2495" s="3" t="s">
        <v>151</v>
      </c>
      <c r="Q2495" s="3">
        <v>6</v>
      </c>
      <c r="R2495" s="3" t="s">
        <v>27</v>
      </c>
      <c r="S2495" s="3" t="s">
        <v>96</v>
      </c>
      <c r="T2495" s="3">
        <f>COUNTBLANK(shopping_behavior_updated[Customer ID])</f>
        <v>0</v>
      </c>
      <c r="U2495" s="3">
        <f>IF(IFERROR(VLOOKUP(shopping_behavior_updated[[#This Row],[Customer ID]],A2496:$A$3902,1,FALSE),0),1,0)</f>
        <v>0</v>
      </c>
    </row>
    <row r="2496" spans="1:21" x14ac:dyDescent="0.2">
      <c r="A2496" s="3">
        <v>2495</v>
      </c>
      <c r="B2496" s="3">
        <v>42</v>
      </c>
      <c r="C2496" s="3" t="s">
        <v>18</v>
      </c>
      <c r="D2496" s="3" t="s">
        <v>70</v>
      </c>
      <c r="E2496" s="3" t="s">
        <v>41</v>
      </c>
      <c r="F2496" s="3">
        <v>27</v>
      </c>
      <c r="G2496" s="3" t="s">
        <v>100</v>
      </c>
      <c r="H2496" s="3" t="s">
        <v>35</v>
      </c>
      <c r="I2496" s="3" t="s">
        <v>99</v>
      </c>
      <c r="J2496" s="3" t="s">
        <v>24</v>
      </c>
      <c r="K2496" s="3">
        <v>26</v>
      </c>
      <c r="L2496" s="3" t="s">
        <v>151</v>
      </c>
      <c r="M2496" s="3" t="str">
        <f>IF(shopping_behavior_updated[[#This Row],[Subscription Status]]="","desconocido",shopping_behavior_updated[[#This Row],[Subscription Status]])</f>
        <v>No</v>
      </c>
      <c r="N2496" s="3" t="s">
        <v>73</v>
      </c>
      <c r="O2496" s="3" t="s">
        <v>151</v>
      </c>
      <c r="P2496" s="3" t="s">
        <v>151</v>
      </c>
      <c r="Q2496" s="3">
        <v>26</v>
      </c>
      <c r="R2496" s="3" t="s">
        <v>85</v>
      </c>
      <c r="S2496" s="3" t="s">
        <v>48</v>
      </c>
      <c r="T2496" s="3">
        <f>COUNTBLANK(shopping_behavior_updated[Customer ID])</f>
        <v>0</v>
      </c>
      <c r="U2496" s="3">
        <f>IF(IFERROR(VLOOKUP(shopping_behavior_updated[[#This Row],[Customer ID]],A2497:$A$3902,1,FALSE),0),1,0)</f>
        <v>0</v>
      </c>
    </row>
    <row r="2497" spans="1:21" x14ac:dyDescent="0.2">
      <c r="A2497" s="3">
        <v>2496</v>
      </c>
      <c r="B2497" s="3">
        <v>40</v>
      </c>
      <c r="C2497" s="3" t="s">
        <v>18</v>
      </c>
      <c r="D2497" s="3" t="s">
        <v>131</v>
      </c>
      <c r="E2497" s="3" t="s">
        <v>66</v>
      </c>
      <c r="F2497" s="3">
        <v>37</v>
      </c>
      <c r="G2497" s="3" t="s">
        <v>144</v>
      </c>
      <c r="H2497" s="3" t="s">
        <v>91</v>
      </c>
      <c r="I2497" s="3" t="s">
        <v>120</v>
      </c>
      <c r="J2497" s="3" t="s">
        <v>36</v>
      </c>
      <c r="K2497" s="3">
        <v>31</v>
      </c>
      <c r="L2497" s="3" t="s">
        <v>151</v>
      </c>
      <c r="M2497" s="3" t="str">
        <f>IF(shopping_behavior_updated[[#This Row],[Subscription Status]]="","desconocido",shopping_behavior_updated[[#This Row],[Subscription Status]])</f>
        <v>No</v>
      </c>
      <c r="N2497" s="3" t="s">
        <v>37</v>
      </c>
      <c r="O2497" s="3" t="s">
        <v>151</v>
      </c>
      <c r="P2497" s="3" t="s">
        <v>151</v>
      </c>
      <c r="Q2497" s="3">
        <v>34</v>
      </c>
      <c r="R2497" s="3" t="s">
        <v>38</v>
      </c>
      <c r="S2497" s="3" t="s">
        <v>96</v>
      </c>
      <c r="T2497" s="3">
        <f>COUNTBLANK(shopping_behavior_updated[Customer ID])</f>
        <v>0</v>
      </c>
      <c r="U2497" s="3">
        <f>IF(IFERROR(VLOOKUP(shopping_behavior_updated[[#This Row],[Customer ID]],A2498:$A$3902,1,FALSE),0),1,0)</f>
        <v>0</v>
      </c>
    </row>
    <row r="2498" spans="1:21" x14ac:dyDescent="0.2">
      <c r="A2498" s="3">
        <v>2497</v>
      </c>
      <c r="B2498" s="3">
        <v>67</v>
      </c>
      <c r="C2498" s="3" t="s">
        <v>18</v>
      </c>
      <c r="D2498" s="3" t="s">
        <v>118</v>
      </c>
      <c r="E2498" s="3" t="s">
        <v>66</v>
      </c>
      <c r="F2498" s="3">
        <v>79</v>
      </c>
      <c r="G2498" s="3" t="s">
        <v>114</v>
      </c>
      <c r="H2498" s="3" t="s">
        <v>35</v>
      </c>
      <c r="I2498" s="3" t="s">
        <v>133</v>
      </c>
      <c r="J2498" s="3" t="s">
        <v>52</v>
      </c>
      <c r="K2498" s="3">
        <v>32</v>
      </c>
      <c r="L2498" s="3" t="s">
        <v>151</v>
      </c>
      <c r="M2498" s="3" t="str">
        <f>IF(shopping_behavior_updated[[#This Row],[Subscription Status]]="","desconocido",shopping_behavior_updated[[#This Row],[Subscription Status]])</f>
        <v>No</v>
      </c>
      <c r="N2498" s="3" t="s">
        <v>73</v>
      </c>
      <c r="O2498" s="3" t="s">
        <v>151</v>
      </c>
      <c r="P2498" s="3" t="s">
        <v>151</v>
      </c>
      <c r="Q2498" s="3">
        <v>37</v>
      </c>
      <c r="R2498" s="3" t="s">
        <v>38</v>
      </c>
      <c r="S2498" s="3" t="s">
        <v>39</v>
      </c>
      <c r="T2498" s="3">
        <f>COUNTBLANK(shopping_behavior_updated[Customer ID])</f>
        <v>0</v>
      </c>
      <c r="U2498" s="3">
        <f>IF(IFERROR(VLOOKUP(shopping_behavior_updated[[#This Row],[Customer ID]],A2499:$A$3902,1,FALSE),0),1,0)</f>
        <v>0</v>
      </c>
    </row>
    <row r="2499" spans="1:21" x14ac:dyDescent="0.2">
      <c r="A2499" s="3">
        <v>2498</v>
      </c>
      <c r="B2499" s="3">
        <v>35</v>
      </c>
      <c r="C2499" s="3" t="s">
        <v>18</v>
      </c>
      <c r="D2499" s="3" t="s">
        <v>131</v>
      </c>
      <c r="E2499" s="3" t="s">
        <v>66</v>
      </c>
      <c r="F2499" s="3">
        <v>40</v>
      </c>
      <c r="G2499" s="3" t="s">
        <v>111</v>
      </c>
      <c r="H2499" s="3" t="s">
        <v>43</v>
      </c>
      <c r="I2499" s="3" t="s">
        <v>82</v>
      </c>
      <c r="J2499" s="3" t="s">
        <v>52</v>
      </c>
      <c r="K2499" s="3">
        <v>42</v>
      </c>
      <c r="L2499" s="3" t="s">
        <v>151</v>
      </c>
      <c r="M2499" s="3" t="str">
        <f>IF(shopping_behavior_updated[[#This Row],[Subscription Status]]="","desconocido",shopping_behavior_updated[[#This Row],[Subscription Status]])</f>
        <v>No</v>
      </c>
      <c r="N2499" s="3" t="s">
        <v>53</v>
      </c>
      <c r="O2499" s="3" t="s">
        <v>151</v>
      </c>
      <c r="P2499" s="3" t="s">
        <v>151</v>
      </c>
      <c r="Q2499" s="3">
        <v>28</v>
      </c>
      <c r="R2499" s="3" t="s">
        <v>74</v>
      </c>
      <c r="S2499" s="3" t="s">
        <v>48</v>
      </c>
      <c r="T2499" s="3">
        <f>COUNTBLANK(shopping_behavior_updated[Customer ID])</f>
        <v>0</v>
      </c>
      <c r="U2499" s="3">
        <f>IF(IFERROR(VLOOKUP(shopping_behavior_updated[[#This Row],[Customer ID]],A2500:$A$3902,1,FALSE),0),1,0)</f>
        <v>0</v>
      </c>
    </row>
    <row r="2500" spans="1:21" x14ac:dyDescent="0.2">
      <c r="A2500" s="3">
        <v>2499</v>
      </c>
      <c r="B2500" s="3">
        <v>18</v>
      </c>
      <c r="C2500" s="3" t="s">
        <v>18</v>
      </c>
      <c r="D2500" s="3" t="s">
        <v>61</v>
      </c>
      <c r="E2500" s="3" t="s">
        <v>62</v>
      </c>
      <c r="F2500" s="3">
        <v>39</v>
      </c>
      <c r="G2500" s="3" t="s">
        <v>34</v>
      </c>
      <c r="H2500" s="3" t="s">
        <v>35</v>
      </c>
      <c r="I2500" s="3" t="s">
        <v>95</v>
      </c>
      <c r="J2500" s="3" t="s">
        <v>56</v>
      </c>
      <c r="K2500" s="3">
        <v>26</v>
      </c>
      <c r="L2500" s="3" t="s">
        <v>151</v>
      </c>
      <c r="M2500" s="3" t="str">
        <f>IF(shopping_behavior_updated[[#This Row],[Subscription Status]]="","desconocido",shopping_behavior_updated[[#This Row],[Subscription Status]])</f>
        <v>No</v>
      </c>
      <c r="N2500" s="3" t="s">
        <v>44</v>
      </c>
      <c r="O2500" s="3" t="s">
        <v>151</v>
      </c>
      <c r="P2500" s="3" t="s">
        <v>151</v>
      </c>
      <c r="Q2500" s="3">
        <v>38</v>
      </c>
      <c r="R2500" s="3" t="s">
        <v>32</v>
      </c>
      <c r="S2500" s="3" t="s">
        <v>28</v>
      </c>
      <c r="T2500" s="3">
        <f>COUNTBLANK(shopping_behavior_updated[Customer ID])</f>
        <v>0</v>
      </c>
      <c r="U2500" s="3">
        <f>IF(IFERROR(VLOOKUP(shopping_behavior_updated[[#This Row],[Customer ID]],A2501:$A$3902,1,FALSE),0),1,0)</f>
        <v>0</v>
      </c>
    </row>
    <row r="2501" spans="1:21" x14ac:dyDescent="0.2">
      <c r="A2501" s="3">
        <v>2500</v>
      </c>
      <c r="B2501" s="3">
        <v>52</v>
      </c>
      <c r="C2501" s="3" t="s">
        <v>18</v>
      </c>
      <c r="D2501" s="3" t="s">
        <v>103</v>
      </c>
      <c r="E2501" s="3" t="s">
        <v>20</v>
      </c>
      <c r="F2501" s="3">
        <v>73</v>
      </c>
      <c r="G2501" s="3" t="s">
        <v>59</v>
      </c>
      <c r="H2501" s="3" t="s">
        <v>22</v>
      </c>
      <c r="I2501" s="3" t="s">
        <v>68</v>
      </c>
      <c r="J2501" s="3" t="s">
        <v>52</v>
      </c>
      <c r="K2501" s="3">
        <v>31</v>
      </c>
      <c r="L2501" s="3" t="s">
        <v>151</v>
      </c>
      <c r="M2501" s="3" t="str">
        <f>IF(shopping_behavior_updated[[#This Row],[Subscription Status]]="","desconocido",shopping_behavior_updated[[#This Row],[Subscription Status]])</f>
        <v>No</v>
      </c>
      <c r="N2501" s="3" t="s">
        <v>44</v>
      </c>
      <c r="O2501" s="3" t="s">
        <v>151</v>
      </c>
      <c r="P2501" s="3" t="s">
        <v>151</v>
      </c>
      <c r="Q2501" s="3">
        <v>2</v>
      </c>
      <c r="R2501" s="3" t="s">
        <v>32</v>
      </c>
      <c r="S2501" s="3" t="s">
        <v>57</v>
      </c>
      <c r="T2501" s="3">
        <f>COUNTBLANK(shopping_behavior_updated[Customer ID])</f>
        <v>0</v>
      </c>
      <c r="U2501" s="3">
        <f>IF(IFERROR(VLOOKUP(shopping_behavior_updated[[#This Row],[Customer ID]],A2502:$A$3902,1,FALSE),0),1,0)</f>
        <v>0</v>
      </c>
    </row>
    <row r="2502" spans="1:21" x14ac:dyDescent="0.2">
      <c r="A2502" s="3">
        <v>2501</v>
      </c>
      <c r="B2502" s="3">
        <v>59</v>
      </c>
      <c r="C2502" s="3" t="s">
        <v>18</v>
      </c>
      <c r="D2502" s="3" t="s">
        <v>142</v>
      </c>
      <c r="E2502" s="3" t="s">
        <v>66</v>
      </c>
      <c r="F2502" s="3">
        <v>84</v>
      </c>
      <c r="G2502" s="3" t="s">
        <v>34</v>
      </c>
      <c r="H2502" s="3" t="s">
        <v>43</v>
      </c>
      <c r="I2502" s="3" t="s">
        <v>82</v>
      </c>
      <c r="J2502" s="3" t="s">
        <v>56</v>
      </c>
      <c r="K2502" s="3">
        <v>29</v>
      </c>
      <c r="L2502" s="3" t="s">
        <v>151</v>
      </c>
      <c r="M2502" s="3" t="str">
        <f>IF(shopping_behavior_updated[[#This Row],[Subscription Status]]="","desconocido",shopping_behavior_updated[[#This Row],[Subscription Status]])</f>
        <v>No</v>
      </c>
      <c r="N2502" s="3" t="s">
        <v>73</v>
      </c>
      <c r="O2502" s="3" t="s">
        <v>151</v>
      </c>
      <c r="P2502" s="3" t="s">
        <v>151</v>
      </c>
      <c r="Q2502" s="3">
        <v>32</v>
      </c>
      <c r="R2502" s="3" t="s">
        <v>32</v>
      </c>
      <c r="S2502" s="3" t="s">
        <v>75</v>
      </c>
      <c r="T2502" s="3">
        <f>COUNTBLANK(shopping_behavior_updated[Customer ID])</f>
        <v>0</v>
      </c>
      <c r="U2502" s="3">
        <f>IF(IFERROR(VLOOKUP(shopping_behavior_updated[[#This Row],[Customer ID]],A2503:$A$3902,1,FALSE),0),1,0)</f>
        <v>0</v>
      </c>
    </row>
    <row r="2503" spans="1:21" x14ac:dyDescent="0.2">
      <c r="A2503" s="3">
        <v>2502</v>
      </c>
      <c r="B2503" s="3">
        <v>49</v>
      </c>
      <c r="C2503" s="3" t="s">
        <v>18</v>
      </c>
      <c r="D2503" s="3" t="s">
        <v>58</v>
      </c>
      <c r="E2503" s="3" t="s">
        <v>20</v>
      </c>
      <c r="F2503" s="3">
        <v>94</v>
      </c>
      <c r="G2503" s="3" t="s">
        <v>63</v>
      </c>
      <c r="H2503" s="3" t="s">
        <v>43</v>
      </c>
      <c r="I2503" s="3" t="s">
        <v>82</v>
      </c>
      <c r="J2503" s="3" t="s">
        <v>56</v>
      </c>
      <c r="K2503" s="3">
        <v>46</v>
      </c>
      <c r="L2503" s="3" t="s">
        <v>151</v>
      </c>
      <c r="M2503" s="3" t="str">
        <f>IF(shopping_behavior_updated[[#This Row],[Subscription Status]]="","desconocido",shopping_behavior_updated[[#This Row],[Subscription Status]])</f>
        <v>No</v>
      </c>
      <c r="N2503" s="3" t="s">
        <v>37</v>
      </c>
      <c r="O2503" s="3" t="s">
        <v>151</v>
      </c>
      <c r="P2503" s="3" t="s">
        <v>151</v>
      </c>
      <c r="Q2503" s="3">
        <v>30</v>
      </c>
      <c r="R2503" s="3" t="s">
        <v>27</v>
      </c>
      <c r="S2503" s="3" t="s">
        <v>75</v>
      </c>
      <c r="T2503" s="3">
        <f>COUNTBLANK(shopping_behavior_updated[Customer ID])</f>
        <v>0</v>
      </c>
      <c r="U2503" s="3">
        <f>IF(IFERROR(VLOOKUP(shopping_behavior_updated[[#This Row],[Customer ID]],A2504:$A$3902,1,FALSE),0),1,0)</f>
        <v>0</v>
      </c>
    </row>
    <row r="2504" spans="1:21" x14ac:dyDescent="0.2">
      <c r="A2504" s="3">
        <v>2503</v>
      </c>
      <c r="B2504" s="3">
        <v>46</v>
      </c>
      <c r="C2504" s="3" t="s">
        <v>18</v>
      </c>
      <c r="D2504" s="3" t="s">
        <v>86</v>
      </c>
      <c r="E2504" s="3" t="s">
        <v>20</v>
      </c>
      <c r="F2504" s="3">
        <v>47</v>
      </c>
      <c r="G2504" s="3" t="s">
        <v>134</v>
      </c>
      <c r="H2504" s="3" t="s">
        <v>22</v>
      </c>
      <c r="I2504" s="3" t="s">
        <v>68</v>
      </c>
      <c r="J2504" s="3" t="s">
        <v>36</v>
      </c>
      <c r="K2504" s="3">
        <v>41</v>
      </c>
      <c r="L2504" s="3" t="s">
        <v>151</v>
      </c>
      <c r="M2504" s="3" t="str">
        <f>IF(shopping_behavior_updated[[#This Row],[Subscription Status]]="","desconocido",shopping_behavior_updated[[#This Row],[Subscription Status]])</f>
        <v>No</v>
      </c>
      <c r="N2504" s="3" t="s">
        <v>53</v>
      </c>
      <c r="O2504" s="3" t="s">
        <v>151</v>
      </c>
      <c r="P2504" s="3" t="s">
        <v>151</v>
      </c>
      <c r="Q2504" s="3">
        <v>17</v>
      </c>
      <c r="R2504" s="3" t="s">
        <v>45</v>
      </c>
      <c r="S2504" s="3" t="s">
        <v>96</v>
      </c>
      <c r="T2504" s="3">
        <f>COUNTBLANK(shopping_behavior_updated[Customer ID])</f>
        <v>0</v>
      </c>
      <c r="U2504" s="3">
        <f>IF(IFERROR(VLOOKUP(shopping_behavior_updated[[#This Row],[Customer ID]],A2505:$A$3902,1,FALSE),0),1,0)</f>
        <v>0</v>
      </c>
    </row>
    <row r="2505" spans="1:21" x14ac:dyDescent="0.2">
      <c r="A2505" s="3">
        <v>2504</v>
      </c>
      <c r="B2505" s="3">
        <v>69</v>
      </c>
      <c r="C2505" s="3" t="s">
        <v>18</v>
      </c>
      <c r="D2505" s="3" t="s">
        <v>136</v>
      </c>
      <c r="E2505" s="3" t="s">
        <v>41</v>
      </c>
      <c r="F2505" s="3">
        <v>77</v>
      </c>
      <c r="G2505" s="3" t="s">
        <v>122</v>
      </c>
      <c r="H2505" s="3" t="s">
        <v>43</v>
      </c>
      <c r="I2505" s="3" t="s">
        <v>82</v>
      </c>
      <c r="J2505" s="3" t="s">
        <v>52</v>
      </c>
      <c r="K2505" s="3">
        <v>25</v>
      </c>
      <c r="L2505" s="3" t="s">
        <v>151</v>
      </c>
      <c r="M2505" s="3" t="str">
        <f>IF(shopping_behavior_updated[[#This Row],[Subscription Status]]="","desconocido",shopping_behavior_updated[[#This Row],[Subscription Status]])</f>
        <v>No</v>
      </c>
      <c r="N2505" s="3" t="s">
        <v>73</v>
      </c>
      <c r="O2505" s="3" t="s">
        <v>151</v>
      </c>
      <c r="P2505" s="3" t="s">
        <v>151</v>
      </c>
      <c r="Q2505" s="3">
        <v>5</v>
      </c>
      <c r="R2505" s="3" t="s">
        <v>85</v>
      </c>
      <c r="S2505" s="3" t="s">
        <v>75</v>
      </c>
      <c r="T2505" s="3">
        <f>COUNTBLANK(shopping_behavior_updated[Customer ID])</f>
        <v>0</v>
      </c>
      <c r="U2505" s="3">
        <f>IF(IFERROR(VLOOKUP(shopping_behavior_updated[[#This Row],[Customer ID]],A2506:$A$3902,1,FALSE),0),1,0)</f>
        <v>0</v>
      </c>
    </row>
    <row r="2506" spans="1:21" x14ac:dyDescent="0.2">
      <c r="A2506" s="3">
        <v>2505</v>
      </c>
      <c r="B2506" s="3">
        <v>56</v>
      </c>
      <c r="C2506" s="3" t="s">
        <v>18</v>
      </c>
      <c r="D2506" s="3" t="s">
        <v>58</v>
      </c>
      <c r="E2506" s="3" t="s">
        <v>20</v>
      </c>
      <c r="F2506" s="3">
        <v>94</v>
      </c>
      <c r="G2506" s="3" t="s">
        <v>42</v>
      </c>
      <c r="H2506" s="3" t="s">
        <v>43</v>
      </c>
      <c r="I2506" s="3" t="s">
        <v>47</v>
      </c>
      <c r="J2506" s="3" t="s">
        <v>24</v>
      </c>
      <c r="K2506" s="3">
        <v>4</v>
      </c>
      <c r="L2506" s="3" t="s">
        <v>151</v>
      </c>
      <c r="M2506" s="3" t="str">
        <f>IF(shopping_behavior_updated[[#This Row],[Subscription Status]]="","desconocido",shopping_behavior_updated[[#This Row],[Subscription Status]])</f>
        <v>No</v>
      </c>
      <c r="N2506" s="3" t="s">
        <v>73</v>
      </c>
      <c r="O2506" s="3" t="s">
        <v>151</v>
      </c>
      <c r="P2506" s="3" t="s">
        <v>151</v>
      </c>
      <c r="Q2506" s="3">
        <v>31</v>
      </c>
      <c r="R2506" s="3" t="s">
        <v>32</v>
      </c>
      <c r="S2506" s="3" t="s">
        <v>75</v>
      </c>
      <c r="T2506" s="3">
        <f>COUNTBLANK(shopping_behavior_updated[Customer ID])</f>
        <v>0</v>
      </c>
      <c r="U2506" s="3">
        <f>IF(IFERROR(VLOOKUP(shopping_behavior_updated[[#This Row],[Customer ID]],A2507:$A$3902,1,FALSE),0),1,0)</f>
        <v>0</v>
      </c>
    </row>
    <row r="2507" spans="1:21" x14ac:dyDescent="0.2">
      <c r="A2507" s="3">
        <v>2506</v>
      </c>
      <c r="B2507" s="3">
        <v>27</v>
      </c>
      <c r="C2507" s="3" t="s">
        <v>18</v>
      </c>
      <c r="D2507" s="3" t="s">
        <v>65</v>
      </c>
      <c r="E2507" s="3" t="s">
        <v>66</v>
      </c>
      <c r="F2507" s="3">
        <v>75</v>
      </c>
      <c r="G2507" s="3" t="s">
        <v>114</v>
      </c>
      <c r="H2507" s="3" t="s">
        <v>43</v>
      </c>
      <c r="I2507" s="3" t="s">
        <v>108</v>
      </c>
      <c r="J2507" s="3" t="s">
        <v>52</v>
      </c>
      <c r="K2507" s="3">
        <v>35</v>
      </c>
      <c r="L2507" s="3" t="s">
        <v>151</v>
      </c>
      <c r="M2507" s="3" t="str">
        <f>IF(shopping_behavior_updated[[#This Row],[Subscription Status]]="","desconocido",shopping_behavior_updated[[#This Row],[Subscription Status]])</f>
        <v>No</v>
      </c>
      <c r="N2507" s="3" t="s">
        <v>26</v>
      </c>
      <c r="O2507" s="3" t="s">
        <v>151</v>
      </c>
      <c r="P2507" s="3" t="s">
        <v>151</v>
      </c>
      <c r="Q2507" s="3">
        <v>43</v>
      </c>
      <c r="R2507" s="3" t="s">
        <v>45</v>
      </c>
      <c r="S2507" s="3" t="s">
        <v>57</v>
      </c>
      <c r="T2507" s="3">
        <f>COUNTBLANK(shopping_behavior_updated[Customer ID])</f>
        <v>0</v>
      </c>
      <c r="U2507" s="3">
        <f>IF(IFERROR(VLOOKUP(shopping_behavior_updated[[#This Row],[Customer ID]],A2508:$A$3902,1,FALSE),0),1,0)</f>
        <v>0</v>
      </c>
    </row>
    <row r="2508" spans="1:21" x14ac:dyDescent="0.2">
      <c r="A2508" s="3">
        <v>2507</v>
      </c>
      <c r="B2508" s="3">
        <v>57</v>
      </c>
      <c r="C2508" s="3" t="s">
        <v>18</v>
      </c>
      <c r="D2508" s="3" t="s">
        <v>80</v>
      </c>
      <c r="E2508" s="3" t="s">
        <v>20</v>
      </c>
      <c r="F2508" s="3">
        <v>82</v>
      </c>
      <c r="G2508" s="3" t="s">
        <v>83</v>
      </c>
      <c r="H2508" s="3" t="s">
        <v>91</v>
      </c>
      <c r="I2508" s="3" t="s">
        <v>120</v>
      </c>
      <c r="J2508" s="3" t="s">
        <v>36</v>
      </c>
      <c r="K2508" s="3">
        <v>44</v>
      </c>
      <c r="L2508" s="3" t="s">
        <v>151</v>
      </c>
      <c r="M2508" s="3" t="str">
        <f>IF(shopping_behavior_updated[[#This Row],[Subscription Status]]="","desconocido",shopping_behavior_updated[[#This Row],[Subscription Status]])</f>
        <v>No</v>
      </c>
      <c r="N2508" s="3" t="s">
        <v>37</v>
      </c>
      <c r="O2508" s="3" t="s">
        <v>151</v>
      </c>
      <c r="P2508" s="3" t="s">
        <v>151</v>
      </c>
      <c r="Q2508" s="3">
        <v>19</v>
      </c>
      <c r="R2508" s="3" t="s">
        <v>27</v>
      </c>
      <c r="S2508" s="3" t="s">
        <v>48</v>
      </c>
      <c r="T2508" s="3">
        <f>COUNTBLANK(shopping_behavior_updated[Customer ID])</f>
        <v>0</v>
      </c>
      <c r="U2508" s="3">
        <f>IF(IFERROR(VLOOKUP(shopping_behavior_updated[[#This Row],[Customer ID]],A2509:$A$3902,1,FALSE),0),1,0)</f>
        <v>0</v>
      </c>
    </row>
    <row r="2509" spans="1:21" x14ac:dyDescent="0.2">
      <c r="A2509" s="3">
        <v>2508</v>
      </c>
      <c r="B2509" s="3">
        <v>58</v>
      </c>
      <c r="C2509" s="3" t="s">
        <v>18</v>
      </c>
      <c r="D2509" s="3" t="s">
        <v>70</v>
      </c>
      <c r="E2509" s="3" t="s">
        <v>41</v>
      </c>
      <c r="F2509" s="3">
        <v>36</v>
      </c>
      <c r="G2509" s="3" t="s">
        <v>59</v>
      </c>
      <c r="H2509" s="3" t="s">
        <v>43</v>
      </c>
      <c r="I2509" s="3" t="s">
        <v>108</v>
      </c>
      <c r="J2509" s="3" t="s">
        <v>56</v>
      </c>
      <c r="K2509" s="3">
        <v>29</v>
      </c>
      <c r="L2509" s="3" t="s">
        <v>151</v>
      </c>
      <c r="M2509" s="3" t="str">
        <f>IF(shopping_behavior_updated[[#This Row],[Subscription Status]]="","desconocido",shopping_behavior_updated[[#This Row],[Subscription Status]])</f>
        <v>No</v>
      </c>
      <c r="N2509" s="3" t="s">
        <v>73</v>
      </c>
      <c r="O2509" s="3" t="s">
        <v>151</v>
      </c>
      <c r="P2509" s="3" t="s">
        <v>151</v>
      </c>
      <c r="Q2509" s="3">
        <v>32</v>
      </c>
      <c r="R2509" s="3" t="s">
        <v>38</v>
      </c>
      <c r="S2509" s="3" t="s">
        <v>96</v>
      </c>
      <c r="T2509" s="3">
        <f>COUNTBLANK(shopping_behavior_updated[Customer ID])</f>
        <v>0</v>
      </c>
      <c r="U2509" s="3">
        <f>IF(IFERROR(VLOOKUP(shopping_behavior_updated[[#This Row],[Customer ID]],A2510:$A$3902,1,FALSE),0),1,0)</f>
        <v>0</v>
      </c>
    </row>
    <row r="2510" spans="1:21" x14ac:dyDescent="0.2">
      <c r="A2510" s="3">
        <v>2509</v>
      </c>
      <c r="B2510" s="3">
        <v>23</v>
      </c>
      <c r="C2510" s="3" t="s">
        <v>18</v>
      </c>
      <c r="D2510" s="3" t="s">
        <v>49</v>
      </c>
      <c r="E2510" s="3" t="s">
        <v>41</v>
      </c>
      <c r="F2510" s="3">
        <v>90</v>
      </c>
      <c r="G2510" s="3" t="s">
        <v>98</v>
      </c>
      <c r="H2510" s="3" t="s">
        <v>91</v>
      </c>
      <c r="I2510" s="3" t="s">
        <v>125</v>
      </c>
      <c r="J2510" s="3" t="s">
        <v>36</v>
      </c>
      <c r="K2510" s="3">
        <v>31</v>
      </c>
      <c r="L2510" s="3" t="s">
        <v>151</v>
      </c>
      <c r="M2510" s="3" t="str">
        <f>IF(shopping_behavior_updated[[#This Row],[Subscription Status]]="","desconocido",shopping_behavior_updated[[#This Row],[Subscription Status]])</f>
        <v>No</v>
      </c>
      <c r="N2510" s="3" t="s">
        <v>69</v>
      </c>
      <c r="O2510" s="3" t="s">
        <v>151</v>
      </c>
      <c r="P2510" s="3" t="s">
        <v>151</v>
      </c>
      <c r="Q2510" s="3">
        <v>5</v>
      </c>
      <c r="R2510" s="3" t="s">
        <v>85</v>
      </c>
      <c r="S2510" s="3" t="s">
        <v>75</v>
      </c>
      <c r="T2510" s="3">
        <f>COUNTBLANK(shopping_behavior_updated[Customer ID])</f>
        <v>0</v>
      </c>
      <c r="U2510" s="3">
        <f>IF(IFERROR(VLOOKUP(shopping_behavior_updated[[#This Row],[Customer ID]],A2511:$A$3902,1,FALSE),0),1,0)</f>
        <v>0</v>
      </c>
    </row>
    <row r="2511" spans="1:21" x14ac:dyDescent="0.2">
      <c r="A2511" s="3">
        <v>2510</v>
      </c>
      <c r="B2511" s="3">
        <v>19</v>
      </c>
      <c r="C2511" s="3" t="s">
        <v>18</v>
      </c>
      <c r="D2511" s="3" t="s">
        <v>124</v>
      </c>
      <c r="E2511" s="3" t="s">
        <v>20</v>
      </c>
      <c r="F2511" s="3">
        <v>48</v>
      </c>
      <c r="G2511" s="3" t="s">
        <v>148</v>
      </c>
      <c r="H2511" s="3" t="s">
        <v>43</v>
      </c>
      <c r="I2511" s="3" t="s">
        <v>93</v>
      </c>
      <c r="J2511" s="3" t="s">
        <v>36</v>
      </c>
      <c r="K2511" s="3">
        <v>44</v>
      </c>
      <c r="L2511" s="3" t="s">
        <v>151</v>
      </c>
      <c r="M2511" s="3" t="str">
        <f>IF(shopping_behavior_updated[[#This Row],[Subscription Status]]="","desconocido",shopping_behavior_updated[[#This Row],[Subscription Status]])</f>
        <v>No</v>
      </c>
      <c r="N2511" s="3" t="s">
        <v>37</v>
      </c>
      <c r="O2511" s="3" t="s">
        <v>151</v>
      </c>
      <c r="P2511" s="3" t="s">
        <v>151</v>
      </c>
      <c r="Q2511" s="3">
        <v>9</v>
      </c>
      <c r="R2511" s="3" t="s">
        <v>74</v>
      </c>
      <c r="S2511" s="3" t="s">
        <v>57</v>
      </c>
      <c r="T2511" s="3">
        <f>COUNTBLANK(shopping_behavior_updated[Customer ID])</f>
        <v>0</v>
      </c>
      <c r="U2511" s="3">
        <f>IF(IFERROR(VLOOKUP(shopping_behavior_updated[[#This Row],[Customer ID]],A2512:$A$3902,1,FALSE),0),1,0)</f>
        <v>0</v>
      </c>
    </row>
    <row r="2512" spans="1:21" x14ac:dyDescent="0.2">
      <c r="A2512" s="3">
        <v>2511</v>
      </c>
      <c r="B2512" s="3">
        <v>40</v>
      </c>
      <c r="C2512" s="3" t="s">
        <v>18</v>
      </c>
      <c r="D2512" s="3" t="s">
        <v>101</v>
      </c>
      <c r="E2512" s="3" t="s">
        <v>62</v>
      </c>
      <c r="F2512" s="3">
        <v>42</v>
      </c>
      <c r="G2512" s="3" t="s">
        <v>146</v>
      </c>
      <c r="H2512" s="3" t="s">
        <v>22</v>
      </c>
      <c r="I2512" s="3" t="s">
        <v>72</v>
      </c>
      <c r="J2512" s="3" t="s">
        <v>24</v>
      </c>
      <c r="K2512" s="3">
        <v>44</v>
      </c>
      <c r="L2512" s="3" t="s">
        <v>151</v>
      </c>
      <c r="M2512" s="3" t="str">
        <f>IF(shopping_behavior_updated[[#This Row],[Subscription Status]]="","desconocido",shopping_behavior_updated[[#This Row],[Subscription Status]])</f>
        <v>No</v>
      </c>
      <c r="N2512" s="3" t="s">
        <v>53</v>
      </c>
      <c r="O2512" s="3" t="s">
        <v>151</v>
      </c>
      <c r="P2512" s="3" t="s">
        <v>151</v>
      </c>
      <c r="Q2512" s="3">
        <v>48</v>
      </c>
      <c r="R2512" s="3" t="s">
        <v>38</v>
      </c>
      <c r="S2512" s="3" t="s">
        <v>39</v>
      </c>
      <c r="T2512" s="3">
        <f>COUNTBLANK(shopping_behavior_updated[Customer ID])</f>
        <v>0</v>
      </c>
      <c r="U2512" s="3">
        <f>IF(IFERROR(VLOOKUP(shopping_behavior_updated[[#This Row],[Customer ID]],A2513:$A$3902,1,FALSE),0),1,0)</f>
        <v>0</v>
      </c>
    </row>
    <row r="2513" spans="1:21" x14ac:dyDescent="0.2">
      <c r="A2513" s="3">
        <v>2512</v>
      </c>
      <c r="B2513" s="3">
        <v>54</v>
      </c>
      <c r="C2513" s="3" t="s">
        <v>18</v>
      </c>
      <c r="D2513" s="3" t="s">
        <v>131</v>
      </c>
      <c r="E2513" s="3" t="s">
        <v>66</v>
      </c>
      <c r="F2513" s="3">
        <v>33</v>
      </c>
      <c r="G2513" s="3" t="s">
        <v>134</v>
      </c>
      <c r="H2513" s="3" t="s">
        <v>43</v>
      </c>
      <c r="I2513" s="3" t="s">
        <v>108</v>
      </c>
      <c r="J2513" s="3" t="s">
        <v>52</v>
      </c>
      <c r="K2513" s="3">
        <v>27</v>
      </c>
      <c r="L2513" s="3" t="s">
        <v>151</v>
      </c>
      <c r="M2513" s="3" t="str">
        <f>IF(shopping_behavior_updated[[#This Row],[Subscription Status]]="","desconocido",shopping_behavior_updated[[#This Row],[Subscription Status]])</f>
        <v>No</v>
      </c>
      <c r="N2513" s="3" t="s">
        <v>73</v>
      </c>
      <c r="O2513" s="3" t="s">
        <v>151</v>
      </c>
      <c r="P2513" s="3" t="s">
        <v>151</v>
      </c>
      <c r="Q2513" s="3">
        <v>1</v>
      </c>
      <c r="R2513" s="3" t="s">
        <v>45</v>
      </c>
      <c r="S2513" s="3" t="s">
        <v>57</v>
      </c>
      <c r="T2513" s="3">
        <f>COUNTBLANK(shopping_behavior_updated[Customer ID])</f>
        <v>0</v>
      </c>
      <c r="U2513" s="3">
        <f>IF(IFERROR(VLOOKUP(shopping_behavior_updated[[#This Row],[Customer ID]],A2514:$A$3902,1,FALSE),0),1,0)</f>
        <v>0</v>
      </c>
    </row>
    <row r="2514" spans="1:21" x14ac:dyDescent="0.2">
      <c r="A2514" s="3">
        <v>2513</v>
      </c>
      <c r="B2514" s="3">
        <v>50</v>
      </c>
      <c r="C2514" s="3" t="s">
        <v>18</v>
      </c>
      <c r="D2514" s="3" t="s">
        <v>124</v>
      </c>
      <c r="E2514" s="3" t="s">
        <v>20</v>
      </c>
      <c r="F2514" s="3">
        <v>63</v>
      </c>
      <c r="G2514" s="3" t="s">
        <v>113</v>
      </c>
      <c r="H2514" s="3" t="s">
        <v>43</v>
      </c>
      <c r="I2514" s="3" t="s">
        <v>95</v>
      </c>
      <c r="J2514" s="3" t="s">
        <v>52</v>
      </c>
      <c r="K2514" s="3">
        <v>49</v>
      </c>
      <c r="L2514" s="3" t="s">
        <v>151</v>
      </c>
      <c r="M2514" s="3" t="str">
        <f>IF(shopping_behavior_updated[[#This Row],[Subscription Status]]="","desconocido",shopping_behavior_updated[[#This Row],[Subscription Status]])</f>
        <v>No</v>
      </c>
      <c r="N2514" s="3" t="s">
        <v>37</v>
      </c>
      <c r="O2514" s="3" t="s">
        <v>151</v>
      </c>
      <c r="P2514" s="3" t="s">
        <v>151</v>
      </c>
      <c r="Q2514" s="3">
        <v>20</v>
      </c>
      <c r="R2514" s="3" t="s">
        <v>38</v>
      </c>
      <c r="S2514" s="3" t="s">
        <v>87</v>
      </c>
      <c r="T2514" s="3">
        <f>COUNTBLANK(shopping_behavior_updated[Customer ID])</f>
        <v>0</v>
      </c>
      <c r="U2514" s="3">
        <f>IF(IFERROR(VLOOKUP(shopping_behavior_updated[[#This Row],[Customer ID]],A2515:$A$3902,1,FALSE),0),1,0)</f>
        <v>0</v>
      </c>
    </row>
    <row r="2515" spans="1:21" x14ac:dyDescent="0.2">
      <c r="A2515" s="3">
        <v>2514</v>
      </c>
      <c r="B2515" s="3">
        <v>69</v>
      </c>
      <c r="C2515" s="3" t="s">
        <v>18</v>
      </c>
      <c r="D2515" s="3" t="s">
        <v>65</v>
      </c>
      <c r="E2515" s="3" t="s">
        <v>66</v>
      </c>
      <c r="F2515" s="3">
        <v>53</v>
      </c>
      <c r="G2515" s="3" t="s">
        <v>148</v>
      </c>
      <c r="H2515" s="3" t="s">
        <v>22</v>
      </c>
      <c r="I2515" s="3" t="s">
        <v>84</v>
      </c>
      <c r="J2515" s="3" t="s">
        <v>24</v>
      </c>
      <c r="K2515" s="3">
        <v>35</v>
      </c>
      <c r="L2515" s="3" t="s">
        <v>151</v>
      </c>
      <c r="M2515" s="3" t="str">
        <f>IF(shopping_behavior_updated[[#This Row],[Subscription Status]]="","desconocido",shopping_behavior_updated[[#This Row],[Subscription Status]])</f>
        <v>No</v>
      </c>
      <c r="N2515" s="3" t="s">
        <v>69</v>
      </c>
      <c r="O2515" s="3" t="s">
        <v>151</v>
      </c>
      <c r="P2515" s="3" t="s">
        <v>151</v>
      </c>
      <c r="Q2515" s="3">
        <v>42</v>
      </c>
      <c r="R2515" s="3" t="s">
        <v>32</v>
      </c>
      <c r="S2515" s="3" t="s">
        <v>48</v>
      </c>
      <c r="T2515" s="3">
        <f>COUNTBLANK(shopping_behavior_updated[Customer ID])</f>
        <v>0</v>
      </c>
      <c r="U2515" s="3">
        <f>IF(IFERROR(VLOOKUP(shopping_behavior_updated[[#This Row],[Customer ID]],A2516:$A$3902,1,FALSE),0),1,0)</f>
        <v>0</v>
      </c>
    </row>
    <row r="2516" spans="1:21" x14ac:dyDescent="0.2">
      <c r="A2516" s="3">
        <v>2515</v>
      </c>
      <c r="B2516" s="3">
        <v>42</v>
      </c>
      <c r="C2516" s="3" t="s">
        <v>18</v>
      </c>
      <c r="D2516" s="3" t="s">
        <v>123</v>
      </c>
      <c r="E2516" s="3" t="s">
        <v>66</v>
      </c>
      <c r="F2516" s="3">
        <v>37</v>
      </c>
      <c r="G2516" s="3" t="s">
        <v>119</v>
      </c>
      <c r="H2516" s="3" t="s">
        <v>22</v>
      </c>
      <c r="I2516" s="3" t="s">
        <v>84</v>
      </c>
      <c r="J2516" s="3" t="s">
        <v>36</v>
      </c>
      <c r="K2516" s="3">
        <v>48</v>
      </c>
      <c r="L2516" s="3" t="s">
        <v>151</v>
      </c>
      <c r="M2516" s="3" t="str">
        <f>IF(shopping_behavior_updated[[#This Row],[Subscription Status]]="","desconocido",shopping_behavior_updated[[#This Row],[Subscription Status]])</f>
        <v>No</v>
      </c>
      <c r="N2516" s="3" t="s">
        <v>37</v>
      </c>
      <c r="O2516" s="3" t="s">
        <v>151</v>
      </c>
      <c r="P2516" s="3" t="s">
        <v>151</v>
      </c>
      <c r="Q2516" s="3">
        <v>45</v>
      </c>
      <c r="R2516" s="3" t="s">
        <v>45</v>
      </c>
      <c r="S2516" s="3" t="s">
        <v>75</v>
      </c>
      <c r="T2516" s="3">
        <f>COUNTBLANK(shopping_behavior_updated[Customer ID])</f>
        <v>0</v>
      </c>
      <c r="U2516" s="3">
        <f>IF(IFERROR(VLOOKUP(shopping_behavior_updated[[#This Row],[Customer ID]],A2517:$A$3902,1,FALSE),0),1,0)</f>
        <v>0</v>
      </c>
    </row>
    <row r="2517" spans="1:21" x14ac:dyDescent="0.2">
      <c r="A2517" s="3">
        <v>2516</v>
      </c>
      <c r="B2517" s="3">
        <v>37</v>
      </c>
      <c r="C2517" s="3" t="s">
        <v>18</v>
      </c>
      <c r="D2517" s="3" t="s">
        <v>19</v>
      </c>
      <c r="E2517" s="3" t="s">
        <v>20</v>
      </c>
      <c r="F2517" s="3">
        <v>92</v>
      </c>
      <c r="G2517" s="3" t="s">
        <v>110</v>
      </c>
      <c r="H2517" s="3" t="s">
        <v>43</v>
      </c>
      <c r="I2517" s="3" t="s">
        <v>135</v>
      </c>
      <c r="J2517" s="3" t="s">
        <v>52</v>
      </c>
      <c r="K2517" s="3">
        <v>42</v>
      </c>
      <c r="L2517" s="3" t="s">
        <v>151</v>
      </c>
      <c r="M2517" s="3" t="str">
        <f>IF(shopping_behavior_updated[[#This Row],[Subscription Status]]="","desconocido",shopping_behavior_updated[[#This Row],[Subscription Status]])</f>
        <v>No</v>
      </c>
      <c r="N2517" s="3" t="s">
        <v>69</v>
      </c>
      <c r="O2517" s="3" t="s">
        <v>151</v>
      </c>
      <c r="P2517" s="3" t="s">
        <v>151</v>
      </c>
      <c r="Q2517" s="3">
        <v>41</v>
      </c>
      <c r="R2517" s="3" t="s">
        <v>32</v>
      </c>
      <c r="S2517" s="3" t="s">
        <v>87</v>
      </c>
      <c r="T2517" s="3">
        <f>COUNTBLANK(shopping_behavior_updated[Customer ID])</f>
        <v>0</v>
      </c>
      <c r="U2517" s="3">
        <f>IF(IFERROR(VLOOKUP(shopping_behavior_updated[[#This Row],[Customer ID]],A2518:$A$3902,1,FALSE),0),1,0)</f>
        <v>0</v>
      </c>
    </row>
    <row r="2518" spans="1:21" x14ac:dyDescent="0.2">
      <c r="A2518" s="3">
        <v>2517</v>
      </c>
      <c r="B2518" s="3">
        <v>46</v>
      </c>
      <c r="C2518" s="3" t="s">
        <v>18</v>
      </c>
      <c r="D2518" s="3" t="s">
        <v>58</v>
      </c>
      <c r="E2518" s="3" t="s">
        <v>20</v>
      </c>
      <c r="F2518" s="3">
        <v>73</v>
      </c>
      <c r="G2518" s="3" t="s">
        <v>139</v>
      </c>
      <c r="H2518" s="3" t="s">
        <v>91</v>
      </c>
      <c r="I2518" s="3" t="s">
        <v>109</v>
      </c>
      <c r="J2518" s="3" t="s">
        <v>36</v>
      </c>
      <c r="K2518" s="3">
        <v>46</v>
      </c>
      <c r="L2518" s="3" t="s">
        <v>151</v>
      </c>
      <c r="M2518" s="3" t="str">
        <f>IF(shopping_behavior_updated[[#This Row],[Subscription Status]]="","desconocido",shopping_behavior_updated[[#This Row],[Subscription Status]])</f>
        <v>No</v>
      </c>
      <c r="N2518" s="3" t="s">
        <v>53</v>
      </c>
      <c r="O2518" s="3" t="s">
        <v>151</v>
      </c>
      <c r="P2518" s="3" t="s">
        <v>151</v>
      </c>
      <c r="Q2518" s="3">
        <v>36</v>
      </c>
      <c r="R2518" s="3" t="s">
        <v>85</v>
      </c>
      <c r="S2518" s="3" t="s">
        <v>57</v>
      </c>
      <c r="T2518" s="3">
        <f>COUNTBLANK(shopping_behavior_updated[Customer ID])</f>
        <v>0</v>
      </c>
      <c r="U2518" s="3">
        <f>IF(IFERROR(VLOOKUP(shopping_behavior_updated[[#This Row],[Customer ID]],A2519:$A$3902,1,FALSE),0),1,0)</f>
        <v>0</v>
      </c>
    </row>
    <row r="2519" spans="1:21" x14ac:dyDescent="0.2">
      <c r="A2519" s="3">
        <v>2518</v>
      </c>
      <c r="B2519" s="3">
        <v>64</v>
      </c>
      <c r="C2519" s="3" t="s">
        <v>18</v>
      </c>
      <c r="D2519" s="3" t="s">
        <v>54</v>
      </c>
      <c r="E2519" s="3" t="s">
        <v>20</v>
      </c>
      <c r="F2519" s="3">
        <v>38</v>
      </c>
      <c r="G2519" s="3" t="s">
        <v>50</v>
      </c>
      <c r="H2519" s="3" t="s">
        <v>22</v>
      </c>
      <c r="I2519" s="3" t="s">
        <v>120</v>
      </c>
      <c r="J2519" s="3" t="s">
        <v>36</v>
      </c>
      <c r="K2519" s="3">
        <v>29</v>
      </c>
      <c r="L2519" s="3" t="s">
        <v>151</v>
      </c>
      <c r="M2519" s="3" t="str">
        <f>IF(shopping_behavior_updated[[#This Row],[Subscription Status]]="","desconocido",shopping_behavior_updated[[#This Row],[Subscription Status]])</f>
        <v>No</v>
      </c>
      <c r="N2519" s="3" t="s">
        <v>53</v>
      </c>
      <c r="O2519" s="3" t="s">
        <v>151</v>
      </c>
      <c r="P2519" s="3" t="s">
        <v>151</v>
      </c>
      <c r="Q2519" s="3">
        <v>10</v>
      </c>
      <c r="R2519" s="3" t="s">
        <v>27</v>
      </c>
      <c r="S2519" s="3" t="s">
        <v>48</v>
      </c>
      <c r="T2519" s="3">
        <f>COUNTBLANK(shopping_behavior_updated[Customer ID])</f>
        <v>0</v>
      </c>
      <c r="U2519" s="3">
        <f>IF(IFERROR(VLOOKUP(shopping_behavior_updated[[#This Row],[Customer ID]],A2520:$A$3902,1,FALSE),0),1,0)</f>
        <v>0</v>
      </c>
    </row>
    <row r="2520" spans="1:21" x14ac:dyDescent="0.2">
      <c r="A2520" s="3">
        <v>2519</v>
      </c>
      <c r="B2520" s="3">
        <v>20</v>
      </c>
      <c r="C2520" s="3" t="s">
        <v>18</v>
      </c>
      <c r="D2520" s="3" t="s">
        <v>136</v>
      </c>
      <c r="E2520" s="3" t="s">
        <v>41</v>
      </c>
      <c r="F2520" s="3">
        <v>51</v>
      </c>
      <c r="G2520" s="3" t="s">
        <v>30</v>
      </c>
      <c r="H2520" s="3" t="s">
        <v>91</v>
      </c>
      <c r="I2520" s="3" t="s">
        <v>143</v>
      </c>
      <c r="J2520" s="3" t="s">
        <v>56</v>
      </c>
      <c r="K2520" s="3">
        <v>4</v>
      </c>
      <c r="L2520" s="3" t="s">
        <v>151</v>
      </c>
      <c r="M2520" s="3" t="str">
        <f>IF(shopping_behavior_updated[[#This Row],[Subscription Status]]="","desconocido",shopping_behavior_updated[[#This Row],[Subscription Status]])</f>
        <v>No</v>
      </c>
      <c r="N2520" s="3" t="s">
        <v>73</v>
      </c>
      <c r="O2520" s="3" t="s">
        <v>151</v>
      </c>
      <c r="P2520" s="3" t="s">
        <v>151</v>
      </c>
      <c r="Q2520" s="3">
        <v>31</v>
      </c>
      <c r="R2520" s="3" t="s">
        <v>27</v>
      </c>
      <c r="S2520" s="3" t="s">
        <v>48</v>
      </c>
      <c r="T2520" s="3">
        <f>COUNTBLANK(shopping_behavior_updated[Customer ID])</f>
        <v>0</v>
      </c>
      <c r="U2520" s="3">
        <f>IF(IFERROR(VLOOKUP(shopping_behavior_updated[[#This Row],[Customer ID]],A2521:$A$3902,1,FALSE),0),1,0)</f>
        <v>0</v>
      </c>
    </row>
    <row r="2521" spans="1:21" x14ac:dyDescent="0.2">
      <c r="A2521" s="3">
        <v>2520</v>
      </c>
      <c r="B2521" s="3">
        <v>40</v>
      </c>
      <c r="C2521" s="3" t="s">
        <v>18</v>
      </c>
      <c r="D2521" s="3" t="s">
        <v>101</v>
      </c>
      <c r="E2521" s="3" t="s">
        <v>62</v>
      </c>
      <c r="F2521" s="3">
        <v>90</v>
      </c>
      <c r="G2521" s="3" t="s">
        <v>150</v>
      </c>
      <c r="H2521" s="3" t="s">
        <v>22</v>
      </c>
      <c r="I2521" s="3" t="s">
        <v>135</v>
      </c>
      <c r="J2521" s="3" t="s">
        <v>36</v>
      </c>
      <c r="K2521" s="3">
        <v>49</v>
      </c>
      <c r="L2521" s="3" t="s">
        <v>151</v>
      </c>
      <c r="M2521" s="3" t="str">
        <f>IF(shopping_behavior_updated[[#This Row],[Subscription Status]]="","desconocido",shopping_behavior_updated[[#This Row],[Subscription Status]])</f>
        <v>No</v>
      </c>
      <c r="N2521" s="3" t="s">
        <v>53</v>
      </c>
      <c r="O2521" s="3" t="s">
        <v>151</v>
      </c>
      <c r="P2521" s="3" t="s">
        <v>151</v>
      </c>
      <c r="Q2521" s="3">
        <v>21</v>
      </c>
      <c r="R2521" s="3" t="s">
        <v>38</v>
      </c>
      <c r="S2521" s="3" t="s">
        <v>57</v>
      </c>
      <c r="T2521" s="3">
        <f>COUNTBLANK(shopping_behavior_updated[Customer ID])</f>
        <v>0</v>
      </c>
      <c r="U2521" s="3">
        <f>IF(IFERROR(VLOOKUP(shopping_behavior_updated[[#This Row],[Customer ID]],A2522:$A$3902,1,FALSE),0),1,0)</f>
        <v>0</v>
      </c>
    </row>
    <row r="2522" spans="1:21" x14ac:dyDescent="0.2">
      <c r="A2522" s="3">
        <v>2521</v>
      </c>
      <c r="B2522" s="3">
        <v>64</v>
      </c>
      <c r="C2522" s="3" t="s">
        <v>18</v>
      </c>
      <c r="D2522" s="3" t="s">
        <v>101</v>
      </c>
      <c r="E2522" s="3" t="s">
        <v>62</v>
      </c>
      <c r="F2522" s="3">
        <v>56</v>
      </c>
      <c r="G2522" s="3" t="s">
        <v>114</v>
      </c>
      <c r="H2522" s="3" t="s">
        <v>22</v>
      </c>
      <c r="I2522" s="3" t="s">
        <v>135</v>
      </c>
      <c r="J2522" s="3" t="s">
        <v>52</v>
      </c>
      <c r="K2522" s="3">
        <v>31</v>
      </c>
      <c r="L2522" s="3" t="s">
        <v>151</v>
      </c>
      <c r="M2522" s="3" t="str">
        <f>IF(shopping_behavior_updated[[#This Row],[Subscription Status]]="","desconocido",shopping_behavior_updated[[#This Row],[Subscription Status]])</f>
        <v>No</v>
      </c>
      <c r="N2522" s="3" t="s">
        <v>44</v>
      </c>
      <c r="O2522" s="3" t="s">
        <v>151</v>
      </c>
      <c r="P2522" s="3" t="s">
        <v>151</v>
      </c>
      <c r="Q2522" s="3">
        <v>16</v>
      </c>
      <c r="R2522" s="3" t="s">
        <v>32</v>
      </c>
      <c r="S2522" s="3" t="s">
        <v>96</v>
      </c>
      <c r="T2522" s="3">
        <f>COUNTBLANK(shopping_behavior_updated[Customer ID])</f>
        <v>0</v>
      </c>
      <c r="U2522" s="3">
        <f>IF(IFERROR(VLOOKUP(shopping_behavior_updated[[#This Row],[Customer ID]],A2523:$A$3902,1,FALSE),0),1,0)</f>
        <v>0</v>
      </c>
    </row>
    <row r="2523" spans="1:21" x14ac:dyDescent="0.2">
      <c r="A2523" s="3">
        <v>2522</v>
      </c>
      <c r="B2523" s="3">
        <v>29</v>
      </c>
      <c r="C2523" s="3" t="s">
        <v>18</v>
      </c>
      <c r="D2523" s="3" t="s">
        <v>65</v>
      </c>
      <c r="E2523" s="3" t="s">
        <v>66</v>
      </c>
      <c r="F2523" s="3">
        <v>33</v>
      </c>
      <c r="G2523" s="3" t="s">
        <v>147</v>
      </c>
      <c r="H2523" s="3" t="s">
        <v>43</v>
      </c>
      <c r="I2523" s="3" t="s">
        <v>135</v>
      </c>
      <c r="J2523" s="3" t="s">
        <v>56</v>
      </c>
      <c r="K2523" s="3">
        <v>44</v>
      </c>
      <c r="L2523" s="3" t="s">
        <v>151</v>
      </c>
      <c r="M2523" s="3" t="str">
        <f>IF(shopping_behavior_updated[[#This Row],[Subscription Status]]="","desconocido",shopping_behavior_updated[[#This Row],[Subscription Status]])</f>
        <v>No</v>
      </c>
      <c r="N2523" s="3" t="s">
        <v>53</v>
      </c>
      <c r="O2523" s="3" t="s">
        <v>151</v>
      </c>
      <c r="P2523" s="3" t="s">
        <v>151</v>
      </c>
      <c r="Q2523" s="3">
        <v>18</v>
      </c>
      <c r="R2523" s="3" t="s">
        <v>45</v>
      </c>
      <c r="S2523" s="3" t="s">
        <v>96</v>
      </c>
      <c r="T2523" s="3">
        <f>COUNTBLANK(shopping_behavior_updated[Customer ID])</f>
        <v>0</v>
      </c>
      <c r="U2523" s="3">
        <f>IF(IFERROR(VLOOKUP(shopping_behavior_updated[[#This Row],[Customer ID]],A2524:$A$3902,1,FALSE),0),1,0)</f>
        <v>0</v>
      </c>
    </row>
    <row r="2524" spans="1:21" x14ac:dyDescent="0.2">
      <c r="A2524" s="3">
        <v>2523</v>
      </c>
      <c r="B2524" s="3">
        <v>20</v>
      </c>
      <c r="C2524" s="3" t="s">
        <v>18</v>
      </c>
      <c r="D2524" s="3" t="s">
        <v>132</v>
      </c>
      <c r="E2524" s="3" t="s">
        <v>66</v>
      </c>
      <c r="F2524" s="3">
        <v>53</v>
      </c>
      <c r="G2524" s="3" t="s">
        <v>34</v>
      </c>
      <c r="H2524" s="3" t="s">
        <v>35</v>
      </c>
      <c r="I2524" s="3" t="s">
        <v>77</v>
      </c>
      <c r="J2524" s="3" t="s">
        <v>24</v>
      </c>
      <c r="K2524" s="3">
        <v>25</v>
      </c>
      <c r="L2524" s="3" t="s">
        <v>151</v>
      </c>
      <c r="M2524" s="3" t="str">
        <f>IF(shopping_behavior_updated[[#This Row],[Subscription Status]]="","desconocido",shopping_behavior_updated[[#This Row],[Subscription Status]])</f>
        <v>No</v>
      </c>
      <c r="N2524" s="3" t="s">
        <v>69</v>
      </c>
      <c r="O2524" s="3" t="s">
        <v>151</v>
      </c>
      <c r="P2524" s="3" t="s">
        <v>151</v>
      </c>
      <c r="Q2524" s="3">
        <v>20</v>
      </c>
      <c r="R2524" s="3" t="s">
        <v>85</v>
      </c>
      <c r="S2524" s="3" t="s">
        <v>39</v>
      </c>
      <c r="T2524" s="3">
        <f>COUNTBLANK(shopping_behavior_updated[Customer ID])</f>
        <v>0</v>
      </c>
      <c r="U2524" s="3">
        <f>IF(IFERROR(VLOOKUP(shopping_behavior_updated[[#This Row],[Customer ID]],A2525:$A$3902,1,FALSE),0),1,0)</f>
        <v>0</v>
      </c>
    </row>
    <row r="2525" spans="1:21" x14ac:dyDescent="0.2">
      <c r="A2525" s="3">
        <v>2524</v>
      </c>
      <c r="B2525" s="3">
        <v>43</v>
      </c>
      <c r="C2525" s="3" t="s">
        <v>18</v>
      </c>
      <c r="D2525" s="3" t="s">
        <v>65</v>
      </c>
      <c r="E2525" s="3" t="s">
        <v>66</v>
      </c>
      <c r="F2525" s="3">
        <v>24</v>
      </c>
      <c r="G2525" s="3" t="s">
        <v>126</v>
      </c>
      <c r="H2525" s="3" t="s">
        <v>35</v>
      </c>
      <c r="I2525" s="3" t="s">
        <v>108</v>
      </c>
      <c r="J2525" s="3" t="s">
        <v>36</v>
      </c>
      <c r="K2525" s="3">
        <v>34</v>
      </c>
      <c r="L2525" s="3" t="s">
        <v>151</v>
      </c>
      <c r="M2525" s="3" t="str">
        <f>IF(shopping_behavior_updated[[#This Row],[Subscription Status]]="","desconocido",shopping_behavior_updated[[#This Row],[Subscription Status]])</f>
        <v>No</v>
      </c>
      <c r="N2525" s="3" t="s">
        <v>26</v>
      </c>
      <c r="O2525" s="3" t="s">
        <v>151</v>
      </c>
      <c r="P2525" s="3" t="s">
        <v>151</v>
      </c>
      <c r="Q2525" s="3">
        <v>21</v>
      </c>
      <c r="R2525" s="3" t="s">
        <v>74</v>
      </c>
      <c r="S2525" s="3" t="s">
        <v>48</v>
      </c>
      <c r="T2525" s="3">
        <f>COUNTBLANK(shopping_behavior_updated[Customer ID])</f>
        <v>0</v>
      </c>
      <c r="U2525" s="3">
        <f>IF(IFERROR(VLOOKUP(shopping_behavior_updated[[#This Row],[Customer ID]],A2526:$A$3902,1,FALSE),0),1,0)</f>
        <v>0</v>
      </c>
    </row>
    <row r="2526" spans="1:21" x14ac:dyDescent="0.2">
      <c r="A2526" s="3">
        <v>2525</v>
      </c>
      <c r="B2526" s="3">
        <v>60</v>
      </c>
      <c r="C2526" s="3" t="s">
        <v>18</v>
      </c>
      <c r="D2526" s="3" t="s">
        <v>61</v>
      </c>
      <c r="E2526" s="3" t="s">
        <v>62</v>
      </c>
      <c r="F2526" s="3">
        <v>59</v>
      </c>
      <c r="G2526" s="3" t="s">
        <v>110</v>
      </c>
      <c r="H2526" s="3" t="s">
        <v>43</v>
      </c>
      <c r="I2526" s="3" t="s">
        <v>72</v>
      </c>
      <c r="J2526" s="3" t="s">
        <v>36</v>
      </c>
      <c r="K2526" s="3">
        <v>37</v>
      </c>
      <c r="L2526" s="3" t="s">
        <v>151</v>
      </c>
      <c r="M2526" s="3" t="str">
        <f>IF(shopping_behavior_updated[[#This Row],[Subscription Status]]="","desconocido",shopping_behavior_updated[[#This Row],[Subscription Status]])</f>
        <v>No</v>
      </c>
      <c r="N2526" s="3" t="s">
        <v>26</v>
      </c>
      <c r="O2526" s="3" t="s">
        <v>151</v>
      </c>
      <c r="P2526" s="3" t="s">
        <v>151</v>
      </c>
      <c r="Q2526" s="3">
        <v>23</v>
      </c>
      <c r="R2526" s="3" t="s">
        <v>38</v>
      </c>
      <c r="S2526" s="3" t="s">
        <v>57</v>
      </c>
      <c r="T2526" s="3">
        <f>COUNTBLANK(shopping_behavior_updated[Customer ID])</f>
        <v>0</v>
      </c>
      <c r="U2526" s="3">
        <f>IF(IFERROR(VLOOKUP(shopping_behavior_updated[[#This Row],[Customer ID]],A2527:$A$3902,1,FALSE),0),1,0)</f>
        <v>0</v>
      </c>
    </row>
    <row r="2527" spans="1:21" x14ac:dyDescent="0.2">
      <c r="A2527" s="3">
        <v>2526</v>
      </c>
      <c r="B2527" s="3">
        <v>39</v>
      </c>
      <c r="C2527" s="3" t="s">
        <v>18</v>
      </c>
      <c r="D2527" s="3" t="s">
        <v>29</v>
      </c>
      <c r="E2527" s="3" t="s">
        <v>20</v>
      </c>
      <c r="F2527" s="3">
        <v>72</v>
      </c>
      <c r="G2527" s="3" t="s">
        <v>21</v>
      </c>
      <c r="H2527" s="3" t="s">
        <v>43</v>
      </c>
      <c r="I2527" s="3" t="s">
        <v>72</v>
      </c>
      <c r="J2527" s="3" t="s">
        <v>24</v>
      </c>
      <c r="K2527" s="3">
        <v>42</v>
      </c>
      <c r="L2527" s="3" t="s">
        <v>151</v>
      </c>
      <c r="M2527" s="3" t="str">
        <f>IF(shopping_behavior_updated[[#This Row],[Subscription Status]]="","desconocido",shopping_behavior_updated[[#This Row],[Subscription Status]])</f>
        <v>No</v>
      </c>
      <c r="N2527" s="3" t="s">
        <v>53</v>
      </c>
      <c r="O2527" s="3" t="s">
        <v>151</v>
      </c>
      <c r="P2527" s="3" t="s">
        <v>151</v>
      </c>
      <c r="Q2527" s="3">
        <v>20</v>
      </c>
      <c r="R2527" s="3" t="s">
        <v>45</v>
      </c>
      <c r="S2527" s="3" t="s">
        <v>39</v>
      </c>
      <c r="T2527" s="3">
        <f>COUNTBLANK(shopping_behavior_updated[Customer ID])</f>
        <v>0</v>
      </c>
      <c r="U2527" s="3">
        <f>IF(IFERROR(VLOOKUP(shopping_behavior_updated[[#This Row],[Customer ID]],A2528:$A$3902,1,FALSE),0),1,0)</f>
        <v>0</v>
      </c>
    </row>
    <row r="2528" spans="1:21" x14ac:dyDescent="0.2">
      <c r="A2528" s="3">
        <v>2527</v>
      </c>
      <c r="B2528" s="3">
        <v>47</v>
      </c>
      <c r="C2528" s="3" t="s">
        <v>18</v>
      </c>
      <c r="D2528" s="3" t="s">
        <v>58</v>
      </c>
      <c r="E2528" s="3" t="s">
        <v>20</v>
      </c>
      <c r="F2528" s="3">
        <v>28</v>
      </c>
      <c r="G2528" s="3" t="s">
        <v>42</v>
      </c>
      <c r="H2528" s="3" t="s">
        <v>35</v>
      </c>
      <c r="I2528" s="3" t="s">
        <v>99</v>
      </c>
      <c r="J2528" s="3" t="s">
        <v>36</v>
      </c>
      <c r="K2528" s="3">
        <v>34</v>
      </c>
      <c r="L2528" s="3" t="s">
        <v>151</v>
      </c>
      <c r="M2528" s="3" t="str">
        <f>IF(shopping_behavior_updated[[#This Row],[Subscription Status]]="","desconocido",shopping_behavior_updated[[#This Row],[Subscription Status]])</f>
        <v>No</v>
      </c>
      <c r="N2528" s="3" t="s">
        <v>26</v>
      </c>
      <c r="O2528" s="3" t="s">
        <v>151</v>
      </c>
      <c r="P2528" s="3" t="s">
        <v>151</v>
      </c>
      <c r="Q2528" s="3">
        <v>30</v>
      </c>
      <c r="R2528" s="3" t="s">
        <v>45</v>
      </c>
      <c r="S2528" s="3" t="s">
        <v>75</v>
      </c>
      <c r="T2528" s="3">
        <f>COUNTBLANK(shopping_behavior_updated[Customer ID])</f>
        <v>0</v>
      </c>
      <c r="U2528" s="3">
        <f>IF(IFERROR(VLOOKUP(shopping_behavior_updated[[#This Row],[Customer ID]],A2529:$A$3902,1,FALSE),0),1,0)</f>
        <v>0</v>
      </c>
    </row>
    <row r="2529" spans="1:21" x14ac:dyDescent="0.2">
      <c r="A2529" s="3">
        <v>2528</v>
      </c>
      <c r="B2529" s="3">
        <v>19</v>
      </c>
      <c r="C2529" s="3" t="s">
        <v>18</v>
      </c>
      <c r="D2529" s="3" t="s">
        <v>94</v>
      </c>
      <c r="E2529" s="3" t="s">
        <v>20</v>
      </c>
      <c r="F2529" s="3">
        <v>36</v>
      </c>
      <c r="G2529" s="3" t="s">
        <v>114</v>
      </c>
      <c r="H2529" s="3" t="s">
        <v>43</v>
      </c>
      <c r="I2529" s="3" t="s">
        <v>79</v>
      </c>
      <c r="J2529" s="3" t="s">
        <v>56</v>
      </c>
      <c r="K2529" s="3">
        <v>36</v>
      </c>
      <c r="L2529" s="3" t="s">
        <v>151</v>
      </c>
      <c r="M2529" s="3" t="str">
        <f>IF(shopping_behavior_updated[[#This Row],[Subscription Status]]="","desconocido",shopping_behavior_updated[[#This Row],[Subscription Status]])</f>
        <v>No</v>
      </c>
      <c r="N2529" s="3" t="s">
        <v>26</v>
      </c>
      <c r="O2529" s="3" t="s">
        <v>151</v>
      </c>
      <c r="P2529" s="3" t="s">
        <v>151</v>
      </c>
      <c r="Q2529" s="3">
        <v>33</v>
      </c>
      <c r="R2529" s="3" t="s">
        <v>74</v>
      </c>
      <c r="S2529" s="3" t="s">
        <v>96</v>
      </c>
      <c r="T2529" s="3">
        <f>COUNTBLANK(shopping_behavior_updated[Customer ID])</f>
        <v>0</v>
      </c>
      <c r="U2529" s="3">
        <f>IF(IFERROR(VLOOKUP(shopping_behavior_updated[[#This Row],[Customer ID]],A2530:$A$3902,1,FALSE),0),1,0)</f>
        <v>0</v>
      </c>
    </row>
    <row r="2530" spans="1:21" x14ac:dyDescent="0.2">
      <c r="A2530" s="3">
        <v>2529</v>
      </c>
      <c r="B2530" s="3">
        <v>52</v>
      </c>
      <c r="C2530" s="3" t="s">
        <v>18</v>
      </c>
      <c r="D2530" s="3" t="s">
        <v>105</v>
      </c>
      <c r="E2530" s="3" t="s">
        <v>66</v>
      </c>
      <c r="F2530" s="3">
        <v>47</v>
      </c>
      <c r="G2530" s="3" t="s">
        <v>89</v>
      </c>
      <c r="H2530" s="3" t="s">
        <v>35</v>
      </c>
      <c r="I2530" s="3" t="s">
        <v>99</v>
      </c>
      <c r="J2530" s="3" t="s">
        <v>56</v>
      </c>
      <c r="K2530" s="3">
        <v>47</v>
      </c>
      <c r="L2530" s="3" t="s">
        <v>151</v>
      </c>
      <c r="M2530" s="3" t="str">
        <f>IF(shopping_behavior_updated[[#This Row],[Subscription Status]]="","desconocido",shopping_behavior_updated[[#This Row],[Subscription Status]])</f>
        <v>No</v>
      </c>
      <c r="N2530" s="3" t="s">
        <v>69</v>
      </c>
      <c r="O2530" s="3" t="s">
        <v>151</v>
      </c>
      <c r="P2530" s="3" t="s">
        <v>151</v>
      </c>
      <c r="Q2530" s="3">
        <v>31</v>
      </c>
      <c r="R2530" s="3" t="s">
        <v>85</v>
      </c>
      <c r="S2530" s="3" t="s">
        <v>87</v>
      </c>
      <c r="T2530" s="3">
        <f>COUNTBLANK(shopping_behavior_updated[Customer ID])</f>
        <v>0</v>
      </c>
      <c r="U2530" s="3">
        <f>IF(IFERROR(VLOOKUP(shopping_behavior_updated[[#This Row],[Customer ID]],A2531:$A$3902,1,FALSE),0),1,0)</f>
        <v>0</v>
      </c>
    </row>
    <row r="2531" spans="1:21" x14ac:dyDescent="0.2">
      <c r="A2531" s="3">
        <v>2530</v>
      </c>
      <c r="B2531" s="3">
        <v>34</v>
      </c>
      <c r="C2531" s="3" t="s">
        <v>18</v>
      </c>
      <c r="D2531" s="3" t="s">
        <v>142</v>
      </c>
      <c r="E2531" s="3" t="s">
        <v>66</v>
      </c>
      <c r="F2531" s="3">
        <v>62</v>
      </c>
      <c r="G2531" s="3" t="s">
        <v>121</v>
      </c>
      <c r="H2531" s="3" t="s">
        <v>43</v>
      </c>
      <c r="I2531" s="3" t="s">
        <v>135</v>
      </c>
      <c r="J2531" s="3" t="s">
        <v>36</v>
      </c>
      <c r="K2531" s="3">
        <v>47</v>
      </c>
      <c r="L2531" s="3" t="s">
        <v>151</v>
      </c>
      <c r="M2531" s="3" t="str">
        <f>IF(shopping_behavior_updated[[#This Row],[Subscription Status]]="","desconocido",shopping_behavior_updated[[#This Row],[Subscription Status]])</f>
        <v>No</v>
      </c>
      <c r="N2531" s="3" t="s">
        <v>44</v>
      </c>
      <c r="O2531" s="3" t="s">
        <v>151</v>
      </c>
      <c r="P2531" s="3" t="s">
        <v>151</v>
      </c>
      <c r="Q2531" s="3">
        <v>48</v>
      </c>
      <c r="R2531" s="3" t="s">
        <v>74</v>
      </c>
      <c r="S2531" s="3" t="s">
        <v>87</v>
      </c>
      <c r="T2531" s="3">
        <f>COUNTBLANK(shopping_behavior_updated[Customer ID])</f>
        <v>0</v>
      </c>
      <c r="U2531" s="3">
        <f>IF(IFERROR(VLOOKUP(shopping_behavior_updated[[#This Row],[Customer ID]],A2532:$A$3902,1,FALSE),0),1,0)</f>
        <v>0</v>
      </c>
    </row>
    <row r="2532" spans="1:21" x14ac:dyDescent="0.2">
      <c r="A2532" s="3">
        <v>2531</v>
      </c>
      <c r="B2532" s="3">
        <v>25</v>
      </c>
      <c r="C2532" s="3" t="s">
        <v>18</v>
      </c>
      <c r="D2532" s="3" t="s">
        <v>86</v>
      </c>
      <c r="E2532" s="3" t="s">
        <v>20</v>
      </c>
      <c r="F2532" s="3">
        <v>98</v>
      </c>
      <c r="G2532" s="3" t="s">
        <v>34</v>
      </c>
      <c r="H2532" s="3" t="s">
        <v>35</v>
      </c>
      <c r="I2532" s="3" t="s">
        <v>108</v>
      </c>
      <c r="J2532" s="3" t="s">
        <v>36</v>
      </c>
      <c r="K2532" s="3">
        <v>36</v>
      </c>
      <c r="L2532" s="3" t="s">
        <v>151</v>
      </c>
      <c r="M2532" s="3" t="str">
        <f>IF(shopping_behavior_updated[[#This Row],[Subscription Status]]="","desconocido",shopping_behavior_updated[[#This Row],[Subscription Status]])</f>
        <v>No</v>
      </c>
      <c r="N2532" s="3" t="s">
        <v>37</v>
      </c>
      <c r="O2532" s="3" t="s">
        <v>151</v>
      </c>
      <c r="P2532" s="3" t="s">
        <v>151</v>
      </c>
      <c r="Q2532" s="3">
        <v>28</v>
      </c>
      <c r="R2532" s="3" t="s">
        <v>85</v>
      </c>
      <c r="S2532" s="3" t="s">
        <v>39</v>
      </c>
      <c r="T2532" s="3">
        <f>COUNTBLANK(shopping_behavior_updated[Customer ID])</f>
        <v>0</v>
      </c>
      <c r="U2532" s="3">
        <f>IF(IFERROR(VLOOKUP(shopping_behavior_updated[[#This Row],[Customer ID]],A2533:$A$3902,1,FALSE),0),1,0)</f>
        <v>0</v>
      </c>
    </row>
    <row r="2533" spans="1:21" x14ac:dyDescent="0.2">
      <c r="A2533" s="3">
        <v>2532</v>
      </c>
      <c r="B2533" s="3">
        <v>43</v>
      </c>
      <c r="C2533" s="3" t="s">
        <v>18</v>
      </c>
      <c r="D2533" s="3" t="s">
        <v>40</v>
      </c>
      <c r="E2533" s="3" t="s">
        <v>41</v>
      </c>
      <c r="F2533" s="3">
        <v>28</v>
      </c>
      <c r="G2533" s="3" t="s">
        <v>104</v>
      </c>
      <c r="H2533" s="3" t="s">
        <v>43</v>
      </c>
      <c r="I2533" s="3" t="s">
        <v>82</v>
      </c>
      <c r="J2533" s="3" t="s">
        <v>52</v>
      </c>
      <c r="K2533" s="3">
        <v>46</v>
      </c>
      <c r="L2533" s="3" t="s">
        <v>151</v>
      </c>
      <c r="M2533" s="3" t="str">
        <f>IF(shopping_behavior_updated[[#This Row],[Subscription Status]]="","desconocido",shopping_behavior_updated[[#This Row],[Subscription Status]])</f>
        <v>No</v>
      </c>
      <c r="N2533" s="3" t="s">
        <v>37</v>
      </c>
      <c r="O2533" s="3" t="s">
        <v>151</v>
      </c>
      <c r="P2533" s="3" t="s">
        <v>151</v>
      </c>
      <c r="Q2533" s="3">
        <v>7</v>
      </c>
      <c r="R2533" s="3" t="s">
        <v>32</v>
      </c>
      <c r="S2533" s="3" t="s">
        <v>96</v>
      </c>
      <c r="T2533" s="3">
        <f>COUNTBLANK(shopping_behavior_updated[Customer ID])</f>
        <v>0</v>
      </c>
      <c r="U2533" s="3">
        <f>IF(IFERROR(VLOOKUP(shopping_behavior_updated[[#This Row],[Customer ID]],A2534:$A$3902,1,FALSE),0),1,0)</f>
        <v>0</v>
      </c>
    </row>
    <row r="2534" spans="1:21" x14ac:dyDescent="0.2">
      <c r="A2534" s="3">
        <v>2533</v>
      </c>
      <c r="B2534" s="3">
        <v>55</v>
      </c>
      <c r="C2534" s="3" t="s">
        <v>18</v>
      </c>
      <c r="D2534" s="3" t="s">
        <v>124</v>
      </c>
      <c r="E2534" s="3" t="s">
        <v>20</v>
      </c>
      <c r="F2534" s="3">
        <v>86</v>
      </c>
      <c r="G2534" s="3" t="s">
        <v>144</v>
      </c>
      <c r="H2534" s="3" t="s">
        <v>35</v>
      </c>
      <c r="I2534" s="3" t="s">
        <v>60</v>
      </c>
      <c r="J2534" s="3" t="s">
        <v>52</v>
      </c>
      <c r="K2534" s="3">
        <v>26</v>
      </c>
      <c r="L2534" s="3" t="s">
        <v>151</v>
      </c>
      <c r="M2534" s="3" t="str">
        <f>IF(shopping_behavior_updated[[#This Row],[Subscription Status]]="","desconocido",shopping_behavior_updated[[#This Row],[Subscription Status]])</f>
        <v>No</v>
      </c>
      <c r="N2534" s="3" t="s">
        <v>44</v>
      </c>
      <c r="O2534" s="3" t="s">
        <v>151</v>
      </c>
      <c r="P2534" s="3" t="s">
        <v>151</v>
      </c>
      <c r="Q2534" s="3">
        <v>4</v>
      </c>
      <c r="R2534" s="3" t="s">
        <v>85</v>
      </c>
      <c r="S2534" s="3" t="s">
        <v>39</v>
      </c>
      <c r="T2534" s="3">
        <f>COUNTBLANK(shopping_behavior_updated[Customer ID])</f>
        <v>0</v>
      </c>
      <c r="U2534" s="3">
        <f>IF(IFERROR(VLOOKUP(shopping_behavior_updated[[#This Row],[Customer ID]],A2535:$A$3902,1,FALSE),0),1,0)</f>
        <v>0</v>
      </c>
    </row>
    <row r="2535" spans="1:21" x14ac:dyDescent="0.2">
      <c r="A2535" s="3">
        <v>2534</v>
      </c>
      <c r="B2535" s="3">
        <v>66</v>
      </c>
      <c r="C2535" s="3" t="s">
        <v>18</v>
      </c>
      <c r="D2535" s="3" t="s">
        <v>105</v>
      </c>
      <c r="E2535" s="3" t="s">
        <v>66</v>
      </c>
      <c r="F2535" s="3">
        <v>46</v>
      </c>
      <c r="G2535" s="3" t="s">
        <v>137</v>
      </c>
      <c r="H2535" s="3" t="s">
        <v>35</v>
      </c>
      <c r="I2535" s="3" t="s">
        <v>143</v>
      </c>
      <c r="J2535" s="3" t="s">
        <v>52</v>
      </c>
      <c r="K2535" s="3">
        <v>31</v>
      </c>
      <c r="L2535" s="3" t="s">
        <v>151</v>
      </c>
      <c r="M2535" s="3" t="str">
        <f>IF(shopping_behavior_updated[[#This Row],[Subscription Status]]="","desconocido",shopping_behavior_updated[[#This Row],[Subscription Status]])</f>
        <v>No</v>
      </c>
      <c r="N2535" s="3" t="s">
        <v>53</v>
      </c>
      <c r="O2535" s="3" t="s">
        <v>151</v>
      </c>
      <c r="P2535" s="3" t="s">
        <v>151</v>
      </c>
      <c r="Q2535" s="3">
        <v>49</v>
      </c>
      <c r="R2535" s="3" t="s">
        <v>32</v>
      </c>
      <c r="S2535" s="3" t="s">
        <v>75</v>
      </c>
      <c r="T2535" s="3">
        <f>COUNTBLANK(shopping_behavior_updated[Customer ID])</f>
        <v>0</v>
      </c>
      <c r="U2535" s="3">
        <f>IF(IFERROR(VLOOKUP(shopping_behavior_updated[[#This Row],[Customer ID]],A2536:$A$3902,1,FALSE),0),1,0)</f>
        <v>0</v>
      </c>
    </row>
    <row r="2536" spans="1:21" x14ac:dyDescent="0.2">
      <c r="A2536" s="3">
        <v>2535</v>
      </c>
      <c r="B2536" s="3">
        <v>41</v>
      </c>
      <c r="C2536" s="3" t="s">
        <v>18</v>
      </c>
      <c r="D2536" s="3" t="s">
        <v>88</v>
      </c>
      <c r="E2536" s="3" t="s">
        <v>66</v>
      </c>
      <c r="F2536" s="3">
        <v>42</v>
      </c>
      <c r="G2536" s="3" t="s">
        <v>140</v>
      </c>
      <c r="H2536" s="3" t="s">
        <v>91</v>
      </c>
      <c r="I2536" s="3" t="s">
        <v>107</v>
      </c>
      <c r="J2536" s="3" t="s">
        <v>56</v>
      </c>
      <c r="K2536" s="3">
        <v>32</v>
      </c>
      <c r="L2536" s="3" t="s">
        <v>151</v>
      </c>
      <c r="M2536" s="3" t="str">
        <f>IF(shopping_behavior_updated[[#This Row],[Subscription Status]]="","desconocido",shopping_behavior_updated[[#This Row],[Subscription Status]])</f>
        <v>No</v>
      </c>
      <c r="N2536" s="3" t="s">
        <v>37</v>
      </c>
      <c r="O2536" s="3" t="s">
        <v>151</v>
      </c>
      <c r="P2536" s="3" t="s">
        <v>151</v>
      </c>
      <c r="Q2536" s="3">
        <v>22</v>
      </c>
      <c r="R2536" s="3" t="s">
        <v>32</v>
      </c>
      <c r="S2536" s="3" t="s">
        <v>39</v>
      </c>
      <c r="T2536" s="3">
        <f>COUNTBLANK(shopping_behavior_updated[Customer ID])</f>
        <v>0</v>
      </c>
      <c r="U2536" s="3">
        <f>IF(IFERROR(VLOOKUP(shopping_behavior_updated[[#This Row],[Customer ID]],A2537:$A$3902,1,FALSE),0),1,0)</f>
        <v>0</v>
      </c>
    </row>
    <row r="2537" spans="1:21" x14ac:dyDescent="0.2">
      <c r="A2537" s="3">
        <v>2536</v>
      </c>
      <c r="B2537" s="3">
        <v>47</v>
      </c>
      <c r="C2537" s="3" t="s">
        <v>18</v>
      </c>
      <c r="D2537" s="3" t="s">
        <v>61</v>
      </c>
      <c r="E2537" s="3" t="s">
        <v>62</v>
      </c>
      <c r="F2537" s="3">
        <v>80</v>
      </c>
      <c r="G2537" s="3" t="s">
        <v>128</v>
      </c>
      <c r="H2537" s="3" t="s">
        <v>35</v>
      </c>
      <c r="I2537" s="3" t="s">
        <v>72</v>
      </c>
      <c r="J2537" s="3" t="s">
        <v>24</v>
      </c>
      <c r="K2537" s="3">
        <v>39</v>
      </c>
      <c r="L2537" s="3" t="s">
        <v>151</v>
      </c>
      <c r="M2537" s="3" t="str">
        <f>IF(shopping_behavior_updated[[#This Row],[Subscription Status]]="","desconocido",shopping_behavior_updated[[#This Row],[Subscription Status]])</f>
        <v>No</v>
      </c>
      <c r="N2537" s="3" t="s">
        <v>26</v>
      </c>
      <c r="O2537" s="3" t="s">
        <v>151</v>
      </c>
      <c r="P2537" s="3" t="s">
        <v>151</v>
      </c>
      <c r="Q2537" s="3">
        <v>39</v>
      </c>
      <c r="R2537" s="3" t="s">
        <v>74</v>
      </c>
      <c r="S2537" s="3" t="s">
        <v>28</v>
      </c>
      <c r="T2537" s="3">
        <f>COUNTBLANK(shopping_behavior_updated[Customer ID])</f>
        <v>0</v>
      </c>
      <c r="U2537" s="3">
        <f>IF(IFERROR(VLOOKUP(shopping_behavior_updated[[#This Row],[Customer ID]],A2538:$A$3902,1,FALSE),0),1,0)</f>
        <v>0</v>
      </c>
    </row>
    <row r="2538" spans="1:21" x14ac:dyDescent="0.2">
      <c r="A2538" s="3">
        <v>2537</v>
      </c>
      <c r="B2538" s="3">
        <v>51</v>
      </c>
      <c r="C2538" s="3" t="s">
        <v>18</v>
      </c>
      <c r="D2538" s="3" t="s">
        <v>132</v>
      </c>
      <c r="E2538" s="3" t="s">
        <v>66</v>
      </c>
      <c r="F2538" s="3">
        <v>39</v>
      </c>
      <c r="G2538" s="3" t="s">
        <v>100</v>
      </c>
      <c r="H2538" s="3" t="s">
        <v>22</v>
      </c>
      <c r="I2538" s="3" t="s">
        <v>23</v>
      </c>
      <c r="J2538" s="3" t="s">
        <v>36</v>
      </c>
      <c r="K2538" s="3">
        <v>49</v>
      </c>
      <c r="L2538" s="3" t="s">
        <v>151</v>
      </c>
      <c r="M2538" s="3" t="str">
        <f>IF(shopping_behavior_updated[[#This Row],[Subscription Status]]="","desconocido",shopping_behavior_updated[[#This Row],[Subscription Status]])</f>
        <v>No</v>
      </c>
      <c r="N2538" s="3" t="s">
        <v>26</v>
      </c>
      <c r="O2538" s="3" t="s">
        <v>151</v>
      </c>
      <c r="P2538" s="3" t="s">
        <v>151</v>
      </c>
      <c r="Q2538" s="3">
        <v>45</v>
      </c>
      <c r="R2538" s="3" t="s">
        <v>45</v>
      </c>
      <c r="S2538" s="3" t="s">
        <v>96</v>
      </c>
      <c r="T2538" s="3">
        <f>COUNTBLANK(shopping_behavior_updated[Customer ID])</f>
        <v>0</v>
      </c>
      <c r="U2538" s="3">
        <f>IF(IFERROR(VLOOKUP(shopping_behavior_updated[[#This Row],[Customer ID]],A2539:$A$3902,1,FALSE),0),1,0)</f>
        <v>0</v>
      </c>
    </row>
    <row r="2539" spans="1:21" x14ac:dyDescent="0.2">
      <c r="A2539" s="3">
        <v>2538</v>
      </c>
      <c r="B2539" s="3">
        <v>44</v>
      </c>
      <c r="C2539" s="3" t="s">
        <v>18</v>
      </c>
      <c r="D2539" s="3" t="s">
        <v>61</v>
      </c>
      <c r="E2539" s="3" t="s">
        <v>62</v>
      </c>
      <c r="F2539" s="3">
        <v>49</v>
      </c>
      <c r="G2539" s="3" t="s">
        <v>30</v>
      </c>
      <c r="H2539" s="3" t="s">
        <v>43</v>
      </c>
      <c r="I2539" s="3" t="s">
        <v>72</v>
      </c>
      <c r="J2539" s="3" t="s">
        <v>52</v>
      </c>
      <c r="K2539" s="3">
        <v>41</v>
      </c>
      <c r="L2539" s="3" t="s">
        <v>151</v>
      </c>
      <c r="M2539" s="3" t="str">
        <f>IF(shopping_behavior_updated[[#This Row],[Subscription Status]]="","desconocido",shopping_behavior_updated[[#This Row],[Subscription Status]])</f>
        <v>No</v>
      </c>
      <c r="N2539" s="3" t="s">
        <v>69</v>
      </c>
      <c r="O2539" s="3" t="s">
        <v>151</v>
      </c>
      <c r="P2539" s="3" t="s">
        <v>151</v>
      </c>
      <c r="Q2539" s="3">
        <v>30</v>
      </c>
      <c r="R2539" s="3" t="s">
        <v>45</v>
      </c>
      <c r="S2539" s="3" t="s">
        <v>28</v>
      </c>
      <c r="T2539" s="3">
        <f>COUNTBLANK(shopping_behavior_updated[Customer ID])</f>
        <v>0</v>
      </c>
      <c r="U2539" s="3">
        <f>IF(IFERROR(VLOOKUP(shopping_behavior_updated[[#This Row],[Customer ID]],A2540:$A$3902,1,FALSE),0),1,0)</f>
        <v>0</v>
      </c>
    </row>
    <row r="2540" spans="1:21" x14ac:dyDescent="0.2">
      <c r="A2540" s="3">
        <v>2539</v>
      </c>
      <c r="B2540" s="3">
        <v>18</v>
      </c>
      <c r="C2540" s="3" t="s">
        <v>18</v>
      </c>
      <c r="D2540" s="3" t="s">
        <v>118</v>
      </c>
      <c r="E2540" s="3" t="s">
        <v>66</v>
      </c>
      <c r="F2540" s="3">
        <v>32</v>
      </c>
      <c r="G2540" s="3" t="s">
        <v>126</v>
      </c>
      <c r="H2540" s="3" t="s">
        <v>43</v>
      </c>
      <c r="I2540" s="3" t="s">
        <v>64</v>
      </c>
      <c r="J2540" s="3" t="s">
        <v>52</v>
      </c>
      <c r="K2540" s="3">
        <v>42</v>
      </c>
      <c r="L2540" s="3" t="s">
        <v>151</v>
      </c>
      <c r="M2540" s="3" t="str">
        <f>IF(shopping_behavior_updated[[#This Row],[Subscription Status]]="","desconocido",shopping_behavior_updated[[#This Row],[Subscription Status]])</f>
        <v>No</v>
      </c>
      <c r="N2540" s="3" t="s">
        <v>44</v>
      </c>
      <c r="O2540" s="3" t="s">
        <v>151</v>
      </c>
      <c r="P2540" s="3" t="s">
        <v>151</v>
      </c>
      <c r="Q2540" s="3">
        <v>33</v>
      </c>
      <c r="R2540" s="3" t="s">
        <v>38</v>
      </c>
      <c r="S2540" s="3" t="s">
        <v>75</v>
      </c>
      <c r="T2540" s="3">
        <f>COUNTBLANK(shopping_behavior_updated[Customer ID])</f>
        <v>0</v>
      </c>
      <c r="U2540" s="3">
        <f>IF(IFERROR(VLOOKUP(shopping_behavior_updated[[#This Row],[Customer ID]],A2541:$A$3902,1,FALSE),0),1,0)</f>
        <v>0</v>
      </c>
    </row>
    <row r="2541" spans="1:21" x14ac:dyDescent="0.2">
      <c r="A2541" s="3">
        <v>2540</v>
      </c>
      <c r="B2541" s="3">
        <v>33</v>
      </c>
      <c r="C2541" s="3" t="s">
        <v>18</v>
      </c>
      <c r="D2541" s="3" t="s">
        <v>40</v>
      </c>
      <c r="E2541" s="3" t="s">
        <v>41</v>
      </c>
      <c r="F2541" s="3">
        <v>73</v>
      </c>
      <c r="G2541" s="3" t="s">
        <v>34</v>
      </c>
      <c r="H2541" s="3" t="s">
        <v>43</v>
      </c>
      <c r="I2541" s="3" t="s">
        <v>72</v>
      </c>
      <c r="J2541" s="3" t="s">
        <v>56</v>
      </c>
      <c r="K2541" s="3">
        <v>41</v>
      </c>
      <c r="L2541" s="3" t="s">
        <v>151</v>
      </c>
      <c r="M2541" s="3" t="str">
        <f>IF(shopping_behavior_updated[[#This Row],[Subscription Status]]="","desconocido",shopping_behavior_updated[[#This Row],[Subscription Status]])</f>
        <v>No</v>
      </c>
      <c r="N2541" s="3" t="s">
        <v>44</v>
      </c>
      <c r="O2541" s="3" t="s">
        <v>151</v>
      </c>
      <c r="P2541" s="3" t="s">
        <v>151</v>
      </c>
      <c r="Q2541" s="3">
        <v>24</v>
      </c>
      <c r="R2541" s="3" t="s">
        <v>32</v>
      </c>
      <c r="S2541" s="3" t="s">
        <v>75</v>
      </c>
      <c r="T2541" s="3">
        <f>COUNTBLANK(shopping_behavior_updated[Customer ID])</f>
        <v>0</v>
      </c>
      <c r="U2541" s="3">
        <f>IF(IFERROR(VLOOKUP(shopping_behavior_updated[[#This Row],[Customer ID]],A2542:$A$3902,1,FALSE),0),1,0)</f>
        <v>0</v>
      </c>
    </row>
    <row r="2542" spans="1:21" x14ac:dyDescent="0.2">
      <c r="A2542" s="3">
        <v>2541</v>
      </c>
      <c r="B2542" s="3">
        <v>24</v>
      </c>
      <c r="C2542" s="3" t="s">
        <v>18</v>
      </c>
      <c r="D2542" s="3" t="s">
        <v>132</v>
      </c>
      <c r="E2542" s="3" t="s">
        <v>66</v>
      </c>
      <c r="F2542" s="3">
        <v>42</v>
      </c>
      <c r="G2542" s="3" t="s">
        <v>126</v>
      </c>
      <c r="H2542" s="3" t="s">
        <v>43</v>
      </c>
      <c r="I2542" s="3" t="s">
        <v>60</v>
      </c>
      <c r="J2542" s="3" t="s">
        <v>52</v>
      </c>
      <c r="K2542" s="3">
        <v>39</v>
      </c>
      <c r="L2542" s="3" t="s">
        <v>151</v>
      </c>
      <c r="M2542" s="3" t="str">
        <f>IF(shopping_behavior_updated[[#This Row],[Subscription Status]]="","desconocido",shopping_behavior_updated[[#This Row],[Subscription Status]])</f>
        <v>No</v>
      </c>
      <c r="N2542" s="3" t="s">
        <v>37</v>
      </c>
      <c r="O2542" s="3" t="s">
        <v>151</v>
      </c>
      <c r="P2542" s="3" t="s">
        <v>151</v>
      </c>
      <c r="Q2542" s="3">
        <v>11</v>
      </c>
      <c r="R2542" s="3" t="s">
        <v>85</v>
      </c>
      <c r="S2542" s="3" t="s">
        <v>57</v>
      </c>
      <c r="T2542" s="3">
        <f>COUNTBLANK(shopping_behavior_updated[Customer ID])</f>
        <v>0</v>
      </c>
      <c r="U2542" s="3">
        <f>IF(IFERROR(VLOOKUP(shopping_behavior_updated[[#This Row],[Customer ID]],A2543:$A$3902,1,FALSE),0),1,0)</f>
        <v>0</v>
      </c>
    </row>
    <row r="2543" spans="1:21" x14ac:dyDescent="0.2">
      <c r="A2543" s="3">
        <v>2542</v>
      </c>
      <c r="B2543" s="3">
        <v>33</v>
      </c>
      <c r="C2543" s="3" t="s">
        <v>18</v>
      </c>
      <c r="D2543" s="3" t="s">
        <v>118</v>
      </c>
      <c r="E2543" s="3" t="s">
        <v>66</v>
      </c>
      <c r="F2543" s="3">
        <v>58</v>
      </c>
      <c r="G2543" s="3" t="s">
        <v>148</v>
      </c>
      <c r="H2543" s="3" t="s">
        <v>43</v>
      </c>
      <c r="I2543" s="3" t="s">
        <v>64</v>
      </c>
      <c r="J2543" s="3" t="s">
        <v>36</v>
      </c>
      <c r="K2543" s="3">
        <v>27</v>
      </c>
      <c r="L2543" s="3" t="s">
        <v>151</v>
      </c>
      <c r="M2543" s="3" t="str">
        <f>IF(shopping_behavior_updated[[#This Row],[Subscription Status]]="","desconocido",shopping_behavior_updated[[#This Row],[Subscription Status]])</f>
        <v>No</v>
      </c>
      <c r="N2543" s="3" t="s">
        <v>44</v>
      </c>
      <c r="O2543" s="3" t="s">
        <v>151</v>
      </c>
      <c r="P2543" s="3" t="s">
        <v>151</v>
      </c>
      <c r="Q2543" s="3">
        <v>13</v>
      </c>
      <c r="R2543" s="3" t="s">
        <v>27</v>
      </c>
      <c r="S2543" s="3" t="s">
        <v>96</v>
      </c>
      <c r="T2543" s="3">
        <f>COUNTBLANK(shopping_behavior_updated[Customer ID])</f>
        <v>0</v>
      </c>
      <c r="U2543" s="3">
        <f>IF(IFERROR(VLOOKUP(shopping_behavior_updated[[#This Row],[Customer ID]],A2544:$A$3902,1,FALSE),0),1,0)</f>
        <v>0</v>
      </c>
    </row>
    <row r="2544" spans="1:21" x14ac:dyDescent="0.2">
      <c r="A2544" s="3">
        <v>2543</v>
      </c>
      <c r="B2544" s="3">
        <v>61</v>
      </c>
      <c r="C2544" s="3" t="s">
        <v>18</v>
      </c>
      <c r="D2544" s="3" t="s">
        <v>105</v>
      </c>
      <c r="E2544" s="3" t="s">
        <v>66</v>
      </c>
      <c r="F2544" s="3">
        <v>22</v>
      </c>
      <c r="G2544" s="3" t="s">
        <v>71</v>
      </c>
      <c r="H2544" s="3" t="s">
        <v>43</v>
      </c>
      <c r="I2544" s="3" t="s">
        <v>51</v>
      </c>
      <c r="J2544" s="3" t="s">
        <v>24</v>
      </c>
      <c r="K2544" s="3">
        <v>37</v>
      </c>
      <c r="L2544" s="3" t="s">
        <v>151</v>
      </c>
      <c r="M2544" s="3" t="str">
        <f>IF(shopping_behavior_updated[[#This Row],[Subscription Status]]="","desconocido",shopping_behavior_updated[[#This Row],[Subscription Status]])</f>
        <v>No</v>
      </c>
      <c r="N2544" s="3" t="s">
        <v>26</v>
      </c>
      <c r="O2544" s="3" t="s">
        <v>151</v>
      </c>
      <c r="P2544" s="3" t="s">
        <v>151</v>
      </c>
      <c r="Q2544" s="3">
        <v>27</v>
      </c>
      <c r="R2544" s="3" t="s">
        <v>45</v>
      </c>
      <c r="S2544" s="3" t="s">
        <v>48</v>
      </c>
      <c r="T2544" s="3">
        <f>COUNTBLANK(shopping_behavior_updated[Customer ID])</f>
        <v>0</v>
      </c>
      <c r="U2544" s="3">
        <f>IF(IFERROR(VLOOKUP(shopping_behavior_updated[[#This Row],[Customer ID]],A2545:$A$3902,1,FALSE),0),1,0)</f>
        <v>0</v>
      </c>
    </row>
    <row r="2545" spans="1:21" x14ac:dyDescent="0.2">
      <c r="A2545" s="3">
        <v>2544</v>
      </c>
      <c r="B2545" s="3">
        <v>27</v>
      </c>
      <c r="C2545" s="3" t="s">
        <v>18</v>
      </c>
      <c r="D2545" s="3" t="s">
        <v>118</v>
      </c>
      <c r="E2545" s="3" t="s">
        <v>66</v>
      </c>
      <c r="F2545" s="3">
        <v>56</v>
      </c>
      <c r="G2545" s="3" t="s">
        <v>63</v>
      </c>
      <c r="H2545" s="3" t="s">
        <v>22</v>
      </c>
      <c r="I2545" s="3" t="s">
        <v>99</v>
      </c>
      <c r="J2545" s="3" t="s">
        <v>36</v>
      </c>
      <c r="K2545" s="3">
        <v>27</v>
      </c>
      <c r="L2545" s="3" t="s">
        <v>151</v>
      </c>
      <c r="M2545" s="3" t="str">
        <f>IF(shopping_behavior_updated[[#This Row],[Subscription Status]]="","desconocido",shopping_behavior_updated[[#This Row],[Subscription Status]])</f>
        <v>No</v>
      </c>
      <c r="N2545" s="3" t="s">
        <v>44</v>
      </c>
      <c r="O2545" s="3" t="s">
        <v>151</v>
      </c>
      <c r="P2545" s="3" t="s">
        <v>151</v>
      </c>
      <c r="Q2545" s="3">
        <v>30</v>
      </c>
      <c r="R2545" s="3" t="s">
        <v>45</v>
      </c>
      <c r="S2545" s="3" t="s">
        <v>75</v>
      </c>
      <c r="T2545" s="3">
        <f>COUNTBLANK(shopping_behavior_updated[Customer ID])</f>
        <v>0</v>
      </c>
      <c r="U2545" s="3">
        <f>IF(IFERROR(VLOOKUP(shopping_behavior_updated[[#This Row],[Customer ID]],A2546:$A$3902,1,FALSE),0),1,0)</f>
        <v>0</v>
      </c>
    </row>
    <row r="2546" spans="1:21" x14ac:dyDescent="0.2">
      <c r="A2546" s="3">
        <v>2545</v>
      </c>
      <c r="B2546" s="3">
        <v>46</v>
      </c>
      <c r="C2546" s="3" t="s">
        <v>18</v>
      </c>
      <c r="D2546" s="3" t="s">
        <v>94</v>
      </c>
      <c r="E2546" s="3" t="s">
        <v>20</v>
      </c>
      <c r="F2546" s="3">
        <v>70</v>
      </c>
      <c r="G2546" s="3" t="s">
        <v>78</v>
      </c>
      <c r="H2546" s="3" t="s">
        <v>43</v>
      </c>
      <c r="I2546" s="3" t="s">
        <v>107</v>
      </c>
      <c r="J2546" s="3" t="s">
        <v>36</v>
      </c>
      <c r="K2546" s="3">
        <v>25</v>
      </c>
      <c r="L2546" s="3" t="s">
        <v>151</v>
      </c>
      <c r="M2546" s="3" t="str">
        <f>IF(shopping_behavior_updated[[#This Row],[Subscription Status]]="","desconocido",shopping_behavior_updated[[#This Row],[Subscription Status]])</f>
        <v>No</v>
      </c>
      <c r="N2546" s="3" t="s">
        <v>44</v>
      </c>
      <c r="O2546" s="3" t="s">
        <v>151</v>
      </c>
      <c r="P2546" s="3" t="s">
        <v>151</v>
      </c>
      <c r="Q2546" s="3">
        <v>39</v>
      </c>
      <c r="R2546" s="3" t="s">
        <v>27</v>
      </c>
      <c r="S2546" s="3" t="s">
        <v>57</v>
      </c>
      <c r="T2546" s="3">
        <f>COUNTBLANK(shopping_behavior_updated[Customer ID])</f>
        <v>0</v>
      </c>
      <c r="U2546" s="3">
        <f>IF(IFERROR(VLOOKUP(shopping_behavior_updated[[#This Row],[Customer ID]],A2547:$A$3902,1,FALSE),0),1,0)</f>
        <v>0</v>
      </c>
    </row>
    <row r="2547" spans="1:21" x14ac:dyDescent="0.2">
      <c r="A2547" s="3">
        <v>2546</v>
      </c>
      <c r="B2547" s="3">
        <v>38</v>
      </c>
      <c r="C2547" s="3" t="s">
        <v>18</v>
      </c>
      <c r="D2547" s="3" t="s">
        <v>70</v>
      </c>
      <c r="E2547" s="3" t="s">
        <v>41</v>
      </c>
      <c r="F2547" s="3">
        <v>50</v>
      </c>
      <c r="G2547" s="3" t="s">
        <v>104</v>
      </c>
      <c r="H2547" s="3" t="s">
        <v>22</v>
      </c>
      <c r="I2547" s="3" t="s">
        <v>77</v>
      </c>
      <c r="J2547" s="3" t="s">
        <v>36</v>
      </c>
      <c r="K2547" s="3">
        <v>39</v>
      </c>
      <c r="L2547" s="3" t="s">
        <v>151</v>
      </c>
      <c r="M2547" s="3" t="str">
        <f>IF(shopping_behavior_updated[[#This Row],[Subscription Status]]="","desconocido",shopping_behavior_updated[[#This Row],[Subscription Status]])</f>
        <v>No</v>
      </c>
      <c r="N2547" s="3" t="s">
        <v>37</v>
      </c>
      <c r="O2547" s="3" t="s">
        <v>151</v>
      </c>
      <c r="P2547" s="3" t="s">
        <v>151</v>
      </c>
      <c r="Q2547" s="3">
        <v>10</v>
      </c>
      <c r="R2547" s="3" t="s">
        <v>85</v>
      </c>
      <c r="S2547" s="3" t="s">
        <v>48</v>
      </c>
      <c r="T2547" s="3">
        <f>COUNTBLANK(shopping_behavior_updated[Customer ID])</f>
        <v>0</v>
      </c>
      <c r="U2547" s="3">
        <f>IF(IFERROR(VLOOKUP(shopping_behavior_updated[[#This Row],[Customer ID]],A2548:$A$3902,1,FALSE),0),1,0)</f>
        <v>0</v>
      </c>
    </row>
    <row r="2548" spans="1:21" x14ac:dyDescent="0.2">
      <c r="A2548" s="3">
        <v>2547</v>
      </c>
      <c r="B2548" s="3">
        <v>63</v>
      </c>
      <c r="C2548" s="3" t="s">
        <v>18</v>
      </c>
      <c r="D2548" s="3" t="s">
        <v>136</v>
      </c>
      <c r="E2548" s="3" t="s">
        <v>41</v>
      </c>
      <c r="F2548" s="3">
        <v>21</v>
      </c>
      <c r="G2548" s="3" t="s">
        <v>104</v>
      </c>
      <c r="H2548" s="3" t="s">
        <v>22</v>
      </c>
      <c r="I2548" s="3" t="s">
        <v>23</v>
      </c>
      <c r="J2548" s="3" t="s">
        <v>52</v>
      </c>
      <c r="K2548" s="3">
        <v>3</v>
      </c>
      <c r="L2548" s="3" t="s">
        <v>151</v>
      </c>
      <c r="M2548" s="3" t="str">
        <f>IF(shopping_behavior_updated[[#This Row],[Subscription Status]]="","desconocido",shopping_behavior_updated[[#This Row],[Subscription Status]])</f>
        <v>No</v>
      </c>
      <c r="N2548" s="3" t="s">
        <v>26</v>
      </c>
      <c r="O2548" s="3" t="s">
        <v>151</v>
      </c>
      <c r="P2548" s="3" t="s">
        <v>151</v>
      </c>
      <c r="Q2548" s="3">
        <v>4</v>
      </c>
      <c r="R2548" s="3" t="s">
        <v>38</v>
      </c>
      <c r="S2548" s="3" t="s">
        <v>57</v>
      </c>
      <c r="T2548" s="3">
        <f>COUNTBLANK(shopping_behavior_updated[Customer ID])</f>
        <v>0</v>
      </c>
      <c r="U2548" s="3">
        <f>IF(IFERROR(VLOOKUP(shopping_behavior_updated[[#This Row],[Customer ID]],A2549:$A$3902,1,FALSE),0),1,0)</f>
        <v>0</v>
      </c>
    </row>
    <row r="2549" spans="1:21" x14ac:dyDescent="0.2">
      <c r="A2549" s="3">
        <v>2548</v>
      </c>
      <c r="B2549" s="3">
        <v>47</v>
      </c>
      <c r="C2549" s="3" t="s">
        <v>18</v>
      </c>
      <c r="D2549" s="3" t="s">
        <v>101</v>
      </c>
      <c r="E2549" s="3" t="s">
        <v>62</v>
      </c>
      <c r="F2549" s="3">
        <v>97</v>
      </c>
      <c r="G2549" s="3" t="s">
        <v>90</v>
      </c>
      <c r="H2549" s="3" t="s">
        <v>43</v>
      </c>
      <c r="I2549" s="3" t="s">
        <v>117</v>
      </c>
      <c r="J2549" s="3" t="s">
        <v>52</v>
      </c>
      <c r="K2549" s="3">
        <v>32</v>
      </c>
      <c r="L2549" s="3" t="s">
        <v>151</v>
      </c>
      <c r="M2549" s="3" t="str">
        <f>IF(shopping_behavior_updated[[#This Row],[Subscription Status]]="","desconocido",shopping_behavior_updated[[#This Row],[Subscription Status]])</f>
        <v>No</v>
      </c>
      <c r="N2549" s="3" t="s">
        <v>69</v>
      </c>
      <c r="O2549" s="3" t="s">
        <v>151</v>
      </c>
      <c r="P2549" s="3" t="s">
        <v>151</v>
      </c>
      <c r="Q2549" s="3">
        <v>16</v>
      </c>
      <c r="R2549" s="3" t="s">
        <v>32</v>
      </c>
      <c r="S2549" s="3" t="s">
        <v>39</v>
      </c>
      <c r="T2549" s="3">
        <f>COUNTBLANK(shopping_behavior_updated[Customer ID])</f>
        <v>0</v>
      </c>
      <c r="U2549" s="3">
        <f>IF(IFERROR(VLOOKUP(shopping_behavior_updated[[#This Row],[Customer ID]],A2550:$A$3902,1,FALSE),0),1,0)</f>
        <v>0</v>
      </c>
    </row>
    <row r="2550" spans="1:21" x14ac:dyDescent="0.2">
      <c r="A2550" s="3">
        <v>2549</v>
      </c>
      <c r="B2550" s="3">
        <v>42</v>
      </c>
      <c r="C2550" s="3" t="s">
        <v>18</v>
      </c>
      <c r="D2550" s="3" t="s">
        <v>131</v>
      </c>
      <c r="E2550" s="3" t="s">
        <v>66</v>
      </c>
      <c r="F2550" s="3">
        <v>63</v>
      </c>
      <c r="G2550" s="3" t="s">
        <v>104</v>
      </c>
      <c r="H2550" s="3" t="s">
        <v>22</v>
      </c>
      <c r="I2550" s="3" t="s">
        <v>68</v>
      </c>
      <c r="J2550" s="3" t="s">
        <v>24</v>
      </c>
      <c r="K2550" s="3">
        <v>38</v>
      </c>
      <c r="L2550" s="3" t="s">
        <v>151</v>
      </c>
      <c r="M2550" s="3" t="str">
        <f>IF(shopping_behavior_updated[[#This Row],[Subscription Status]]="","desconocido",shopping_behavior_updated[[#This Row],[Subscription Status]])</f>
        <v>No</v>
      </c>
      <c r="N2550" s="3" t="s">
        <v>53</v>
      </c>
      <c r="O2550" s="3" t="s">
        <v>151</v>
      </c>
      <c r="P2550" s="3" t="s">
        <v>151</v>
      </c>
      <c r="Q2550" s="3">
        <v>34</v>
      </c>
      <c r="R2550" s="3" t="s">
        <v>38</v>
      </c>
      <c r="S2550" s="3" t="s">
        <v>87</v>
      </c>
      <c r="T2550" s="3">
        <f>COUNTBLANK(shopping_behavior_updated[Customer ID])</f>
        <v>0</v>
      </c>
      <c r="U2550" s="3">
        <f>IF(IFERROR(VLOOKUP(shopping_behavior_updated[[#This Row],[Customer ID]],A2551:$A$3902,1,FALSE),0),1,0)</f>
        <v>0</v>
      </c>
    </row>
    <row r="2551" spans="1:21" x14ac:dyDescent="0.2">
      <c r="A2551" s="3">
        <v>2550</v>
      </c>
      <c r="B2551" s="3">
        <v>41</v>
      </c>
      <c r="C2551" s="3" t="s">
        <v>18</v>
      </c>
      <c r="D2551" s="3" t="s">
        <v>101</v>
      </c>
      <c r="E2551" s="3" t="s">
        <v>62</v>
      </c>
      <c r="F2551" s="3">
        <v>60</v>
      </c>
      <c r="G2551" s="3" t="s">
        <v>140</v>
      </c>
      <c r="H2551" s="3" t="s">
        <v>43</v>
      </c>
      <c r="I2551" s="3" t="s">
        <v>107</v>
      </c>
      <c r="J2551" s="3" t="s">
        <v>56</v>
      </c>
      <c r="K2551" s="3">
        <v>27</v>
      </c>
      <c r="L2551" s="3" t="s">
        <v>151</v>
      </c>
      <c r="M2551" s="3" t="str">
        <f>IF(shopping_behavior_updated[[#This Row],[Subscription Status]]="","desconocido",shopping_behavior_updated[[#This Row],[Subscription Status]])</f>
        <v>No</v>
      </c>
      <c r="N2551" s="3" t="s">
        <v>53</v>
      </c>
      <c r="O2551" s="3" t="s">
        <v>151</v>
      </c>
      <c r="P2551" s="3" t="s">
        <v>151</v>
      </c>
      <c r="Q2551" s="3">
        <v>11</v>
      </c>
      <c r="R2551" s="3" t="s">
        <v>85</v>
      </c>
      <c r="S2551" s="3" t="s">
        <v>96</v>
      </c>
      <c r="T2551" s="3">
        <f>COUNTBLANK(shopping_behavior_updated[Customer ID])</f>
        <v>0</v>
      </c>
      <c r="U2551" s="3">
        <f>IF(IFERROR(VLOOKUP(shopping_behavior_updated[[#This Row],[Customer ID]],A2552:$A$3902,1,FALSE),0),1,0)</f>
        <v>0</v>
      </c>
    </row>
    <row r="2552" spans="1:21" x14ac:dyDescent="0.2">
      <c r="A2552" s="3">
        <v>2551</v>
      </c>
      <c r="B2552" s="3">
        <v>53</v>
      </c>
      <c r="C2552" s="3" t="s">
        <v>18</v>
      </c>
      <c r="D2552" s="3" t="s">
        <v>136</v>
      </c>
      <c r="E2552" s="3" t="s">
        <v>41</v>
      </c>
      <c r="F2552" s="3">
        <v>52</v>
      </c>
      <c r="G2552" s="3" t="s">
        <v>81</v>
      </c>
      <c r="H2552" s="3" t="s">
        <v>91</v>
      </c>
      <c r="I2552" s="3" t="s">
        <v>99</v>
      </c>
      <c r="J2552" s="3" t="s">
        <v>56</v>
      </c>
      <c r="K2552" s="3">
        <v>3</v>
      </c>
      <c r="L2552" s="3" t="s">
        <v>151</v>
      </c>
      <c r="M2552" s="3" t="str">
        <f>IF(shopping_behavior_updated[[#This Row],[Subscription Status]]="","desconocido",shopping_behavior_updated[[#This Row],[Subscription Status]])</f>
        <v>No</v>
      </c>
      <c r="N2552" s="3" t="s">
        <v>73</v>
      </c>
      <c r="O2552" s="3" t="s">
        <v>151</v>
      </c>
      <c r="P2552" s="3" t="s">
        <v>151</v>
      </c>
      <c r="Q2552" s="3">
        <v>30</v>
      </c>
      <c r="R2552" s="3" t="s">
        <v>85</v>
      </c>
      <c r="S2552" s="3" t="s">
        <v>28</v>
      </c>
      <c r="T2552" s="3">
        <f>COUNTBLANK(shopping_behavior_updated[Customer ID])</f>
        <v>0</v>
      </c>
      <c r="U2552" s="3">
        <f>IF(IFERROR(VLOOKUP(shopping_behavior_updated[[#This Row],[Customer ID]],A2553:$A$3902,1,FALSE),0),1,0)</f>
        <v>0</v>
      </c>
    </row>
    <row r="2553" spans="1:21" x14ac:dyDescent="0.2">
      <c r="A2553" s="3">
        <v>2552</v>
      </c>
      <c r="B2553" s="3">
        <v>29</v>
      </c>
      <c r="C2553" s="3" t="s">
        <v>18</v>
      </c>
      <c r="D2553" s="3" t="s">
        <v>70</v>
      </c>
      <c r="E2553" s="3" t="s">
        <v>41</v>
      </c>
      <c r="F2553" s="3">
        <v>32</v>
      </c>
      <c r="G2553" s="3" t="s">
        <v>147</v>
      </c>
      <c r="H2553" s="3" t="s">
        <v>43</v>
      </c>
      <c r="I2553" s="3" t="s">
        <v>31</v>
      </c>
      <c r="J2553" s="3" t="s">
        <v>24</v>
      </c>
      <c r="K2553" s="3">
        <v>41</v>
      </c>
      <c r="L2553" s="3" t="s">
        <v>151</v>
      </c>
      <c r="M2553" s="3" t="str">
        <f>IF(shopping_behavior_updated[[#This Row],[Subscription Status]]="","desconocido",shopping_behavior_updated[[#This Row],[Subscription Status]])</f>
        <v>No</v>
      </c>
      <c r="N2553" s="3" t="s">
        <v>44</v>
      </c>
      <c r="O2553" s="3" t="s">
        <v>151</v>
      </c>
      <c r="P2553" s="3" t="s">
        <v>151</v>
      </c>
      <c r="Q2553" s="3">
        <v>40</v>
      </c>
      <c r="R2553" s="3" t="s">
        <v>85</v>
      </c>
      <c r="S2553" s="3" t="s">
        <v>48</v>
      </c>
      <c r="T2553" s="3">
        <f>COUNTBLANK(shopping_behavior_updated[Customer ID])</f>
        <v>0</v>
      </c>
      <c r="U2553" s="3">
        <f>IF(IFERROR(VLOOKUP(shopping_behavior_updated[[#This Row],[Customer ID]],A2554:$A$3902,1,FALSE),0),1,0)</f>
        <v>0</v>
      </c>
    </row>
    <row r="2554" spans="1:21" x14ac:dyDescent="0.2">
      <c r="A2554" s="3">
        <v>2553</v>
      </c>
      <c r="B2554" s="3">
        <v>61</v>
      </c>
      <c r="C2554" s="3" t="s">
        <v>18</v>
      </c>
      <c r="D2554" s="3" t="s">
        <v>132</v>
      </c>
      <c r="E2554" s="3" t="s">
        <v>66</v>
      </c>
      <c r="F2554" s="3">
        <v>48</v>
      </c>
      <c r="G2554" s="3" t="s">
        <v>127</v>
      </c>
      <c r="H2554" s="3" t="s">
        <v>91</v>
      </c>
      <c r="I2554" s="3" t="s">
        <v>72</v>
      </c>
      <c r="J2554" s="3" t="s">
        <v>36</v>
      </c>
      <c r="K2554" s="3">
        <v>32</v>
      </c>
      <c r="L2554" s="3" t="s">
        <v>151</v>
      </c>
      <c r="M2554" s="3" t="str">
        <f>IF(shopping_behavior_updated[[#This Row],[Subscription Status]]="","desconocido",shopping_behavior_updated[[#This Row],[Subscription Status]])</f>
        <v>No</v>
      </c>
      <c r="N2554" s="3" t="s">
        <v>69</v>
      </c>
      <c r="O2554" s="3" t="s">
        <v>151</v>
      </c>
      <c r="P2554" s="3" t="s">
        <v>151</v>
      </c>
      <c r="Q2554" s="3">
        <v>13</v>
      </c>
      <c r="R2554" s="3" t="s">
        <v>38</v>
      </c>
      <c r="S2554" s="3" t="s">
        <v>48</v>
      </c>
      <c r="T2554" s="3">
        <f>COUNTBLANK(shopping_behavior_updated[Customer ID])</f>
        <v>0</v>
      </c>
      <c r="U2554" s="3">
        <f>IF(IFERROR(VLOOKUP(shopping_behavior_updated[[#This Row],[Customer ID]],A2555:$A$3902,1,FALSE),0),1,0)</f>
        <v>0</v>
      </c>
    </row>
    <row r="2555" spans="1:21" x14ac:dyDescent="0.2">
      <c r="A2555" s="3">
        <v>2554</v>
      </c>
      <c r="B2555" s="3">
        <v>69</v>
      </c>
      <c r="C2555" s="3" t="s">
        <v>18</v>
      </c>
      <c r="D2555" s="3" t="s">
        <v>105</v>
      </c>
      <c r="E2555" s="3" t="s">
        <v>66</v>
      </c>
      <c r="F2555" s="3">
        <v>25</v>
      </c>
      <c r="G2555" s="3" t="s">
        <v>128</v>
      </c>
      <c r="H2555" s="3" t="s">
        <v>43</v>
      </c>
      <c r="I2555" s="3" t="s">
        <v>31</v>
      </c>
      <c r="J2555" s="3" t="s">
        <v>52</v>
      </c>
      <c r="K2555" s="3">
        <v>45</v>
      </c>
      <c r="L2555" s="3" t="s">
        <v>151</v>
      </c>
      <c r="M2555" s="3" t="str">
        <f>IF(shopping_behavior_updated[[#This Row],[Subscription Status]]="","desconocido",shopping_behavior_updated[[#This Row],[Subscription Status]])</f>
        <v>No</v>
      </c>
      <c r="N2555" s="3" t="s">
        <v>73</v>
      </c>
      <c r="O2555" s="3" t="s">
        <v>151</v>
      </c>
      <c r="P2555" s="3" t="s">
        <v>151</v>
      </c>
      <c r="Q2555" s="3">
        <v>28</v>
      </c>
      <c r="R2555" s="3" t="s">
        <v>27</v>
      </c>
      <c r="S2555" s="3" t="s">
        <v>96</v>
      </c>
      <c r="T2555" s="3">
        <f>COUNTBLANK(shopping_behavior_updated[Customer ID])</f>
        <v>0</v>
      </c>
      <c r="U2555" s="3">
        <f>IF(IFERROR(VLOOKUP(shopping_behavior_updated[[#This Row],[Customer ID]],A2556:$A$3902,1,FALSE),0),1,0)</f>
        <v>0</v>
      </c>
    </row>
    <row r="2556" spans="1:21" x14ac:dyDescent="0.2">
      <c r="A2556" s="3">
        <v>2555</v>
      </c>
      <c r="B2556" s="3">
        <v>51</v>
      </c>
      <c r="C2556" s="3" t="s">
        <v>18</v>
      </c>
      <c r="D2556" s="3" t="s">
        <v>105</v>
      </c>
      <c r="E2556" s="3" t="s">
        <v>66</v>
      </c>
      <c r="F2556" s="3">
        <v>68</v>
      </c>
      <c r="G2556" s="3" t="s">
        <v>110</v>
      </c>
      <c r="H2556" s="3" t="s">
        <v>43</v>
      </c>
      <c r="I2556" s="3" t="s">
        <v>23</v>
      </c>
      <c r="J2556" s="3" t="s">
        <v>52</v>
      </c>
      <c r="K2556" s="3">
        <v>43</v>
      </c>
      <c r="L2556" s="3" t="s">
        <v>151</v>
      </c>
      <c r="M2556" s="3" t="str">
        <f>IF(shopping_behavior_updated[[#This Row],[Subscription Status]]="","desconocido",shopping_behavior_updated[[#This Row],[Subscription Status]])</f>
        <v>No</v>
      </c>
      <c r="N2556" s="3" t="s">
        <v>73</v>
      </c>
      <c r="O2556" s="3" t="s">
        <v>151</v>
      </c>
      <c r="P2556" s="3" t="s">
        <v>151</v>
      </c>
      <c r="Q2556" s="3">
        <v>49</v>
      </c>
      <c r="R2556" s="3" t="s">
        <v>85</v>
      </c>
      <c r="S2556" s="3" t="s">
        <v>75</v>
      </c>
      <c r="T2556" s="3">
        <f>COUNTBLANK(shopping_behavior_updated[Customer ID])</f>
        <v>0</v>
      </c>
      <c r="U2556" s="3">
        <f>IF(IFERROR(VLOOKUP(shopping_behavior_updated[[#This Row],[Customer ID]],A2557:$A$3902,1,FALSE),0),1,0)</f>
        <v>0</v>
      </c>
    </row>
    <row r="2557" spans="1:21" x14ac:dyDescent="0.2">
      <c r="A2557" s="3">
        <v>2556</v>
      </c>
      <c r="B2557" s="3">
        <v>24</v>
      </c>
      <c r="C2557" s="3" t="s">
        <v>18</v>
      </c>
      <c r="D2557" s="3" t="s">
        <v>94</v>
      </c>
      <c r="E2557" s="3" t="s">
        <v>20</v>
      </c>
      <c r="F2557" s="3">
        <v>74</v>
      </c>
      <c r="G2557" s="3" t="s">
        <v>134</v>
      </c>
      <c r="H2557" s="3" t="s">
        <v>43</v>
      </c>
      <c r="I2557" s="3" t="s">
        <v>23</v>
      </c>
      <c r="J2557" s="3" t="s">
        <v>56</v>
      </c>
      <c r="K2557" s="3">
        <v>35</v>
      </c>
      <c r="L2557" s="3" t="s">
        <v>151</v>
      </c>
      <c r="M2557" s="3" t="str">
        <f>IF(shopping_behavior_updated[[#This Row],[Subscription Status]]="","desconocido",shopping_behavior_updated[[#This Row],[Subscription Status]])</f>
        <v>No</v>
      </c>
      <c r="N2557" s="3" t="s">
        <v>53</v>
      </c>
      <c r="O2557" s="3" t="s">
        <v>151</v>
      </c>
      <c r="P2557" s="3" t="s">
        <v>151</v>
      </c>
      <c r="Q2557" s="3">
        <v>23</v>
      </c>
      <c r="R2557" s="3" t="s">
        <v>38</v>
      </c>
      <c r="S2557" s="3" t="s">
        <v>39</v>
      </c>
      <c r="T2557" s="3">
        <f>COUNTBLANK(shopping_behavior_updated[Customer ID])</f>
        <v>0</v>
      </c>
      <c r="U2557" s="3">
        <f>IF(IFERROR(VLOOKUP(shopping_behavior_updated[[#This Row],[Customer ID]],A2558:$A$3902,1,FALSE),0),1,0)</f>
        <v>0</v>
      </c>
    </row>
    <row r="2558" spans="1:21" x14ac:dyDescent="0.2">
      <c r="A2558" s="3">
        <v>2557</v>
      </c>
      <c r="B2558" s="3">
        <v>24</v>
      </c>
      <c r="C2558" s="3" t="s">
        <v>18</v>
      </c>
      <c r="D2558" s="3" t="s">
        <v>112</v>
      </c>
      <c r="E2558" s="3" t="s">
        <v>20</v>
      </c>
      <c r="F2558" s="3">
        <v>88</v>
      </c>
      <c r="G2558" s="3" t="s">
        <v>55</v>
      </c>
      <c r="H2558" s="3" t="s">
        <v>91</v>
      </c>
      <c r="I2558" s="3" t="s">
        <v>135</v>
      </c>
      <c r="J2558" s="3" t="s">
        <v>56</v>
      </c>
      <c r="K2558" s="3">
        <v>31</v>
      </c>
      <c r="L2558" s="3" t="s">
        <v>151</v>
      </c>
      <c r="M2558" s="3" t="str">
        <f>IF(shopping_behavior_updated[[#This Row],[Subscription Status]]="","desconocido",shopping_behavior_updated[[#This Row],[Subscription Status]])</f>
        <v>No</v>
      </c>
      <c r="N2558" s="3" t="s">
        <v>53</v>
      </c>
      <c r="O2558" s="3" t="s">
        <v>151</v>
      </c>
      <c r="P2558" s="3" t="s">
        <v>151</v>
      </c>
      <c r="Q2558" s="3">
        <v>4</v>
      </c>
      <c r="R2558" s="3" t="s">
        <v>74</v>
      </c>
      <c r="S2558" s="3" t="s">
        <v>57</v>
      </c>
      <c r="T2558" s="3">
        <f>COUNTBLANK(shopping_behavior_updated[Customer ID])</f>
        <v>0</v>
      </c>
      <c r="U2558" s="3">
        <f>IF(IFERROR(VLOOKUP(shopping_behavior_updated[[#This Row],[Customer ID]],A2559:$A$3902,1,FALSE),0),1,0)</f>
        <v>0</v>
      </c>
    </row>
    <row r="2559" spans="1:21" x14ac:dyDescent="0.2">
      <c r="A2559" s="3">
        <v>2558</v>
      </c>
      <c r="B2559" s="3">
        <v>70</v>
      </c>
      <c r="C2559" s="3" t="s">
        <v>18</v>
      </c>
      <c r="D2559" s="3" t="s">
        <v>58</v>
      </c>
      <c r="E2559" s="3" t="s">
        <v>20</v>
      </c>
      <c r="F2559" s="3">
        <v>23</v>
      </c>
      <c r="G2559" s="3" t="s">
        <v>100</v>
      </c>
      <c r="H2559" s="3" t="s">
        <v>22</v>
      </c>
      <c r="I2559" s="3" t="s">
        <v>108</v>
      </c>
      <c r="J2559" s="3" t="s">
        <v>36</v>
      </c>
      <c r="K2559" s="3">
        <v>39</v>
      </c>
      <c r="L2559" s="3" t="s">
        <v>151</v>
      </c>
      <c r="M2559" s="3" t="str">
        <f>IF(shopping_behavior_updated[[#This Row],[Subscription Status]]="","desconocido",shopping_behavior_updated[[#This Row],[Subscription Status]])</f>
        <v>No</v>
      </c>
      <c r="N2559" s="3" t="s">
        <v>53</v>
      </c>
      <c r="O2559" s="3" t="s">
        <v>151</v>
      </c>
      <c r="P2559" s="3" t="s">
        <v>151</v>
      </c>
      <c r="Q2559" s="3">
        <v>17</v>
      </c>
      <c r="R2559" s="3" t="s">
        <v>45</v>
      </c>
      <c r="S2559" s="3" t="s">
        <v>28</v>
      </c>
      <c r="T2559" s="3">
        <f>COUNTBLANK(shopping_behavior_updated[Customer ID])</f>
        <v>0</v>
      </c>
      <c r="U2559" s="3">
        <f>IF(IFERROR(VLOOKUP(shopping_behavior_updated[[#This Row],[Customer ID]],A2560:$A$3902,1,FALSE),0),1,0)</f>
        <v>0</v>
      </c>
    </row>
    <row r="2560" spans="1:21" x14ac:dyDescent="0.2">
      <c r="A2560" s="3">
        <v>2559</v>
      </c>
      <c r="B2560" s="3">
        <v>49</v>
      </c>
      <c r="C2560" s="3" t="s">
        <v>18</v>
      </c>
      <c r="D2560" s="3" t="s">
        <v>103</v>
      </c>
      <c r="E2560" s="3" t="s">
        <v>20</v>
      </c>
      <c r="F2560" s="3">
        <v>32</v>
      </c>
      <c r="G2560" s="3" t="s">
        <v>98</v>
      </c>
      <c r="H2560" s="3" t="s">
        <v>43</v>
      </c>
      <c r="I2560" s="3" t="s">
        <v>64</v>
      </c>
      <c r="J2560" s="3" t="s">
        <v>56</v>
      </c>
      <c r="K2560" s="3">
        <v>27</v>
      </c>
      <c r="L2560" s="3" t="s">
        <v>151</v>
      </c>
      <c r="M2560" s="3" t="str">
        <f>IF(shopping_behavior_updated[[#This Row],[Subscription Status]]="","desconocido",shopping_behavior_updated[[#This Row],[Subscription Status]])</f>
        <v>No</v>
      </c>
      <c r="N2560" s="3" t="s">
        <v>26</v>
      </c>
      <c r="O2560" s="3" t="s">
        <v>151</v>
      </c>
      <c r="P2560" s="3" t="s">
        <v>151</v>
      </c>
      <c r="Q2560" s="3">
        <v>24</v>
      </c>
      <c r="R2560" s="3" t="s">
        <v>45</v>
      </c>
      <c r="S2560" s="3" t="s">
        <v>28</v>
      </c>
      <c r="T2560" s="3">
        <f>COUNTBLANK(shopping_behavior_updated[Customer ID])</f>
        <v>0</v>
      </c>
      <c r="U2560" s="3">
        <f>IF(IFERROR(VLOOKUP(shopping_behavior_updated[[#This Row],[Customer ID]],A2561:$A$3902,1,FALSE),0),1,0)</f>
        <v>0</v>
      </c>
    </row>
    <row r="2561" spans="1:21" x14ac:dyDescent="0.2">
      <c r="A2561" s="3">
        <v>2560</v>
      </c>
      <c r="B2561" s="3">
        <v>48</v>
      </c>
      <c r="C2561" s="3" t="s">
        <v>18</v>
      </c>
      <c r="D2561" s="3" t="s">
        <v>132</v>
      </c>
      <c r="E2561" s="3" t="s">
        <v>66</v>
      </c>
      <c r="F2561" s="3">
        <v>71</v>
      </c>
      <c r="G2561" s="3" t="s">
        <v>90</v>
      </c>
      <c r="H2561" s="3" t="s">
        <v>35</v>
      </c>
      <c r="I2561" s="3" t="s">
        <v>95</v>
      </c>
      <c r="J2561" s="3" t="s">
        <v>24</v>
      </c>
      <c r="K2561" s="3">
        <v>4</v>
      </c>
      <c r="L2561" s="3" t="s">
        <v>151</v>
      </c>
      <c r="M2561" s="3" t="str">
        <f>IF(shopping_behavior_updated[[#This Row],[Subscription Status]]="","desconocido",shopping_behavior_updated[[#This Row],[Subscription Status]])</f>
        <v>No</v>
      </c>
      <c r="N2561" s="3" t="s">
        <v>37</v>
      </c>
      <c r="O2561" s="3" t="s">
        <v>151</v>
      </c>
      <c r="P2561" s="3" t="s">
        <v>151</v>
      </c>
      <c r="Q2561" s="3">
        <v>21</v>
      </c>
      <c r="R2561" s="3" t="s">
        <v>85</v>
      </c>
      <c r="S2561" s="3" t="s">
        <v>96</v>
      </c>
      <c r="T2561" s="3">
        <f>COUNTBLANK(shopping_behavior_updated[Customer ID])</f>
        <v>0</v>
      </c>
      <c r="U2561" s="3">
        <f>IF(IFERROR(VLOOKUP(shopping_behavior_updated[[#This Row],[Customer ID]],A2562:$A$3902,1,FALSE),0),1,0)</f>
        <v>0</v>
      </c>
    </row>
    <row r="2562" spans="1:21" x14ac:dyDescent="0.2">
      <c r="A2562" s="3">
        <v>2561</v>
      </c>
      <c r="B2562" s="3">
        <v>58</v>
      </c>
      <c r="C2562" s="3" t="s">
        <v>18</v>
      </c>
      <c r="D2562" s="3" t="s">
        <v>136</v>
      </c>
      <c r="E2562" s="3" t="s">
        <v>41</v>
      </c>
      <c r="F2562" s="3">
        <v>62</v>
      </c>
      <c r="G2562" s="3" t="s">
        <v>98</v>
      </c>
      <c r="H2562" s="3" t="s">
        <v>43</v>
      </c>
      <c r="I2562" s="3" t="s">
        <v>82</v>
      </c>
      <c r="J2562" s="3" t="s">
        <v>36</v>
      </c>
      <c r="K2562" s="3">
        <v>27</v>
      </c>
      <c r="L2562" s="3" t="s">
        <v>151</v>
      </c>
      <c r="M2562" s="3" t="str">
        <f>IF(shopping_behavior_updated[[#This Row],[Subscription Status]]="","desconocido",shopping_behavior_updated[[#This Row],[Subscription Status]])</f>
        <v>No</v>
      </c>
      <c r="N2562" s="3" t="s">
        <v>44</v>
      </c>
      <c r="O2562" s="3" t="s">
        <v>151</v>
      </c>
      <c r="P2562" s="3" t="s">
        <v>151</v>
      </c>
      <c r="Q2562" s="3">
        <v>17</v>
      </c>
      <c r="R2562" s="3" t="s">
        <v>85</v>
      </c>
      <c r="S2562" s="3" t="s">
        <v>75</v>
      </c>
      <c r="T2562" s="3">
        <f>COUNTBLANK(shopping_behavior_updated[Customer ID])</f>
        <v>0</v>
      </c>
      <c r="U2562" s="3">
        <f>IF(IFERROR(VLOOKUP(shopping_behavior_updated[[#This Row],[Customer ID]],A2563:$A$3902,1,FALSE),0),1,0)</f>
        <v>0</v>
      </c>
    </row>
    <row r="2563" spans="1:21" x14ac:dyDescent="0.2">
      <c r="A2563" s="3">
        <v>2562</v>
      </c>
      <c r="B2563" s="3">
        <v>32</v>
      </c>
      <c r="C2563" s="3" t="s">
        <v>18</v>
      </c>
      <c r="D2563" s="3" t="s">
        <v>103</v>
      </c>
      <c r="E2563" s="3" t="s">
        <v>20</v>
      </c>
      <c r="F2563" s="3">
        <v>20</v>
      </c>
      <c r="G2563" s="3" t="s">
        <v>83</v>
      </c>
      <c r="H2563" s="3" t="s">
        <v>22</v>
      </c>
      <c r="I2563" s="3" t="s">
        <v>135</v>
      </c>
      <c r="J2563" s="3" t="s">
        <v>36</v>
      </c>
      <c r="K2563" s="3">
        <v>27</v>
      </c>
      <c r="L2563" s="3" t="s">
        <v>151</v>
      </c>
      <c r="M2563" s="3" t="str">
        <f>IF(shopping_behavior_updated[[#This Row],[Subscription Status]]="","desconocido",shopping_behavior_updated[[#This Row],[Subscription Status]])</f>
        <v>No</v>
      </c>
      <c r="N2563" s="3" t="s">
        <v>37</v>
      </c>
      <c r="O2563" s="3" t="s">
        <v>151</v>
      </c>
      <c r="P2563" s="3" t="s">
        <v>151</v>
      </c>
      <c r="Q2563" s="3">
        <v>22</v>
      </c>
      <c r="R2563" s="3" t="s">
        <v>85</v>
      </c>
      <c r="S2563" s="3" t="s">
        <v>57</v>
      </c>
      <c r="T2563" s="3">
        <f>COUNTBLANK(shopping_behavior_updated[Customer ID])</f>
        <v>0</v>
      </c>
      <c r="U2563" s="3">
        <f>IF(IFERROR(VLOOKUP(shopping_behavior_updated[[#This Row],[Customer ID]],A2564:$A$3902,1,FALSE),0),1,0)</f>
        <v>0</v>
      </c>
    </row>
    <row r="2564" spans="1:21" x14ac:dyDescent="0.2">
      <c r="A2564" s="3">
        <v>2563</v>
      </c>
      <c r="B2564" s="3">
        <v>57</v>
      </c>
      <c r="C2564" s="3" t="s">
        <v>18</v>
      </c>
      <c r="D2564" s="3" t="s">
        <v>58</v>
      </c>
      <c r="E2564" s="3" t="s">
        <v>20</v>
      </c>
      <c r="F2564" s="3">
        <v>62</v>
      </c>
      <c r="G2564" s="3" t="s">
        <v>116</v>
      </c>
      <c r="H2564" s="3" t="s">
        <v>91</v>
      </c>
      <c r="I2564" s="3" t="s">
        <v>133</v>
      </c>
      <c r="J2564" s="3" t="s">
        <v>36</v>
      </c>
      <c r="K2564" s="3">
        <v>47</v>
      </c>
      <c r="L2564" s="3" t="s">
        <v>151</v>
      </c>
      <c r="M2564" s="3" t="str">
        <f>IF(shopping_behavior_updated[[#This Row],[Subscription Status]]="","desconocido",shopping_behavior_updated[[#This Row],[Subscription Status]])</f>
        <v>No</v>
      </c>
      <c r="N2564" s="3" t="s">
        <v>53</v>
      </c>
      <c r="O2564" s="3" t="s">
        <v>151</v>
      </c>
      <c r="P2564" s="3" t="s">
        <v>151</v>
      </c>
      <c r="Q2564" s="3">
        <v>27</v>
      </c>
      <c r="R2564" s="3" t="s">
        <v>32</v>
      </c>
      <c r="S2564" s="3" t="s">
        <v>28</v>
      </c>
      <c r="T2564" s="3">
        <f>COUNTBLANK(shopping_behavior_updated[Customer ID])</f>
        <v>0</v>
      </c>
      <c r="U2564" s="3">
        <f>IF(IFERROR(VLOOKUP(shopping_behavior_updated[[#This Row],[Customer ID]],A2565:$A$3902,1,FALSE),0),1,0)</f>
        <v>0</v>
      </c>
    </row>
    <row r="2565" spans="1:21" x14ac:dyDescent="0.2">
      <c r="A2565" s="3">
        <v>2564</v>
      </c>
      <c r="B2565" s="3">
        <v>69</v>
      </c>
      <c r="C2565" s="3" t="s">
        <v>18</v>
      </c>
      <c r="D2565" s="3" t="s">
        <v>131</v>
      </c>
      <c r="E2565" s="3" t="s">
        <v>66</v>
      </c>
      <c r="F2565" s="3">
        <v>81</v>
      </c>
      <c r="G2565" s="3" t="s">
        <v>34</v>
      </c>
      <c r="H2565" s="3" t="s">
        <v>91</v>
      </c>
      <c r="I2565" s="3" t="s">
        <v>23</v>
      </c>
      <c r="J2565" s="3" t="s">
        <v>24</v>
      </c>
      <c r="K2565" s="3">
        <v>45</v>
      </c>
      <c r="L2565" s="3" t="s">
        <v>151</v>
      </c>
      <c r="M2565" s="3" t="str">
        <f>IF(shopping_behavior_updated[[#This Row],[Subscription Status]]="","desconocido",shopping_behavior_updated[[#This Row],[Subscription Status]])</f>
        <v>No</v>
      </c>
      <c r="N2565" s="3" t="s">
        <v>53</v>
      </c>
      <c r="O2565" s="3" t="s">
        <v>151</v>
      </c>
      <c r="P2565" s="3" t="s">
        <v>151</v>
      </c>
      <c r="Q2565" s="3">
        <v>1</v>
      </c>
      <c r="R2565" s="3" t="s">
        <v>27</v>
      </c>
      <c r="S2565" s="3" t="s">
        <v>96</v>
      </c>
      <c r="T2565" s="3">
        <f>COUNTBLANK(shopping_behavior_updated[Customer ID])</f>
        <v>0</v>
      </c>
      <c r="U2565" s="3">
        <f>IF(IFERROR(VLOOKUP(shopping_behavior_updated[[#This Row],[Customer ID]],A2566:$A$3902,1,FALSE),0),1,0)</f>
        <v>0</v>
      </c>
    </row>
    <row r="2566" spans="1:21" x14ac:dyDescent="0.2">
      <c r="A2566" s="3">
        <v>2565</v>
      </c>
      <c r="B2566" s="3">
        <v>42</v>
      </c>
      <c r="C2566" s="3" t="s">
        <v>18</v>
      </c>
      <c r="D2566" s="3" t="s">
        <v>118</v>
      </c>
      <c r="E2566" s="3" t="s">
        <v>66</v>
      </c>
      <c r="F2566" s="3">
        <v>90</v>
      </c>
      <c r="G2566" s="3" t="s">
        <v>21</v>
      </c>
      <c r="H2566" s="3" t="s">
        <v>22</v>
      </c>
      <c r="I2566" s="3" t="s">
        <v>125</v>
      </c>
      <c r="J2566" s="3" t="s">
        <v>24</v>
      </c>
      <c r="K2566" s="3">
        <v>3</v>
      </c>
      <c r="L2566" s="3" t="s">
        <v>151</v>
      </c>
      <c r="M2566" s="3" t="str">
        <f>IF(shopping_behavior_updated[[#This Row],[Subscription Status]]="","desconocido",shopping_behavior_updated[[#This Row],[Subscription Status]])</f>
        <v>No</v>
      </c>
      <c r="N2566" s="3" t="s">
        <v>69</v>
      </c>
      <c r="O2566" s="3" t="s">
        <v>151</v>
      </c>
      <c r="P2566" s="3" t="s">
        <v>151</v>
      </c>
      <c r="Q2566" s="3">
        <v>27</v>
      </c>
      <c r="R2566" s="3" t="s">
        <v>74</v>
      </c>
      <c r="S2566" s="3" t="s">
        <v>39</v>
      </c>
      <c r="T2566" s="3">
        <f>COUNTBLANK(shopping_behavior_updated[Customer ID])</f>
        <v>0</v>
      </c>
      <c r="U2566" s="3">
        <f>IF(IFERROR(VLOOKUP(shopping_behavior_updated[[#This Row],[Customer ID]],A2567:$A$3902,1,FALSE),0),1,0)</f>
        <v>0</v>
      </c>
    </row>
    <row r="2567" spans="1:21" x14ac:dyDescent="0.2">
      <c r="A2567" s="3">
        <v>2566</v>
      </c>
      <c r="B2567" s="3">
        <v>30</v>
      </c>
      <c r="C2567" s="3" t="s">
        <v>18</v>
      </c>
      <c r="D2567" s="3" t="s">
        <v>124</v>
      </c>
      <c r="E2567" s="3" t="s">
        <v>20</v>
      </c>
      <c r="F2567" s="3">
        <v>43</v>
      </c>
      <c r="G2567" s="3" t="s">
        <v>128</v>
      </c>
      <c r="H2567" s="3" t="s">
        <v>35</v>
      </c>
      <c r="I2567" s="3" t="s">
        <v>125</v>
      </c>
      <c r="J2567" s="3" t="s">
        <v>56</v>
      </c>
      <c r="K2567" s="3">
        <v>36</v>
      </c>
      <c r="L2567" s="3" t="s">
        <v>151</v>
      </c>
      <c r="M2567" s="3" t="str">
        <f>IF(shopping_behavior_updated[[#This Row],[Subscription Status]]="","desconocido",shopping_behavior_updated[[#This Row],[Subscription Status]])</f>
        <v>No</v>
      </c>
      <c r="N2567" s="3" t="s">
        <v>73</v>
      </c>
      <c r="O2567" s="3" t="s">
        <v>151</v>
      </c>
      <c r="P2567" s="3" t="s">
        <v>151</v>
      </c>
      <c r="Q2567" s="3">
        <v>8</v>
      </c>
      <c r="R2567" s="3" t="s">
        <v>27</v>
      </c>
      <c r="S2567" s="3" t="s">
        <v>57</v>
      </c>
      <c r="T2567" s="3">
        <f>COUNTBLANK(shopping_behavior_updated[Customer ID])</f>
        <v>0</v>
      </c>
      <c r="U2567" s="3">
        <f>IF(IFERROR(VLOOKUP(shopping_behavior_updated[[#This Row],[Customer ID]],A2568:$A$3902,1,FALSE),0),1,0)</f>
        <v>0</v>
      </c>
    </row>
    <row r="2568" spans="1:21" x14ac:dyDescent="0.2">
      <c r="A2568" s="3">
        <v>2567</v>
      </c>
      <c r="B2568" s="3">
        <v>35</v>
      </c>
      <c r="C2568" s="3" t="s">
        <v>18</v>
      </c>
      <c r="D2568" s="3" t="s">
        <v>65</v>
      </c>
      <c r="E2568" s="3" t="s">
        <v>66</v>
      </c>
      <c r="F2568" s="3">
        <v>38</v>
      </c>
      <c r="G2568" s="3" t="s">
        <v>67</v>
      </c>
      <c r="H2568" s="3" t="s">
        <v>35</v>
      </c>
      <c r="I2568" s="3" t="s">
        <v>133</v>
      </c>
      <c r="J2568" s="3" t="s">
        <v>56</v>
      </c>
      <c r="K2568" s="3">
        <v>33</v>
      </c>
      <c r="L2568" s="3" t="s">
        <v>151</v>
      </c>
      <c r="M2568" s="3" t="str">
        <f>IF(shopping_behavior_updated[[#This Row],[Subscription Status]]="","desconocido",shopping_behavior_updated[[#This Row],[Subscription Status]])</f>
        <v>No</v>
      </c>
      <c r="N2568" s="3" t="s">
        <v>53</v>
      </c>
      <c r="O2568" s="3" t="s">
        <v>151</v>
      </c>
      <c r="P2568" s="3" t="s">
        <v>151</v>
      </c>
      <c r="Q2568" s="3">
        <v>43</v>
      </c>
      <c r="R2568" s="3" t="s">
        <v>45</v>
      </c>
      <c r="S2568" s="3" t="s">
        <v>57</v>
      </c>
      <c r="T2568" s="3">
        <f>COUNTBLANK(shopping_behavior_updated[Customer ID])</f>
        <v>0</v>
      </c>
      <c r="U2568" s="3">
        <f>IF(IFERROR(VLOOKUP(shopping_behavior_updated[[#This Row],[Customer ID]],A2569:$A$3902,1,FALSE),0),1,0)</f>
        <v>0</v>
      </c>
    </row>
    <row r="2569" spans="1:21" x14ac:dyDescent="0.2">
      <c r="A2569" s="3">
        <v>2568</v>
      </c>
      <c r="B2569" s="3">
        <v>19</v>
      </c>
      <c r="C2569" s="3" t="s">
        <v>18</v>
      </c>
      <c r="D2569" s="3" t="s">
        <v>88</v>
      </c>
      <c r="E2569" s="3" t="s">
        <v>66</v>
      </c>
      <c r="F2569" s="3">
        <v>25</v>
      </c>
      <c r="G2569" s="3" t="s">
        <v>150</v>
      </c>
      <c r="H2569" s="3" t="s">
        <v>91</v>
      </c>
      <c r="I2569" s="3" t="s">
        <v>79</v>
      </c>
      <c r="J2569" s="3" t="s">
        <v>36</v>
      </c>
      <c r="K2569" s="3">
        <v>43</v>
      </c>
      <c r="L2569" s="3" t="s">
        <v>151</v>
      </c>
      <c r="M2569" s="3" t="str">
        <f>IF(shopping_behavior_updated[[#This Row],[Subscription Status]]="","desconocido",shopping_behavior_updated[[#This Row],[Subscription Status]])</f>
        <v>No</v>
      </c>
      <c r="N2569" s="3" t="s">
        <v>73</v>
      </c>
      <c r="O2569" s="3" t="s">
        <v>151</v>
      </c>
      <c r="P2569" s="3" t="s">
        <v>151</v>
      </c>
      <c r="Q2569" s="3">
        <v>24</v>
      </c>
      <c r="R2569" s="3" t="s">
        <v>32</v>
      </c>
      <c r="S2569" s="3" t="s">
        <v>28</v>
      </c>
      <c r="T2569" s="3">
        <f>COUNTBLANK(shopping_behavior_updated[Customer ID])</f>
        <v>0</v>
      </c>
      <c r="U2569" s="3">
        <f>IF(IFERROR(VLOOKUP(shopping_behavior_updated[[#This Row],[Customer ID]],A2570:$A$3902,1,FALSE),0),1,0)</f>
        <v>0</v>
      </c>
    </row>
    <row r="2570" spans="1:21" x14ac:dyDescent="0.2">
      <c r="A2570" s="3">
        <v>2569</v>
      </c>
      <c r="B2570" s="3">
        <v>52</v>
      </c>
      <c r="C2570" s="3" t="s">
        <v>18</v>
      </c>
      <c r="D2570" s="3" t="s">
        <v>112</v>
      </c>
      <c r="E2570" s="3" t="s">
        <v>20</v>
      </c>
      <c r="F2570" s="3">
        <v>98</v>
      </c>
      <c r="G2570" s="3" t="s">
        <v>104</v>
      </c>
      <c r="H2570" s="3" t="s">
        <v>91</v>
      </c>
      <c r="I2570" s="3" t="s">
        <v>95</v>
      </c>
      <c r="J2570" s="3" t="s">
        <v>24</v>
      </c>
      <c r="K2570" s="3">
        <v>43</v>
      </c>
      <c r="L2570" s="3" t="s">
        <v>151</v>
      </c>
      <c r="M2570" s="3" t="str">
        <f>IF(shopping_behavior_updated[[#This Row],[Subscription Status]]="","desconocido",shopping_behavior_updated[[#This Row],[Subscription Status]])</f>
        <v>No</v>
      </c>
      <c r="N2570" s="3" t="s">
        <v>26</v>
      </c>
      <c r="O2570" s="3" t="s">
        <v>151</v>
      </c>
      <c r="P2570" s="3" t="s">
        <v>151</v>
      </c>
      <c r="Q2570" s="3">
        <v>29</v>
      </c>
      <c r="R2570" s="3" t="s">
        <v>45</v>
      </c>
      <c r="S2570" s="3" t="s">
        <v>28</v>
      </c>
      <c r="T2570" s="3">
        <f>COUNTBLANK(shopping_behavior_updated[Customer ID])</f>
        <v>0</v>
      </c>
      <c r="U2570" s="3">
        <f>IF(IFERROR(VLOOKUP(shopping_behavior_updated[[#This Row],[Customer ID]],A2571:$A$3902,1,FALSE),0),1,0)</f>
        <v>0</v>
      </c>
    </row>
    <row r="2571" spans="1:21" x14ac:dyDescent="0.2">
      <c r="A2571" s="3">
        <v>2570</v>
      </c>
      <c r="B2571" s="3">
        <v>42</v>
      </c>
      <c r="C2571" s="3" t="s">
        <v>18</v>
      </c>
      <c r="D2571" s="3" t="s">
        <v>80</v>
      </c>
      <c r="E2571" s="3" t="s">
        <v>20</v>
      </c>
      <c r="F2571" s="3">
        <v>75</v>
      </c>
      <c r="G2571" s="3" t="s">
        <v>83</v>
      </c>
      <c r="H2571" s="3" t="s">
        <v>43</v>
      </c>
      <c r="I2571" s="3" t="s">
        <v>60</v>
      </c>
      <c r="J2571" s="3" t="s">
        <v>36</v>
      </c>
      <c r="K2571" s="3">
        <v>48</v>
      </c>
      <c r="L2571" s="3" t="s">
        <v>151</v>
      </c>
      <c r="M2571" s="3" t="str">
        <f>IF(shopping_behavior_updated[[#This Row],[Subscription Status]]="","desconocido",shopping_behavior_updated[[#This Row],[Subscription Status]])</f>
        <v>No</v>
      </c>
      <c r="N2571" s="3" t="s">
        <v>37</v>
      </c>
      <c r="O2571" s="3" t="s">
        <v>151</v>
      </c>
      <c r="P2571" s="3" t="s">
        <v>151</v>
      </c>
      <c r="Q2571" s="3">
        <v>10</v>
      </c>
      <c r="R2571" s="3" t="s">
        <v>74</v>
      </c>
      <c r="S2571" s="3" t="s">
        <v>75</v>
      </c>
      <c r="T2571" s="3">
        <f>COUNTBLANK(shopping_behavior_updated[Customer ID])</f>
        <v>0</v>
      </c>
      <c r="U2571" s="3">
        <f>IF(IFERROR(VLOOKUP(shopping_behavior_updated[[#This Row],[Customer ID]],A2572:$A$3902,1,FALSE),0),1,0)</f>
        <v>0</v>
      </c>
    </row>
    <row r="2572" spans="1:21" x14ac:dyDescent="0.2">
      <c r="A2572" s="3">
        <v>2571</v>
      </c>
      <c r="B2572" s="3">
        <v>36</v>
      </c>
      <c r="C2572" s="3" t="s">
        <v>18</v>
      </c>
      <c r="D2572" s="3" t="s">
        <v>49</v>
      </c>
      <c r="E2572" s="3" t="s">
        <v>41</v>
      </c>
      <c r="F2572" s="3">
        <v>27</v>
      </c>
      <c r="G2572" s="3" t="s">
        <v>129</v>
      </c>
      <c r="H2572" s="3" t="s">
        <v>91</v>
      </c>
      <c r="I2572" s="3" t="s">
        <v>77</v>
      </c>
      <c r="J2572" s="3" t="s">
        <v>36</v>
      </c>
      <c r="K2572" s="3">
        <v>4</v>
      </c>
      <c r="L2572" s="3" t="s">
        <v>151</v>
      </c>
      <c r="M2572" s="3" t="str">
        <f>IF(shopping_behavior_updated[[#This Row],[Subscription Status]]="","desconocido",shopping_behavior_updated[[#This Row],[Subscription Status]])</f>
        <v>No</v>
      </c>
      <c r="N2572" s="3" t="s">
        <v>73</v>
      </c>
      <c r="O2572" s="3" t="s">
        <v>151</v>
      </c>
      <c r="P2572" s="3" t="s">
        <v>151</v>
      </c>
      <c r="Q2572" s="3">
        <v>12</v>
      </c>
      <c r="R2572" s="3" t="s">
        <v>45</v>
      </c>
      <c r="S2572" s="3" t="s">
        <v>28</v>
      </c>
      <c r="T2572" s="3">
        <f>COUNTBLANK(shopping_behavior_updated[Customer ID])</f>
        <v>0</v>
      </c>
      <c r="U2572" s="3">
        <f>IF(IFERROR(VLOOKUP(shopping_behavior_updated[[#This Row],[Customer ID]],A2573:$A$3902,1,FALSE),0),1,0)</f>
        <v>0</v>
      </c>
    </row>
    <row r="2573" spans="1:21" x14ac:dyDescent="0.2">
      <c r="A2573" s="3">
        <v>2572</v>
      </c>
      <c r="B2573" s="3">
        <v>45</v>
      </c>
      <c r="C2573" s="3" t="s">
        <v>18</v>
      </c>
      <c r="D2573" s="3" t="s">
        <v>88</v>
      </c>
      <c r="E2573" s="3" t="s">
        <v>66</v>
      </c>
      <c r="F2573" s="3">
        <v>27</v>
      </c>
      <c r="G2573" s="3" t="s">
        <v>90</v>
      </c>
      <c r="H2573" s="3" t="s">
        <v>22</v>
      </c>
      <c r="I2573" s="3" t="s">
        <v>93</v>
      </c>
      <c r="J2573" s="3" t="s">
        <v>24</v>
      </c>
      <c r="K2573" s="3">
        <v>35</v>
      </c>
      <c r="L2573" s="3" t="s">
        <v>151</v>
      </c>
      <c r="M2573" s="3" t="str">
        <f>IF(shopping_behavior_updated[[#This Row],[Subscription Status]]="","desconocido",shopping_behavior_updated[[#This Row],[Subscription Status]])</f>
        <v>No</v>
      </c>
      <c r="N2573" s="3" t="s">
        <v>53</v>
      </c>
      <c r="O2573" s="3" t="s">
        <v>151</v>
      </c>
      <c r="P2573" s="3" t="s">
        <v>151</v>
      </c>
      <c r="Q2573" s="3">
        <v>48</v>
      </c>
      <c r="R2573" s="3" t="s">
        <v>32</v>
      </c>
      <c r="S2573" s="3" t="s">
        <v>28</v>
      </c>
      <c r="T2573" s="3">
        <f>COUNTBLANK(shopping_behavior_updated[Customer ID])</f>
        <v>0</v>
      </c>
      <c r="U2573" s="3">
        <f>IF(IFERROR(VLOOKUP(shopping_behavior_updated[[#This Row],[Customer ID]],A2574:$A$3902,1,FALSE),0),1,0)</f>
        <v>0</v>
      </c>
    </row>
    <row r="2574" spans="1:21" x14ac:dyDescent="0.2">
      <c r="A2574" s="3">
        <v>2573</v>
      </c>
      <c r="B2574" s="3">
        <v>54</v>
      </c>
      <c r="C2574" s="3" t="s">
        <v>18</v>
      </c>
      <c r="D2574" s="3" t="s">
        <v>19</v>
      </c>
      <c r="E2574" s="3" t="s">
        <v>20</v>
      </c>
      <c r="F2574" s="3">
        <v>42</v>
      </c>
      <c r="G2574" s="3" t="s">
        <v>148</v>
      </c>
      <c r="H2574" s="3" t="s">
        <v>43</v>
      </c>
      <c r="I2574" s="3" t="s">
        <v>64</v>
      </c>
      <c r="J2574" s="3" t="s">
        <v>56</v>
      </c>
      <c r="K2574" s="3">
        <v>39</v>
      </c>
      <c r="L2574" s="3" t="s">
        <v>151</v>
      </c>
      <c r="M2574" s="3" t="str">
        <f>IF(shopping_behavior_updated[[#This Row],[Subscription Status]]="","desconocido",shopping_behavior_updated[[#This Row],[Subscription Status]])</f>
        <v>No</v>
      </c>
      <c r="N2574" s="3" t="s">
        <v>44</v>
      </c>
      <c r="O2574" s="3" t="s">
        <v>151</v>
      </c>
      <c r="P2574" s="3" t="s">
        <v>151</v>
      </c>
      <c r="Q2574" s="3">
        <v>40</v>
      </c>
      <c r="R2574" s="3" t="s">
        <v>74</v>
      </c>
      <c r="S2574" s="3" t="s">
        <v>57</v>
      </c>
      <c r="T2574" s="3">
        <f>COUNTBLANK(shopping_behavior_updated[Customer ID])</f>
        <v>0</v>
      </c>
      <c r="U2574" s="3">
        <f>IF(IFERROR(VLOOKUP(shopping_behavior_updated[[#This Row],[Customer ID]],A2575:$A$3902,1,FALSE),0),1,0)</f>
        <v>0</v>
      </c>
    </row>
    <row r="2575" spans="1:21" x14ac:dyDescent="0.2">
      <c r="A2575" s="3">
        <v>2574</v>
      </c>
      <c r="B2575" s="3">
        <v>54</v>
      </c>
      <c r="C2575" s="3" t="s">
        <v>18</v>
      </c>
      <c r="D2575" s="3" t="s">
        <v>112</v>
      </c>
      <c r="E2575" s="3" t="s">
        <v>20</v>
      </c>
      <c r="F2575" s="3">
        <v>90</v>
      </c>
      <c r="G2575" s="3" t="s">
        <v>129</v>
      </c>
      <c r="H2575" s="3" t="s">
        <v>43</v>
      </c>
      <c r="I2575" s="3" t="s">
        <v>107</v>
      </c>
      <c r="J2575" s="3" t="s">
        <v>52</v>
      </c>
      <c r="K2575" s="3">
        <v>44</v>
      </c>
      <c r="L2575" s="3" t="s">
        <v>151</v>
      </c>
      <c r="M2575" s="3" t="str">
        <f>IF(shopping_behavior_updated[[#This Row],[Subscription Status]]="","desconocido",shopping_behavior_updated[[#This Row],[Subscription Status]])</f>
        <v>No</v>
      </c>
      <c r="N2575" s="3" t="s">
        <v>73</v>
      </c>
      <c r="O2575" s="3" t="s">
        <v>151</v>
      </c>
      <c r="P2575" s="3" t="s">
        <v>151</v>
      </c>
      <c r="Q2575" s="3">
        <v>1</v>
      </c>
      <c r="R2575" s="3" t="s">
        <v>74</v>
      </c>
      <c r="S2575" s="3" t="s">
        <v>48</v>
      </c>
      <c r="T2575" s="3">
        <f>COUNTBLANK(shopping_behavior_updated[Customer ID])</f>
        <v>0</v>
      </c>
      <c r="U2575" s="3">
        <f>IF(IFERROR(VLOOKUP(shopping_behavior_updated[[#This Row],[Customer ID]],A2576:$A$3902,1,FALSE),0),1,0)</f>
        <v>0</v>
      </c>
    </row>
    <row r="2576" spans="1:21" x14ac:dyDescent="0.2">
      <c r="A2576" s="3">
        <v>2575</v>
      </c>
      <c r="B2576" s="3">
        <v>27</v>
      </c>
      <c r="C2576" s="3" t="s">
        <v>18</v>
      </c>
      <c r="D2576" s="3" t="s">
        <v>123</v>
      </c>
      <c r="E2576" s="3" t="s">
        <v>66</v>
      </c>
      <c r="F2576" s="3">
        <v>63</v>
      </c>
      <c r="G2576" s="3" t="s">
        <v>102</v>
      </c>
      <c r="H2576" s="3" t="s">
        <v>43</v>
      </c>
      <c r="I2576" s="3" t="s">
        <v>109</v>
      </c>
      <c r="J2576" s="3" t="s">
        <v>52</v>
      </c>
      <c r="K2576" s="3">
        <v>46</v>
      </c>
      <c r="L2576" s="3" t="s">
        <v>151</v>
      </c>
      <c r="M2576" s="3" t="str">
        <f>IF(shopping_behavior_updated[[#This Row],[Subscription Status]]="","desconocido",shopping_behavior_updated[[#This Row],[Subscription Status]])</f>
        <v>No</v>
      </c>
      <c r="N2576" s="3" t="s">
        <v>69</v>
      </c>
      <c r="O2576" s="3" t="s">
        <v>151</v>
      </c>
      <c r="P2576" s="3" t="s">
        <v>151</v>
      </c>
      <c r="Q2576" s="3">
        <v>26</v>
      </c>
      <c r="R2576" s="3" t="s">
        <v>38</v>
      </c>
      <c r="S2576" s="3" t="s">
        <v>28</v>
      </c>
      <c r="T2576" s="3">
        <f>COUNTBLANK(shopping_behavior_updated[Customer ID])</f>
        <v>0</v>
      </c>
      <c r="U2576" s="3">
        <f>IF(IFERROR(VLOOKUP(shopping_behavior_updated[[#This Row],[Customer ID]],A2577:$A$3902,1,FALSE),0),1,0)</f>
        <v>0</v>
      </c>
    </row>
    <row r="2577" spans="1:21" x14ac:dyDescent="0.2">
      <c r="A2577" s="3">
        <v>2576</v>
      </c>
      <c r="B2577" s="3">
        <v>53</v>
      </c>
      <c r="C2577" s="3" t="s">
        <v>18</v>
      </c>
      <c r="D2577" s="3" t="s">
        <v>58</v>
      </c>
      <c r="E2577" s="3" t="s">
        <v>20</v>
      </c>
      <c r="F2577" s="3">
        <v>96</v>
      </c>
      <c r="G2577" s="3" t="s">
        <v>147</v>
      </c>
      <c r="H2577" s="3" t="s">
        <v>43</v>
      </c>
      <c r="I2577" s="3" t="s">
        <v>64</v>
      </c>
      <c r="J2577" s="3" t="s">
        <v>56</v>
      </c>
      <c r="K2577" s="3">
        <v>4</v>
      </c>
      <c r="L2577" s="3" t="s">
        <v>151</v>
      </c>
      <c r="M2577" s="3" t="str">
        <f>IF(shopping_behavior_updated[[#This Row],[Subscription Status]]="","desconocido",shopping_behavior_updated[[#This Row],[Subscription Status]])</f>
        <v>No</v>
      </c>
      <c r="N2577" s="3" t="s">
        <v>26</v>
      </c>
      <c r="O2577" s="3" t="s">
        <v>151</v>
      </c>
      <c r="P2577" s="3" t="s">
        <v>151</v>
      </c>
      <c r="Q2577" s="3">
        <v>9</v>
      </c>
      <c r="R2577" s="3" t="s">
        <v>45</v>
      </c>
      <c r="S2577" s="3" t="s">
        <v>48</v>
      </c>
      <c r="T2577" s="3">
        <f>COUNTBLANK(shopping_behavior_updated[Customer ID])</f>
        <v>0</v>
      </c>
      <c r="U2577" s="3">
        <f>IF(IFERROR(VLOOKUP(shopping_behavior_updated[[#This Row],[Customer ID]],A2578:$A$3902,1,FALSE),0),1,0)</f>
        <v>0</v>
      </c>
    </row>
    <row r="2578" spans="1:21" x14ac:dyDescent="0.2">
      <c r="A2578" s="3">
        <v>2577</v>
      </c>
      <c r="B2578" s="3">
        <v>20</v>
      </c>
      <c r="C2578" s="3" t="s">
        <v>18</v>
      </c>
      <c r="D2578" s="3" t="s">
        <v>103</v>
      </c>
      <c r="E2578" s="3" t="s">
        <v>20</v>
      </c>
      <c r="F2578" s="3">
        <v>40</v>
      </c>
      <c r="G2578" s="3" t="s">
        <v>81</v>
      </c>
      <c r="H2578" s="3" t="s">
        <v>43</v>
      </c>
      <c r="I2578" s="3" t="s">
        <v>64</v>
      </c>
      <c r="J2578" s="3" t="s">
        <v>24</v>
      </c>
      <c r="K2578" s="3">
        <v>42</v>
      </c>
      <c r="L2578" s="3" t="s">
        <v>151</v>
      </c>
      <c r="M2578" s="3" t="str">
        <f>IF(shopping_behavior_updated[[#This Row],[Subscription Status]]="","desconocido",shopping_behavior_updated[[#This Row],[Subscription Status]])</f>
        <v>No</v>
      </c>
      <c r="N2578" s="3" t="s">
        <v>37</v>
      </c>
      <c r="O2578" s="3" t="s">
        <v>151</v>
      </c>
      <c r="P2578" s="3" t="s">
        <v>151</v>
      </c>
      <c r="Q2578" s="3">
        <v>19</v>
      </c>
      <c r="R2578" s="3" t="s">
        <v>85</v>
      </c>
      <c r="S2578" s="3" t="s">
        <v>57</v>
      </c>
      <c r="T2578" s="3">
        <f>COUNTBLANK(shopping_behavior_updated[Customer ID])</f>
        <v>0</v>
      </c>
      <c r="U2578" s="3">
        <f>IF(IFERROR(VLOOKUP(shopping_behavior_updated[[#This Row],[Customer ID]],A2579:$A$3902,1,FALSE),0),1,0)</f>
        <v>0</v>
      </c>
    </row>
    <row r="2579" spans="1:21" x14ac:dyDescent="0.2">
      <c r="A2579" s="3">
        <v>2578</v>
      </c>
      <c r="B2579" s="3">
        <v>52</v>
      </c>
      <c r="C2579" s="3" t="s">
        <v>18</v>
      </c>
      <c r="D2579" s="3" t="s">
        <v>124</v>
      </c>
      <c r="E2579" s="3" t="s">
        <v>20</v>
      </c>
      <c r="F2579" s="3">
        <v>39</v>
      </c>
      <c r="G2579" s="3" t="s">
        <v>147</v>
      </c>
      <c r="H2579" s="3" t="s">
        <v>22</v>
      </c>
      <c r="I2579" s="3" t="s">
        <v>93</v>
      </c>
      <c r="J2579" s="3" t="s">
        <v>56</v>
      </c>
      <c r="K2579" s="3">
        <v>45</v>
      </c>
      <c r="L2579" s="3" t="s">
        <v>151</v>
      </c>
      <c r="M2579" s="3" t="str">
        <f>IF(shopping_behavior_updated[[#This Row],[Subscription Status]]="","desconocido",shopping_behavior_updated[[#This Row],[Subscription Status]])</f>
        <v>No</v>
      </c>
      <c r="N2579" s="3" t="s">
        <v>44</v>
      </c>
      <c r="O2579" s="3" t="s">
        <v>151</v>
      </c>
      <c r="P2579" s="3" t="s">
        <v>151</v>
      </c>
      <c r="Q2579" s="3">
        <v>37</v>
      </c>
      <c r="R2579" s="3" t="s">
        <v>74</v>
      </c>
      <c r="S2579" s="3" t="s">
        <v>87</v>
      </c>
      <c r="T2579" s="3">
        <f>COUNTBLANK(shopping_behavior_updated[Customer ID])</f>
        <v>0</v>
      </c>
      <c r="U2579" s="3">
        <f>IF(IFERROR(VLOOKUP(shopping_behavior_updated[[#This Row],[Customer ID]],A2580:$A$3902,1,FALSE),0),1,0)</f>
        <v>0</v>
      </c>
    </row>
    <row r="2580" spans="1:21" x14ac:dyDescent="0.2">
      <c r="A2580" s="3">
        <v>2579</v>
      </c>
      <c r="B2580" s="3">
        <v>54</v>
      </c>
      <c r="C2580" s="3" t="s">
        <v>18</v>
      </c>
      <c r="D2580" s="3" t="s">
        <v>88</v>
      </c>
      <c r="E2580" s="3" t="s">
        <v>66</v>
      </c>
      <c r="F2580" s="3">
        <v>48</v>
      </c>
      <c r="G2580" s="3" t="s">
        <v>128</v>
      </c>
      <c r="H2580" s="3" t="s">
        <v>43</v>
      </c>
      <c r="I2580" s="3" t="s">
        <v>72</v>
      </c>
      <c r="J2580" s="3" t="s">
        <v>56</v>
      </c>
      <c r="K2580" s="3">
        <v>39</v>
      </c>
      <c r="L2580" s="3" t="s">
        <v>151</v>
      </c>
      <c r="M2580" s="3" t="str">
        <f>IF(shopping_behavior_updated[[#This Row],[Subscription Status]]="","desconocido",shopping_behavior_updated[[#This Row],[Subscription Status]])</f>
        <v>No</v>
      </c>
      <c r="N2580" s="3" t="s">
        <v>37</v>
      </c>
      <c r="O2580" s="3" t="s">
        <v>151</v>
      </c>
      <c r="P2580" s="3" t="s">
        <v>151</v>
      </c>
      <c r="Q2580" s="3">
        <v>3</v>
      </c>
      <c r="R2580" s="3" t="s">
        <v>32</v>
      </c>
      <c r="S2580" s="3" t="s">
        <v>57</v>
      </c>
      <c r="T2580" s="3">
        <f>COUNTBLANK(shopping_behavior_updated[Customer ID])</f>
        <v>0</v>
      </c>
      <c r="U2580" s="3">
        <f>IF(IFERROR(VLOOKUP(shopping_behavior_updated[[#This Row],[Customer ID]],A2581:$A$3902,1,FALSE),0),1,0)</f>
        <v>0</v>
      </c>
    </row>
    <row r="2581" spans="1:21" x14ac:dyDescent="0.2">
      <c r="A2581" s="3">
        <v>2580</v>
      </c>
      <c r="B2581" s="3">
        <v>65</v>
      </c>
      <c r="C2581" s="3" t="s">
        <v>18</v>
      </c>
      <c r="D2581" s="3" t="s">
        <v>19</v>
      </c>
      <c r="E2581" s="3" t="s">
        <v>20</v>
      </c>
      <c r="F2581" s="3">
        <v>20</v>
      </c>
      <c r="G2581" s="3" t="s">
        <v>147</v>
      </c>
      <c r="H2581" s="3" t="s">
        <v>43</v>
      </c>
      <c r="I2581" s="3" t="s">
        <v>72</v>
      </c>
      <c r="J2581" s="3" t="s">
        <v>52</v>
      </c>
      <c r="K2581" s="3">
        <v>37</v>
      </c>
      <c r="L2581" s="3" t="s">
        <v>151</v>
      </c>
      <c r="M2581" s="3" t="str">
        <f>IF(shopping_behavior_updated[[#This Row],[Subscription Status]]="","desconocido",shopping_behavior_updated[[#This Row],[Subscription Status]])</f>
        <v>No</v>
      </c>
      <c r="N2581" s="3" t="s">
        <v>26</v>
      </c>
      <c r="O2581" s="3" t="s">
        <v>151</v>
      </c>
      <c r="P2581" s="3" t="s">
        <v>151</v>
      </c>
      <c r="Q2581" s="3">
        <v>40</v>
      </c>
      <c r="R2581" s="3" t="s">
        <v>27</v>
      </c>
      <c r="S2581" s="3" t="s">
        <v>39</v>
      </c>
      <c r="T2581" s="3">
        <f>COUNTBLANK(shopping_behavior_updated[Customer ID])</f>
        <v>0</v>
      </c>
      <c r="U2581" s="3">
        <f>IF(IFERROR(VLOOKUP(shopping_behavior_updated[[#This Row],[Customer ID]],A2582:$A$3902,1,FALSE),0),1,0)</f>
        <v>0</v>
      </c>
    </row>
    <row r="2582" spans="1:21" x14ac:dyDescent="0.2">
      <c r="A2582" s="3">
        <v>2581</v>
      </c>
      <c r="B2582" s="3">
        <v>43</v>
      </c>
      <c r="C2582" s="3" t="s">
        <v>18</v>
      </c>
      <c r="D2582" s="3" t="s">
        <v>33</v>
      </c>
      <c r="E2582" s="3" t="s">
        <v>20</v>
      </c>
      <c r="F2582" s="3">
        <v>29</v>
      </c>
      <c r="G2582" s="3" t="s">
        <v>34</v>
      </c>
      <c r="H2582" s="3" t="s">
        <v>35</v>
      </c>
      <c r="I2582" s="3" t="s">
        <v>47</v>
      </c>
      <c r="J2582" s="3" t="s">
        <v>52</v>
      </c>
      <c r="K2582" s="3">
        <v>36</v>
      </c>
      <c r="L2582" s="3" t="s">
        <v>151</v>
      </c>
      <c r="M2582" s="3" t="str">
        <f>IF(shopping_behavior_updated[[#This Row],[Subscription Status]]="","desconocido",shopping_behavior_updated[[#This Row],[Subscription Status]])</f>
        <v>No</v>
      </c>
      <c r="N2582" s="3" t="s">
        <v>73</v>
      </c>
      <c r="O2582" s="3" t="s">
        <v>151</v>
      </c>
      <c r="P2582" s="3" t="s">
        <v>151</v>
      </c>
      <c r="Q2582" s="3">
        <v>13</v>
      </c>
      <c r="R2582" s="3" t="s">
        <v>74</v>
      </c>
      <c r="S2582" s="3" t="s">
        <v>57</v>
      </c>
      <c r="T2582" s="3">
        <f>COUNTBLANK(shopping_behavior_updated[Customer ID])</f>
        <v>0</v>
      </c>
      <c r="U2582" s="3">
        <f>IF(IFERROR(VLOOKUP(shopping_behavior_updated[[#This Row],[Customer ID]],A2583:$A$3902,1,FALSE),0),1,0)</f>
        <v>0</v>
      </c>
    </row>
    <row r="2583" spans="1:21" x14ac:dyDescent="0.2">
      <c r="A2583" s="3">
        <v>2582</v>
      </c>
      <c r="B2583" s="3">
        <v>57</v>
      </c>
      <c r="C2583" s="3" t="s">
        <v>18</v>
      </c>
      <c r="D2583" s="3" t="s">
        <v>80</v>
      </c>
      <c r="E2583" s="3" t="s">
        <v>20</v>
      </c>
      <c r="F2583" s="3">
        <v>81</v>
      </c>
      <c r="G2583" s="3" t="s">
        <v>50</v>
      </c>
      <c r="H2583" s="3" t="s">
        <v>43</v>
      </c>
      <c r="I2583" s="3" t="s">
        <v>79</v>
      </c>
      <c r="J2583" s="3" t="s">
        <v>24</v>
      </c>
      <c r="K2583" s="3">
        <v>47</v>
      </c>
      <c r="L2583" s="3" t="s">
        <v>151</v>
      </c>
      <c r="M2583" s="3" t="str">
        <f>IF(shopping_behavior_updated[[#This Row],[Subscription Status]]="","desconocido",shopping_behavior_updated[[#This Row],[Subscription Status]])</f>
        <v>No</v>
      </c>
      <c r="N2583" s="3" t="s">
        <v>26</v>
      </c>
      <c r="O2583" s="3" t="s">
        <v>151</v>
      </c>
      <c r="P2583" s="3" t="s">
        <v>151</v>
      </c>
      <c r="Q2583" s="3">
        <v>48</v>
      </c>
      <c r="R2583" s="3" t="s">
        <v>38</v>
      </c>
      <c r="S2583" s="3" t="s">
        <v>87</v>
      </c>
      <c r="T2583" s="3">
        <f>COUNTBLANK(shopping_behavior_updated[Customer ID])</f>
        <v>0</v>
      </c>
      <c r="U2583" s="3">
        <f>IF(IFERROR(VLOOKUP(shopping_behavior_updated[[#This Row],[Customer ID]],A2584:$A$3902,1,FALSE),0),1,0)</f>
        <v>0</v>
      </c>
    </row>
    <row r="2584" spans="1:21" x14ac:dyDescent="0.2">
      <c r="A2584" s="3">
        <v>2583</v>
      </c>
      <c r="B2584" s="3">
        <v>19</v>
      </c>
      <c r="C2584" s="3" t="s">
        <v>18</v>
      </c>
      <c r="D2584" s="3" t="s">
        <v>80</v>
      </c>
      <c r="E2584" s="3" t="s">
        <v>20</v>
      </c>
      <c r="F2584" s="3">
        <v>98</v>
      </c>
      <c r="G2584" s="3" t="s">
        <v>146</v>
      </c>
      <c r="H2584" s="3" t="s">
        <v>35</v>
      </c>
      <c r="I2584" s="3" t="s">
        <v>125</v>
      </c>
      <c r="J2584" s="3" t="s">
        <v>56</v>
      </c>
      <c r="K2584" s="3">
        <v>36</v>
      </c>
      <c r="L2584" s="3" t="s">
        <v>151</v>
      </c>
      <c r="M2584" s="3" t="str">
        <f>IF(shopping_behavior_updated[[#This Row],[Subscription Status]]="","desconocido",shopping_behavior_updated[[#This Row],[Subscription Status]])</f>
        <v>No</v>
      </c>
      <c r="N2584" s="3" t="s">
        <v>69</v>
      </c>
      <c r="O2584" s="3" t="s">
        <v>151</v>
      </c>
      <c r="P2584" s="3" t="s">
        <v>151</v>
      </c>
      <c r="Q2584" s="3">
        <v>4</v>
      </c>
      <c r="R2584" s="3" t="s">
        <v>27</v>
      </c>
      <c r="S2584" s="3" t="s">
        <v>96</v>
      </c>
      <c r="T2584" s="3">
        <f>COUNTBLANK(shopping_behavior_updated[Customer ID])</f>
        <v>0</v>
      </c>
      <c r="U2584" s="3">
        <f>IF(IFERROR(VLOOKUP(shopping_behavior_updated[[#This Row],[Customer ID]],A2585:$A$3902,1,FALSE),0),1,0)</f>
        <v>0</v>
      </c>
    </row>
    <row r="2585" spans="1:21" x14ac:dyDescent="0.2">
      <c r="A2585" s="3">
        <v>2584</v>
      </c>
      <c r="B2585" s="3">
        <v>69</v>
      </c>
      <c r="C2585" s="3" t="s">
        <v>18</v>
      </c>
      <c r="D2585" s="3" t="s">
        <v>33</v>
      </c>
      <c r="E2585" s="3" t="s">
        <v>20</v>
      </c>
      <c r="F2585" s="3">
        <v>93</v>
      </c>
      <c r="G2585" s="3" t="s">
        <v>100</v>
      </c>
      <c r="H2585" s="3" t="s">
        <v>43</v>
      </c>
      <c r="I2585" s="3" t="s">
        <v>92</v>
      </c>
      <c r="J2585" s="3" t="s">
        <v>56</v>
      </c>
      <c r="K2585" s="3">
        <v>25</v>
      </c>
      <c r="L2585" s="3" t="s">
        <v>151</v>
      </c>
      <c r="M2585" s="3" t="str">
        <f>IF(shopping_behavior_updated[[#This Row],[Subscription Status]]="","desconocido",shopping_behavior_updated[[#This Row],[Subscription Status]])</f>
        <v>No</v>
      </c>
      <c r="N2585" s="3" t="s">
        <v>44</v>
      </c>
      <c r="O2585" s="3" t="s">
        <v>151</v>
      </c>
      <c r="P2585" s="3" t="s">
        <v>151</v>
      </c>
      <c r="Q2585" s="3">
        <v>9</v>
      </c>
      <c r="R2585" s="3" t="s">
        <v>32</v>
      </c>
      <c r="S2585" s="3" t="s">
        <v>39</v>
      </c>
      <c r="T2585" s="3">
        <f>COUNTBLANK(shopping_behavior_updated[Customer ID])</f>
        <v>0</v>
      </c>
      <c r="U2585" s="3">
        <f>IF(IFERROR(VLOOKUP(shopping_behavior_updated[[#This Row],[Customer ID]],A2586:$A$3902,1,FALSE),0),1,0)</f>
        <v>0</v>
      </c>
    </row>
    <row r="2586" spans="1:21" x14ac:dyDescent="0.2">
      <c r="A2586" s="3">
        <v>2585</v>
      </c>
      <c r="B2586" s="3">
        <v>26</v>
      </c>
      <c r="C2586" s="3" t="s">
        <v>18</v>
      </c>
      <c r="D2586" s="3" t="s">
        <v>124</v>
      </c>
      <c r="E2586" s="3" t="s">
        <v>20</v>
      </c>
      <c r="F2586" s="3">
        <v>30</v>
      </c>
      <c r="G2586" s="3" t="s">
        <v>102</v>
      </c>
      <c r="H2586" s="3" t="s">
        <v>22</v>
      </c>
      <c r="I2586" s="3" t="s">
        <v>143</v>
      </c>
      <c r="J2586" s="3" t="s">
        <v>52</v>
      </c>
      <c r="K2586" s="3">
        <v>29</v>
      </c>
      <c r="L2586" s="3" t="s">
        <v>151</v>
      </c>
      <c r="M2586" s="3" t="str">
        <f>IF(shopping_behavior_updated[[#This Row],[Subscription Status]]="","desconocido",shopping_behavior_updated[[#This Row],[Subscription Status]])</f>
        <v>No</v>
      </c>
      <c r="N2586" s="3" t="s">
        <v>73</v>
      </c>
      <c r="O2586" s="3" t="s">
        <v>151</v>
      </c>
      <c r="P2586" s="3" t="s">
        <v>151</v>
      </c>
      <c r="Q2586" s="3">
        <v>26</v>
      </c>
      <c r="R2586" s="3" t="s">
        <v>74</v>
      </c>
      <c r="S2586" s="3" t="s">
        <v>75</v>
      </c>
      <c r="T2586" s="3">
        <f>COUNTBLANK(shopping_behavior_updated[Customer ID])</f>
        <v>0</v>
      </c>
      <c r="U2586" s="3">
        <f>IF(IFERROR(VLOOKUP(shopping_behavior_updated[[#This Row],[Customer ID]],A2587:$A$3902,1,FALSE),0),1,0)</f>
        <v>0</v>
      </c>
    </row>
    <row r="2587" spans="1:21" x14ac:dyDescent="0.2">
      <c r="A2587" s="3">
        <v>2586</v>
      </c>
      <c r="B2587" s="3">
        <v>57</v>
      </c>
      <c r="C2587" s="3" t="s">
        <v>18</v>
      </c>
      <c r="D2587" s="3" t="s">
        <v>88</v>
      </c>
      <c r="E2587" s="3" t="s">
        <v>66</v>
      </c>
      <c r="F2587" s="3">
        <v>37</v>
      </c>
      <c r="G2587" s="3" t="s">
        <v>149</v>
      </c>
      <c r="H2587" s="3" t="s">
        <v>22</v>
      </c>
      <c r="I2587" s="3" t="s">
        <v>31</v>
      </c>
      <c r="J2587" s="3" t="s">
        <v>56</v>
      </c>
      <c r="K2587" s="3">
        <v>44</v>
      </c>
      <c r="L2587" s="3" t="s">
        <v>151</v>
      </c>
      <c r="M2587" s="3" t="str">
        <f>IF(shopping_behavior_updated[[#This Row],[Subscription Status]]="","desconocido",shopping_behavior_updated[[#This Row],[Subscription Status]])</f>
        <v>No</v>
      </c>
      <c r="N2587" s="3" t="s">
        <v>37</v>
      </c>
      <c r="O2587" s="3" t="s">
        <v>151</v>
      </c>
      <c r="P2587" s="3" t="s">
        <v>151</v>
      </c>
      <c r="Q2587" s="3">
        <v>19</v>
      </c>
      <c r="R2587" s="3" t="s">
        <v>85</v>
      </c>
      <c r="S2587" s="3" t="s">
        <v>39</v>
      </c>
      <c r="T2587" s="3">
        <f>COUNTBLANK(shopping_behavior_updated[Customer ID])</f>
        <v>0</v>
      </c>
      <c r="U2587" s="3">
        <f>IF(IFERROR(VLOOKUP(shopping_behavior_updated[[#This Row],[Customer ID]],A2588:$A$3902,1,FALSE),0),1,0)</f>
        <v>0</v>
      </c>
    </row>
    <row r="2588" spans="1:21" x14ac:dyDescent="0.2">
      <c r="A2588" s="3">
        <v>2587</v>
      </c>
      <c r="B2588" s="3">
        <v>20</v>
      </c>
      <c r="C2588" s="3" t="s">
        <v>18</v>
      </c>
      <c r="D2588" s="3" t="s">
        <v>61</v>
      </c>
      <c r="E2588" s="3" t="s">
        <v>62</v>
      </c>
      <c r="F2588" s="3">
        <v>28</v>
      </c>
      <c r="G2588" s="3" t="s">
        <v>30</v>
      </c>
      <c r="H2588" s="3" t="s">
        <v>22</v>
      </c>
      <c r="I2588" s="3" t="s">
        <v>133</v>
      </c>
      <c r="J2588" s="3" t="s">
        <v>24</v>
      </c>
      <c r="K2588" s="3">
        <v>46</v>
      </c>
      <c r="L2588" s="3" t="s">
        <v>151</v>
      </c>
      <c r="M2588" s="3" t="str">
        <f>IF(shopping_behavior_updated[[#This Row],[Subscription Status]]="","desconocido",shopping_behavior_updated[[#This Row],[Subscription Status]])</f>
        <v>No</v>
      </c>
      <c r="N2588" s="3" t="s">
        <v>26</v>
      </c>
      <c r="O2588" s="3" t="s">
        <v>151</v>
      </c>
      <c r="P2588" s="3" t="s">
        <v>151</v>
      </c>
      <c r="Q2588" s="3">
        <v>1</v>
      </c>
      <c r="R2588" s="3" t="s">
        <v>38</v>
      </c>
      <c r="S2588" s="3" t="s">
        <v>96</v>
      </c>
      <c r="T2588" s="3">
        <f>COUNTBLANK(shopping_behavior_updated[Customer ID])</f>
        <v>0</v>
      </c>
      <c r="U2588" s="3">
        <f>IF(IFERROR(VLOOKUP(shopping_behavior_updated[[#This Row],[Customer ID]],A2589:$A$3902,1,FALSE),0),1,0)</f>
        <v>0</v>
      </c>
    </row>
    <row r="2589" spans="1:21" x14ac:dyDescent="0.2">
      <c r="A2589" s="3">
        <v>2588</v>
      </c>
      <c r="B2589" s="3">
        <v>55</v>
      </c>
      <c r="C2589" s="3" t="s">
        <v>18</v>
      </c>
      <c r="D2589" s="3" t="s">
        <v>118</v>
      </c>
      <c r="E2589" s="3" t="s">
        <v>66</v>
      </c>
      <c r="F2589" s="3">
        <v>29</v>
      </c>
      <c r="G2589" s="3" t="s">
        <v>138</v>
      </c>
      <c r="H2589" s="3" t="s">
        <v>43</v>
      </c>
      <c r="I2589" s="3" t="s">
        <v>72</v>
      </c>
      <c r="J2589" s="3" t="s">
        <v>24</v>
      </c>
      <c r="K2589" s="3">
        <v>37</v>
      </c>
      <c r="L2589" s="3" t="s">
        <v>151</v>
      </c>
      <c r="M2589" s="3" t="str">
        <f>IF(shopping_behavior_updated[[#This Row],[Subscription Status]]="","desconocido",shopping_behavior_updated[[#This Row],[Subscription Status]])</f>
        <v>No</v>
      </c>
      <c r="N2589" s="3" t="s">
        <v>26</v>
      </c>
      <c r="O2589" s="3" t="s">
        <v>151</v>
      </c>
      <c r="P2589" s="3" t="s">
        <v>151</v>
      </c>
      <c r="Q2589" s="3">
        <v>29</v>
      </c>
      <c r="R2589" s="3" t="s">
        <v>45</v>
      </c>
      <c r="S2589" s="3" t="s">
        <v>96</v>
      </c>
      <c r="T2589" s="3">
        <f>COUNTBLANK(shopping_behavior_updated[Customer ID])</f>
        <v>0</v>
      </c>
      <c r="U2589" s="3">
        <f>IF(IFERROR(VLOOKUP(shopping_behavior_updated[[#This Row],[Customer ID]],A2590:$A$3902,1,FALSE),0),1,0)</f>
        <v>0</v>
      </c>
    </row>
    <row r="2590" spans="1:21" x14ac:dyDescent="0.2">
      <c r="A2590" s="3">
        <v>2589</v>
      </c>
      <c r="B2590" s="3">
        <v>44</v>
      </c>
      <c r="C2590" s="3" t="s">
        <v>18</v>
      </c>
      <c r="D2590" s="3" t="s">
        <v>131</v>
      </c>
      <c r="E2590" s="3" t="s">
        <v>66</v>
      </c>
      <c r="F2590" s="3">
        <v>49</v>
      </c>
      <c r="G2590" s="3" t="s">
        <v>78</v>
      </c>
      <c r="H2590" s="3" t="s">
        <v>43</v>
      </c>
      <c r="I2590" s="3" t="s">
        <v>99</v>
      </c>
      <c r="J2590" s="3" t="s">
        <v>52</v>
      </c>
      <c r="K2590" s="3">
        <v>32</v>
      </c>
      <c r="L2590" s="3" t="s">
        <v>151</v>
      </c>
      <c r="M2590" s="3" t="str">
        <f>IF(shopping_behavior_updated[[#This Row],[Subscription Status]]="","desconocido",shopping_behavior_updated[[#This Row],[Subscription Status]])</f>
        <v>No</v>
      </c>
      <c r="N2590" s="3" t="s">
        <v>37</v>
      </c>
      <c r="O2590" s="3" t="s">
        <v>151</v>
      </c>
      <c r="P2590" s="3" t="s">
        <v>151</v>
      </c>
      <c r="Q2590" s="3">
        <v>38</v>
      </c>
      <c r="R2590" s="3" t="s">
        <v>27</v>
      </c>
      <c r="S2590" s="3" t="s">
        <v>75</v>
      </c>
      <c r="T2590" s="3">
        <f>COUNTBLANK(shopping_behavior_updated[Customer ID])</f>
        <v>0</v>
      </c>
      <c r="U2590" s="3">
        <f>IF(IFERROR(VLOOKUP(shopping_behavior_updated[[#This Row],[Customer ID]],A2591:$A$3902,1,FALSE),0),1,0)</f>
        <v>0</v>
      </c>
    </row>
    <row r="2591" spans="1:21" x14ac:dyDescent="0.2">
      <c r="A2591" s="3">
        <v>2590</v>
      </c>
      <c r="B2591" s="3">
        <v>52</v>
      </c>
      <c r="C2591" s="3" t="s">
        <v>18</v>
      </c>
      <c r="D2591" s="3" t="s">
        <v>94</v>
      </c>
      <c r="E2591" s="3" t="s">
        <v>20</v>
      </c>
      <c r="F2591" s="3">
        <v>53</v>
      </c>
      <c r="G2591" s="3" t="s">
        <v>113</v>
      </c>
      <c r="H2591" s="3" t="s">
        <v>43</v>
      </c>
      <c r="I2591" s="3" t="s">
        <v>64</v>
      </c>
      <c r="J2591" s="3" t="s">
        <v>24</v>
      </c>
      <c r="K2591" s="3">
        <v>49</v>
      </c>
      <c r="L2591" s="3" t="s">
        <v>151</v>
      </c>
      <c r="M2591" s="3" t="str">
        <f>IF(shopping_behavior_updated[[#This Row],[Subscription Status]]="","desconocido",shopping_behavior_updated[[#This Row],[Subscription Status]])</f>
        <v>No</v>
      </c>
      <c r="N2591" s="3" t="s">
        <v>69</v>
      </c>
      <c r="O2591" s="3" t="s">
        <v>151</v>
      </c>
      <c r="P2591" s="3" t="s">
        <v>151</v>
      </c>
      <c r="Q2591" s="3">
        <v>31</v>
      </c>
      <c r="R2591" s="3" t="s">
        <v>45</v>
      </c>
      <c r="S2591" s="3" t="s">
        <v>48</v>
      </c>
      <c r="T2591" s="3">
        <f>COUNTBLANK(shopping_behavior_updated[Customer ID])</f>
        <v>0</v>
      </c>
      <c r="U2591" s="3">
        <f>IF(IFERROR(VLOOKUP(shopping_behavior_updated[[#This Row],[Customer ID]],A2592:$A$3902,1,FALSE),0),1,0)</f>
        <v>0</v>
      </c>
    </row>
    <row r="2592" spans="1:21" x14ac:dyDescent="0.2">
      <c r="A2592" s="3">
        <v>2591</v>
      </c>
      <c r="B2592" s="3">
        <v>57</v>
      </c>
      <c r="C2592" s="3" t="s">
        <v>18</v>
      </c>
      <c r="D2592" s="3" t="s">
        <v>142</v>
      </c>
      <c r="E2592" s="3" t="s">
        <v>66</v>
      </c>
      <c r="F2592" s="3">
        <v>66</v>
      </c>
      <c r="G2592" s="3" t="s">
        <v>98</v>
      </c>
      <c r="H2592" s="3" t="s">
        <v>43</v>
      </c>
      <c r="I2592" s="3" t="s">
        <v>47</v>
      </c>
      <c r="J2592" s="3" t="s">
        <v>52</v>
      </c>
      <c r="K2592" s="3">
        <v>5</v>
      </c>
      <c r="L2592" s="3" t="s">
        <v>151</v>
      </c>
      <c r="M2592" s="3" t="str">
        <f>IF(shopping_behavior_updated[[#This Row],[Subscription Status]]="","desconocido",shopping_behavior_updated[[#This Row],[Subscription Status]])</f>
        <v>No</v>
      </c>
      <c r="N2592" s="3" t="s">
        <v>37</v>
      </c>
      <c r="O2592" s="3" t="s">
        <v>151</v>
      </c>
      <c r="P2592" s="3" t="s">
        <v>151</v>
      </c>
      <c r="Q2592" s="3">
        <v>35</v>
      </c>
      <c r="R2592" s="3" t="s">
        <v>27</v>
      </c>
      <c r="S2592" s="3" t="s">
        <v>48</v>
      </c>
      <c r="T2592" s="3">
        <f>COUNTBLANK(shopping_behavior_updated[Customer ID])</f>
        <v>0</v>
      </c>
      <c r="U2592" s="3">
        <f>IF(IFERROR(VLOOKUP(shopping_behavior_updated[[#This Row],[Customer ID]],A2593:$A$3902,1,FALSE),0),1,0)</f>
        <v>0</v>
      </c>
    </row>
    <row r="2593" spans="1:21" x14ac:dyDescent="0.2">
      <c r="A2593" s="3">
        <v>2592</v>
      </c>
      <c r="B2593" s="3">
        <v>40</v>
      </c>
      <c r="C2593" s="3" t="s">
        <v>18</v>
      </c>
      <c r="D2593" s="3" t="s">
        <v>101</v>
      </c>
      <c r="E2593" s="3" t="s">
        <v>62</v>
      </c>
      <c r="F2593" s="3">
        <v>61</v>
      </c>
      <c r="G2593" s="3" t="s">
        <v>129</v>
      </c>
      <c r="H2593" s="3" t="s">
        <v>35</v>
      </c>
      <c r="I2593" s="3" t="s">
        <v>77</v>
      </c>
      <c r="J2593" s="3" t="s">
        <v>36</v>
      </c>
      <c r="K2593" s="3">
        <v>33</v>
      </c>
      <c r="L2593" s="3" t="s">
        <v>151</v>
      </c>
      <c r="M2593" s="3" t="str">
        <f>IF(shopping_behavior_updated[[#This Row],[Subscription Status]]="","desconocido",shopping_behavior_updated[[#This Row],[Subscription Status]])</f>
        <v>No</v>
      </c>
      <c r="N2593" s="3" t="s">
        <v>26</v>
      </c>
      <c r="O2593" s="3" t="s">
        <v>151</v>
      </c>
      <c r="P2593" s="3" t="s">
        <v>151</v>
      </c>
      <c r="Q2593" s="3">
        <v>40</v>
      </c>
      <c r="R2593" s="3" t="s">
        <v>32</v>
      </c>
      <c r="S2593" s="3" t="s">
        <v>57</v>
      </c>
      <c r="T2593" s="3">
        <f>COUNTBLANK(shopping_behavior_updated[Customer ID])</f>
        <v>0</v>
      </c>
      <c r="U2593" s="3">
        <f>IF(IFERROR(VLOOKUP(shopping_behavior_updated[[#This Row],[Customer ID]],A2594:$A$3902,1,FALSE),0),1,0)</f>
        <v>0</v>
      </c>
    </row>
    <row r="2594" spans="1:21" x14ac:dyDescent="0.2">
      <c r="A2594" s="3">
        <v>2593</v>
      </c>
      <c r="B2594" s="3">
        <v>23</v>
      </c>
      <c r="C2594" s="3" t="s">
        <v>18</v>
      </c>
      <c r="D2594" s="3" t="s">
        <v>58</v>
      </c>
      <c r="E2594" s="3" t="s">
        <v>20</v>
      </c>
      <c r="F2594" s="3">
        <v>23</v>
      </c>
      <c r="G2594" s="3" t="s">
        <v>145</v>
      </c>
      <c r="H2594" s="3" t="s">
        <v>91</v>
      </c>
      <c r="I2594" s="3" t="s">
        <v>99</v>
      </c>
      <c r="J2594" s="3" t="s">
        <v>52</v>
      </c>
      <c r="K2594" s="3">
        <v>44</v>
      </c>
      <c r="L2594" s="3" t="s">
        <v>151</v>
      </c>
      <c r="M2594" s="3" t="str">
        <f>IF(shopping_behavior_updated[[#This Row],[Subscription Status]]="","desconocido",shopping_behavior_updated[[#This Row],[Subscription Status]])</f>
        <v>No</v>
      </c>
      <c r="N2594" s="3" t="s">
        <v>73</v>
      </c>
      <c r="O2594" s="3" t="s">
        <v>151</v>
      </c>
      <c r="P2594" s="3" t="s">
        <v>151</v>
      </c>
      <c r="Q2594" s="3">
        <v>13</v>
      </c>
      <c r="R2594" s="3" t="s">
        <v>27</v>
      </c>
      <c r="S2594" s="3" t="s">
        <v>57</v>
      </c>
      <c r="T2594" s="3">
        <f>COUNTBLANK(shopping_behavior_updated[Customer ID])</f>
        <v>0</v>
      </c>
      <c r="U2594" s="3">
        <f>IF(IFERROR(VLOOKUP(shopping_behavior_updated[[#This Row],[Customer ID]],A2595:$A$3902,1,FALSE),0),1,0)</f>
        <v>0</v>
      </c>
    </row>
    <row r="2595" spans="1:21" x14ac:dyDescent="0.2">
      <c r="A2595" s="3">
        <v>2594</v>
      </c>
      <c r="B2595" s="3">
        <v>36</v>
      </c>
      <c r="C2595" s="3" t="s">
        <v>18</v>
      </c>
      <c r="D2595" s="3" t="s">
        <v>94</v>
      </c>
      <c r="E2595" s="3" t="s">
        <v>20</v>
      </c>
      <c r="F2595" s="3">
        <v>36</v>
      </c>
      <c r="G2595" s="3" t="s">
        <v>111</v>
      </c>
      <c r="H2595" s="3" t="s">
        <v>35</v>
      </c>
      <c r="I2595" s="3" t="s">
        <v>125</v>
      </c>
      <c r="J2595" s="3" t="s">
        <v>56</v>
      </c>
      <c r="K2595" s="3">
        <v>47</v>
      </c>
      <c r="L2595" s="3" t="s">
        <v>151</v>
      </c>
      <c r="M2595" s="3" t="str">
        <f>IF(shopping_behavior_updated[[#This Row],[Subscription Status]]="","desconocido",shopping_behavior_updated[[#This Row],[Subscription Status]])</f>
        <v>No</v>
      </c>
      <c r="N2595" s="3" t="s">
        <v>73</v>
      </c>
      <c r="O2595" s="3" t="s">
        <v>151</v>
      </c>
      <c r="P2595" s="3" t="s">
        <v>151</v>
      </c>
      <c r="Q2595" s="3">
        <v>9</v>
      </c>
      <c r="R2595" s="3" t="s">
        <v>74</v>
      </c>
      <c r="S2595" s="3" t="s">
        <v>96</v>
      </c>
      <c r="T2595" s="3">
        <f>COUNTBLANK(shopping_behavior_updated[Customer ID])</f>
        <v>0</v>
      </c>
      <c r="U2595" s="3">
        <f>IF(IFERROR(VLOOKUP(shopping_behavior_updated[[#This Row],[Customer ID]],A2596:$A$3902,1,FALSE),0),1,0)</f>
        <v>0</v>
      </c>
    </row>
    <row r="2596" spans="1:21" x14ac:dyDescent="0.2">
      <c r="A2596" s="3">
        <v>2595</v>
      </c>
      <c r="B2596" s="3">
        <v>59</v>
      </c>
      <c r="C2596" s="3" t="s">
        <v>18</v>
      </c>
      <c r="D2596" s="3" t="s">
        <v>86</v>
      </c>
      <c r="E2596" s="3" t="s">
        <v>20</v>
      </c>
      <c r="F2596" s="3">
        <v>81</v>
      </c>
      <c r="G2596" s="3" t="s">
        <v>55</v>
      </c>
      <c r="H2596" s="3" t="s">
        <v>22</v>
      </c>
      <c r="I2596" s="3" t="s">
        <v>125</v>
      </c>
      <c r="J2596" s="3" t="s">
        <v>56</v>
      </c>
      <c r="K2596" s="3">
        <v>36</v>
      </c>
      <c r="L2596" s="3" t="s">
        <v>151</v>
      </c>
      <c r="M2596" s="3" t="str">
        <f>IF(shopping_behavior_updated[[#This Row],[Subscription Status]]="","desconocido",shopping_behavior_updated[[#This Row],[Subscription Status]])</f>
        <v>No</v>
      </c>
      <c r="N2596" s="3" t="s">
        <v>37</v>
      </c>
      <c r="O2596" s="3" t="s">
        <v>151</v>
      </c>
      <c r="P2596" s="3" t="s">
        <v>151</v>
      </c>
      <c r="Q2596" s="3">
        <v>25</v>
      </c>
      <c r="R2596" s="3" t="s">
        <v>32</v>
      </c>
      <c r="S2596" s="3" t="s">
        <v>96</v>
      </c>
      <c r="T2596" s="3">
        <f>COUNTBLANK(shopping_behavior_updated[Customer ID])</f>
        <v>0</v>
      </c>
      <c r="U2596" s="3">
        <f>IF(IFERROR(VLOOKUP(shopping_behavior_updated[[#This Row],[Customer ID]],A2597:$A$3902,1,FALSE),0),1,0)</f>
        <v>0</v>
      </c>
    </row>
    <row r="2597" spans="1:21" x14ac:dyDescent="0.2">
      <c r="A2597" s="3">
        <v>2596</v>
      </c>
      <c r="B2597" s="3">
        <v>29</v>
      </c>
      <c r="C2597" s="3" t="s">
        <v>18</v>
      </c>
      <c r="D2597" s="3" t="s">
        <v>19</v>
      </c>
      <c r="E2597" s="3" t="s">
        <v>20</v>
      </c>
      <c r="F2597" s="3">
        <v>56</v>
      </c>
      <c r="G2597" s="3" t="s">
        <v>145</v>
      </c>
      <c r="H2597" s="3" t="s">
        <v>91</v>
      </c>
      <c r="I2597" s="3" t="s">
        <v>31</v>
      </c>
      <c r="J2597" s="3" t="s">
        <v>52</v>
      </c>
      <c r="K2597" s="3">
        <v>32</v>
      </c>
      <c r="L2597" s="3" t="s">
        <v>151</v>
      </c>
      <c r="M2597" s="3" t="str">
        <f>IF(shopping_behavior_updated[[#This Row],[Subscription Status]]="","desconocido",shopping_behavior_updated[[#This Row],[Subscription Status]])</f>
        <v>No</v>
      </c>
      <c r="N2597" s="3" t="s">
        <v>37</v>
      </c>
      <c r="O2597" s="3" t="s">
        <v>151</v>
      </c>
      <c r="P2597" s="3" t="s">
        <v>151</v>
      </c>
      <c r="Q2597" s="3">
        <v>3</v>
      </c>
      <c r="R2597" s="3" t="s">
        <v>74</v>
      </c>
      <c r="S2597" s="3" t="s">
        <v>75</v>
      </c>
      <c r="T2597" s="3">
        <f>COUNTBLANK(shopping_behavior_updated[Customer ID])</f>
        <v>0</v>
      </c>
      <c r="U2597" s="3">
        <f>IF(IFERROR(VLOOKUP(shopping_behavior_updated[[#This Row],[Customer ID]],A2598:$A$3902,1,FALSE),0),1,0)</f>
        <v>0</v>
      </c>
    </row>
    <row r="2598" spans="1:21" x14ac:dyDescent="0.2">
      <c r="A2598" s="3">
        <v>2597</v>
      </c>
      <c r="B2598" s="3">
        <v>63</v>
      </c>
      <c r="C2598" s="3" t="s">
        <v>18</v>
      </c>
      <c r="D2598" s="3" t="s">
        <v>54</v>
      </c>
      <c r="E2598" s="3" t="s">
        <v>20</v>
      </c>
      <c r="F2598" s="3">
        <v>78</v>
      </c>
      <c r="G2598" s="3" t="s">
        <v>59</v>
      </c>
      <c r="H2598" s="3" t="s">
        <v>22</v>
      </c>
      <c r="I2598" s="3" t="s">
        <v>93</v>
      </c>
      <c r="J2598" s="3" t="s">
        <v>36</v>
      </c>
      <c r="K2598" s="3">
        <v>3</v>
      </c>
      <c r="L2598" s="3" t="s">
        <v>151</v>
      </c>
      <c r="M2598" s="3" t="str">
        <f>IF(shopping_behavior_updated[[#This Row],[Subscription Status]]="","desconocido",shopping_behavior_updated[[#This Row],[Subscription Status]])</f>
        <v>No</v>
      </c>
      <c r="N2598" s="3" t="s">
        <v>44</v>
      </c>
      <c r="O2598" s="3" t="s">
        <v>151</v>
      </c>
      <c r="P2598" s="3" t="s">
        <v>151</v>
      </c>
      <c r="Q2598" s="3">
        <v>35</v>
      </c>
      <c r="R2598" s="3" t="s">
        <v>38</v>
      </c>
      <c r="S2598" s="3" t="s">
        <v>87</v>
      </c>
      <c r="T2598" s="3">
        <f>COUNTBLANK(shopping_behavior_updated[Customer ID])</f>
        <v>0</v>
      </c>
      <c r="U2598" s="3">
        <f>IF(IFERROR(VLOOKUP(shopping_behavior_updated[[#This Row],[Customer ID]],A2599:$A$3902,1,FALSE),0),1,0)</f>
        <v>0</v>
      </c>
    </row>
    <row r="2599" spans="1:21" x14ac:dyDescent="0.2">
      <c r="A2599" s="3">
        <v>2598</v>
      </c>
      <c r="B2599" s="3">
        <v>60</v>
      </c>
      <c r="C2599" s="3" t="s">
        <v>18</v>
      </c>
      <c r="D2599" s="3" t="s">
        <v>105</v>
      </c>
      <c r="E2599" s="3" t="s">
        <v>66</v>
      </c>
      <c r="F2599" s="3">
        <v>25</v>
      </c>
      <c r="G2599" s="3" t="s">
        <v>89</v>
      </c>
      <c r="H2599" s="3" t="s">
        <v>91</v>
      </c>
      <c r="I2599" s="3" t="s">
        <v>84</v>
      </c>
      <c r="J2599" s="3" t="s">
        <v>52</v>
      </c>
      <c r="K2599" s="3">
        <v>44</v>
      </c>
      <c r="L2599" s="3" t="s">
        <v>151</v>
      </c>
      <c r="M2599" s="3" t="str">
        <f>IF(shopping_behavior_updated[[#This Row],[Subscription Status]]="","desconocido",shopping_behavior_updated[[#This Row],[Subscription Status]])</f>
        <v>No</v>
      </c>
      <c r="N2599" s="3" t="s">
        <v>73</v>
      </c>
      <c r="O2599" s="3" t="s">
        <v>151</v>
      </c>
      <c r="P2599" s="3" t="s">
        <v>151</v>
      </c>
      <c r="Q2599" s="3">
        <v>13</v>
      </c>
      <c r="R2599" s="3" t="s">
        <v>27</v>
      </c>
      <c r="S2599" s="3" t="s">
        <v>75</v>
      </c>
      <c r="T2599" s="3">
        <f>COUNTBLANK(shopping_behavior_updated[Customer ID])</f>
        <v>0</v>
      </c>
      <c r="U2599" s="3">
        <f>IF(IFERROR(VLOOKUP(shopping_behavior_updated[[#This Row],[Customer ID]],A2600:$A$3902,1,FALSE),0),1,0)</f>
        <v>0</v>
      </c>
    </row>
    <row r="2600" spans="1:21" x14ac:dyDescent="0.2">
      <c r="A2600" s="3">
        <v>2599</v>
      </c>
      <c r="B2600" s="3">
        <v>64</v>
      </c>
      <c r="C2600" s="3" t="s">
        <v>18</v>
      </c>
      <c r="D2600" s="3" t="s">
        <v>131</v>
      </c>
      <c r="E2600" s="3" t="s">
        <v>66</v>
      </c>
      <c r="F2600" s="3">
        <v>86</v>
      </c>
      <c r="G2600" s="3" t="s">
        <v>106</v>
      </c>
      <c r="H2600" s="3" t="s">
        <v>91</v>
      </c>
      <c r="I2600" s="3" t="s">
        <v>77</v>
      </c>
      <c r="J2600" s="3" t="s">
        <v>56</v>
      </c>
      <c r="K2600" s="3">
        <v>33</v>
      </c>
      <c r="L2600" s="3" t="s">
        <v>151</v>
      </c>
      <c r="M2600" s="3" t="str">
        <f>IF(shopping_behavior_updated[[#This Row],[Subscription Status]]="","desconocido",shopping_behavior_updated[[#This Row],[Subscription Status]])</f>
        <v>No</v>
      </c>
      <c r="N2600" s="3" t="s">
        <v>26</v>
      </c>
      <c r="O2600" s="3" t="s">
        <v>151</v>
      </c>
      <c r="P2600" s="3" t="s">
        <v>151</v>
      </c>
      <c r="Q2600" s="3">
        <v>31</v>
      </c>
      <c r="R2600" s="3" t="s">
        <v>85</v>
      </c>
      <c r="S2600" s="3" t="s">
        <v>48</v>
      </c>
      <c r="T2600" s="3">
        <f>COUNTBLANK(shopping_behavior_updated[Customer ID])</f>
        <v>0</v>
      </c>
      <c r="U2600" s="3">
        <f>IF(IFERROR(VLOOKUP(shopping_behavior_updated[[#This Row],[Customer ID]],A2601:$A$3902,1,FALSE),0),1,0)</f>
        <v>0</v>
      </c>
    </row>
    <row r="2601" spans="1:21" x14ac:dyDescent="0.2">
      <c r="A2601" s="3">
        <v>2600</v>
      </c>
      <c r="B2601" s="3">
        <v>63</v>
      </c>
      <c r="C2601" s="3" t="s">
        <v>18</v>
      </c>
      <c r="D2601" s="3" t="s">
        <v>105</v>
      </c>
      <c r="E2601" s="3" t="s">
        <v>66</v>
      </c>
      <c r="F2601" s="3">
        <v>99</v>
      </c>
      <c r="G2601" s="3" t="s">
        <v>128</v>
      </c>
      <c r="H2601" s="3" t="s">
        <v>43</v>
      </c>
      <c r="I2601" s="3" t="s">
        <v>79</v>
      </c>
      <c r="J2601" s="3" t="s">
        <v>24</v>
      </c>
      <c r="K2601" s="3">
        <v>34</v>
      </c>
      <c r="L2601" s="3" t="s">
        <v>151</v>
      </c>
      <c r="M2601" s="3" t="str">
        <f>IF(shopping_behavior_updated[[#This Row],[Subscription Status]]="","desconocido",shopping_behavior_updated[[#This Row],[Subscription Status]])</f>
        <v>No</v>
      </c>
      <c r="N2601" s="3" t="s">
        <v>26</v>
      </c>
      <c r="O2601" s="3" t="s">
        <v>151</v>
      </c>
      <c r="P2601" s="3" t="s">
        <v>151</v>
      </c>
      <c r="Q2601" s="3">
        <v>48</v>
      </c>
      <c r="R2601" s="3" t="s">
        <v>38</v>
      </c>
      <c r="S2601" s="3" t="s">
        <v>87</v>
      </c>
      <c r="T2601" s="3">
        <f>COUNTBLANK(shopping_behavior_updated[Customer ID])</f>
        <v>0</v>
      </c>
      <c r="U2601" s="3">
        <f>IF(IFERROR(VLOOKUP(shopping_behavior_updated[[#This Row],[Customer ID]],A2602:$A$3902,1,FALSE),0),1,0)</f>
        <v>0</v>
      </c>
    </row>
    <row r="2602" spans="1:21" x14ac:dyDescent="0.2">
      <c r="A2602" s="3">
        <v>2601</v>
      </c>
      <c r="B2602" s="3">
        <v>21</v>
      </c>
      <c r="C2602" s="3" t="s">
        <v>18</v>
      </c>
      <c r="D2602" s="3" t="s">
        <v>132</v>
      </c>
      <c r="E2602" s="3" t="s">
        <v>66</v>
      </c>
      <c r="F2602" s="3">
        <v>83</v>
      </c>
      <c r="G2602" s="3" t="s">
        <v>83</v>
      </c>
      <c r="H2602" s="3" t="s">
        <v>43</v>
      </c>
      <c r="I2602" s="3" t="s">
        <v>23</v>
      </c>
      <c r="J2602" s="3" t="s">
        <v>56</v>
      </c>
      <c r="K2602" s="3">
        <v>39</v>
      </c>
      <c r="L2602" s="3" t="s">
        <v>151</v>
      </c>
      <c r="M2602" s="3" t="str">
        <f>IF(shopping_behavior_updated[[#This Row],[Subscription Status]]="","desconocido",shopping_behavior_updated[[#This Row],[Subscription Status]])</f>
        <v>No</v>
      </c>
      <c r="N2602" s="3" t="s">
        <v>26</v>
      </c>
      <c r="O2602" s="3" t="s">
        <v>151</v>
      </c>
      <c r="P2602" s="3" t="s">
        <v>151</v>
      </c>
      <c r="Q2602" s="3">
        <v>6</v>
      </c>
      <c r="R2602" s="3" t="s">
        <v>74</v>
      </c>
      <c r="S2602" s="3" t="s">
        <v>75</v>
      </c>
      <c r="T2602" s="3">
        <f>COUNTBLANK(shopping_behavior_updated[Customer ID])</f>
        <v>0</v>
      </c>
      <c r="U2602" s="3">
        <f>IF(IFERROR(VLOOKUP(shopping_behavior_updated[[#This Row],[Customer ID]],A2603:$A$3902,1,FALSE),0),1,0)</f>
        <v>0</v>
      </c>
    </row>
    <row r="2603" spans="1:21" x14ac:dyDescent="0.2">
      <c r="A2603" s="3">
        <v>2602</v>
      </c>
      <c r="B2603" s="3">
        <v>61</v>
      </c>
      <c r="C2603" s="3" t="s">
        <v>18</v>
      </c>
      <c r="D2603" s="3" t="s">
        <v>80</v>
      </c>
      <c r="E2603" s="3" t="s">
        <v>20</v>
      </c>
      <c r="F2603" s="3">
        <v>33</v>
      </c>
      <c r="G2603" s="3" t="s">
        <v>90</v>
      </c>
      <c r="H2603" s="3" t="s">
        <v>22</v>
      </c>
      <c r="I2603" s="3" t="s">
        <v>120</v>
      </c>
      <c r="J2603" s="3" t="s">
        <v>24</v>
      </c>
      <c r="K2603" s="3">
        <v>29</v>
      </c>
      <c r="L2603" s="3" t="s">
        <v>151</v>
      </c>
      <c r="M2603" s="3" t="str">
        <f>IF(shopping_behavior_updated[[#This Row],[Subscription Status]]="","desconocido",shopping_behavior_updated[[#This Row],[Subscription Status]])</f>
        <v>No</v>
      </c>
      <c r="N2603" s="3" t="s">
        <v>73</v>
      </c>
      <c r="O2603" s="3" t="s">
        <v>151</v>
      </c>
      <c r="P2603" s="3" t="s">
        <v>151</v>
      </c>
      <c r="Q2603" s="3">
        <v>43</v>
      </c>
      <c r="R2603" s="3" t="s">
        <v>32</v>
      </c>
      <c r="S2603" s="3" t="s">
        <v>87</v>
      </c>
      <c r="T2603" s="3">
        <f>COUNTBLANK(shopping_behavior_updated[Customer ID])</f>
        <v>0</v>
      </c>
      <c r="U2603" s="3">
        <f>IF(IFERROR(VLOOKUP(shopping_behavior_updated[[#This Row],[Customer ID]],A2604:$A$3902,1,FALSE),0),1,0)</f>
        <v>0</v>
      </c>
    </row>
    <row r="2604" spans="1:21" x14ac:dyDescent="0.2">
      <c r="A2604" s="3">
        <v>2603</v>
      </c>
      <c r="B2604" s="3">
        <v>65</v>
      </c>
      <c r="C2604" s="3" t="s">
        <v>18</v>
      </c>
      <c r="D2604" s="3" t="s">
        <v>61</v>
      </c>
      <c r="E2604" s="3" t="s">
        <v>62</v>
      </c>
      <c r="F2604" s="3">
        <v>44</v>
      </c>
      <c r="G2604" s="3" t="s">
        <v>130</v>
      </c>
      <c r="H2604" s="3" t="s">
        <v>43</v>
      </c>
      <c r="I2604" s="3" t="s">
        <v>93</v>
      </c>
      <c r="J2604" s="3" t="s">
        <v>56</v>
      </c>
      <c r="K2604" s="3">
        <v>29</v>
      </c>
      <c r="L2604" s="3" t="s">
        <v>151</v>
      </c>
      <c r="M2604" s="3" t="str">
        <f>IF(shopping_behavior_updated[[#This Row],[Subscription Status]]="","desconocido",shopping_behavior_updated[[#This Row],[Subscription Status]])</f>
        <v>No</v>
      </c>
      <c r="N2604" s="3" t="s">
        <v>37</v>
      </c>
      <c r="O2604" s="3" t="s">
        <v>151</v>
      </c>
      <c r="P2604" s="3" t="s">
        <v>151</v>
      </c>
      <c r="Q2604" s="3">
        <v>1</v>
      </c>
      <c r="R2604" s="3" t="s">
        <v>27</v>
      </c>
      <c r="S2604" s="3" t="s">
        <v>57</v>
      </c>
      <c r="T2604" s="3">
        <f>COUNTBLANK(shopping_behavior_updated[Customer ID])</f>
        <v>0</v>
      </c>
      <c r="U2604" s="3">
        <f>IF(IFERROR(VLOOKUP(shopping_behavior_updated[[#This Row],[Customer ID]],A2605:$A$3902,1,FALSE),0),1,0)</f>
        <v>0</v>
      </c>
    </row>
    <row r="2605" spans="1:21" x14ac:dyDescent="0.2">
      <c r="A2605" s="3">
        <v>2604</v>
      </c>
      <c r="B2605" s="3">
        <v>69</v>
      </c>
      <c r="C2605" s="3" t="s">
        <v>18</v>
      </c>
      <c r="D2605" s="3" t="s">
        <v>80</v>
      </c>
      <c r="E2605" s="3" t="s">
        <v>20</v>
      </c>
      <c r="F2605" s="3">
        <v>58</v>
      </c>
      <c r="G2605" s="3" t="s">
        <v>148</v>
      </c>
      <c r="H2605" s="3" t="s">
        <v>43</v>
      </c>
      <c r="I2605" s="3" t="s">
        <v>84</v>
      </c>
      <c r="J2605" s="3" t="s">
        <v>36</v>
      </c>
      <c r="K2605" s="3">
        <v>27</v>
      </c>
      <c r="L2605" s="3" t="s">
        <v>151</v>
      </c>
      <c r="M2605" s="3" t="str">
        <f>IF(shopping_behavior_updated[[#This Row],[Subscription Status]]="","desconocido",shopping_behavior_updated[[#This Row],[Subscription Status]])</f>
        <v>No</v>
      </c>
      <c r="N2605" s="3" t="s">
        <v>69</v>
      </c>
      <c r="O2605" s="3" t="s">
        <v>151</v>
      </c>
      <c r="P2605" s="3" t="s">
        <v>151</v>
      </c>
      <c r="Q2605" s="3">
        <v>8</v>
      </c>
      <c r="R2605" s="3" t="s">
        <v>32</v>
      </c>
      <c r="S2605" s="3" t="s">
        <v>48</v>
      </c>
      <c r="T2605" s="3">
        <f>COUNTBLANK(shopping_behavior_updated[Customer ID])</f>
        <v>0</v>
      </c>
      <c r="U2605" s="3">
        <f>IF(IFERROR(VLOOKUP(shopping_behavior_updated[[#This Row],[Customer ID]],A2606:$A$3902,1,FALSE),0),1,0)</f>
        <v>0</v>
      </c>
    </row>
    <row r="2606" spans="1:21" x14ac:dyDescent="0.2">
      <c r="A2606" s="3">
        <v>2605</v>
      </c>
      <c r="B2606" s="3">
        <v>47</v>
      </c>
      <c r="C2606" s="3" t="s">
        <v>18</v>
      </c>
      <c r="D2606" s="3" t="s">
        <v>29</v>
      </c>
      <c r="E2606" s="3" t="s">
        <v>20</v>
      </c>
      <c r="F2606" s="3">
        <v>54</v>
      </c>
      <c r="G2606" s="3" t="s">
        <v>111</v>
      </c>
      <c r="H2606" s="3" t="s">
        <v>43</v>
      </c>
      <c r="I2606" s="3" t="s">
        <v>117</v>
      </c>
      <c r="J2606" s="3" t="s">
        <v>36</v>
      </c>
      <c r="K2606" s="3">
        <v>34</v>
      </c>
      <c r="L2606" s="3" t="s">
        <v>151</v>
      </c>
      <c r="M2606" s="3" t="str">
        <f>IF(shopping_behavior_updated[[#This Row],[Subscription Status]]="","desconocido",shopping_behavior_updated[[#This Row],[Subscription Status]])</f>
        <v>No</v>
      </c>
      <c r="N2606" s="3" t="s">
        <v>73</v>
      </c>
      <c r="O2606" s="3" t="s">
        <v>151</v>
      </c>
      <c r="P2606" s="3" t="s">
        <v>151</v>
      </c>
      <c r="Q2606" s="3">
        <v>6</v>
      </c>
      <c r="R2606" s="3" t="s">
        <v>85</v>
      </c>
      <c r="S2606" s="3" t="s">
        <v>39</v>
      </c>
      <c r="T2606" s="3">
        <f>COUNTBLANK(shopping_behavior_updated[Customer ID])</f>
        <v>0</v>
      </c>
      <c r="U2606" s="3">
        <f>IF(IFERROR(VLOOKUP(shopping_behavior_updated[[#This Row],[Customer ID]],A2607:$A$3902,1,FALSE),0),1,0)</f>
        <v>0</v>
      </c>
    </row>
    <row r="2607" spans="1:21" x14ac:dyDescent="0.2">
      <c r="A2607" s="3">
        <v>2606</v>
      </c>
      <c r="B2607" s="3">
        <v>41</v>
      </c>
      <c r="C2607" s="3" t="s">
        <v>18</v>
      </c>
      <c r="D2607" s="3" t="s">
        <v>103</v>
      </c>
      <c r="E2607" s="3" t="s">
        <v>20</v>
      </c>
      <c r="F2607" s="3">
        <v>93</v>
      </c>
      <c r="G2607" s="3" t="s">
        <v>106</v>
      </c>
      <c r="H2607" s="3" t="s">
        <v>43</v>
      </c>
      <c r="I2607" s="3" t="s">
        <v>51</v>
      </c>
      <c r="J2607" s="3" t="s">
        <v>36</v>
      </c>
      <c r="K2607" s="3">
        <v>37</v>
      </c>
      <c r="L2607" s="3" t="s">
        <v>151</v>
      </c>
      <c r="M2607" s="3" t="str">
        <f>IF(shopping_behavior_updated[[#This Row],[Subscription Status]]="","desconocido",shopping_behavior_updated[[#This Row],[Subscription Status]])</f>
        <v>No</v>
      </c>
      <c r="N2607" s="3" t="s">
        <v>69</v>
      </c>
      <c r="O2607" s="3" t="s">
        <v>151</v>
      </c>
      <c r="P2607" s="3" t="s">
        <v>151</v>
      </c>
      <c r="Q2607" s="3">
        <v>32</v>
      </c>
      <c r="R2607" s="3" t="s">
        <v>27</v>
      </c>
      <c r="S2607" s="3" t="s">
        <v>28</v>
      </c>
      <c r="T2607" s="3">
        <f>COUNTBLANK(shopping_behavior_updated[Customer ID])</f>
        <v>0</v>
      </c>
      <c r="U2607" s="3">
        <f>IF(IFERROR(VLOOKUP(shopping_behavior_updated[[#This Row],[Customer ID]],A2608:$A$3902,1,FALSE),0),1,0)</f>
        <v>0</v>
      </c>
    </row>
    <row r="2608" spans="1:21" x14ac:dyDescent="0.2">
      <c r="A2608" s="3">
        <v>2607</v>
      </c>
      <c r="B2608" s="3">
        <v>68</v>
      </c>
      <c r="C2608" s="3" t="s">
        <v>18</v>
      </c>
      <c r="D2608" s="3" t="s">
        <v>70</v>
      </c>
      <c r="E2608" s="3" t="s">
        <v>41</v>
      </c>
      <c r="F2608" s="3">
        <v>98</v>
      </c>
      <c r="G2608" s="3" t="s">
        <v>106</v>
      </c>
      <c r="H2608" s="3" t="s">
        <v>22</v>
      </c>
      <c r="I2608" s="3" t="s">
        <v>47</v>
      </c>
      <c r="J2608" s="3" t="s">
        <v>36</v>
      </c>
      <c r="K2608" s="3">
        <v>47</v>
      </c>
      <c r="L2608" s="3" t="s">
        <v>151</v>
      </c>
      <c r="M2608" s="3" t="str">
        <f>IF(shopping_behavior_updated[[#This Row],[Subscription Status]]="","desconocido",shopping_behavior_updated[[#This Row],[Subscription Status]])</f>
        <v>No</v>
      </c>
      <c r="N2608" s="3" t="s">
        <v>53</v>
      </c>
      <c r="O2608" s="3" t="s">
        <v>151</v>
      </c>
      <c r="P2608" s="3" t="s">
        <v>151</v>
      </c>
      <c r="Q2608" s="3">
        <v>46</v>
      </c>
      <c r="R2608" s="3" t="s">
        <v>74</v>
      </c>
      <c r="S2608" s="3" t="s">
        <v>75</v>
      </c>
      <c r="T2608" s="3">
        <f>COUNTBLANK(shopping_behavior_updated[Customer ID])</f>
        <v>0</v>
      </c>
      <c r="U2608" s="3">
        <f>IF(IFERROR(VLOOKUP(shopping_behavior_updated[[#This Row],[Customer ID]],A2609:$A$3902,1,FALSE),0),1,0)</f>
        <v>0</v>
      </c>
    </row>
    <row r="2609" spans="1:21" x14ac:dyDescent="0.2">
      <c r="A2609" s="3">
        <v>2608</v>
      </c>
      <c r="B2609" s="3">
        <v>41</v>
      </c>
      <c r="C2609" s="3" t="s">
        <v>18</v>
      </c>
      <c r="D2609" s="3" t="s">
        <v>70</v>
      </c>
      <c r="E2609" s="3" t="s">
        <v>41</v>
      </c>
      <c r="F2609" s="3">
        <v>36</v>
      </c>
      <c r="G2609" s="3" t="s">
        <v>100</v>
      </c>
      <c r="H2609" s="3" t="s">
        <v>91</v>
      </c>
      <c r="I2609" s="3" t="s">
        <v>84</v>
      </c>
      <c r="J2609" s="3" t="s">
        <v>36</v>
      </c>
      <c r="K2609" s="3">
        <v>31</v>
      </c>
      <c r="L2609" s="3" t="s">
        <v>151</v>
      </c>
      <c r="M2609" s="3" t="str">
        <f>IF(shopping_behavior_updated[[#This Row],[Subscription Status]]="","desconocido",shopping_behavior_updated[[#This Row],[Subscription Status]])</f>
        <v>No</v>
      </c>
      <c r="N2609" s="3" t="s">
        <v>26</v>
      </c>
      <c r="O2609" s="3" t="s">
        <v>151</v>
      </c>
      <c r="P2609" s="3" t="s">
        <v>151</v>
      </c>
      <c r="Q2609" s="3">
        <v>38</v>
      </c>
      <c r="R2609" s="3" t="s">
        <v>45</v>
      </c>
      <c r="S2609" s="3" t="s">
        <v>96</v>
      </c>
      <c r="T2609" s="3">
        <f>COUNTBLANK(shopping_behavior_updated[Customer ID])</f>
        <v>0</v>
      </c>
      <c r="U2609" s="3">
        <f>IF(IFERROR(VLOOKUP(shopping_behavior_updated[[#This Row],[Customer ID]],A2610:$A$3902,1,FALSE),0),1,0)</f>
        <v>0</v>
      </c>
    </row>
    <row r="2610" spans="1:21" x14ac:dyDescent="0.2">
      <c r="A2610" s="3">
        <v>2609</v>
      </c>
      <c r="B2610" s="3">
        <v>42</v>
      </c>
      <c r="C2610" s="3" t="s">
        <v>18</v>
      </c>
      <c r="D2610" s="3" t="s">
        <v>101</v>
      </c>
      <c r="E2610" s="3" t="s">
        <v>62</v>
      </c>
      <c r="F2610" s="3">
        <v>68</v>
      </c>
      <c r="G2610" s="3" t="s">
        <v>90</v>
      </c>
      <c r="H2610" s="3" t="s">
        <v>22</v>
      </c>
      <c r="I2610" s="3" t="s">
        <v>120</v>
      </c>
      <c r="J2610" s="3" t="s">
        <v>56</v>
      </c>
      <c r="K2610" s="3">
        <v>42</v>
      </c>
      <c r="L2610" s="3" t="s">
        <v>151</v>
      </c>
      <c r="M2610" s="3" t="str">
        <f>IF(shopping_behavior_updated[[#This Row],[Subscription Status]]="","desconocido",shopping_behavior_updated[[#This Row],[Subscription Status]])</f>
        <v>No</v>
      </c>
      <c r="N2610" s="3" t="s">
        <v>69</v>
      </c>
      <c r="O2610" s="3" t="s">
        <v>151</v>
      </c>
      <c r="P2610" s="3" t="s">
        <v>151</v>
      </c>
      <c r="Q2610" s="3">
        <v>48</v>
      </c>
      <c r="R2610" s="3" t="s">
        <v>38</v>
      </c>
      <c r="S2610" s="3" t="s">
        <v>28</v>
      </c>
      <c r="T2610" s="3">
        <f>COUNTBLANK(shopping_behavior_updated[Customer ID])</f>
        <v>0</v>
      </c>
      <c r="U2610" s="3">
        <f>IF(IFERROR(VLOOKUP(shopping_behavior_updated[[#This Row],[Customer ID]],A2611:$A$3902,1,FALSE),0),1,0)</f>
        <v>0</v>
      </c>
    </row>
    <row r="2611" spans="1:21" x14ac:dyDescent="0.2">
      <c r="A2611" s="3">
        <v>2610</v>
      </c>
      <c r="B2611" s="3">
        <v>66</v>
      </c>
      <c r="C2611" s="3" t="s">
        <v>18</v>
      </c>
      <c r="D2611" s="3" t="s">
        <v>131</v>
      </c>
      <c r="E2611" s="3" t="s">
        <v>66</v>
      </c>
      <c r="F2611" s="3">
        <v>95</v>
      </c>
      <c r="G2611" s="3" t="s">
        <v>71</v>
      </c>
      <c r="H2611" s="3" t="s">
        <v>43</v>
      </c>
      <c r="I2611" s="3" t="s">
        <v>93</v>
      </c>
      <c r="J2611" s="3" t="s">
        <v>52</v>
      </c>
      <c r="K2611" s="3">
        <v>3</v>
      </c>
      <c r="L2611" s="3" t="s">
        <v>151</v>
      </c>
      <c r="M2611" s="3" t="str">
        <f>IF(shopping_behavior_updated[[#This Row],[Subscription Status]]="","desconocido",shopping_behavior_updated[[#This Row],[Subscription Status]])</f>
        <v>No</v>
      </c>
      <c r="N2611" s="3" t="s">
        <v>73</v>
      </c>
      <c r="O2611" s="3" t="s">
        <v>151</v>
      </c>
      <c r="P2611" s="3" t="s">
        <v>151</v>
      </c>
      <c r="Q2611" s="3">
        <v>18</v>
      </c>
      <c r="R2611" s="3" t="s">
        <v>85</v>
      </c>
      <c r="S2611" s="3" t="s">
        <v>75</v>
      </c>
      <c r="T2611" s="3">
        <f>COUNTBLANK(shopping_behavior_updated[Customer ID])</f>
        <v>0</v>
      </c>
      <c r="U2611" s="3">
        <f>IF(IFERROR(VLOOKUP(shopping_behavior_updated[[#This Row],[Customer ID]],A2612:$A$3902,1,FALSE),0),1,0)</f>
        <v>0</v>
      </c>
    </row>
    <row r="2612" spans="1:21" x14ac:dyDescent="0.2">
      <c r="A2612" s="3">
        <v>2611</v>
      </c>
      <c r="B2612" s="3">
        <v>66</v>
      </c>
      <c r="C2612" s="3" t="s">
        <v>18</v>
      </c>
      <c r="D2612" s="3" t="s">
        <v>33</v>
      </c>
      <c r="E2612" s="3" t="s">
        <v>20</v>
      </c>
      <c r="F2612" s="3">
        <v>93</v>
      </c>
      <c r="G2612" s="3" t="s">
        <v>63</v>
      </c>
      <c r="H2612" s="3" t="s">
        <v>43</v>
      </c>
      <c r="I2612" s="3" t="s">
        <v>82</v>
      </c>
      <c r="J2612" s="3" t="s">
        <v>36</v>
      </c>
      <c r="K2612" s="3">
        <v>31</v>
      </c>
      <c r="L2612" s="3" t="s">
        <v>151</v>
      </c>
      <c r="M2612" s="3" t="str">
        <f>IF(shopping_behavior_updated[[#This Row],[Subscription Status]]="","desconocido",shopping_behavior_updated[[#This Row],[Subscription Status]])</f>
        <v>No</v>
      </c>
      <c r="N2612" s="3" t="s">
        <v>26</v>
      </c>
      <c r="O2612" s="3" t="s">
        <v>151</v>
      </c>
      <c r="P2612" s="3" t="s">
        <v>151</v>
      </c>
      <c r="Q2612" s="3">
        <v>25</v>
      </c>
      <c r="R2612" s="3" t="s">
        <v>32</v>
      </c>
      <c r="S2612" s="3" t="s">
        <v>57</v>
      </c>
      <c r="T2612" s="3">
        <f>COUNTBLANK(shopping_behavior_updated[Customer ID])</f>
        <v>0</v>
      </c>
      <c r="U2612" s="3">
        <f>IF(IFERROR(VLOOKUP(shopping_behavior_updated[[#This Row],[Customer ID]],A2613:$A$3902,1,FALSE),0),1,0)</f>
        <v>0</v>
      </c>
    </row>
    <row r="2613" spans="1:21" x14ac:dyDescent="0.2">
      <c r="A2613" s="3">
        <v>2612</v>
      </c>
      <c r="B2613" s="3">
        <v>33</v>
      </c>
      <c r="C2613" s="3" t="s">
        <v>18</v>
      </c>
      <c r="D2613" s="3" t="s">
        <v>101</v>
      </c>
      <c r="E2613" s="3" t="s">
        <v>62</v>
      </c>
      <c r="F2613" s="3">
        <v>99</v>
      </c>
      <c r="G2613" s="3" t="s">
        <v>150</v>
      </c>
      <c r="H2613" s="3" t="s">
        <v>22</v>
      </c>
      <c r="I2613" s="3" t="s">
        <v>31</v>
      </c>
      <c r="J2613" s="3" t="s">
        <v>56</v>
      </c>
      <c r="K2613" s="3">
        <v>42</v>
      </c>
      <c r="L2613" s="3" t="s">
        <v>151</v>
      </c>
      <c r="M2613" s="3" t="str">
        <f>IF(shopping_behavior_updated[[#This Row],[Subscription Status]]="","desconocido",shopping_behavior_updated[[#This Row],[Subscription Status]])</f>
        <v>No</v>
      </c>
      <c r="N2613" s="3" t="s">
        <v>69</v>
      </c>
      <c r="O2613" s="3" t="s">
        <v>151</v>
      </c>
      <c r="P2613" s="3" t="s">
        <v>151</v>
      </c>
      <c r="Q2613" s="3">
        <v>4</v>
      </c>
      <c r="R2613" s="3" t="s">
        <v>32</v>
      </c>
      <c r="S2613" s="3" t="s">
        <v>28</v>
      </c>
      <c r="T2613" s="3">
        <f>COUNTBLANK(shopping_behavior_updated[Customer ID])</f>
        <v>0</v>
      </c>
      <c r="U2613" s="3">
        <f>IF(IFERROR(VLOOKUP(shopping_behavior_updated[[#This Row],[Customer ID]],A2614:$A$3902,1,FALSE),0),1,0)</f>
        <v>0</v>
      </c>
    </row>
    <row r="2614" spans="1:21" x14ac:dyDescent="0.2">
      <c r="A2614" s="3">
        <v>2613</v>
      </c>
      <c r="B2614" s="3">
        <v>55</v>
      </c>
      <c r="C2614" s="3" t="s">
        <v>18</v>
      </c>
      <c r="D2614" s="3" t="s">
        <v>88</v>
      </c>
      <c r="E2614" s="3" t="s">
        <v>66</v>
      </c>
      <c r="F2614" s="3">
        <v>22</v>
      </c>
      <c r="G2614" s="3" t="s">
        <v>59</v>
      </c>
      <c r="H2614" s="3" t="s">
        <v>43</v>
      </c>
      <c r="I2614" s="3" t="s">
        <v>47</v>
      </c>
      <c r="J2614" s="3" t="s">
        <v>24</v>
      </c>
      <c r="K2614" s="3">
        <v>38</v>
      </c>
      <c r="L2614" s="3" t="s">
        <v>151</v>
      </c>
      <c r="M2614" s="3" t="str">
        <f>IF(shopping_behavior_updated[[#This Row],[Subscription Status]]="","desconocido",shopping_behavior_updated[[#This Row],[Subscription Status]])</f>
        <v>No</v>
      </c>
      <c r="N2614" s="3" t="s">
        <v>44</v>
      </c>
      <c r="O2614" s="3" t="s">
        <v>151</v>
      </c>
      <c r="P2614" s="3" t="s">
        <v>151</v>
      </c>
      <c r="Q2614" s="3">
        <v>27</v>
      </c>
      <c r="R2614" s="3" t="s">
        <v>27</v>
      </c>
      <c r="S2614" s="3" t="s">
        <v>57</v>
      </c>
      <c r="T2614" s="3">
        <f>COUNTBLANK(shopping_behavior_updated[Customer ID])</f>
        <v>0</v>
      </c>
      <c r="U2614" s="3">
        <f>IF(IFERROR(VLOOKUP(shopping_behavior_updated[[#This Row],[Customer ID]],A2615:$A$3902,1,FALSE),0),1,0)</f>
        <v>0</v>
      </c>
    </row>
    <row r="2615" spans="1:21" x14ac:dyDescent="0.2">
      <c r="A2615" s="3">
        <v>2614</v>
      </c>
      <c r="B2615" s="3">
        <v>58</v>
      </c>
      <c r="C2615" s="3" t="s">
        <v>18</v>
      </c>
      <c r="D2615" s="3" t="s">
        <v>142</v>
      </c>
      <c r="E2615" s="3" t="s">
        <v>66</v>
      </c>
      <c r="F2615" s="3">
        <v>88</v>
      </c>
      <c r="G2615" s="3" t="s">
        <v>146</v>
      </c>
      <c r="H2615" s="3" t="s">
        <v>43</v>
      </c>
      <c r="I2615" s="3" t="s">
        <v>79</v>
      </c>
      <c r="J2615" s="3" t="s">
        <v>56</v>
      </c>
      <c r="K2615" s="3">
        <v>29</v>
      </c>
      <c r="L2615" s="3" t="s">
        <v>151</v>
      </c>
      <c r="M2615" s="3" t="str">
        <f>IF(shopping_behavior_updated[[#This Row],[Subscription Status]]="","desconocido",shopping_behavior_updated[[#This Row],[Subscription Status]])</f>
        <v>No</v>
      </c>
      <c r="N2615" s="3" t="s">
        <v>26</v>
      </c>
      <c r="O2615" s="3" t="s">
        <v>151</v>
      </c>
      <c r="P2615" s="3" t="s">
        <v>151</v>
      </c>
      <c r="Q2615" s="3">
        <v>14</v>
      </c>
      <c r="R2615" s="3" t="s">
        <v>74</v>
      </c>
      <c r="S2615" s="3" t="s">
        <v>87</v>
      </c>
      <c r="T2615" s="3">
        <f>COUNTBLANK(shopping_behavior_updated[Customer ID])</f>
        <v>0</v>
      </c>
      <c r="U2615" s="3">
        <f>IF(IFERROR(VLOOKUP(shopping_behavior_updated[[#This Row],[Customer ID]],A2616:$A$3902,1,FALSE),0),1,0)</f>
        <v>0</v>
      </c>
    </row>
    <row r="2616" spans="1:21" x14ac:dyDescent="0.2">
      <c r="A2616" s="3">
        <v>2615</v>
      </c>
      <c r="B2616" s="3">
        <v>18</v>
      </c>
      <c r="C2616" s="3" t="s">
        <v>18</v>
      </c>
      <c r="D2616" s="3" t="s">
        <v>101</v>
      </c>
      <c r="E2616" s="3" t="s">
        <v>62</v>
      </c>
      <c r="F2616" s="3">
        <v>65</v>
      </c>
      <c r="G2616" s="3" t="s">
        <v>113</v>
      </c>
      <c r="H2616" s="3" t="s">
        <v>43</v>
      </c>
      <c r="I2616" s="3" t="s">
        <v>47</v>
      </c>
      <c r="J2616" s="3" t="s">
        <v>36</v>
      </c>
      <c r="K2616" s="3">
        <v>42</v>
      </c>
      <c r="L2616" s="3" t="s">
        <v>151</v>
      </c>
      <c r="M2616" s="3" t="str">
        <f>IF(shopping_behavior_updated[[#This Row],[Subscription Status]]="","desconocido",shopping_behavior_updated[[#This Row],[Subscription Status]])</f>
        <v>No</v>
      </c>
      <c r="N2616" s="3" t="s">
        <v>26</v>
      </c>
      <c r="O2616" s="3" t="s">
        <v>151</v>
      </c>
      <c r="P2616" s="3" t="s">
        <v>151</v>
      </c>
      <c r="Q2616" s="3">
        <v>36</v>
      </c>
      <c r="R2616" s="3" t="s">
        <v>74</v>
      </c>
      <c r="S2616" s="3" t="s">
        <v>28</v>
      </c>
      <c r="T2616" s="3">
        <f>COUNTBLANK(shopping_behavior_updated[Customer ID])</f>
        <v>0</v>
      </c>
      <c r="U2616" s="3">
        <f>IF(IFERROR(VLOOKUP(shopping_behavior_updated[[#This Row],[Customer ID]],A2617:$A$3902,1,FALSE),0),1,0)</f>
        <v>0</v>
      </c>
    </row>
    <row r="2617" spans="1:21" x14ac:dyDescent="0.2">
      <c r="A2617" s="3">
        <v>2616</v>
      </c>
      <c r="B2617" s="3">
        <v>49</v>
      </c>
      <c r="C2617" s="3" t="s">
        <v>18</v>
      </c>
      <c r="D2617" s="3" t="s">
        <v>112</v>
      </c>
      <c r="E2617" s="3" t="s">
        <v>20</v>
      </c>
      <c r="F2617" s="3">
        <v>62</v>
      </c>
      <c r="G2617" s="3" t="s">
        <v>116</v>
      </c>
      <c r="H2617" s="3" t="s">
        <v>43</v>
      </c>
      <c r="I2617" s="3" t="s">
        <v>31</v>
      </c>
      <c r="J2617" s="3" t="s">
        <v>56</v>
      </c>
      <c r="K2617" s="3">
        <v>31</v>
      </c>
      <c r="L2617" s="3" t="s">
        <v>151</v>
      </c>
      <c r="M2617" s="3" t="str">
        <f>IF(shopping_behavior_updated[[#This Row],[Subscription Status]]="","desconocido",shopping_behavior_updated[[#This Row],[Subscription Status]])</f>
        <v>No</v>
      </c>
      <c r="N2617" s="3" t="s">
        <v>69</v>
      </c>
      <c r="O2617" s="3" t="s">
        <v>151</v>
      </c>
      <c r="P2617" s="3" t="s">
        <v>151</v>
      </c>
      <c r="Q2617" s="3">
        <v>6</v>
      </c>
      <c r="R2617" s="3" t="s">
        <v>85</v>
      </c>
      <c r="S2617" s="3" t="s">
        <v>57</v>
      </c>
      <c r="T2617" s="3">
        <f>COUNTBLANK(shopping_behavior_updated[Customer ID])</f>
        <v>0</v>
      </c>
      <c r="U2617" s="3">
        <f>IF(IFERROR(VLOOKUP(shopping_behavior_updated[[#This Row],[Customer ID]],A2618:$A$3902,1,FALSE),0),1,0)</f>
        <v>0</v>
      </c>
    </row>
    <row r="2618" spans="1:21" x14ac:dyDescent="0.2">
      <c r="A2618" s="3">
        <v>2617</v>
      </c>
      <c r="B2618" s="3">
        <v>61</v>
      </c>
      <c r="C2618" s="3" t="s">
        <v>18</v>
      </c>
      <c r="D2618" s="3" t="s">
        <v>40</v>
      </c>
      <c r="E2618" s="3" t="s">
        <v>41</v>
      </c>
      <c r="F2618" s="3">
        <v>55</v>
      </c>
      <c r="G2618" s="3" t="s">
        <v>141</v>
      </c>
      <c r="H2618" s="3" t="s">
        <v>91</v>
      </c>
      <c r="I2618" s="3" t="s">
        <v>72</v>
      </c>
      <c r="J2618" s="3" t="s">
        <v>36</v>
      </c>
      <c r="K2618" s="3">
        <v>36</v>
      </c>
      <c r="L2618" s="3" t="s">
        <v>151</v>
      </c>
      <c r="M2618" s="3" t="str">
        <f>IF(shopping_behavior_updated[[#This Row],[Subscription Status]]="","desconocido",shopping_behavior_updated[[#This Row],[Subscription Status]])</f>
        <v>No</v>
      </c>
      <c r="N2618" s="3" t="s">
        <v>26</v>
      </c>
      <c r="O2618" s="3" t="s">
        <v>151</v>
      </c>
      <c r="P2618" s="3" t="s">
        <v>151</v>
      </c>
      <c r="Q2618" s="3">
        <v>46</v>
      </c>
      <c r="R2618" s="3" t="s">
        <v>32</v>
      </c>
      <c r="S2618" s="3" t="s">
        <v>48</v>
      </c>
      <c r="T2618" s="3">
        <f>COUNTBLANK(shopping_behavior_updated[Customer ID])</f>
        <v>0</v>
      </c>
      <c r="U2618" s="3">
        <f>IF(IFERROR(VLOOKUP(shopping_behavior_updated[[#This Row],[Customer ID]],A2619:$A$3902,1,FALSE),0),1,0)</f>
        <v>0</v>
      </c>
    </row>
    <row r="2619" spans="1:21" x14ac:dyDescent="0.2">
      <c r="A2619" s="3">
        <v>2618</v>
      </c>
      <c r="B2619" s="3">
        <v>31</v>
      </c>
      <c r="C2619" s="3" t="s">
        <v>18</v>
      </c>
      <c r="D2619" s="3" t="s">
        <v>58</v>
      </c>
      <c r="E2619" s="3" t="s">
        <v>20</v>
      </c>
      <c r="F2619" s="3">
        <v>97</v>
      </c>
      <c r="G2619" s="3" t="s">
        <v>134</v>
      </c>
      <c r="H2619" s="3" t="s">
        <v>35</v>
      </c>
      <c r="I2619" s="3" t="s">
        <v>31</v>
      </c>
      <c r="J2619" s="3" t="s">
        <v>36</v>
      </c>
      <c r="K2619" s="3">
        <v>48</v>
      </c>
      <c r="L2619" s="3" t="s">
        <v>151</v>
      </c>
      <c r="M2619" s="3" t="str">
        <f>IF(shopping_behavior_updated[[#This Row],[Subscription Status]]="","desconocido",shopping_behavior_updated[[#This Row],[Subscription Status]])</f>
        <v>No</v>
      </c>
      <c r="N2619" s="3" t="s">
        <v>53</v>
      </c>
      <c r="O2619" s="3" t="s">
        <v>151</v>
      </c>
      <c r="P2619" s="3" t="s">
        <v>151</v>
      </c>
      <c r="Q2619" s="3">
        <v>29</v>
      </c>
      <c r="R2619" s="3" t="s">
        <v>74</v>
      </c>
      <c r="S2619" s="3" t="s">
        <v>48</v>
      </c>
      <c r="T2619" s="3">
        <f>COUNTBLANK(shopping_behavior_updated[Customer ID])</f>
        <v>0</v>
      </c>
      <c r="U2619" s="3">
        <f>IF(IFERROR(VLOOKUP(shopping_behavior_updated[[#This Row],[Customer ID]],A2620:$A$3902,1,FALSE),0),1,0)</f>
        <v>0</v>
      </c>
    </row>
    <row r="2620" spans="1:21" x14ac:dyDescent="0.2">
      <c r="A2620" s="3">
        <v>2619</v>
      </c>
      <c r="B2620" s="3">
        <v>70</v>
      </c>
      <c r="C2620" s="3" t="s">
        <v>18</v>
      </c>
      <c r="D2620" s="3" t="s">
        <v>65</v>
      </c>
      <c r="E2620" s="3" t="s">
        <v>66</v>
      </c>
      <c r="F2620" s="3">
        <v>77</v>
      </c>
      <c r="G2620" s="3" t="s">
        <v>59</v>
      </c>
      <c r="H2620" s="3" t="s">
        <v>22</v>
      </c>
      <c r="I2620" s="3" t="s">
        <v>109</v>
      </c>
      <c r="J2620" s="3" t="s">
        <v>56</v>
      </c>
      <c r="K2620" s="3">
        <v>41</v>
      </c>
      <c r="L2620" s="3" t="s">
        <v>151</v>
      </c>
      <c r="M2620" s="3" t="str">
        <f>IF(shopping_behavior_updated[[#This Row],[Subscription Status]]="","desconocido",shopping_behavior_updated[[#This Row],[Subscription Status]])</f>
        <v>No</v>
      </c>
      <c r="N2620" s="3" t="s">
        <v>26</v>
      </c>
      <c r="O2620" s="3" t="s">
        <v>151</v>
      </c>
      <c r="P2620" s="3" t="s">
        <v>151</v>
      </c>
      <c r="Q2620" s="3">
        <v>12</v>
      </c>
      <c r="R2620" s="3" t="s">
        <v>27</v>
      </c>
      <c r="S2620" s="3" t="s">
        <v>87</v>
      </c>
      <c r="T2620" s="3">
        <f>COUNTBLANK(shopping_behavior_updated[Customer ID])</f>
        <v>0</v>
      </c>
      <c r="U2620" s="3">
        <f>IF(IFERROR(VLOOKUP(shopping_behavior_updated[[#This Row],[Customer ID]],A2621:$A$3902,1,FALSE),0),1,0)</f>
        <v>0</v>
      </c>
    </row>
    <row r="2621" spans="1:21" x14ac:dyDescent="0.2">
      <c r="A2621" s="3">
        <v>2620</v>
      </c>
      <c r="B2621" s="3">
        <v>68</v>
      </c>
      <c r="C2621" s="3" t="s">
        <v>18</v>
      </c>
      <c r="D2621" s="3" t="s">
        <v>94</v>
      </c>
      <c r="E2621" s="3" t="s">
        <v>20</v>
      </c>
      <c r="F2621" s="3">
        <v>40</v>
      </c>
      <c r="G2621" s="3" t="s">
        <v>138</v>
      </c>
      <c r="H2621" s="3" t="s">
        <v>22</v>
      </c>
      <c r="I2621" s="3" t="s">
        <v>125</v>
      </c>
      <c r="J2621" s="3" t="s">
        <v>24</v>
      </c>
      <c r="K2621" s="3">
        <v>39</v>
      </c>
      <c r="L2621" s="3" t="s">
        <v>151</v>
      </c>
      <c r="M2621" s="3" t="str">
        <f>IF(shopping_behavior_updated[[#This Row],[Subscription Status]]="","desconocido",shopping_behavior_updated[[#This Row],[Subscription Status]])</f>
        <v>No</v>
      </c>
      <c r="N2621" s="3" t="s">
        <v>37</v>
      </c>
      <c r="O2621" s="3" t="s">
        <v>151</v>
      </c>
      <c r="P2621" s="3" t="s">
        <v>151</v>
      </c>
      <c r="Q2621" s="3">
        <v>47</v>
      </c>
      <c r="R2621" s="3" t="s">
        <v>38</v>
      </c>
      <c r="S2621" s="3" t="s">
        <v>39</v>
      </c>
      <c r="T2621" s="3">
        <f>COUNTBLANK(shopping_behavior_updated[Customer ID])</f>
        <v>0</v>
      </c>
      <c r="U2621" s="3">
        <f>IF(IFERROR(VLOOKUP(shopping_behavior_updated[[#This Row],[Customer ID]],A2622:$A$3902,1,FALSE),0),1,0)</f>
        <v>0</v>
      </c>
    </row>
    <row r="2622" spans="1:21" x14ac:dyDescent="0.2">
      <c r="A2622" s="3">
        <v>2621</v>
      </c>
      <c r="B2622" s="3">
        <v>27</v>
      </c>
      <c r="C2622" s="3" t="s">
        <v>18</v>
      </c>
      <c r="D2622" s="3" t="s">
        <v>19</v>
      </c>
      <c r="E2622" s="3" t="s">
        <v>20</v>
      </c>
      <c r="F2622" s="3">
        <v>23</v>
      </c>
      <c r="G2622" s="3" t="s">
        <v>122</v>
      </c>
      <c r="H2622" s="3" t="s">
        <v>35</v>
      </c>
      <c r="I2622" s="3" t="s">
        <v>92</v>
      </c>
      <c r="J2622" s="3" t="s">
        <v>24</v>
      </c>
      <c r="K2622" s="3">
        <v>3</v>
      </c>
      <c r="L2622" s="3" t="s">
        <v>151</v>
      </c>
      <c r="M2622" s="3" t="str">
        <f>IF(shopping_behavior_updated[[#This Row],[Subscription Status]]="","desconocido",shopping_behavior_updated[[#This Row],[Subscription Status]])</f>
        <v>No</v>
      </c>
      <c r="N2622" s="3" t="s">
        <v>53</v>
      </c>
      <c r="O2622" s="3" t="s">
        <v>151</v>
      </c>
      <c r="P2622" s="3" t="s">
        <v>151</v>
      </c>
      <c r="Q2622" s="3">
        <v>28</v>
      </c>
      <c r="R2622" s="3" t="s">
        <v>85</v>
      </c>
      <c r="S2622" s="3" t="s">
        <v>48</v>
      </c>
      <c r="T2622" s="3">
        <f>COUNTBLANK(shopping_behavior_updated[Customer ID])</f>
        <v>0</v>
      </c>
      <c r="U2622" s="3">
        <f>IF(IFERROR(VLOOKUP(shopping_behavior_updated[[#This Row],[Customer ID]],A2623:$A$3902,1,FALSE),0),1,0)</f>
        <v>0</v>
      </c>
    </row>
    <row r="2623" spans="1:21" x14ac:dyDescent="0.2">
      <c r="A2623" s="3">
        <v>2622</v>
      </c>
      <c r="B2623" s="3">
        <v>48</v>
      </c>
      <c r="C2623" s="3" t="s">
        <v>18</v>
      </c>
      <c r="D2623" s="3" t="s">
        <v>70</v>
      </c>
      <c r="E2623" s="3" t="s">
        <v>41</v>
      </c>
      <c r="F2623" s="3">
        <v>46</v>
      </c>
      <c r="G2623" s="3" t="s">
        <v>30</v>
      </c>
      <c r="H2623" s="3" t="s">
        <v>43</v>
      </c>
      <c r="I2623" s="3" t="s">
        <v>117</v>
      </c>
      <c r="J2623" s="3" t="s">
        <v>24</v>
      </c>
      <c r="K2623" s="3">
        <v>3</v>
      </c>
      <c r="L2623" s="3" t="s">
        <v>151</v>
      </c>
      <c r="M2623" s="3" t="str">
        <f>IF(shopping_behavior_updated[[#This Row],[Subscription Status]]="","desconocido",shopping_behavior_updated[[#This Row],[Subscription Status]])</f>
        <v>No</v>
      </c>
      <c r="N2623" s="3" t="s">
        <v>26</v>
      </c>
      <c r="O2623" s="3" t="s">
        <v>151</v>
      </c>
      <c r="P2623" s="3" t="s">
        <v>151</v>
      </c>
      <c r="Q2623" s="3">
        <v>21</v>
      </c>
      <c r="R2623" s="3" t="s">
        <v>74</v>
      </c>
      <c r="S2623" s="3" t="s">
        <v>48</v>
      </c>
      <c r="T2623" s="3">
        <f>COUNTBLANK(shopping_behavior_updated[Customer ID])</f>
        <v>0</v>
      </c>
      <c r="U2623" s="3">
        <f>IF(IFERROR(VLOOKUP(shopping_behavior_updated[[#This Row],[Customer ID]],A2624:$A$3902,1,FALSE),0),1,0)</f>
        <v>0</v>
      </c>
    </row>
    <row r="2624" spans="1:21" x14ac:dyDescent="0.2">
      <c r="A2624" s="3">
        <v>2623</v>
      </c>
      <c r="B2624" s="3">
        <v>63</v>
      </c>
      <c r="C2624" s="3" t="s">
        <v>18</v>
      </c>
      <c r="D2624" s="3" t="s">
        <v>131</v>
      </c>
      <c r="E2624" s="3" t="s">
        <v>66</v>
      </c>
      <c r="F2624" s="3">
        <v>75</v>
      </c>
      <c r="G2624" s="3" t="s">
        <v>81</v>
      </c>
      <c r="H2624" s="3" t="s">
        <v>43</v>
      </c>
      <c r="I2624" s="3" t="s">
        <v>133</v>
      </c>
      <c r="J2624" s="3" t="s">
        <v>36</v>
      </c>
      <c r="K2624" s="3">
        <v>49</v>
      </c>
      <c r="L2624" s="3" t="s">
        <v>151</v>
      </c>
      <c r="M2624" s="3" t="str">
        <f>IF(shopping_behavior_updated[[#This Row],[Subscription Status]]="","desconocido",shopping_behavior_updated[[#This Row],[Subscription Status]])</f>
        <v>No</v>
      </c>
      <c r="N2624" s="3" t="s">
        <v>69</v>
      </c>
      <c r="O2624" s="3" t="s">
        <v>151</v>
      </c>
      <c r="P2624" s="3" t="s">
        <v>151</v>
      </c>
      <c r="Q2624" s="3">
        <v>15</v>
      </c>
      <c r="R2624" s="3" t="s">
        <v>38</v>
      </c>
      <c r="S2624" s="3" t="s">
        <v>48</v>
      </c>
      <c r="T2624" s="3">
        <f>COUNTBLANK(shopping_behavior_updated[Customer ID])</f>
        <v>0</v>
      </c>
      <c r="U2624" s="3">
        <f>IF(IFERROR(VLOOKUP(shopping_behavior_updated[[#This Row],[Customer ID]],A2625:$A$3902,1,FALSE),0),1,0)</f>
        <v>0</v>
      </c>
    </row>
    <row r="2625" spans="1:21" x14ac:dyDescent="0.2">
      <c r="A2625" s="3">
        <v>2624</v>
      </c>
      <c r="B2625" s="3">
        <v>49</v>
      </c>
      <c r="C2625" s="3" t="s">
        <v>18</v>
      </c>
      <c r="D2625" s="3" t="s">
        <v>70</v>
      </c>
      <c r="E2625" s="3" t="s">
        <v>41</v>
      </c>
      <c r="F2625" s="3">
        <v>76</v>
      </c>
      <c r="G2625" s="3" t="s">
        <v>34</v>
      </c>
      <c r="H2625" s="3" t="s">
        <v>43</v>
      </c>
      <c r="I2625" s="3" t="s">
        <v>79</v>
      </c>
      <c r="J2625" s="3" t="s">
        <v>56</v>
      </c>
      <c r="K2625" s="3">
        <v>48</v>
      </c>
      <c r="L2625" s="3" t="s">
        <v>151</v>
      </c>
      <c r="M2625" s="3" t="str">
        <f>IF(shopping_behavior_updated[[#This Row],[Subscription Status]]="","desconocido",shopping_behavior_updated[[#This Row],[Subscription Status]])</f>
        <v>No</v>
      </c>
      <c r="N2625" s="3" t="s">
        <v>44</v>
      </c>
      <c r="O2625" s="3" t="s">
        <v>151</v>
      </c>
      <c r="P2625" s="3" t="s">
        <v>151</v>
      </c>
      <c r="Q2625" s="3">
        <v>38</v>
      </c>
      <c r="R2625" s="3" t="s">
        <v>32</v>
      </c>
      <c r="S2625" s="3" t="s">
        <v>48</v>
      </c>
      <c r="T2625" s="3">
        <f>COUNTBLANK(shopping_behavior_updated[Customer ID])</f>
        <v>0</v>
      </c>
      <c r="U2625" s="3">
        <f>IF(IFERROR(VLOOKUP(shopping_behavior_updated[[#This Row],[Customer ID]],A2626:$A$3902,1,FALSE),0),1,0)</f>
        <v>0</v>
      </c>
    </row>
    <row r="2626" spans="1:21" x14ac:dyDescent="0.2">
      <c r="A2626" s="3">
        <v>2625</v>
      </c>
      <c r="B2626" s="3">
        <v>19</v>
      </c>
      <c r="C2626" s="3" t="s">
        <v>18</v>
      </c>
      <c r="D2626" s="3" t="s">
        <v>80</v>
      </c>
      <c r="E2626" s="3" t="s">
        <v>20</v>
      </c>
      <c r="F2626" s="3">
        <v>59</v>
      </c>
      <c r="G2626" s="3" t="s">
        <v>146</v>
      </c>
      <c r="H2626" s="3" t="s">
        <v>43</v>
      </c>
      <c r="I2626" s="3" t="s">
        <v>125</v>
      </c>
      <c r="J2626" s="3" t="s">
        <v>52</v>
      </c>
      <c r="K2626" s="3">
        <v>33</v>
      </c>
      <c r="L2626" s="3" t="s">
        <v>151</v>
      </c>
      <c r="M2626" s="3" t="str">
        <f>IF(shopping_behavior_updated[[#This Row],[Subscription Status]]="","desconocido",shopping_behavior_updated[[#This Row],[Subscription Status]])</f>
        <v>No</v>
      </c>
      <c r="N2626" s="3" t="s">
        <v>53</v>
      </c>
      <c r="O2626" s="3" t="s">
        <v>151</v>
      </c>
      <c r="P2626" s="3" t="s">
        <v>151</v>
      </c>
      <c r="Q2626" s="3">
        <v>19</v>
      </c>
      <c r="R2626" s="3" t="s">
        <v>38</v>
      </c>
      <c r="S2626" s="3" t="s">
        <v>48</v>
      </c>
      <c r="T2626" s="3">
        <f>COUNTBLANK(shopping_behavior_updated[Customer ID])</f>
        <v>0</v>
      </c>
      <c r="U2626" s="3">
        <f>IF(IFERROR(VLOOKUP(shopping_behavior_updated[[#This Row],[Customer ID]],A2627:$A$3902,1,FALSE),0),1,0)</f>
        <v>0</v>
      </c>
    </row>
    <row r="2627" spans="1:21" x14ac:dyDescent="0.2">
      <c r="A2627" s="3">
        <v>2626</v>
      </c>
      <c r="B2627" s="3">
        <v>30</v>
      </c>
      <c r="C2627" s="3" t="s">
        <v>18</v>
      </c>
      <c r="D2627" s="3" t="s">
        <v>86</v>
      </c>
      <c r="E2627" s="3" t="s">
        <v>20</v>
      </c>
      <c r="F2627" s="3">
        <v>51</v>
      </c>
      <c r="G2627" s="3" t="s">
        <v>111</v>
      </c>
      <c r="H2627" s="3" t="s">
        <v>22</v>
      </c>
      <c r="I2627" s="3" t="s">
        <v>108</v>
      </c>
      <c r="J2627" s="3" t="s">
        <v>52</v>
      </c>
      <c r="K2627" s="3">
        <v>27</v>
      </c>
      <c r="L2627" s="3" t="s">
        <v>151</v>
      </c>
      <c r="M2627" s="3" t="str">
        <f>IF(shopping_behavior_updated[[#This Row],[Subscription Status]]="","desconocido",shopping_behavior_updated[[#This Row],[Subscription Status]])</f>
        <v>No</v>
      </c>
      <c r="N2627" s="3" t="s">
        <v>53</v>
      </c>
      <c r="O2627" s="3" t="s">
        <v>151</v>
      </c>
      <c r="P2627" s="3" t="s">
        <v>151</v>
      </c>
      <c r="Q2627" s="3">
        <v>31</v>
      </c>
      <c r="R2627" s="3" t="s">
        <v>38</v>
      </c>
      <c r="S2627" s="3" t="s">
        <v>39</v>
      </c>
      <c r="T2627" s="3">
        <f>COUNTBLANK(shopping_behavior_updated[Customer ID])</f>
        <v>0</v>
      </c>
      <c r="U2627" s="3">
        <f>IF(IFERROR(VLOOKUP(shopping_behavior_updated[[#This Row],[Customer ID]],A2628:$A$3902,1,FALSE),0),1,0)</f>
        <v>0</v>
      </c>
    </row>
    <row r="2628" spans="1:21" x14ac:dyDescent="0.2">
      <c r="A2628" s="3">
        <v>2627</v>
      </c>
      <c r="B2628" s="3">
        <v>50</v>
      </c>
      <c r="C2628" s="3" t="s">
        <v>18</v>
      </c>
      <c r="D2628" s="3" t="s">
        <v>101</v>
      </c>
      <c r="E2628" s="3" t="s">
        <v>62</v>
      </c>
      <c r="F2628" s="3">
        <v>46</v>
      </c>
      <c r="G2628" s="3" t="s">
        <v>42</v>
      </c>
      <c r="H2628" s="3" t="s">
        <v>91</v>
      </c>
      <c r="I2628" s="3" t="s">
        <v>64</v>
      </c>
      <c r="J2628" s="3" t="s">
        <v>56</v>
      </c>
      <c r="K2628" s="3">
        <v>42</v>
      </c>
      <c r="L2628" s="3" t="s">
        <v>151</v>
      </c>
      <c r="M2628" s="3" t="str">
        <f>IF(shopping_behavior_updated[[#This Row],[Subscription Status]]="","desconocido",shopping_behavior_updated[[#This Row],[Subscription Status]])</f>
        <v>No</v>
      </c>
      <c r="N2628" s="3" t="s">
        <v>26</v>
      </c>
      <c r="O2628" s="3" t="s">
        <v>151</v>
      </c>
      <c r="P2628" s="3" t="s">
        <v>151</v>
      </c>
      <c r="Q2628" s="3">
        <v>30</v>
      </c>
      <c r="R2628" s="3" t="s">
        <v>38</v>
      </c>
      <c r="S2628" s="3" t="s">
        <v>96</v>
      </c>
      <c r="T2628" s="3">
        <f>COUNTBLANK(shopping_behavior_updated[Customer ID])</f>
        <v>0</v>
      </c>
      <c r="U2628" s="3">
        <f>IF(IFERROR(VLOOKUP(shopping_behavior_updated[[#This Row],[Customer ID]],A2629:$A$3902,1,FALSE),0),1,0)</f>
        <v>0</v>
      </c>
    </row>
    <row r="2629" spans="1:21" x14ac:dyDescent="0.2">
      <c r="A2629" s="3">
        <v>2628</v>
      </c>
      <c r="B2629" s="3">
        <v>66</v>
      </c>
      <c r="C2629" s="3" t="s">
        <v>18</v>
      </c>
      <c r="D2629" s="3" t="s">
        <v>54</v>
      </c>
      <c r="E2629" s="3" t="s">
        <v>20</v>
      </c>
      <c r="F2629" s="3">
        <v>26</v>
      </c>
      <c r="G2629" s="3" t="s">
        <v>67</v>
      </c>
      <c r="H2629" s="3" t="s">
        <v>22</v>
      </c>
      <c r="I2629" s="3" t="s">
        <v>64</v>
      </c>
      <c r="J2629" s="3" t="s">
        <v>56</v>
      </c>
      <c r="K2629" s="3">
        <v>36</v>
      </c>
      <c r="L2629" s="3" t="s">
        <v>151</v>
      </c>
      <c r="M2629" s="3" t="str">
        <f>IF(shopping_behavior_updated[[#This Row],[Subscription Status]]="","desconocido",shopping_behavior_updated[[#This Row],[Subscription Status]])</f>
        <v>No</v>
      </c>
      <c r="N2629" s="3" t="s">
        <v>44</v>
      </c>
      <c r="O2629" s="3" t="s">
        <v>151</v>
      </c>
      <c r="P2629" s="3" t="s">
        <v>151</v>
      </c>
      <c r="Q2629" s="3">
        <v>40</v>
      </c>
      <c r="R2629" s="3" t="s">
        <v>74</v>
      </c>
      <c r="S2629" s="3" t="s">
        <v>57</v>
      </c>
      <c r="T2629" s="3">
        <f>COUNTBLANK(shopping_behavior_updated[Customer ID])</f>
        <v>0</v>
      </c>
      <c r="U2629" s="3">
        <f>IF(IFERROR(VLOOKUP(shopping_behavior_updated[[#This Row],[Customer ID]],A2630:$A$3902,1,FALSE),0),1,0)</f>
        <v>0</v>
      </c>
    </row>
    <row r="2630" spans="1:21" x14ac:dyDescent="0.2">
      <c r="A2630" s="3">
        <v>2629</v>
      </c>
      <c r="B2630" s="3">
        <v>25</v>
      </c>
      <c r="C2630" s="3" t="s">
        <v>18</v>
      </c>
      <c r="D2630" s="3" t="s">
        <v>103</v>
      </c>
      <c r="E2630" s="3" t="s">
        <v>20</v>
      </c>
      <c r="F2630" s="3">
        <v>51</v>
      </c>
      <c r="G2630" s="3" t="s">
        <v>50</v>
      </c>
      <c r="H2630" s="3" t="s">
        <v>43</v>
      </c>
      <c r="I2630" s="3" t="s">
        <v>64</v>
      </c>
      <c r="J2630" s="3" t="s">
        <v>52</v>
      </c>
      <c r="K2630" s="3">
        <v>38</v>
      </c>
      <c r="L2630" s="3" t="s">
        <v>151</v>
      </c>
      <c r="M2630" s="3" t="str">
        <f>IF(shopping_behavior_updated[[#This Row],[Subscription Status]]="","desconocido",shopping_behavior_updated[[#This Row],[Subscription Status]])</f>
        <v>No</v>
      </c>
      <c r="N2630" s="3" t="s">
        <v>44</v>
      </c>
      <c r="O2630" s="3" t="s">
        <v>151</v>
      </c>
      <c r="P2630" s="3" t="s">
        <v>151</v>
      </c>
      <c r="Q2630" s="3">
        <v>42</v>
      </c>
      <c r="R2630" s="3" t="s">
        <v>38</v>
      </c>
      <c r="S2630" s="3" t="s">
        <v>75</v>
      </c>
      <c r="T2630" s="3">
        <f>COUNTBLANK(shopping_behavior_updated[Customer ID])</f>
        <v>0</v>
      </c>
      <c r="U2630" s="3">
        <f>IF(IFERROR(VLOOKUP(shopping_behavior_updated[[#This Row],[Customer ID]],A2631:$A$3902,1,FALSE),0),1,0)</f>
        <v>0</v>
      </c>
    </row>
    <row r="2631" spans="1:21" x14ac:dyDescent="0.2">
      <c r="A2631" s="3">
        <v>2630</v>
      </c>
      <c r="B2631" s="3">
        <v>61</v>
      </c>
      <c r="C2631" s="3" t="s">
        <v>18</v>
      </c>
      <c r="D2631" s="3" t="s">
        <v>118</v>
      </c>
      <c r="E2631" s="3" t="s">
        <v>66</v>
      </c>
      <c r="F2631" s="3">
        <v>44</v>
      </c>
      <c r="G2631" s="3" t="s">
        <v>81</v>
      </c>
      <c r="H2631" s="3" t="s">
        <v>43</v>
      </c>
      <c r="I2631" s="3" t="s">
        <v>99</v>
      </c>
      <c r="J2631" s="3" t="s">
        <v>24</v>
      </c>
      <c r="K2631" s="3">
        <v>38</v>
      </c>
      <c r="L2631" s="3" t="s">
        <v>151</v>
      </c>
      <c r="M2631" s="3" t="str">
        <f>IF(shopping_behavior_updated[[#This Row],[Subscription Status]]="","desconocido",shopping_behavior_updated[[#This Row],[Subscription Status]])</f>
        <v>No</v>
      </c>
      <c r="N2631" s="3" t="s">
        <v>37</v>
      </c>
      <c r="O2631" s="3" t="s">
        <v>151</v>
      </c>
      <c r="P2631" s="3" t="s">
        <v>151</v>
      </c>
      <c r="Q2631" s="3">
        <v>25</v>
      </c>
      <c r="R2631" s="3" t="s">
        <v>27</v>
      </c>
      <c r="S2631" s="3" t="s">
        <v>48</v>
      </c>
      <c r="T2631" s="3">
        <f>COUNTBLANK(shopping_behavior_updated[Customer ID])</f>
        <v>0</v>
      </c>
      <c r="U2631" s="3">
        <f>IF(IFERROR(VLOOKUP(shopping_behavior_updated[[#This Row],[Customer ID]],A2632:$A$3902,1,FALSE),0),1,0)</f>
        <v>0</v>
      </c>
    </row>
    <row r="2632" spans="1:21" x14ac:dyDescent="0.2">
      <c r="A2632" s="3">
        <v>2631</v>
      </c>
      <c r="B2632" s="3">
        <v>29</v>
      </c>
      <c r="C2632" s="3" t="s">
        <v>18</v>
      </c>
      <c r="D2632" s="3" t="s">
        <v>86</v>
      </c>
      <c r="E2632" s="3" t="s">
        <v>20</v>
      </c>
      <c r="F2632" s="3">
        <v>82</v>
      </c>
      <c r="G2632" s="3" t="s">
        <v>30</v>
      </c>
      <c r="H2632" s="3" t="s">
        <v>35</v>
      </c>
      <c r="I2632" s="3" t="s">
        <v>68</v>
      </c>
      <c r="J2632" s="3" t="s">
        <v>36</v>
      </c>
      <c r="K2632" s="3">
        <v>42</v>
      </c>
      <c r="L2632" s="3" t="s">
        <v>151</v>
      </c>
      <c r="M2632" s="3" t="str">
        <f>IF(shopping_behavior_updated[[#This Row],[Subscription Status]]="","desconocido",shopping_behavior_updated[[#This Row],[Subscription Status]])</f>
        <v>No</v>
      </c>
      <c r="N2632" s="3" t="s">
        <v>37</v>
      </c>
      <c r="O2632" s="3" t="s">
        <v>151</v>
      </c>
      <c r="P2632" s="3" t="s">
        <v>151</v>
      </c>
      <c r="Q2632" s="3">
        <v>20</v>
      </c>
      <c r="R2632" s="3" t="s">
        <v>32</v>
      </c>
      <c r="S2632" s="3" t="s">
        <v>57</v>
      </c>
      <c r="T2632" s="3">
        <f>COUNTBLANK(shopping_behavior_updated[Customer ID])</f>
        <v>0</v>
      </c>
      <c r="U2632" s="3">
        <f>IF(IFERROR(VLOOKUP(shopping_behavior_updated[[#This Row],[Customer ID]],A2633:$A$3902,1,FALSE),0),1,0)</f>
        <v>0</v>
      </c>
    </row>
    <row r="2633" spans="1:21" x14ac:dyDescent="0.2">
      <c r="A2633" s="3">
        <v>2632</v>
      </c>
      <c r="B2633" s="3">
        <v>53</v>
      </c>
      <c r="C2633" s="3" t="s">
        <v>18</v>
      </c>
      <c r="D2633" s="3" t="s">
        <v>86</v>
      </c>
      <c r="E2633" s="3" t="s">
        <v>20</v>
      </c>
      <c r="F2633" s="3">
        <v>44</v>
      </c>
      <c r="G2633" s="3" t="s">
        <v>138</v>
      </c>
      <c r="H2633" s="3" t="s">
        <v>35</v>
      </c>
      <c r="I2633" s="3" t="s">
        <v>82</v>
      </c>
      <c r="J2633" s="3" t="s">
        <v>52</v>
      </c>
      <c r="K2633" s="3">
        <v>27</v>
      </c>
      <c r="L2633" s="3" t="s">
        <v>151</v>
      </c>
      <c r="M2633" s="3" t="str">
        <f>IF(shopping_behavior_updated[[#This Row],[Subscription Status]]="","desconocido",shopping_behavior_updated[[#This Row],[Subscription Status]])</f>
        <v>No</v>
      </c>
      <c r="N2633" s="3" t="s">
        <v>26</v>
      </c>
      <c r="O2633" s="3" t="s">
        <v>151</v>
      </c>
      <c r="P2633" s="3" t="s">
        <v>151</v>
      </c>
      <c r="Q2633" s="3">
        <v>3</v>
      </c>
      <c r="R2633" s="3" t="s">
        <v>32</v>
      </c>
      <c r="S2633" s="3" t="s">
        <v>39</v>
      </c>
      <c r="T2633" s="3">
        <f>COUNTBLANK(shopping_behavior_updated[Customer ID])</f>
        <v>0</v>
      </c>
      <c r="U2633" s="3">
        <f>IF(IFERROR(VLOOKUP(shopping_behavior_updated[[#This Row],[Customer ID]],A2634:$A$3902,1,FALSE),0),1,0)</f>
        <v>0</v>
      </c>
    </row>
    <row r="2634" spans="1:21" x14ac:dyDescent="0.2">
      <c r="A2634" s="3">
        <v>2633</v>
      </c>
      <c r="B2634" s="3">
        <v>24</v>
      </c>
      <c r="C2634" s="3" t="s">
        <v>18</v>
      </c>
      <c r="D2634" s="3" t="s">
        <v>118</v>
      </c>
      <c r="E2634" s="3" t="s">
        <v>66</v>
      </c>
      <c r="F2634" s="3">
        <v>27</v>
      </c>
      <c r="G2634" s="3" t="s">
        <v>119</v>
      </c>
      <c r="H2634" s="3" t="s">
        <v>43</v>
      </c>
      <c r="I2634" s="3" t="s">
        <v>93</v>
      </c>
      <c r="J2634" s="3" t="s">
        <v>56</v>
      </c>
      <c r="K2634" s="3">
        <v>5</v>
      </c>
      <c r="L2634" s="3" t="s">
        <v>151</v>
      </c>
      <c r="M2634" s="3" t="str">
        <f>IF(shopping_behavior_updated[[#This Row],[Subscription Status]]="","desconocido",shopping_behavior_updated[[#This Row],[Subscription Status]])</f>
        <v>No</v>
      </c>
      <c r="N2634" s="3" t="s">
        <v>44</v>
      </c>
      <c r="O2634" s="3" t="s">
        <v>151</v>
      </c>
      <c r="P2634" s="3" t="s">
        <v>151</v>
      </c>
      <c r="Q2634" s="3">
        <v>14</v>
      </c>
      <c r="R2634" s="3" t="s">
        <v>32</v>
      </c>
      <c r="S2634" s="3" t="s">
        <v>48</v>
      </c>
      <c r="T2634" s="3">
        <f>COUNTBLANK(shopping_behavior_updated[Customer ID])</f>
        <v>0</v>
      </c>
      <c r="U2634" s="3">
        <f>IF(IFERROR(VLOOKUP(shopping_behavior_updated[[#This Row],[Customer ID]],A2635:$A$3902,1,FALSE),0),1,0)</f>
        <v>0</v>
      </c>
    </row>
    <row r="2635" spans="1:21" x14ac:dyDescent="0.2">
      <c r="A2635" s="3">
        <v>2634</v>
      </c>
      <c r="B2635" s="3">
        <v>51</v>
      </c>
      <c r="C2635" s="3" t="s">
        <v>18</v>
      </c>
      <c r="D2635" s="3" t="s">
        <v>88</v>
      </c>
      <c r="E2635" s="3" t="s">
        <v>66</v>
      </c>
      <c r="F2635" s="3">
        <v>90</v>
      </c>
      <c r="G2635" s="3" t="s">
        <v>119</v>
      </c>
      <c r="H2635" s="3" t="s">
        <v>43</v>
      </c>
      <c r="I2635" s="3" t="s">
        <v>72</v>
      </c>
      <c r="J2635" s="3" t="s">
        <v>56</v>
      </c>
      <c r="K2635" s="3">
        <v>47</v>
      </c>
      <c r="L2635" s="3" t="s">
        <v>151</v>
      </c>
      <c r="M2635" s="3" t="str">
        <f>IF(shopping_behavior_updated[[#This Row],[Subscription Status]]="","desconocido",shopping_behavior_updated[[#This Row],[Subscription Status]])</f>
        <v>No</v>
      </c>
      <c r="N2635" s="3" t="s">
        <v>44</v>
      </c>
      <c r="O2635" s="3" t="s">
        <v>151</v>
      </c>
      <c r="P2635" s="3" t="s">
        <v>151</v>
      </c>
      <c r="Q2635" s="3">
        <v>32</v>
      </c>
      <c r="R2635" s="3" t="s">
        <v>38</v>
      </c>
      <c r="S2635" s="3" t="s">
        <v>28</v>
      </c>
      <c r="T2635" s="3">
        <f>COUNTBLANK(shopping_behavior_updated[Customer ID])</f>
        <v>0</v>
      </c>
      <c r="U2635" s="3">
        <f>IF(IFERROR(VLOOKUP(shopping_behavior_updated[[#This Row],[Customer ID]],A2636:$A$3902,1,FALSE),0),1,0)</f>
        <v>0</v>
      </c>
    </row>
    <row r="2636" spans="1:21" x14ac:dyDescent="0.2">
      <c r="A2636" s="3">
        <v>2635</v>
      </c>
      <c r="B2636" s="3">
        <v>26</v>
      </c>
      <c r="C2636" s="3" t="s">
        <v>18</v>
      </c>
      <c r="D2636" s="3" t="s">
        <v>40</v>
      </c>
      <c r="E2636" s="3" t="s">
        <v>41</v>
      </c>
      <c r="F2636" s="3">
        <v>58</v>
      </c>
      <c r="G2636" s="3" t="s">
        <v>97</v>
      </c>
      <c r="H2636" s="3" t="s">
        <v>35</v>
      </c>
      <c r="I2636" s="3" t="s">
        <v>93</v>
      </c>
      <c r="J2636" s="3" t="s">
        <v>52</v>
      </c>
      <c r="K2636" s="3">
        <v>32</v>
      </c>
      <c r="L2636" s="3" t="s">
        <v>151</v>
      </c>
      <c r="M2636" s="3" t="str">
        <f>IF(shopping_behavior_updated[[#This Row],[Subscription Status]]="","desconocido",shopping_behavior_updated[[#This Row],[Subscription Status]])</f>
        <v>No</v>
      </c>
      <c r="N2636" s="3" t="s">
        <v>73</v>
      </c>
      <c r="O2636" s="3" t="s">
        <v>151</v>
      </c>
      <c r="P2636" s="3" t="s">
        <v>151</v>
      </c>
      <c r="Q2636" s="3">
        <v>20</v>
      </c>
      <c r="R2636" s="3" t="s">
        <v>45</v>
      </c>
      <c r="S2636" s="3" t="s">
        <v>96</v>
      </c>
      <c r="T2636" s="3">
        <f>COUNTBLANK(shopping_behavior_updated[Customer ID])</f>
        <v>0</v>
      </c>
      <c r="U2636" s="3">
        <f>IF(IFERROR(VLOOKUP(shopping_behavior_updated[[#This Row],[Customer ID]],A2637:$A$3902,1,FALSE),0),1,0)</f>
        <v>0</v>
      </c>
    </row>
    <row r="2637" spans="1:21" x14ac:dyDescent="0.2">
      <c r="A2637" s="3">
        <v>2636</v>
      </c>
      <c r="B2637" s="3">
        <v>59</v>
      </c>
      <c r="C2637" s="3" t="s">
        <v>18</v>
      </c>
      <c r="D2637" s="3" t="s">
        <v>103</v>
      </c>
      <c r="E2637" s="3" t="s">
        <v>20</v>
      </c>
      <c r="F2637" s="3">
        <v>80</v>
      </c>
      <c r="G2637" s="3" t="s">
        <v>111</v>
      </c>
      <c r="H2637" s="3" t="s">
        <v>91</v>
      </c>
      <c r="I2637" s="3" t="s">
        <v>99</v>
      </c>
      <c r="J2637" s="3" t="s">
        <v>36</v>
      </c>
      <c r="K2637" s="3">
        <v>29</v>
      </c>
      <c r="L2637" s="3" t="s">
        <v>151</v>
      </c>
      <c r="M2637" s="3" t="str">
        <f>IF(shopping_behavior_updated[[#This Row],[Subscription Status]]="","desconocido",shopping_behavior_updated[[#This Row],[Subscription Status]])</f>
        <v>No</v>
      </c>
      <c r="N2637" s="3" t="s">
        <v>69</v>
      </c>
      <c r="O2637" s="3" t="s">
        <v>151</v>
      </c>
      <c r="P2637" s="3" t="s">
        <v>151</v>
      </c>
      <c r="Q2637" s="3">
        <v>34</v>
      </c>
      <c r="R2637" s="3" t="s">
        <v>45</v>
      </c>
      <c r="S2637" s="3" t="s">
        <v>28</v>
      </c>
      <c r="T2637" s="3">
        <f>COUNTBLANK(shopping_behavior_updated[Customer ID])</f>
        <v>0</v>
      </c>
      <c r="U2637" s="3">
        <f>IF(IFERROR(VLOOKUP(shopping_behavior_updated[[#This Row],[Customer ID]],A2638:$A$3902,1,FALSE),0),1,0)</f>
        <v>0</v>
      </c>
    </row>
    <row r="2638" spans="1:21" x14ac:dyDescent="0.2">
      <c r="A2638" s="3">
        <v>2637</v>
      </c>
      <c r="B2638" s="3">
        <v>41</v>
      </c>
      <c r="C2638" s="3" t="s">
        <v>18</v>
      </c>
      <c r="D2638" s="3" t="s">
        <v>101</v>
      </c>
      <c r="E2638" s="3" t="s">
        <v>62</v>
      </c>
      <c r="F2638" s="3">
        <v>40</v>
      </c>
      <c r="G2638" s="3" t="s">
        <v>139</v>
      </c>
      <c r="H2638" s="3" t="s">
        <v>35</v>
      </c>
      <c r="I2638" s="3" t="s">
        <v>135</v>
      </c>
      <c r="J2638" s="3" t="s">
        <v>24</v>
      </c>
      <c r="K2638" s="3">
        <v>42</v>
      </c>
      <c r="L2638" s="3" t="s">
        <v>151</v>
      </c>
      <c r="M2638" s="3" t="str">
        <f>IF(shopping_behavior_updated[[#This Row],[Subscription Status]]="","desconocido",shopping_behavior_updated[[#This Row],[Subscription Status]])</f>
        <v>No</v>
      </c>
      <c r="N2638" s="3" t="s">
        <v>73</v>
      </c>
      <c r="O2638" s="3" t="s">
        <v>151</v>
      </c>
      <c r="P2638" s="3" t="s">
        <v>151</v>
      </c>
      <c r="Q2638" s="3">
        <v>6</v>
      </c>
      <c r="R2638" s="3" t="s">
        <v>27</v>
      </c>
      <c r="S2638" s="3" t="s">
        <v>48</v>
      </c>
      <c r="T2638" s="3">
        <f>COUNTBLANK(shopping_behavior_updated[Customer ID])</f>
        <v>0</v>
      </c>
      <c r="U2638" s="3">
        <f>IF(IFERROR(VLOOKUP(shopping_behavior_updated[[#This Row],[Customer ID]],A2639:$A$3902,1,FALSE),0),1,0)</f>
        <v>0</v>
      </c>
    </row>
    <row r="2639" spans="1:21" x14ac:dyDescent="0.2">
      <c r="A2639" s="3">
        <v>2638</v>
      </c>
      <c r="B2639" s="3">
        <v>20</v>
      </c>
      <c r="C2639" s="3" t="s">
        <v>18</v>
      </c>
      <c r="D2639" s="3" t="s">
        <v>94</v>
      </c>
      <c r="E2639" s="3" t="s">
        <v>20</v>
      </c>
      <c r="F2639" s="3">
        <v>23</v>
      </c>
      <c r="G2639" s="3" t="s">
        <v>89</v>
      </c>
      <c r="H2639" s="3" t="s">
        <v>43</v>
      </c>
      <c r="I2639" s="3" t="s">
        <v>135</v>
      </c>
      <c r="J2639" s="3" t="s">
        <v>36</v>
      </c>
      <c r="K2639" s="3">
        <v>37</v>
      </c>
      <c r="L2639" s="3" t="s">
        <v>151</v>
      </c>
      <c r="M2639" s="3" t="str">
        <f>IF(shopping_behavior_updated[[#This Row],[Subscription Status]]="","desconocido",shopping_behavior_updated[[#This Row],[Subscription Status]])</f>
        <v>No</v>
      </c>
      <c r="N2639" s="3" t="s">
        <v>73</v>
      </c>
      <c r="O2639" s="3" t="s">
        <v>151</v>
      </c>
      <c r="P2639" s="3" t="s">
        <v>151</v>
      </c>
      <c r="Q2639" s="3">
        <v>2</v>
      </c>
      <c r="R2639" s="3" t="s">
        <v>45</v>
      </c>
      <c r="S2639" s="3" t="s">
        <v>48</v>
      </c>
      <c r="T2639" s="3">
        <f>COUNTBLANK(shopping_behavior_updated[Customer ID])</f>
        <v>0</v>
      </c>
      <c r="U2639" s="3">
        <f>IF(IFERROR(VLOOKUP(shopping_behavior_updated[[#This Row],[Customer ID]],A2640:$A$3902,1,FALSE),0),1,0)</f>
        <v>0</v>
      </c>
    </row>
    <row r="2640" spans="1:21" x14ac:dyDescent="0.2">
      <c r="A2640" s="3">
        <v>2639</v>
      </c>
      <c r="B2640" s="3">
        <v>22</v>
      </c>
      <c r="C2640" s="3" t="s">
        <v>18</v>
      </c>
      <c r="D2640" s="3" t="s">
        <v>54</v>
      </c>
      <c r="E2640" s="3" t="s">
        <v>20</v>
      </c>
      <c r="F2640" s="3">
        <v>34</v>
      </c>
      <c r="G2640" s="3" t="s">
        <v>76</v>
      </c>
      <c r="H2640" s="3" t="s">
        <v>35</v>
      </c>
      <c r="I2640" s="3" t="s">
        <v>93</v>
      </c>
      <c r="J2640" s="3" t="s">
        <v>36</v>
      </c>
      <c r="K2640" s="3">
        <v>42</v>
      </c>
      <c r="L2640" s="3" t="s">
        <v>151</v>
      </c>
      <c r="M2640" s="3" t="str">
        <f>IF(shopping_behavior_updated[[#This Row],[Subscription Status]]="","desconocido",shopping_behavior_updated[[#This Row],[Subscription Status]])</f>
        <v>No</v>
      </c>
      <c r="N2640" s="3" t="s">
        <v>73</v>
      </c>
      <c r="O2640" s="3" t="s">
        <v>151</v>
      </c>
      <c r="P2640" s="3" t="s">
        <v>151</v>
      </c>
      <c r="Q2640" s="3">
        <v>35</v>
      </c>
      <c r="R2640" s="3" t="s">
        <v>38</v>
      </c>
      <c r="S2640" s="3" t="s">
        <v>48</v>
      </c>
      <c r="T2640" s="3">
        <f>COUNTBLANK(shopping_behavior_updated[Customer ID])</f>
        <v>0</v>
      </c>
      <c r="U2640" s="3">
        <f>IF(IFERROR(VLOOKUP(shopping_behavior_updated[[#This Row],[Customer ID]],A2641:$A$3902,1,FALSE),0),1,0)</f>
        <v>0</v>
      </c>
    </row>
    <row r="2641" spans="1:21" x14ac:dyDescent="0.2">
      <c r="A2641" s="3">
        <v>2640</v>
      </c>
      <c r="B2641" s="3">
        <v>18</v>
      </c>
      <c r="C2641" s="3" t="s">
        <v>18</v>
      </c>
      <c r="D2641" s="3" t="s">
        <v>19</v>
      </c>
      <c r="E2641" s="3" t="s">
        <v>20</v>
      </c>
      <c r="F2641" s="3">
        <v>35</v>
      </c>
      <c r="G2641" s="3" t="s">
        <v>81</v>
      </c>
      <c r="H2641" s="3" t="s">
        <v>91</v>
      </c>
      <c r="I2641" s="3" t="s">
        <v>68</v>
      </c>
      <c r="J2641" s="3" t="s">
        <v>24</v>
      </c>
      <c r="K2641" s="3">
        <v>26</v>
      </c>
      <c r="L2641" s="3" t="s">
        <v>151</v>
      </c>
      <c r="M2641" s="3" t="str">
        <f>IF(shopping_behavior_updated[[#This Row],[Subscription Status]]="","desconocido",shopping_behavior_updated[[#This Row],[Subscription Status]])</f>
        <v>No</v>
      </c>
      <c r="N2641" s="3" t="s">
        <v>37</v>
      </c>
      <c r="O2641" s="3" t="s">
        <v>151</v>
      </c>
      <c r="P2641" s="3" t="s">
        <v>151</v>
      </c>
      <c r="Q2641" s="3">
        <v>33</v>
      </c>
      <c r="R2641" s="3" t="s">
        <v>85</v>
      </c>
      <c r="S2641" s="3" t="s">
        <v>57</v>
      </c>
      <c r="T2641" s="3">
        <f>COUNTBLANK(shopping_behavior_updated[Customer ID])</f>
        <v>0</v>
      </c>
      <c r="U2641" s="3">
        <f>IF(IFERROR(VLOOKUP(shopping_behavior_updated[[#This Row],[Customer ID]],A2642:$A$3902,1,FALSE),0),1,0)</f>
        <v>0</v>
      </c>
    </row>
    <row r="2642" spans="1:21" x14ac:dyDescent="0.2">
      <c r="A2642" s="3">
        <v>2641</v>
      </c>
      <c r="B2642" s="3">
        <v>30</v>
      </c>
      <c r="C2642" s="3" t="s">
        <v>18</v>
      </c>
      <c r="D2642" s="3" t="s">
        <v>86</v>
      </c>
      <c r="E2642" s="3" t="s">
        <v>20</v>
      </c>
      <c r="F2642" s="3">
        <v>75</v>
      </c>
      <c r="G2642" s="3" t="s">
        <v>115</v>
      </c>
      <c r="H2642" s="3" t="s">
        <v>22</v>
      </c>
      <c r="I2642" s="3" t="s">
        <v>77</v>
      </c>
      <c r="J2642" s="3" t="s">
        <v>52</v>
      </c>
      <c r="K2642" s="3">
        <v>4</v>
      </c>
      <c r="L2642" s="3" t="s">
        <v>151</v>
      </c>
      <c r="M2642" s="3" t="str">
        <f>IF(shopping_behavior_updated[[#This Row],[Subscription Status]]="","desconocido",shopping_behavior_updated[[#This Row],[Subscription Status]])</f>
        <v>No</v>
      </c>
      <c r="N2642" s="3" t="s">
        <v>73</v>
      </c>
      <c r="O2642" s="3" t="s">
        <v>151</v>
      </c>
      <c r="P2642" s="3" t="s">
        <v>151</v>
      </c>
      <c r="Q2642" s="3">
        <v>45</v>
      </c>
      <c r="R2642" s="3" t="s">
        <v>27</v>
      </c>
      <c r="S2642" s="3" t="s">
        <v>75</v>
      </c>
      <c r="T2642" s="3">
        <f>COUNTBLANK(shopping_behavior_updated[Customer ID])</f>
        <v>0</v>
      </c>
      <c r="U2642" s="3">
        <f>IF(IFERROR(VLOOKUP(shopping_behavior_updated[[#This Row],[Customer ID]],A2643:$A$3902,1,FALSE),0),1,0)</f>
        <v>0</v>
      </c>
    </row>
    <row r="2643" spans="1:21" x14ac:dyDescent="0.2">
      <c r="A2643" s="3">
        <v>2642</v>
      </c>
      <c r="B2643" s="3">
        <v>25</v>
      </c>
      <c r="C2643" s="3" t="s">
        <v>18</v>
      </c>
      <c r="D2643" s="3" t="s">
        <v>88</v>
      </c>
      <c r="E2643" s="3" t="s">
        <v>66</v>
      </c>
      <c r="F2643" s="3">
        <v>60</v>
      </c>
      <c r="G2643" s="3" t="s">
        <v>128</v>
      </c>
      <c r="H2643" s="3" t="s">
        <v>91</v>
      </c>
      <c r="I2643" s="3" t="s">
        <v>77</v>
      </c>
      <c r="J2643" s="3" t="s">
        <v>24</v>
      </c>
      <c r="K2643" s="3">
        <v>27</v>
      </c>
      <c r="L2643" s="3" t="s">
        <v>151</v>
      </c>
      <c r="M2643" s="3" t="str">
        <f>IF(shopping_behavior_updated[[#This Row],[Subscription Status]]="","desconocido",shopping_behavior_updated[[#This Row],[Subscription Status]])</f>
        <v>No</v>
      </c>
      <c r="N2643" s="3" t="s">
        <v>44</v>
      </c>
      <c r="O2643" s="3" t="s">
        <v>151</v>
      </c>
      <c r="P2643" s="3" t="s">
        <v>151</v>
      </c>
      <c r="Q2643" s="3">
        <v>20</v>
      </c>
      <c r="R2643" s="3" t="s">
        <v>74</v>
      </c>
      <c r="S2643" s="3" t="s">
        <v>96</v>
      </c>
      <c r="T2643" s="3">
        <f>COUNTBLANK(shopping_behavior_updated[Customer ID])</f>
        <v>0</v>
      </c>
      <c r="U2643" s="3">
        <f>IF(IFERROR(VLOOKUP(shopping_behavior_updated[[#This Row],[Customer ID]],A2644:$A$3902,1,FALSE),0),1,0)</f>
        <v>0</v>
      </c>
    </row>
    <row r="2644" spans="1:21" x14ac:dyDescent="0.2">
      <c r="A2644" s="3">
        <v>2643</v>
      </c>
      <c r="B2644" s="3">
        <v>39</v>
      </c>
      <c r="C2644" s="3" t="s">
        <v>18</v>
      </c>
      <c r="D2644" s="3" t="s">
        <v>132</v>
      </c>
      <c r="E2644" s="3" t="s">
        <v>66</v>
      </c>
      <c r="F2644" s="3">
        <v>87</v>
      </c>
      <c r="G2644" s="3" t="s">
        <v>145</v>
      </c>
      <c r="H2644" s="3" t="s">
        <v>22</v>
      </c>
      <c r="I2644" s="3" t="s">
        <v>99</v>
      </c>
      <c r="J2644" s="3" t="s">
        <v>52</v>
      </c>
      <c r="K2644" s="3">
        <v>4</v>
      </c>
      <c r="L2644" s="3" t="s">
        <v>151</v>
      </c>
      <c r="M2644" s="3" t="str">
        <f>IF(shopping_behavior_updated[[#This Row],[Subscription Status]]="","desconocido",shopping_behavior_updated[[#This Row],[Subscription Status]])</f>
        <v>No</v>
      </c>
      <c r="N2644" s="3" t="s">
        <v>73</v>
      </c>
      <c r="O2644" s="3" t="s">
        <v>151</v>
      </c>
      <c r="P2644" s="3" t="s">
        <v>151</v>
      </c>
      <c r="Q2644" s="3">
        <v>48</v>
      </c>
      <c r="R2644" s="3" t="s">
        <v>74</v>
      </c>
      <c r="S2644" s="3" t="s">
        <v>48</v>
      </c>
      <c r="T2644" s="3">
        <f>COUNTBLANK(shopping_behavior_updated[Customer ID])</f>
        <v>0</v>
      </c>
      <c r="U2644" s="3">
        <f>IF(IFERROR(VLOOKUP(shopping_behavior_updated[[#This Row],[Customer ID]],A2645:$A$3902,1,FALSE),0),1,0)</f>
        <v>0</v>
      </c>
    </row>
    <row r="2645" spans="1:21" x14ac:dyDescent="0.2">
      <c r="A2645" s="3">
        <v>2644</v>
      </c>
      <c r="B2645" s="3">
        <v>49</v>
      </c>
      <c r="C2645" s="3" t="s">
        <v>18</v>
      </c>
      <c r="D2645" s="3" t="s">
        <v>142</v>
      </c>
      <c r="E2645" s="3" t="s">
        <v>66</v>
      </c>
      <c r="F2645" s="3">
        <v>41</v>
      </c>
      <c r="G2645" s="3" t="s">
        <v>127</v>
      </c>
      <c r="H2645" s="3" t="s">
        <v>35</v>
      </c>
      <c r="I2645" s="3" t="s">
        <v>64</v>
      </c>
      <c r="J2645" s="3" t="s">
        <v>36</v>
      </c>
      <c r="K2645" s="3">
        <v>29</v>
      </c>
      <c r="L2645" s="3" t="s">
        <v>151</v>
      </c>
      <c r="M2645" s="3" t="str">
        <f>IF(shopping_behavior_updated[[#This Row],[Subscription Status]]="","desconocido",shopping_behavior_updated[[#This Row],[Subscription Status]])</f>
        <v>No</v>
      </c>
      <c r="N2645" s="3" t="s">
        <v>44</v>
      </c>
      <c r="O2645" s="3" t="s">
        <v>151</v>
      </c>
      <c r="P2645" s="3" t="s">
        <v>151</v>
      </c>
      <c r="Q2645" s="3">
        <v>37</v>
      </c>
      <c r="R2645" s="3" t="s">
        <v>32</v>
      </c>
      <c r="S2645" s="3" t="s">
        <v>87</v>
      </c>
      <c r="T2645" s="3">
        <f>COUNTBLANK(shopping_behavior_updated[Customer ID])</f>
        <v>0</v>
      </c>
      <c r="U2645" s="3">
        <f>IF(IFERROR(VLOOKUP(shopping_behavior_updated[[#This Row],[Customer ID]],A2646:$A$3902,1,FALSE),0),1,0)</f>
        <v>0</v>
      </c>
    </row>
    <row r="2646" spans="1:21" x14ac:dyDescent="0.2">
      <c r="A2646" s="3">
        <v>2645</v>
      </c>
      <c r="B2646" s="3">
        <v>25</v>
      </c>
      <c r="C2646" s="3" t="s">
        <v>18</v>
      </c>
      <c r="D2646" s="3" t="s">
        <v>94</v>
      </c>
      <c r="E2646" s="3" t="s">
        <v>20</v>
      </c>
      <c r="F2646" s="3">
        <v>83</v>
      </c>
      <c r="G2646" s="3" t="s">
        <v>129</v>
      </c>
      <c r="H2646" s="3" t="s">
        <v>43</v>
      </c>
      <c r="I2646" s="3" t="s">
        <v>47</v>
      </c>
      <c r="J2646" s="3" t="s">
        <v>36</v>
      </c>
      <c r="K2646" s="3">
        <v>33</v>
      </c>
      <c r="L2646" s="3" t="s">
        <v>151</v>
      </c>
      <c r="M2646" s="3" t="str">
        <f>IF(shopping_behavior_updated[[#This Row],[Subscription Status]]="","desconocido",shopping_behavior_updated[[#This Row],[Subscription Status]])</f>
        <v>No</v>
      </c>
      <c r="N2646" s="3" t="s">
        <v>53</v>
      </c>
      <c r="O2646" s="3" t="s">
        <v>151</v>
      </c>
      <c r="P2646" s="3" t="s">
        <v>151</v>
      </c>
      <c r="Q2646" s="3">
        <v>4</v>
      </c>
      <c r="R2646" s="3" t="s">
        <v>74</v>
      </c>
      <c r="S2646" s="3" t="s">
        <v>96</v>
      </c>
      <c r="T2646" s="3">
        <f>COUNTBLANK(shopping_behavior_updated[Customer ID])</f>
        <v>0</v>
      </c>
      <c r="U2646" s="3">
        <f>IF(IFERROR(VLOOKUP(shopping_behavior_updated[[#This Row],[Customer ID]],A2647:$A$3902,1,FALSE),0),1,0)</f>
        <v>0</v>
      </c>
    </row>
    <row r="2647" spans="1:21" x14ac:dyDescent="0.2">
      <c r="A2647" s="3">
        <v>2646</v>
      </c>
      <c r="B2647" s="3">
        <v>23</v>
      </c>
      <c r="C2647" s="3" t="s">
        <v>18</v>
      </c>
      <c r="D2647" s="3" t="s">
        <v>118</v>
      </c>
      <c r="E2647" s="3" t="s">
        <v>66</v>
      </c>
      <c r="F2647" s="3">
        <v>81</v>
      </c>
      <c r="G2647" s="3" t="s">
        <v>59</v>
      </c>
      <c r="H2647" s="3" t="s">
        <v>22</v>
      </c>
      <c r="I2647" s="3" t="s">
        <v>77</v>
      </c>
      <c r="J2647" s="3" t="s">
        <v>36</v>
      </c>
      <c r="K2647" s="3">
        <v>4</v>
      </c>
      <c r="L2647" s="3" t="s">
        <v>151</v>
      </c>
      <c r="M2647" s="3" t="str">
        <f>IF(shopping_behavior_updated[[#This Row],[Subscription Status]]="","desconocido",shopping_behavior_updated[[#This Row],[Subscription Status]])</f>
        <v>No</v>
      </c>
      <c r="N2647" s="3" t="s">
        <v>73</v>
      </c>
      <c r="O2647" s="3" t="s">
        <v>151</v>
      </c>
      <c r="P2647" s="3" t="s">
        <v>151</v>
      </c>
      <c r="Q2647" s="3">
        <v>24</v>
      </c>
      <c r="R2647" s="3" t="s">
        <v>74</v>
      </c>
      <c r="S2647" s="3" t="s">
        <v>75</v>
      </c>
      <c r="T2647" s="3">
        <f>COUNTBLANK(shopping_behavior_updated[Customer ID])</f>
        <v>0</v>
      </c>
      <c r="U2647" s="3">
        <f>IF(IFERROR(VLOOKUP(shopping_behavior_updated[[#This Row],[Customer ID]],A2648:$A$3902,1,FALSE),0),1,0)</f>
        <v>0</v>
      </c>
    </row>
    <row r="2648" spans="1:21" x14ac:dyDescent="0.2">
      <c r="A2648" s="3">
        <v>2647</v>
      </c>
      <c r="B2648" s="3">
        <v>33</v>
      </c>
      <c r="C2648" s="3" t="s">
        <v>18</v>
      </c>
      <c r="D2648" s="3" t="s">
        <v>112</v>
      </c>
      <c r="E2648" s="3" t="s">
        <v>20</v>
      </c>
      <c r="F2648" s="3">
        <v>56</v>
      </c>
      <c r="G2648" s="3" t="s">
        <v>129</v>
      </c>
      <c r="H2648" s="3" t="s">
        <v>35</v>
      </c>
      <c r="I2648" s="3" t="s">
        <v>92</v>
      </c>
      <c r="J2648" s="3" t="s">
        <v>52</v>
      </c>
      <c r="K2648" s="3">
        <v>39</v>
      </c>
      <c r="L2648" s="3" t="s">
        <v>151</v>
      </c>
      <c r="M2648" s="3" t="str">
        <f>IF(shopping_behavior_updated[[#This Row],[Subscription Status]]="","desconocido",shopping_behavior_updated[[#This Row],[Subscription Status]])</f>
        <v>No</v>
      </c>
      <c r="N2648" s="3" t="s">
        <v>44</v>
      </c>
      <c r="O2648" s="3" t="s">
        <v>151</v>
      </c>
      <c r="P2648" s="3" t="s">
        <v>151</v>
      </c>
      <c r="Q2648" s="3">
        <v>4</v>
      </c>
      <c r="R2648" s="3" t="s">
        <v>85</v>
      </c>
      <c r="S2648" s="3" t="s">
        <v>96</v>
      </c>
      <c r="T2648" s="3">
        <f>COUNTBLANK(shopping_behavior_updated[Customer ID])</f>
        <v>0</v>
      </c>
      <c r="U2648" s="3">
        <f>IF(IFERROR(VLOOKUP(shopping_behavior_updated[[#This Row],[Customer ID]],A2649:$A$3902,1,FALSE),0),1,0)</f>
        <v>0</v>
      </c>
    </row>
    <row r="2649" spans="1:21" x14ac:dyDescent="0.2">
      <c r="A2649" s="3">
        <v>2648</v>
      </c>
      <c r="B2649" s="3">
        <v>60</v>
      </c>
      <c r="C2649" s="3" t="s">
        <v>18</v>
      </c>
      <c r="D2649" s="3" t="s">
        <v>70</v>
      </c>
      <c r="E2649" s="3" t="s">
        <v>41</v>
      </c>
      <c r="F2649" s="3">
        <v>58</v>
      </c>
      <c r="G2649" s="3" t="s">
        <v>130</v>
      </c>
      <c r="H2649" s="3" t="s">
        <v>43</v>
      </c>
      <c r="I2649" s="3" t="s">
        <v>107</v>
      </c>
      <c r="J2649" s="3" t="s">
        <v>52</v>
      </c>
      <c r="K2649" s="3">
        <v>33</v>
      </c>
      <c r="L2649" s="3" t="s">
        <v>151</v>
      </c>
      <c r="M2649" s="3" t="str">
        <f>IF(shopping_behavior_updated[[#This Row],[Subscription Status]]="","desconocido",shopping_behavior_updated[[#This Row],[Subscription Status]])</f>
        <v>No</v>
      </c>
      <c r="N2649" s="3" t="s">
        <v>69</v>
      </c>
      <c r="O2649" s="3" t="s">
        <v>151</v>
      </c>
      <c r="P2649" s="3" t="s">
        <v>151</v>
      </c>
      <c r="Q2649" s="3">
        <v>25</v>
      </c>
      <c r="R2649" s="3" t="s">
        <v>85</v>
      </c>
      <c r="S2649" s="3" t="s">
        <v>48</v>
      </c>
      <c r="T2649" s="3">
        <f>COUNTBLANK(shopping_behavior_updated[Customer ID])</f>
        <v>0</v>
      </c>
      <c r="U2649" s="3">
        <f>IF(IFERROR(VLOOKUP(shopping_behavior_updated[[#This Row],[Customer ID]],A2650:$A$3902,1,FALSE),0),1,0)</f>
        <v>0</v>
      </c>
    </row>
    <row r="2650" spans="1:21" x14ac:dyDescent="0.2">
      <c r="A2650" s="3">
        <v>2649</v>
      </c>
      <c r="B2650" s="3">
        <v>51</v>
      </c>
      <c r="C2650" s="3" t="s">
        <v>18</v>
      </c>
      <c r="D2650" s="3" t="s">
        <v>94</v>
      </c>
      <c r="E2650" s="3" t="s">
        <v>20</v>
      </c>
      <c r="F2650" s="3">
        <v>84</v>
      </c>
      <c r="G2650" s="3" t="s">
        <v>114</v>
      </c>
      <c r="H2650" s="3" t="s">
        <v>43</v>
      </c>
      <c r="I2650" s="3" t="s">
        <v>23</v>
      </c>
      <c r="J2650" s="3" t="s">
        <v>36</v>
      </c>
      <c r="K2650" s="3">
        <v>39</v>
      </c>
      <c r="L2650" s="3" t="s">
        <v>151</v>
      </c>
      <c r="M2650" s="3" t="str">
        <f>IF(shopping_behavior_updated[[#This Row],[Subscription Status]]="","desconocido",shopping_behavior_updated[[#This Row],[Subscription Status]])</f>
        <v>No</v>
      </c>
      <c r="N2650" s="3" t="s">
        <v>44</v>
      </c>
      <c r="O2650" s="3" t="s">
        <v>151</v>
      </c>
      <c r="P2650" s="3" t="s">
        <v>151</v>
      </c>
      <c r="Q2650" s="3">
        <v>14</v>
      </c>
      <c r="R2650" s="3" t="s">
        <v>45</v>
      </c>
      <c r="S2650" s="3" t="s">
        <v>75</v>
      </c>
      <c r="T2650" s="3">
        <f>COUNTBLANK(shopping_behavior_updated[Customer ID])</f>
        <v>0</v>
      </c>
      <c r="U2650" s="3">
        <f>IF(IFERROR(VLOOKUP(shopping_behavior_updated[[#This Row],[Customer ID]],A2651:$A$3902,1,FALSE),0),1,0)</f>
        <v>0</v>
      </c>
    </row>
    <row r="2651" spans="1:21" x14ac:dyDescent="0.2">
      <c r="A2651" s="3">
        <v>2650</v>
      </c>
      <c r="B2651" s="3">
        <v>23</v>
      </c>
      <c r="C2651" s="3" t="s">
        <v>18</v>
      </c>
      <c r="D2651" s="3" t="s">
        <v>142</v>
      </c>
      <c r="E2651" s="3" t="s">
        <v>66</v>
      </c>
      <c r="F2651" s="3">
        <v>21</v>
      </c>
      <c r="G2651" s="3" t="s">
        <v>147</v>
      </c>
      <c r="H2651" s="3" t="s">
        <v>43</v>
      </c>
      <c r="I2651" s="3" t="s">
        <v>135</v>
      </c>
      <c r="J2651" s="3" t="s">
        <v>56</v>
      </c>
      <c r="K2651" s="3">
        <v>39</v>
      </c>
      <c r="L2651" s="3" t="s">
        <v>151</v>
      </c>
      <c r="M2651" s="3" t="str">
        <f>IF(shopping_behavior_updated[[#This Row],[Subscription Status]]="","desconocido",shopping_behavior_updated[[#This Row],[Subscription Status]])</f>
        <v>No</v>
      </c>
      <c r="N2651" s="3" t="s">
        <v>73</v>
      </c>
      <c r="O2651" s="3" t="s">
        <v>151</v>
      </c>
      <c r="P2651" s="3" t="s">
        <v>151</v>
      </c>
      <c r="Q2651" s="3">
        <v>14</v>
      </c>
      <c r="R2651" s="3" t="s">
        <v>74</v>
      </c>
      <c r="S2651" s="3" t="s">
        <v>28</v>
      </c>
      <c r="T2651" s="3">
        <f>COUNTBLANK(shopping_behavior_updated[Customer ID])</f>
        <v>0</v>
      </c>
      <c r="U2651" s="3">
        <f>IF(IFERROR(VLOOKUP(shopping_behavior_updated[[#This Row],[Customer ID]],A2652:$A$3902,1,FALSE),0),1,0)</f>
        <v>0</v>
      </c>
    </row>
    <row r="2652" spans="1:21" x14ac:dyDescent="0.2">
      <c r="A2652" s="3">
        <v>2651</v>
      </c>
      <c r="B2652" s="3">
        <v>20</v>
      </c>
      <c r="C2652" s="3" t="s">
        <v>18</v>
      </c>
      <c r="D2652" s="3" t="s">
        <v>124</v>
      </c>
      <c r="E2652" s="3" t="s">
        <v>20</v>
      </c>
      <c r="F2652" s="3">
        <v>35</v>
      </c>
      <c r="G2652" s="3" t="s">
        <v>46</v>
      </c>
      <c r="H2652" s="3" t="s">
        <v>22</v>
      </c>
      <c r="I2652" s="3" t="s">
        <v>31</v>
      </c>
      <c r="J2652" s="3" t="s">
        <v>52</v>
      </c>
      <c r="K2652" s="3">
        <v>42</v>
      </c>
      <c r="L2652" s="3" t="s">
        <v>151</v>
      </c>
      <c r="M2652" s="3" t="str">
        <f>IF(shopping_behavior_updated[[#This Row],[Subscription Status]]="","desconocido",shopping_behavior_updated[[#This Row],[Subscription Status]])</f>
        <v>No</v>
      </c>
      <c r="N2652" s="3" t="s">
        <v>53</v>
      </c>
      <c r="O2652" s="3" t="s">
        <v>151</v>
      </c>
      <c r="P2652" s="3" t="s">
        <v>151</v>
      </c>
      <c r="Q2652" s="3">
        <v>46</v>
      </c>
      <c r="R2652" s="3" t="s">
        <v>38</v>
      </c>
      <c r="S2652" s="3" t="s">
        <v>96</v>
      </c>
      <c r="T2652" s="3">
        <f>COUNTBLANK(shopping_behavior_updated[Customer ID])</f>
        <v>0</v>
      </c>
      <c r="U2652" s="3">
        <f>IF(IFERROR(VLOOKUP(shopping_behavior_updated[[#This Row],[Customer ID]],A2653:$A$3902,1,FALSE),0),1,0)</f>
        <v>0</v>
      </c>
    </row>
    <row r="2653" spans="1:21" x14ac:dyDescent="0.2">
      <c r="A2653" s="3">
        <v>2652</v>
      </c>
      <c r="B2653" s="3">
        <v>51</v>
      </c>
      <c r="C2653" s="3" t="s">
        <v>18</v>
      </c>
      <c r="D2653" s="3" t="s">
        <v>49</v>
      </c>
      <c r="E2653" s="3" t="s">
        <v>41</v>
      </c>
      <c r="F2653" s="3">
        <v>43</v>
      </c>
      <c r="G2653" s="3" t="s">
        <v>121</v>
      </c>
      <c r="H2653" s="3" t="s">
        <v>43</v>
      </c>
      <c r="I2653" s="3" t="s">
        <v>108</v>
      </c>
      <c r="J2653" s="3" t="s">
        <v>52</v>
      </c>
      <c r="K2653" s="3">
        <v>46</v>
      </c>
      <c r="L2653" s="3" t="s">
        <v>151</v>
      </c>
      <c r="M2653" s="3" t="str">
        <f>IF(shopping_behavior_updated[[#This Row],[Subscription Status]]="","desconocido",shopping_behavior_updated[[#This Row],[Subscription Status]])</f>
        <v>No</v>
      </c>
      <c r="N2653" s="3" t="s">
        <v>73</v>
      </c>
      <c r="O2653" s="3" t="s">
        <v>151</v>
      </c>
      <c r="P2653" s="3" t="s">
        <v>151</v>
      </c>
      <c r="Q2653" s="3">
        <v>27</v>
      </c>
      <c r="R2653" s="3" t="s">
        <v>45</v>
      </c>
      <c r="S2653" s="3" t="s">
        <v>57</v>
      </c>
      <c r="T2653" s="3">
        <f>COUNTBLANK(shopping_behavior_updated[Customer ID])</f>
        <v>0</v>
      </c>
      <c r="U2653" s="3">
        <f>IF(IFERROR(VLOOKUP(shopping_behavior_updated[[#This Row],[Customer ID]],A2654:$A$3902,1,FALSE),0),1,0)</f>
        <v>0</v>
      </c>
    </row>
    <row r="2654" spans="1:21" x14ac:dyDescent="0.2">
      <c r="A2654" s="3">
        <v>2653</v>
      </c>
      <c r="B2654" s="3">
        <v>23</v>
      </c>
      <c r="C2654" s="3" t="s">
        <v>152</v>
      </c>
      <c r="D2654" s="3" t="s">
        <v>58</v>
      </c>
      <c r="E2654" s="3" t="s">
        <v>20</v>
      </c>
      <c r="F2654" s="3">
        <v>20</v>
      </c>
      <c r="G2654" s="3" t="s">
        <v>127</v>
      </c>
      <c r="H2654" s="3" t="s">
        <v>22</v>
      </c>
      <c r="I2654" s="3" t="s">
        <v>108</v>
      </c>
      <c r="J2654" s="3" t="s">
        <v>52</v>
      </c>
      <c r="K2654" s="3">
        <v>33</v>
      </c>
      <c r="L2654" s="3" t="s">
        <v>151</v>
      </c>
      <c r="M2654" s="3" t="str">
        <f>IF(shopping_behavior_updated[[#This Row],[Subscription Status]]="","desconocido",shopping_behavior_updated[[#This Row],[Subscription Status]])</f>
        <v>No</v>
      </c>
      <c r="N2654" s="3" t="s">
        <v>69</v>
      </c>
      <c r="O2654" s="3" t="s">
        <v>151</v>
      </c>
      <c r="P2654" s="3" t="s">
        <v>151</v>
      </c>
      <c r="Q2654" s="3">
        <v>46</v>
      </c>
      <c r="R2654" s="3" t="s">
        <v>38</v>
      </c>
      <c r="S2654" s="3" t="s">
        <v>87</v>
      </c>
      <c r="T2654" s="3">
        <f>COUNTBLANK(shopping_behavior_updated[Customer ID])</f>
        <v>0</v>
      </c>
      <c r="U2654" s="3">
        <f>IF(IFERROR(VLOOKUP(shopping_behavior_updated[[#This Row],[Customer ID]],A2655:$A$3902,1,FALSE),0),1,0)</f>
        <v>0</v>
      </c>
    </row>
    <row r="2655" spans="1:21" x14ac:dyDescent="0.2">
      <c r="A2655" s="3">
        <v>2654</v>
      </c>
      <c r="B2655" s="3">
        <v>67</v>
      </c>
      <c r="C2655" s="3" t="s">
        <v>152</v>
      </c>
      <c r="D2655" s="3" t="s">
        <v>19</v>
      </c>
      <c r="E2655" s="3" t="s">
        <v>20</v>
      </c>
      <c r="F2655" s="3">
        <v>36</v>
      </c>
      <c r="G2655" s="3" t="s">
        <v>149</v>
      </c>
      <c r="H2655" s="3" t="s">
        <v>22</v>
      </c>
      <c r="I2655" s="3" t="s">
        <v>92</v>
      </c>
      <c r="J2655" s="3" t="s">
        <v>56</v>
      </c>
      <c r="K2655" s="3">
        <v>48</v>
      </c>
      <c r="L2655" s="3" t="s">
        <v>151</v>
      </c>
      <c r="M2655" s="3" t="str">
        <f>IF(shopping_behavior_updated[[#This Row],[Subscription Status]]="","desconocido",shopping_behavior_updated[[#This Row],[Subscription Status]])</f>
        <v>No</v>
      </c>
      <c r="N2655" s="3" t="s">
        <v>26</v>
      </c>
      <c r="O2655" s="3" t="s">
        <v>151</v>
      </c>
      <c r="P2655" s="3" t="s">
        <v>151</v>
      </c>
      <c r="Q2655" s="3">
        <v>24</v>
      </c>
      <c r="R2655" s="3" t="s">
        <v>27</v>
      </c>
      <c r="S2655" s="3" t="s">
        <v>96</v>
      </c>
      <c r="T2655" s="3">
        <f>COUNTBLANK(shopping_behavior_updated[Customer ID])</f>
        <v>0</v>
      </c>
      <c r="U2655" s="3">
        <f>IF(IFERROR(VLOOKUP(shopping_behavior_updated[[#This Row],[Customer ID]],A2656:$A$3902,1,FALSE),0),1,0)</f>
        <v>0</v>
      </c>
    </row>
    <row r="2656" spans="1:21" x14ac:dyDescent="0.2">
      <c r="A2656" s="3">
        <v>2655</v>
      </c>
      <c r="B2656" s="3">
        <v>23</v>
      </c>
      <c r="C2656" s="3" t="s">
        <v>152</v>
      </c>
      <c r="D2656" s="3" t="s">
        <v>61</v>
      </c>
      <c r="E2656" s="3" t="s">
        <v>62</v>
      </c>
      <c r="F2656" s="3">
        <v>70</v>
      </c>
      <c r="G2656" s="3" t="s">
        <v>134</v>
      </c>
      <c r="H2656" s="3" t="s">
        <v>35</v>
      </c>
      <c r="I2656" s="3" t="s">
        <v>68</v>
      </c>
      <c r="J2656" s="3" t="s">
        <v>56</v>
      </c>
      <c r="K2656" s="3">
        <v>41</v>
      </c>
      <c r="L2656" s="3" t="s">
        <v>151</v>
      </c>
      <c r="M2656" s="3" t="str">
        <f>IF(shopping_behavior_updated[[#This Row],[Subscription Status]]="","desconocido",shopping_behavior_updated[[#This Row],[Subscription Status]])</f>
        <v>No</v>
      </c>
      <c r="N2656" s="3" t="s">
        <v>44</v>
      </c>
      <c r="O2656" s="3" t="s">
        <v>151</v>
      </c>
      <c r="P2656" s="3" t="s">
        <v>151</v>
      </c>
      <c r="Q2656" s="3">
        <v>4</v>
      </c>
      <c r="R2656" s="3" t="s">
        <v>45</v>
      </c>
      <c r="S2656" s="3" t="s">
        <v>48</v>
      </c>
      <c r="T2656" s="3">
        <f>COUNTBLANK(shopping_behavior_updated[Customer ID])</f>
        <v>0</v>
      </c>
      <c r="U2656" s="3">
        <f>IF(IFERROR(VLOOKUP(shopping_behavior_updated[[#This Row],[Customer ID]],A2657:$A$3902,1,FALSE),0),1,0)</f>
        <v>0</v>
      </c>
    </row>
    <row r="2657" spans="1:21" x14ac:dyDescent="0.2">
      <c r="A2657" s="3">
        <v>2656</v>
      </c>
      <c r="B2657" s="3">
        <v>26</v>
      </c>
      <c r="C2657" s="3" t="s">
        <v>152</v>
      </c>
      <c r="D2657" s="3" t="s">
        <v>88</v>
      </c>
      <c r="E2657" s="3" t="s">
        <v>66</v>
      </c>
      <c r="F2657" s="3">
        <v>83</v>
      </c>
      <c r="G2657" s="3" t="s">
        <v>50</v>
      </c>
      <c r="H2657" s="3" t="s">
        <v>43</v>
      </c>
      <c r="I2657" s="3" t="s">
        <v>23</v>
      </c>
      <c r="J2657" s="3" t="s">
        <v>52</v>
      </c>
      <c r="K2657" s="3">
        <v>34</v>
      </c>
      <c r="L2657" s="3" t="s">
        <v>151</v>
      </c>
      <c r="M2657" s="3" t="str">
        <f>IF(shopping_behavior_updated[[#This Row],[Subscription Status]]="","desconocido",shopping_behavior_updated[[#This Row],[Subscription Status]])</f>
        <v>No</v>
      </c>
      <c r="N2657" s="3" t="s">
        <v>53</v>
      </c>
      <c r="O2657" s="3" t="s">
        <v>151</v>
      </c>
      <c r="P2657" s="3" t="s">
        <v>151</v>
      </c>
      <c r="Q2657" s="3">
        <v>2</v>
      </c>
      <c r="R2657" s="3" t="s">
        <v>38</v>
      </c>
      <c r="S2657" s="3" t="s">
        <v>28</v>
      </c>
      <c r="T2657" s="3">
        <f>COUNTBLANK(shopping_behavior_updated[Customer ID])</f>
        <v>0</v>
      </c>
      <c r="U2657" s="3">
        <f>IF(IFERROR(VLOOKUP(shopping_behavior_updated[[#This Row],[Customer ID]],A2658:$A$3902,1,FALSE),0),1,0)</f>
        <v>0</v>
      </c>
    </row>
    <row r="2658" spans="1:21" x14ac:dyDescent="0.2">
      <c r="A2658" s="3">
        <v>2657</v>
      </c>
      <c r="B2658" s="3">
        <v>52</v>
      </c>
      <c r="C2658" s="3" t="s">
        <v>152</v>
      </c>
      <c r="D2658" s="3" t="s">
        <v>58</v>
      </c>
      <c r="E2658" s="3" t="s">
        <v>20</v>
      </c>
      <c r="F2658" s="3">
        <v>76</v>
      </c>
      <c r="G2658" s="3" t="s">
        <v>115</v>
      </c>
      <c r="H2658" s="3" t="s">
        <v>22</v>
      </c>
      <c r="I2658" s="3" t="s">
        <v>133</v>
      </c>
      <c r="J2658" s="3" t="s">
        <v>24</v>
      </c>
      <c r="K2658" s="3">
        <v>36</v>
      </c>
      <c r="L2658" s="3" t="s">
        <v>151</v>
      </c>
      <c r="M2658" s="3" t="str">
        <f>IF(shopping_behavior_updated[[#This Row],[Subscription Status]]="","desconocido",shopping_behavior_updated[[#This Row],[Subscription Status]])</f>
        <v>No</v>
      </c>
      <c r="N2658" s="3" t="s">
        <v>26</v>
      </c>
      <c r="O2658" s="3" t="s">
        <v>151</v>
      </c>
      <c r="P2658" s="3" t="s">
        <v>151</v>
      </c>
      <c r="Q2658" s="3">
        <v>29</v>
      </c>
      <c r="R2658" s="3" t="s">
        <v>74</v>
      </c>
      <c r="S2658" s="3" t="s">
        <v>28</v>
      </c>
      <c r="T2658" s="3">
        <f>COUNTBLANK(shopping_behavior_updated[Customer ID])</f>
        <v>0</v>
      </c>
      <c r="U2658" s="3">
        <f>IF(IFERROR(VLOOKUP(shopping_behavior_updated[[#This Row],[Customer ID]],A2659:$A$3902,1,FALSE),0),1,0)</f>
        <v>0</v>
      </c>
    </row>
    <row r="2659" spans="1:21" x14ac:dyDescent="0.2">
      <c r="A2659" s="3">
        <v>2658</v>
      </c>
      <c r="B2659" s="3">
        <v>52</v>
      </c>
      <c r="C2659" s="3" t="s">
        <v>152</v>
      </c>
      <c r="D2659" s="3" t="s">
        <v>80</v>
      </c>
      <c r="E2659" s="3" t="s">
        <v>20</v>
      </c>
      <c r="F2659" s="3">
        <v>81</v>
      </c>
      <c r="G2659" s="3" t="s">
        <v>104</v>
      </c>
      <c r="H2659" s="3" t="s">
        <v>43</v>
      </c>
      <c r="I2659" s="3" t="s">
        <v>68</v>
      </c>
      <c r="J2659" s="3" t="s">
        <v>52</v>
      </c>
      <c r="K2659" s="3">
        <v>27</v>
      </c>
      <c r="L2659" s="3" t="s">
        <v>151</v>
      </c>
      <c r="M2659" s="3" t="str">
        <f>IF(shopping_behavior_updated[[#This Row],[Subscription Status]]="","desconocido",shopping_behavior_updated[[#This Row],[Subscription Status]])</f>
        <v>No</v>
      </c>
      <c r="N2659" s="3" t="s">
        <v>26</v>
      </c>
      <c r="O2659" s="3" t="s">
        <v>151</v>
      </c>
      <c r="P2659" s="3" t="s">
        <v>151</v>
      </c>
      <c r="Q2659" s="3">
        <v>7</v>
      </c>
      <c r="R2659" s="3" t="s">
        <v>38</v>
      </c>
      <c r="S2659" s="3" t="s">
        <v>28</v>
      </c>
      <c r="T2659" s="3">
        <f>COUNTBLANK(shopping_behavior_updated[Customer ID])</f>
        <v>0</v>
      </c>
      <c r="U2659" s="3">
        <f>IF(IFERROR(VLOOKUP(shopping_behavior_updated[[#This Row],[Customer ID]],A2660:$A$3902,1,FALSE),0),1,0)</f>
        <v>0</v>
      </c>
    </row>
    <row r="2660" spans="1:21" x14ac:dyDescent="0.2">
      <c r="A2660" s="3">
        <v>2659</v>
      </c>
      <c r="B2660" s="3">
        <v>52</v>
      </c>
      <c r="C2660" s="3" t="s">
        <v>152</v>
      </c>
      <c r="D2660" s="3" t="s">
        <v>65</v>
      </c>
      <c r="E2660" s="3" t="s">
        <v>66</v>
      </c>
      <c r="F2660" s="3">
        <v>47</v>
      </c>
      <c r="G2660" s="3" t="s">
        <v>122</v>
      </c>
      <c r="H2660" s="3" t="s">
        <v>91</v>
      </c>
      <c r="I2660" s="3" t="s">
        <v>125</v>
      </c>
      <c r="J2660" s="3" t="s">
        <v>52</v>
      </c>
      <c r="K2660" s="3">
        <v>32</v>
      </c>
      <c r="L2660" s="3" t="s">
        <v>151</v>
      </c>
      <c r="M2660" s="3" t="str">
        <f>IF(shopping_behavior_updated[[#This Row],[Subscription Status]]="","desconocido",shopping_behavior_updated[[#This Row],[Subscription Status]])</f>
        <v>No</v>
      </c>
      <c r="N2660" s="3" t="s">
        <v>44</v>
      </c>
      <c r="O2660" s="3" t="s">
        <v>151</v>
      </c>
      <c r="P2660" s="3" t="s">
        <v>151</v>
      </c>
      <c r="Q2660" s="3">
        <v>39</v>
      </c>
      <c r="R2660" s="3" t="s">
        <v>45</v>
      </c>
      <c r="S2660" s="3" t="s">
        <v>87</v>
      </c>
      <c r="T2660" s="3">
        <f>COUNTBLANK(shopping_behavior_updated[Customer ID])</f>
        <v>0</v>
      </c>
      <c r="U2660" s="3">
        <f>IF(IFERROR(VLOOKUP(shopping_behavior_updated[[#This Row],[Customer ID]],A2661:$A$3902,1,FALSE),0),1,0)</f>
        <v>0</v>
      </c>
    </row>
    <row r="2661" spans="1:21" x14ac:dyDescent="0.2">
      <c r="A2661" s="3">
        <v>2660</v>
      </c>
      <c r="B2661" s="3">
        <v>35</v>
      </c>
      <c r="C2661" s="3" t="s">
        <v>152</v>
      </c>
      <c r="D2661" s="3" t="s">
        <v>136</v>
      </c>
      <c r="E2661" s="3" t="s">
        <v>41</v>
      </c>
      <c r="F2661" s="3">
        <v>35</v>
      </c>
      <c r="G2661" s="3" t="s">
        <v>110</v>
      </c>
      <c r="H2661" s="3" t="s">
        <v>22</v>
      </c>
      <c r="I2661" s="3" t="s">
        <v>23</v>
      </c>
      <c r="J2661" s="3" t="s">
        <v>52</v>
      </c>
      <c r="K2661" s="3">
        <v>44</v>
      </c>
      <c r="L2661" s="3" t="s">
        <v>151</v>
      </c>
      <c r="M2661" s="3" t="str">
        <f>IF(shopping_behavior_updated[[#This Row],[Subscription Status]]="","desconocido",shopping_behavior_updated[[#This Row],[Subscription Status]])</f>
        <v>No</v>
      </c>
      <c r="N2661" s="3" t="s">
        <v>69</v>
      </c>
      <c r="O2661" s="3" t="s">
        <v>151</v>
      </c>
      <c r="P2661" s="3" t="s">
        <v>151</v>
      </c>
      <c r="Q2661" s="3">
        <v>46</v>
      </c>
      <c r="R2661" s="3" t="s">
        <v>38</v>
      </c>
      <c r="S2661" s="3" t="s">
        <v>28</v>
      </c>
      <c r="T2661" s="3">
        <f>COUNTBLANK(shopping_behavior_updated[Customer ID])</f>
        <v>0</v>
      </c>
      <c r="U2661" s="3">
        <f>IF(IFERROR(VLOOKUP(shopping_behavior_updated[[#This Row],[Customer ID]],A2662:$A$3902,1,FALSE),0),1,0)</f>
        <v>0</v>
      </c>
    </row>
    <row r="2662" spans="1:21" x14ac:dyDescent="0.2">
      <c r="A2662" s="3">
        <v>2661</v>
      </c>
      <c r="B2662" s="3">
        <v>24</v>
      </c>
      <c r="C2662" s="3" t="s">
        <v>152</v>
      </c>
      <c r="D2662" s="3" t="s">
        <v>94</v>
      </c>
      <c r="E2662" s="3" t="s">
        <v>20</v>
      </c>
      <c r="F2662" s="3">
        <v>85</v>
      </c>
      <c r="G2662" s="3" t="s">
        <v>130</v>
      </c>
      <c r="H2662" s="3" t="s">
        <v>22</v>
      </c>
      <c r="I2662" s="3" t="s">
        <v>133</v>
      </c>
      <c r="J2662" s="3" t="s">
        <v>36</v>
      </c>
      <c r="K2662" s="3">
        <v>49</v>
      </c>
      <c r="L2662" s="3" t="s">
        <v>151</v>
      </c>
      <c r="M2662" s="3" t="str">
        <f>IF(shopping_behavior_updated[[#This Row],[Subscription Status]]="","desconocido",shopping_behavior_updated[[#This Row],[Subscription Status]])</f>
        <v>No</v>
      </c>
      <c r="N2662" s="3" t="s">
        <v>26</v>
      </c>
      <c r="O2662" s="3" t="s">
        <v>151</v>
      </c>
      <c r="P2662" s="3" t="s">
        <v>151</v>
      </c>
      <c r="Q2662" s="3">
        <v>44</v>
      </c>
      <c r="R2662" s="3" t="s">
        <v>27</v>
      </c>
      <c r="S2662" s="3" t="s">
        <v>48</v>
      </c>
      <c r="T2662" s="3">
        <f>COUNTBLANK(shopping_behavior_updated[Customer ID])</f>
        <v>0</v>
      </c>
      <c r="U2662" s="3">
        <f>IF(IFERROR(VLOOKUP(shopping_behavior_updated[[#This Row],[Customer ID]],A2663:$A$3902,1,FALSE),0),1,0)</f>
        <v>0</v>
      </c>
    </row>
    <row r="2663" spans="1:21" x14ac:dyDescent="0.2">
      <c r="A2663" s="3">
        <v>2662</v>
      </c>
      <c r="B2663" s="3">
        <v>43</v>
      </c>
      <c r="C2663" s="3" t="s">
        <v>152</v>
      </c>
      <c r="D2663" s="3" t="s">
        <v>136</v>
      </c>
      <c r="E2663" s="3" t="s">
        <v>41</v>
      </c>
      <c r="F2663" s="3">
        <v>96</v>
      </c>
      <c r="G2663" s="3" t="s">
        <v>150</v>
      </c>
      <c r="H2663" s="3" t="s">
        <v>91</v>
      </c>
      <c r="I2663" s="3" t="s">
        <v>77</v>
      </c>
      <c r="J2663" s="3" t="s">
        <v>56</v>
      </c>
      <c r="K2663" s="3">
        <v>48</v>
      </c>
      <c r="L2663" s="3" t="s">
        <v>151</v>
      </c>
      <c r="M2663" s="3" t="str">
        <f>IF(shopping_behavior_updated[[#This Row],[Subscription Status]]="","desconocido",shopping_behavior_updated[[#This Row],[Subscription Status]])</f>
        <v>No</v>
      </c>
      <c r="N2663" s="3" t="s">
        <v>26</v>
      </c>
      <c r="O2663" s="3" t="s">
        <v>151</v>
      </c>
      <c r="P2663" s="3" t="s">
        <v>151</v>
      </c>
      <c r="Q2663" s="3">
        <v>20</v>
      </c>
      <c r="R2663" s="3" t="s">
        <v>74</v>
      </c>
      <c r="S2663" s="3" t="s">
        <v>48</v>
      </c>
      <c r="T2663" s="3">
        <f>COUNTBLANK(shopping_behavior_updated[Customer ID])</f>
        <v>0</v>
      </c>
      <c r="U2663" s="3">
        <f>IF(IFERROR(VLOOKUP(shopping_behavior_updated[[#This Row],[Customer ID]],A2664:$A$3902,1,FALSE),0),1,0)</f>
        <v>0</v>
      </c>
    </row>
    <row r="2664" spans="1:21" x14ac:dyDescent="0.2">
      <c r="A2664" s="3">
        <v>2663</v>
      </c>
      <c r="B2664" s="3">
        <v>25</v>
      </c>
      <c r="C2664" s="3" t="s">
        <v>152</v>
      </c>
      <c r="D2664" s="3" t="s">
        <v>86</v>
      </c>
      <c r="E2664" s="3" t="s">
        <v>20</v>
      </c>
      <c r="F2664" s="3">
        <v>98</v>
      </c>
      <c r="G2664" s="3" t="s">
        <v>144</v>
      </c>
      <c r="H2664" s="3" t="s">
        <v>43</v>
      </c>
      <c r="I2664" s="3" t="s">
        <v>108</v>
      </c>
      <c r="J2664" s="3" t="s">
        <v>52</v>
      </c>
      <c r="K2664" s="3">
        <v>28</v>
      </c>
      <c r="L2664" s="3" t="s">
        <v>151</v>
      </c>
      <c r="M2664" s="3" t="str">
        <f>IF(shopping_behavior_updated[[#This Row],[Subscription Status]]="","desconocido",shopping_behavior_updated[[#This Row],[Subscription Status]])</f>
        <v>No</v>
      </c>
      <c r="N2664" s="3" t="s">
        <v>69</v>
      </c>
      <c r="O2664" s="3" t="s">
        <v>151</v>
      </c>
      <c r="P2664" s="3" t="s">
        <v>151</v>
      </c>
      <c r="Q2664" s="3">
        <v>44</v>
      </c>
      <c r="R2664" s="3" t="s">
        <v>45</v>
      </c>
      <c r="S2664" s="3" t="s">
        <v>28</v>
      </c>
      <c r="T2664" s="3">
        <f>COUNTBLANK(shopping_behavior_updated[Customer ID])</f>
        <v>0</v>
      </c>
      <c r="U2664" s="3">
        <f>IF(IFERROR(VLOOKUP(shopping_behavior_updated[[#This Row],[Customer ID]],A2665:$A$3902,1,FALSE),0),1,0)</f>
        <v>0</v>
      </c>
    </row>
    <row r="2665" spans="1:21" x14ac:dyDescent="0.2">
      <c r="A2665" s="3">
        <v>2664</v>
      </c>
      <c r="B2665" s="3">
        <v>46</v>
      </c>
      <c r="C2665" s="3" t="s">
        <v>152</v>
      </c>
      <c r="D2665" s="3" t="s">
        <v>49</v>
      </c>
      <c r="E2665" s="3" t="s">
        <v>41</v>
      </c>
      <c r="F2665" s="3">
        <v>52</v>
      </c>
      <c r="G2665" s="3" t="s">
        <v>149</v>
      </c>
      <c r="H2665" s="3" t="s">
        <v>22</v>
      </c>
      <c r="I2665" s="3" t="s">
        <v>64</v>
      </c>
      <c r="J2665" s="3" t="s">
        <v>56</v>
      </c>
      <c r="K2665" s="3">
        <v>29</v>
      </c>
      <c r="L2665" s="3" t="s">
        <v>151</v>
      </c>
      <c r="M2665" s="3" t="str">
        <f>IF(shopping_behavior_updated[[#This Row],[Subscription Status]]="","desconocido",shopping_behavior_updated[[#This Row],[Subscription Status]])</f>
        <v>No</v>
      </c>
      <c r="N2665" s="3" t="s">
        <v>37</v>
      </c>
      <c r="O2665" s="3" t="s">
        <v>151</v>
      </c>
      <c r="P2665" s="3" t="s">
        <v>151</v>
      </c>
      <c r="Q2665" s="3">
        <v>23</v>
      </c>
      <c r="R2665" s="3" t="s">
        <v>74</v>
      </c>
      <c r="S2665" s="3" t="s">
        <v>48</v>
      </c>
      <c r="T2665" s="3">
        <f>COUNTBLANK(shopping_behavior_updated[Customer ID])</f>
        <v>0</v>
      </c>
      <c r="U2665" s="3">
        <f>IF(IFERROR(VLOOKUP(shopping_behavior_updated[[#This Row],[Customer ID]],A2666:$A$3902,1,FALSE),0),1,0)</f>
        <v>0</v>
      </c>
    </row>
    <row r="2666" spans="1:21" x14ac:dyDescent="0.2">
      <c r="A2666" s="3">
        <v>2665</v>
      </c>
      <c r="B2666" s="3">
        <v>22</v>
      </c>
      <c r="C2666" s="3" t="s">
        <v>152</v>
      </c>
      <c r="D2666" s="3" t="s">
        <v>105</v>
      </c>
      <c r="E2666" s="3" t="s">
        <v>66</v>
      </c>
      <c r="F2666" s="3">
        <v>84</v>
      </c>
      <c r="G2666" s="3" t="s">
        <v>114</v>
      </c>
      <c r="H2666" s="3" t="s">
        <v>22</v>
      </c>
      <c r="I2666" s="3" t="s">
        <v>64</v>
      </c>
      <c r="J2666" s="3" t="s">
        <v>24</v>
      </c>
      <c r="K2666" s="3">
        <v>32</v>
      </c>
      <c r="L2666" s="3" t="s">
        <v>151</v>
      </c>
      <c r="M2666" s="3" t="str">
        <f>IF(shopping_behavior_updated[[#This Row],[Subscription Status]]="","desconocido",shopping_behavior_updated[[#This Row],[Subscription Status]])</f>
        <v>No</v>
      </c>
      <c r="N2666" s="3" t="s">
        <v>73</v>
      </c>
      <c r="O2666" s="3" t="s">
        <v>151</v>
      </c>
      <c r="P2666" s="3" t="s">
        <v>151</v>
      </c>
      <c r="Q2666" s="3">
        <v>37</v>
      </c>
      <c r="R2666" s="3" t="s">
        <v>45</v>
      </c>
      <c r="S2666" s="3" t="s">
        <v>39</v>
      </c>
      <c r="T2666" s="3">
        <f>COUNTBLANK(shopping_behavior_updated[Customer ID])</f>
        <v>0</v>
      </c>
      <c r="U2666" s="3">
        <f>IF(IFERROR(VLOOKUP(shopping_behavior_updated[[#This Row],[Customer ID]],A2667:$A$3902,1,FALSE),0),1,0)</f>
        <v>0</v>
      </c>
    </row>
    <row r="2667" spans="1:21" x14ac:dyDescent="0.2">
      <c r="A2667" s="3">
        <v>2666</v>
      </c>
      <c r="B2667" s="3">
        <v>70</v>
      </c>
      <c r="C2667" s="3" t="s">
        <v>152</v>
      </c>
      <c r="D2667" s="3" t="s">
        <v>112</v>
      </c>
      <c r="E2667" s="3" t="s">
        <v>20</v>
      </c>
      <c r="F2667" s="3">
        <v>71</v>
      </c>
      <c r="G2667" s="3" t="s">
        <v>59</v>
      </c>
      <c r="H2667" s="3" t="s">
        <v>22</v>
      </c>
      <c r="I2667" s="3" t="s">
        <v>107</v>
      </c>
      <c r="J2667" s="3" t="s">
        <v>24</v>
      </c>
      <c r="K2667" s="3">
        <v>35</v>
      </c>
      <c r="L2667" s="3" t="s">
        <v>151</v>
      </c>
      <c r="M2667" s="3" t="str">
        <f>IF(shopping_behavior_updated[[#This Row],[Subscription Status]]="","desconocido",shopping_behavior_updated[[#This Row],[Subscription Status]])</f>
        <v>No</v>
      </c>
      <c r="N2667" s="3" t="s">
        <v>73</v>
      </c>
      <c r="O2667" s="3" t="s">
        <v>151</v>
      </c>
      <c r="P2667" s="3" t="s">
        <v>151</v>
      </c>
      <c r="Q2667" s="3">
        <v>4</v>
      </c>
      <c r="R2667" s="3" t="s">
        <v>27</v>
      </c>
      <c r="S2667" s="3" t="s">
        <v>39</v>
      </c>
      <c r="T2667" s="3">
        <f>COUNTBLANK(shopping_behavior_updated[Customer ID])</f>
        <v>0</v>
      </c>
      <c r="U2667" s="3">
        <f>IF(IFERROR(VLOOKUP(shopping_behavior_updated[[#This Row],[Customer ID]],A2668:$A$3902,1,FALSE),0),1,0)</f>
        <v>0</v>
      </c>
    </row>
    <row r="2668" spans="1:21" x14ac:dyDescent="0.2">
      <c r="A2668" s="3">
        <v>2667</v>
      </c>
      <c r="B2668" s="3">
        <v>49</v>
      </c>
      <c r="C2668" s="3" t="s">
        <v>152</v>
      </c>
      <c r="D2668" s="3" t="s">
        <v>40</v>
      </c>
      <c r="E2668" s="3" t="s">
        <v>41</v>
      </c>
      <c r="F2668" s="3">
        <v>95</v>
      </c>
      <c r="G2668" s="3" t="s">
        <v>122</v>
      </c>
      <c r="H2668" s="3" t="s">
        <v>35</v>
      </c>
      <c r="I2668" s="3" t="s">
        <v>109</v>
      </c>
      <c r="J2668" s="3" t="s">
        <v>24</v>
      </c>
      <c r="K2668" s="3">
        <v>41</v>
      </c>
      <c r="L2668" s="3" t="s">
        <v>151</v>
      </c>
      <c r="M2668" s="3" t="str">
        <f>IF(shopping_behavior_updated[[#This Row],[Subscription Status]]="","desconocido",shopping_behavior_updated[[#This Row],[Subscription Status]])</f>
        <v>No</v>
      </c>
      <c r="N2668" s="3" t="s">
        <v>73</v>
      </c>
      <c r="O2668" s="3" t="s">
        <v>151</v>
      </c>
      <c r="P2668" s="3" t="s">
        <v>151</v>
      </c>
      <c r="Q2668" s="3">
        <v>14</v>
      </c>
      <c r="R2668" s="3" t="s">
        <v>27</v>
      </c>
      <c r="S2668" s="3" t="s">
        <v>28</v>
      </c>
      <c r="T2668" s="3">
        <f>COUNTBLANK(shopping_behavior_updated[Customer ID])</f>
        <v>0</v>
      </c>
      <c r="U2668" s="3">
        <f>IF(IFERROR(VLOOKUP(shopping_behavior_updated[[#This Row],[Customer ID]],A2669:$A$3902,1,FALSE),0),1,0)</f>
        <v>0</v>
      </c>
    </row>
    <row r="2669" spans="1:21" x14ac:dyDescent="0.2">
      <c r="A2669" s="3">
        <v>2668</v>
      </c>
      <c r="B2669" s="3">
        <v>48</v>
      </c>
      <c r="C2669" s="3" t="s">
        <v>152</v>
      </c>
      <c r="D2669" s="3" t="s">
        <v>136</v>
      </c>
      <c r="E2669" s="3" t="s">
        <v>41</v>
      </c>
      <c r="F2669" s="3">
        <v>47</v>
      </c>
      <c r="G2669" s="3" t="s">
        <v>127</v>
      </c>
      <c r="H2669" s="3" t="s">
        <v>43</v>
      </c>
      <c r="I2669" s="3" t="s">
        <v>120</v>
      </c>
      <c r="J2669" s="3" t="s">
        <v>52</v>
      </c>
      <c r="K2669" s="3">
        <v>41</v>
      </c>
      <c r="L2669" s="3" t="s">
        <v>151</v>
      </c>
      <c r="M2669" s="3" t="str">
        <f>IF(shopping_behavior_updated[[#This Row],[Subscription Status]]="","desconocido",shopping_behavior_updated[[#This Row],[Subscription Status]])</f>
        <v>No</v>
      </c>
      <c r="N2669" s="3" t="s">
        <v>37</v>
      </c>
      <c r="O2669" s="3" t="s">
        <v>151</v>
      </c>
      <c r="P2669" s="3" t="s">
        <v>151</v>
      </c>
      <c r="Q2669" s="3">
        <v>31</v>
      </c>
      <c r="R2669" s="3" t="s">
        <v>32</v>
      </c>
      <c r="S2669" s="3" t="s">
        <v>28</v>
      </c>
      <c r="T2669" s="3">
        <f>COUNTBLANK(shopping_behavior_updated[Customer ID])</f>
        <v>0</v>
      </c>
      <c r="U2669" s="3">
        <f>IF(IFERROR(VLOOKUP(shopping_behavior_updated[[#This Row],[Customer ID]],A2670:$A$3902,1,FALSE),0),1,0)</f>
        <v>0</v>
      </c>
    </row>
    <row r="2670" spans="1:21" x14ac:dyDescent="0.2">
      <c r="A2670" s="3">
        <v>2669</v>
      </c>
      <c r="B2670" s="3">
        <v>59</v>
      </c>
      <c r="C2670" s="3" t="s">
        <v>152</v>
      </c>
      <c r="D2670" s="3" t="s">
        <v>61</v>
      </c>
      <c r="E2670" s="3" t="s">
        <v>62</v>
      </c>
      <c r="F2670" s="3">
        <v>75</v>
      </c>
      <c r="G2670" s="3" t="s">
        <v>104</v>
      </c>
      <c r="H2670" s="3" t="s">
        <v>43</v>
      </c>
      <c r="I2670" s="3" t="s">
        <v>93</v>
      </c>
      <c r="J2670" s="3" t="s">
        <v>52</v>
      </c>
      <c r="K2670" s="3">
        <v>48</v>
      </c>
      <c r="L2670" s="3" t="s">
        <v>151</v>
      </c>
      <c r="M2670" s="3" t="str">
        <f>IF(shopping_behavior_updated[[#This Row],[Subscription Status]]="","desconocido",shopping_behavior_updated[[#This Row],[Subscription Status]])</f>
        <v>No</v>
      </c>
      <c r="N2670" s="3" t="s">
        <v>44</v>
      </c>
      <c r="O2670" s="3" t="s">
        <v>151</v>
      </c>
      <c r="P2670" s="3" t="s">
        <v>151</v>
      </c>
      <c r="Q2670" s="3">
        <v>9</v>
      </c>
      <c r="R2670" s="3" t="s">
        <v>45</v>
      </c>
      <c r="S2670" s="3" t="s">
        <v>57</v>
      </c>
      <c r="T2670" s="3">
        <f>COUNTBLANK(shopping_behavior_updated[Customer ID])</f>
        <v>0</v>
      </c>
      <c r="U2670" s="3">
        <f>IF(IFERROR(VLOOKUP(shopping_behavior_updated[[#This Row],[Customer ID]],A2671:$A$3902,1,FALSE),0),1,0)</f>
        <v>0</v>
      </c>
    </row>
    <row r="2671" spans="1:21" x14ac:dyDescent="0.2">
      <c r="A2671" s="3">
        <v>2670</v>
      </c>
      <c r="B2671" s="3">
        <v>39</v>
      </c>
      <c r="C2671" s="3" t="s">
        <v>152</v>
      </c>
      <c r="D2671" s="3" t="s">
        <v>132</v>
      </c>
      <c r="E2671" s="3" t="s">
        <v>66</v>
      </c>
      <c r="F2671" s="3">
        <v>28</v>
      </c>
      <c r="G2671" s="3" t="s">
        <v>114</v>
      </c>
      <c r="H2671" s="3" t="s">
        <v>22</v>
      </c>
      <c r="I2671" s="3" t="s">
        <v>84</v>
      </c>
      <c r="J2671" s="3" t="s">
        <v>36</v>
      </c>
      <c r="K2671" s="3">
        <v>28</v>
      </c>
      <c r="L2671" s="3" t="s">
        <v>151</v>
      </c>
      <c r="M2671" s="3" t="str">
        <f>IF(shopping_behavior_updated[[#This Row],[Subscription Status]]="","desconocido",shopping_behavior_updated[[#This Row],[Subscription Status]])</f>
        <v>No</v>
      </c>
      <c r="N2671" s="3" t="s">
        <v>37</v>
      </c>
      <c r="O2671" s="3" t="s">
        <v>151</v>
      </c>
      <c r="P2671" s="3" t="s">
        <v>151</v>
      </c>
      <c r="Q2671" s="3">
        <v>31</v>
      </c>
      <c r="R2671" s="3" t="s">
        <v>38</v>
      </c>
      <c r="S2671" s="3" t="s">
        <v>39</v>
      </c>
      <c r="T2671" s="3">
        <f>COUNTBLANK(shopping_behavior_updated[Customer ID])</f>
        <v>0</v>
      </c>
      <c r="U2671" s="3">
        <f>IF(IFERROR(VLOOKUP(shopping_behavior_updated[[#This Row],[Customer ID]],A2672:$A$3902,1,FALSE),0),1,0)</f>
        <v>0</v>
      </c>
    </row>
    <row r="2672" spans="1:21" x14ac:dyDescent="0.2">
      <c r="A2672" s="3">
        <v>2671</v>
      </c>
      <c r="B2672" s="3">
        <v>30</v>
      </c>
      <c r="C2672" s="3" t="s">
        <v>152</v>
      </c>
      <c r="D2672" s="3" t="s">
        <v>88</v>
      </c>
      <c r="E2672" s="3" t="s">
        <v>66</v>
      </c>
      <c r="F2672" s="3">
        <v>44</v>
      </c>
      <c r="G2672" s="3" t="s">
        <v>137</v>
      </c>
      <c r="H2672" s="3" t="s">
        <v>43</v>
      </c>
      <c r="I2672" s="3" t="s">
        <v>133</v>
      </c>
      <c r="J2672" s="3" t="s">
        <v>56</v>
      </c>
      <c r="K2672" s="3">
        <v>47</v>
      </c>
      <c r="L2672" s="3" t="s">
        <v>151</v>
      </c>
      <c r="M2672" s="3" t="str">
        <f>IF(shopping_behavior_updated[[#This Row],[Subscription Status]]="","desconocido",shopping_behavior_updated[[#This Row],[Subscription Status]])</f>
        <v>No</v>
      </c>
      <c r="N2672" s="3" t="s">
        <v>26</v>
      </c>
      <c r="O2672" s="3" t="s">
        <v>151</v>
      </c>
      <c r="P2672" s="3" t="s">
        <v>151</v>
      </c>
      <c r="Q2672" s="3">
        <v>26</v>
      </c>
      <c r="R2672" s="3" t="s">
        <v>74</v>
      </c>
      <c r="S2672" s="3" t="s">
        <v>75</v>
      </c>
      <c r="T2672" s="3">
        <f>COUNTBLANK(shopping_behavior_updated[Customer ID])</f>
        <v>0</v>
      </c>
      <c r="U2672" s="3">
        <f>IF(IFERROR(VLOOKUP(shopping_behavior_updated[[#This Row],[Customer ID]],A2673:$A$3902,1,FALSE),0),1,0)</f>
        <v>0</v>
      </c>
    </row>
    <row r="2673" spans="1:21" x14ac:dyDescent="0.2">
      <c r="A2673" s="3">
        <v>2672</v>
      </c>
      <c r="B2673" s="3">
        <v>37</v>
      </c>
      <c r="C2673" s="3" t="s">
        <v>152</v>
      </c>
      <c r="D2673" s="3" t="s">
        <v>40</v>
      </c>
      <c r="E2673" s="3" t="s">
        <v>41</v>
      </c>
      <c r="F2673" s="3">
        <v>64</v>
      </c>
      <c r="G2673" s="3" t="s">
        <v>89</v>
      </c>
      <c r="H2673" s="3" t="s">
        <v>91</v>
      </c>
      <c r="I2673" s="3" t="s">
        <v>23</v>
      </c>
      <c r="J2673" s="3" t="s">
        <v>24</v>
      </c>
      <c r="K2673" s="3">
        <v>48</v>
      </c>
      <c r="L2673" s="3" t="s">
        <v>151</v>
      </c>
      <c r="M2673" s="3" t="str">
        <f>IF(shopping_behavior_updated[[#This Row],[Subscription Status]]="","desconocido",shopping_behavior_updated[[#This Row],[Subscription Status]])</f>
        <v>No</v>
      </c>
      <c r="N2673" s="3" t="s">
        <v>69</v>
      </c>
      <c r="O2673" s="3" t="s">
        <v>151</v>
      </c>
      <c r="P2673" s="3" t="s">
        <v>151</v>
      </c>
      <c r="Q2673" s="3">
        <v>41</v>
      </c>
      <c r="R2673" s="3" t="s">
        <v>45</v>
      </c>
      <c r="S2673" s="3" t="s">
        <v>96</v>
      </c>
      <c r="T2673" s="3">
        <f>COUNTBLANK(shopping_behavior_updated[Customer ID])</f>
        <v>0</v>
      </c>
      <c r="U2673" s="3">
        <f>IF(IFERROR(VLOOKUP(shopping_behavior_updated[[#This Row],[Customer ID]],A2674:$A$3902,1,FALSE),0),1,0)</f>
        <v>0</v>
      </c>
    </row>
    <row r="2674" spans="1:21" x14ac:dyDescent="0.2">
      <c r="A2674" s="3">
        <v>2673</v>
      </c>
      <c r="B2674" s="3">
        <v>56</v>
      </c>
      <c r="C2674" s="3" t="s">
        <v>152</v>
      </c>
      <c r="D2674" s="3" t="s">
        <v>136</v>
      </c>
      <c r="E2674" s="3" t="s">
        <v>41</v>
      </c>
      <c r="F2674" s="3">
        <v>28</v>
      </c>
      <c r="G2674" s="3" t="s">
        <v>63</v>
      </c>
      <c r="H2674" s="3" t="s">
        <v>43</v>
      </c>
      <c r="I2674" s="3" t="s">
        <v>31</v>
      </c>
      <c r="J2674" s="3" t="s">
        <v>36</v>
      </c>
      <c r="K2674" s="3">
        <v>29</v>
      </c>
      <c r="L2674" s="3" t="s">
        <v>151</v>
      </c>
      <c r="M2674" s="3" t="str">
        <f>IF(shopping_behavior_updated[[#This Row],[Subscription Status]]="","desconocido",shopping_behavior_updated[[#This Row],[Subscription Status]])</f>
        <v>No</v>
      </c>
      <c r="N2674" s="3" t="s">
        <v>53</v>
      </c>
      <c r="O2674" s="3" t="s">
        <v>151</v>
      </c>
      <c r="P2674" s="3" t="s">
        <v>151</v>
      </c>
      <c r="Q2674" s="3">
        <v>13</v>
      </c>
      <c r="R2674" s="3" t="s">
        <v>32</v>
      </c>
      <c r="S2674" s="3" t="s">
        <v>48</v>
      </c>
      <c r="T2674" s="3">
        <f>COUNTBLANK(shopping_behavior_updated[Customer ID])</f>
        <v>0</v>
      </c>
      <c r="U2674" s="3">
        <f>IF(IFERROR(VLOOKUP(shopping_behavior_updated[[#This Row],[Customer ID]],A2675:$A$3902,1,FALSE),0),1,0)</f>
        <v>0</v>
      </c>
    </row>
    <row r="2675" spans="1:21" x14ac:dyDescent="0.2">
      <c r="A2675" s="3">
        <v>2674</v>
      </c>
      <c r="B2675" s="3">
        <v>67</v>
      </c>
      <c r="C2675" s="3" t="s">
        <v>152</v>
      </c>
      <c r="D2675" s="3" t="s">
        <v>103</v>
      </c>
      <c r="E2675" s="3" t="s">
        <v>20</v>
      </c>
      <c r="F2675" s="3">
        <v>21</v>
      </c>
      <c r="G2675" s="3" t="s">
        <v>106</v>
      </c>
      <c r="H2675" s="3" t="s">
        <v>43</v>
      </c>
      <c r="I2675" s="3" t="s">
        <v>77</v>
      </c>
      <c r="J2675" s="3" t="s">
        <v>52</v>
      </c>
      <c r="K2675" s="3">
        <v>26</v>
      </c>
      <c r="L2675" s="3" t="s">
        <v>151</v>
      </c>
      <c r="M2675" s="3" t="str">
        <f>IF(shopping_behavior_updated[[#This Row],[Subscription Status]]="","desconocido",shopping_behavior_updated[[#This Row],[Subscription Status]])</f>
        <v>No</v>
      </c>
      <c r="N2675" s="3" t="s">
        <v>69</v>
      </c>
      <c r="O2675" s="3" t="s">
        <v>151</v>
      </c>
      <c r="P2675" s="3" t="s">
        <v>151</v>
      </c>
      <c r="Q2675" s="3">
        <v>4</v>
      </c>
      <c r="R2675" s="3" t="s">
        <v>32</v>
      </c>
      <c r="S2675" s="3" t="s">
        <v>87</v>
      </c>
      <c r="T2675" s="3">
        <f>COUNTBLANK(shopping_behavior_updated[Customer ID])</f>
        <v>0</v>
      </c>
      <c r="U2675" s="3">
        <f>IF(IFERROR(VLOOKUP(shopping_behavior_updated[[#This Row],[Customer ID]],A2676:$A$3902,1,FALSE),0),1,0)</f>
        <v>0</v>
      </c>
    </row>
    <row r="2676" spans="1:21" x14ac:dyDescent="0.2">
      <c r="A2676" s="3">
        <v>2675</v>
      </c>
      <c r="B2676" s="3">
        <v>40</v>
      </c>
      <c r="C2676" s="3" t="s">
        <v>152</v>
      </c>
      <c r="D2676" s="3" t="s">
        <v>123</v>
      </c>
      <c r="E2676" s="3" t="s">
        <v>66</v>
      </c>
      <c r="F2676" s="3">
        <v>41</v>
      </c>
      <c r="G2676" s="3" t="s">
        <v>102</v>
      </c>
      <c r="H2676" s="3" t="s">
        <v>35</v>
      </c>
      <c r="I2676" s="3" t="s">
        <v>60</v>
      </c>
      <c r="J2676" s="3" t="s">
        <v>56</v>
      </c>
      <c r="K2676" s="3">
        <v>33</v>
      </c>
      <c r="L2676" s="3" t="s">
        <v>151</v>
      </c>
      <c r="M2676" s="3" t="str">
        <f>IF(shopping_behavior_updated[[#This Row],[Subscription Status]]="","desconocido",shopping_behavior_updated[[#This Row],[Subscription Status]])</f>
        <v>No</v>
      </c>
      <c r="N2676" s="3" t="s">
        <v>26</v>
      </c>
      <c r="O2676" s="3" t="s">
        <v>151</v>
      </c>
      <c r="P2676" s="3" t="s">
        <v>151</v>
      </c>
      <c r="Q2676" s="3">
        <v>15</v>
      </c>
      <c r="R2676" s="3" t="s">
        <v>32</v>
      </c>
      <c r="S2676" s="3" t="s">
        <v>96</v>
      </c>
      <c r="T2676" s="3">
        <f>COUNTBLANK(shopping_behavior_updated[Customer ID])</f>
        <v>0</v>
      </c>
      <c r="U2676" s="3">
        <f>IF(IFERROR(VLOOKUP(shopping_behavior_updated[[#This Row],[Customer ID]],A2677:$A$3902,1,FALSE),0),1,0)</f>
        <v>0</v>
      </c>
    </row>
    <row r="2677" spans="1:21" x14ac:dyDescent="0.2">
      <c r="A2677" s="3">
        <v>2676</v>
      </c>
      <c r="B2677" s="3">
        <v>24</v>
      </c>
      <c r="C2677" s="3" t="s">
        <v>152</v>
      </c>
      <c r="D2677" s="3" t="s">
        <v>58</v>
      </c>
      <c r="E2677" s="3" t="s">
        <v>20</v>
      </c>
      <c r="F2677" s="3">
        <v>38</v>
      </c>
      <c r="G2677" s="3" t="s">
        <v>140</v>
      </c>
      <c r="H2677" s="3" t="s">
        <v>43</v>
      </c>
      <c r="I2677" s="3" t="s">
        <v>99</v>
      </c>
      <c r="J2677" s="3" t="s">
        <v>24</v>
      </c>
      <c r="K2677" s="3">
        <v>34</v>
      </c>
      <c r="L2677" s="3" t="s">
        <v>151</v>
      </c>
      <c r="M2677" s="3" t="str">
        <f>IF(shopping_behavior_updated[[#This Row],[Subscription Status]]="","desconocido",shopping_behavior_updated[[#This Row],[Subscription Status]])</f>
        <v>No</v>
      </c>
      <c r="N2677" s="3" t="s">
        <v>37</v>
      </c>
      <c r="O2677" s="3" t="s">
        <v>151</v>
      </c>
      <c r="P2677" s="3" t="s">
        <v>151</v>
      </c>
      <c r="Q2677" s="3">
        <v>38</v>
      </c>
      <c r="R2677" s="3" t="s">
        <v>32</v>
      </c>
      <c r="S2677" s="3" t="s">
        <v>75</v>
      </c>
      <c r="T2677" s="3">
        <f>COUNTBLANK(shopping_behavior_updated[Customer ID])</f>
        <v>0</v>
      </c>
      <c r="U2677" s="3">
        <f>IF(IFERROR(VLOOKUP(shopping_behavior_updated[[#This Row],[Customer ID]],A2678:$A$3902,1,FALSE),0),1,0)</f>
        <v>0</v>
      </c>
    </row>
    <row r="2678" spans="1:21" x14ac:dyDescent="0.2">
      <c r="A2678" s="3">
        <v>2677</v>
      </c>
      <c r="B2678" s="3">
        <v>43</v>
      </c>
      <c r="C2678" s="3" t="s">
        <v>152</v>
      </c>
      <c r="D2678" s="3" t="s">
        <v>131</v>
      </c>
      <c r="E2678" s="3" t="s">
        <v>66</v>
      </c>
      <c r="F2678" s="3">
        <v>77</v>
      </c>
      <c r="G2678" s="3" t="s">
        <v>21</v>
      </c>
      <c r="H2678" s="3" t="s">
        <v>43</v>
      </c>
      <c r="I2678" s="3" t="s">
        <v>31</v>
      </c>
      <c r="J2678" s="3" t="s">
        <v>36</v>
      </c>
      <c r="K2678" s="3">
        <v>36</v>
      </c>
      <c r="L2678" s="3" t="s">
        <v>151</v>
      </c>
      <c r="M2678" s="3" t="str">
        <f>IF(shopping_behavior_updated[[#This Row],[Subscription Status]]="","desconocido",shopping_behavior_updated[[#This Row],[Subscription Status]])</f>
        <v>No</v>
      </c>
      <c r="N2678" s="3" t="s">
        <v>37</v>
      </c>
      <c r="O2678" s="3" t="s">
        <v>151</v>
      </c>
      <c r="P2678" s="3" t="s">
        <v>151</v>
      </c>
      <c r="Q2678" s="3">
        <v>3</v>
      </c>
      <c r="R2678" s="3" t="s">
        <v>32</v>
      </c>
      <c r="S2678" s="3" t="s">
        <v>28</v>
      </c>
      <c r="T2678" s="3">
        <f>COUNTBLANK(shopping_behavior_updated[Customer ID])</f>
        <v>0</v>
      </c>
      <c r="U2678" s="3">
        <f>IF(IFERROR(VLOOKUP(shopping_behavior_updated[[#This Row],[Customer ID]],A2679:$A$3902,1,FALSE),0),1,0)</f>
        <v>0</v>
      </c>
    </row>
    <row r="2679" spans="1:21" x14ac:dyDescent="0.2">
      <c r="A2679" s="3">
        <v>2678</v>
      </c>
      <c r="B2679" s="3">
        <v>45</v>
      </c>
      <c r="C2679" s="3" t="s">
        <v>152</v>
      </c>
      <c r="D2679" s="3" t="s">
        <v>58</v>
      </c>
      <c r="E2679" s="3" t="s">
        <v>20</v>
      </c>
      <c r="F2679" s="3">
        <v>43</v>
      </c>
      <c r="G2679" s="3" t="s">
        <v>138</v>
      </c>
      <c r="H2679" s="3" t="s">
        <v>22</v>
      </c>
      <c r="I2679" s="3" t="s">
        <v>77</v>
      </c>
      <c r="J2679" s="3" t="s">
        <v>36</v>
      </c>
      <c r="K2679" s="3">
        <v>38</v>
      </c>
      <c r="L2679" s="3" t="s">
        <v>151</v>
      </c>
      <c r="M2679" s="3" t="str">
        <f>IF(shopping_behavior_updated[[#This Row],[Subscription Status]]="","desconocido",shopping_behavior_updated[[#This Row],[Subscription Status]])</f>
        <v>No</v>
      </c>
      <c r="N2679" s="3" t="s">
        <v>44</v>
      </c>
      <c r="O2679" s="3" t="s">
        <v>151</v>
      </c>
      <c r="P2679" s="3" t="s">
        <v>151</v>
      </c>
      <c r="Q2679" s="3">
        <v>6</v>
      </c>
      <c r="R2679" s="3" t="s">
        <v>45</v>
      </c>
      <c r="S2679" s="3" t="s">
        <v>96</v>
      </c>
      <c r="T2679" s="3">
        <f>COUNTBLANK(shopping_behavior_updated[Customer ID])</f>
        <v>0</v>
      </c>
      <c r="U2679" s="3">
        <f>IF(IFERROR(VLOOKUP(shopping_behavior_updated[[#This Row],[Customer ID]],A2680:$A$3902,1,FALSE),0),1,0)</f>
        <v>0</v>
      </c>
    </row>
    <row r="2680" spans="1:21" x14ac:dyDescent="0.2">
      <c r="A2680" s="3">
        <v>2679</v>
      </c>
      <c r="B2680" s="3">
        <v>33</v>
      </c>
      <c r="C2680" s="3" t="s">
        <v>152</v>
      </c>
      <c r="D2680" s="3" t="s">
        <v>132</v>
      </c>
      <c r="E2680" s="3" t="s">
        <v>66</v>
      </c>
      <c r="F2680" s="3">
        <v>91</v>
      </c>
      <c r="G2680" s="3" t="s">
        <v>55</v>
      </c>
      <c r="H2680" s="3" t="s">
        <v>43</v>
      </c>
      <c r="I2680" s="3" t="s">
        <v>135</v>
      </c>
      <c r="J2680" s="3" t="s">
        <v>36</v>
      </c>
      <c r="K2680" s="3">
        <v>34</v>
      </c>
      <c r="L2680" s="3" t="s">
        <v>151</v>
      </c>
      <c r="M2680" s="3" t="str">
        <f>IF(shopping_behavior_updated[[#This Row],[Subscription Status]]="","desconocido",shopping_behavior_updated[[#This Row],[Subscription Status]])</f>
        <v>No</v>
      </c>
      <c r="N2680" s="3" t="s">
        <v>69</v>
      </c>
      <c r="O2680" s="3" t="s">
        <v>151</v>
      </c>
      <c r="P2680" s="3" t="s">
        <v>151</v>
      </c>
      <c r="Q2680" s="3">
        <v>34</v>
      </c>
      <c r="R2680" s="3" t="s">
        <v>38</v>
      </c>
      <c r="S2680" s="3" t="s">
        <v>75</v>
      </c>
      <c r="T2680" s="3">
        <f>COUNTBLANK(shopping_behavior_updated[Customer ID])</f>
        <v>0</v>
      </c>
      <c r="U2680" s="3">
        <f>IF(IFERROR(VLOOKUP(shopping_behavior_updated[[#This Row],[Customer ID]],A2681:$A$3902,1,FALSE),0),1,0)</f>
        <v>0</v>
      </c>
    </row>
    <row r="2681" spans="1:21" x14ac:dyDescent="0.2">
      <c r="A2681" s="3">
        <v>2680</v>
      </c>
      <c r="B2681" s="3">
        <v>53</v>
      </c>
      <c r="C2681" s="3" t="s">
        <v>152</v>
      </c>
      <c r="D2681" s="3" t="s">
        <v>58</v>
      </c>
      <c r="E2681" s="3" t="s">
        <v>20</v>
      </c>
      <c r="F2681" s="3">
        <v>68</v>
      </c>
      <c r="G2681" s="3" t="s">
        <v>55</v>
      </c>
      <c r="H2681" s="3" t="s">
        <v>35</v>
      </c>
      <c r="I2681" s="3" t="s">
        <v>133</v>
      </c>
      <c r="J2681" s="3" t="s">
        <v>36</v>
      </c>
      <c r="K2681" s="3">
        <v>38</v>
      </c>
      <c r="L2681" s="3" t="s">
        <v>151</v>
      </c>
      <c r="M2681" s="3" t="str">
        <f>IF(shopping_behavior_updated[[#This Row],[Subscription Status]]="","desconocido",shopping_behavior_updated[[#This Row],[Subscription Status]])</f>
        <v>No</v>
      </c>
      <c r="N2681" s="3" t="s">
        <v>26</v>
      </c>
      <c r="O2681" s="3" t="s">
        <v>151</v>
      </c>
      <c r="P2681" s="3" t="s">
        <v>151</v>
      </c>
      <c r="Q2681" s="3">
        <v>7</v>
      </c>
      <c r="R2681" s="3" t="s">
        <v>85</v>
      </c>
      <c r="S2681" s="3" t="s">
        <v>57</v>
      </c>
      <c r="T2681" s="3">
        <f>COUNTBLANK(shopping_behavior_updated[Customer ID])</f>
        <v>0</v>
      </c>
      <c r="U2681" s="3">
        <f>IF(IFERROR(VLOOKUP(shopping_behavior_updated[[#This Row],[Customer ID]],A2682:$A$3902,1,FALSE),0),1,0)</f>
        <v>0</v>
      </c>
    </row>
    <row r="2682" spans="1:21" x14ac:dyDescent="0.2">
      <c r="A2682" s="3">
        <v>2681</v>
      </c>
      <c r="B2682" s="3">
        <v>44</v>
      </c>
      <c r="C2682" s="3" t="s">
        <v>152</v>
      </c>
      <c r="D2682" s="3" t="s">
        <v>124</v>
      </c>
      <c r="E2682" s="3" t="s">
        <v>20</v>
      </c>
      <c r="F2682" s="3">
        <v>37</v>
      </c>
      <c r="G2682" s="3" t="s">
        <v>144</v>
      </c>
      <c r="H2682" s="3" t="s">
        <v>22</v>
      </c>
      <c r="I2682" s="3" t="s">
        <v>125</v>
      </c>
      <c r="J2682" s="3" t="s">
        <v>56</v>
      </c>
      <c r="K2682" s="3">
        <v>33</v>
      </c>
      <c r="L2682" s="3" t="s">
        <v>151</v>
      </c>
      <c r="M2682" s="3" t="str">
        <f>IF(shopping_behavior_updated[[#This Row],[Subscription Status]]="","desconocido",shopping_behavior_updated[[#This Row],[Subscription Status]])</f>
        <v>No</v>
      </c>
      <c r="N2682" s="3" t="s">
        <v>44</v>
      </c>
      <c r="O2682" s="3" t="s">
        <v>151</v>
      </c>
      <c r="P2682" s="3" t="s">
        <v>151</v>
      </c>
      <c r="Q2682" s="3">
        <v>21</v>
      </c>
      <c r="R2682" s="3" t="s">
        <v>27</v>
      </c>
      <c r="S2682" s="3" t="s">
        <v>48</v>
      </c>
      <c r="T2682" s="3">
        <f>COUNTBLANK(shopping_behavior_updated[Customer ID])</f>
        <v>0</v>
      </c>
      <c r="U2682" s="3">
        <f>IF(IFERROR(VLOOKUP(shopping_behavior_updated[[#This Row],[Customer ID]],A2683:$A$3902,1,FALSE),0),1,0)</f>
        <v>0</v>
      </c>
    </row>
    <row r="2683" spans="1:21" x14ac:dyDescent="0.2">
      <c r="A2683" s="3">
        <v>2682</v>
      </c>
      <c r="B2683" s="3">
        <v>23</v>
      </c>
      <c r="C2683" s="3" t="s">
        <v>152</v>
      </c>
      <c r="D2683" s="3" t="s">
        <v>70</v>
      </c>
      <c r="E2683" s="3" t="s">
        <v>41</v>
      </c>
      <c r="F2683" s="3">
        <v>23</v>
      </c>
      <c r="G2683" s="3" t="s">
        <v>34</v>
      </c>
      <c r="H2683" s="3" t="s">
        <v>22</v>
      </c>
      <c r="I2683" s="3" t="s">
        <v>77</v>
      </c>
      <c r="J2683" s="3" t="s">
        <v>52</v>
      </c>
      <c r="K2683" s="3">
        <v>48</v>
      </c>
      <c r="L2683" s="3" t="s">
        <v>151</v>
      </c>
      <c r="M2683" s="3" t="str">
        <f>IF(shopping_behavior_updated[[#This Row],[Subscription Status]]="","desconocido",shopping_behavior_updated[[#This Row],[Subscription Status]])</f>
        <v>No</v>
      </c>
      <c r="N2683" s="3" t="s">
        <v>53</v>
      </c>
      <c r="O2683" s="3" t="s">
        <v>151</v>
      </c>
      <c r="P2683" s="3" t="s">
        <v>151</v>
      </c>
      <c r="Q2683" s="3">
        <v>17</v>
      </c>
      <c r="R2683" s="3" t="s">
        <v>85</v>
      </c>
      <c r="S2683" s="3" t="s">
        <v>87</v>
      </c>
      <c r="T2683" s="3">
        <f>COUNTBLANK(shopping_behavior_updated[Customer ID])</f>
        <v>0</v>
      </c>
      <c r="U2683" s="3">
        <f>IF(IFERROR(VLOOKUP(shopping_behavior_updated[[#This Row],[Customer ID]],A2684:$A$3902,1,FALSE),0),1,0)</f>
        <v>0</v>
      </c>
    </row>
    <row r="2684" spans="1:21" x14ac:dyDescent="0.2">
      <c r="A2684" s="3">
        <v>2683</v>
      </c>
      <c r="B2684" s="3">
        <v>59</v>
      </c>
      <c r="C2684" s="3" t="s">
        <v>152</v>
      </c>
      <c r="D2684" s="3" t="s">
        <v>49</v>
      </c>
      <c r="E2684" s="3" t="s">
        <v>41</v>
      </c>
      <c r="F2684" s="3">
        <v>65</v>
      </c>
      <c r="G2684" s="3" t="s">
        <v>97</v>
      </c>
      <c r="H2684" s="3" t="s">
        <v>22</v>
      </c>
      <c r="I2684" s="3" t="s">
        <v>31</v>
      </c>
      <c r="J2684" s="3" t="s">
        <v>24</v>
      </c>
      <c r="K2684" s="3">
        <v>39</v>
      </c>
      <c r="L2684" s="3" t="s">
        <v>151</v>
      </c>
      <c r="M2684" s="3" t="str">
        <f>IF(shopping_behavior_updated[[#This Row],[Subscription Status]]="","desconocido",shopping_behavior_updated[[#This Row],[Subscription Status]])</f>
        <v>No</v>
      </c>
      <c r="N2684" s="3" t="s">
        <v>69</v>
      </c>
      <c r="O2684" s="3" t="s">
        <v>151</v>
      </c>
      <c r="P2684" s="3" t="s">
        <v>151</v>
      </c>
      <c r="Q2684" s="3">
        <v>5</v>
      </c>
      <c r="R2684" s="3" t="s">
        <v>27</v>
      </c>
      <c r="S2684" s="3" t="s">
        <v>96</v>
      </c>
      <c r="T2684" s="3">
        <f>COUNTBLANK(shopping_behavior_updated[Customer ID])</f>
        <v>0</v>
      </c>
      <c r="U2684" s="3">
        <f>IF(IFERROR(VLOOKUP(shopping_behavior_updated[[#This Row],[Customer ID]],A2685:$A$3902,1,FALSE),0),1,0)</f>
        <v>0</v>
      </c>
    </row>
    <row r="2685" spans="1:21" x14ac:dyDescent="0.2">
      <c r="A2685" s="3">
        <v>2684</v>
      </c>
      <c r="B2685" s="3">
        <v>68</v>
      </c>
      <c r="C2685" s="3" t="s">
        <v>152</v>
      </c>
      <c r="D2685" s="3" t="s">
        <v>131</v>
      </c>
      <c r="E2685" s="3" t="s">
        <v>66</v>
      </c>
      <c r="F2685" s="3">
        <v>30</v>
      </c>
      <c r="G2685" s="3" t="s">
        <v>55</v>
      </c>
      <c r="H2685" s="3" t="s">
        <v>43</v>
      </c>
      <c r="I2685" s="3" t="s">
        <v>125</v>
      </c>
      <c r="J2685" s="3" t="s">
        <v>52</v>
      </c>
      <c r="K2685" s="3">
        <v>42</v>
      </c>
      <c r="L2685" s="3" t="s">
        <v>151</v>
      </c>
      <c r="M2685" s="3" t="str">
        <f>IF(shopping_behavior_updated[[#This Row],[Subscription Status]]="","desconocido",shopping_behavior_updated[[#This Row],[Subscription Status]])</f>
        <v>No</v>
      </c>
      <c r="N2685" s="3" t="s">
        <v>44</v>
      </c>
      <c r="O2685" s="3" t="s">
        <v>151</v>
      </c>
      <c r="P2685" s="3" t="s">
        <v>151</v>
      </c>
      <c r="Q2685" s="3">
        <v>21</v>
      </c>
      <c r="R2685" s="3" t="s">
        <v>32</v>
      </c>
      <c r="S2685" s="3" t="s">
        <v>28</v>
      </c>
      <c r="T2685" s="3">
        <f>COUNTBLANK(shopping_behavior_updated[Customer ID])</f>
        <v>0</v>
      </c>
      <c r="U2685" s="3">
        <f>IF(IFERROR(VLOOKUP(shopping_behavior_updated[[#This Row],[Customer ID]],A2686:$A$3902,1,FALSE),0),1,0)</f>
        <v>0</v>
      </c>
    </row>
    <row r="2686" spans="1:21" x14ac:dyDescent="0.2">
      <c r="A2686" s="3">
        <v>2685</v>
      </c>
      <c r="B2686" s="3">
        <v>46</v>
      </c>
      <c r="C2686" s="3" t="s">
        <v>152</v>
      </c>
      <c r="D2686" s="3" t="s">
        <v>80</v>
      </c>
      <c r="E2686" s="3" t="s">
        <v>20</v>
      </c>
      <c r="F2686" s="3">
        <v>45</v>
      </c>
      <c r="G2686" s="3" t="s">
        <v>148</v>
      </c>
      <c r="H2686" s="3" t="s">
        <v>43</v>
      </c>
      <c r="I2686" s="3" t="s">
        <v>23</v>
      </c>
      <c r="J2686" s="3" t="s">
        <v>52</v>
      </c>
      <c r="K2686" s="3">
        <v>47</v>
      </c>
      <c r="L2686" s="3" t="s">
        <v>151</v>
      </c>
      <c r="M2686" s="3" t="str">
        <f>IF(shopping_behavior_updated[[#This Row],[Subscription Status]]="","desconocido",shopping_behavior_updated[[#This Row],[Subscription Status]])</f>
        <v>No</v>
      </c>
      <c r="N2686" s="3" t="s">
        <v>37</v>
      </c>
      <c r="O2686" s="3" t="s">
        <v>151</v>
      </c>
      <c r="P2686" s="3" t="s">
        <v>151</v>
      </c>
      <c r="Q2686" s="3">
        <v>42</v>
      </c>
      <c r="R2686" s="3" t="s">
        <v>38</v>
      </c>
      <c r="S2686" s="3" t="s">
        <v>75</v>
      </c>
      <c r="T2686" s="3">
        <f>COUNTBLANK(shopping_behavior_updated[Customer ID])</f>
        <v>0</v>
      </c>
      <c r="U2686" s="3">
        <f>IF(IFERROR(VLOOKUP(shopping_behavior_updated[[#This Row],[Customer ID]],A2687:$A$3902,1,FALSE),0),1,0)</f>
        <v>0</v>
      </c>
    </row>
    <row r="2687" spans="1:21" x14ac:dyDescent="0.2">
      <c r="A2687" s="3">
        <v>2686</v>
      </c>
      <c r="B2687" s="3">
        <v>56</v>
      </c>
      <c r="C2687" s="3" t="s">
        <v>152</v>
      </c>
      <c r="D2687" s="3" t="s">
        <v>136</v>
      </c>
      <c r="E2687" s="3" t="s">
        <v>41</v>
      </c>
      <c r="F2687" s="3">
        <v>25</v>
      </c>
      <c r="G2687" s="3" t="s">
        <v>140</v>
      </c>
      <c r="H2687" s="3" t="s">
        <v>43</v>
      </c>
      <c r="I2687" s="3" t="s">
        <v>23</v>
      </c>
      <c r="J2687" s="3" t="s">
        <v>24</v>
      </c>
      <c r="K2687" s="3">
        <v>27</v>
      </c>
      <c r="L2687" s="3" t="s">
        <v>151</v>
      </c>
      <c r="M2687" s="3" t="str">
        <f>IF(shopping_behavior_updated[[#This Row],[Subscription Status]]="","desconocido",shopping_behavior_updated[[#This Row],[Subscription Status]])</f>
        <v>No</v>
      </c>
      <c r="N2687" s="3" t="s">
        <v>26</v>
      </c>
      <c r="O2687" s="3" t="s">
        <v>151</v>
      </c>
      <c r="P2687" s="3" t="s">
        <v>151</v>
      </c>
      <c r="Q2687" s="3">
        <v>49</v>
      </c>
      <c r="R2687" s="3" t="s">
        <v>38</v>
      </c>
      <c r="S2687" s="3" t="s">
        <v>57</v>
      </c>
      <c r="T2687" s="3">
        <f>COUNTBLANK(shopping_behavior_updated[Customer ID])</f>
        <v>0</v>
      </c>
      <c r="U2687" s="3">
        <f>IF(IFERROR(VLOOKUP(shopping_behavior_updated[[#This Row],[Customer ID]],A2688:$A$3902,1,FALSE),0),1,0)</f>
        <v>0</v>
      </c>
    </row>
    <row r="2688" spans="1:21" x14ac:dyDescent="0.2">
      <c r="A2688" s="3">
        <v>2687</v>
      </c>
      <c r="B2688" s="3">
        <v>40</v>
      </c>
      <c r="C2688" s="3" t="s">
        <v>152</v>
      </c>
      <c r="D2688" s="3" t="s">
        <v>124</v>
      </c>
      <c r="E2688" s="3" t="s">
        <v>20</v>
      </c>
      <c r="F2688" s="3">
        <v>72</v>
      </c>
      <c r="G2688" s="3" t="s">
        <v>141</v>
      </c>
      <c r="H2688" s="3" t="s">
        <v>43</v>
      </c>
      <c r="I2688" s="3" t="s">
        <v>93</v>
      </c>
      <c r="J2688" s="3" t="s">
        <v>24</v>
      </c>
      <c r="K2688" s="3">
        <v>38</v>
      </c>
      <c r="L2688" s="3" t="s">
        <v>151</v>
      </c>
      <c r="M2688" s="3" t="str">
        <f>IF(shopping_behavior_updated[[#This Row],[Subscription Status]]="","desconocido",shopping_behavior_updated[[#This Row],[Subscription Status]])</f>
        <v>No</v>
      </c>
      <c r="N2688" s="3" t="s">
        <v>69</v>
      </c>
      <c r="O2688" s="3" t="s">
        <v>151</v>
      </c>
      <c r="P2688" s="3" t="s">
        <v>151</v>
      </c>
      <c r="Q2688" s="3">
        <v>33</v>
      </c>
      <c r="R2688" s="3" t="s">
        <v>32</v>
      </c>
      <c r="S2688" s="3" t="s">
        <v>28</v>
      </c>
      <c r="T2688" s="3">
        <f>COUNTBLANK(shopping_behavior_updated[Customer ID])</f>
        <v>0</v>
      </c>
      <c r="U2688" s="3">
        <f>IF(IFERROR(VLOOKUP(shopping_behavior_updated[[#This Row],[Customer ID]],A2689:$A$3902,1,FALSE),0),1,0)</f>
        <v>0</v>
      </c>
    </row>
    <row r="2689" spans="1:21" x14ac:dyDescent="0.2">
      <c r="A2689" s="3">
        <v>2688</v>
      </c>
      <c r="B2689" s="3">
        <v>61</v>
      </c>
      <c r="C2689" s="3" t="s">
        <v>152</v>
      </c>
      <c r="D2689" s="3" t="s">
        <v>80</v>
      </c>
      <c r="E2689" s="3" t="s">
        <v>20</v>
      </c>
      <c r="F2689" s="3">
        <v>75</v>
      </c>
      <c r="G2689" s="3" t="s">
        <v>78</v>
      </c>
      <c r="H2689" s="3" t="s">
        <v>43</v>
      </c>
      <c r="I2689" s="3" t="s">
        <v>51</v>
      </c>
      <c r="J2689" s="3" t="s">
        <v>56</v>
      </c>
      <c r="K2689" s="3">
        <v>36</v>
      </c>
      <c r="L2689" s="3" t="s">
        <v>151</v>
      </c>
      <c r="M2689" s="3" t="str">
        <f>IF(shopping_behavior_updated[[#This Row],[Subscription Status]]="","desconocido",shopping_behavior_updated[[#This Row],[Subscription Status]])</f>
        <v>No</v>
      </c>
      <c r="N2689" s="3" t="s">
        <v>69</v>
      </c>
      <c r="O2689" s="3" t="s">
        <v>151</v>
      </c>
      <c r="P2689" s="3" t="s">
        <v>151</v>
      </c>
      <c r="Q2689" s="3">
        <v>12</v>
      </c>
      <c r="R2689" s="3" t="s">
        <v>85</v>
      </c>
      <c r="S2689" s="3" t="s">
        <v>75</v>
      </c>
      <c r="T2689" s="3">
        <f>COUNTBLANK(shopping_behavior_updated[Customer ID])</f>
        <v>0</v>
      </c>
      <c r="U2689" s="3">
        <f>IF(IFERROR(VLOOKUP(shopping_behavior_updated[[#This Row],[Customer ID]],A2690:$A$3902,1,FALSE),0),1,0)</f>
        <v>0</v>
      </c>
    </row>
    <row r="2690" spans="1:21" x14ac:dyDescent="0.2">
      <c r="A2690" s="3">
        <v>2689</v>
      </c>
      <c r="B2690" s="3">
        <v>53</v>
      </c>
      <c r="C2690" s="3" t="s">
        <v>152</v>
      </c>
      <c r="D2690" s="3" t="s">
        <v>65</v>
      </c>
      <c r="E2690" s="3" t="s">
        <v>66</v>
      </c>
      <c r="F2690" s="3">
        <v>63</v>
      </c>
      <c r="G2690" s="3" t="s">
        <v>63</v>
      </c>
      <c r="H2690" s="3" t="s">
        <v>91</v>
      </c>
      <c r="I2690" s="3" t="s">
        <v>47</v>
      </c>
      <c r="J2690" s="3" t="s">
        <v>36</v>
      </c>
      <c r="K2690" s="3">
        <v>29</v>
      </c>
      <c r="L2690" s="3" t="s">
        <v>151</v>
      </c>
      <c r="M2690" s="3" t="str">
        <f>IF(shopping_behavior_updated[[#This Row],[Subscription Status]]="","desconocido",shopping_behavior_updated[[#This Row],[Subscription Status]])</f>
        <v>No</v>
      </c>
      <c r="N2690" s="3" t="s">
        <v>69</v>
      </c>
      <c r="O2690" s="3" t="s">
        <v>151</v>
      </c>
      <c r="P2690" s="3" t="s">
        <v>151</v>
      </c>
      <c r="Q2690" s="3">
        <v>18</v>
      </c>
      <c r="R2690" s="3" t="s">
        <v>38</v>
      </c>
      <c r="S2690" s="3" t="s">
        <v>96</v>
      </c>
      <c r="T2690" s="3">
        <f>COUNTBLANK(shopping_behavior_updated[Customer ID])</f>
        <v>0</v>
      </c>
      <c r="U2690" s="3">
        <f>IF(IFERROR(VLOOKUP(shopping_behavior_updated[[#This Row],[Customer ID]],A2691:$A$3902,1,FALSE),0),1,0)</f>
        <v>0</v>
      </c>
    </row>
    <row r="2691" spans="1:21" x14ac:dyDescent="0.2">
      <c r="A2691" s="3">
        <v>2690</v>
      </c>
      <c r="B2691" s="3">
        <v>29</v>
      </c>
      <c r="C2691" s="3" t="s">
        <v>152</v>
      </c>
      <c r="D2691" s="3" t="s">
        <v>19</v>
      </c>
      <c r="E2691" s="3" t="s">
        <v>20</v>
      </c>
      <c r="F2691" s="3">
        <v>35</v>
      </c>
      <c r="G2691" s="3" t="s">
        <v>50</v>
      </c>
      <c r="H2691" s="3" t="s">
        <v>43</v>
      </c>
      <c r="I2691" s="3" t="s">
        <v>120</v>
      </c>
      <c r="J2691" s="3" t="s">
        <v>56</v>
      </c>
      <c r="K2691" s="3">
        <v>39</v>
      </c>
      <c r="L2691" s="3" t="s">
        <v>151</v>
      </c>
      <c r="M2691" s="3" t="str">
        <f>IF(shopping_behavior_updated[[#This Row],[Subscription Status]]="","desconocido",shopping_behavior_updated[[#This Row],[Subscription Status]])</f>
        <v>No</v>
      </c>
      <c r="N2691" s="3" t="s">
        <v>53</v>
      </c>
      <c r="O2691" s="3" t="s">
        <v>151</v>
      </c>
      <c r="P2691" s="3" t="s">
        <v>151</v>
      </c>
      <c r="Q2691" s="3">
        <v>47</v>
      </c>
      <c r="R2691" s="3" t="s">
        <v>45</v>
      </c>
      <c r="S2691" s="3" t="s">
        <v>57</v>
      </c>
      <c r="T2691" s="3">
        <f>COUNTBLANK(shopping_behavior_updated[Customer ID])</f>
        <v>0</v>
      </c>
      <c r="U2691" s="3">
        <f>IF(IFERROR(VLOOKUP(shopping_behavior_updated[[#This Row],[Customer ID]],A2692:$A$3902,1,FALSE),0),1,0)</f>
        <v>0</v>
      </c>
    </row>
    <row r="2692" spans="1:21" x14ac:dyDescent="0.2">
      <c r="A2692" s="3">
        <v>2691</v>
      </c>
      <c r="B2692" s="3">
        <v>44</v>
      </c>
      <c r="C2692" s="3" t="s">
        <v>152</v>
      </c>
      <c r="D2692" s="3" t="s">
        <v>132</v>
      </c>
      <c r="E2692" s="3" t="s">
        <v>66</v>
      </c>
      <c r="F2692" s="3">
        <v>32</v>
      </c>
      <c r="G2692" s="3" t="s">
        <v>129</v>
      </c>
      <c r="H2692" s="3" t="s">
        <v>22</v>
      </c>
      <c r="I2692" s="3" t="s">
        <v>133</v>
      </c>
      <c r="J2692" s="3" t="s">
        <v>52</v>
      </c>
      <c r="K2692" s="3">
        <v>47</v>
      </c>
      <c r="L2692" s="3" t="s">
        <v>151</v>
      </c>
      <c r="M2692" s="3" t="str">
        <f>IF(shopping_behavior_updated[[#This Row],[Subscription Status]]="","desconocido",shopping_behavior_updated[[#This Row],[Subscription Status]])</f>
        <v>No</v>
      </c>
      <c r="N2692" s="3" t="s">
        <v>37</v>
      </c>
      <c r="O2692" s="3" t="s">
        <v>151</v>
      </c>
      <c r="P2692" s="3" t="s">
        <v>151</v>
      </c>
      <c r="Q2692" s="3">
        <v>18</v>
      </c>
      <c r="R2692" s="3" t="s">
        <v>74</v>
      </c>
      <c r="S2692" s="3" t="s">
        <v>39</v>
      </c>
      <c r="T2692" s="3">
        <f>COUNTBLANK(shopping_behavior_updated[Customer ID])</f>
        <v>0</v>
      </c>
      <c r="U2692" s="3">
        <f>IF(IFERROR(VLOOKUP(shopping_behavior_updated[[#This Row],[Customer ID]],A2693:$A$3902,1,FALSE),0),1,0)</f>
        <v>0</v>
      </c>
    </row>
    <row r="2693" spans="1:21" x14ac:dyDescent="0.2">
      <c r="A2693" s="3">
        <v>2692</v>
      </c>
      <c r="B2693" s="3">
        <v>43</v>
      </c>
      <c r="C2693" s="3" t="s">
        <v>152</v>
      </c>
      <c r="D2693" s="3" t="s">
        <v>94</v>
      </c>
      <c r="E2693" s="3" t="s">
        <v>20</v>
      </c>
      <c r="F2693" s="3">
        <v>25</v>
      </c>
      <c r="G2693" s="3" t="s">
        <v>144</v>
      </c>
      <c r="H2693" s="3" t="s">
        <v>22</v>
      </c>
      <c r="I2693" s="3" t="s">
        <v>143</v>
      </c>
      <c r="J2693" s="3" t="s">
        <v>24</v>
      </c>
      <c r="K2693" s="3">
        <v>33</v>
      </c>
      <c r="L2693" s="3" t="s">
        <v>151</v>
      </c>
      <c r="M2693" s="3" t="str">
        <f>IF(shopping_behavior_updated[[#This Row],[Subscription Status]]="","desconocido",shopping_behavior_updated[[#This Row],[Subscription Status]])</f>
        <v>No</v>
      </c>
      <c r="N2693" s="3" t="s">
        <v>69</v>
      </c>
      <c r="O2693" s="3" t="s">
        <v>151</v>
      </c>
      <c r="P2693" s="3" t="s">
        <v>151</v>
      </c>
      <c r="Q2693" s="3">
        <v>48</v>
      </c>
      <c r="R2693" s="3" t="s">
        <v>32</v>
      </c>
      <c r="S2693" s="3" t="s">
        <v>87</v>
      </c>
      <c r="T2693" s="3">
        <f>COUNTBLANK(shopping_behavior_updated[Customer ID])</f>
        <v>0</v>
      </c>
      <c r="U2693" s="3">
        <f>IF(IFERROR(VLOOKUP(shopping_behavior_updated[[#This Row],[Customer ID]],A2694:$A$3902,1,FALSE),0),1,0)</f>
        <v>0</v>
      </c>
    </row>
    <row r="2694" spans="1:21" x14ac:dyDescent="0.2">
      <c r="A2694" s="3">
        <v>2693</v>
      </c>
      <c r="B2694" s="3">
        <v>40</v>
      </c>
      <c r="C2694" s="3" t="s">
        <v>152</v>
      </c>
      <c r="D2694" s="3" t="s">
        <v>49</v>
      </c>
      <c r="E2694" s="3" t="s">
        <v>41</v>
      </c>
      <c r="F2694" s="3">
        <v>90</v>
      </c>
      <c r="G2694" s="3" t="s">
        <v>148</v>
      </c>
      <c r="H2694" s="3" t="s">
        <v>91</v>
      </c>
      <c r="I2694" s="3" t="s">
        <v>82</v>
      </c>
      <c r="J2694" s="3" t="s">
        <v>36</v>
      </c>
      <c r="K2694" s="3">
        <v>42</v>
      </c>
      <c r="L2694" s="3" t="s">
        <v>151</v>
      </c>
      <c r="M2694" s="3" t="str">
        <f>IF(shopping_behavior_updated[[#This Row],[Subscription Status]]="","desconocido",shopping_behavior_updated[[#This Row],[Subscription Status]])</f>
        <v>No</v>
      </c>
      <c r="N2694" s="3" t="s">
        <v>37</v>
      </c>
      <c r="O2694" s="3" t="s">
        <v>151</v>
      </c>
      <c r="P2694" s="3" t="s">
        <v>151</v>
      </c>
      <c r="Q2694" s="3">
        <v>18</v>
      </c>
      <c r="R2694" s="3" t="s">
        <v>85</v>
      </c>
      <c r="S2694" s="3" t="s">
        <v>96</v>
      </c>
      <c r="T2694" s="3">
        <f>COUNTBLANK(shopping_behavior_updated[Customer ID])</f>
        <v>0</v>
      </c>
      <c r="U2694" s="3">
        <f>IF(IFERROR(VLOOKUP(shopping_behavior_updated[[#This Row],[Customer ID]],A2695:$A$3902,1,FALSE),0),1,0)</f>
        <v>0</v>
      </c>
    </row>
    <row r="2695" spans="1:21" x14ac:dyDescent="0.2">
      <c r="A2695" s="3">
        <v>2694</v>
      </c>
      <c r="B2695" s="3">
        <v>55</v>
      </c>
      <c r="C2695" s="3" t="s">
        <v>152</v>
      </c>
      <c r="D2695" s="3" t="s">
        <v>136</v>
      </c>
      <c r="E2695" s="3" t="s">
        <v>41</v>
      </c>
      <c r="F2695" s="3">
        <v>70</v>
      </c>
      <c r="G2695" s="3" t="s">
        <v>76</v>
      </c>
      <c r="H2695" s="3" t="s">
        <v>22</v>
      </c>
      <c r="I2695" s="3" t="s">
        <v>92</v>
      </c>
      <c r="J2695" s="3" t="s">
        <v>52</v>
      </c>
      <c r="K2695" s="3">
        <v>26</v>
      </c>
      <c r="L2695" s="3" t="s">
        <v>151</v>
      </c>
      <c r="M2695" s="3" t="str">
        <f>IF(shopping_behavior_updated[[#This Row],[Subscription Status]]="","desconocido",shopping_behavior_updated[[#This Row],[Subscription Status]])</f>
        <v>No</v>
      </c>
      <c r="N2695" s="3" t="s">
        <v>53</v>
      </c>
      <c r="O2695" s="3" t="s">
        <v>151</v>
      </c>
      <c r="P2695" s="3" t="s">
        <v>151</v>
      </c>
      <c r="Q2695" s="3">
        <v>46</v>
      </c>
      <c r="R2695" s="3" t="s">
        <v>32</v>
      </c>
      <c r="S2695" s="3" t="s">
        <v>57</v>
      </c>
      <c r="T2695" s="3">
        <f>COUNTBLANK(shopping_behavior_updated[Customer ID])</f>
        <v>0</v>
      </c>
      <c r="U2695" s="3">
        <f>IF(IFERROR(VLOOKUP(shopping_behavior_updated[[#This Row],[Customer ID]],A2696:$A$3902,1,FALSE),0),1,0)</f>
        <v>0</v>
      </c>
    </row>
    <row r="2696" spans="1:21" x14ac:dyDescent="0.2">
      <c r="A2696" s="3">
        <v>2695</v>
      </c>
      <c r="B2696" s="3">
        <v>66</v>
      </c>
      <c r="C2696" s="3" t="s">
        <v>152</v>
      </c>
      <c r="D2696" s="3" t="s">
        <v>88</v>
      </c>
      <c r="E2696" s="3" t="s">
        <v>66</v>
      </c>
      <c r="F2696" s="3">
        <v>27</v>
      </c>
      <c r="G2696" s="3" t="s">
        <v>59</v>
      </c>
      <c r="H2696" s="3" t="s">
        <v>43</v>
      </c>
      <c r="I2696" s="3" t="s">
        <v>77</v>
      </c>
      <c r="J2696" s="3" t="s">
        <v>36</v>
      </c>
      <c r="K2696" s="3">
        <v>49</v>
      </c>
      <c r="L2696" s="3" t="s">
        <v>151</v>
      </c>
      <c r="M2696" s="3" t="str">
        <f>IF(shopping_behavior_updated[[#This Row],[Subscription Status]]="","desconocido",shopping_behavior_updated[[#This Row],[Subscription Status]])</f>
        <v>No</v>
      </c>
      <c r="N2696" s="3" t="s">
        <v>26</v>
      </c>
      <c r="O2696" s="3" t="s">
        <v>151</v>
      </c>
      <c r="P2696" s="3" t="s">
        <v>151</v>
      </c>
      <c r="Q2696" s="3">
        <v>34</v>
      </c>
      <c r="R2696" s="3" t="s">
        <v>38</v>
      </c>
      <c r="S2696" s="3" t="s">
        <v>96</v>
      </c>
      <c r="T2696" s="3">
        <f>COUNTBLANK(shopping_behavior_updated[Customer ID])</f>
        <v>0</v>
      </c>
      <c r="U2696" s="3">
        <f>IF(IFERROR(VLOOKUP(shopping_behavior_updated[[#This Row],[Customer ID]],A2697:$A$3902,1,FALSE),0),1,0)</f>
        <v>0</v>
      </c>
    </row>
    <row r="2697" spans="1:21" x14ac:dyDescent="0.2">
      <c r="A2697" s="3">
        <v>2696</v>
      </c>
      <c r="B2697" s="3">
        <v>50</v>
      </c>
      <c r="C2697" s="3" t="s">
        <v>152</v>
      </c>
      <c r="D2697" s="3" t="s">
        <v>123</v>
      </c>
      <c r="E2697" s="3" t="s">
        <v>66</v>
      </c>
      <c r="F2697" s="3">
        <v>92</v>
      </c>
      <c r="G2697" s="3" t="s">
        <v>121</v>
      </c>
      <c r="H2697" s="3" t="s">
        <v>43</v>
      </c>
      <c r="I2697" s="3" t="s">
        <v>120</v>
      </c>
      <c r="J2697" s="3" t="s">
        <v>56</v>
      </c>
      <c r="K2697" s="3">
        <v>36</v>
      </c>
      <c r="L2697" s="3" t="s">
        <v>151</v>
      </c>
      <c r="M2697" s="3" t="str">
        <f>IF(shopping_behavior_updated[[#This Row],[Subscription Status]]="","desconocido",shopping_behavior_updated[[#This Row],[Subscription Status]])</f>
        <v>No</v>
      </c>
      <c r="N2697" s="3" t="s">
        <v>53</v>
      </c>
      <c r="O2697" s="3" t="s">
        <v>151</v>
      </c>
      <c r="P2697" s="3" t="s">
        <v>151</v>
      </c>
      <c r="Q2697" s="3">
        <v>10</v>
      </c>
      <c r="R2697" s="3" t="s">
        <v>45</v>
      </c>
      <c r="S2697" s="3" t="s">
        <v>75</v>
      </c>
      <c r="T2697" s="3">
        <f>COUNTBLANK(shopping_behavior_updated[Customer ID])</f>
        <v>0</v>
      </c>
      <c r="U2697" s="3">
        <f>IF(IFERROR(VLOOKUP(shopping_behavior_updated[[#This Row],[Customer ID]],A2698:$A$3902,1,FALSE),0),1,0)</f>
        <v>0</v>
      </c>
    </row>
    <row r="2698" spans="1:21" x14ac:dyDescent="0.2">
      <c r="A2698" s="3">
        <v>2697</v>
      </c>
      <c r="B2698" s="3">
        <v>57</v>
      </c>
      <c r="C2698" s="3" t="s">
        <v>152</v>
      </c>
      <c r="D2698" s="3" t="s">
        <v>61</v>
      </c>
      <c r="E2698" s="3" t="s">
        <v>62</v>
      </c>
      <c r="F2698" s="3">
        <v>20</v>
      </c>
      <c r="G2698" s="3" t="s">
        <v>146</v>
      </c>
      <c r="H2698" s="3" t="s">
        <v>43</v>
      </c>
      <c r="I2698" s="3" t="s">
        <v>51</v>
      </c>
      <c r="J2698" s="3" t="s">
        <v>36</v>
      </c>
      <c r="K2698" s="3">
        <v>47</v>
      </c>
      <c r="L2698" s="3" t="s">
        <v>151</v>
      </c>
      <c r="M2698" s="3" t="str">
        <f>IF(shopping_behavior_updated[[#This Row],[Subscription Status]]="","desconocido",shopping_behavior_updated[[#This Row],[Subscription Status]])</f>
        <v>No</v>
      </c>
      <c r="N2698" s="3" t="s">
        <v>37</v>
      </c>
      <c r="O2698" s="3" t="s">
        <v>151</v>
      </c>
      <c r="P2698" s="3" t="s">
        <v>151</v>
      </c>
      <c r="Q2698" s="3">
        <v>12</v>
      </c>
      <c r="R2698" s="3" t="s">
        <v>85</v>
      </c>
      <c r="S2698" s="3" t="s">
        <v>87</v>
      </c>
      <c r="T2698" s="3">
        <f>COUNTBLANK(shopping_behavior_updated[Customer ID])</f>
        <v>0</v>
      </c>
      <c r="U2698" s="3">
        <f>IF(IFERROR(VLOOKUP(shopping_behavior_updated[[#This Row],[Customer ID]],A2699:$A$3902,1,FALSE),0),1,0)</f>
        <v>0</v>
      </c>
    </row>
    <row r="2699" spans="1:21" x14ac:dyDescent="0.2">
      <c r="A2699" s="3">
        <v>2698</v>
      </c>
      <c r="B2699" s="3">
        <v>42</v>
      </c>
      <c r="C2699" s="3" t="s">
        <v>152</v>
      </c>
      <c r="D2699" s="3" t="s">
        <v>101</v>
      </c>
      <c r="E2699" s="3" t="s">
        <v>62</v>
      </c>
      <c r="F2699" s="3">
        <v>52</v>
      </c>
      <c r="G2699" s="3" t="s">
        <v>78</v>
      </c>
      <c r="H2699" s="3" t="s">
        <v>22</v>
      </c>
      <c r="I2699" s="3" t="s">
        <v>107</v>
      </c>
      <c r="J2699" s="3" t="s">
        <v>24</v>
      </c>
      <c r="K2699" s="3">
        <v>32</v>
      </c>
      <c r="L2699" s="3" t="s">
        <v>151</v>
      </c>
      <c r="M2699" s="3" t="str">
        <f>IF(shopping_behavior_updated[[#This Row],[Subscription Status]]="","desconocido",shopping_behavior_updated[[#This Row],[Subscription Status]])</f>
        <v>No</v>
      </c>
      <c r="N2699" s="3" t="s">
        <v>53</v>
      </c>
      <c r="O2699" s="3" t="s">
        <v>151</v>
      </c>
      <c r="P2699" s="3" t="s">
        <v>151</v>
      </c>
      <c r="Q2699" s="3">
        <v>36</v>
      </c>
      <c r="R2699" s="3" t="s">
        <v>74</v>
      </c>
      <c r="S2699" s="3" t="s">
        <v>57</v>
      </c>
      <c r="T2699" s="3">
        <f>COUNTBLANK(shopping_behavior_updated[Customer ID])</f>
        <v>0</v>
      </c>
      <c r="U2699" s="3">
        <f>IF(IFERROR(VLOOKUP(shopping_behavior_updated[[#This Row],[Customer ID]],A2700:$A$3902,1,FALSE),0),1,0)</f>
        <v>0</v>
      </c>
    </row>
    <row r="2700" spans="1:21" x14ac:dyDescent="0.2">
      <c r="A2700" s="3">
        <v>2699</v>
      </c>
      <c r="B2700" s="3">
        <v>55</v>
      </c>
      <c r="C2700" s="3" t="s">
        <v>152</v>
      </c>
      <c r="D2700" s="3" t="s">
        <v>103</v>
      </c>
      <c r="E2700" s="3" t="s">
        <v>20</v>
      </c>
      <c r="F2700" s="3">
        <v>57</v>
      </c>
      <c r="G2700" s="3" t="s">
        <v>140</v>
      </c>
      <c r="H2700" s="3" t="s">
        <v>43</v>
      </c>
      <c r="I2700" s="3" t="s">
        <v>135</v>
      </c>
      <c r="J2700" s="3" t="s">
        <v>52</v>
      </c>
      <c r="K2700" s="3">
        <v>36</v>
      </c>
      <c r="L2700" s="3" t="s">
        <v>151</v>
      </c>
      <c r="M2700" s="3" t="str">
        <f>IF(shopping_behavior_updated[[#This Row],[Subscription Status]]="","desconocido",shopping_behavior_updated[[#This Row],[Subscription Status]])</f>
        <v>No</v>
      </c>
      <c r="N2700" s="3" t="s">
        <v>73</v>
      </c>
      <c r="O2700" s="3" t="s">
        <v>151</v>
      </c>
      <c r="P2700" s="3" t="s">
        <v>151</v>
      </c>
      <c r="Q2700" s="3">
        <v>34</v>
      </c>
      <c r="R2700" s="3" t="s">
        <v>27</v>
      </c>
      <c r="S2700" s="3" t="s">
        <v>57</v>
      </c>
      <c r="T2700" s="3">
        <f>COUNTBLANK(shopping_behavior_updated[Customer ID])</f>
        <v>0</v>
      </c>
      <c r="U2700" s="3">
        <f>IF(IFERROR(VLOOKUP(shopping_behavior_updated[[#This Row],[Customer ID]],A2701:$A$3902,1,FALSE),0),1,0)</f>
        <v>0</v>
      </c>
    </row>
    <row r="2701" spans="1:21" x14ac:dyDescent="0.2">
      <c r="A2701" s="3">
        <v>2700</v>
      </c>
      <c r="B2701" s="3">
        <v>25</v>
      </c>
      <c r="C2701" s="3" t="s">
        <v>152</v>
      </c>
      <c r="D2701" s="3" t="s">
        <v>136</v>
      </c>
      <c r="E2701" s="3" t="s">
        <v>41</v>
      </c>
      <c r="F2701" s="3">
        <v>96</v>
      </c>
      <c r="G2701" s="3" t="s">
        <v>139</v>
      </c>
      <c r="H2701" s="3" t="s">
        <v>43</v>
      </c>
      <c r="I2701" s="3" t="s">
        <v>82</v>
      </c>
      <c r="J2701" s="3" t="s">
        <v>56</v>
      </c>
      <c r="K2701" s="3">
        <v>36</v>
      </c>
      <c r="L2701" s="3" t="s">
        <v>151</v>
      </c>
      <c r="M2701" s="3" t="str">
        <f>IF(shopping_behavior_updated[[#This Row],[Subscription Status]]="","desconocido",shopping_behavior_updated[[#This Row],[Subscription Status]])</f>
        <v>No</v>
      </c>
      <c r="N2701" s="3" t="s">
        <v>69</v>
      </c>
      <c r="O2701" s="3" t="s">
        <v>151</v>
      </c>
      <c r="P2701" s="3" t="s">
        <v>151</v>
      </c>
      <c r="Q2701" s="3">
        <v>49</v>
      </c>
      <c r="R2701" s="3" t="s">
        <v>85</v>
      </c>
      <c r="S2701" s="3" t="s">
        <v>48</v>
      </c>
      <c r="T2701" s="3">
        <f>COUNTBLANK(shopping_behavior_updated[Customer ID])</f>
        <v>0</v>
      </c>
      <c r="U2701" s="3">
        <f>IF(IFERROR(VLOOKUP(shopping_behavior_updated[[#This Row],[Customer ID]],A2702:$A$3902,1,FALSE),0),1,0)</f>
        <v>0</v>
      </c>
    </row>
    <row r="2702" spans="1:21" x14ac:dyDescent="0.2">
      <c r="A2702" s="3">
        <v>2701</v>
      </c>
      <c r="B2702" s="3">
        <v>22</v>
      </c>
      <c r="C2702" s="3" t="s">
        <v>152</v>
      </c>
      <c r="D2702" s="3" t="s">
        <v>112</v>
      </c>
      <c r="E2702" s="3" t="s">
        <v>20</v>
      </c>
      <c r="F2702" s="3">
        <v>68</v>
      </c>
      <c r="G2702" s="3" t="s">
        <v>98</v>
      </c>
      <c r="H2702" s="3" t="s">
        <v>91</v>
      </c>
      <c r="I2702" s="3" t="s">
        <v>77</v>
      </c>
      <c r="J2702" s="3" t="s">
        <v>24</v>
      </c>
      <c r="K2702" s="3">
        <v>32</v>
      </c>
      <c r="L2702" s="3" t="s">
        <v>151</v>
      </c>
      <c r="M2702" s="3" t="str">
        <f>IF(shopping_behavior_updated[[#This Row],[Subscription Status]]="","desconocido",shopping_behavior_updated[[#This Row],[Subscription Status]])</f>
        <v>No</v>
      </c>
      <c r="N2702" s="3" t="s">
        <v>53</v>
      </c>
      <c r="O2702" s="3" t="s">
        <v>151</v>
      </c>
      <c r="P2702" s="3" t="s">
        <v>151</v>
      </c>
      <c r="Q2702" s="3">
        <v>36</v>
      </c>
      <c r="R2702" s="3" t="s">
        <v>32</v>
      </c>
      <c r="S2702" s="3" t="s">
        <v>39</v>
      </c>
      <c r="T2702" s="3">
        <f>COUNTBLANK(shopping_behavior_updated[Customer ID])</f>
        <v>0</v>
      </c>
      <c r="U2702" s="3">
        <f>IF(IFERROR(VLOOKUP(shopping_behavior_updated[[#This Row],[Customer ID]],A2703:$A$3902,1,FALSE),0),1,0)</f>
        <v>0</v>
      </c>
    </row>
    <row r="2703" spans="1:21" x14ac:dyDescent="0.2">
      <c r="A2703" s="3">
        <v>2702</v>
      </c>
      <c r="B2703" s="3">
        <v>49</v>
      </c>
      <c r="C2703" s="3" t="s">
        <v>152</v>
      </c>
      <c r="D2703" s="3" t="s">
        <v>29</v>
      </c>
      <c r="E2703" s="3" t="s">
        <v>20</v>
      </c>
      <c r="F2703" s="3">
        <v>30</v>
      </c>
      <c r="G2703" s="3" t="s">
        <v>134</v>
      </c>
      <c r="H2703" s="3" t="s">
        <v>22</v>
      </c>
      <c r="I2703" s="3" t="s">
        <v>64</v>
      </c>
      <c r="J2703" s="3" t="s">
        <v>52</v>
      </c>
      <c r="K2703" s="3">
        <v>28</v>
      </c>
      <c r="L2703" s="3" t="s">
        <v>151</v>
      </c>
      <c r="M2703" s="3" t="str">
        <f>IF(shopping_behavior_updated[[#This Row],[Subscription Status]]="","desconocido",shopping_behavior_updated[[#This Row],[Subscription Status]])</f>
        <v>No</v>
      </c>
      <c r="N2703" s="3" t="s">
        <v>73</v>
      </c>
      <c r="O2703" s="3" t="s">
        <v>151</v>
      </c>
      <c r="P2703" s="3" t="s">
        <v>151</v>
      </c>
      <c r="Q2703" s="3">
        <v>18</v>
      </c>
      <c r="R2703" s="3" t="s">
        <v>74</v>
      </c>
      <c r="S2703" s="3" t="s">
        <v>28</v>
      </c>
      <c r="T2703" s="3">
        <f>COUNTBLANK(shopping_behavior_updated[Customer ID])</f>
        <v>0</v>
      </c>
      <c r="U2703" s="3">
        <f>IF(IFERROR(VLOOKUP(shopping_behavior_updated[[#This Row],[Customer ID]],A2704:$A$3902,1,FALSE),0),1,0)</f>
        <v>0</v>
      </c>
    </row>
    <row r="2704" spans="1:21" x14ac:dyDescent="0.2">
      <c r="A2704" s="3">
        <v>2703</v>
      </c>
      <c r="B2704" s="3">
        <v>70</v>
      </c>
      <c r="C2704" s="3" t="s">
        <v>152</v>
      </c>
      <c r="D2704" s="3" t="s">
        <v>70</v>
      </c>
      <c r="E2704" s="3" t="s">
        <v>41</v>
      </c>
      <c r="F2704" s="3">
        <v>37</v>
      </c>
      <c r="G2704" s="3" t="s">
        <v>104</v>
      </c>
      <c r="H2704" s="3" t="s">
        <v>22</v>
      </c>
      <c r="I2704" s="3" t="s">
        <v>23</v>
      </c>
      <c r="J2704" s="3" t="s">
        <v>56</v>
      </c>
      <c r="K2704" s="3">
        <v>4</v>
      </c>
      <c r="L2704" s="3" t="s">
        <v>151</v>
      </c>
      <c r="M2704" s="3" t="str">
        <f>IF(shopping_behavior_updated[[#This Row],[Subscription Status]]="","desconocido",shopping_behavior_updated[[#This Row],[Subscription Status]])</f>
        <v>No</v>
      </c>
      <c r="N2704" s="3" t="s">
        <v>44</v>
      </c>
      <c r="O2704" s="3" t="s">
        <v>151</v>
      </c>
      <c r="P2704" s="3" t="s">
        <v>151</v>
      </c>
      <c r="Q2704" s="3">
        <v>39</v>
      </c>
      <c r="R2704" s="3" t="s">
        <v>85</v>
      </c>
      <c r="S2704" s="3" t="s">
        <v>28</v>
      </c>
      <c r="T2704" s="3">
        <f>COUNTBLANK(shopping_behavior_updated[Customer ID])</f>
        <v>0</v>
      </c>
      <c r="U2704" s="3">
        <f>IF(IFERROR(VLOOKUP(shopping_behavior_updated[[#This Row],[Customer ID]],A2705:$A$3902,1,FALSE),0),1,0)</f>
        <v>0</v>
      </c>
    </row>
    <row r="2705" spans="1:21" x14ac:dyDescent="0.2">
      <c r="A2705" s="3">
        <v>2704</v>
      </c>
      <c r="B2705" s="3">
        <v>56</v>
      </c>
      <c r="C2705" s="3" t="s">
        <v>152</v>
      </c>
      <c r="D2705" s="3" t="s">
        <v>118</v>
      </c>
      <c r="E2705" s="3" t="s">
        <v>66</v>
      </c>
      <c r="F2705" s="3">
        <v>42</v>
      </c>
      <c r="G2705" s="3" t="s">
        <v>121</v>
      </c>
      <c r="H2705" s="3" t="s">
        <v>91</v>
      </c>
      <c r="I2705" s="3" t="s">
        <v>77</v>
      </c>
      <c r="J2705" s="3" t="s">
        <v>24</v>
      </c>
      <c r="K2705" s="3">
        <v>44</v>
      </c>
      <c r="L2705" s="3" t="s">
        <v>151</v>
      </c>
      <c r="M2705" s="3" t="str">
        <f>IF(shopping_behavior_updated[[#This Row],[Subscription Status]]="","desconocido",shopping_behavior_updated[[#This Row],[Subscription Status]])</f>
        <v>No</v>
      </c>
      <c r="N2705" s="3" t="s">
        <v>37</v>
      </c>
      <c r="O2705" s="3" t="s">
        <v>151</v>
      </c>
      <c r="P2705" s="3" t="s">
        <v>151</v>
      </c>
      <c r="Q2705" s="3">
        <v>34</v>
      </c>
      <c r="R2705" s="3" t="s">
        <v>45</v>
      </c>
      <c r="S2705" s="3" t="s">
        <v>39</v>
      </c>
      <c r="T2705" s="3">
        <f>COUNTBLANK(shopping_behavior_updated[Customer ID])</f>
        <v>0</v>
      </c>
      <c r="U2705" s="3">
        <f>IF(IFERROR(VLOOKUP(shopping_behavior_updated[[#This Row],[Customer ID]],A2706:$A$3902,1,FALSE),0),1,0)</f>
        <v>0</v>
      </c>
    </row>
    <row r="2706" spans="1:21" x14ac:dyDescent="0.2">
      <c r="A2706" s="3">
        <v>2705</v>
      </c>
      <c r="B2706" s="3">
        <v>52</v>
      </c>
      <c r="C2706" s="3" t="s">
        <v>152</v>
      </c>
      <c r="D2706" s="3" t="s">
        <v>80</v>
      </c>
      <c r="E2706" s="3" t="s">
        <v>20</v>
      </c>
      <c r="F2706" s="3">
        <v>54</v>
      </c>
      <c r="G2706" s="3" t="s">
        <v>121</v>
      </c>
      <c r="H2706" s="3" t="s">
        <v>22</v>
      </c>
      <c r="I2706" s="3" t="s">
        <v>117</v>
      </c>
      <c r="J2706" s="3" t="s">
        <v>36</v>
      </c>
      <c r="K2706" s="3">
        <v>34</v>
      </c>
      <c r="L2706" s="3" t="s">
        <v>151</v>
      </c>
      <c r="M2706" s="3" t="str">
        <f>IF(shopping_behavior_updated[[#This Row],[Subscription Status]]="","desconocido",shopping_behavior_updated[[#This Row],[Subscription Status]])</f>
        <v>No</v>
      </c>
      <c r="N2706" s="3" t="s">
        <v>44</v>
      </c>
      <c r="O2706" s="3" t="s">
        <v>151</v>
      </c>
      <c r="P2706" s="3" t="s">
        <v>151</v>
      </c>
      <c r="Q2706" s="3">
        <v>35</v>
      </c>
      <c r="R2706" s="3" t="s">
        <v>85</v>
      </c>
      <c r="S2706" s="3" t="s">
        <v>39</v>
      </c>
      <c r="T2706" s="3">
        <f>COUNTBLANK(shopping_behavior_updated[Customer ID])</f>
        <v>0</v>
      </c>
      <c r="U2706" s="3">
        <f>IF(IFERROR(VLOOKUP(shopping_behavior_updated[[#This Row],[Customer ID]],A2707:$A$3902,1,FALSE),0),1,0)</f>
        <v>0</v>
      </c>
    </row>
    <row r="2707" spans="1:21" x14ac:dyDescent="0.2">
      <c r="A2707" s="3">
        <v>2706</v>
      </c>
      <c r="B2707" s="3">
        <v>65</v>
      </c>
      <c r="C2707" s="3" t="s">
        <v>152</v>
      </c>
      <c r="D2707" s="3" t="s">
        <v>101</v>
      </c>
      <c r="E2707" s="3" t="s">
        <v>62</v>
      </c>
      <c r="F2707" s="3">
        <v>81</v>
      </c>
      <c r="G2707" s="3" t="s">
        <v>148</v>
      </c>
      <c r="H2707" s="3" t="s">
        <v>35</v>
      </c>
      <c r="I2707" s="3" t="s">
        <v>47</v>
      </c>
      <c r="J2707" s="3" t="s">
        <v>36</v>
      </c>
      <c r="K2707" s="3">
        <v>5</v>
      </c>
      <c r="L2707" s="3" t="s">
        <v>151</v>
      </c>
      <c r="M2707" s="3" t="str">
        <f>IF(shopping_behavior_updated[[#This Row],[Subscription Status]]="","desconocido",shopping_behavior_updated[[#This Row],[Subscription Status]])</f>
        <v>No</v>
      </c>
      <c r="N2707" s="3" t="s">
        <v>73</v>
      </c>
      <c r="O2707" s="3" t="s">
        <v>151</v>
      </c>
      <c r="P2707" s="3" t="s">
        <v>151</v>
      </c>
      <c r="Q2707" s="3">
        <v>1</v>
      </c>
      <c r="R2707" s="3" t="s">
        <v>38</v>
      </c>
      <c r="S2707" s="3" t="s">
        <v>75</v>
      </c>
      <c r="T2707" s="3">
        <f>COUNTBLANK(shopping_behavior_updated[Customer ID])</f>
        <v>0</v>
      </c>
      <c r="U2707" s="3">
        <f>IF(IFERROR(VLOOKUP(shopping_behavior_updated[[#This Row],[Customer ID]],A2708:$A$3902,1,FALSE),0),1,0)</f>
        <v>0</v>
      </c>
    </row>
    <row r="2708" spans="1:21" x14ac:dyDescent="0.2">
      <c r="A2708" s="3">
        <v>2707</v>
      </c>
      <c r="B2708" s="3">
        <v>24</v>
      </c>
      <c r="C2708" s="3" t="s">
        <v>152</v>
      </c>
      <c r="D2708" s="3" t="s">
        <v>70</v>
      </c>
      <c r="E2708" s="3" t="s">
        <v>41</v>
      </c>
      <c r="F2708" s="3">
        <v>40</v>
      </c>
      <c r="G2708" s="3" t="s">
        <v>89</v>
      </c>
      <c r="H2708" s="3" t="s">
        <v>35</v>
      </c>
      <c r="I2708" s="3" t="s">
        <v>143</v>
      </c>
      <c r="J2708" s="3" t="s">
        <v>36</v>
      </c>
      <c r="K2708" s="3">
        <v>31</v>
      </c>
      <c r="L2708" s="3" t="s">
        <v>151</v>
      </c>
      <c r="M2708" s="3" t="str">
        <f>IF(shopping_behavior_updated[[#This Row],[Subscription Status]]="","desconocido",shopping_behavior_updated[[#This Row],[Subscription Status]])</f>
        <v>No</v>
      </c>
      <c r="N2708" s="3" t="s">
        <v>26</v>
      </c>
      <c r="O2708" s="3" t="s">
        <v>151</v>
      </c>
      <c r="P2708" s="3" t="s">
        <v>151</v>
      </c>
      <c r="Q2708" s="3">
        <v>48</v>
      </c>
      <c r="R2708" s="3" t="s">
        <v>85</v>
      </c>
      <c r="S2708" s="3" t="s">
        <v>57</v>
      </c>
      <c r="T2708" s="3">
        <f>COUNTBLANK(shopping_behavior_updated[Customer ID])</f>
        <v>0</v>
      </c>
      <c r="U2708" s="3">
        <f>IF(IFERROR(VLOOKUP(shopping_behavior_updated[[#This Row],[Customer ID]],A2709:$A$3902,1,FALSE),0),1,0)</f>
        <v>0</v>
      </c>
    </row>
    <row r="2709" spans="1:21" x14ac:dyDescent="0.2">
      <c r="A2709" s="3">
        <v>2708</v>
      </c>
      <c r="B2709" s="3">
        <v>32</v>
      </c>
      <c r="C2709" s="3" t="s">
        <v>152</v>
      </c>
      <c r="D2709" s="3" t="s">
        <v>131</v>
      </c>
      <c r="E2709" s="3" t="s">
        <v>66</v>
      </c>
      <c r="F2709" s="3">
        <v>88</v>
      </c>
      <c r="G2709" s="3" t="s">
        <v>144</v>
      </c>
      <c r="H2709" s="3" t="s">
        <v>43</v>
      </c>
      <c r="I2709" s="3" t="s">
        <v>68</v>
      </c>
      <c r="J2709" s="3" t="s">
        <v>56</v>
      </c>
      <c r="K2709" s="3">
        <v>42</v>
      </c>
      <c r="L2709" s="3" t="s">
        <v>151</v>
      </c>
      <c r="M2709" s="3" t="str">
        <f>IF(shopping_behavior_updated[[#This Row],[Subscription Status]]="","desconocido",shopping_behavior_updated[[#This Row],[Subscription Status]])</f>
        <v>No</v>
      </c>
      <c r="N2709" s="3" t="s">
        <v>53</v>
      </c>
      <c r="O2709" s="3" t="s">
        <v>151</v>
      </c>
      <c r="P2709" s="3" t="s">
        <v>151</v>
      </c>
      <c r="Q2709" s="3">
        <v>19</v>
      </c>
      <c r="R2709" s="3" t="s">
        <v>32</v>
      </c>
      <c r="S2709" s="3" t="s">
        <v>39</v>
      </c>
      <c r="T2709" s="3">
        <f>COUNTBLANK(shopping_behavior_updated[Customer ID])</f>
        <v>0</v>
      </c>
      <c r="U2709" s="3">
        <f>IF(IFERROR(VLOOKUP(shopping_behavior_updated[[#This Row],[Customer ID]],A2710:$A$3902,1,FALSE),0),1,0)</f>
        <v>0</v>
      </c>
    </row>
    <row r="2710" spans="1:21" x14ac:dyDescent="0.2">
      <c r="A2710" s="3">
        <v>2709</v>
      </c>
      <c r="B2710" s="3">
        <v>57</v>
      </c>
      <c r="C2710" s="3" t="s">
        <v>152</v>
      </c>
      <c r="D2710" s="3" t="s">
        <v>80</v>
      </c>
      <c r="E2710" s="3" t="s">
        <v>20</v>
      </c>
      <c r="F2710" s="3">
        <v>94</v>
      </c>
      <c r="G2710" s="3" t="s">
        <v>89</v>
      </c>
      <c r="H2710" s="3" t="s">
        <v>43</v>
      </c>
      <c r="I2710" s="3" t="s">
        <v>84</v>
      </c>
      <c r="J2710" s="3" t="s">
        <v>52</v>
      </c>
      <c r="K2710" s="3">
        <v>33</v>
      </c>
      <c r="L2710" s="3" t="s">
        <v>151</v>
      </c>
      <c r="M2710" s="3" t="str">
        <f>IF(shopping_behavior_updated[[#This Row],[Subscription Status]]="","desconocido",shopping_behavior_updated[[#This Row],[Subscription Status]])</f>
        <v>No</v>
      </c>
      <c r="N2710" s="3" t="s">
        <v>73</v>
      </c>
      <c r="O2710" s="3" t="s">
        <v>151</v>
      </c>
      <c r="P2710" s="3" t="s">
        <v>151</v>
      </c>
      <c r="Q2710" s="3">
        <v>44</v>
      </c>
      <c r="R2710" s="3" t="s">
        <v>85</v>
      </c>
      <c r="S2710" s="3" t="s">
        <v>39</v>
      </c>
      <c r="T2710" s="3">
        <f>COUNTBLANK(shopping_behavior_updated[Customer ID])</f>
        <v>0</v>
      </c>
      <c r="U2710" s="3">
        <f>IF(IFERROR(VLOOKUP(shopping_behavior_updated[[#This Row],[Customer ID]],A2711:$A$3902,1,FALSE),0),1,0)</f>
        <v>0</v>
      </c>
    </row>
    <row r="2711" spans="1:21" x14ac:dyDescent="0.2">
      <c r="A2711" s="3">
        <v>2710</v>
      </c>
      <c r="B2711" s="3">
        <v>35</v>
      </c>
      <c r="C2711" s="3" t="s">
        <v>152</v>
      </c>
      <c r="D2711" s="3" t="s">
        <v>54</v>
      </c>
      <c r="E2711" s="3" t="s">
        <v>20</v>
      </c>
      <c r="F2711" s="3">
        <v>54</v>
      </c>
      <c r="G2711" s="3" t="s">
        <v>114</v>
      </c>
      <c r="H2711" s="3" t="s">
        <v>35</v>
      </c>
      <c r="I2711" s="3" t="s">
        <v>108</v>
      </c>
      <c r="J2711" s="3" t="s">
        <v>24</v>
      </c>
      <c r="K2711" s="3">
        <v>29</v>
      </c>
      <c r="L2711" s="3" t="s">
        <v>151</v>
      </c>
      <c r="M2711" s="3" t="str">
        <f>IF(shopping_behavior_updated[[#This Row],[Subscription Status]]="","desconocido",shopping_behavior_updated[[#This Row],[Subscription Status]])</f>
        <v>No</v>
      </c>
      <c r="N2711" s="3" t="s">
        <v>53</v>
      </c>
      <c r="O2711" s="3" t="s">
        <v>151</v>
      </c>
      <c r="P2711" s="3" t="s">
        <v>151</v>
      </c>
      <c r="Q2711" s="3">
        <v>9</v>
      </c>
      <c r="R2711" s="3" t="s">
        <v>38</v>
      </c>
      <c r="S2711" s="3" t="s">
        <v>75</v>
      </c>
      <c r="T2711" s="3">
        <f>COUNTBLANK(shopping_behavior_updated[Customer ID])</f>
        <v>0</v>
      </c>
      <c r="U2711" s="3">
        <f>IF(IFERROR(VLOOKUP(shopping_behavior_updated[[#This Row],[Customer ID]],A2712:$A$3902,1,FALSE),0),1,0)</f>
        <v>0</v>
      </c>
    </row>
    <row r="2712" spans="1:21" x14ac:dyDescent="0.2">
      <c r="A2712" s="3">
        <v>2711</v>
      </c>
      <c r="B2712" s="3">
        <v>69</v>
      </c>
      <c r="C2712" s="3" t="s">
        <v>152</v>
      </c>
      <c r="D2712" s="3" t="s">
        <v>101</v>
      </c>
      <c r="E2712" s="3" t="s">
        <v>62</v>
      </c>
      <c r="F2712" s="3">
        <v>51</v>
      </c>
      <c r="G2712" s="3" t="s">
        <v>149</v>
      </c>
      <c r="H2712" s="3" t="s">
        <v>22</v>
      </c>
      <c r="I2712" s="3" t="s">
        <v>72</v>
      </c>
      <c r="J2712" s="3" t="s">
        <v>52</v>
      </c>
      <c r="K2712" s="3">
        <v>47</v>
      </c>
      <c r="L2712" s="3" t="s">
        <v>151</v>
      </c>
      <c r="M2712" s="3" t="str">
        <f>IF(shopping_behavior_updated[[#This Row],[Subscription Status]]="","desconocido",shopping_behavior_updated[[#This Row],[Subscription Status]])</f>
        <v>No</v>
      </c>
      <c r="N2712" s="3" t="s">
        <v>53</v>
      </c>
      <c r="O2712" s="3" t="s">
        <v>151</v>
      </c>
      <c r="P2712" s="3" t="s">
        <v>151</v>
      </c>
      <c r="Q2712" s="3">
        <v>3</v>
      </c>
      <c r="R2712" s="3" t="s">
        <v>74</v>
      </c>
      <c r="S2712" s="3" t="s">
        <v>28</v>
      </c>
      <c r="T2712" s="3">
        <f>COUNTBLANK(shopping_behavior_updated[Customer ID])</f>
        <v>0</v>
      </c>
      <c r="U2712" s="3">
        <f>IF(IFERROR(VLOOKUP(shopping_behavior_updated[[#This Row],[Customer ID]],A2713:$A$3902,1,FALSE),0),1,0)</f>
        <v>0</v>
      </c>
    </row>
    <row r="2713" spans="1:21" x14ac:dyDescent="0.2">
      <c r="A2713" s="3">
        <v>2712</v>
      </c>
      <c r="B2713" s="3">
        <v>30</v>
      </c>
      <c r="C2713" s="3" t="s">
        <v>152</v>
      </c>
      <c r="D2713" s="3" t="s">
        <v>88</v>
      </c>
      <c r="E2713" s="3" t="s">
        <v>66</v>
      </c>
      <c r="F2713" s="3">
        <v>22</v>
      </c>
      <c r="G2713" s="3" t="s">
        <v>144</v>
      </c>
      <c r="H2713" s="3" t="s">
        <v>22</v>
      </c>
      <c r="I2713" s="3" t="s">
        <v>107</v>
      </c>
      <c r="J2713" s="3" t="s">
        <v>36</v>
      </c>
      <c r="K2713" s="3">
        <v>4</v>
      </c>
      <c r="L2713" s="3" t="s">
        <v>151</v>
      </c>
      <c r="M2713" s="3" t="str">
        <f>IF(shopping_behavior_updated[[#This Row],[Subscription Status]]="","desconocido",shopping_behavior_updated[[#This Row],[Subscription Status]])</f>
        <v>No</v>
      </c>
      <c r="N2713" s="3" t="s">
        <v>53</v>
      </c>
      <c r="O2713" s="3" t="s">
        <v>151</v>
      </c>
      <c r="P2713" s="3" t="s">
        <v>151</v>
      </c>
      <c r="Q2713" s="3">
        <v>50</v>
      </c>
      <c r="R2713" s="3" t="s">
        <v>27</v>
      </c>
      <c r="S2713" s="3" t="s">
        <v>87</v>
      </c>
      <c r="T2713" s="3">
        <f>COUNTBLANK(shopping_behavior_updated[Customer ID])</f>
        <v>0</v>
      </c>
      <c r="U2713" s="3">
        <f>IF(IFERROR(VLOOKUP(shopping_behavior_updated[[#This Row],[Customer ID]],A2714:$A$3902,1,FALSE),0),1,0)</f>
        <v>0</v>
      </c>
    </row>
    <row r="2714" spans="1:21" x14ac:dyDescent="0.2">
      <c r="A2714" s="3">
        <v>2713</v>
      </c>
      <c r="B2714" s="3">
        <v>37</v>
      </c>
      <c r="C2714" s="3" t="s">
        <v>152</v>
      </c>
      <c r="D2714" s="3" t="s">
        <v>101</v>
      </c>
      <c r="E2714" s="3" t="s">
        <v>62</v>
      </c>
      <c r="F2714" s="3">
        <v>95</v>
      </c>
      <c r="G2714" s="3" t="s">
        <v>113</v>
      </c>
      <c r="H2714" s="3" t="s">
        <v>22</v>
      </c>
      <c r="I2714" s="3" t="s">
        <v>109</v>
      </c>
      <c r="J2714" s="3" t="s">
        <v>56</v>
      </c>
      <c r="K2714" s="3">
        <v>46</v>
      </c>
      <c r="L2714" s="3" t="s">
        <v>151</v>
      </c>
      <c r="M2714" s="3" t="str">
        <f>IF(shopping_behavior_updated[[#This Row],[Subscription Status]]="","desconocido",shopping_behavior_updated[[#This Row],[Subscription Status]])</f>
        <v>No</v>
      </c>
      <c r="N2714" s="3" t="s">
        <v>53</v>
      </c>
      <c r="O2714" s="3" t="s">
        <v>151</v>
      </c>
      <c r="P2714" s="3" t="s">
        <v>151</v>
      </c>
      <c r="Q2714" s="3">
        <v>7</v>
      </c>
      <c r="R2714" s="3" t="s">
        <v>85</v>
      </c>
      <c r="S2714" s="3" t="s">
        <v>57</v>
      </c>
      <c r="T2714" s="3">
        <f>COUNTBLANK(shopping_behavior_updated[Customer ID])</f>
        <v>0</v>
      </c>
      <c r="U2714" s="3">
        <f>IF(IFERROR(VLOOKUP(shopping_behavior_updated[[#This Row],[Customer ID]],A2715:$A$3902,1,FALSE),0),1,0)</f>
        <v>0</v>
      </c>
    </row>
    <row r="2715" spans="1:21" x14ac:dyDescent="0.2">
      <c r="A2715" s="3">
        <v>2714</v>
      </c>
      <c r="B2715" s="3">
        <v>19</v>
      </c>
      <c r="C2715" s="3" t="s">
        <v>152</v>
      </c>
      <c r="D2715" s="3" t="s">
        <v>61</v>
      </c>
      <c r="E2715" s="3" t="s">
        <v>62</v>
      </c>
      <c r="F2715" s="3">
        <v>57</v>
      </c>
      <c r="G2715" s="3" t="s">
        <v>90</v>
      </c>
      <c r="H2715" s="3" t="s">
        <v>43</v>
      </c>
      <c r="I2715" s="3" t="s">
        <v>135</v>
      </c>
      <c r="J2715" s="3" t="s">
        <v>56</v>
      </c>
      <c r="K2715" s="3">
        <v>38</v>
      </c>
      <c r="L2715" s="3" t="s">
        <v>151</v>
      </c>
      <c r="M2715" s="3" t="str">
        <f>IF(shopping_behavior_updated[[#This Row],[Subscription Status]]="","desconocido",shopping_behavior_updated[[#This Row],[Subscription Status]])</f>
        <v>No</v>
      </c>
      <c r="N2715" s="3" t="s">
        <v>69</v>
      </c>
      <c r="O2715" s="3" t="s">
        <v>151</v>
      </c>
      <c r="P2715" s="3" t="s">
        <v>151</v>
      </c>
      <c r="Q2715" s="3">
        <v>20</v>
      </c>
      <c r="R2715" s="3" t="s">
        <v>85</v>
      </c>
      <c r="S2715" s="3" t="s">
        <v>48</v>
      </c>
      <c r="T2715" s="3">
        <f>COUNTBLANK(shopping_behavior_updated[Customer ID])</f>
        <v>0</v>
      </c>
      <c r="U2715" s="3">
        <f>IF(IFERROR(VLOOKUP(shopping_behavior_updated[[#This Row],[Customer ID]],A2716:$A$3902,1,FALSE),0),1,0)</f>
        <v>0</v>
      </c>
    </row>
    <row r="2716" spans="1:21" x14ac:dyDescent="0.2">
      <c r="A2716" s="3">
        <v>2715</v>
      </c>
      <c r="B2716" s="3">
        <v>53</v>
      </c>
      <c r="C2716" s="3" t="s">
        <v>152</v>
      </c>
      <c r="D2716" s="3" t="s">
        <v>29</v>
      </c>
      <c r="E2716" s="3" t="s">
        <v>20</v>
      </c>
      <c r="F2716" s="3">
        <v>45</v>
      </c>
      <c r="G2716" s="3" t="s">
        <v>145</v>
      </c>
      <c r="H2716" s="3" t="s">
        <v>35</v>
      </c>
      <c r="I2716" s="3" t="s">
        <v>77</v>
      </c>
      <c r="J2716" s="3" t="s">
        <v>24</v>
      </c>
      <c r="K2716" s="3">
        <v>36</v>
      </c>
      <c r="L2716" s="3" t="s">
        <v>151</v>
      </c>
      <c r="M2716" s="3" t="str">
        <f>IF(shopping_behavior_updated[[#This Row],[Subscription Status]]="","desconocido",shopping_behavior_updated[[#This Row],[Subscription Status]])</f>
        <v>No</v>
      </c>
      <c r="N2716" s="3" t="s">
        <v>73</v>
      </c>
      <c r="O2716" s="3" t="s">
        <v>151</v>
      </c>
      <c r="P2716" s="3" t="s">
        <v>151</v>
      </c>
      <c r="Q2716" s="3">
        <v>16</v>
      </c>
      <c r="R2716" s="3" t="s">
        <v>38</v>
      </c>
      <c r="S2716" s="3" t="s">
        <v>75</v>
      </c>
      <c r="T2716" s="3">
        <f>COUNTBLANK(shopping_behavior_updated[Customer ID])</f>
        <v>0</v>
      </c>
      <c r="U2716" s="3">
        <f>IF(IFERROR(VLOOKUP(shopping_behavior_updated[[#This Row],[Customer ID]],A2717:$A$3902,1,FALSE),0),1,0)</f>
        <v>0</v>
      </c>
    </row>
    <row r="2717" spans="1:21" x14ac:dyDescent="0.2">
      <c r="A2717" s="3">
        <v>2716</v>
      </c>
      <c r="B2717" s="3">
        <v>25</v>
      </c>
      <c r="C2717" s="3" t="s">
        <v>152</v>
      </c>
      <c r="D2717" s="3" t="s">
        <v>49</v>
      </c>
      <c r="E2717" s="3" t="s">
        <v>41</v>
      </c>
      <c r="F2717" s="3">
        <v>92</v>
      </c>
      <c r="G2717" s="3" t="s">
        <v>90</v>
      </c>
      <c r="H2717" s="3" t="s">
        <v>91</v>
      </c>
      <c r="I2717" s="3" t="s">
        <v>68</v>
      </c>
      <c r="J2717" s="3" t="s">
        <v>24</v>
      </c>
      <c r="K2717" s="3">
        <v>41</v>
      </c>
      <c r="L2717" s="3" t="s">
        <v>151</v>
      </c>
      <c r="M2717" s="3" t="str">
        <f>IF(shopping_behavior_updated[[#This Row],[Subscription Status]]="","desconocido",shopping_behavior_updated[[#This Row],[Subscription Status]])</f>
        <v>No</v>
      </c>
      <c r="N2717" s="3" t="s">
        <v>26</v>
      </c>
      <c r="O2717" s="3" t="s">
        <v>151</v>
      </c>
      <c r="P2717" s="3" t="s">
        <v>151</v>
      </c>
      <c r="Q2717" s="3">
        <v>29</v>
      </c>
      <c r="R2717" s="3" t="s">
        <v>45</v>
      </c>
      <c r="S2717" s="3" t="s">
        <v>28</v>
      </c>
      <c r="T2717" s="3">
        <f>COUNTBLANK(shopping_behavior_updated[Customer ID])</f>
        <v>0</v>
      </c>
      <c r="U2717" s="3">
        <f>IF(IFERROR(VLOOKUP(shopping_behavior_updated[[#This Row],[Customer ID]],A2718:$A$3902,1,FALSE),0),1,0)</f>
        <v>0</v>
      </c>
    </row>
    <row r="2718" spans="1:21" x14ac:dyDescent="0.2">
      <c r="A2718" s="3">
        <v>2717</v>
      </c>
      <c r="B2718" s="3">
        <v>47</v>
      </c>
      <c r="C2718" s="3" t="s">
        <v>152</v>
      </c>
      <c r="D2718" s="3" t="s">
        <v>70</v>
      </c>
      <c r="E2718" s="3" t="s">
        <v>41</v>
      </c>
      <c r="F2718" s="3">
        <v>40</v>
      </c>
      <c r="G2718" s="3" t="s">
        <v>111</v>
      </c>
      <c r="H2718" s="3" t="s">
        <v>22</v>
      </c>
      <c r="I2718" s="3" t="s">
        <v>93</v>
      </c>
      <c r="J2718" s="3" t="s">
        <v>36</v>
      </c>
      <c r="K2718" s="3">
        <v>27</v>
      </c>
      <c r="L2718" s="3" t="s">
        <v>151</v>
      </c>
      <c r="M2718" s="3" t="str">
        <f>IF(shopping_behavior_updated[[#This Row],[Subscription Status]]="","desconocido",shopping_behavior_updated[[#This Row],[Subscription Status]])</f>
        <v>No</v>
      </c>
      <c r="N2718" s="3" t="s">
        <v>73</v>
      </c>
      <c r="O2718" s="3" t="s">
        <v>151</v>
      </c>
      <c r="P2718" s="3" t="s">
        <v>151</v>
      </c>
      <c r="Q2718" s="3">
        <v>21</v>
      </c>
      <c r="R2718" s="3" t="s">
        <v>85</v>
      </c>
      <c r="S2718" s="3" t="s">
        <v>39</v>
      </c>
      <c r="T2718" s="3">
        <f>COUNTBLANK(shopping_behavior_updated[Customer ID])</f>
        <v>0</v>
      </c>
      <c r="U2718" s="3">
        <f>IF(IFERROR(VLOOKUP(shopping_behavior_updated[[#This Row],[Customer ID]],A2719:$A$3902,1,FALSE),0),1,0)</f>
        <v>0</v>
      </c>
    </row>
    <row r="2719" spans="1:21" x14ac:dyDescent="0.2">
      <c r="A2719" s="3">
        <v>2718</v>
      </c>
      <c r="B2719" s="3">
        <v>18</v>
      </c>
      <c r="C2719" s="3" t="s">
        <v>152</v>
      </c>
      <c r="D2719" s="3" t="s">
        <v>88</v>
      </c>
      <c r="E2719" s="3" t="s">
        <v>66</v>
      </c>
      <c r="F2719" s="3">
        <v>62</v>
      </c>
      <c r="G2719" s="3" t="s">
        <v>144</v>
      </c>
      <c r="H2719" s="3" t="s">
        <v>91</v>
      </c>
      <c r="I2719" s="3" t="s">
        <v>117</v>
      </c>
      <c r="J2719" s="3" t="s">
        <v>24</v>
      </c>
      <c r="K2719" s="3">
        <v>43</v>
      </c>
      <c r="L2719" s="3" t="s">
        <v>151</v>
      </c>
      <c r="M2719" s="3" t="str">
        <f>IF(shopping_behavior_updated[[#This Row],[Subscription Status]]="","desconocido",shopping_behavior_updated[[#This Row],[Subscription Status]])</f>
        <v>No</v>
      </c>
      <c r="N2719" s="3" t="s">
        <v>37</v>
      </c>
      <c r="O2719" s="3" t="s">
        <v>151</v>
      </c>
      <c r="P2719" s="3" t="s">
        <v>151</v>
      </c>
      <c r="Q2719" s="3">
        <v>19</v>
      </c>
      <c r="R2719" s="3" t="s">
        <v>38</v>
      </c>
      <c r="S2719" s="3" t="s">
        <v>96</v>
      </c>
      <c r="T2719" s="3">
        <f>COUNTBLANK(shopping_behavior_updated[Customer ID])</f>
        <v>0</v>
      </c>
      <c r="U2719" s="3">
        <f>IF(IFERROR(VLOOKUP(shopping_behavior_updated[[#This Row],[Customer ID]],A2720:$A$3902,1,FALSE),0),1,0)</f>
        <v>0</v>
      </c>
    </row>
    <row r="2720" spans="1:21" x14ac:dyDescent="0.2">
      <c r="A2720" s="3">
        <v>2719</v>
      </c>
      <c r="B2720" s="3">
        <v>22</v>
      </c>
      <c r="C2720" s="3" t="s">
        <v>152</v>
      </c>
      <c r="D2720" s="3" t="s">
        <v>58</v>
      </c>
      <c r="E2720" s="3" t="s">
        <v>20</v>
      </c>
      <c r="F2720" s="3">
        <v>90</v>
      </c>
      <c r="G2720" s="3" t="s">
        <v>140</v>
      </c>
      <c r="H2720" s="3" t="s">
        <v>43</v>
      </c>
      <c r="I2720" s="3" t="s">
        <v>99</v>
      </c>
      <c r="J2720" s="3" t="s">
        <v>24</v>
      </c>
      <c r="K2720" s="3">
        <v>49</v>
      </c>
      <c r="L2720" s="3" t="s">
        <v>151</v>
      </c>
      <c r="M2720" s="3" t="str">
        <f>IF(shopping_behavior_updated[[#This Row],[Subscription Status]]="","desconocido",shopping_behavior_updated[[#This Row],[Subscription Status]])</f>
        <v>No</v>
      </c>
      <c r="N2720" s="3" t="s">
        <v>44</v>
      </c>
      <c r="O2720" s="3" t="s">
        <v>151</v>
      </c>
      <c r="P2720" s="3" t="s">
        <v>151</v>
      </c>
      <c r="Q2720" s="3">
        <v>10</v>
      </c>
      <c r="R2720" s="3" t="s">
        <v>27</v>
      </c>
      <c r="S2720" s="3" t="s">
        <v>75</v>
      </c>
      <c r="T2720" s="3">
        <f>COUNTBLANK(shopping_behavior_updated[Customer ID])</f>
        <v>0</v>
      </c>
      <c r="U2720" s="3">
        <f>IF(IFERROR(VLOOKUP(shopping_behavior_updated[[#This Row],[Customer ID]],A2721:$A$3902,1,FALSE),0),1,0)</f>
        <v>0</v>
      </c>
    </row>
    <row r="2721" spans="1:21" x14ac:dyDescent="0.2">
      <c r="A2721" s="3">
        <v>2720</v>
      </c>
      <c r="B2721" s="3">
        <v>69</v>
      </c>
      <c r="C2721" s="3" t="s">
        <v>152</v>
      </c>
      <c r="D2721" s="3" t="s">
        <v>103</v>
      </c>
      <c r="E2721" s="3" t="s">
        <v>20</v>
      </c>
      <c r="F2721" s="3">
        <v>82</v>
      </c>
      <c r="G2721" s="3" t="s">
        <v>59</v>
      </c>
      <c r="H2721" s="3" t="s">
        <v>35</v>
      </c>
      <c r="I2721" s="3" t="s">
        <v>99</v>
      </c>
      <c r="J2721" s="3" t="s">
        <v>56</v>
      </c>
      <c r="K2721" s="3">
        <v>42</v>
      </c>
      <c r="L2721" s="3" t="s">
        <v>151</v>
      </c>
      <c r="M2721" s="3" t="str">
        <f>IF(shopping_behavior_updated[[#This Row],[Subscription Status]]="","desconocido",shopping_behavior_updated[[#This Row],[Subscription Status]])</f>
        <v>No</v>
      </c>
      <c r="N2721" s="3" t="s">
        <v>37</v>
      </c>
      <c r="O2721" s="3" t="s">
        <v>151</v>
      </c>
      <c r="P2721" s="3" t="s">
        <v>151</v>
      </c>
      <c r="Q2721" s="3">
        <v>4</v>
      </c>
      <c r="R2721" s="3" t="s">
        <v>74</v>
      </c>
      <c r="S2721" s="3" t="s">
        <v>87</v>
      </c>
      <c r="T2721" s="3">
        <f>COUNTBLANK(shopping_behavior_updated[Customer ID])</f>
        <v>0</v>
      </c>
      <c r="U2721" s="3">
        <f>IF(IFERROR(VLOOKUP(shopping_behavior_updated[[#This Row],[Customer ID]],A2722:$A$3902,1,FALSE),0),1,0)</f>
        <v>0</v>
      </c>
    </row>
    <row r="2722" spans="1:21" x14ac:dyDescent="0.2">
      <c r="A2722" s="3">
        <v>2721</v>
      </c>
      <c r="B2722" s="3">
        <v>55</v>
      </c>
      <c r="C2722" s="3" t="s">
        <v>152</v>
      </c>
      <c r="D2722" s="3" t="s">
        <v>118</v>
      </c>
      <c r="E2722" s="3" t="s">
        <v>66</v>
      </c>
      <c r="F2722" s="3">
        <v>52</v>
      </c>
      <c r="G2722" s="3" t="s">
        <v>127</v>
      </c>
      <c r="H2722" s="3" t="s">
        <v>43</v>
      </c>
      <c r="I2722" s="3" t="s">
        <v>99</v>
      </c>
      <c r="J2722" s="3" t="s">
        <v>36</v>
      </c>
      <c r="K2722" s="3">
        <v>28</v>
      </c>
      <c r="L2722" s="3" t="s">
        <v>151</v>
      </c>
      <c r="M2722" s="3" t="str">
        <f>IF(shopping_behavior_updated[[#This Row],[Subscription Status]]="","desconocido",shopping_behavior_updated[[#This Row],[Subscription Status]])</f>
        <v>No</v>
      </c>
      <c r="N2722" s="3" t="s">
        <v>73</v>
      </c>
      <c r="O2722" s="3" t="s">
        <v>151</v>
      </c>
      <c r="P2722" s="3" t="s">
        <v>151</v>
      </c>
      <c r="Q2722" s="3">
        <v>45</v>
      </c>
      <c r="R2722" s="3" t="s">
        <v>74</v>
      </c>
      <c r="S2722" s="3" t="s">
        <v>57</v>
      </c>
      <c r="T2722" s="3">
        <f>COUNTBLANK(shopping_behavior_updated[Customer ID])</f>
        <v>0</v>
      </c>
      <c r="U2722" s="3">
        <f>IF(IFERROR(VLOOKUP(shopping_behavior_updated[[#This Row],[Customer ID]],A2723:$A$3902,1,FALSE),0),1,0)</f>
        <v>0</v>
      </c>
    </row>
    <row r="2723" spans="1:21" x14ac:dyDescent="0.2">
      <c r="A2723" s="3">
        <v>2722</v>
      </c>
      <c r="B2723" s="3">
        <v>19</v>
      </c>
      <c r="C2723" s="3" t="s">
        <v>152</v>
      </c>
      <c r="D2723" s="3" t="s">
        <v>40</v>
      </c>
      <c r="E2723" s="3" t="s">
        <v>41</v>
      </c>
      <c r="F2723" s="3">
        <v>70</v>
      </c>
      <c r="G2723" s="3" t="s">
        <v>147</v>
      </c>
      <c r="H2723" s="3" t="s">
        <v>35</v>
      </c>
      <c r="I2723" s="3" t="s">
        <v>84</v>
      </c>
      <c r="J2723" s="3" t="s">
        <v>36</v>
      </c>
      <c r="K2723" s="3">
        <v>49</v>
      </c>
      <c r="L2723" s="3" t="s">
        <v>151</v>
      </c>
      <c r="M2723" s="3" t="str">
        <f>IF(shopping_behavior_updated[[#This Row],[Subscription Status]]="","desconocido",shopping_behavior_updated[[#This Row],[Subscription Status]])</f>
        <v>No</v>
      </c>
      <c r="N2723" s="3" t="s">
        <v>37</v>
      </c>
      <c r="O2723" s="3" t="s">
        <v>151</v>
      </c>
      <c r="P2723" s="3" t="s">
        <v>151</v>
      </c>
      <c r="Q2723" s="3">
        <v>17</v>
      </c>
      <c r="R2723" s="3" t="s">
        <v>45</v>
      </c>
      <c r="S2723" s="3" t="s">
        <v>28</v>
      </c>
      <c r="T2723" s="3">
        <f>COUNTBLANK(shopping_behavior_updated[Customer ID])</f>
        <v>0</v>
      </c>
      <c r="U2723" s="3">
        <f>IF(IFERROR(VLOOKUP(shopping_behavior_updated[[#This Row],[Customer ID]],A2724:$A$3902,1,FALSE),0),1,0)</f>
        <v>0</v>
      </c>
    </row>
    <row r="2724" spans="1:21" x14ac:dyDescent="0.2">
      <c r="A2724" s="3">
        <v>2723</v>
      </c>
      <c r="B2724" s="3">
        <v>23</v>
      </c>
      <c r="C2724" s="3" t="s">
        <v>152</v>
      </c>
      <c r="D2724" s="3" t="s">
        <v>123</v>
      </c>
      <c r="E2724" s="3" t="s">
        <v>66</v>
      </c>
      <c r="F2724" s="3">
        <v>83</v>
      </c>
      <c r="G2724" s="3" t="s">
        <v>30</v>
      </c>
      <c r="H2724" s="3" t="s">
        <v>43</v>
      </c>
      <c r="I2724" s="3" t="s">
        <v>95</v>
      </c>
      <c r="J2724" s="3" t="s">
        <v>36</v>
      </c>
      <c r="K2724" s="3">
        <v>28</v>
      </c>
      <c r="L2724" s="3" t="s">
        <v>151</v>
      </c>
      <c r="M2724" s="3" t="str">
        <f>IF(shopping_behavior_updated[[#This Row],[Subscription Status]]="","desconocido",shopping_behavior_updated[[#This Row],[Subscription Status]])</f>
        <v>No</v>
      </c>
      <c r="N2724" s="3" t="s">
        <v>69</v>
      </c>
      <c r="O2724" s="3" t="s">
        <v>151</v>
      </c>
      <c r="P2724" s="3" t="s">
        <v>151</v>
      </c>
      <c r="Q2724" s="3">
        <v>22</v>
      </c>
      <c r="R2724" s="3" t="s">
        <v>45</v>
      </c>
      <c r="S2724" s="3" t="s">
        <v>28</v>
      </c>
      <c r="T2724" s="3">
        <f>COUNTBLANK(shopping_behavior_updated[Customer ID])</f>
        <v>0</v>
      </c>
      <c r="U2724" s="3">
        <f>IF(IFERROR(VLOOKUP(shopping_behavior_updated[[#This Row],[Customer ID]],A2725:$A$3902,1,FALSE),0),1,0)</f>
        <v>0</v>
      </c>
    </row>
    <row r="2725" spans="1:21" x14ac:dyDescent="0.2">
      <c r="A2725" s="3">
        <v>2724</v>
      </c>
      <c r="B2725" s="3">
        <v>54</v>
      </c>
      <c r="C2725" s="3" t="s">
        <v>152</v>
      </c>
      <c r="D2725" s="3" t="s">
        <v>70</v>
      </c>
      <c r="E2725" s="3" t="s">
        <v>41</v>
      </c>
      <c r="F2725" s="3">
        <v>49</v>
      </c>
      <c r="G2725" s="3" t="s">
        <v>104</v>
      </c>
      <c r="H2725" s="3" t="s">
        <v>91</v>
      </c>
      <c r="I2725" s="3" t="s">
        <v>109</v>
      </c>
      <c r="J2725" s="3" t="s">
        <v>52</v>
      </c>
      <c r="K2725" s="3">
        <v>29</v>
      </c>
      <c r="L2725" s="3" t="s">
        <v>151</v>
      </c>
      <c r="M2725" s="3" t="str">
        <f>IF(shopping_behavior_updated[[#This Row],[Subscription Status]]="","desconocido",shopping_behavior_updated[[#This Row],[Subscription Status]])</f>
        <v>No</v>
      </c>
      <c r="N2725" s="3" t="s">
        <v>73</v>
      </c>
      <c r="O2725" s="3" t="s">
        <v>151</v>
      </c>
      <c r="P2725" s="3" t="s">
        <v>151</v>
      </c>
      <c r="Q2725" s="3">
        <v>3</v>
      </c>
      <c r="R2725" s="3" t="s">
        <v>45</v>
      </c>
      <c r="S2725" s="3" t="s">
        <v>96</v>
      </c>
      <c r="T2725" s="3">
        <f>COUNTBLANK(shopping_behavior_updated[Customer ID])</f>
        <v>0</v>
      </c>
      <c r="U2725" s="3">
        <f>IF(IFERROR(VLOOKUP(shopping_behavior_updated[[#This Row],[Customer ID]],A2726:$A$3902,1,FALSE),0),1,0)</f>
        <v>0</v>
      </c>
    </row>
    <row r="2726" spans="1:21" x14ac:dyDescent="0.2">
      <c r="A2726" s="3">
        <v>2725</v>
      </c>
      <c r="B2726" s="3">
        <v>52</v>
      </c>
      <c r="C2726" s="3" t="s">
        <v>152</v>
      </c>
      <c r="D2726" s="3" t="s">
        <v>49</v>
      </c>
      <c r="E2726" s="3" t="s">
        <v>41</v>
      </c>
      <c r="F2726" s="3">
        <v>91</v>
      </c>
      <c r="G2726" s="3" t="s">
        <v>67</v>
      </c>
      <c r="H2726" s="3" t="s">
        <v>43</v>
      </c>
      <c r="I2726" s="3" t="s">
        <v>109</v>
      </c>
      <c r="J2726" s="3" t="s">
        <v>36</v>
      </c>
      <c r="K2726" s="3">
        <v>25</v>
      </c>
      <c r="L2726" s="3" t="s">
        <v>151</v>
      </c>
      <c r="M2726" s="3" t="str">
        <f>IF(shopping_behavior_updated[[#This Row],[Subscription Status]]="","desconocido",shopping_behavior_updated[[#This Row],[Subscription Status]])</f>
        <v>No</v>
      </c>
      <c r="N2726" s="3" t="s">
        <v>44</v>
      </c>
      <c r="O2726" s="3" t="s">
        <v>151</v>
      </c>
      <c r="P2726" s="3" t="s">
        <v>151</v>
      </c>
      <c r="Q2726" s="3">
        <v>11</v>
      </c>
      <c r="R2726" s="3" t="s">
        <v>85</v>
      </c>
      <c r="S2726" s="3" t="s">
        <v>28</v>
      </c>
      <c r="T2726" s="3">
        <f>COUNTBLANK(shopping_behavior_updated[Customer ID])</f>
        <v>0</v>
      </c>
      <c r="U2726" s="3">
        <f>IF(IFERROR(VLOOKUP(shopping_behavior_updated[[#This Row],[Customer ID]],A2727:$A$3902,1,FALSE),0),1,0)</f>
        <v>0</v>
      </c>
    </row>
    <row r="2727" spans="1:21" x14ac:dyDescent="0.2">
      <c r="A2727" s="3">
        <v>2726</v>
      </c>
      <c r="B2727" s="3">
        <v>64</v>
      </c>
      <c r="C2727" s="3" t="s">
        <v>152</v>
      </c>
      <c r="D2727" s="3" t="s">
        <v>131</v>
      </c>
      <c r="E2727" s="3" t="s">
        <v>66</v>
      </c>
      <c r="F2727" s="3">
        <v>99</v>
      </c>
      <c r="G2727" s="3" t="s">
        <v>90</v>
      </c>
      <c r="H2727" s="3" t="s">
        <v>35</v>
      </c>
      <c r="I2727" s="3" t="s">
        <v>82</v>
      </c>
      <c r="J2727" s="3" t="s">
        <v>52</v>
      </c>
      <c r="K2727" s="3">
        <v>27</v>
      </c>
      <c r="L2727" s="3" t="s">
        <v>151</v>
      </c>
      <c r="M2727" s="3" t="str">
        <f>IF(shopping_behavior_updated[[#This Row],[Subscription Status]]="","desconocido",shopping_behavior_updated[[#This Row],[Subscription Status]])</f>
        <v>No</v>
      </c>
      <c r="N2727" s="3" t="s">
        <v>37</v>
      </c>
      <c r="O2727" s="3" t="s">
        <v>151</v>
      </c>
      <c r="P2727" s="3" t="s">
        <v>151</v>
      </c>
      <c r="Q2727" s="3">
        <v>4</v>
      </c>
      <c r="R2727" s="3" t="s">
        <v>85</v>
      </c>
      <c r="S2727" s="3" t="s">
        <v>48</v>
      </c>
      <c r="T2727" s="3">
        <f>COUNTBLANK(shopping_behavior_updated[Customer ID])</f>
        <v>0</v>
      </c>
      <c r="U2727" s="3">
        <f>IF(IFERROR(VLOOKUP(shopping_behavior_updated[[#This Row],[Customer ID]],A2728:$A$3902,1,FALSE),0),1,0)</f>
        <v>0</v>
      </c>
    </row>
    <row r="2728" spans="1:21" x14ac:dyDescent="0.2">
      <c r="A2728" s="3">
        <v>2727</v>
      </c>
      <c r="B2728" s="3">
        <v>33</v>
      </c>
      <c r="C2728" s="3" t="s">
        <v>152</v>
      </c>
      <c r="D2728" s="3" t="s">
        <v>132</v>
      </c>
      <c r="E2728" s="3" t="s">
        <v>66</v>
      </c>
      <c r="F2728" s="3">
        <v>92</v>
      </c>
      <c r="G2728" s="3" t="s">
        <v>150</v>
      </c>
      <c r="H2728" s="3" t="s">
        <v>22</v>
      </c>
      <c r="I2728" s="3" t="s">
        <v>143</v>
      </c>
      <c r="J2728" s="3" t="s">
        <v>24</v>
      </c>
      <c r="K2728" s="3">
        <v>33</v>
      </c>
      <c r="L2728" s="3" t="s">
        <v>151</v>
      </c>
      <c r="M2728" s="3" t="str">
        <f>IF(shopping_behavior_updated[[#This Row],[Subscription Status]]="","desconocido",shopping_behavior_updated[[#This Row],[Subscription Status]])</f>
        <v>No</v>
      </c>
      <c r="N2728" s="3" t="s">
        <v>37</v>
      </c>
      <c r="O2728" s="3" t="s">
        <v>151</v>
      </c>
      <c r="P2728" s="3" t="s">
        <v>151</v>
      </c>
      <c r="Q2728" s="3">
        <v>11</v>
      </c>
      <c r="R2728" s="3" t="s">
        <v>45</v>
      </c>
      <c r="S2728" s="3" t="s">
        <v>75</v>
      </c>
      <c r="T2728" s="3">
        <f>COUNTBLANK(shopping_behavior_updated[Customer ID])</f>
        <v>0</v>
      </c>
      <c r="U2728" s="3">
        <f>IF(IFERROR(VLOOKUP(shopping_behavior_updated[[#This Row],[Customer ID]],A2729:$A$3902,1,FALSE),0),1,0)</f>
        <v>0</v>
      </c>
    </row>
    <row r="2729" spans="1:21" x14ac:dyDescent="0.2">
      <c r="A2729" s="3">
        <v>2728</v>
      </c>
      <c r="B2729" s="3">
        <v>40</v>
      </c>
      <c r="C2729" s="3" t="s">
        <v>152</v>
      </c>
      <c r="D2729" s="3" t="s">
        <v>54</v>
      </c>
      <c r="E2729" s="3" t="s">
        <v>20</v>
      </c>
      <c r="F2729" s="3">
        <v>87</v>
      </c>
      <c r="G2729" s="3" t="s">
        <v>111</v>
      </c>
      <c r="H2729" s="3" t="s">
        <v>22</v>
      </c>
      <c r="I2729" s="3" t="s">
        <v>60</v>
      </c>
      <c r="J2729" s="3" t="s">
        <v>24</v>
      </c>
      <c r="K2729" s="3">
        <v>37</v>
      </c>
      <c r="L2729" s="3" t="s">
        <v>151</v>
      </c>
      <c r="M2729" s="3" t="str">
        <f>IF(shopping_behavior_updated[[#This Row],[Subscription Status]]="","desconocido",shopping_behavior_updated[[#This Row],[Subscription Status]])</f>
        <v>No</v>
      </c>
      <c r="N2729" s="3" t="s">
        <v>69</v>
      </c>
      <c r="O2729" s="3" t="s">
        <v>151</v>
      </c>
      <c r="P2729" s="3" t="s">
        <v>151</v>
      </c>
      <c r="Q2729" s="3">
        <v>47</v>
      </c>
      <c r="R2729" s="3" t="s">
        <v>38</v>
      </c>
      <c r="S2729" s="3" t="s">
        <v>28</v>
      </c>
      <c r="T2729" s="3">
        <f>COUNTBLANK(shopping_behavior_updated[Customer ID])</f>
        <v>0</v>
      </c>
      <c r="U2729" s="3">
        <f>IF(IFERROR(VLOOKUP(shopping_behavior_updated[[#This Row],[Customer ID]],A2730:$A$3902,1,FALSE),0),1,0)</f>
        <v>0</v>
      </c>
    </row>
    <row r="2730" spans="1:21" x14ac:dyDescent="0.2">
      <c r="A2730" s="3">
        <v>2729</v>
      </c>
      <c r="B2730" s="3">
        <v>26</v>
      </c>
      <c r="C2730" s="3" t="s">
        <v>152</v>
      </c>
      <c r="D2730" s="3" t="s">
        <v>86</v>
      </c>
      <c r="E2730" s="3" t="s">
        <v>20</v>
      </c>
      <c r="F2730" s="3">
        <v>28</v>
      </c>
      <c r="G2730" s="3" t="s">
        <v>102</v>
      </c>
      <c r="H2730" s="3" t="s">
        <v>43</v>
      </c>
      <c r="I2730" s="3" t="s">
        <v>68</v>
      </c>
      <c r="J2730" s="3" t="s">
        <v>24</v>
      </c>
      <c r="K2730" s="3">
        <v>4</v>
      </c>
      <c r="L2730" s="3" t="s">
        <v>151</v>
      </c>
      <c r="M2730" s="3" t="str">
        <f>IF(shopping_behavior_updated[[#This Row],[Subscription Status]]="","desconocido",shopping_behavior_updated[[#This Row],[Subscription Status]])</f>
        <v>No</v>
      </c>
      <c r="N2730" s="3" t="s">
        <v>26</v>
      </c>
      <c r="O2730" s="3" t="s">
        <v>151</v>
      </c>
      <c r="P2730" s="3" t="s">
        <v>151</v>
      </c>
      <c r="Q2730" s="3">
        <v>17</v>
      </c>
      <c r="R2730" s="3" t="s">
        <v>85</v>
      </c>
      <c r="S2730" s="3" t="s">
        <v>39</v>
      </c>
      <c r="T2730" s="3">
        <f>COUNTBLANK(shopping_behavior_updated[Customer ID])</f>
        <v>0</v>
      </c>
      <c r="U2730" s="3">
        <f>IF(IFERROR(VLOOKUP(shopping_behavior_updated[[#This Row],[Customer ID]],A2731:$A$3902,1,FALSE),0),1,0)</f>
        <v>0</v>
      </c>
    </row>
    <row r="2731" spans="1:21" x14ac:dyDescent="0.2">
      <c r="A2731" s="3">
        <v>2730</v>
      </c>
      <c r="B2731" s="3">
        <v>31</v>
      </c>
      <c r="C2731" s="3" t="s">
        <v>152</v>
      </c>
      <c r="D2731" s="3" t="s">
        <v>142</v>
      </c>
      <c r="E2731" s="3" t="s">
        <v>66</v>
      </c>
      <c r="F2731" s="3">
        <v>71</v>
      </c>
      <c r="G2731" s="3" t="s">
        <v>55</v>
      </c>
      <c r="H2731" s="3" t="s">
        <v>35</v>
      </c>
      <c r="I2731" s="3" t="s">
        <v>82</v>
      </c>
      <c r="J2731" s="3" t="s">
        <v>52</v>
      </c>
      <c r="K2731" s="3">
        <v>41</v>
      </c>
      <c r="L2731" s="3" t="s">
        <v>151</v>
      </c>
      <c r="M2731" s="3" t="str">
        <f>IF(shopping_behavior_updated[[#This Row],[Subscription Status]]="","desconocido",shopping_behavior_updated[[#This Row],[Subscription Status]])</f>
        <v>No</v>
      </c>
      <c r="N2731" s="3" t="s">
        <v>37</v>
      </c>
      <c r="O2731" s="3" t="s">
        <v>151</v>
      </c>
      <c r="P2731" s="3" t="s">
        <v>151</v>
      </c>
      <c r="Q2731" s="3">
        <v>32</v>
      </c>
      <c r="R2731" s="3" t="s">
        <v>38</v>
      </c>
      <c r="S2731" s="3" t="s">
        <v>87</v>
      </c>
      <c r="T2731" s="3">
        <f>COUNTBLANK(shopping_behavior_updated[Customer ID])</f>
        <v>0</v>
      </c>
      <c r="U2731" s="3">
        <f>IF(IFERROR(VLOOKUP(shopping_behavior_updated[[#This Row],[Customer ID]],A2732:$A$3902,1,FALSE),0),1,0)</f>
        <v>0</v>
      </c>
    </row>
    <row r="2732" spans="1:21" x14ac:dyDescent="0.2">
      <c r="A2732" s="3">
        <v>2731</v>
      </c>
      <c r="B2732" s="3">
        <v>23</v>
      </c>
      <c r="C2732" s="3" t="s">
        <v>152</v>
      </c>
      <c r="D2732" s="3" t="s">
        <v>142</v>
      </c>
      <c r="E2732" s="3" t="s">
        <v>66</v>
      </c>
      <c r="F2732" s="3">
        <v>32</v>
      </c>
      <c r="G2732" s="3" t="s">
        <v>149</v>
      </c>
      <c r="H2732" s="3" t="s">
        <v>43</v>
      </c>
      <c r="I2732" s="3" t="s">
        <v>84</v>
      </c>
      <c r="J2732" s="3" t="s">
        <v>24</v>
      </c>
      <c r="K2732" s="3">
        <v>41</v>
      </c>
      <c r="L2732" s="3" t="s">
        <v>151</v>
      </c>
      <c r="M2732" s="3" t="str">
        <f>IF(shopping_behavior_updated[[#This Row],[Subscription Status]]="","desconocido",shopping_behavior_updated[[#This Row],[Subscription Status]])</f>
        <v>No</v>
      </c>
      <c r="N2732" s="3" t="s">
        <v>73</v>
      </c>
      <c r="O2732" s="3" t="s">
        <v>151</v>
      </c>
      <c r="P2732" s="3" t="s">
        <v>151</v>
      </c>
      <c r="Q2732" s="3">
        <v>37</v>
      </c>
      <c r="R2732" s="3" t="s">
        <v>74</v>
      </c>
      <c r="S2732" s="3" t="s">
        <v>48</v>
      </c>
      <c r="T2732" s="3">
        <f>COUNTBLANK(shopping_behavior_updated[Customer ID])</f>
        <v>0</v>
      </c>
      <c r="U2732" s="3">
        <f>IF(IFERROR(VLOOKUP(shopping_behavior_updated[[#This Row],[Customer ID]],A2733:$A$3902,1,FALSE),0),1,0)</f>
        <v>0</v>
      </c>
    </row>
    <row r="2733" spans="1:21" x14ac:dyDescent="0.2">
      <c r="A2733" s="3">
        <v>2732</v>
      </c>
      <c r="B2733" s="3">
        <v>52</v>
      </c>
      <c r="C2733" s="3" t="s">
        <v>152</v>
      </c>
      <c r="D2733" s="3" t="s">
        <v>65</v>
      </c>
      <c r="E2733" s="3" t="s">
        <v>66</v>
      </c>
      <c r="F2733" s="3">
        <v>33</v>
      </c>
      <c r="G2733" s="3" t="s">
        <v>149</v>
      </c>
      <c r="H2733" s="3" t="s">
        <v>43</v>
      </c>
      <c r="I2733" s="3" t="s">
        <v>107</v>
      </c>
      <c r="J2733" s="3" t="s">
        <v>52</v>
      </c>
      <c r="K2733" s="3">
        <v>25</v>
      </c>
      <c r="L2733" s="3" t="s">
        <v>151</v>
      </c>
      <c r="M2733" s="3" t="str">
        <f>IF(shopping_behavior_updated[[#This Row],[Subscription Status]]="","desconocido",shopping_behavior_updated[[#This Row],[Subscription Status]])</f>
        <v>No</v>
      </c>
      <c r="N2733" s="3" t="s">
        <v>69</v>
      </c>
      <c r="O2733" s="3" t="s">
        <v>151</v>
      </c>
      <c r="P2733" s="3" t="s">
        <v>151</v>
      </c>
      <c r="Q2733" s="3">
        <v>44</v>
      </c>
      <c r="R2733" s="3" t="s">
        <v>74</v>
      </c>
      <c r="S2733" s="3" t="s">
        <v>57</v>
      </c>
      <c r="T2733" s="3">
        <f>COUNTBLANK(shopping_behavior_updated[Customer ID])</f>
        <v>0</v>
      </c>
      <c r="U2733" s="3">
        <f>IF(IFERROR(VLOOKUP(shopping_behavior_updated[[#This Row],[Customer ID]],A2734:$A$3902,1,FALSE),0),1,0)</f>
        <v>0</v>
      </c>
    </row>
    <row r="2734" spans="1:21" x14ac:dyDescent="0.2">
      <c r="A2734" s="3">
        <v>2733</v>
      </c>
      <c r="B2734" s="3">
        <v>21</v>
      </c>
      <c r="C2734" s="3" t="s">
        <v>152</v>
      </c>
      <c r="D2734" s="3" t="s">
        <v>124</v>
      </c>
      <c r="E2734" s="3" t="s">
        <v>20</v>
      </c>
      <c r="F2734" s="3">
        <v>75</v>
      </c>
      <c r="G2734" s="3" t="s">
        <v>78</v>
      </c>
      <c r="H2734" s="3" t="s">
        <v>22</v>
      </c>
      <c r="I2734" s="3" t="s">
        <v>120</v>
      </c>
      <c r="J2734" s="3" t="s">
        <v>24</v>
      </c>
      <c r="K2734" s="3">
        <v>42</v>
      </c>
      <c r="L2734" s="3" t="s">
        <v>151</v>
      </c>
      <c r="M2734" s="3" t="str">
        <f>IF(shopping_behavior_updated[[#This Row],[Subscription Status]]="","desconocido",shopping_behavior_updated[[#This Row],[Subscription Status]])</f>
        <v>No</v>
      </c>
      <c r="N2734" s="3" t="s">
        <v>73</v>
      </c>
      <c r="O2734" s="3" t="s">
        <v>151</v>
      </c>
      <c r="P2734" s="3" t="s">
        <v>151</v>
      </c>
      <c r="Q2734" s="3">
        <v>27</v>
      </c>
      <c r="R2734" s="3" t="s">
        <v>85</v>
      </c>
      <c r="S2734" s="3" t="s">
        <v>96</v>
      </c>
      <c r="T2734" s="3">
        <f>COUNTBLANK(shopping_behavior_updated[Customer ID])</f>
        <v>0</v>
      </c>
      <c r="U2734" s="3">
        <f>IF(IFERROR(VLOOKUP(shopping_behavior_updated[[#This Row],[Customer ID]],A2735:$A$3902,1,FALSE),0),1,0)</f>
        <v>0</v>
      </c>
    </row>
    <row r="2735" spans="1:21" x14ac:dyDescent="0.2">
      <c r="A2735" s="3">
        <v>2734</v>
      </c>
      <c r="B2735" s="3">
        <v>31</v>
      </c>
      <c r="C2735" s="3" t="s">
        <v>152</v>
      </c>
      <c r="D2735" s="3" t="s">
        <v>131</v>
      </c>
      <c r="E2735" s="3" t="s">
        <v>66</v>
      </c>
      <c r="F2735" s="3">
        <v>83</v>
      </c>
      <c r="G2735" s="3" t="s">
        <v>97</v>
      </c>
      <c r="H2735" s="3" t="s">
        <v>43</v>
      </c>
      <c r="I2735" s="3" t="s">
        <v>135</v>
      </c>
      <c r="J2735" s="3" t="s">
        <v>52</v>
      </c>
      <c r="K2735" s="3">
        <v>47</v>
      </c>
      <c r="L2735" s="3" t="s">
        <v>151</v>
      </c>
      <c r="M2735" s="3" t="str">
        <f>IF(shopping_behavior_updated[[#This Row],[Subscription Status]]="","desconocido",shopping_behavior_updated[[#This Row],[Subscription Status]])</f>
        <v>No</v>
      </c>
      <c r="N2735" s="3" t="s">
        <v>26</v>
      </c>
      <c r="O2735" s="3" t="s">
        <v>151</v>
      </c>
      <c r="P2735" s="3" t="s">
        <v>151</v>
      </c>
      <c r="Q2735" s="3">
        <v>46</v>
      </c>
      <c r="R2735" s="3" t="s">
        <v>45</v>
      </c>
      <c r="S2735" s="3" t="s">
        <v>48</v>
      </c>
      <c r="T2735" s="3">
        <f>COUNTBLANK(shopping_behavior_updated[Customer ID])</f>
        <v>0</v>
      </c>
      <c r="U2735" s="3">
        <f>IF(IFERROR(VLOOKUP(shopping_behavior_updated[[#This Row],[Customer ID]],A2736:$A$3902,1,FALSE),0),1,0)</f>
        <v>0</v>
      </c>
    </row>
    <row r="2736" spans="1:21" x14ac:dyDescent="0.2">
      <c r="A2736" s="3">
        <v>2735</v>
      </c>
      <c r="B2736" s="3">
        <v>63</v>
      </c>
      <c r="C2736" s="3" t="s">
        <v>152</v>
      </c>
      <c r="D2736" s="3" t="s">
        <v>33</v>
      </c>
      <c r="E2736" s="3" t="s">
        <v>20</v>
      </c>
      <c r="F2736" s="3">
        <v>93</v>
      </c>
      <c r="G2736" s="3" t="s">
        <v>83</v>
      </c>
      <c r="H2736" s="3" t="s">
        <v>91</v>
      </c>
      <c r="I2736" s="3" t="s">
        <v>133</v>
      </c>
      <c r="J2736" s="3" t="s">
        <v>52</v>
      </c>
      <c r="K2736" s="3">
        <v>27</v>
      </c>
      <c r="L2736" s="3" t="s">
        <v>151</v>
      </c>
      <c r="M2736" s="3" t="str">
        <f>IF(shopping_behavior_updated[[#This Row],[Subscription Status]]="","desconocido",shopping_behavior_updated[[#This Row],[Subscription Status]])</f>
        <v>No</v>
      </c>
      <c r="N2736" s="3" t="s">
        <v>69</v>
      </c>
      <c r="O2736" s="3" t="s">
        <v>151</v>
      </c>
      <c r="P2736" s="3" t="s">
        <v>151</v>
      </c>
      <c r="Q2736" s="3">
        <v>13</v>
      </c>
      <c r="R2736" s="3" t="s">
        <v>32</v>
      </c>
      <c r="S2736" s="3" t="s">
        <v>75</v>
      </c>
      <c r="T2736" s="3">
        <f>COUNTBLANK(shopping_behavior_updated[Customer ID])</f>
        <v>0</v>
      </c>
      <c r="U2736" s="3">
        <f>IF(IFERROR(VLOOKUP(shopping_behavior_updated[[#This Row],[Customer ID]],A2737:$A$3902,1,FALSE),0),1,0)</f>
        <v>0</v>
      </c>
    </row>
    <row r="2737" spans="1:21" x14ac:dyDescent="0.2">
      <c r="A2737" s="3">
        <v>2736</v>
      </c>
      <c r="B2737" s="3">
        <v>46</v>
      </c>
      <c r="C2737" s="3" t="s">
        <v>152</v>
      </c>
      <c r="D2737" s="3" t="s">
        <v>86</v>
      </c>
      <c r="E2737" s="3" t="s">
        <v>20</v>
      </c>
      <c r="F2737" s="3">
        <v>29</v>
      </c>
      <c r="G2737" s="3" t="s">
        <v>98</v>
      </c>
      <c r="H2737" s="3" t="s">
        <v>43</v>
      </c>
      <c r="I2737" s="3" t="s">
        <v>133</v>
      </c>
      <c r="J2737" s="3" t="s">
        <v>36</v>
      </c>
      <c r="K2737" s="3">
        <v>3</v>
      </c>
      <c r="L2737" s="3" t="s">
        <v>151</v>
      </c>
      <c r="M2737" s="3" t="str">
        <f>IF(shopping_behavior_updated[[#This Row],[Subscription Status]]="","desconocido",shopping_behavior_updated[[#This Row],[Subscription Status]])</f>
        <v>No</v>
      </c>
      <c r="N2737" s="3" t="s">
        <v>26</v>
      </c>
      <c r="O2737" s="3" t="s">
        <v>151</v>
      </c>
      <c r="P2737" s="3" t="s">
        <v>151</v>
      </c>
      <c r="Q2737" s="3">
        <v>2</v>
      </c>
      <c r="R2737" s="3" t="s">
        <v>45</v>
      </c>
      <c r="S2737" s="3" t="s">
        <v>75</v>
      </c>
      <c r="T2737" s="3">
        <f>COUNTBLANK(shopping_behavior_updated[Customer ID])</f>
        <v>0</v>
      </c>
      <c r="U2737" s="3">
        <f>IF(IFERROR(VLOOKUP(shopping_behavior_updated[[#This Row],[Customer ID]],A2738:$A$3902,1,FALSE),0),1,0)</f>
        <v>0</v>
      </c>
    </row>
    <row r="2738" spans="1:21" x14ac:dyDescent="0.2">
      <c r="A2738" s="3">
        <v>2737</v>
      </c>
      <c r="B2738" s="3">
        <v>44</v>
      </c>
      <c r="C2738" s="3" t="s">
        <v>152</v>
      </c>
      <c r="D2738" s="3" t="s">
        <v>103</v>
      </c>
      <c r="E2738" s="3" t="s">
        <v>20</v>
      </c>
      <c r="F2738" s="3">
        <v>25</v>
      </c>
      <c r="G2738" s="3" t="s">
        <v>55</v>
      </c>
      <c r="H2738" s="3" t="s">
        <v>43</v>
      </c>
      <c r="I2738" s="3" t="s">
        <v>68</v>
      </c>
      <c r="J2738" s="3" t="s">
        <v>36</v>
      </c>
      <c r="K2738" s="3">
        <v>48</v>
      </c>
      <c r="L2738" s="3" t="s">
        <v>151</v>
      </c>
      <c r="M2738" s="3" t="str">
        <f>IF(shopping_behavior_updated[[#This Row],[Subscription Status]]="","desconocido",shopping_behavior_updated[[#This Row],[Subscription Status]])</f>
        <v>No</v>
      </c>
      <c r="N2738" s="3" t="s">
        <v>73</v>
      </c>
      <c r="O2738" s="3" t="s">
        <v>151</v>
      </c>
      <c r="P2738" s="3" t="s">
        <v>151</v>
      </c>
      <c r="Q2738" s="3">
        <v>45</v>
      </c>
      <c r="R2738" s="3" t="s">
        <v>38</v>
      </c>
      <c r="S2738" s="3" t="s">
        <v>48</v>
      </c>
      <c r="T2738" s="3">
        <f>COUNTBLANK(shopping_behavior_updated[Customer ID])</f>
        <v>0</v>
      </c>
      <c r="U2738" s="3">
        <f>IF(IFERROR(VLOOKUP(shopping_behavior_updated[[#This Row],[Customer ID]],A2739:$A$3902,1,FALSE),0),1,0)</f>
        <v>0</v>
      </c>
    </row>
    <row r="2739" spans="1:21" x14ac:dyDescent="0.2">
      <c r="A2739" s="3">
        <v>2738</v>
      </c>
      <c r="B2739" s="3">
        <v>57</v>
      </c>
      <c r="C2739" s="3" t="s">
        <v>152</v>
      </c>
      <c r="D2739" s="3" t="s">
        <v>105</v>
      </c>
      <c r="E2739" s="3" t="s">
        <v>66</v>
      </c>
      <c r="F2739" s="3">
        <v>76</v>
      </c>
      <c r="G2739" s="3" t="s">
        <v>97</v>
      </c>
      <c r="H2739" s="3" t="s">
        <v>35</v>
      </c>
      <c r="I2739" s="3" t="s">
        <v>125</v>
      </c>
      <c r="J2739" s="3" t="s">
        <v>36</v>
      </c>
      <c r="K2739" s="3">
        <v>44</v>
      </c>
      <c r="L2739" s="3" t="s">
        <v>151</v>
      </c>
      <c r="M2739" s="3" t="str">
        <f>IF(shopping_behavior_updated[[#This Row],[Subscription Status]]="","desconocido",shopping_behavior_updated[[#This Row],[Subscription Status]])</f>
        <v>No</v>
      </c>
      <c r="N2739" s="3" t="s">
        <v>37</v>
      </c>
      <c r="O2739" s="3" t="s">
        <v>151</v>
      </c>
      <c r="P2739" s="3" t="s">
        <v>151</v>
      </c>
      <c r="Q2739" s="3">
        <v>35</v>
      </c>
      <c r="R2739" s="3" t="s">
        <v>32</v>
      </c>
      <c r="S2739" s="3" t="s">
        <v>96</v>
      </c>
      <c r="T2739" s="3">
        <f>COUNTBLANK(shopping_behavior_updated[Customer ID])</f>
        <v>0</v>
      </c>
      <c r="U2739" s="3">
        <f>IF(IFERROR(VLOOKUP(shopping_behavior_updated[[#This Row],[Customer ID]],A2740:$A$3902,1,FALSE),0),1,0)</f>
        <v>0</v>
      </c>
    </row>
    <row r="2740" spans="1:21" x14ac:dyDescent="0.2">
      <c r="A2740" s="3">
        <v>2739</v>
      </c>
      <c r="B2740" s="3">
        <v>50</v>
      </c>
      <c r="C2740" s="3" t="s">
        <v>152</v>
      </c>
      <c r="D2740" s="3" t="s">
        <v>49</v>
      </c>
      <c r="E2740" s="3" t="s">
        <v>41</v>
      </c>
      <c r="F2740" s="3">
        <v>81</v>
      </c>
      <c r="G2740" s="3" t="s">
        <v>122</v>
      </c>
      <c r="H2740" s="3" t="s">
        <v>43</v>
      </c>
      <c r="I2740" s="3" t="s">
        <v>60</v>
      </c>
      <c r="J2740" s="3" t="s">
        <v>52</v>
      </c>
      <c r="K2740" s="3">
        <v>43</v>
      </c>
      <c r="L2740" s="3" t="s">
        <v>151</v>
      </c>
      <c r="M2740" s="3" t="str">
        <f>IF(shopping_behavior_updated[[#This Row],[Subscription Status]]="","desconocido",shopping_behavior_updated[[#This Row],[Subscription Status]])</f>
        <v>No</v>
      </c>
      <c r="N2740" s="3" t="s">
        <v>69</v>
      </c>
      <c r="O2740" s="3" t="s">
        <v>151</v>
      </c>
      <c r="P2740" s="3" t="s">
        <v>151</v>
      </c>
      <c r="Q2740" s="3">
        <v>39</v>
      </c>
      <c r="R2740" s="3" t="s">
        <v>27</v>
      </c>
      <c r="S2740" s="3" t="s">
        <v>96</v>
      </c>
      <c r="T2740" s="3">
        <f>COUNTBLANK(shopping_behavior_updated[Customer ID])</f>
        <v>0</v>
      </c>
      <c r="U2740" s="3">
        <f>IF(IFERROR(VLOOKUP(shopping_behavior_updated[[#This Row],[Customer ID]],A2741:$A$3902,1,FALSE),0),1,0)</f>
        <v>0</v>
      </c>
    </row>
    <row r="2741" spans="1:21" x14ac:dyDescent="0.2">
      <c r="A2741" s="3">
        <v>2740</v>
      </c>
      <c r="B2741" s="3">
        <v>33</v>
      </c>
      <c r="C2741" s="3" t="s">
        <v>152</v>
      </c>
      <c r="D2741" s="3" t="s">
        <v>54</v>
      </c>
      <c r="E2741" s="3" t="s">
        <v>20</v>
      </c>
      <c r="F2741" s="3">
        <v>80</v>
      </c>
      <c r="G2741" s="3" t="s">
        <v>119</v>
      </c>
      <c r="H2741" s="3" t="s">
        <v>91</v>
      </c>
      <c r="I2741" s="3" t="s">
        <v>143</v>
      </c>
      <c r="J2741" s="3" t="s">
        <v>24</v>
      </c>
      <c r="K2741" s="3">
        <v>25</v>
      </c>
      <c r="L2741" s="3" t="s">
        <v>151</v>
      </c>
      <c r="M2741" s="3" t="str">
        <f>IF(shopping_behavior_updated[[#This Row],[Subscription Status]]="","desconocido",shopping_behavior_updated[[#This Row],[Subscription Status]])</f>
        <v>No</v>
      </c>
      <c r="N2741" s="3" t="s">
        <v>73</v>
      </c>
      <c r="O2741" s="3" t="s">
        <v>151</v>
      </c>
      <c r="P2741" s="3" t="s">
        <v>151</v>
      </c>
      <c r="Q2741" s="3">
        <v>39</v>
      </c>
      <c r="R2741" s="3" t="s">
        <v>38</v>
      </c>
      <c r="S2741" s="3" t="s">
        <v>96</v>
      </c>
      <c r="T2741" s="3">
        <f>COUNTBLANK(shopping_behavior_updated[Customer ID])</f>
        <v>0</v>
      </c>
      <c r="U2741" s="3">
        <f>IF(IFERROR(VLOOKUP(shopping_behavior_updated[[#This Row],[Customer ID]],A2742:$A$3902,1,FALSE),0),1,0)</f>
        <v>0</v>
      </c>
    </row>
    <row r="2742" spans="1:21" x14ac:dyDescent="0.2">
      <c r="A2742" s="3">
        <v>2741</v>
      </c>
      <c r="B2742" s="3">
        <v>19</v>
      </c>
      <c r="C2742" s="3" t="s">
        <v>152</v>
      </c>
      <c r="D2742" s="3" t="s">
        <v>88</v>
      </c>
      <c r="E2742" s="3" t="s">
        <v>66</v>
      </c>
      <c r="F2742" s="3">
        <v>70</v>
      </c>
      <c r="G2742" s="3" t="s">
        <v>137</v>
      </c>
      <c r="H2742" s="3" t="s">
        <v>43</v>
      </c>
      <c r="I2742" s="3" t="s">
        <v>92</v>
      </c>
      <c r="J2742" s="3" t="s">
        <v>52</v>
      </c>
      <c r="K2742" s="3">
        <v>49</v>
      </c>
      <c r="L2742" s="3" t="s">
        <v>151</v>
      </c>
      <c r="M2742" s="3" t="str">
        <f>IF(shopping_behavior_updated[[#This Row],[Subscription Status]]="","desconocido",shopping_behavior_updated[[#This Row],[Subscription Status]])</f>
        <v>No</v>
      </c>
      <c r="N2742" s="3" t="s">
        <v>37</v>
      </c>
      <c r="O2742" s="3" t="s">
        <v>151</v>
      </c>
      <c r="P2742" s="3" t="s">
        <v>151</v>
      </c>
      <c r="Q2742" s="3">
        <v>34</v>
      </c>
      <c r="R2742" s="3" t="s">
        <v>74</v>
      </c>
      <c r="S2742" s="3" t="s">
        <v>28</v>
      </c>
      <c r="T2742" s="3">
        <f>COUNTBLANK(shopping_behavior_updated[Customer ID])</f>
        <v>0</v>
      </c>
      <c r="U2742" s="3">
        <f>IF(IFERROR(VLOOKUP(shopping_behavior_updated[[#This Row],[Customer ID]],A2743:$A$3902,1,FALSE),0),1,0)</f>
        <v>0</v>
      </c>
    </row>
    <row r="2743" spans="1:21" x14ac:dyDescent="0.2">
      <c r="A2743" s="3">
        <v>2742</v>
      </c>
      <c r="B2743" s="3">
        <v>68</v>
      </c>
      <c r="C2743" s="3" t="s">
        <v>152</v>
      </c>
      <c r="D2743" s="3" t="s">
        <v>80</v>
      </c>
      <c r="E2743" s="3" t="s">
        <v>20</v>
      </c>
      <c r="F2743" s="3">
        <v>81</v>
      </c>
      <c r="G2743" s="3" t="s">
        <v>30</v>
      </c>
      <c r="H2743" s="3" t="s">
        <v>22</v>
      </c>
      <c r="I2743" s="3" t="s">
        <v>133</v>
      </c>
      <c r="J2743" s="3" t="s">
        <v>56</v>
      </c>
      <c r="K2743" s="3">
        <v>49</v>
      </c>
      <c r="L2743" s="3" t="s">
        <v>151</v>
      </c>
      <c r="M2743" s="3" t="str">
        <f>IF(shopping_behavior_updated[[#This Row],[Subscription Status]]="","desconocido",shopping_behavior_updated[[#This Row],[Subscription Status]])</f>
        <v>No</v>
      </c>
      <c r="N2743" s="3" t="s">
        <v>69</v>
      </c>
      <c r="O2743" s="3" t="s">
        <v>151</v>
      </c>
      <c r="P2743" s="3" t="s">
        <v>151</v>
      </c>
      <c r="Q2743" s="3">
        <v>41</v>
      </c>
      <c r="R2743" s="3" t="s">
        <v>27</v>
      </c>
      <c r="S2743" s="3" t="s">
        <v>87</v>
      </c>
      <c r="T2743" s="3">
        <f>COUNTBLANK(shopping_behavior_updated[Customer ID])</f>
        <v>0</v>
      </c>
      <c r="U2743" s="3">
        <f>IF(IFERROR(VLOOKUP(shopping_behavior_updated[[#This Row],[Customer ID]],A2744:$A$3902,1,FALSE),0),1,0)</f>
        <v>0</v>
      </c>
    </row>
    <row r="2744" spans="1:21" x14ac:dyDescent="0.2">
      <c r="A2744" s="3">
        <v>2743</v>
      </c>
      <c r="B2744" s="3">
        <v>27</v>
      </c>
      <c r="C2744" s="3" t="s">
        <v>152</v>
      </c>
      <c r="D2744" s="3" t="s">
        <v>70</v>
      </c>
      <c r="E2744" s="3" t="s">
        <v>41</v>
      </c>
      <c r="F2744" s="3">
        <v>86</v>
      </c>
      <c r="G2744" s="3" t="s">
        <v>104</v>
      </c>
      <c r="H2744" s="3" t="s">
        <v>43</v>
      </c>
      <c r="I2744" s="3" t="s">
        <v>93</v>
      </c>
      <c r="J2744" s="3" t="s">
        <v>36</v>
      </c>
      <c r="K2744" s="3">
        <v>39</v>
      </c>
      <c r="L2744" s="3" t="s">
        <v>151</v>
      </c>
      <c r="M2744" s="3" t="str">
        <f>IF(shopping_behavior_updated[[#This Row],[Subscription Status]]="","desconocido",shopping_behavior_updated[[#This Row],[Subscription Status]])</f>
        <v>No</v>
      </c>
      <c r="N2744" s="3" t="s">
        <v>37</v>
      </c>
      <c r="O2744" s="3" t="s">
        <v>151</v>
      </c>
      <c r="P2744" s="3" t="s">
        <v>151</v>
      </c>
      <c r="Q2744" s="3">
        <v>47</v>
      </c>
      <c r="R2744" s="3" t="s">
        <v>85</v>
      </c>
      <c r="S2744" s="3" t="s">
        <v>48</v>
      </c>
      <c r="T2744" s="3">
        <f>COUNTBLANK(shopping_behavior_updated[Customer ID])</f>
        <v>0</v>
      </c>
      <c r="U2744" s="3">
        <f>IF(IFERROR(VLOOKUP(shopping_behavior_updated[[#This Row],[Customer ID]],A2745:$A$3902,1,FALSE),0),1,0)</f>
        <v>0</v>
      </c>
    </row>
    <row r="2745" spans="1:21" x14ac:dyDescent="0.2">
      <c r="A2745" s="3">
        <v>2744</v>
      </c>
      <c r="B2745" s="3">
        <v>61</v>
      </c>
      <c r="C2745" s="3" t="s">
        <v>152</v>
      </c>
      <c r="D2745" s="3" t="s">
        <v>132</v>
      </c>
      <c r="E2745" s="3" t="s">
        <v>66</v>
      </c>
      <c r="F2745" s="3">
        <v>94</v>
      </c>
      <c r="G2745" s="3" t="s">
        <v>126</v>
      </c>
      <c r="H2745" s="3" t="s">
        <v>35</v>
      </c>
      <c r="I2745" s="3" t="s">
        <v>117</v>
      </c>
      <c r="J2745" s="3" t="s">
        <v>56</v>
      </c>
      <c r="K2745" s="3">
        <v>41</v>
      </c>
      <c r="L2745" s="3" t="s">
        <v>151</v>
      </c>
      <c r="M2745" s="3" t="str">
        <f>IF(shopping_behavior_updated[[#This Row],[Subscription Status]]="","desconocido",shopping_behavior_updated[[#This Row],[Subscription Status]])</f>
        <v>No</v>
      </c>
      <c r="N2745" s="3" t="s">
        <v>69</v>
      </c>
      <c r="O2745" s="3" t="s">
        <v>151</v>
      </c>
      <c r="P2745" s="3" t="s">
        <v>151</v>
      </c>
      <c r="Q2745" s="3">
        <v>17</v>
      </c>
      <c r="R2745" s="3" t="s">
        <v>27</v>
      </c>
      <c r="S2745" s="3" t="s">
        <v>57</v>
      </c>
      <c r="T2745" s="3">
        <f>COUNTBLANK(shopping_behavior_updated[Customer ID])</f>
        <v>0</v>
      </c>
      <c r="U2745" s="3">
        <f>IF(IFERROR(VLOOKUP(shopping_behavior_updated[[#This Row],[Customer ID]],A2746:$A$3902,1,FALSE),0),1,0)</f>
        <v>0</v>
      </c>
    </row>
    <row r="2746" spans="1:21" x14ac:dyDescent="0.2">
      <c r="A2746" s="3">
        <v>2745</v>
      </c>
      <c r="B2746" s="3">
        <v>38</v>
      </c>
      <c r="C2746" s="3" t="s">
        <v>152</v>
      </c>
      <c r="D2746" s="3" t="s">
        <v>54</v>
      </c>
      <c r="E2746" s="3" t="s">
        <v>20</v>
      </c>
      <c r="F2746" s="3">
        <v>66</v>
      </c>
      <c r="G2746" s="3" t="s">
        <v>50</v>
      </c>
      <c r="H2746" s="3" t="s">
        <v>43</v>
      </c>
      <c r="I2746" s="3" t="s">
        <v>64</v>
      </c>
      <c r="J2746" s="3" t="s">
        <v>24</v>
      </c>
      <c r="K2746" s="3">
        <v>33</v>
      </c>
      <c r="L2746" s="3" t="s">
        <v>151</v>
      </c>
      <c r="M2746" s="3" t="str">
        <f>IF(shopping_behavior_updated[[#This Row],[Subscription Status]]="","desconocido",shopping_behavior_updated[[#This Row],[Subscription Status]])</f>
        <v>No</v>
      </c>
      <c r="N2746" s="3" t="s">
        <v>73</v>
      </c>
      <c r="O2746" s="3" t="s">
        <v>151</v>
      </c>
      <c r="P2746" s="3" t="s">
        <v>151</v>
      </c>
      <c r="Q2746" s="3">
        <v>40</v>
      </c>
      <c r="R2746" s="3" t="s">
        <v>38</v>
      </c>
      <c r="S2746" s="3" t="s">
        <v>87</v>
      </c>
      <c r="T2746" s="3">
        <f>COUNTBLANK(shopping_behavior_updated[Customer ID])</f>
        <v>0</v>
      </c>
      <c r="U2746" s="3">
        <f>IF(IFERROR(VLOOKUP(shopping_behavior_updated[[#This Row],[Customer ID]],A2747:$A$3902,1,FALSE),0),1,0)</f>
        <v>0</v>
      </c>
    </row>
    <row r="2747" spans="1:21" x14ac:dyDescent="0.2">
      <c r="A2747" s="3">
        <v>2746</v>
      </c>
      <c r="B2747" s="3">
        <v>28</v>
      </c>
      <c r="C2747" s="3" t="s">
        <v>152</v>
      </c>
      <c r="D2747" s="3" t="s">
        <v>136</v>
      </c>
      <c r="E2747" s="3" t="s">
        <v>41</v>
      </c>
      <c r="F2747" s="3">
        <v>98</v>
      </c>
      <c r="G2747" s="3" t="s">
        <v>150</v>
      </c>
      <c r="H2747" s="3" t="s">
        <v>43</v>
      </c>
      <c r="I2747" s="3" t="s">
        <v>135</v>
      </c>
      <c r="J2747" s="3" t="s">
        <v>52</v>
      </c>
      <c r="K2747" s="3">
        <v>41</v>
      </c>
      <c r="L2747" s="3" t="s">
        <v>151</v>
      </c>
      <c r="M2747" s="3" t="str">
        <f>IF(shopping_behavior_updated[[#This Row],[Subscription Status]]="","desconocido",shopping_behavior_updated[[#This Row],[Subscription Status]])</f>
        <v>No</v>
      </c>
      <c r="N2747" s="3" t="s">
        <v>53</v>
      </c>
      <c r="O2747" s="3" t="s">
        <v>151</v>
      </c>
      <c r="P2747" s="3" t="s">
        <v>151</v>
      </c>
      <c r="Q2747" s="3">
        <v>44</v>
      </c>
      <c r="R2747" s="3" t="s">
        <v>45</v>
      </c>
      <c r="S2747" s="3" t="s">
        <v>75</v>
      </c>
      <c r="T2747" s="3">
        <f>COUNTBLANK(shopping_behavior_updated[Customer ID])</f>
        <v>0</v>
      </c>
      <c r="U2747" s="3">
        <f>IF(IFERROR(VLOOKUP(shopping_behavior_updated[[#This Row],[Customer ID]],A2748:$A$3902,1,FALSE),0),1,0)</f>
        <v>0</v>
      </c>
    </row>
    <row r="2748" spans="1:21" x14ac:dyDescent="0.2">
      <c r="A2748" s="3">
        <v>2747</v>
      </c>
      <c r="B2748" s="3">
        <v>39</v>
      </c>
      <c r="C2748" s="3" t="s">
        <v>152</v>
      </c>
      <c r="D2748" s="3" t="s">
        <v>103</v>
      </c>
      <c r="E2748" s="3" t="s">
        <v>20</v>
      </c>
      <c r="F2748" s="3">
        <v>25</v>
      </c>
      <c r="G2748" s="3" t="s">
        <v>122</v>
      </c>
      <c r="H2748" s="3" t="s">
        <v>43</v>
      </c>
      <c r="I2748" s="3" t="s">
        <v>120</v>
      </c>
      <c r="J2748" s="3" t="s">
        <v>56</v>
      </c>
      <c r="K2748" s="3">
        <v>37</v>
      </c>
      <c r="L2748" s="3" t="s">
        <v>151</v>
      </c>
      <c r="M2748" s="3" t="str">
        <f>IF(shopping_behavior_updated[[#This Row],[Subscription Status]]="","desconocido",shopping_behavior_updated[[#This Row],[Subscription Status]])</f>
        <v>No</v>
      </c>
      <c r="N2748" s="3" t="s">
        <v>53</v>
      </c>
      <c r="O2748" s="3" t="s">
        <v>151</v>
      </c>
      <c r="P2748" s="3" t="s">
        <v>151</v>
      </c>
      <c r="Q2748" s="3">
        <v>21</v>
      </c>
      <c r="R2748" s="3" t="s">
        <v>45</v>
      </c>
      <c r="S2748" s="3" t="s">
        <v>96</v>
      </c>
      <c r="T2748" s="3">
        <f>COUNTBLANK(shopping_behavior_updated[Customer ID])</f>
        <v>0</v>
      </c>
      <c r="U2748" s="3">
        <f>IF(IFERROR(VLOOKUP(shopping_behavior_updated[[#This Row],[Customer ID]],A2749:$A$3902,1,FALSE),0),1,0)</f>
        <v>0</v>
      </c>
    </row>
    <row r="2749" spans="1:21" x14ac:dyDescent="0.2">
      <c r="A2749" s="3">
        <v>2748</v>
      </c>
      <c r="B2749" s="3">
        <v>18</v>
      </c>
      <c r="C2749" s="3" t="s">
        <v>152</v>
      </c>
      <c r="D2749" s="3" t="s">
        <v>33</v>
      </c>
      <c r="E2749" s="3" t="s">
        <v>20</v>
      </c>
      <c r="F2749" s="3">
        <v>62</v>
      </c>
      <c r="G2749" s="3" t="s">
        <v>63</v>
      </c>
      <c r="H2749" s="3" t="s">
        <v>43</v>
      </c>
      <c r="I2749" s="3" t="s">
        <v>84</v>
      </c>
      <c r="J2749" s="3" t="s">
        <v>24</v>
      </c>
      <c r="K2749" s="3">
        <v>31</v>
      </c>
      <c r="L2749" s="3" t="s">
        <v>151</v>
      </c>
      <c r="M2749" s="3" t="str">
        <f>IF(shopping_behavior_updated[[#This Row],[Subscription Status]]="","desconocido",shopping_behavior_updated[[#This Row],[Subscription Status]])</f>
        <v>No</v>
      </c>
      <c r="N2749" s="3" t="s">
        <v>37</v>
      </c>
      <c r="O2749" s="3" t="s">
        <v>151</v>
      </c>
      <c r="P2749" s="3" t="s">
        <v>151</v>
      </c>
      <c r="Q2749" s="3">
        <v>21</v>
      </c>
      <c r="R2749" s="3" t="s">
        <v>38</v>
      </c>
      <c r="S2749" s="3" t="s">
        <v>96</v>
      </c>
      <c r="T2749" s="3">
        <f>COUNTBLANK(shopping_behavior_updated[Customer ID])</f>
        <v>0</v>
      </c>
      <c r="U2749" s="3">
        <f>IF(IFERROR(VLOOKUP(shopping_behavior_updated[[#This Row],[Customer ID]],A2750:$A$3902,1,FALSE),0),1,0)</f>
        <v>0</v>
      </c>
    </row>
    <row r="2750" spans="1:21" x14ac:dyDescent="0.2">
      <c r="A2750" s="3">
        <v>2749</v>
      </c>
      <c r="B2750" s="3">
        <v>24</v>
      </c>
      <c r="C2750" s="3" t="s">
        <v>152</v>
      </c>
      <c r="D2750" s="3" t="s">
        <v>101</v>
      </c>
      <c r="E2750" s="3" t="s">
        <v>62</v>
      </c>
      <c r="F2750" s="3">
        <v>98</v>
      </c>
      <c r="G2750" s="3" t="s">
        <v>140</v>
      </c>
      <c r="H2750" s="3" t="s">
        <v>22</v>
      </c>
      <c r="I2750" s="3" t="s">
        <v>47</v>
      </c>
      <c r="J2750" s="3" t="s">
        <v>36</v>
      </c>
      <c r="K2750" s="3">
        <v>3</v>
      </c>
      <c r="L2750" s="3" t="s">
        <v>151</v>
      </c>
      <c r="M2750" s="3" t="str">
        <f>IF(shopping_behavior_updated[[#This Row],[Subscription Status]]="","desconocido",shopping_behavior_updated[[#This Row],[Subscription Status]])</f>
        <v>No</v>
      </c>
      <c r="N2750" s="3" t="s">
        <v>37</v>
      </c>
      <c r="O2750" s="3" t="s">
        <v>151</v>
      </c>
      <c r="P2750" s="3" t="s">
        <v>151</v>
      </c>
      <c r="Q2750" s="3">
        <v>16</v>
      </c>
      <c r="R2750" s="3" t="s">
        <v>27</v>
      </c>
      <c r="S2750" s="3" t="s">
        <v>48</v>
      </c>
      <c r="T2750" s="3">
        <f>COUNTBLANK(shopping_behavior_updated[Customer ID])</f>
        <v>0</v>
      </c>
      <c r="U2750" s="3">
        <f>IF(IFERROR(VLOOKUP(shopping_behavior_updated[[#This Row],[Customer ID]],A2751:$A$3902,1,FALSE),0),1,0)</f>
        <v>0</v>
      </c>
    </row>
    <row r="2751" spans="1:21" x14ac:dyDescent="0.2">
      <c r="A2751" s="3">
        <v>2750</v>
      </c>
      <c r="B2751" s="3">
        <v>64</v>
      </c>
      <c r="C2751" s="3" t="s">
        <v>152</v>
      </c>
      <c r="D2751" s="3" t="s">
        <v>101</v>
      </c>
      <c r="E2751" s="3" t="s">
        <v>62</v>
      </c>
      <c r="F2751" s="3">
        <v>53</v>
      </c>
      <c r="G2751" s="3" t="s">
        <v>128</v>
      </c>
      <c r="H2751" s="3" t="s">
        <v>43</v>
      </c>
      <c r="I2751" s="3" t="s">
        <v>108</v>
      </c>
      <c r="J2751" s="3" t="s">
        <v>36</v>
      </c>
      <c r="K2751" s="3">
        <v>34</v>
      </c>
      <c r="L2751" s="3" t="s">
        <v>151</v>
      </c>
      <c r="M2751" s="3" t="str">
        <f>IF(shopping_behavior_updated[[#This Row],[Subscription Status]]="","desconocido",shopping_behavior_updated[[#This Row],[Subscription Status]])</f>
        <v>No</v>
      </c>
      <c r="N2751" s="3" t="s">
        <v>53</v>
      </c>
      <c r="O2751" s="3" t="s">
        <v>151</v>
      </c>
      <c r="P2751" s="3" t="s">
        <v>151</v>
      </c>
      <c r="Q2751" s="3">
        <v>15</v>
      </c>
      <c r="R2751" s="3" t="s">
        <v>74</v>
      </c>
      <c r="S2751" s="3" t="s">
        <v>48</v>
      </c>
      <c r="T2751" s="3">
        <f>COUNTBLANK(shopping_behavior_updated[Customer ID])</f>
        <v>0</v>
      </c>
      <c r="U2751" s="3">
        <f>IF(IFERROR(VLOOKUP(shopping_behavior_updated[[#This Row],[Customer ID]],A2752:$A$3902,1,FALSE),0),1,0)</f>
        <v>0</v>
      </c>
    </row>
    <row r="2752" spans="1:21" x14ac:dyDescent="0.2">
      <c r="A2752" s="3">
        <v>2751</v>
      </c>
      <c r="B2752" s="3">
        <v>51</v>
      </c>
      <c r="C2752" s="3" t="s">
        <v>152</v>
      </c>
      <c r="D2752" s="3" t="s">
        <v>40</v>
      </c>
      <c r="E2752" s="3" t="s">
        <v>41</v>
      </c>
      <c r="F2752" s="3">
        <v>66</v>
      </c>
      <c r="G2752" s="3" t="s">
        <v>119</v>
      </c>
      <c r="H2752" s="3" t="s">
        <v>22</v>
      </c>
      <c r="I2752" s="3" t="s">
        <v>68</v>
      </c>
      <c r="J2752" s="3" t="s">
        <v>36</v>
      </c>
      <c r="K2752" s="3">
        <v>27</v>
      </c>
      <c r="L2752" s="3" t="s">
        <v>151</v>
      </c>
      <c r="M2752" s="3" t="str">
        <f>IF(shopping_behavior_updated[[#This Row],[Subscription Status]]="","desconocido",shopping_behavior_updated[[#This Row],[Subscription Status]])</f>
        <v>No</v>
      </c>
      <c r="N2752" s="3" t="s">
        <v>69</v>
      </c>
      <c r="O2752" s="3" t="s">
        <v>151</v>
      </c>
      <c r="P2752" s="3" t="s">
        <v>151</v>
      </c>
      <c r="Q2752" s="3">
        <v>26</v>
      </c>
      <c r="R2752" s="3" t="s">
        <v>45</v>
      </c>
      <c r="S2752" s="3" t="s">
        <v>96</v>
      </c>
      <c r="T2752" s="3">
        <f>COUNTBLANK(shopping_behavior_updated[Customer ID])</f>
        <v>0</v>
      </c>
      <c r="U2752" s="3">
        <f>IF(IFERROR(VLOOKUP(shopping_behavior_updated[[#This Row],[Customer ID]],A2753:$A$3902,1,FALSE),0),1,0)</f>
        <v>0</v>
      </c>
    </row>
    <row r="2753" spans="1:21" x14ac:dyDescent="0.2">
      <c r="A2753" s="3">
        <v>2752</v>
      </c>
      <c r="B2753" s="3">
        <v>27</v>
      </c>
      <c r="C2753" s="3" t="s">
        <v>152</v>
      </c>
      <c r="D2753" s="3" t="s">
        <v>80</v>
      </c>
      <c r="E2753" s="3" t="s">
        <v>20</v>
      </c>
      <c r="F2753" s="3">
        <v>52</v>
      </c>
      <c r="G2753" s="3" t="s">
        <v>147</v>
      </c>
      <c r="H2753" s="3" t="s">
        <v>35</v>
      </c>
      <c r="I2753" s="3" t="s">
        <v>125</v>
      </c>
      <c r="J2753" s="3" t="s">
        <v>56</v>
      </c>
      <c r="K2753" s="3">
        <v>31</v>
      </c>
      <c r="L2753" s="3" t="s">
        <v>151</v>
      </c>
      <c r="M2753" s="3" t="str">
        <f>IF(shopping_behavior_updated[[#This Row],[Subscription Status]]="","desconocido",shopping_behavior_updated[[#This Row],[Subscription Status]])</f>
        <v>No</v>
      </c>
      <c r="N2753" s="3" t="s">
        <v>37</v>
      </c>
      <c r="O2753" s="3" t="s">
        <v>151</v>
      </c>
      <c r="P2753" s="3" t="s">
        <v>151</v>
      </c>
      <c r="Q2753" s="3">
        <v>50</v>
      </c>
      <c r="R2753" s="3" t="s">
        <v>27</v>
      </c>
      <c r="S2753" s="3" t="s">
        <v>87</v>
      </c>
      <c r="T2753" s="3">
        <f>COUNTBLANK(shopping_behavior_updated[Customer ID])</f>
        <v>0</v>
      </c>
      <c r="U2753" s="3">
        <f>IF(IFERROR(VLOOKUP(shopping_behavior_updated[[#This Row],[Customer ID]],A2754:$A$3902,1,FALSE),0),1,0)</f>
        <v>0</v>
      </c>
    </row>
    <row r="2754" spans="1:21" x14ac:dyDescent="0.2">
      <c r="A2754" s="3">
        <v>2753</v>
      </c>
      <c r="B2754" s="3">
        <v>48</v>
      </c>
      <c r="C2754" s="3" t="s">
        <v>152</v>
      </c>
      <c r="D2754" s="3" t="s">
        <v>29</v>
      </c>
      <c r="E2754" s="3" t="s">
        <v>20</v>
      </c>
      <c r="F2754" s="3">
        <v>64</v>
      </c>
      <c r="G2754" s="3" t="s">
        <v>111</v>
      </c>
      <c r="H2754" s="3" t="s">
        <v>35</v>
      </c>
      <c r="I2754" s="3" t="s">
        <v>99</v>
      </c>
      <c r="J2754" s="3" t="s">
        <v>24</v>
      </c>
      <c r="K2754" s="3">
        <v>4</v>
      </c>
      <c r="L2754" s="3" t="s">
        <v>151</v>
      </c>
      <c r="M2754" s="3" t="str">
        <f>IF(shopping_behavior_updated[[#This Row],[Subscription Status]]="","desconocido",shopping_behavior_updated[[#This Row],[Subscription Status]])</f>
        <v>No</v>
      </c>
      <c r="N2754" s="3" t="s">
        <v>37</v>
      </c>
      <c r="O2754" s="3" t="s">
        <v>151</v>
      </c>
      <c r="P2754" s="3" t="s">
        <v>151</v>
      </c>
      <c r="Q2754" s="3">
        <v>30</v>
      </c>
      <c r="R2754" s="3" t="s">
        <v>27</v>
      </c>
      <c r="S2754" s="3" t="s">
        <v>75</v>
      </c>
      <c r="T2754" s="3">
        <f>COUNTBLANK(shopping_behavior_updated[Customer ID])</f>
        <v>0</v>
      </c>
      <c r="U2754" s="3">
        <f>IF(IFERROR(VLOOKUP(shopping_behavior_updated[[#This Row],[Customer ID]],A2755:$A$3902,1,FALSE),0),1,0)</f>
        <v>0</v>
      </c>
    </row>
    <row r="2755" spans="1:21" x14ac:dyDescent="0.2">
      <c r="A2755" s="3">
        <v>2754</v>
      </c>
      <c r="B2755" s="3">
        <v>69</v>
      </c>
      <c r="C2755" s="3" t="s">
        <v>152</v>
      </c>
      <c r="D2755" s="3" t="s">
        <v>142</v>
      </c>
      <c r="E2755" s="3" t="s">
        <v>66</v>
      </c>
      <c r="F2755" s="3">
        <v>59</v>
      </c>
      <c r="G2755" s="3" t="s">
        <v>42</v>
      </c>
      <c r="H2755" s="3" t="s">
        <v>43</v>
      </c>
      <c r="I2755" s="3" t="s">
        <v>117</v>
      </c>
      <c r="J2755" s="3" t="s">
        <v>36</v>
      </c>
      <c r="K2755" s="3">
        <v>36</v>
      </c>
      <c r="L2755" s="3" t="s">
        <v>151</v>
      </c>
      <c r="M2755" s="3" t="str">
        <f>IF(shopping_behavior_updated[[#This Row],[Subscription Status]]="","desconocido",shopping_behavior_updated[[#This Row],[Subscription Status]])</f>
        <v>No</v>
      </c>
      <c r="N2755" s="3" t="s">
        <v>44</v>
      </c>
      <c r="O2755" s="3" t="s">
        <v>151</v>
      </c>
      <c r="P2755" s="3" t="s">
        <v>151</v>
      </c>
      <c r="Q2755" s="3">
        <v>48</v>
      </c>
      <c r="R2755" s="3" t="s">
        <v>45</v>
      </c>
      <c r="S2755" s="3" t="s">
        <v>57</v>
      </c>
      <c r="T2755" s="3">
        <f>COUNTBLANK(shopping_behavior_updated[Customer ID])</f>
        <v>0</v>
      </c>
      <c r="U2755" s="3">
        <f>IF(IFERROR(VLOOKUP(shopping_behavior_updated[[#This Row],[Customer ID]],A2756:$A$3902,1,FALSE),0),1,0)</f>
        <v>0</v>
      </c>
    </row>
    <row r="2756" spans="1:21" x14ac:dyDescent="0.2">
      <c r="A2756" s="3">
        <v>2755</v>
      </c>
      <c r="B2756" s="3">
        <v>59</v>
      </c>
      <c r="C2756" s="3" t="s">
        <v>152</v>
      </c>
      <c r="D2756" s="3" t="s">
        <v>88</v>
      </c>
      <c r="E2756" s="3" t="s">
        <v>66</v>
      </c>
      <c r="F2756" s="3">
        <v>61</v>
      </c>
      <c r="G2756" s="3" t="s">
        <v>126</v>
      </c>
      <c r="H2756" s="3" t="s">
        <v>22</v>
      </c>
      <c r="I2756" s="3" t="s">
        <v>79</v>
      </c>
      <c r="J2756" s="3" t="s">
        <v>52</v>
      </c>
      <c r="K2756" s="3">
        <v>36</v>
      </c>
      <c r="L2756" s="3" t="s">
        <v>151</v>
      </c>
      <c r="M2756" s="3" t="str">
        <f>IF(shopping_behavior_updated[[#This Row],[Subscription Status]]="","desconocido",shopping_behavior_updated[[#This Row],[Subscription Status]])</f>
        <v>No</v>
      </c>
      <c r="N2756" s="3" t="s">
        <v>37</v>
      </c>
      <c r="O2756" s="3" t="s">
        <v>151</v>
      </c>
      <c r="P2756" s="3" t="s">
        <v>151</v>
      </c>
      <c r="Q2756" s="3">
        <v>21</v>
      </c>
      <c r="R2756" s="3" t="s">
        <v>27</v>
      </c>
      <c r="S2756" s="3" t="s">
        <v>75</v>
      </c>
      <c r="T2756" s="3">
        <f>COUNTBLANK(shopping_behavior_updated[Customer ID])</f>
        <v>0</v>
      </c>
      <c r="U2756" s="3">
        <f>IF(IFERROR(VLOOKUP(shopping_behavior_updated[[#This Row],[Customer ID]],A2757:$A$3902,1,FALSE),0),1,0)</f>
        <v>0</v>
      </c>
    </row>
    <row r="2757" spans="1:21" x14ac:dyDescent="0.2">
      <c r="A2757" s="3">
        <v>2756</v>
      </c>
      <c r="B2757" s="3">
        <v>59</v>
      </c>
      <c r="C2757" s="3" t="s">
        <v>152</v>
      </c>
      <c r="D2757" s="3" t="s">
        <v>132</v>
      </c>
      <c r="E2757" s="3" t="s">
        <v>66</v>
      </c>
      <c r="F2757" s="3">
        <v>97</v>
      </c>
      <c r="G2757" s="3" t="s">
        <v>106</v>
      </c>
      <c r="H2757" s="3" t="s">
        <v>43</v>
      </c>
      <c r="I2757" s="3" t="s">
        <v>125</v>
      </c>
      <c r="J2757" s="3" t="s">
        <v>24</v>
      </c>
      <c r="K2757" s="3">
        <v>33</v>
      </c>
      <c r="L2757" s="3" t="s">
        <v>151</v>
      </c>
      <c r="M2757" s="3" t="str">
        <f>IF(shopping_behavior_updated[[#This Row],[Subscription Status]]="","desconocido",shopping_behavior_updated[[#This Row],[Subscription Status]])</f>
        <v>No</v>
      </c>
      <c r="N2757" s="3" t="s">
        <v>73</v>
      </c>
      <c r="O2757" s="3" t="s">
        <v>151</v>
      </c>
      <c r="P2757" s="3" t="s">
        <v>151</v>
      </c>
      <c r="Q2757" s="3">
        <v>18</v>
      </c>
      <c r="R2757" s="3" t="s">
        <v>38</v>
      </c>
      <c r="S2757" s="3" t="s">
        <v>48</v>
      </c>
      <c r="T2757" s="3">
        <f>COUNTBLANK(shopping_behavior_updated[Customer ID])</f>
        <v>0</v>
      </c>
      <c r="U2757" s="3">
        <f>IF(IFERROR(VLOOKUP(shopping_behavior_updated[[#This Row],[Customer ID]],A2758:$A$3902,1,FALSE),0),1,0)</f>
        <v>0</v>
      </c>
    </row>
    <row r="2758" spans="1:21" x14ac:dyDescent="0.2">
      <c r="A2758" s="3">
        <v>2757</v>
      </c>
      <c r="B2758" s="3">
        <v>42</v>
      </c>
      <c r="C2758" s="3" t="s">
        <v>152</v>
      </c>
      <c r="D2758" s="3" t="s">
        <v>123</v>
      </c>
      <c r="E2758" s="3" t="s">
        <v>66</v>
      </c>
      <c r="F2758" s="3">
        <v>23</v>
      </c>
      <c r="G2758" s="3" t="s">
        <v>147</v>
      </c>
      <c r="H2758" s="3" t="s">
        <v>22</v>
      </c>
      <c r="I2758" s="3" t="s">
        <v>82</v>
      </c>
      <c r="J2758" s="3" t="s">
        <v>24</v>
      </c>
      <c r="K2758" s="3">
        <v>41</v>
      </c>
      <c r="L2758" s="3" t="s">
        <v>151</v>
      </c>
      <c r="M2758" s="3" t="str">
        <f>IF(shopping_behavior_updated[[#This Row],[Subscription Status]]="","desconocido",shopping_behavior_updated[[#This Row],[Subscription Status]])</f>
        <v>No</v>
      </c>
      <c r="N2758" s="3" t="s">
        <v>37</v>
      </c>
      <c r="O2758" s="3" t="s">
        <v>151</v>
      </c>
      <c r="P2758" s="3" t="s">
        <v>151</v>
      </c>
      <c r="Q2758" s="3">
        <v>41</v>
      </c>
      <c r="R2758" s="3" t="s">
        <v>45</v>
      </c>
      <c r="S2758" s="3" t="s">
        <v>87</v>
      </c>
      <c r="T2758" s="3">
        <f>COUNTBLANK(shopping_behavior_updated[Customer ID])</f>
        <v>0</v>
      </c>
      <c r="U2758" s="3">
        <f>IF(IFERROR(VLOOKUP(shopping_behavior_updated[[#This Row],[Customer ID]],A2759:$A$3902,1,FALSE),0),1,0)</f>
        <v>0</v>
      </c>
    </row>
    <row r="2759" spans="1:21" x14ac:dyDescent="0.2">
      <c r="A2759" s="3">
        <v>2758</v>
      </c>
      <c r="B2759" s="3">
        <v>39</v>
      </c>
      <c r="C2759" s="3" t="s">
        <v>152</v>
      </c>
      <c r="D2759" s="3" t="s">
        <v>123</v>
      </c>
      <c r="E2759" s="3" t="s">
        <v>66</v>
      </c>
      <c r="F2759" s="3">
        <v>98</v>
      </c>
      <c r="G2759" s="3" t="s">
        <v>78</v>
      </c>
      <c r="H2759" s="3" t="s">
        <v>91</v>
      </c>
      <c r="I2759" s="3" t="s">
        <v>109</v>
      </c>
      <c r="J2759" s="3" t="s">
        <v>56</v>
      </c>
      <c r="K2759" s="3">
        <v>43</v>
      </c>
      <c r="L2759" s="3" t="s">
        <v>151</v>
      </c>
      <c r="M2759" s="3" t="str">
        <f>IF(shopping_behavior_updated[[#This Row],[Subscription Status]]="","desconocido",shopping_behavior_updated[[#This Row],[Subscription Status]])</f>
        <v>No</v>
      </c>
      <c r="N2759" s="3" t="s">
        <v>44</v>
      </c>
      <c r="O2759" s="3" t="s">
        <v>151</v>
      </c>
      <c r="P2759" s="3" t="s">
        <v>151</v>
      </c>
      <c r="Q2759" s="3">
        <v>11</v>
      </c>
      <c r="R2759" s="3" t="s">
        <v>27</v>
      </c>
      <c r="S2759" s="3" t="s">
        <v>87</v>
      </c>
      <c r="T2759" s="3">
        <f>COUNTBLANK(shopping_behavior_updated[Customer ID])</f>
        <v>0</v>
      </c>
      <c r="U2759" s="3">
        <f>IF(IFERROR(VLOOKUP(shopping_behavior_updated[[#This Row],[Customer ID]],A2760:$A$3902,1,FALSE),0),1,0)</f>
        <v>0</v>
      </c>
    </row>
    <row r="2760" spans="1:21" x14ac:dyDescent="0.2">
      <c r="A2760" s="3">
        <v>2759</v>
      </c>
      <c r="B2760" s="3">
        <v>32</v>
      </c>
      <c r="C2760" s="3" t="s">
        <v>152</v>
      </c>
      <c r="D2760" s="3" t="s">
        <v>19</v>
      </c>
      <c r="E2760" s="3" t="s">
        <v>20</v>
      </c>
      <c r="F2760" s="3">
        <v>98</v>
      </c>
      <c r="G2760" s="3" t="s">
        <v>114</v>
      </c>
      <c r="H2760" s="3" t="s">
        <v>43</v>
      </c>
      <c r="I2760" s="3" t="s">
        <v>72</v>
      </c>
      <c r="J2760" s="3" t="s">
        <v>52</v>
      </c>
      <c r="K2760" s="3">
        <v>32</v>
      </c>
      <c r="L2760" s="3" t="s">
        <v>151</v>
      </c>
      <c r="M2760" s="3" t="str">
        <f>IF(shopping_behavior_updated[[#This Row],[Subscription Status]]="","desconocido",shopping_behavior_updated[[#This Row],[Subscription Status]])</f>
        <v>No</v>
      </c>
      <c r="N2760" s="3" t="s">
        <v>53</v>
      </c>
      <c r="O2760" s="3" t="s">
        <v>151</v>
      </c>
      <c r="P2760" s="3" t="s">
        <v>151</v>
      </c>
      <c r="Q2760" s="3">
        <v>8</v>
      </c>
      <c r="R2760" s="3" t="s">
        <v>74</v>
      </c>
      <c r="S2760" s="3" t="s">
        <v>75</v>
      </c>
      <c r="T2760" s="3">
        <f>COUNTBLANK(shopping_behavior_updated[Customer ID])</f>
        <v>0</v>
      </c>
      <c r="U2760" s="3">
        <f>IF(IFERROR(VLOOKUP(shopping_behavior_updated[[#This Row],[Customer ID]],A2761:$A$3902,1,FALSE),0),1,0)</f>
        <v>0</v>
      </c>
    </row>
    <row r="2761" spans="1:21" x14ac:dyDescent="0.2">
      <c r="A2761" s="3">
        <v>2760</v>
      </c>
      <c r="B2761" s="3">
        <v>68</v>
      </c>
      <c r="C2761" s="3" t="s">
        <v>152</v>
      </c>
      <c r="D2761" s="3" t="s">
        <v>70</v>
      </c>
      <c r="E2761" s="3" t="s">
        <v>41</v>
      </c>
      <c r="F2761" s="3">
        <v>59</v>
      </c>
      <c r="G2761" s="3" t="s">
        <v>148</v>
      </c>
      <c r="H2761" s="3" t="s">
        <v>43</v>
      </c>
      <c r="I2761" s="3" t="s">
        <v>47</v>
      </c>
      <c r="J2761" s="3" t="s">
        <v>52</v>
      </c>
      <c r="K2761" s="3">
        <v>39</v>
      </c>
      <c r="L2761" s="3" t="s">
        <v>151</v>
      </c>
      <c r="M2761" s="3" t="str">
        <f>IF(shopping_behavior_updated[[#This Row],[Subscription Status]]="","desconocido",shopping_behavior_updated[[#This Row],[Subscription Status]])</f>
        <v>No</v>
      </c>
      <c r="N2761" s="3" t="s">
        <v>37</v>
      </c>
      <c r="O2761" s="3" t="s">
        <v>151</v>
      </c>
      <c r="P2761" s="3" t="s">
        <v>151</v>
      </c>
      <c r="Q2761" s="3">
        <v>42</v>
      </c>
      <c r="R2761" s="3" t="s">
        <v>32</v>
      </c>
      <c r="S2761" s="3" t="s">
        <v>96</v>
      </c>
      <c r="T2761" s="3">
        <f>COUNTBLANK(shopping_behavior_updated[Customer ID])</f>
        <v>0</v>
      </c>
      <c r="U2761" s="3">
        <f>IF(IFERROR(VLOOKUP(shopping_behavior_updated[[#This Row],[Customer ID]],A2762:$A$3902,1,FALSE),0),1,0)</f>
        <v>0</v>
      </c>
    </row>
    <row r="2762" spans="1:21" x14ac:dyDescent="0.2">
      <c r="A2762" s="3">
        <v>2761</v>
      </c>
      <c r="B2762" s="3">
        <v>41</v>
      </c>
      <c r="C2762" s="3" t="s">
        <v>152</v>
      </c>
      <c r="D2762" s="3" t="s">
        <v>86</v>
      </c>
      <c r="E2762" s="3" t="s">
        <v>20</v>
      </c>
      <c r="F2762" s="3">
        <v>82</v>
      </c>
      <c r="G2762" s="3" t="s">
        <v>119</v>
      </c>
      <c r="H2762" s="3" t="s">
        <v>35</v>
      </c>
      <c r="I2762" s="3" t="s">
        <v>82</v>
      </c>
      <c r="J2762" s="3" t="s">
        <v>56</v>
      </c>
      <c r="K2762" s="3">
        <v>5</v>
      </c>
      <c r="L2762" s="3" t="s">
        <v>151</v>
      </c>
      <c r="M2762" s="3" t="str">
        <f>IF(shopping_behavior_updated[[#This Row],[Subscription Status]]="","desconocido",shopping_behavior_updated[[#This Row],[Subscription Status]])</f>
        <v>No</v>
      </c>
      <c r="N2762" s="3" t="s">
        <v>44</v>
      </c>
      <c r="O2762" s="3" t="s">
        <v>151</v>
      </c>
      <c r="P2762" s="3" t="s">
        <v>151</v>
      </c>
      <c r="Q2762" s="3">
        <v>41</v>
      </c>
      <c r="R2762" s="3" t="s">
        <v>38</v>
      </c>
      <c r="S2762" s="3" t="s">
        <v>75</v>
      </c>
      <c r="T2762" s="3">
        <f>COUNTBLANK(shopping_behavior_updated[Customer ID])</f>
        <v>0</v>
      </c>
      <c r="U2762" s="3">
        <f>IF(IFERROR(VLOOKUP(shopping_behavior_updated[[#This Row],[Customer ID]],A2763:$A$3902,1,FALSE),0),1,0)</f>
        <v>0</v>
      </c>
    </row>
    <row r="2763" spans="1:21" x14ac:dyDescent="0.2">
      <c r="A2763" s="3">
        <v>2762</v>
      </c>
      <c r="B2763" s="3">
        <v>31</v>
      </c>
      <c r="C2763" s="3" t="s">
        <v>152</v>
      </c>
      <c r="D2763" s="3" t="s">
        <v>49</v>
      </c>
      <c r="E2763" s="3" t="s">
        <v>41</v>
      </c>
      <c r="F2763" s="3">
        <v>82</v>
      </c>
      <c r="G2763" s="3" t="s">
        <v>150</v>
      </c>
      <c r="H2763" s="3" t="s">
        <v>43</v>
      </c>
      <c r="I2763" s="3" t="s">
        <v>72</v>
      </c>
      <c r="J2763" s="3" t="s">
        <v>56</v>
      </c>
      <c r="K2763" s="3">
        <v>34</v>
      </c>
      <c r="L2763" s="3" t="s">
        <v>151</v>
      </c>
      <c r="M2763" s="3" t="str">
        <f>IF(shopping_behavior_updated[[#This Row],[Subscription Status]]="","desconocido",shopping_behavior_updated[[#This Row],[Subscription Status]])</f>
        <v>No</v>
      </c>
      <c r="N2763" s="3" t="s">
        <v>44</v>
      </c>
      <c r="O2763" s="3" t="s">
        <v>151</v>
      </c>
      <c r="P2763" s="3" t="s">
        <v>151</v>
      </c>
      <c r="Q2763" s="3">
        <v>3</v>
      </c>
      <c r="R2763" s="3" t="s">
        <v>38</v>
      </c>
      <c r="S2763" s="3" t="s">
        <v>96</v>
      </c>
      <c r="T2763" s="3">
        <f>COUNTBLANK(shopping_behavior_updated[Customer ID])</f>
        <v>0</v>
      </c>
      <c r="U2763" s="3">
        <f>IF(IFERROR(VLOOKUP(shopping_behavior_updated[[#This Row],[Customer ID]],A2764:$A$3902,1,FALSE),0),1,0)</f>
        <v>0</v>
      </c>
    </row>
    <row r="2764" spans="1:21" x14ac:dyDescent="0.2">
      <c r="A2764" s="3">
        <v>2763</v>
      </c>
      <c r="B2764" s="3">
        <v>58</v>
      </c>
      <c r="C2764" s="3" t="s">
        <v>152</v>
      </c>
      <c r="D2764" s="3" t="s">
        <v>112</v>
      </c>
      <c r="E2764" s="3" t="s">
        <v>20</v>
      </c>
      <c r="F2764" s="3">
        <v>41</v>
      </c>
      <c r="G2764" s="3" t="s">
        <v>141</v>
      </c>
      <c r="H2764" s="3" t="s">
        <v>43</v>
      </c>
      <c r="I2764" s="3" t="s">
        <v>60</v>
      </c>
      <c r="J2764" s="3" t="s">
        <v>56</v>
      </c>
      <c r="K2764" s="3">
        <v>38</v>
      </c>
      <c r="L2764" s="3" t="s">
        <v>151</v>
      </c>
      <c r="M2764" s="3" t="str">
        <f>IF(shopping_behavior_updated[[#This Row],[Subscription Status]]="","desconocido",shopping_behavior_updated[[#This Row],[Subscription Status]])</f>
        <v>No</v>
      </c>
      <c r="N2764" s="3" t="s">
        <v>73</v>
      </c>
      <c r="O2764" s="3" t="s">
        <v>151</v>
      </c>
      <c r="P2764" s="3" t="s">
        <v>151</v>
      </c>
      <c r="Q2764" s="3">
        <v>10</v>
      </c>
      <c r="R2764" s="3" t="s">
        <v>85</v>
      </c>
      <c r="S2764" s="3" t="s">
        <v>96</v>
      </c>
      <c r="T2764" s="3">
        <f>COUNTBLANK(shopping_behavior_updated[Customer ID])</f>
        <v>0</v>
      </c>
      <c r="U2764" s="3">
        <f>IF(IFERROR(VLOOKUP(shopping_behavior_updated[[#This Row],[Customer ID]],A2765:$A$3902,1,FALSE),0),1,0)</f>
        <v>0</v>
      </c>
    </row>
    <row r="2765" spans="1:21" x14ac:dyDescent="0.2">
      <c r="A2765" s="3">
        <v>2764</v>
      </c>
      <c r="B2765" s="3">
        <v>28</v>
      </c>
      <c r="C2765" s="3" t="s">
        <v>152</v>
      </c>
      <c r="D2765" s="3" t="s">
        <v>65</v>
      </c>
      <c r="E2765" s="3" t="s">
        <v>66</v>
      </c>
      <c r="F2765" s="3">
        <v>52</v>
      </c>
      <c r="G2765" s="3" t="s">
        <v>63</v>
      </c>
      <c r="H2765" s="3" t="s">
        <v>43</v>
      </c>
      <c r="I2765" s="3" t="s">
        <v>95</v>
      </c>
      <c r="J2765" s="3" t="s">
        <v>56</v>
      </c>
      <c r="K2765" s="3">
        <v>29</v>
      </c>
      <c r="L2765" s="3" t="s">
        <v>151</v>
      </c>
      <c r="M2765" s="3" t="str">
        <f>IF(shopping_behavior_updated[[#This Row],[Subscription Status]]="","desconocido",shopping_behavior_updated[[#This Row],[Subscription Status]])</f>
        <v>No</v>
      </c>
      <c r="N2765" s="3" t="s">
        <v>69</v>
      </c>
      <c r="O2765" s="3" t="s">
        <v>151</v>
      </c>
      <c r="P2765" s="3" t="s">
        <v>151</v>
      </c>
      <c r="Q2765" s="3">
        <v>35</v>
      </c>
      <c r="R2765" s="3" t="s">
        <v>27</v>
      </c>
      <c r="S2765" s="3" t="s">
        <v>57</v>
      </c>
      <c r="T2765" s="3">
        <f>COUNTBLANK(shopping_behavior_updated[Customer ID])</f>
        <v>0</v>
      </c>
      <c r="U2765" s="3">
        <f>IF(IFERROR(VLOOKUP(shopping_behavior_updated[[#This Row],[Customer ID]],A2766:$A$3902,1,FALSE),0),1,0)</f>
        <v>0</v>
      </c>
    </row>
    <row r="2766" spans="1:21" x14ac:dyDescent="0.2">
      <c r="A2766" s="3">
        <v>2765</v>
      </c>
      <c r="B2766" s="3">
        <v>63</v>
      </c>
      <c r="C2766" s="3" t="s">
        <v>152</v>
      </c>
      <c r="D2766" s="3" t="s">
        <v>29</v>
      </c>
      <c r="E2766" s="3" t="s">
        <v>20</v>
      </c>
      <c r="F2766" s="3">
        <v>41</v>
      </c>
      <c r="G2766" s="3" t="s">
        <v>116</v>
      </c>
      <c r="H2766" s="3" t="s">
        <v>91</v>
      </c>
      <c r="I2766" s="3" t="s">
        <v>51</v>
      </c>
      <c r="J2766" s="3" t="s">
        <v>36</v>
      </c>
      <c r="K2766" s="3">
        <v>26</v>
      </c>
      <c r="L2766" s="3" t="s">
        <v>151</v>
      </c>
      <c r="M2766" s="3" t="str">
        <f>IF(shopping_behavior_updated[[#This Row],[Subscription Status]]="","desconocido",shopping_behavior_updated[[#This Row],[Subscription Status]])</f>
        <v>No</v>
      </c>
      <c r="N2766" s="3" t="s">
        <v>44</v>
      </c>
      <c r="O2766" s="3" t="s">
        <v>151</v>
      </c>
      <c r="P2766" s="3" t="s">
        <v>151</v>
      </c>
      <c r="Q2766" s="3">
        <v>2</v>
      </c>
      <c r="R2766" s="3" t="s">
        <v>85</v>
      </c>
      <c r="S2766" s="3" t="s">
        <v>39</v>
      </c>
      <c r="T2766" s="3">
        <f>COUNTBLANK(shopping_behavior_updated[Customer ID])</f>
        <v>0</v>
      </c>
      <c r="U2766" s="3">
        <f>IF(IFERROR(VLOOKUP(shopping_behavior_updated[[#This Row],[Customer ID]],A2767:$A$3902,1,FALSE),0),1,0)</f>
        <v>0</v>
      </c>
    </row>
    <row r="2767" spans="1:21" x14ac:dyDescent="0.2">
      <c r="A2767" s="3">
        <v>2766</v>
      </c>
      <c r="B2767" s="3">
        <v>64</v>
      </c>
      <c r="C2767" s="3" t="s">
        <v>152</v>
      </c>
      <c r="D2767" s="3" t="s">
        <v>142</v>
      </c>
      <c r="E2767" s="3" t="s">
        <v>66</v>
      </c>
      <c r="F2767" s="3">
        <v>70</v>
      </c>
      <c r="G2767" s="3" t="s">
        <v>111</v>
      </c>
      <c r="H2767" s="3" t="s">
        <v>43</v>
      </c>
      <c r="I2767" s="3" t="s">
        <v>72</v>
      </c>
      <c r="J2767" s="3" t="s">
        <v>52</v>
      </c>
      <c r="K2767" s="3">
        <v>43</v>
      </c>
      <c r="L2767" s="3" t="s">
        <v>151</v>
      </c>
      <c r="M2767" s="3" t="str">
        <f>IF(shopping_behavior_updated[[#This Row],[Subscription Status]]="","desconocido",shopping_behavior_updated[[#This Row],[Subscription Status]])</f>
        <v>No</v>
      </c>
      <c r="N2767" s="3" t="s">
        <v>69</v>
      </c>
      <c r="O2767" s="3" t="s">
        <v>151</v>
      </c>
      <c r="P2767" s="3" t="s">
        <v>151</v>
      </c>
      <c r="Q2767" s="3">
        <v>24</v>
      </c>
      <c r="R2767" s="3" t="s">
        <v>38</v>
      </c>
      <c r="S2767" s="3" t="s">
        <v>57</v>
      </c>
      <c r="T2767" s="3">
        <f>COUNTBLANK(shopping_behavior_updated[Customer ID])</f>
        <v>0</v>
      </c>
      <c r="U2767" s="3">
        <f>IF(IFERROR(VLOOKUP(shopping_behavior_updated[[#This Row],[Customer ID]],A2768:$A$3902,1,FALSE),0),1,0)</f>
        <v>0</v>
      </c>
    </row>
    <row r="2768" spans="1:21" x14ac:dyDescent="0.2">
      <c r="A2768" s="3">
        <v>2767</v>
      </c>
      <c r="B2768" s="3">
        <v>66</v>
      </c>
      <c r="C2768" s="3" t="s">
        <v>152</v>
      </c>
      <c r="D2768" s="3" t="s">
        <v>80</v>
      </c>
      <c r="E2768" s="3" t="s">
        <v>20</v>
      </c>
      <c r="F2768" s="3">
        <v>91</v>
      </c>
      <c r="G2768" s="3" t="s">
        <v>121</v>
      </c>
      <c r="H2768" s="3" t="s">
        <v>43</v>
      </c>
      <c r="I2768" s="3" t="s">
        <v>108</v>
      </c>
      <c r="J2768" s="3" t="s">
        <v>24</v>
      </c>
      <c r="K2768" s="3">
        <v>28</v>
      </c>
      <c r="L2768" s="3" t="s">
        <v>151</v>
      </c>
      <c r="M2768" s="3" t="str">
        <f>IF(shopping_behavior_updated[[#This Row],[Subscription Status]]="","desconocido",shopping_behavior_updated[[#This Row],[Subscription Status]])</f>
        <v>No</v>
      </c>
      <c r="N2768" s="3" t="s">
        <v>53</v>
      </c>
      <c r="O2768" s="3" t="s">
        <v>151</v>
      </c>
      <c r="P2768" s="3" t="s">
        <v>151</v>
      </c>
      <c r="Q2768" s="3">
        <v>47</v>
      </c>
      <c r="R2768" s="3" t="s">
        <v>38</v>
      </c>
      <c r="S2768" s="3" t="s">
        <v>87</v>
      </c>
      <c r="T2768" s="3">
        <f>COUNTBLANK(shopping_behavior_updated[Customer ID])</f>
        <v>0</v>
      </c>
      <c r="U2768" s="3">
        <f>IF(IFERROR(VLOOKUP(shopping_behavior_updated[[#This Row],[Customer ID]],A2769:$A$3902,1,FALSE),0),1,0)</f>
        <v>0</v>
      </c>
    </row>
    <row r="2769" spans="1:21" x14ac:dyDescent="0.2">
      <c r="A2769" s="3">
        <v>2768</v>
      </c>
      <c r="B2769" s="3">
        <v>31</v>
      </c>
      <c r="C2769" s="3" t="s">
        <v>152</v>
      </c>
      <c r="D2769" s="3" t="s">
        <v>80</v>
      </c>
      <c r="E2769" s="3" t="s">
        <v>20</v>
      </c>
      <c r="F2769" s="3">
        <v>95</v>
      </c>
      <c r="G2769" s="3" t="s">
        <v>145</v>
      </c>
      <c r="H2769" s="3" t="s">
        <v>43</v>
      </c>
      <c r="I2769" s="3" t="s">
        <v>95</v>
      </c>
      <c r="J2769" s="3" t="s">
        <v>36</v>
      </c>
      <c r="K2769" s="3">
        <v>45</v>
      </c>
      <c r="L2769" s="3" t="s">
        <v>151</v>
      </c>
      <c r="M2769" s="3" t="str">
        <f>IF(shopping_behavior_updated[[#This Row],[Subscription Status]]="","desconocido",shopping_behavior_updated[[#This Row],[Subscription Status]])</f>
        <v>No</v>
      </c>
      <c r="N2769" s="3" t="s">
        <v>37</v>
      </c>
      <c r="O2769" s="3" t="s">
        <v>151</v>
      </c>
      <c r="P2769" s="3" t="s">
        <v>151</v>
      </c>
      <c r="Q2769" s="3">
        <v>31</v>
      </c>
      <c r="R2769" s="3" t="s">
        <v>32</v>
      </c>
      <c r="S2769" s="3" t="s">
        <v>87</v>
      </c>
      <c r="T2769" s="3">
        <f>COUNTBLANK(shopping_behavior_updated[Customer ID])</f>
        <v>0</v>
      </c>
      <c r="U2769" s="3">
        <f>IF(IFERROR(VLOOKUP(shopping_behavior_updated[[#This Row],[Customer ID]],A2770:$A$3902,1,FALSE),0),1,0)</f>
        <v>0</v>
      </c>
    </row>
    <row r="2770" spans="1:21" x14ac:dyDescent="0.2">
      <c r="A2770" s="3">
        <v>2769</v>
      </c>
      <c r="B2770" s="3">
        <v>55</v>
      </c>
      <c r="C2770" s="3" t="s">
        <v>152</v>
      </c>
      <c r="D2770" s="3" t="s">
        <v>19</v>
      </c>
      <c r="E2770" s="3" t="s">
        <v>20</v>
      </c>
      <c r="F2770" s="3">
        <v>25</v>
      </c>
      <c r="G2770" s="3" t="s">
        <v>110</v>
      </c>
      <c r="H2770" s="3" t="s">
        <v>43</v>
      </c>
      <c r="I2770" s="3" t="s">
        <v>117</v>
      </c>
      <c r="J2770" s="3" t="s">
        <v>36</v>
      </c>
      <c r="K2770" s="3">
        <v>38</v>
      </c>
      <c r="L2770" s="3" t="s">
        <v>151</v>
      </c>
      <c r="M2770" s="3" t="str">
        <f>IF(shopping_behavior_updated[[#This Row],[Subscription Status]]="","desconocido",shopping_behavior_updated[[#This Row],[Subscription Status]])</f>
        <v>No</v>
      </c>
      <c r="N2770" s="3" t="s">
        <v>69</v>
      </c>
      <c r="O2770" s="3" t="s">
        <v>151</v>
      </c>
      <c r="P2770" s="3" t="s">
        <v>151</v>
      </c>
      <c r="Q2770" s="3">
        <v>28</v>
      </c>
      <c r="R2770" s="3" t="s">
        <v>45</v>
      </c>
      <c r="S2770" s="3" t="s">
        <v>75</v>
      </c>
      <c r="T2770" s="3">
        <f>COUNTBLANK(shopping_behavior_updated[Customer ID])</f>
        <v>0</v>
      </c>
      <c r="U2770" s="3">
        <f>IF(IFERROR(VLOOKUP(shopping_behavior_updated[[#This Row],[Customer ID]],A2771:$A$3902,1,FALSE),0),1,0)</f>
        <v>0</v>
      </c>
    </row>
    <row r="2771" spans="1:21" x14ac:dyDescent="0.2">
      <c r="A2771" s="3">
        <v>2770</v>
      </c>
      <c r="B2771" s="3">
        <v>32</v>
      </c>
      <c r="C2771" s="3" t="s">
        <v>152</v>
      </c>
      <c r="D2771" s="3" t="s">
        <v>54</v>
      </c>
      <c r="E2771" s="3" t="s">
        <v>20</v>
      </c>
      <c r="F2771" s="3">
        <v>89</v>
      </c>
      <c r="G2771" s="3" t="s">
        <v>100</v>
      </c>
      <c r="H2771" s="3" t="s">
        <v>22</v>
      </c>
      <c r="I2771" s="3" t="s">
        <v>92</v>
      </c>
      <c r="J2771" s="3" t="s">
        <v>56</v>
      </c>
      <c r="K2771" s="3">
        <v>3</v>
      </c>
      <c r="L2771" s="3" t="s">
        <v>151</v>
      </c>
      <c r="M2771" s="3" t="str">
        <f>IF(shopping_behavior_updated[[#This Row],[Subscription Status]]="","desconocido",shopping_behavior_updated[[#This Row],[Subscription Status]])</f>
        <v>No</v>
      </c>
      <c r="N2771" s="3" t="s">
        <v>53</v>
      </c>
      <c r="O2771" s="3" t="s">
        <v>151</v>
      </c>
      <c r="P2771" s="3" t="s">
        <v>151</v>
      </c>
      <c r="Q2771" s="3">
        <v>13</v>
      </c>
      <c r="R2771" s="3" t="s">
        <v>32</v>
      </c>
      <c r="S2771" s="3" t="s">
        <v>39</v>
      </c>
      <c r="T2771" s="3">
        <f>COUNTBLANK(shopping_behavior_updated[Customer ID])</f>
        <v>0</v>
      </c>
      <c r="U2771" s="3">
        <f>IF(IFERROR(VLOOKUP(shopping_behavior_updated[[#This Row],[Customer ID]],A2772:$A$3902,1,FALSE),0),1,0)</f>
        <v>0</v>
      </c>
    </row>
    <row r="2772" spans="1:21" x14ac:dyDescent="0.2">
      <c r="A2772" s="3">
        <v>2771</v>
      </c>
      <c r="B2772" s="3">
        <v>50</v>
      </c>
      <c r="C2772" s="3" t="s">
        <v>152</v>
      </c>
      <c r="D2772" s="3" t="s">
        <v>136</v>
      </c>
      <c r="E2772" s="3" t="s">
        <v>41</v>
      </c>
      <c r="F2772" s="3">
        <v>44</v>
      </c>
      <c r="G2772" s="3" t="s">
        <v>144</v>
      </c>
      <c r="H2772" s="3" t="s">
        <v>35</v>
      </c>
      <c r="I2772" s="3" t="s">
        <v>143</v>
      </c>
      <c r="J2772" s="3" t="s">
        <v>56</v>
      </c>
      <c r="K2772" s="3">
        <v>33</v>
      </c>
      <c r="L2772" s="3" t="s">
        <v>151</v>
      </c>
      <c r="M2772" s="3" t="str">
        <f>IF(shopping_behavior_updated[[#This Row],[Subscription Status]]="","desconocido",shopping_behavior_updated[[#This Row],[Subscription Status]])</f>
        <v>No</v>
      </c>
      <c r="N2772" s="3" t="s">
        <v>26</v>
      </c>
      <c r="O2772" s="3" t="s">
        <v>151</v>
      </c>
      <c r="P2772" s="3" t="s">
        <v>151</v>
      </c>
      <c r="Q2772" s="3">
        <v>22</v>
      </c>
      <c r="R2772" s="3" t="s">
        <v>74</v>
      </c>
      <c r="S2772" s="3" t="s">
        <v>57</v>
      </c>
      <c r="T2772" s="3">
        <f>COUNTBLANK(shopping_behavior_updated[Customer ID])</f>
        <v>0</v>
      </c>
      <c r="U2772" s="3">
        <f>IF(IFERROR(VLOOKUP(shopping_behavior_updated[[#This Row],[Customer ID]],A2773:$A$3902,1,FALSE),0),1,0)</f>
        <v>0</v>
      </c>
    </row>
    <row r="2773" spans="1:21" x14ac:dyDescent="0.2">
      <c r="A2773" s="3">
        <v>2772</v>
      </c>
      <c r="B2773" s="3">
        <v>58</v>
      </c>
      <c r="C2773" s="3" t="s">
        <v>152</v>
      </c>
      <c r="D2773" s="3" t="s">
        <v>101</v>
      </c>
      <c r="E2773" s="3" t="s">
        <v>62</v>
      </c>
      <c r="F2773" s="3">
        <v>52</v>
      </c>
      <c r="G2773" s="3" t="s">
        <v>127</v>
      </c>
      <c r="H2773" s="3" t="s">
        <v>35</v>
      </c>
      <c r="I2773" s="3" t="s">
        <v>117</v>
      </c>
      <c r="J2773" s="3" t="s">
        <v>52</v>
      </c>
      <c r="K2773" s="3">
        <v>31</v>
      </c>
      <c r="L2773" s="3" t="s">
        <v>151</v>
      </c>
      <c r="M2773" s="3" t="str">
        <f>IF(shopping_behavior_updated[[#This Row],[Subscription Status]]="","desconocido",shopping_behavior_updated[[#This Row],[Subscription Status]])</f>
        <v>No</v>
      </c>
      <c r="N2773" s="3" t="s">
        <v>69</v>
      </c>
      <c r="O2773" s="3" t="s">
        <v>151</v>
      </c>
      <c r="P2773" s="3" t="s">
        <v>151</v>
      </c>
      <c r="Q2773" s="3">
        <v>12</v>
      </c>
      <c r="R2773" s="3" t="s">
        <v>74</v>
      </c>
      <c r="S2773" s="3" t="s">
        <v>28</v>
      </c>
      <c r="T2773" s="3">
        <f>COUNTBLANK(shopping_behavior_updated[Customer ID])</f>
        <v>0</v>
      </c>
      <c r="U2773" s="3">
        <f>IF(IFERROR(VLOOKUP(shopping_behavior_updated[[#This Row],[Customer ID]],A2774:$A$3902,1,FALSE),0),1,0)</f>
        <v>0</v>
      </c>
    </row>
    <row r="2774" spans="1:21" x14ac:dyDescent="0.2">
      <c r="A2774" s="3">
        <v>2773</v>
      </c>
      <c r="B2774" s="3">
        <v>18</v>
      </c>
      <c r="C2774" s="3" t="s">
        <v>152</v>
      </c>
      <c r="D2774" s="3" t="s">
        <v>131</v>
      </c>
      <c r="E2774" s="3" t="s">
        <v>66</v>
      </c>
      <c r="F2774" s="3">
        <v>94</v>
      </c>
      <c r="G2774" s="3" t="s">
        <v>137</v>
      </c>
      <c r="H2774" s="3" t="s">
        <v>22</v>
      </c>
      <c r="I2774" s="3" t="s">
        <v>143</v>
      </c>
      <c r="J2774" s="3" t="s">
        <v>36</v>
      </c>
      <c r="K2774" s="3">
        <v>35</v>
      </c>
      <c r="L2774" s="3" t="s">
        <v>151</v>
      </c>
      <c r="M2774" s="3" t="str">
        <f>IF(shopping_behavior_updated[[#This Row],[Subscription Status]]="","desconocido",shopping_behavior_updated[[#This Row],[Subscription Status]])</f>
        <v>No</v>
      </c>
      <c r="N2774" s="3" t="s">
        <v>73</v>
      </c>
      <c r="O2774" s="3" t="s">
        <v>151</v>
      </c>
      <c r="P2774" s="3" t="s">
        <v>151</v>
      </c>
      <c r="Q2774" s="3">
        <v>10</v>
      </c>
      <c r="R2774" s="3" t="s">
        <v>74</v>
      </c>
      <c r="S2774" s="3" t="s">
        <v>96</v>
      </c>
      <c r="T2774" s="3">
        <f>COUNTBLANK(shopping_behavior_updated[Customer ID])</f>
        <v>0</v>
      </c>
      <c r="U2774" s="3">
        <f>IF(IFERROR(VLOOKUP(shopping_behavior_updated[[#This Row],[Customer ID]],A2775:$A$3902,1,FALSE),0),1,0)</f>
        <v>0</v>
      </c>
    </row>
    <row r="2775" spans="1:21" x14ac:dyDescent="0.2">
      <c r="A2775" s="3">
        <v>2774</v>
      </c>
      <c r="B2775" s="3">
        <v>39</v>
      </c>
      <c r="C2775" s="3" t="s">
        <v>152</v>
      </c>
      <c r="D2775" s="3" t="s">
        <v>94</v>
      </c>
      <c r="E2775" s="3" t="s">
        <v>20</v>
      </c>
      <c r="F2775" s="3">
        <v>98</v>
      </c>
      <c r="G2775" s="3" t="s">
        <v>116</v>
      </c>
      <c r="H2775" s="3" t="s">
        <v>35</v>
      </c>
      <c r="I2775" s="3" t="s">
        <v>31</v>
      </c>
      <c r="J2775" s="3" t="s">
        <v>36</v>
      </c>
      <c r="K2775" s="3">
        <v>46</v>
      </c>
      <c r="L2775" s="3" t="s">
        <v>151</v>
      </c>
      <c r="M2775" s="3" t="str">
        <f>IF(shopping_behavior_updated[[#This Row],[Subscription Status]]="","desconocido",shopping_behavior_updated[[#This Row],[Subscription Status]])</f>
        <v>No</v>
      </c>
      <c r="N2775" s="3" t="s">
        <v>26</v>
      </c>
      <c r="O2775" s="3" t="s">
        <v>151</v>
      </c>
      <c r="P2775" s="3" t="s">
        <v>151</v>
      </c>
      <c r="Q2775" s="3">
        <v>45</v>
      </c>
      <c r="R2775" s="3" t="s">
        <v>74</v>
      </c>
      <c r="S2775" s="3" t="s">
        <v>57</v>
      </c>
      <c r="T2775" s="3">
        <f>COUNTBLANK(shopping_behavior_updated[Customer ID])</f>
        <v>0</v>
      </c>
      <c r="U2775" s="3">
        <f>IF(IFERROR(VLOOKUP(shopping_behavior_updated[[#This Row],[Customer ID]],A2776:$A$3902,1,FALSE),0),1,0)</f>
        <v>0</v>
      </c>
    </row>
    <row r="2776" spans="1:21" x14ac:dyDescent="0.2">
      <c r="A2776" s="3">
        <v>2775</v>
      </c>
      <c r="B2776" s="3">
        <v>56</v>
      </c>
      <c r="C2776" s="3" t="s">
        <v>152</v>
      </c>
      <c r="D2776" s="3" t="s">
        <v>136</v>
      </c>
      <c r="E2776" s="3" t="s">
        <v>41</v>
      </c>
      <c r="F2776" s="3">
        <v>40</v>
      </c>
      <c r="G2776" s="3" t="s">
        <v>100</v>
      </c>
      <c r="H2776" s="3" t="s">
        <v>22</v>
      </c>
      <c r="I2776" s="3" t="s">
        <v>133</v>
      </c>
      <c r="J2776" s="3" t="s">
        <v>56</v>
      </c>
      <c r="K2776" s="3">
        <v>41</v>
      </c>
      <c r="L2776" s="3" t="s">
        <v>151</v>
      </c>
      <c r="M2776" s="3" t="str">
        <f>IF(shopping_behavior_updated[[#This Row],[Subscription Status]]="","desconocido",shopping_behavior_updated[[#This Row],[Subscription Status]])</f>
        <v>No</v>
      </c>
      <c r="N2776" s="3" t="s">
        <v>53</v>
      </c>
      <c r="O2776" s="3" t="s">
        <v>151</v>
      </c>
      <c r="P2776" s="3" t="s">
        <v>151</v>
      </c>
      <c r="Q2776" s="3">
        <v>42</v>
      </c>
      <c r="R2776" s="3" t="s">
        <v>38</v>
      </c>
      <c r="S2776" s="3" t="s">
        <v>57</v>
      </c>
      <c r="T2776" s="3">
        <f>COUNTBLANK(shopping_behavior_updated[Customer ID])</f>
        <v>0</v>
      </c>
      <c r="U2776" s="3">
        <f>IF(IFERROR(VLOOKUP(shopping_behavior_updated[[#This Row],[Customer ID]],A2777:$A$3902,1,FALSE),0),1,0)</f>
        <v>0</v>
      </c>
    </row>
    <row r="2777" spans="1:21" x14ac:dyDescent="0.2">
      <c r="A2777" s="3">
        <v>2776</v>
      </c>
      <c r="B2777" s="3">
        <v>37</v>
      </c>
      <c r="C2777" s="3" t="s">
        <v>152</v>
      </c>
      <c r="D2777" s="3" t="s">
        <v>124</v>
      </c>
      <c r="E2777" s="3" t="s">
        <v>20</v>
      </c>
      <c r="F2777" s="3">
        <v>25</v>
      </c>
      <c r="G2777" s="3" t="s">
        <v>55</v>
      </c>
      <c r="H2777" s="3" t="s">
        <v>22</v>
      </c>
      <c r="I2777" s="3" t="s">
        <v>107</v>
      </c>
      <c r="J2777" s="3" t="s">
        <v>56</v>
      </c>
      <c r="K2777" s="3">
        <v>36</v>
      </c>
      <c r="L2777" s="3" t="s">
        <v>151</v>
      </c>
      <c r="M2777" s="3" t="str">
        <f>IF(shopping_behavior_updated[[#This Row],[Subscription Status]]="","desconocido",shopping_behavior_updated[[#This Row],[Subscription Status]])</f>
        <v>No</v>
      </c>
      <c r="N2777" s="3" t="s">
        <v>37</v>
      </c>
      <c r="O2777" s="3" t="s">
        <v>151</v>
      </c>
      <c r="P2777" s="3" t="s">
        <v>151</v>
      </c>
      <c r="Q2777" s="3">
        <v>16</v>
      </c>
      <c r="R2777" s="3" t="s">
        <v>85</v>
      </c>
      <c r="S2777" s="3" t="s">
        <v>39</v>
      </c>
      <c r="T2777" s="3">
        <f>COUNTBLANK(shopping_behavior_updated[Customer ID])</f>
        <v>0</v>
      </c>
      <c r="U2777" s="3">
        <f>IF(IFERROR(VLOOKUP(shopping_behavior_updated[[#This Row],[Customer ID]],A2778:$A$3902,1,FALSE),0),1,0)</f>
        <v>0</v>
      </c>
    </row>
    <row r="2778" spans="1:21" x14ac:dyDescent="0.2">
      <c r="A2778" s="3">
        <v>2777</v>
      </c>
      <c r="B2778" s="3">
        <v>46</v>
      </c>
      <c r="C2778" s="3" t="s">
        <v>152</v>
      </c>
      <c r="D2778" s="3" t="s">
        <v>118</v>
      </c>
      <c r="E2778" s="3" t="s">
        <v>66</v>
      </c>
      <c r="F2778" s="3">
        <v>62</v>
      </c>
      <c r="G2778" s="3" t="s">
        <v>50</v>
      </c>
      <c r="H2778" s="3" t="s">
        <v>22</v>
      </c>
      <c r="I2778" s="3" t="s">
        <v>95</v>
      </c>
      <c r="J2778" s="3" t="s">
        <v>56</v>
      </c>
      <c r="K2778" s="3">
        <v>29</v>
      </c>
      <c r="L2778" s="3" t="s">
        <v>151</v>
      </c>
      <c r="M2778" s="3" t="str">
        <f>IF(shopping_behavior_updated[[#This Row],[Subscription Status]]="","desconocido",shopping_behavior_updated[[#This Row],[Subscription Status]])</f>
        <v>No</v>
      </c>
      <c r="N2778" s="3" t="s">
        <v>37</v>
      </c>
      <c r="O2778" s="3" t="s">
        <v>151</v>
      </c>
      <c r="P2778" s="3" t="s">
        <v>151</v>
      </c>
      <c r="Q2778" s="3">
        <v>6</v>
      </c>
      <c r="R2778" s="3" t="s">
        <v>74</v>
      </c>
      <c r="S2778" s="3" t="s">
        <v>48</v>
      </c>
      <c r="T2778" s="3">
        <f>COUNTBLANK(shopping_behavior_updated[Customer ID])</f>
        <v>0</v>
      </c>
      <c r="U2778" s="3">
        <f>IF(IFERROR(VLOOKUP(shopping_behavior_updated[[#This Row],[Customer ID]],A2779:$A$3902,1,FALSE),0),1,0)</f>
        <v>0</v>
      </c>
    </row>
    <row r="2779" spans="1:21" x14ac:dyDescent="0.2">
      <c r="A2779" s="3">
        <v>2778</v>
      </c>
      <c r="B2779" s="3">
        <v>52</v>
      </c>
      <c r="C2779" s="3" t="s">
        <v>152</v>
      </c>
      <c r="D2779" s="3" t="s">
        <v>19</v>
      </c>
      <c r="E2779" s="3" t="s">
        <v>20</v>
      </c>
      <c r="F2779" s="3">
        <v>24</v>
      </c>
      <c r="G2779" s="3" t="s">
        <v>134</v>
      </c>
      <c r="H2779" s="3" t="s">
        <v>43</v>
      </c>
      <c r="I2779" s="3" t="s">
        <v>135</v>
      </c>
      <c r="J2779" s="3" t="s">
        <v>56</v>
      </c>
      <c r="K2779" s="3">
        <v>48</v>
      </c>
      <c r="L2779" s="3" t="s">
        <v>151</v>
      </c>
      <c r="M2779" s="3" t="str">
        <f>IF(shopping_behavior_updated[[#This Row],[Subscription Status]]="","desconocido",shopping_behavior_updated[[#This Row],[Subscription Status]])</f>
        <v>No</v>
      </c>
      <c r="N2779" s="3" t="s">
        <v>53</v>
      </c>
      <c r="O2779" s="3" t="s">
        <v>151</v>
      </c>
      <c r="P2779" s="3" t="s">
        <v>151</v>
      </c>
      <c r="Q2779" s="3">
        <v>28</v>
      </c>
      <c r="R2779" s="3" t="s">
        <v>38</v>
      </c>
      <c r="S2779" s="3" t="s">
        <v>96</v>
      </c>
      <c r="T2779" s="3">
        <f>COUNTBLANK(shopping_behavior_updated[Customer ID])</f>
        <v>0</v>
      </c>
      <c r="U2779" s="3">
        <f>IF(IFERROR(VLOOKUP(shopping_behavior_updated[[#This Row],[Customer ID]],A2780:$A$3902,1,FALSE),0),1,0)</f>
        <v>0</v>
      </c>
    </row>
    <row r="2780" spans="1:21" x14ac:dyDescent="0.2">
      <c r="A2780" s="3">
        <v>2779</v>
      </c>
      <c r="B2780" s="3">
        <v>70</v>
      </c>
      <c r="C2780" s="3" t="s">
        <v>152</v>
      </c>
      <c r="D2780" s="3" t="s">
        <v>132</v>
      </c>
      <c r="E2780" s="3" t="s">
        <v>66</v>
      </c>
      <c r="F2780" s="3">
        <v>57</v>
      </c>
      <c r="G2780" s="3" t="s">
        <v>137</v>
      </c>
      <c r="H2780" s="3" t="s">
        <v>22</v>
      </c>
      <c r="I2780" s="3" t="s">
        <v>133</v>
      </c>
      <c r="J2780" s="3" t="s">
        <v>36</v>
      </c>
      <c r="K2780" s="3">
        <v>32</v>
      </c>
      <c r="L2780" s="3" t="s">
        <v>151</v>
      </c>
      <c r="M2780" s="3" t="str">
        <f>IF(shopping_behavior_updated[[#This Row],[Subscription Status]]="","desconocido",shopping_behavior_updated[[#This Row],[Subscription Status]])</f>
        <v>No</v>
      </c>
      <c r="N2780" s="3" t="s">
        <v>53</v>
      </c>
      <c r="O2780" s="3" t="s">
        <v>151</v>
      </c>
      <c r="P2780" s="3" t="s">
        <v>151</v>
      </c>
      <c r="Q2780" s="3">
        <v>24</v>
      </c>
      <c r="R2780" s="3" t="s">
        <v>38</v>
      </c>
      <c r="S2780" s="3" t="s">
        <v>75</v>
      </c>
      <c r="T2780" s="3">
        <f>COUNTBLANK(shopping_behavior_updated[Customer ID])</f>
        <v>0</v>
      </c>
      <c r="U2780" s="3">
        <f>IF(IFERROR(VLOOKUP(shopping_behavior_updated[[#This Row],[Customer ID]],A2781:$A$3902,1,FALSE),0),1,0)</f>
        <v>0</v>
      </c>
    </row>
    <row r="2781" spans="1:21" x14ac:dyDescent="0.2">
      <c r="A2781" s="3">
        <v>2780</v>
      </c>
      <c r="B2781" s="3">
        <v>61</v>
      </c>
      <c r="C2781" s="3" t="s">
        <v>152</v>
      </c>
      <c r="D2781" s="3" t="s">
        <v>88</v>
      </c>
      <c r="E2781" s="3" t="s">
        <v>66</v>
      </c>
      <c r="F2781" s="3">
        <v>66</v>
      </c>
      <c r="G2781" s="3" t="s">
        <v>55</v>
      </c>
      <c r="H2781" s="3" t="s">
        <v>22</v>
      </c>
      <c r="I2781" s="3" t="s">
        <v>143</v>
      </c>
      <c r="J2781" s="3" t="s">
        <v>24</v>
      </c>
      <c r="K2781" s="3">
        <v>43</v>
      </c>
      <c r="L2781" s="3" t="s">
        <v>151</v>
      </c>
      <c r="M2781" s="3" t="str">
        <f>IF(shopping_behavior_updated[[#This Row],[Subscription Status]]="","desconocido",shopping_behavior_updated[[#This Row],[Subscription Status]])</f>
        <v>No</v>
      </c>
      <c r="N2781" s="3" t="s">
        <v>26</v>
      </c>
      <c r="O2781" s="3" t="s">
        <v>151</v>
      </c>
      <c r="P2781" s="3" t="s">
        <v>151</v>
      </c>
      <c r="Q2781" s="3">
        <v>14</v>
      </c>
      <c r="R2781" s="3" t="s">
        <v>38</v>
      </c>
      <c r="S2781" s="3" t="s">
        <v>28</v>
      </c>
      <c r="T2781" s="3">
        <f>COUNTBLANK(shopping_behavior_updated[Customer ID])</f>
        <v>0</v>
      </c>
      <c r="U2781" s="3">
        <f>IF(IFERROR(VLOOKUP(shopping_behavior_updated[[#This Row],[Customer ID]],A2782:$A$3902,1,FALSE),0),1,0)</f>
        <v>0</v>
      </c>
    </row>
    <row r="2782" spans="1:21" x14ac:dyDescent="0.2">
      <c r="A2782" s="3">
        <v>2781</v>
      </c>
      <c r="B2782" s="3">
        <v>33</v>
      </c>
      <c r="C2782" s="3" t="s">
        <v>152</v>
      </c>
      <c r="D2782" s="3" t="s">
        <v>136</v>
      </c>
      <c r="E2782" s="3" t="s">
        <v>41</v>
      </c>
      <c r="F2782" s="3">
        <v>70</v>
      </c>
      <c r="G2782" s="3" t="s">
        <v>122</v>
      </c>
      <c r="H2782" s="3" t="s">
        <v>43</v>
      </c>
      <c r="I2782" s="3" t="s">
        <v>60</v>
      </c>
      <c r="J2782" s="3" t="s">
        <v>24</v>
      </c>
      <c r="K2782" s="3">
        <v>41</v>
      </c>
      <c r="L2782" s="3" t="s">
        <v>151</v>
      </c>
      <c r="M2782" s="3" t="str">
        <f>IF(shopping_behavior_updated[[#This Row],[Subscription Status]]="","desconocido",shopping_behavior_updated[[#This Row],[Subscription Status]])</f>
        <v>No</v>
      </c>
      <c r="N2782" s="3" t="s">
        <v>44</v>
      </c>
      <c r="O2782" s="3" t="s">
        <v>151</v>
      </c>
      <c r="P2782" s="3" t="s">
        <v>151</v>
      </c>
      <c r="Q2782" s="3">
        <v>29</v>
      </c>
      <c r="R2782" s="3" t="s">
        <v>45</v>
      </c>
      <c r="S2782" s="3" t="s">
        <v>28</v>
      </c>
      <c r="T2782" s="3">
        <f>COUNTBLANK(shopping_behavior_updated[Customer ID])</f>
        <v>0</v>
      </c>
      <c r="U2782" s="3">
        <f>IF(IFERROR(VLOOKUP(shopping_behavior_updated[[#This Row],[Customer ID]],A2783:$A$3902,1,FALSE),0),1,0)</f>
        <v>0</v>
      </c>
    </row>
    <row r="2783" spans="1:21" x14ac:dyDescent="0.2">
      <c r="A2783" s="3">
        <v>2782</v>
      </c>
      <c r="B2783" s="3">
        <v>65</v>
      </c>
      <c r="C2783" s="3" t="s">
        <v>152</v>
      </c>
      <c r="D2783" s="3" t="s">
        <v>40</v>
      </c>
      <c r="E2783" s="3" t="s">
        <v>41</v>
      </c>
      <c r="F2783" s="3">
        <v>39</v>
      </c>
      <c r="G2783" s="3" t="s">
        <v>90</v>
      </c>
      <c r="H2783" s="3" t="s">
        <v>43</v>
      </c>
      <c r="I2783" s="3" t="s">
        <v>143</v>
      </c>
      <c r="J2783" s="3" t="s">
        <v>36</v>
      </c>
      <c r="K2783" s="3">
        <v>46</v>
      </c>
      <c r="L2783" s="3" t="s">
        <v>151</v>
      </c>
      <c r="M2783" s="3" t="str">
        <f>IF(shopping_behavior_updated[[#This Row],[Subscription Status]]="","desconocido",shopping_behavior_updated[[#This Row],[Subscription Status]])</f>
        <v>No</v>
      </c>
      <c r="N2783" s="3" t="s">
        <v>53</v>
      </c>
      <c r="O2783" s="3" t="s">
        <v>151</v>
      </c>
      <c r="P2783" s="3" t="s">
        <v>151</v>
      </c>
      <c r="Q2783" s="3">
        <v>33</v>
      </c>
      <c r="R2783" s="3" t="s">
        <v>45</v>
      </c>
      <c r="S2783" s="3" t="s">
        <v>39</v>
      </c>
      <c r="T2783" s="3">
        <f>COUNTBLANK(shopping_behavior_updated[Customer ID])</f>
        <v>0</v>
      </c>
      <c r="U2783" s="3">
        <f>IF(IFERROR(VLOOKUP(shopping_behavior_updated[[#This Row],[Customer ID]],A2784:$A$3902,1,FALSE),0),1,0)</f>
        <v>0</v>
      </c>
    </row>
    <row r="2784" spans="1:21" x14ac:dyDescent="0.2">
      <c r="A2784" s="3">
        <v>2783</v>
      </c>
      <c r="B2784" s="3">
        <v>41</v>
      </c>
      <c r="C2784" s="3" t="s">
        <v>152</v>
      </c>
      <c r="D2784" s="3" t="s">
        <v>142</v>
      </c>
      <c r="E2784" s="3" t="s">
        <v>66</v>
      </c>
      <c r="F2784" s="3">
        <v>34</v>
      </c>
      <c r="G2784" s="3" t="s">
        <v>134</v>
      </c>
      <c r="H2784" s="3" t="s">
        <v>35</v>
      </c>
      <c r="I2784" s="3" t="s">
        <v>108</v>
      </c>
      <c r="J2784" s="3" t="s">
        <v>36</v>
      </c>
      <c r="K2784" s="3">
        <v>38</v>
      </c>
      <c r="L2784" s="3" t="s">
        <v>151</v>
      </c>
      <c r="M2784" s="3" t="str">
        <f>IF(shopping_behavior_updated[[#This Row],[Subscription Status]]="","desconocido",shopping_behavior_updated[[#This Row],[Subscription Status]])</f>
        <v>No</v>
      </c>
      <c r="N2784" s="3" t="s">
        <v>37</v>
      </c>
      <c r="O2784" s="3" t="s">
        <v>151</v>
      </c>
      <c r="P2784" s="3" t="s">
        <v>151</v>
      </c>
      <c r="Q2784" s="3">
        <v>30</v>
      </c>
      <c r="R2784" s="3" t="s">
        <v>45</v>
      </c>
      <c r="S2784" s="3" t="s">
        <v>48</v>
      </c>
      <c r="T2784" s="3">
        <f>COUNTBLANK(shopping_behavior_updated[Customer ID])</f>
        <v>0</v>
      </c>
      <c r="U2784" s="3">
        <f>IF(IFERROR(VLOOKUP(shopping_behavior_updated[[#This Row],[Customer ID]],A2785:$A$3902,1,FALSE),0),1,0)</f>
        <v>0</v>
      </c>
    </row>
    <row r="2785" spans="1:21" x14ac:dyDescent="0.2">
      <c r="A2785" s="3">
        <v>2784</v>
      </c>
      <c r="B2785" s="3">
        <v>19</v>
      </c>
      <c r="C2785" s="3" t="s">
        <v>152</v>
      </c>
      <c r="D2785" s="3" t="s">
        <v>86</v>
      </c>
      <c r="E2785" s="3" t="s">
        <v>20</v>
      </c>
      <c r="F2785" s="3">
        <v>38</v>
      </c>
      <c r="G2785" s="3" t="s">
        <v>140</v>
      </c>
      <c r="H2785" s="3" t="s">
        <v>43</v>
      </c>
      <c r="I2785" s="3" t="s">
        <v>64</v>
      </c>
      <c r="J2785" s="3" t="s">
        <v>36</v>
      </c>
      <c r="K2785" s="3">
        <v>45</v>
      </c>
      <c r="L2785" s="3" t="s">
        <v>151</v>
      </c>
      <c r="M2785" s="3" t="str">
        <f>IF(shopping_behavior_updated[[#This Row],[Subscription Status]]="","desconocido",shopping_behavior_updated[[#This Row],[Subscription Status]])</f>
        <v>No</v>
      </c>
      <c r="N2785" s="3" t="s">
        <v>44</v>
      </c>
      <c r="O2785" s="3" t="s">
        <v>151</v>
      </c>
      <c r="P2785" s="3" t="s">
        <v>151</v>
      </c>
      <c r="Q2785" s="3">
        <v>26</v>
      </c>
      <c r="R2785" s="3" t="s">
        <v>38</v>
      </c>
      <c r="S2785" s="3" t="s">
        <v>57</v>
      </c>
      <c r="T2785" s="3">
        <f>COUNTBLANK(shopping_behavior_updated[Customer ID])</f>
        <v>0</v>
      </c>
      <c r="U2785" s="3">
        <f>IF(IFERROR(VLOOKUP(shopping_behavior_updated[[#This Row],[Customer ID]],A2786:$A$3902,1,FALSE),0),1,0)</f>
        <v>0</v>
      </c>
    </row>
    <row r="2786" spans="1:21" x14ac:dyDescent="0.2">
      <c r="A2786" s="3">
        <v>2785</v>
      </c>
      <c r="B2786" s="3">
        <v>33</v>
      </c>
      <c r="C2786" s="3" t="s">
        <v>152</v>
      </c>
      <c r="D2786" s="3" t="s">
        <v>86</v>
      </c>
      <c r="E2786" s="3" t="s">
        <v>20</v>
      </c>
      <c r="F2786" s="3">
        <v>70</v>
      </c>
      <c r="G2786" s="3" t="s">
        <v>134</v>
      </c>
      <c r="H2786" s="3" t="s">
        <v>43</v>
      </c>
      <c r="I2786" s="3" t="s">
        <v>93</v>
      </c>
      <c r="J2786" s="3" t="s">
        <v>24</v>
      </c>
      <c r="K2786" s="3">
        <v>31</v>
      </c>
      <c r="L2786" s="3" t="s">
        <v>151</v>
      </c>
      <c r="M2786" s="3" t="str">
        <f>IF(shopping_behavior_updated[[#This Row],[Subscription Status]]="","desconocido",shopping_behavior_updated[[#This Row],[Subscription Status]])</f>
        <v>No</v>
      </c>
      <c r="N2786" s="3" t="s">
        <v>26</v>
      </c>
      <c r="O2786" s="3" t="s">
        <v>151</v>
      </c>
      <c r="P2786" s="3" t="s">
        <v>151</v>
      </c>
      <c r="Q2786" s="3">
        <v>12</v>
      </c>
      <c r="R2786" s="3" t="s">
        <v>45</v>
      </c>
      <c r="S2786" s="3" t="s">
        <v>96</v>
      </c>
      <c r="T2786" s="3">
        <f>COUNTBLANK(shopping_behavior_updated[Customer ID])</f>
        <v>0</v>
      </c>
      <c r="U2786" s="3">
        <f>IF(IFERROR(VLOOKUP(shopping_behavior_updated[[#This Row],[Customer ID]],A2787:$A$3902,1,FALSE),0),1,0)</f>
        <v>0</v>
      </c>
    </row>
    <row r="2787" spans="1:21" x14ac:dyDescent="0.2">
      <c r="A2787" s="3">
        <v>2786</v>
      </c>
      <c r="B2787" s="3">
        <v>53</v>
      </c>
      <c r="C2787" s="3" t="s">
        <v>152</v>
      </c>
      <c r="D2787" s="3" t="s">
        <v>19</v>
      </c>
      <c r="E2787" s="3" t="s">
        <v>20</v>
      </c>
      <c r="F2787" s="3">
        <v>80</v>
      </c>
      <c r="G2787" s="3" t="s">
        <v>59</v>
      </c>
      <c r="H2787" s="3" t="s">
        <v>35</v>
      </c>
      <c r="I2787" s="3" t="s">
        <v>95</v>
      </c>
      <c r="J2787" s="3" t="s">
        <v>52</v>
      </c>
      <c r="K2787" s="3">
        <v>29</v>
      </c>
      <c r="L2787" s="3" t="s">
        <v>151</v>
      </c>
      <c r="M2787" s="3" t="str">
        <f>IF(shopping_behavior_updated[[#This Row],[Subscription Status]]="","desconocido",shopping_behavior_updated[[#This Row],[Subscription Status]])</f>
        <v>No</v>
      </c>
      <c r="N2787" s="3" t="s">
        <v>44</v>
      </c>
      <c r="O2787" s="3" t="s">
        <v>151</v>
      </c>
      <c r="P2787" s="3" t="s">
        <v>151</v>
      </c>
      <c r="Q2787" s="3">
        <v>13</v>
      </c>
      <c r="R2787" s="3" t="s">
        <v>74</v>
      </c>
      <c r="S2787" s="3" t="s">
        <v>87</v>
      </c>
      <c r="T2787" s="3">
        <f>COUNTBLANK(shopping_behavior_updated[Customer ID])</f>
        <v>0</v>
      </c>
      <c r="U2787" s="3">
        <f>IF(IFERROR(VLOOKUP(shopping_behavior_updated[[#This Row],[Customer ID]],A2788:$A$3902,1,FALSE),0),1,0)</f>
        <v>0</v>
      </c>
    </row>
    <row r="2788" spans="1:21" x14ac:dyDescent="0.2">
      <c r="A2788" s="3">
        <v>2787</v>
      </c>
      <c r="B2788" s="3">
        <v>54</v>
      </c>
      <c r="C2788" s="3" t="s">
        <v>152</v>
      </c>
      <c r="D2788" s="3" t="s">
        <v>65</v>
      </c>
      <c r="E2788" s="3" t="s">
        <v>66</v>
      </c>
      <c r="F2788" s="3">
        <v>51</v>
      </c>
      <c r="G2788" s="3" t="s">
        <v>111</v>
      </c>
      <c r="H2788" s="3" t="s">
        <v>43</v>
      </c>
      <c r="I2788" s="3" t="s">
        <v>82</v>
      </c>
      <c r="J2788" s="3" t="s">
        <v>36</v>
      </c>
      <c r="K2788" s="3">
        <v>38</v>
      </c>
      <c r="L2788" s="3" t="s">
        <v>151</v>
      </c>
      <c r="M2788" s="3" t="str">
        <f>IF(shopping_behavior_updated[[#This Row],[Subscription Status]]="","desconocido",shopping_behavior_updated[[#This Row],[Subscription Status]])</f>
        <v>No</v>
      </c>
      <c r="N2788" s="3" t="s">
        <v>44</v>
      </c>
      <c r="O2788" s="3" t="s">
        <v>151</v>
      </c>
      <c r="P2788" s="3" t="s">
        <v>151</v>
      </c>
      <c r="Q2788" s="3">
        <v>41</v>
      </c>
      <c r="R2788" s="3" t="s">
        <v>85</v>
      </c>
      <c r="S2788" s="3" t="s">
        <v>96</v>
      </c>
      <c r="T2788" s="3">
        <f>COUNTBLANK(shopping_behavior_updated[Customer ID])</f>
        <v>0</v>
      </c>
      <c r="U2788" s="3">
        <f>IF(IFERROR(VLOOKUP(shopping_behavior_updated[[#This Row],[Customer ID]],A2789:$A$3902,1,FALSE),0),1,0)</f>
        <v>0</v>
      </c>
    </row>
    <row r="2789" spans="1:21" x14ac:dyDescent="0.2">
      <c r="A2789" s="3">
        <v>2788</v>
      </c>
      <c r="B2789" s="3">
        <v>36</v>
      </c>
      <c r="C2789" s="3" t="s">
        <v>152</v>
      </c>
      <c r="D2789" s="3" t="s">
        <v>136</v>
      </c>
      <c r="E2789" s="3" t="s">
        <v>41</v>
      </c>
      <c r="F2789" s="3">
        <v>79</v>
      </c>
      <c r="G2789" s="3" t="s">
        <v>63</v>
      </c>
      <c r="H2789" s="3" t="s">
        <v>91</v>
      </c>
      <c r="I2789" s="3" t="s">
        <v>68</v>
      </c>
      <c r="J2789" s="3" t="s">
        <v>36</v>
      </c>
      <c r="K2789" s="3">
        <v>41</v>
      </c>
      <c r="L2789" s="3" t="s">
        <v>151</v>
      </c>
      <c r="M2789" s="3" t="str">
        <f>IF(shopping_behavior_updated[[#This Row],[Subscription Status]]="","desconocido",shopping_behavior_updated[[#This Row],[Subscription Status]])</f>
        <v>No</v>
      </c>
      <c r="N2789" s="3" t="s">
        <v>44</v>
      </c>
      <c r="O2789" s="3" t="s">
        <v>151</v>
      </c>
      <c r="P2789" s="3" t="s">
        <v>151</v>
      </c>
      <c r="Q2789" s="3">
        <v>4</v>
      </c>
      <c r="R2789" s="3" t="s">
        <v>27</v>
      </c>
      <c r="S2789" s="3" t="s">
        <v>28</v>
      </c>
      <c r="T2789" s="3">
        <f>COUNTBLANK(shopping_behavior_updated[Customer ID])</f>
        <v>0</v>
      </c>
      <c r="U2789" s="3">
        <f>IF(IFERROR(VLOOKUP(shopping_behavior_updated[[#This Row],[Customer ID]],A2790:$A$3902,1,FALSE),0),1,0)</f>
        <v>0</v>
      </c>
    </row>
    <row r="2790" spans="1:21" x14ac:dyDescent="0.2">
      <c r="A2790" s="3">
        <v>2789</v>
      </c>
      <c r="B2790" s="3">
        <v>56</v>
      </c>
      <c r="C2790" s="3" t="s">
        <v>152</v>
      </c>
      <c r="D2790" s="3" t="s">
        <v>136</v>
      </c>
      <c r="E2790" s="3" t="s">
        <v>41</v>
      </c>
      <c r="F2790" s="3">
        <v>92</v>
      </c>
      <c r="G2790" s="3" t="s">
        <v>42</v>
      </c>
      <c r="H2790" s="3" t="s">
        <v>43</v>
      </c>
      <c r="I2790" s="3" t="s">
        <v>77</v>
      </c>
      <c r="J2790" s="3" t="s">
        <v>52</v>
      </c>
      <c r="K2790" s="3">
        <v>31</v>
      </c>
      <c r="L2790" s="3" t="s">
        <v>151</v>
      </c>
      <c r="M2790" s="3" t="str">
        <f>IF(shopping_behavior_updated[[#This Row],[Subscription Status]]="","desconocido",shopping_behavior_updated[[#This Row],[Subscription Status]])</f>
        <v>No</v>
      </c>
      <c r="N2790" s="3" t="s">
        <v>37</v>
      </c>
      <c r="O2790" s="3" t="s">
        <v>151</v>
      </c>
      <c r="P2790" s="3" t="s">
        <v>151</v>
      </c>
      <c r="Q2790" s="3">
        <v>2</v>
      </c>
      <c r="R2790" s="3" t="s">
        <v>38</v>
      </c>
      <c r="S2790" s="3" t="s">
        <v>48</v>
      </c>
      <c r="T2790" s="3">
        <f>COUNTBLANK(shopping_behavior_updated[Customer ID])</f>
        <v>0</v>
      </c>
      <c r="U2790" s="3">
        <f>IF(IFERROR(VLOOKUP(shopping_behavior_updated[[#This Row],[Customer ID]],A2791:$A$3902,1,FALSE),0),1,0)</f>
        <v>0</v>
      </c>
    </row>
    <row r="2791" spans="1:21" x14ac:dyDescent="0.2">
      <c r="A2791" s="3">
        <v>2790</v>
      </c>
      <c r="B2791" s="3">
        <v>28</v>
      </c>
      <c r="C2791" s="3" t="s">
        <v>152</v>
      </c>
      <c r="D2791" s="3" t="s">
        <v>29</v>
      </c>
      <c r="E2791" s="3" t="s">
        <v>20</v>
      </c>
      <c r="F2791" s="3">
        <v>85</v>
      </c>
      <c r="G2791" s="3" t="s">
        <v>97</v>
      </c>
      <c r="H2791" s="3" t="s">
        <v>22</v>
      </c>
      <c r="I2791" s="3" t="s">
        <v>120</v>
      </c>
      <c r="J2791" s="3" t="s">
        <v>56</v>
      </c>
      <c r="K2791" s="3">
        <v>5</v>
      </c>
      <c r="L2791" s="3" t="s">
        <v>151</v>
      </c>
      <c r="M2791" s="3" t="str">
        <f>IF(shopping_behavior_updated[[#This Row],[Subscription Status]]="","desconocido",shopping_behavior_updated[[#This Row],[Subscription Status]])</f>
        <v>No</v>
      </c>
      <c r="N2791" s="3" t="s">
        <v>26</v>
      </c>
      <c r="O2791" s="3" t="s">
        <v>151</v>
      </c>
      <c r="P2791" s="3" t="s">
        <v>151</v>
      </c>
      <c r="Q2791" s="3">
        <v>28</v>
      </c>
      <c r="R2791" s="3" t="s">
        <v>38</v>
      </c>
      <c r="S2791" s="3" t="s">
        <v>75</v>
      </c>
      <c r="T2791" s="3">
        <f>COUNTBLANK(shopping_behavior_updated[Customer ID])</f>
        <v>0</v>
      </c>
      <c r="U2791" s="3">
        <f>IF(IFERROR(VLOOKUP(shopping_behavior_updated[[#This Row],[Customer ID]],A2792:$A$3902,1,FALSE),0),1,0)</f>
        <v>0</v>
      </c>
    </row>
    <row r="2792" spans="1:21" x14ac:dyDescent="0.2">
      <c r="A2792" s="3">
        <v>2791</v>
      </c>
      <c r="B2792" s="3">
        <v>34</v>
      </c>
      <c r="C2792" s="3" t="s">
        <v>152</v>
      </c>
      <c r="D2792" s="3" t="s">
        <v>124</v>
      </c>
      <c r="E2792" s="3" t="s">
        <v>20</v>
      </c>
      <c r="F2792" s="3">
        <v>63</v>
      </c>
      <c r="G2792" s="3" t="s">
        <v>30</v>
      </c>
      <c r="H2792" s="3" t="s">
        <v>43</v>
      </c>
      <c r="I2792" s="3" t="s">
        <v>93</v>
      </c>
      <c r="J2792" s="3" t="s">
        <v>36</v>
      </c>
      <c r="K2792" s="3">
        <v>45</v>
      </c>
      <c r="L2792" s="3" t="s">
        <v>151</v>
      </c>
      <c r="M2792" s="3" t="str">
        <f>IF(shopping_behavior_updated[[#This Row],[Subscription Status]]="","desconocido",shopping_behavior_updated[[#This Row],[Subscription Status]])</f>
        <v>No</v>
      </c>
      <c r="N2792" s="3" t="s">
        <v>37</v>
      </c>
      <c r="O2792" s="3" t="s">
        <v>151</v>
      </c>
      <c r="P2792" s="3" t="s">
        <v>151</v>
      </c>
      <c r="Q2792" s="3">
        <v>24</v>
      </c>
      <c r="R2792" s="3" t="s">
        <v>85</v>
      </c>
      <c r="S2792" s="3" t="s">
        <v>48</v>
      </c>
      <c r="T2792" s="3">
        <f>COUNTBLANK(shopping_behavior_updated[Customer ID])</f>
        <v>0</v>
      </c>
      <c r="U2792" s="3">
        <f>IF(IFERROR(VLOOKUP(shopping_behavior_updated[[#This Row],[Customer ID]],A2793:$A$3902,1,FALSE),0),1,0)</f>
        <v>0</v>
      </c>
    </row>
    <row r="2793" spans="1:21" x14ac:dyDescent="0.2">
      <c r="A2793" s="3">
        <v>2792</v>
      </c>
      <c r="B2793" s="3">
        <v>43</v>
      </c>
      <c r="C2793" s="3" t="s">
        <v>152</v>
      </c>
      <c r="D2793" s="3" t="s">
        <v>142</v>
      </c>
      <c r="E2793" s="3" t="s">
        <v>66</v>
      </c>
      <c r="F2793" s="3">
        <v>60</v>
      </c>
      <c r="G2793" s="3" t="s">
        <v>145</v>
      </c>
      <c r="H2793" s="3" t="s">
        <v>43</v>
      </c>
      <c r="I2793" s="3" t="s">
        <v>133</v>
      </c>
      <c r="J2793" s="3" t="s">
        <v>56</v>
      </c>
      <c r="K2793" s="3">
        <v>28</v>
      </c>
      <c r="L2793" s="3" t="s">
        <v>151</v>
      </c>
      <c r="M2793" s="3" t="str">
        <f>IF(shopping_behavior_updated[[#This Row],[Subscription Status]]="","desconocido",shopping_behavior_updated[[#This Row],[Subscription Status]])</f>
        <v>No</v>
      </c>
      <c r="N2793" s="3" t="s">
        <v>26</v>
      </c>
      <c r="O2793" s="3" t="s">
        <v>151</v>
      </c>
      <c r="P2793" s="3" t="s">
        <v>151</v>
      </c>
      <c r="Q2793" s="3">
        <v>14</v>
      </c>
      <c r="R2793" s="3" t="s">
        <v>27</v>
      </c>
      <c r="S2793" s="3" t="s">
        <v>28</v>
      </c>
      <c r="T2793" s="3">
        <f>COUNTBLANK(shopping_behavior_updated[Customer ID])</f>
        <v>0</v>
      </c>
      <c r="U2793" s="3">
        <f>IF(IFERROR(VLOOKUP(shopping_behavior_updated[[#This Row],[Customer ID]],A2794:$A$3902,1,FALSE),0),1,0)</f>
        <v>0</v>
      </c>
    </row>
    <row r="2794" spans="1:21" x14ac:dyDescent="0.2">
      <c r="A2794" s="3">
        <v>2793</v>
      </c>
      <c r="B2794" s="3">
        <v>54</v>
      </c>
      <c r="C2794" s="3" t="s">
        <v>152</v>
      </c>
      <c r="D2794" s="3" t="s">
        <v>58</v>
      </c>
      <c r="E2794" s="3" t="s">
        <v>20</v>
      </c>
      <c r="F2794" s="3">
        <v>44</v>
      </c>
      <c r="G2794" s="3" t="s">
        <v>21</v>
      </c>
      <c r="H2794" s="3" t="s">
        <v>22</v>
      </c>
      <c r="I2794" s="3" t="s">
        <v>82</v>
      </c>
      <c r="J2794" s="3" t="s">
        <v>24</v>
      </c>
      <c r="K2794" s="3">
        <v>32</v>
      </c>
      <c r="L2794" s="3" t="s">
        <v>151</v>
      </c>
      <c r="M2794" s="3" t="str">
        <f>IF(shopping_behavior_updated[[#This Row],[Subscription Status]]="","desconocido",shopping_behavior_updated[[#This Row],[Subscription Status]])</f>
        <v>No</v>
      </c>
      <c r="N2794" s="3" t="s">
        <v>26</v>
      </c>
      <c r="O2794" s="3" t="s">
        <v>151</v>
      </c>
      <c r="P2794" s="3" t="s">
        <v>151</v>
      </c>
      <c r="Q2794" s="3">
        <v>11</v>
      </c>
      <c r="R2794" s="3" t="s">
        <v>38</v>
      </c>
      <c r="S2794" s="3" t="s">
        <v>39</v>
      </c>
      <c r="T2794" s="3">
        <f>COUNTBLANK(shopping_behavior_updated[Customer ID])</f>
        <v>0</v>
      </c>
      <c r="U2794" s="3">
        <f>IF(IFERROR(VLOOKUP(shopping_behavior_updated[[#This Row],[Customer ID]],A2795:$A$3902,1,FALSE),0),1,0)</f>
        <v>0</v>
      </c>
    </row>
    <row r="2795" spans="1:21" x14ac:dyDescent="0.2">
      <c r="A2795" s="3">
        <v>2794</v>
      </c>
      <c r="B2795" s="3">
        <v>37</v>
      </c>
      <c r="C2795" s="3" t="s">
        <v>152</v>
      </c>
      <c r="D2795" s="3" t="s">
        <v>136</v>
      </c>
      <c r="E2795" s="3" t="s">
        <v>41</v>
      </c>
      <c r="F2795" s="3">
        <v>57</v>
      </c>
      <c r="G2795" s="3" t="s">
        <v>34</v>
      </c>
      <c r="H2795" s="3" t="s">
        <v>43</v>
      </c>
      <c r="I2795" s="3" t="s">
        <v>64</v>
      </c>
      <c r="J2795" s="3" t="s">
        <v>36</v>
      </c>
      <c r="K2795" s="3">
        <v>31</v>
      </c>
      <c r="L2795" s="3" t="s">
        <v>151</v>
      </c>
      <c r="M2795" s="3" t="str">
        <f>IF(shopping_behavior_updated[[#This Row],[Subscription Status]]="","desconocido",shopping_behavior_updated[[#This Row],[Subscription Status]])</f>
        <v>No</v>
      </c>
      <c r="N2795" s="3" t="s">
        <v>53</v>
      </c>
      <c r="O2795" s="3" t="s">
        <v>151</v>
      </c>
      <c r="P2795" s="3" t="s">
        <v>151</v>
      </c>
      <c r="Q2795" s="3">
        <v>27</v>
      </c>
      <c r="R2795" s="3" t="s">
        <v>85</v>
      </c>
      <c r="S2795" s="3" t="s">
        <v>75</v>
      </c>
      <c r="T2795" s="3">
        <f>COUNTBLANK(shopping_behavior_updated[Customer ID])</f>
        <v>0</v>
      </c>
      <c r="U2795" s="3">
        <f>IF(IFERROR(VLOOKUP(shopping_behavior_updated[[#This Row],[Customer ID]],A2796:$A$3902,1,FALSE),0),1,0)</f>
        <v>0</v>
      </c>
    </row>
    <row r="2796" spans="1:21" x14ac:dyDescent="0.2">
      <c r="A2796" s="3">
        <v>2795</v>
      </c>
      <c r="B2796" s="3">
        <v>33</v>
      </c>
      <c r="C2796" s="3" t="s">
        <v>152</v>
      </c>
      <c r="D2796" s="3" t="s">
        <v>101</v>
      </c>
      <c r="E2796" s="3" t="s">
        <v>62</v>
      </c>
      <c r="F2796" s="3">
        <v>24</v>
      </c>
      <c r="G2796" s="3" t="s">
        <v>83</v>
      </c>
      <c r="H2796" s="3" t="s">
        <v>43</v>
      </c>
      <c r="I2796" s="3" t="s">
        <v>79</v>
      </c>
      <c r="J2796" s="3" t="s">
        <v>56</v>
      </c>
      <c r="K2796" s="3">
        <v>33</v>
      </c>
      <c r="L2796" s="3" t="s">
        <v>151</v>
      </c>
      <c r="M2796" s="3" t="str">
        <f>IF(shopping_behavior_updated[[#This Row],[Subscription Status]]="","desconocido",shopping_behavior_updated[[#This Row],[Subscription Status]])</f>
        <v>No</v>
      </c>
      <c r="N2796" s="3" t="s">
        <v>53</v>
      </c>
      <c r="O2796" s="3" t="s">
        <v>151</v>
      </c>
      <c r="P2796" s="3" t="s">
        <v>151</v>
      </c>
      <c r="Q2796" s="3">
        <v>7</v>
      </c>
      <c r="R2796" s="3" t="s">
        <v>32</v>
      </c>
      <c r="S2796" s="3" t="s">
        <v>28</v>
      </c>
      <c r="T2796" s="3">
        <f>COUNTBLANK(shopping_behavior_updated[Customer ID])</f>
        <v>0</v>
      </c>
      <c r="U2796" s="3">
        <f>IF(IFERROR(VLOOKUP(shopping_behavior_updated[[#This Row],[Customer ID]],A2797:$A$3902,1,FALSE),0),1,0)</f>
        <v>0</v>
      </c>
    </row>
    <row r="2797" spans="1:21" x14ac:dyDescent="0.2">
      <c r="A2797" s="3">
        <v>2796</v>
      </c>
      <c r="B2797" s="3">
        <v>33</v>
      </c>
      <c r="C2797" s="3" t="s">
        <v>152</v>
      </c>
      <c r="D2797" s="3" t="s">
        <v>118</v>
      </c>
      <c r="E2797" s="3" t="s">
        <v>66</v>
      </c>
      <c r="F2797" s="3">
        <v>35</v>
      </c>
      <c r="G2797" s="3" t="s">
        <v>144</v>
      </c>
      <c r="H2797" s="3" t="s">
        <v>43</v>
      </c>
      <c r="I2797" s="3" t="s">
        <v>135</v>
      </c>
      <c r="J2797" s="3" t="s">
        <v>24</v>
      </c>
      <c r="K2797" s="3">
        <v>34</v>
      </c>
      <c r="L2797" s="3" t="s">
        <v>151</v>
      </c>
      <c r="M2797" s="3" t="str">
        <f>IF(shopping_behavior_updated[[#This Row],[Subscription Status]]="","desconocido",shopping_behavior_updated[[#This Row],[Subscription Status]])</f>
        <v>No</v>
      </c>
      <c r="N2797" s="3" t="s">
        <v>73</v>
      </c>
      <c r="O2797" s="3" t="s">
        <v>151</v>
      </c>
      <c r="P2797" s="3" t="s">
        <v>151</v>
      </c>
      <c r="Q2797" s="3">
        <v>49</v>
      </c>
      <c r="R2797" s="3" t="s">
        <v>45</v>
      </c>
      <c r="S2797" s="3" t="s">
        <v>48</v>
      </c>
      <c r="T2797" s="3">
        <f>COUNTBLANK(shopping_behavior_updated[Customer ID])</f>
        <v>0</v>
      </c>
      <c r="U2797" s="3">
        <f>IF(IFERROR(VLOOKUP(shopping_behavior_updated[[#This Row],[Customer ID]],A2798:$A$3902,1,FALSE),0),1,0)</f>
        <v>0</v>
      </c>
    </row>
    <row r="2798" spans="1:21" x14ac:dyDescent="0.2">
      <c r="A2798" s="3">
        <v>2797</v>
      </c>
      <c r="B2798" s="3">
        <v>55</v>
      </c>
      <c r="C2798" s="3" t="s">
        <v>152</v>
      </c>
      <c r="D2798" s="3" t="s">
        <v>101</v>
      </c>
      <c r="E2798" s="3" t="s">
        <v>62</v>
      </c>
      <c r="F2798" s="3">
        <v>73</v>
      </c>
      <c r="G2798" s="3" t="s">
        <v>100</v>
      </c>
      <c r="H2798" s="3" t="s">
        <v>43</v>
      </c>
      <c r="I2798" s="3" t="s">
        <v>107</v>
      </c>
      <c r="J2798" s="3" t="s">
        <v>24</v>
      </c>
      <c r="K2798" s="3">
        <v>38</v>
      </c>
      <c r="L2798" s="3" t="s">
        <v>151</v>
      </c>
      <c r="M2798" s="3" t="str">
        <f>IF(shopping_behavior_updated[[#This Row],[Subscription Status]]="","desconocido",shopping_behavior_updated[[#This Row],[Subscription Status]])</f>
        <v>No</v>
      </c>
      <c r="N2798" s="3" t="s">
        <v>73</v>
      </c>
      <c r="O2798" s="3" t="s">
        <v>151</v>
      </c>
      <c r="P2798" s="3" t="s">
        <v>151</v>
      </c>
      <c r="Q2798" s="3">
        <v>21</v>
      </c>
      <c r="R2798" s="3" t="s">
        <v>32</v>
      </c>
      <c r="S2798" s="3" t="s">
        <v>48</v>
      </c>
      <c r="T2798" s="3">
        <f>COUNTBLANK(shopping_behavior_updated[Customer ID])</f>
        <v>0</v>
      </c>
      <c r="U2798" s="3">
        <f>IF(IFERROR(VLOOKUP(shopping_behavior_updated[[#This Row],[Customer ID]],A2799:$A$3902,1,FALSE),0),1,0)</f>
        <v>0</v>
      </c>
    </row>
    <row r="2799" spans="1:21" x14ac:dyDescent="0.2">
      <c r="A2799" s="3">
        <v>2798</v>
      </c>
      <c r="B2799" s="3">
        <v>63</v>
      </c>
      <c r="C2799" s="3" t="s">
        <v>152</v>
      </c>
      <c r="D2799" s="3" t="s">
        <v>105</v>
      </c>
      <c r="E2799" s="3" t="s">
        <v>66</v>
      </c>
      <c r="F2799" s="3">
        <v>42</v>
      </c>
      <c r="G2799" s="3" t="s">
        <v>100</v>
      </c>
      <c r="H2799" s="3" t="s">
        <v>43</v>
      </c>
      <c r="I2799" s="3" t="s">
        <v>95</v>
      </c>
      <c r="J2799" s="3" t="s">
        <v>24</v>
      </c>
      <c r="K2799" s="3">
        <v>35</v>
      </c>
      <c r="L2799" s="3" t="s">
        <v>151</v>
      </c>
      <c r="M2799" s="3" t="str">
        <f>IF(shopping_behavior_updated[[#This Row],[Subscription Status]]="","desconocido",shopping_behavior_updated[[#This Row],[Subscription Status]])</f>
        <v>No</v>
      </c>
      <c r="N2799" s="3" t="s">
        <v>26</v>
      </c>
      <c r="O2799" s="3" t="s">
        <v>151</v>
      </c>
      <c r="P2799" s="3" t="s">
        <v>151</v>
      </c>
      <c r="Q2799" s="3">
        <v>10</v>
      </c>
      <c r="R2799" s="3" t="s">
        <v>27</v>
      </c>
      <c r="S2799" s="3" t="s">
        <v>96</v>
      </c>
      <c r="T2799" s="3">
        <f>COUNTBLANK(shopping_behavior_updated[Customer ID])</f>
        <v>0</v>
      </c>
      <c r="U2799" s="3">
        <f>IF(IFERROR(VLOOKUP(shopping_behavior_updated[[#This Row],[Customer ID]],A2800:$A$3902,1,FALSE),0),1,0)</f>
        <v>0</v>
      </c>
    </row>
    <row r="2800" spans="1:21" x14ac:dyDescent="0.2">
      <c r="A2800" s="3">
        <v>2799</v>
      </c>
      <c r="B2800" s="3">
        <v>52</v>
      </c>
      <c r="C2800" s="3" t="s">
        <v>152</v>
      </c>
      <c r="D2800" s="3" t="s">
        <v>103</v>
      </c>
      <c r="E2800" s="3" t="s">
        <v>20</v>
      </c>
      <c r="F2800" s="3">
        <v>20</v>
      </c>
      <c r="G2800" s="3" t="s">
        <v>42</v>
      </c>
      <c r="H2800" s="3" t="s">
        <v>91</v>
      </c>
      <c r="I2800" s="3" t="s">
        <v>107</v>
      </c>
      <c r="J2800" s="3" t="s">
        <v>24</v>
      </c>
      <c r="K2800" s="3">
        <v>48</v>
      </c>
      <c r="L2800" s="3" t="s">
        <v>151</v>
      </c>
      <c r="M2800" s="3" t="str">
        <f>IF(shopping_behavior_updated[[#This Row],[Subscription Status]]="","desconocido",shopping_behavior_updated[[#This Row],[Subscription Status]])</f>
        <v>No</v>
      </c>
      <c r="N2800" s="3" t="s">
        <v>73</v>
      </c>
      <c r="O2800" s="3" t="s">
        <v>151</v>
      </c>
      <c r="P2800" s="3" t="s">
        <v>151</v>
      </c>
      <c r="Q2800" s="3">
        <v>37</v>
      </c>
      <c r="R2800" s="3" t="s">
        <v>45</v>
      </c>
      <c r="S2800" s="3" t="s">
        <v>39</v>
      </c>
      <c r="T2800" s="3">
        <f>COUNTBLANK(shopping_behavior_updated[Customer ID])</f>
        <v>0</v>
      </c>
      <c r="U2800" s="3">
        <f>IF(IFERROR(VLOOKUP(shopping_behavior_updated[[#This Row],[Customer ID]],A2801:$A$3902,1,FALSE),0),1,0)</f>
        <v>0</v>
      </c>
    </row>
    <row r="2801" spans="1:21" x14ac:dyDescent="0.2">
      <c r="A2801" s="3">
        <v>2800</v>
      </c>
      <c r="B2801" s="3">
        <v>23</v>
      </c>
      <c r="C2801" s="3" t="s">
        <v>152</v>
      </c>
      <c r="D2801" s="3" t="s">
        <v>112</v>
      </c>
      <c r="E2801" s="3" t="s">
        <v>20</v>
      </c>
      <c r="F2801" s="3">
        <v>89</v>
      </c>
      <c r="G2801" s="3" t="s">
        <v>30</v>
      </c>
      <c r="H2801" s="3" t="s">
        <v>22</v>
      </c>
      <c r="I2801" s="3" t="s">
        <v>68</v>
      </c>
      <c r="J2801" s="3" t="s">
        <v>36</v>
      </c>
      <c r="K2801" s="3">
        <v>39</v>
      </c>
      <c r="L2801" s="3" t="s">
        <v>151</v>
      </c>
      <c r="M2801" s="3" t="str">
        <f>IF(shopping_behavior_updated[[#This Row],[Subscription Status]]="","desconocido",shopping_behavior_updated[[#This Row],[Subscription Status]])</f>
        <v>No</v>
      </c>
      <c r="N2801" s="3" t="s">
        <v>37</v>
      </c>
      <c r="O2801" s="3" t="s">
        <v>151</v>
      </c>
      <c r="P2801" s="3" t="s">
        <v>151</v>
      </c>
      <c r="Q2801" s="3">
        <v>9</v>
      </c>
      <c r="R2801" s="3" t="s">
        <v>74</v>
      </c>
      <c r="S2801" s="3" t="s">
        <v>96</v>
      </c>
      <c r="T2801" s="3">
        <f>COUNTBLANK(shopping_behavior_updated[Customer ID])</f>
        <v>0</v>
      </c>
      <c r="U2801" s="3">
        <f>IF(IFERROR(VLOOKUP(shopping_behavior_updated[[#This Row],[Customer ID]],A2802:$A$3902,1,FALSE),0),1,0)</f>
        <v>0</v>
      </c>
    </row>
    <row r="2802" spans="1:21" x14ac:dyDescent="0.2">
      <c r="A2802" s="3">
        <v>2801</v>
      </c>
      <c r="B2802" s="3">
        <v>70</v>
      </c>
      <c r="C2802" s="3" t="s">
        <v>152</v>
      </c>
      <c r="D2802" s="3" t="s">
        <v>54</v>
      </c>
      <c r="E2802" s="3" t="s">
        <v>20</v>
      </c>
      <c r="F2802" s="3">
        <v>76</v>
      </c>
      <c r="G2802" s="3" t="s">
        <v>71</v>
      </c>
      <c r="H2802" s="3" t="s">
        <v>22</v>
      </c>
      <c r="I2802" s="3" t="s">
        <v>82</v>
      </c>
      <c r="J2802" s="3" t="s">
        <v>56</v>
      </c>
      <c r="K2802" s="3">
        <v>34</v>
      </c>
      <c r="L2802" s="3" t="s">
        <v>151</v>
      </c>
      <c r="M2802" s="3" t="str">
        <f>IF(shopping_behavior_updated[[#This Row],[Subscription Status]]="","desconocido",shopping_behavior_updated[[#This Row],[Subscription Status]])</f>
        <v>No</v>
      </c>
      <c r="N2802" s="3" t="s">
        <v>37</v>
      </c>
      <c r="O2802" s="3" t="s">
        <v>151</v>
      </c>
      <c r="P2802" s="3" t="s">
        <v>151</v>
      </c>
      <c r="Q2802" s="3">
        <v>14</v>
      </c>
      <c r="R2802" s="3" t="s">
        <v>32</v>
      </c>
      <c r="S2802" s="3" t="s">
        <v>75</v>
      </c>
      <c r="T2802" s="3">
        <f>COUNTBLANK(shopping_behavior_updated[Customer ID])</f>
        <v>0</v>
      </c>
      <c r="U2802" s="3">
        <f>IF(IFERROR(VLOOKUP(shopping_behavior_updated[[#This Row],[Customer ID]],A2803:$A$3902,1,FALSE),0),1,0)</f>
        <v>0</v>
      </c>
    </row>
    <row r="2803" spans="1:21" x14ac:dyDescent="0.2">
      <c r="A2803" s="3">
        <v>2802</v>
      </c>
      <c r="B2803" s="3">
        <v>64</v>
      </c>
      <c r="C2803" s="3" t="s">
        <v>152</v>
      </c>
      <c r="D2803" s="3" t="s">
        <v>54</v>
      </c>
      <c r="E2803" s="3" t="s">
        <v>20</v>
      </c>
      <c r="F2803" s="3">
        <v>56</v>
      </c>
      <c r="G2803" s="3" t="s">
        <v>129</v>
      </c>
      <c r="H2803" s="3" t="s">
        <v>43</v>
      </c>
      <c r="I2803" s="3" t="s">
        <v>125</v>
      </c>
      <c r="J2803" s="3" t="s">
        <v>24</v>
      </c>
      <c r="K2803" s="3">
        <v>26</v>
      </c>
      <c r="L2803" s="3" t="s">
        <v>151</v>
      </c>
      <c r="M2803" s="3" t="str">
        <f>IF(shopping_behavior_updated[[#This Row],[Subscription Status]]="","desconocido",shopping_behavior_updated[[#This Row],[Subscription Status]])</f>
        <v>No</v>
      </c>
      <c r="N2803" s="3" t="s">
        <v>26</v>
      </c>
      <c r="O2803" s="3" t="s">
        <v>151</v>
      </c>
      <c r="P2803" s="3" t="s">
        <v>151</v>
      </c>
      <c r="Q2803" s="3">
        <v>30</v>
      </c>
      <c r="R2803" s="3" t="s">
        <v>45</v>
      </c>
      <c r="S2803" s="3" t="s">
        <v>48</v>
      </c>
      <c r="T2803" s="3">
        <f>COUNTBLANK(shopping_behavior_updated[Customer ID])</f>
        <v>0</v>
      </c>
      <c r="U2803" s="3">
        <f>IF(IFERROR(VLOOKUP(shopping_behavior_updated[[#This Row],[Customer ID]],A2804:$A$3902,1,FALSE),0),1,0)</f>
        <v>0</v>
      </c>
    </row>
    <row r="2804" spans="1:21" x14ac:dyDescent="0.2">
      <c r="A2804" s="3">
        <v>2803</v>
      </c>
      <c r="B2804" s="3">
        <v>22</v>
      </c>
      <c r="C2804" s="3" t="s">
        <v>152</v>
      </c>
      <c r="D2804" s="3" t="s">
        <v>61</v>
      </c>
      <c r="E2804" s="3" t="s">
        <v>62</v>
      </c>
      <c r="F2804" s="3">
        <v>100</v>
      </c>
      <c r="G2804" s="3" t="s">
        <v>76</v>
      </c>
      <c r="H2804" s="3" t="s">
        <v>22</v>
      </c>
      <c r="I2804" s="3" t="s">
        <v>107</v>
      </c>
      <c r="J2804" s="3" t="s">
        <v>56</v>
      </c>
      <c r="K2804" s="3">
        <v>31</v>
      </c>
      <c r="L2804" s="3" t="s">
        <v>151</v>
      </c>
      <c r="M2804" s="3" t="str">
        <f>IF(shopping_behavior_updated[[#This Row],[Subscription Status]]="","desconocido",shopping_behavior_updated[[#This Row],[Subscription Status]])</f>
        <v>No</v>
      </c>
      <c r="N2804" s="3" t="s">
        <v>73</v>
      </c>
      <c r="O2804" s="3" t="s">
        <v>151</v>
      </c>
      <c r="P2804" s="3" t="s">
        <v>151</v>
      </c>
      <c r="Q2804" s="3">
        <v>42</v>
      </c>
      <c r="R2804" s="3" t="s">
        <v>38</v>
      </c>
      <c r="S2804" s="3" t="s">
        <v>28</v>
      </c>
      <c r="T2804" s="3">
        <f>COUNTBLANK(shopping_behavior_updated[Customer ID])</f>
        <v>0</v>
      </c>
      <c r="U2804" s="3">
        <f>IF(IFERROR(VLOOKUP(shopping_behavior_updated[[#This Row],[Customer ID]],A2805:$A$3902,1,FALSE),0),1,0)</f>
        <v>0</v>
      </c>
    </row>
    <row r="2805" spans="1:21" x14ac:dyDescent="0.2">
      <c r="A2805" s="3">
        <v>2804</v>
      </c>
      <c r="B2805" s="3">
        <v>46</v>
      </c>
      <c r="C2805" s="3" t="s">
        <v>152</v>
      </c>
      <c r="D2805" s="3" t="s">
        <v>112</v>
      </c>
      <c r="E2805" s="3" t="s">
        <v>20</v>
      </c>
      <c r="F2805" s="3">
        <v>44</v>
      </c>
      <c r="G2805" s="3" t="s">
        <v>134</v>
      </c>
      <c r="H2805" s="3" t="s">
        <v>43</v>
      </c>
      <c r="I2805" s="3" t="s">
        <v>82</v>
      </c>
      <c r="J2805" s="3" t="s">
        <v>24</v>
      </c>
      <c r="K2805" s="3">
        <v>33</v>
      </c>
      <c r="L2805" s="3" t="s">
        <v>151</v>
      </c>
      <c r="M2805" s="3" t="str">
        <f>IF(shopping_behavior_updated[[#This Row],[Subscription Status]]="","desconocido",shopping_behavior_updated[[#This Row],[Subscription Status]])</f>
        <v>No</v>
      </c>
      <c r="N2805" s="3" t="s">
        <v>37</v>
      </c>
      <c r="O2805" s="3" t="s">
        <v>151</v>
      </c>
      <c r="P2805" s="3" t="s">
        <v>151</v>
      </c>
      <c r="Q2805" s="3">
        <v>31</v>
      </c>
      <c r="R2805" s="3" t="s">
        <v>74</v>
      </c>
      <c r="S2805" s="3" t="s">
        <v>87</v>
      </c>
      <c r="T2805" s="3">
        <f>COUNTBLANK(shopping_behavior_updated[Customer ID])</f>
        <v>0</v>
      </c>
      <c r="U2805" s="3">
        <f>IF(IFERROR(VLOOKUP(shopping_behavior_updated[[#This Row],[Customer ID]],A2806:$A$3902,1,FALSE),0),1,0)</f>
        <v>0</v>
      </c>
    </row>
    <row r="2806" spans="1:21" x14ac:dyDescent="0.2">
      <c r="A2806" s="3">
        <v>2805</v>
      </c>
      <c r="B2806" s="3">
        <v>65</v>
      </c>
      <c r="C2806" s="3" t="s">
        <v>152</v>
      </c>
      <c r="D2806" s="3" t="s">
        <v>103</v>
      </c>
      <c r="E2806" s="3" t="s">
        <v>20</v>
      </c>
      <c r="F2806" s="3">
        <v>76</v>
      </c>
      <c r="G2806" s="3" t="s">
        <v>130</v>
      </c>
      <c r="H2806" s="3" t="s">
        <v>43</v>
      </c>
      <c r="I2806" s="3" t="s">
        <v>108</v>
      </c>
      <c r="J2806" s="3" t="s">
        <v>36</v>
      </c>
      <c r="K2806" s="3">
        <v>28</v>
      </c>
      <c r="L2806" s="3" t="s">
        <v>151</v>
      </c>
      <c r="M2806" s="3" t="str">
        <f>IF(shopping_behavior_updated[[#This Row],[Subscription Status]]="","desconocido",shopping_behavior_updated[[#This Row],[Subscription Status]])</f>
        <v>No</v>
      </c>
      <c r="N2806" s="3" t="s">
        <v>53</v>
      </c>
      <c r="O2806" s="3" t="s">
        <v>151</v>
      </c>
      <c r="P2806" s="3" t="s">
        <v>151</v>
      </c>
      <c r="Q2806" s="3">
        <v>48</v>
      </c>
      <c r="R2806" s="3" t="s">
        <v>74</v>
      </c>
      <c r="S2806" s="3" t="s">
        <v>96</v>
      </c>
      <c r="T2806" s="3">
        <f>COUNTBLANK(shopping_behavior_updated[Customer ID])</f>
        <v>0</v>
      </c>
      <c r="U2806" s="3">
        <f>IF(IFERROR(VLOOKUP(shopping_behavior_updated[[#This Row],[Customer ID]],A2807:$A$3902,1,FALSE),0),1,0)</f>
        <v>0</v>
      </c>
    </row>
    <row r="2807" spans="1:21" x14ac:dyDescent="0.2">
      <c r="A2807" s="3">
        <v>2806</v>
      </c>
      <c r="B2807" s="3">
        <v>18</v>
      </c>
      <c r="C2807" s="3" t="s">
        <v>152</v>
      </c>
      <c r="D2807" s="3" t="s">
        <v>88</v>
      </c>
      <c r="E2807" s="3" t="s">
        <v>66</v>
      </c>
      <c r="F2807" s="3">
        <v>97</v>
      </c>
      <c r="G2807" s="3" t="s">
        <v>106</v>
      </c>
      <c r="H2807" s="3" t="s">
        <v>35</v>
      </c>
      <c r="I2807" s="3" t="s">
        <v>93</v>
      </c>
      <c r="J2807" s="3" t="s">
        <v>56</v>
      </c>
      <c r="K2807" s="3">
        <v>43</v>
      </c>
      <c r="L2807" s="3" t="s">
        <v>151</v>
      </c>
      <c r="M2807" s="3" t="str">
        <f>IF(shopping_behavior_updated[[#This Row],[Subscription Status]]="","desconocido",shopping_behavior_updated[[#This Row],[Subscription Status]])</f>
        <v>No</v>
      </c>
      <c r="N2807" s="3" t="s">
        <v>53</v>
      </c>
      <c r="O2807" s="3" t="s">
        <v>151</v>
      </c>
      <c r="P2807" s="3" t="s">
        <v>151</v>
      </c>
      <c r="Q2807" s="3">
        <v>48</v>
      </c>
      <c r="R2807" s="3" t="s">
        <v>32</v>
      </c>
      <c r="S2807" s="3" t="s">
        <v>57</v>
      </c>
      <c r="T2807" s="3">
        <f>COUNTBLANK(shopping_behavior_updated[Customer ID])</f>
        <v>0</v>
      </c>
      <c r="U2807" s="3">
        <f>IF(IFERROR(VLOOKUP(shopping_behavior_updated[[#This Row],[Customer ID]],A2808:$A$3902,1,FALSE),0),1,0)</f>
        <v>0</v>
      </c>
    </row>
    <row r="2808" spans="1:21" x14ac:dyDescent="0.2">
      <c r="A2808" s="3">
        <v>2807</v>
      </c>
      <c r="B2808" s="3">
        <v>45</v>
      </c>
      <c r="C2808" s="3" t="s">
        <v>152</v>
      </c>
      <c r="D2808" s="3" t="s">
        <v>19</v>
      </c>
      <c r="E2808" s="3" t="s">
        <v>20</v>
      </c>
      <c r="F2808" s="3">
        <v>39</v>
      </c>
      <c r="G2808" s="3" t="s">
        <v>130</v>
      </c>
      <c r="H2808" s="3" t="s">
        <v>22</v>
      </c>
      <c r="I2808" s="3" t="s">
        <v>72</v>
      </c>
      <c r="J2808" s="3" t="s">
        <v>36</v>
      </c>
      <c r="K2808" s="3">
        <v>27</v>
      </c>
      <c r="L2808" s="3" t="s">
        <v>151</v>
      </c>
      <c r="M2808" s="3" t="str">
        <f>IF(shopping_behavior_updated[[#This Row],[Subscription Status]]="","desconocido",shopping_behavior_updated[[#This Row],[Subscription Status]])</f>
        <v>No</v>
      </c>
      <c r="N2808" s="3" t="s">
        <v>53</v>
      </c>
      <c r="O2808" s="3" t="s">
        <v>151</v>
      </c>
      <c r="P2808" s="3" t="s">
        <v>151</v>
      </c>
      <c r="Q2808" s="3">
        <v>50</v>
      </c>
      <c r="R2808" s="3" t="s">
        <v>38</v>
      </c>
      <c r="S2808" s="3" t="s">
        <v>48</v>
      </c>
      <c r="T2808" s="3">
        <f>COUNTBLANK(shopping_behavior_updated[Customer ID])</f>
        <v>0</v>
      </c>
      <c r="U2808" s="3">
        <f>IF(IFERROR(VLOOKUP(shopping_behavior_updated[[#This Row],[Customer ID]],A2809:$A$3902,1,FALSE),0),1,0)</f>
        <v>0</v>
      </c>
    </row>
    <row r="2809" spans="1:21" x14ac:dyDescent="0.2">
      <c r="A2809" s="3">
        <v>2808</v>
      </c>
      <c r="B2809" s="3">
        <v>56</v>
      </c>
      <c r="C2809" s="3" t="s">
        <v>152</v>
      </c>
      <c r="D2809" s="3" t="s">
        <v>103</v>
      </c>
      <c r="E2809" s="3" t="s">
        <v>20</v>
      </c>
      <c r="F2809" s="3">
        <v>100</v>
      </c>
      <c r="G2809" s="3" t="s">
        <v>127</v>
      </c>
      <c r="H2809" s="3" t="s">
        <v>43</v>
      </c>
      <c r="I2809" s="3" t="s">
        <v>60</v>
      </c>
      <c r="J2809" s="3" t="s">
        <v>36</v>
      </c>
      <c r="K2809" s="3">
        <v>44</v>
      </c>
      <c r="L2809" s="3" t="s">
        <v>151</v>
      </c>
      <c r="M2809" s="3" t="str">
        <f>IF(shopping_behavior_updated[[#This Row],[Subscription Status]]="","desconocido",shopping_behavior_updated[[#This Row],[Subscription Status]])</f>
        <v>No</v>
      </c>
      <c r="N2809" s="3" t="s">
        <v>69</v>
      </c>
      <c r="O2809" s="3" t="s">
        <v>151</v>
      </c>
      <c r="P2809" s="3" t="s">
        <v>151</v>
      </c>
      <c r="Q2809" s="3">
        <v>10</v>
      </c>
      <c r="R2809" s="3" t="s">
        <v>85</v>
      </c>
      <c r="S2809" s="3" t="s">
        <v>28</v>
      </c>
      <c r="T2809" s="3">
        <f>COUNTBLANK(shopping_behavior_updated[Customer ID])</f>
        <v>0</v>
      </c>
      <c r="U2809" s="3">
        <f>IF(IFERROR(VLOOKUP(shopping_behavior_updated[[#This Row],[Customer ID]],A2810:$A$3902,1,FALSE),0),1,0)</f>
        <v>0</v>
      </c>
    </row>
    <row r="2810" spans="1:21" x14ac:dyDescent="0.2">
      <c r="A2810" s="3">
        <v>2809</v>
      </c>
      <c r="B2810" s="3">
        <v>49</v>
      </c>
      <c r="C2810" s="3" t="s">
        <v>152</v>
      </c>
      <c r="D2810" s="3" t="s">
        <v>86</v>
      </c>
      <c r="E2810" s="3" t="s">
        <v>20</v>
      </c>
      <c r="F2810" s="3">
        <v>62</v>
      </c>
      <c r="G2810" s="3" t="s">
        <v>121</v>
      </c>
      <c r="H2810" s="3" t="s">
        <v>43</v>
      </c>
      <c r="I2810" s="3" t="s">
        <v>117</v>
      </c>
      <c r="J2810" s="3" t="s">
        <v>36</v>
      </c>
      <c r="K2810" s="3">
        <v>39</v>
      </c>
      <c r="L2810" s="3" t="s">
        <v>151</v>
      </c>
      <c r="M2810" s="3" t="str">
        <f>IF(shopping_behavior_updated[[#This Row],[Subscription Status]]="","desconocido",shopping_behavior_updated[[#This Row],[Subscription Status]])</f>
        <v>No</v>
      </c>
      <c r="N2810" s="3" t="s">
        <v>37</v>
      </c>
      <c r="O2810" s="3" t="s">
        <v>151</v>
      </c>
      <c r="P2810" s="3" t="s">
        <v>151</v>
      </c>
      <c r="Q2810" s="3">
        <v>45</v>
      </c>
      <c r="R2810" s="3" t="s">
        <v>45</v>
      </c>
      <c r="S2810" s="3" t="s">
        <v>96</v>
      </c>
      <c r="T2810" s="3">
        <f>COUNTBLANK(shopping_behavior_updated[Customer ID])</f>
        <v>0</v>
      </c>
      <c r="U2810" s="3">
        <f>IF(IFERROR(VLOOKUP(shopping_behavior_updated[[#This Row],[Customer ID]],A2811:$A$3902,1,FALSE),0),1,0)</f>
        <v>0</v>
      </c>
    </row>
    <row r="2811" spans="1:21" x14ac:dyDescent="0.2">
      <c r="A2811" s="3">
        <v>2810</v>
      </c>
      <c r="B2811" s="3">
        <v>66</v>
      </c>
      <c r="C2811" s="3" t="s">
        <v>152</v>
      </c>
      <c r="D2811" s="3" t="s">
        <v>58</v>
      </c>
      <c r="E2811" s="3" t="s">
        <v>20</v>
      </c>
      <c r="F2811" s="3">
        <v>98</v>
      </c>
      <c r="G2811" s="3" t="s">
        <v>71</v>
      </c>
      <c r="H2811" s="3" t="s">
        <v>91</v>
      </c>
      <c r="I2811" s="3" t="s">
        <v>84</v>
      </c>
      <c r="J2811" s="3" t="s">
        <v>52</v>
      </c>
      <c r="K2811" s="3">
        <v>3</v>
      </c>
      <c r="L2811" s="3" t="s">
        <v>151</v>
      </c>
      <c r="M2811" s="3" t="str">
        <f>IF(shopping_behavior_updated[[#This Row],[Subscription Status]]="","desconocido",shopping_behavior_updated[[#This Row],[Subscription Status]])</f>
        <v>No</v>
      </c>
      <c r="N2811" s="3" t="s">
        <v>53</v>
      </c>
      <c r="O2811" s="3" t="s">
        <v>151</v>
      </c>
      <c r="P2811" s="3" t="s">
        <v>151</v>
      </c>
      <c r="Q2811" s="3">
        <v>27</v>
      </c>
      <c r="R2811" s="3" t="s">
        <v>85</v>
      </c>
      <c r="S2811" s="3" t="s">
        <v>57</v>
      </c>
      <c r="T2811" s="3">
        <f>COUNTBLANK(shopping_behavior_updated[Customer ID])</f>
        <v>0</v>
      </c>
      <c r="U2811" s="3">
        <f>IF(IFERROR(VLOOKUP(shopping_behavior_updated[[#This Row],[Customer ID]],A2812:$A$3902,1,FALSE),0),1,0)</f>
        <v>0</v>
      </c>
    </row>
    <row r="2812" spans="1:21" x14ac:dyDescent="0.2">
      <c r="A2812" s="3">
        <v>2811</v>
      </c>
      <c r="B2812" s="3">
        <v>27</v>
      </c>
      <c r="C2812" s="3" t="s">
        <v>152</v>
      </c>
      <c r="D2812" s="3" t="s">
        <v>33</v>
      </c>
      <c r="E2812" s="3" t="s">
        <v>20</v>
      </c>
      <c r="F2812" s="3">
        <v>31</v>
      </c>
      <c r="G2812" s="3" t="s">
        <v>116</v>
      </c>
      <c r="H2812" s="3" t="s">
        <v>43</v>
      </c>
      <c r="I2812" s="3" t="s">
        <v>72</v>
      </c>
      <c r="J2812" s="3" t="s">
        <v>52</v>
      </c>
      <c r="K2812" s="3">
        <v>4</v>
      </c>
      <c r="L2812" s="3" t="s">
        <v>151</v>
      </c>
      <c r="M2812" s="3" t="str">
        <f>IF(shopping_behavior_updated[[#This Row],[Subscription Status]]="","desconocido",shopping_behavior_updated[[#This Row],[Subscription Status]])</f>
        <v>No</v>
      </c>
      <c r="N2812" s="3" t="s">
        <v>53</v>
      </c>
      <c r="O2812" s="3" t="s">
        <v>151</v>
      </c>
      <c r="P2812" s="3" t="s">
        <v>151</v>
      </c>
      <c r="Q2812" s="3">
        <v>10</v>
      </c>
      <c r="R2812" s="3" t="s">
        <v>85</v>
      </c>
      <c r="S2812" s="3" t="s">
        <v>28</v>
      </c>
      <c r="T2812" s="3">
        <f>COUNTBLANK(shopping_behavior_updated[Customer ID])</f>
        <v>0</v>
      </c>
      <c r="U2812" s="3">
        <f>IF(IFERROR(VLOOKUP(shopping_behavior_updated[[#This Row],[Customer ID]],A2813:$A$3902,1,FALSE),0),1,0)</f>
        <v>0</v>
      </c>
    </row>
    <row r="2813" spans="1:21" x14ac:dyDescent="0.2">
      <c r="A2813" s="3">
        <v>2812</v>
      </c>
      <c r="B2813" s="3">
        <v>69</v>
      </c>
      <c r="C2813" s="3" t="s">
        <v>152</v>
      </c>
      <c r="D2813" s="3" t="s">
        <v>101</v>
      </c>
      <c r="E2813" s="3" t="s">
        <v>62</v>
      </c>
      <c r="F2813" s="3">
        <v>89</v>
      </c>
      <c r="G2813" s="3" t="s">
        <v>122</v>
      </c>
      <c r="H2813" s="3" t="s">
        <v>43</v>
      </c>
      <c r="I2813" s="3" t="s">
        <v>143</v>
      </c>
      <c r="J2813" s="3" t="s">
        <v>56</v>
      </c>
      <c r="K2813" s="3">
        <v>37</v>
      </c>
      <c r="L2813" s="3" t="s">
        <v>151</v>
      </c>
      <c r="M2813" s="3" t="str">
        <f>IF(shopping_behavior_updated[[#This Row],[Subscription Status]]="","desconocido",shopping_behavior_updated[[#This Row],[Subscription Status]])</f>
        <v>No</v>
      </c>
      <c r="N2813" s="3" t="s">
        <v>73</v>
      </c>
      <c r="O2813" s="3" t="s">
        <v>151</v>
      </c>
      <c r="P2813" s="3" t="s">
        <v>151</v>
      </c>
      <c r="Q2813" s="3">
        <v>19</v>
      </c>
      <c r="R2813" s="3" t="s">
        <v>38</v>
      </c>
      <c r="S2813" s="3" t="s">
        <v>57</v>
      </c>
      <c r="T2813" s="3">
        <f>COUNTBLANK(shopping_behavior_updated[Customer ID])</f>
        <v>0</v>
      </c>
      <c r="U2813" s="3">
        <f>IF(IFERROR(VLOOKUP(shopping_behavior_updated[[#This Row],[Customer ID]],A2814:$A$3902,1,FALSE),0),1,0)</f>
        <v>0</v>
      </c>
    </row>
    <row r="2814" spans="1:21" x14ac:dyDescent="0.2">
      <c r="A2814" s="3">
        <v>2813</v>
      </c>
      <c r="B2814" s="3">
        <v>66</v>
      </c>
      <c r="C2814" s="3" t="s">
        <v>152</v>
      </c>
      <c r="D2814" s="3" t="s">
        <v>103</v>
      </c>
      <c r="E2814" s="3" t="s">
        <v>20</v>
      </c>
      <c r="F2814" s="3">
        <v>91</v>
      </c>
      <c r="G2814" s="3" t="s">
        <v>113</v>
      </c>
      <c r="H2814" s="3" t="s">
        <v>91</v>
      </c>
      <c r="I2814" s="3" t="s">
        <v>135</v>
      </c>
      <c r="J2814" s="3" t="s">
        <v>56</v>
      </c>
      <c r="K2814" s="3">
        <v>38</v>
      </c>
      <c r="L2814" s="3" t="s">
        <v>151</v>
      </c>
      <c r="M2814" s="3" t="str">
        <f>IF(shopping_behavior_updated[[#This Row],[Subscription Status]]="","desconocido",shopping_behavior_updated[[#This Row],[Subscription Status]])</f>
        <v>No</v>
      </c>
      <c r="N2814" s="3" t="s">
        <v>73</v>
      </c>
      <c r="O2814" s="3" t="s">
        <v>151</v>
      </c>
      <c r="P2814" s="3" t="s">
        <v>151</v>
      </c>
      <c r="Q2814" s="3">
        <v>1</v>
      </c>
      <c r="R2814" s="3" t="s">
        <v>38</v>
      </c>
      <c r="S2814" s="3" t="s">
        <v>96</v>
      </c>
      <c r="T2814" s="3">
        <f>COUNTBLANK(shopping_behavior_updated[Customer ID])</f>
        <v>0</v>
      </c>
      <c r="U2814" s="3">
        <f>IF(IFERROR(VLOOKUP(shopping_behavior_updated[[#This Row],[Customer ID]],A2815:$A$3902,1,FALSE),0),1,0)</f>
        <v>0</v>
      </c>
    </row>
    <row r="2815" spans="1:21" x14ac:dyDescent="0.2">
      <c r="A2815" s="3">
        <v>2814</v>
      </c>
      <c r="B2815" s="3">
        <v>45</v>
      </c>
      <c r="C2815" s="3" t="s">
        <v>152</v>
      </c>
      <c r="D2815" s="3" t="s">
        <v>54</v>
      </c>
      <c r="E2815" s="3" t="s">
        <v>20</v>
      </c>
      <c r="F2815" s="3">
        <v>50</v>
      </c>
      <c r="G2815" s="3" t="s">
        <v>128</v>
      </c>
      <c r="H2815" s="3" t="s">
        <v>35</v>
      </c>
      <c r="I2815" s="3" t="s">
        <v>31</v>
      </c>
      <c r="J2815" s="3" t="s">
        <v>52</v>
      </c>
      <c r="K2815" s="3">
        <v>33</v>
      </c>
      <c r="L2815" s="3" t="s">
        <v>151</v>
      </c>
      <c r="M2815" s="3" t="str">
        <f>IF(shopping_behavior_updated[[#This Row],[Subscription Status]]="","desconocido",shopping_behavior_updated[[#This Row],[Subscription Status]])</f>
        <v>No</v>
      </c>
      <c r="N2815" s="3" t="s">
        <v>69</v>
      </c>
      <c r="O2815" s="3" t="s">
        <v>151</v>
      </c>
      <c r="P2815" s="3" t="s">
        <v>151</v>
      </c>
      <c r="Q2815" s="3">
        <v>39</v>
      </c>
      <c r="R2815" s="3" t="s">
        <v>85</v>
      </c>
      <c r="S2815" s="3" t="s">
        <v>57</v>
      </c>
      <c r="T2815" s="3">
        <f>COUNTBLANK(shopping_behavior_updated[Customer ID])</f>
        <v>0</v>
      </c>
      <c r="U2815" s="3">
        <f>IF(IFERROR(VLOOKUP(shopping_behavior_updated[[#This Row],[Customer ID]],A2816:$A$3902,1,FALSE),0),1,0)</f>
        <v>0</v>
      </c>
    </row>
    <row r="2816" spans="1:21" x14ac:dyDescent="0.2">
      <c r="A2816" s="3">
        <v>2815</v>
      </c>
      <c r="B2816" s="3">
        <v>31</v>
      </c>
      <c r="C2816" s="3" t="s">
        <v>152</v>
      </c>
      <c r="D2816" s="3" t="s">
        <v>112</v>
      </c>
      <c r="E2816" s="3" t="s">
        <v>20</v>
      </c>
      <c r="F2816" s="3">
        <v>32</v>
      </c>
      <c r="G2816" s="3" t="s">
        <v>147</v>
      </c>
      <c r="H2816" s="3" t="s">
        <v>22</v>
      </c>
      <c r="I2816" s="3" t="s">
        <v>79</v>
      </c>
      <c r="J2816" s="3" t="s">
        <v>24</v>
      </c>
      <c r="K2816" s="3">
        <v>36</v>
      </c>
      <c r="L2816" s="3" t="s">
        <v>151</v>
      </c>
      <c r="M2816" s="3" t="str">
        <f>IF(shopping_behavior_updated[[#This Row],[Subscription Status]]="","desconocido",shopping_behavior_updated[[#This Row],[Subscription Status]])</f>
        <v>No</v>
      </c>
      <c r="N2816" s="3" t="s">
        <v>53</v>
      </c>
      <c r="O2816" s="3" t="s">
        <v>151</v>
      </c>
      <c r="P2816" s="3" t="s">
        <v>151</v>
      </c>
      <c r="Q2816" s="3">
        <v>14</v>
      </c>
      <c r="R2816" s="3" t="s">
        <v>74</v>
      </c>
      <c r="S2816" s="3" t="s">
        <v>87</v>
      </c>
      <c r="T2816" s="3">
        <f>COUNTBLANK(shopping_behavior_updated[Customer ID])</f>
        <v>0</v>
      </c>
      <c r="U2816" s="3">
        <f>IF(IFERROR(VLOOKUP(shopping_behavior_updated[[#This Row],[Customer ID]],A2817:$A$3902,1,FALSE),0),1,0)</f>
        <v>0</v>
      </c>
    </row>
    <row r="2817" spans="1:21" x14ac:dyDescent="0.2">
      <c r="A2817" s="3">
        <v>2816</v>
      </c>
      <c r="B2817" s="3">
        <v>33</v>
      </c>
      <c r="C2817" s="3" t="s">
        <v>152</v>
      </c>
      <c r="D2817" s="3" t="s">
        <v>19</v>
      </c>
      <c r="E2817" s="3" t="s">
        <v>20</v>
      </c>
      <c r="F2817" s="3">
        <v>67</v>
      </c>
      <c r="G2817" s="3" t="s">
        <v>134</v>
      </c>
      <c r="H2817" s="3" t="s">
        <v>22</v>
      </c>
      <c r="I2817" s="3" t="s">
        <v>93</v>
      </c>
      <c r="J2817" s="3" t="s">
        <v>56</v>
      </c>
      <c r="K2817" s="3">
        <v>39</v>
      </c>
      <c r="L2817" s="3" t="s">
        <v>151</v>
      </c>
      <c r="M2817" s="3" t="str">
        <f>IF(shopping_behavior_updated[[#This Row],[Subscription Status]]="","desconocido",shopping_behavior_updated[[#This Row],[Subscription Status]])</f>
        <v>No</v>
      </c>
      <c r="N2817" s="3" t="s">
        <v>37</v>
      </c>
      <c r="O2817" s="3" t="s">
        <v>151</v>
      </c>
      <c r="P2817" s="3" t="s">
        <v>151</v>
      </c>
      <c r="Q2817" s="3">
        <v>40</v>
      </c>
      <c r="R2817" s="3" t="s">
        <v>27</v>
      </c>
      <c r="S2817" s="3" t="s">
        <v>96</v>
      </c>
      <c r="T2817" s="3">
        <f>COUNTBLANK(shopping_behavior_updated[Customer ID])</f>
        <v>0</v>
      </c>
      <c r="U2817" s="3">
        <f>IF(IFERROR(VLOOKUP(shopping_behavior_updated[[#This Row],[Customer ID]],A2818:$A$3902,1,FALSE),0),1,0)</f>
        <v>0</v>
      </c>
    </row>
    <row r="2818" spans="1:21" x14ac:dyDescent="0.2">
      <c r="A2818" s="3">
        <v>2817</v>
      </c>
      <c r="B2818" s="3">
        <v>43</v>
      </c>
      <c r="C2818" s="3" t="s">
        <v>152</v>
      </c>
      <c r="D2818" s="3" t="s">
        <v>86</v>
      </c>
      <c r="E2818" s="3" t="s">
        <v>20</v>
      </c>
      <c r="F2818" s="3">
        <v>28</v>
      </c>
      <c r="G2818" s="3" t="s">
        <v>127</v>
      </c>
      <c r="H2818" s="3" t="s">
        <v>43</v>
      </c>
      <c r="I2818" s="3" t="s">
        <v>93</v>
      </c>
      <c r="J2818" s="3" t="s">
        <v>36</v>
      </c>
      <c r="K2818" s="3">
        <v>35</v>
      </c>
      <c r="L2818" s="3" t="s">
        <v>151</v>
      </c>
      <c r="M2818" s="3" t="str">
        <f>IF(shopping_behavior_updated[[#This Row],[Subscription Status]]="","desconocido",shopping_behavior_updated[[#This Row],[Subscription Status]])</f>
        <v>No</v>
      </c>
      <c r="N2818" s="3" t="s">
        <v>37</v>
      </c>
      <c r="O2818" s="3" t="s">
        <v>151</v>
      </c>
      <c r="P2818" s="3" t="s">
        <v>151</v>
      </c>
      <c r="Q2818" s="3">
        <v>45</v>
      </c>
      <c r="R2818" s="3" t="s">
        <v>27</v>
      </c>
      <c r="S2818" s="3" t="s">
        <v>39</v>
      </c>
      <c r="T2818" s="3">
        <f>COUNTBLANK(shopping_behavior_updated[Customer ID])</f>
        <v>0</v>
      </c>
      <c r="U2818" s="3">
        <f>IF(IFERROR(VLOOKUP(shopping_behavior_updated[[#This Row],[Customer ID]],A2819:$A$3902,1,FALSE),0),1,0)</f>
        <v>0</v>
      </c>
    </row>
    <row r="2819" spans="1:21" x14ac:dyDescent="0.2">
      <c r="A2819" s="3">
        <v>2818</v>
      </c>
      <c r="B2819" s="3">
        <v>25</v>
      </c>
      <c r="C2819" s="3" t="s">
        <v>152</v>
      </c>
      <c r="D2819" s="3" t="s">
        <v>131</v>
      </c>
      <c r="E2819" s="3" t="s">
        <v>66</v>
      </c>
      <c r="F2819" s="3">
        <v>65</v>
      </c>
      <c r="G2819" s="3" t="s">
        <v>130</v>
      </c>
      <c r="H2819" s="3" t="s">
        <v>91</v>
      </c>
      <c r="I2819" s="3" t="s">
        <v>133</v>
      </c>
      <c r="J2819" s="3" t="s">
        <v>24</v>
      </c>
      <c r="K2819" s="3">
        <v>34</v>
      </c>
      <c r="L2819" s="3" t="s">
        <v>151</v>
      </c>
      <c r="M2819" s="3" t="str">
        <f>IF(shopping_behavior_updated[[#This Row],[Subscription Status]]="","desconocido",shopping_behavior_updated[[#This Row],[Subscription Status]])</f>
        <v>No</v>
      </c>
      <c r="N2819" s="3" t="s">
        <v>53</v>
      </c>
      <c r="O2819" s="3" t="s">
        <v>151</v>
      </c>
      <c r="P2819" s="3" t="s">
        <v>151</v>
      </c>
      <c r="Q2819" s="3">
        <v>6</v>
      </c>
      <c r="R2819" s="3" t="s">
        <v>27</v>
      </c>
      <c r="S2819" s="3" t="s">
        <v>39</v>
      </c>
      <c r="T2819" s="3">
        <f>COUNTBLANK(shopping_behavior_updated[Customer ID])</f>
        <v>0</v>
      </c>
      <c r="U2819" s="3">
        <f>IF(IFERROR(VLOOKUP(shopping_behavior_updated[[#This Row],[Customer ID]],A2820:$A$3902,1,FALSE),0),1,0)</f>
        <v>0</v>
      </c>
    </row>
    <row r="2820" spans="1:21" x14ac:dyDescent="0.2">
      <c r="A2820" s="3">
        <v>2819</v>
      </c>
      <c r="B2820" s="3">
        <v>46</v>
      </c>
      <c r="C2820" s="3" t="s">
        <v>152</v>
      </c>
      <c r="D2820" s="3" t="s">
        <v>58</v>
      </c>
      <c r="E2820" s="3" t="s">
        <v>20</v>
      </c>
      <c r="F2820" s="3">
        <v>73</v>
      </c>
      <c r="G2820" s="3" t="s">
        <v>98</v>
      </c>
      <c r="H2820" s="3" t="s">
        <v>43</v>
      </c>
      <c r="I2820" s="3" t="s">
        <v>47</v>
      </c>
      <c r="J2820" s="3" t="s">
        <v>56</v>
      </c>
      <c r="K2820" s="3">
        <v>47</v>
      </c>
      <c r="L2820" s="3" t="s">
        <v>151</v>
      </c>
      <c r="M2820" s="3" t="str">
        <f>IF(shopping_behavior_updated[[#This Row],[Subscription Status]]="","desconocido",shopping_behavior_updated[[#This Row],[Subscription Status]])</f>
        <v>No</v>
      </c>
      <c r="N2820" s="3" t="s">
        <v>44</v>
      </c>
      <c r="O2820" s="3" t="s">
        <v>151</v>
      </c>
      <c r="P2820" s="3" t="s">
        <v>151</v>
      </c>
      <c r="Q2820" s="3">
        <v>12</v>
      </c>
      <c r="R2820" s="3" t="s">
        <v>85</v>
      </c>
      <c r="S2820" s="3" t="s">
        <v>48</v>
      </c>
      <c r="T2820" s="3">
        <f>COUNTBLANK(shopping_behavior_updated[Customer ID])</f>
        <v>0</v>
      </c>
      <c r="U2820" s="3">
        <f>IF(IFERROR(VLOOKUP(shopping_behavior_updated[[#This Row],[Customer ID]],A2821:$A$3902,1,FALSE),0),1,0)</f>
        <v>0</v>
      </c>
    </row>
    <row r="2821" spans="1:21" x14ac:dyDescent="0.2">
      <c r="A2821" s="3">
        <v>2820</v>
      </c>
      <c r="B2821" s="3">
        <v>67</v>
      </c>
      <c r="C2821" s="3" t="s">
        <v>152</v>
      </c>
      <c r="D2821" s="3" t="s">
        <v>54</v>
      </c>
      <c r="E2821" s="3" t="s">
        <v>20</v>
      </c>
      <c r="F2821" s="3">
        <v>27</v>
      </c>
      <c r="G2821" s="3" t="s">
        <v>141</v>
      </c>
      <c r="H2821" s="3" t="s">
        <v>22</v>
      </c>
      <c r="I2821" s="3" t="s">
        <v>92</v>
      </c>
      <c r="J2821" s="3" t="s">
        <v>36</v>
      </c>
      <c r="K2821" s="3">
        <v>3</v>
      </c>
      <c r="L2821" s="3" t="s">
        <v>151</v>
      </c>
      <c r="M2821" s="3" t="str">
        <f>IF(shopping_behavior_updated[[#This Row],[Subscription Status]]="","desconocido",shopping_behavior_updated[[#This Row],[Subscription Status]])</f>
        <v>No</v>
      </c>
      <c r="N2821" s="3" t="s">
        <v>37</v>
      </c>
      <c r="O2821" s="3" t="s">
        <v>151</v>
      </c>
      <c r="P2821" s="3" t="s">
        <v>151</v>
      </c>
      <c r="Q2821" s="3">
        <v>19</v>
      </c>
      <c r="R2821" s="3" t="s">
        <v>32</v>
      </c>
      <c r="S2821" s="3" t="s">
        <v>87</v>
      </c>
      <c r="T2821" s="3">
        <f>COUNTBLANK(shopping_behavior_updated[Customer ID])</f>
        <v>0</v>
      </c>
      <c r="U2821" s="3">
        <f>IF(IFERROR(VLOOKUP(shopping_behavior_updated[[#This Row],[Customer ID]],A2822:$A$3902,1,FALSE),0),1,0)</f>
        <v>0</v>
      </c>
    </row>
    <row r="2822" spans="1:21" x14ac:dyDescent="0.2">
      <c r="A2822" s="3">
        <v>2821</v>
      </c>
      <c r="B2822" s="3">
        <v>26</v>
      </c>
      <c r="C2822" s="3" t="s">
        <v>152</v>
      </c>
      <c r="D2822" s="3" t="s">
        <v>131</v>
      </c>
      <c r="E2822" s="3" t="s">
        <v>66</v>
      </c>
      <c r="F2822" s="3">
        <v>89</v>
      </c>
      <c r="G2822" s="3" t="s">
        <v>128</v>
      </c>
      <c r="H2822" s="3" t="s">
        <v>22</v>
      </c>
      <c r="I2822" s="3" t="s">
        <v>133</v>
      </c>
      <c r="J2822" s="3" t="s">
        <v>52</v>
      </c>
      <c r="K2822" s="3">
        <v>39</v>
      </c>
      <c r="L2822" s="3" t="s">
        <v>151</v>
      </c>
      <c r="M2822" s="3" t="str">
        <f>IF(shopping_behavior_updated[[#This Row],[Subscription Status]]="","desconocido",shopping_behavior_updated[[#This Row],[Subscription Status]])</f>
        <v>No</v>
      </c>
      <c r="N2822" s="3" t="s">
        <v>37</v>
      </c>
      <c r="O2822" s="3" t="s">
        <v>151</v>
      </c>
      <c r="P2822" s="3" t="s">
        <v>151</v>
      </c>
      <c r="Q2822" s="3">
        <v>5</v>
      </c>
      <c r="R2822" s="3" t="s">
        <v>32</v>
      </c>
      <c r="S2822" s="3" t="s">
        <v>75</v>
      </c>
      <c r="T2822" s="3">
        <f>COUNTBLANK(shopping_behavior_updated[Customer ID])</f>
        <v>0</v>
      </c>
      <c r="U2822" s="3">
        <f>IF(IFERROR(VLOOKUP(shopping_behavior_updated[[#This Row],[Customer ID]],A2823:$A$3902,1,FALSE),0),1,0)</f>
        <v>0</v>
      </c>
    </row>
    <row r="2823" spans="1:21" x14ac:dyDescent="0.2">
      <c r="A2823" s="3">
        <v>2822</v>
      </c>
      <c r="B2823" s="3">
        <v>35</v>
      </c>
      <c r="C2823" s="3" t="s">
        <v>152</v>
      </c>
      <c r="D2823" s="3" t="s">
        <v>70</v>
      </c>
      <c r="E2823" s="3" t="s">
        <v>41</v>
      </c>
      <c r="F2823" s="3">
        <v>72</v>
      </c>
      <c r="G2823" s="3" t="s">
        <v>141</v>
      </c>
      <c r="H2823" s="3" t="s">
        <v>22</v>
      </c>
      <c r="I2823" s="3" t="s">
        <v>77</v>
      </c>
      <c r="J2823" s="3" t="s">
        <v>52</v>
      </c>
      <c r="K2823" s="3">
        <v>45</v>
      </c>
      <c r="L2823" s="3" t="s">
        <v>151</v>
      </c>
      <c r="M2823" s="3" t="str">
        <f>IF(shopping_behavior_updated[[#This Row],[Subscription Status]]="","desconocido",shopping_behavior_updated[[#This Row],[Subscription Status]])</f>
        <v>No</v>
      </c>
      <c r="N2823" s="3" t="s">
        <v>53</v>
      </c>
      <c r="O2823" s="3" t="s">
        <v>151</v>
      </c>
      <c r="P2823" s="3" t="s">
        <v>151</v>
      </c>
      <c r="Q2823" s="3">
        <v>37</v>
      </c>
      <c r="R2823" s="3" t="s">
        <v>27</v>
      </c>
      <c r="S2823" s="3" t="s">
        <v>87</v>
      </c>
      <c r="T2823" s="3">
        <f>COUNTBLANK(shopping_behavior_updated[Customer ID])</f>
        <v>0</v>
      </c>
      <c r="U2823" s="3">
        <f>IF(IFERROR(VLOOKUP(shopping_behavior_updated[[#This Row],[Customer ID]],A2824:$A$3902,1,FALSE),0),1,0)</f>
        <v>0</v>
      </c>
    </row>
    <row r="2824" spans="1:21" x14ac:dyDescent="0.2">
      <c r="A2824" s="3">
        <v>2823</v>
      </c>
      <c r="B2824" s="3">
        <v>61</v>
      </c>
      <c r="C2824" s="3" t="s">
        <v>152</v>
      </c>
      <c r="D2824" s="3" t="s">
        <v>86</v>
      </c>
      <c r="E2824" s="3" t="s">
        <v>20</v>
      </c>
      <c r="F2824" s="3">
        <v>37</v>
      </c>
      <c r="G2824" s="3" t="s">
        <v>126</v>
      </c>
      <c r="H2824" s="3" t="s">
        <v>35</v>
      </c>
      <c r="I2824" s="3" t="s">
        <v>109</v>
      </c>
      <c r="J2824" s="3" t="s">
        <v>56</v>
      </c>
      <c r="K2824" s="3">
        <v>41</v>
      </c>
      <c r="L2824" s="3" t="s">
        <v>151</v>
      </c>
      <c r="M2824" s="3" t="str">
        <f>IF(shopping_behavior_updated[[#This Row],[Subscription Status]]="","desconocido",shopping_behavior_updated[[#This Row],[Subscription Status]])</f>
        <v>No</v>
      </c>
      <c r="N2824" s="3" t="s">
        <v>53</v>
      </c>
      <c r="O2824" s="3" t="s">
        <v>151</v>
      </c>
      <c r="P2824" s="3" t="s">
        <v>151</v>
      </c>
      <c r="Q2824" s="3">
        <v>33</v>
      </c>
      <c r="R2824" s="3" t="s">
        <v>45</v>
      </c>
      <c r="S2824" s="3" t="s">
        <v>57</v>
      </c>
      <c r="T2824" s="3">
        <f>COUNTBLANK(shopping_behavior_updated[Customer ID])</f>
        <v>0</v>
      </c>
      <c r="U2824" s="3">
        <f>IF(IFERROR(VLOOKUP(shopping_behavior_updated[[#This Row],[Customer ID]],A2825:$A$3902,1,FALSE),0),1,0)</f>
        <v>0</v>
      </c>
    </row>
    <row r="2825" spans="1:21" x14ac:dyDescent="0.2">
      <c r="A2825" s="3">
        <v>2824</v>
      </c>
      <c r="B2825" s="3">
        <v>26</v>
      </c>
      <c r="C2825" s="3" t="s">
        <v>152</v>
      </c>
      <c r="D2825" s="3" t="s">
        <v>80</v>
      </c>
      <c r="E2825" s="3" t="s">
        <v>20</v>
      </c>
      <c r="F2825" s="3">
        <v>63</v>
      </c>
      <c r="G2825" s="3" t="s">
        <v>139</v>
      </c>
      <c r="H2825" s="3" t="s">
        <v>43</v>
      </c>
      <c r="I2825" s="3" t="s">
        <v>77</v>
      </c>
      <c r="J2825" s="3" t="s">
        <v>52</v>
      </c>
      <c r="K2825" s="3">
        <v>45</v>
      </c>
      <c r="L2825" s="3" t="s">
        <v>151</v>
      </c>
      <c r="M2825" s="3" t="str">
        <f>IF(shopping_behavior_updated[[#This Row],[Subscription Status]]="","desconocido",shopping_behavior_updated[[#This Row],[Subscription Status]])</f>
        <v>No</v>
      </c>
      <c r="N2825" s="3" t="s">
        <v>53</v>
      </c>
      <c r="O2825" s="3" t="s">
        <v>151</v>
      </c>
      <c r="P2825" s="3" t="s">
        <v>151</v>
      </c>
      <c r="Q2825" s="3">
        <v>47</v>
      </c>
      <c r="R2825" s="3" t="s">
        <v>85</v>
      </c>
      <c r="S2825" s="3" t="s">
        <v>75</v>
      </c>
      <c r="T2825" s="3">
        <f>COUNTBLANK(shopping_behavior_updated[Customer ID])</f>
        <v>0</v>
      </c>
      <c r="U2825" s="3">
        <f>IF(IFERROR(VLOOKUP(shopping_behavior_updated[[#This Row],[Customer ID]],A2826:$A$3902,1,FALSE),0),1,0)</f>
        <v>0</v>
      </c>
    </row>
    <row r="2826" spans="1:21" x14ac:dyDescent="0.2">
      <c r="A2826" s="3">
        <v>2825</v>
      </c>
      <c r="B2826" s="3">
        <v>39</v>
      </c>
      <c r="C2826" s="3" t="s">
        <v>152</v>
      </c>
      <c r="D2826" s="3" t="s">
        <v>123</v>
      </c>
      <c r="E2826" s="3" t="s">
        <v>66</v>
      </c>
      <c r="F2826" s="3">
        <v>90</v>
      </c>
      <c r="G2826" s="3" t="s">
        <v>139</v>
      </c>
      <c r="H2826" s="3" t="s">
        <v>43</v>
      </c>
      <c r="I2826" s="3" t="s">
        <v>72</v>
      </c>
      <c r="J2826" s="3" t="s">
        <v>56</v>
      </c>
      <c r="K2826" s="3">
        <v>4</v>
      </c>
      <c r="L2826" s="3" t="s">
        <v>151</v>
      </c>
      <c r="M2826" s="3" t="str">
        <f>IF(shopping_behavior_updated[[#This Row],[Subscription Status]]="","desconocido",shopping_behavior_updated[[#This Row],[Subscription Status]])</f>
        <v>No</v>
      </c>
      <c r="N2826" s="3" t="s">
        <v>37</v>
      </c>
      <c r="O2826" s="3" t="s">
        <v>151</v>
      </c>
      <c r="P2826" s="3" t="s">
        <v>151</v>
      </c>
      <c r="Q2826" s="3">
        <v>49</v>
      </c>
      <c r="R2826" s="3" t="s">
        <v>85</v>
      </c>
      <c r="S2826" s="3" t="s">
        <v>57</v>
      </c>
      <c r="T2826" s="3">
        <f>COUNTBLANK(shopping_behavior_updated[Customer ID])</f>
        <v>0</v>
      </c>
      <c r="U2826" s="3">
        <f>IF(IFERROR(VLOOKUP(shopping_behavior_updated[[#This Row],[Customer ID]],A2827:$A$3902,1,FALSE),0),1,0)</f>
        <v>0</v>
      </c>
    </row>
    <row r="2827" spans="1:21" x14ac:dyDescent="0.2">
      <c r="A2827" s="3">
        <v>2826</v>
      </c>
      <c r="B2827" s="3">
        <v>69</v>
      </c>
      <c r="C2827" s="3" t="s">
        <v>152</v>
      </c>
      <c r="D2827" s="3" t="s">
        <v>65</v>
      </c>
      <c r="E2827" s="3" t="s">
        <v>66</v>
      </c>
      <c r="F2827" s="3">
        <v>62</v>
      </c>
      <c r="G2827" s="3" t="s">
        <v>97</v>
      </c>
      <c r="H2827" s="3" t="s">
        <v>43</v>
      </c>
      <c r="I2827" s="3" t="s">
        <v>133</v>
      </c>
      <c r="J2827" s="3" t="s">
        <v>24</v>
      </c>
      <c r="K2827" s="3">
        <v>43</v>
      </c>
      <c r="L2827" s="3" t="s">
        <v>151</v>
      </c>
      <c r="M2827" s="3" t="str">
        <f>IF(shopping_behavior_updated[[#This Row],[Subscription Status]]="","desconocido",shopping_behavior_updated[[#This Row],[Subscription Status]])</f>
        <v>No</v>
      </c>
      <c r="N2827" s="3" t="s">
        <v>69</v>
      </c>
      <c r="O2827" s="3" t="s">
        <v>151</v>
      </c>
      <c r="P2827" s="3" t="s">
        <v>151</v>
      </c>
      <c r="Q2827" s="3">
        <v>28</v>
      </c>
      <c r="R2827" s="3" t="s">
        <v>74</v>
      </c>
      <c r="S2827" s="3" t="s">
        <v>48</v>
      </c>
      <c r="T2827" s="3">
        <f>COUNTBLANK(shopping_behavior_updated[Customer ID])</f>
        <v>0</v>
      </c>
      <c r="U2827" s="3">
        <f>IF(IFERROR(VLOOKUP(shopping_behavior_updated[[#This Row],[Customer ID]],A2828:$A$3902,1,FALSE),0),1,0)</f>
        <v>0</v>
      </c>
    </row>
    <row r="2828" spans="1:21" x14ac:dyDescent="0.2">
      <c r="A2828" s="3">
        <v>2827</v>
      </c>
      <c r="B2828" s="3">
        <v>32</v>
      </c>
      <c r="C2828" s="3" t="s">
        <v>152</v>
      </c>
      <c r="D2828" s="3" t="s">
        <v>65</v>
      </c>
      <c r="E2828" s="3" t="s">
        <v>66</v>
      </c>
      <c r="F2828" s="3">
        <v>43</v>
      </c>
      <c r="G2828" s="3" t="s">
        <v>102</v>
      </c>
      <c r="H2828" s="3" t="s">
        <v>22</v>
      </c>
      <c r="I2828" s="3" t="s">
        <v>109</v>
      </c>
      <c r="J2828" s="3" t="s">
        <v>56</v>
      </c>
      <c r="K2828" s="3">
        <v>36</v>
      </c>
      <c r="L2828" s="3" t="s">
        <v>151</v>
      </c>
      <c r="M2828" s="3" t="str">
        <f>IF(shopping_behavior_updated[[#This Row],[Subscription Status]]="","desconocido",shopping_behavior_updated[[#This Row],[Subscription Status]])</f>
        <v>No</v>
      </c>
      <c r="N2828" s="3" t="s">
        <v>26</v>
      </c>
      <c r="O2828" s="3" t="s">
        <v>151</v>
      </c>
      <c r="P2828" s="3" t="s">
        <v>151</v>
      </c>
      <c r="Q2828" s="3">
        <v>23</v>
      </c>
      <c r="R2828" s="3" t="s">
        <v>27</v>
      </c>
      <c r="S2828" s="3" t="s">
        <v>48</v>
      </c>
      <c r="T2828" s="3">
        <f>COUNTBLANK(shopping_behavior_updated[Customer ID])</f>
        <v>0</v>
      </c>
      <c r="U2828" s="3">
        <f>IF(IFERROR(VLOOKUP(shopping_behavior_updated[[#This Row],[Customer ID]],A2829:$A$3902,1,FALSE),0),1,0)</f>
        <v>0</v>
      </c>
    </row>
    <row r="2829" spans="1:21" x14ac:dyDescent="0.2">
      <c r="A2829" s="3">
        <v>2828</v>
      </c>
      <c r="B2829" s="3">
        <v>20</v>
      </c>
      <c r="C2829" s="3" t="s">
        <v>152</v>
      </c>
      <c r="D2829" s="3" t="s">
        <v>19</v>
      </c>
      <c r="E2829" s="3" t="s">
        <v>20</v>
      </c>
      <c r="F2829" s="3">
        <v>96</v>
      </c>
      <c r="G2829" s="3" t="s">
        <v>149</v>
      </c>
      <c r="H2829" s="3" t="s">
        <v>43</v>
      </c>
      <c r="I2829" s="3" t="s">
        <v>135</v>
      </c>
      <c r="J2829" s="3" t="s">
        <v>56</v>
      </c>
      <c r="K2829" s="3">
        <v>31</v>
      </c>
      <c r="L2829" s="3" t="s">
        <v>151</v>
      </c>
      <c r="M2829" s="3" t="str">
        <f>IF(shopping_behavior_updated[[#This Row],[Subscription Status]]="","desconocido",shopping_behavior_updated[[#This Row],[Subscription Status]])</f>
        <v>No</v>
      </c>
      <c r="N2829" s="3" t="s">
        <v>44</v>
      </c>
      <c r="O2829" s="3" t="s">
        <v>151</v>
      </c>
      <c r="P2829" s="3" t="s">
        <v>151</v>
      </c>
      <c r="Q2829" s="3">
        <v>11</v>
      </c>
      <c r="R2829" s="3" t="s">
        <v>74</v>
      </c>
      <c r="S2829" s="3" t="s">
        <v>75</v>
      </c>
      <c r="T2829" s="3">
        <f>COUNTBLANK(shopping_behavior_updated[Customer ID])</f>
        <v>0</v>
      </c>
      <c r="U2829" s="3">
        <f>IF(IFERROR(VLOOKUP(shopping_behavior_updated[[#This Row],[Customer ID]],A2830:$A$3902,1,FALSE),0),1,0)</f>
        <v>0</v>
      </c>
    </row>
    <row r="2830" spans="1:21" x14ac:dyDescent="0.2">
      <c r="A2830" s="3">
        <v>2829</v>
      </c>
      <c r="B2830" s="3">
        <v>25</v>
      </c>
      <c r="C2830" s="3" t="s">
        <v>152</v>
      </c>
      <c r="D2830" s="3" t="s">
        <v>118</v>
      </c>
      <c r="E2830" s="3" t="s">
        <v>66</v>
      </c>
      <c r="F2830" s="3">
        <v>83</v>
      </c>
      <c r="G2830" s="3" t="s">
        <v>121</v>
      </c>
      <c r="H2830" s="3" t="s">
        <v>22</v>
      </c>
      <c r="I2830" s="3" t="s">
        <v>92</v>
      </c>
      <c r="J2830" s="3" t="s">
        <v>56</v>
      </c>
      <c r="K2830" s="3">
        <v>26</v>
      </c>
      <c r="L2830" s="3" t="s">
        <v>151</v>
      </c>
      <c r="M2830" s="3" t="str">
        <f>IF(shopping_behavior_updated[[#This Row],[Subscription Status]]="","desconocido",shopping_behavior_updated[[#This Row],[Subscription Status]])</f>
        <v>No</v>
      </c>
      <c r="N2830" s="3" t="s">
        <v>53</v>
      </c>
      <c r="O2830" s="3" t="s">
        <v>151</v>
      </c>
      <c r="P2830" s="3" t="s">
        <v>151</v>
      </c>
      <c r="Q2830" s="3">
        <v>33</v>
      </c>
      <c r="R2830" s="3" t="s">
        <v>45</v>
      </c>
      <c r="S2830" s="3" t="s">
        <v>57</v>
      </c>
      <c r="T2830" s="3">
        <f>COUNTBLANK(shopping_behavior_updated[Customer ID])</f>
        <v>0</v>
      </c>
      <c r="U2830" s="3">
        <f>IF(IFERROR(VLOOKUP(shopping_behavior_updated[[#This Row],[Customer ID]],A2831:$A$3902,1,FALSE),0),1,0)</f>
        <v>0</v>
      </c>
    </row>
    <row r="2831" spans="1:21" x14ac:dyDescent="0.2">
      <c r="A2831" s="3">
        <v>2830</v>
      </c>
      <c r="B2831" s="3">
        <v>56</v>
      </c>
      <c r="C2831" s="3" t="s">
        <v>152</v>
      </c>
      <c r="D2831" s="3" t="s">
        <v>105</v>
      </c>
      <c r="E2831" s="3" t="s">
        <v>66</v>
      </c>
      <c r="F2831" s="3">
        <v>67</v>
      </c>
      <c r="G2831" s="3" t="s">
        <v>116</v>
      </c>
      <c r="H2831" s="3" t="s">
        <v>91</v>
      </c>
      <c r="I2831" s="3" t="s">
        <v>84</v>
      </c>
      <c r="J2831" s="3" t="s">
        <v>56</v>
      </c>
      <c r="K2831" s="3">
        <v>34</v>
      </c>
      <c r="L2831" s="3" t="s">
        <v>151</v>
      </c>
      <c r="M2831" s="3" t="str">
        <f>IF(shopping_behavior_updated[[#This Row],[Subscription Status]]="","desconocido",shopping_behavior_updated[[#This Row],[Subscription Status]])</f>
        <v>No</v>
      </c>
      <c r="N2831" s="3" t="s">
        <v>44</v>
      </c>
      <c r="O2831" s="3" t="s">
        <v>151</v>
      </c>
      <c r="P2831" s="3" t="s">
        <v>151</v>
      </c>
      <c r="Q2831" s="3">
        <v>47</v>
      </c>
      <c r="R2831" s="3" t="s">
        <v>32</v>
      </c>
      <c r="S2831" s="3" t="s">
        <v>39</v>
      </c>
      <c r="T2831" s="3">
        <f>COUNTBLANK(shopping_behavior_updated[Customer ID])</f>
        <v>0</v>
      </c>
      <c r="U2831" s="3">
        <f>IF(IFERROR(VLOOKUP(shopping_behavior_updated[[#This Row],[Customer ID]],A2832:$A$3902,1,FALSE),0),1,0)</f>
        <v>0</v>
      </c>
    </row>
    <row r="2832" spans="1:21" x14ac:dyDescent="0.2">
      <c r="A2832" s="3">
        <v>2831</v>
      </c>
      <c r="B2832" s="3">
        <v>63</v>
      </c>
      <c r="C2832" s="3" t="s">
        <v>152</v>
      </c>
      <c r="D2832" s="3" t="s">
        <v>86</v>
      </c>
      <c r="E2832" s="3" t="s">
        <v>20</v>
      </c>
      <c r="F2832" s="3">
        <v>90</v>
      </c>
      <c r="G2832" s="3" t="s">
        <v>46</v>
      </c>
      <c r="H2832" s="3" t="s">
        <v>22</v>
      </c>
      <c r="I2832" s="3" t="s">
        <v>108</v>
      </c>
      <c r="J2832" s="3" t="s">
        <v>36</v>
      </c>
      <c r="K2832" s="3">
        <v>29</v>
      </c>
      <c r="L2832" s="3" t="s">
        <v>151</v>
      </c>
      <c r="M2832" s="3" t="str">
        <f>IF(shopping_behavior_updated[[#This Row],[Subscription Status]]="","desconocido",shopping_behavior_updated[[#This Row],[Subscription Status]])</f>
        <v>No</v>
      </c>
      <c r="N2832" s="3" t="s">
        <v>73</v>
      </c>
      <c r="O2832" s="3" t="s">
        <v>151</v>
      </c>
      <c r="P2832" s="3" t="s">
        <v>151</v>
      </c>
      <c r="Q2832" s="3">
        <v>13</v>
      </c>
      <c r="R2832" s="3" t="s">
        <v>27</v>
      </c>
      <c r="S2832" s="3" t="s">
        <v>96</v>
      </c>
      <c r="T2832" s="3">
        <f>COUNTBLANK(shopping_behavior_updated[Customer ID])</f>
        <v>0</v>
      </c>
      <c r="U2832" s="3">
        <f>IF(IFERROR(VLOOKUP(shopping_behavior_updated[[#This Row],[Customer ID]],A2833:$A$3902,1,FALSE),0),1,0)</f>
        <v>0</v>
      </c>
    </row>
    <row r="2833" spans="1:21" x14ac:dyDescent="0.2">
      <c r="A2833" s="3">
        <v>2832</v>
      </c>
      <c r="B2833" s="3">
        <v>34</v>
      </c>
      <c r="C2833" s="3" t="s">
        <v>152</v>
      </c>
      <c r="D2833" s="3" t="s">
        <v>103</v>
      </c>
      <c r="E2833" s="3" t="s">
        <v>20</v>
      </c>
      <c r="F2833" s="3">
        <v>53</v>
      </c>
      <c r="G2833" s="3" t="s">
        <v>140</v>
      </c>
      <c r="H2833" s="3" t="s">
        <v>22</v>
      </c>
      <c r="I2833" s="3" t="s">
        <v>68</v>
      </c>
      <c r="J2833" s="3" t="s">
        <v>24</v>
      </c>
      <c r="K2833" s="3">
        <v>5</v>
      </c>
      <c r="L2833" s="3" t="s">
        <v>151</v>
      </c>
      <c r="M2833" s="3" t="str">
        <f>IF(shopping_behavior_updated[[#This Row],[Subscription Status]]="","desconocido",shopping_behavior_updated[[#This Row],[Subscription Status]])</f>
        <v>No</v>
      </c>
      <c r="N2833" s="3" t="s">
        <v>26</v>
      </c>
      <c r="O2833" s="3" t="s">
        <v>151</v>
      </c>
      <c r="P2833" s="3" t="s">
        <v>151</v>
      </c>
      <c r="Q2833" s="3">
        <v>4</v>
      </c>
      <c r="R2833" s="3" t="s">
        <v>38</v>
      </c>
      <c r="S2833" s="3" t="s">
        <v>39</v>
      </c>
      <c r="T2833" s="3">
        <f>COUNTBLANK(shopping_behavior_updated[Customer ID])</f>
        <v>0</v>
      </c>
      <c r="U2833" s="3">
        <f>IF(IFERROR(VLOOKUP(shopping_behavior_updated[[#This Row],[Customer ID]],A2834:$A$3902,1,FALSE),0),1,0)</f>
        <v>0</v>
      </c>
    </row>
    <row r="2834" spans="1:21" x14ac:dyDescent="0.2">
      <c r="A2834" s="3">
        <v>2833</v>
      </c>
      <c r="B2834" s="3">
        <v>29</v>
      </c>
      <c r="C2834" s="3" t="s">
        <v>152</v>
      </c>
      <c r="D2834" s="3" t="s">
        <v>118</v>
      </c>
      <c r="E2834" s="3" t="s">
        <v>66</v>
      </c>
      <c r="F2834" s="3">
        <v>37</v>
      </c>
      <c r="G2834" s="3" t="s">
        <v>127</v>
      </c>
      <c r="H2834" s="3" t="s">
        <v>43</v>
      </c>
      <c r="I2834" s="3" t="s">
        <v>135</v>
      </c>
      <c r="J2834" s="3" t="s">
        <v>52</v>
      </c>
      <c r="K2834" s="3">
        <v>46</v>
      </c>
      <c r="L2834" s="3" t="s">
        <v>151</v>
      </c>
      <c r="M2834" s="3" t="str">
        <f>IF(shopping_behavior_updated[[#This Row],[Subscription Status]]="","desconocido",shopping_behavior_updated[[#This Row],[Subscription Status]])</f>
        <v>No</v>
      </c>
      <c r="N2834" s="3" t="s">
        <v>53</v>
      </c>
      <c r="O2834" s="3" t="s">
        <v>151</v>
      </c>
      <c r="P2834" s="3" t="s">
        <v>151</v>
      </c>
      <c r="Q2834" s="3">
        <v>40</v>
      </c>
      <c r="R2834" s="3" t="s">
        <v>45</v>
      </c>
      <c r="S2834" s="3" t="s">
        <v>57</v>
      </c>
      <c r="T2834" s="3">
        <f>COUNTBLANK(shopping_behavior_updated[Customer ID])</f>
        <v>0</v>
      </c>
      <c r="U2834" s="3">
        <f>IF(IFERROR(VLOOKUP(shopping_behavior_updated[[#This Row],[Customer ID]],A2835:$A$3902,1,FALSE),0),1,0)</f>
        <v>0</v>
      </c>
    </row>
    <row r="2835" spans="1:21" x14ac:dyDescent="0.2">
      <c r="A2835" s="3">
        <v>2834</v>
      </c>
      <c r="B2835" s="3">
        <v>43</v>
      </c>
      <c r="C2835" s="3" t="s">
        <v>152</v>
      </c>
      <c r="D2835" s="3" t="s">
        <v>33</v>
      </c>
      <c r="E2835" s="3" t="s">
        <v>20</v>
      </c>
      <c r="F2835" s="3">
        <v>56</v>
      </c>
      <c r="G2835" s="3" t="s">
        <v>71</v>
      </c>
      <c r="H2835" s="3" t="s">
        <v>43</v>
      </c>
      <c r="I2835" s="3" t="s">
        <v>84</v>
      </c>
      <c r="J2835" s="3" t="s">
        <v>56</v>
      </c>
      <c r="K2835" s="3">
        <v>33</v>
      </c>
      <c r="L2835" s="3" t="s">
        <v>151</v>
      </c>
      <c r="M2835" s="3" t="str">
        <f>IF(shopping_behavior_updated[[#This Row],[Subscription Status]]="","desconocido",shopping_behavior_updated[[#This Row],[Subscription Status]])</f>
        <v>No</v>
      </c>
      <c r="N2835" s="3" t="s">
        <v>37</v>
      </c>
      <c r="O2835" s="3" t="s">
        <v>151</v>
      </c>
      <c r="P2835" s="3" t="s">
        <v>151</v>
      </c>
      <c r="Q2835" s="3">
        <v>19</v>
      </c>
      <c r="R2835" s="3" t="s">
        <v>32</v>
      </c>
      <c r="S2835" s="3" t="s">
        <v>87</v>
      </c>
      <c r="T2835" s="3">
        <f>COUNTBLANK(shopping_behavior_updated[Customer ID])</f>
        <v>0</v>
      </c>
      <c r="U2835" s="3">
        <f>IF(IFERROR(VLOOKUP(shopping_behavior_updated[[#This Row],[Customer ID]],A2836:$A$3902,1,FALSE),0),1,0)</f>
        <v>0</v>
      </c>
    </row>
    <row r="2836" spans="1:21" x14ac:dyDescent="0.2">
      <c r="A2836" s="3">
        <v>2835</v>
      </c>
      <c r="B2836" s="3">
        <v>39</v>
      </c>
      <c r="C2836" s="3" t="s">
        <v>152</v>
      </c>
      <c r="D2836" s="3" t="s">
        <v>101</v>
      </c>
      <c r="E2836" s="3" t="s">
        <v>62</v>
      </c>
      <c r="F2836" s="3">
        <v>43</v>
      </c>
      <c r="G2836" s="3" t="s">
        <v>104</v>
      </c>
      <c r="H2836" s="3" t="s">
        <v>43</v>
      </c>
      <c r="I2836" s="3" t="s">
        <v>125</v>
      </c>
      <c r="J2836" s="3" t="s">
        <v>56</v>
      </c>
      <c r="K2836" s="3">
        <v>29</v>
      </c>
      <c r="L2836" s="3" t="s">
        <v>151</v>
      </c>
      <c r="M2836" s="3" t="str">
        <f>IF(shopping_behavior_updated[[#This Row],[Subscription Status]]="","desconocido",shopping_behavior_updated[[#This Row],[Subscription Status]])</f>
        <v>No</v>
      </c>
      <c r="N2836" s="3" t="s">
        <v>69</v>
      </c>
      <c r="O2836" s="3" t="s">
        <v>151</v>
      </c>
      <c r="P2836" s="3" t="s">
        <v>151</v>
      </c>
      <c r="Q2836" s="3">
        <v>17</v>
      </c>
      <c r="R2836" s="3" t="s">
        <v>38</v>
      </c>
      <c r="S2836" s="3" t="s">
        <v>39</v>
      </c>
      <c r="T2836" s="3">
        <f>COUNTBLANK(shopping_behavior_updated[Customer ID])</f>
        <v>0</v>
      </c>
      <c r="U2836" s="3">
        <f>IF(IFERROR(VLOOKUP(shopping_behavior_updated[[#This Row],[Customer ID]],A2837:$A$3902,1,FALSE),0),1,0)</f>
        <v>0</v>
      </c>
    </row>
    <row r="2837" spans="1:21" x14ac:dyDescent="0.2">
      <c r="A2837" s="3">
        <v>2836</v>
      </c>
      <c r="B2837" s="3">
        <v>33</v>
      </c>
      <c r="C2837" s="3" t="s">
        <v>152</v>
      </c>
      <c r="D2837" s="3" t="s">
        <v>112</v>
      </c>
      <c r="E2837" s="3" t="s">
        <v>20</v>
      </c>
      <c r="F2837" s="3">
        <v>84</v>
      </c>
      <c r="G2837" s="3" t="s">
        <v>128</v>
      </c>
      <c r="H2837" s="3" t="s">
        <v>35</v>
      </c>
      <c r="I2837" s="3" t="s">
        <v>68</v>
      </c>
      <c r="J2837" s="3" t="s">
        <v>24</v>
      </c>
      <c r="K2837" s="3">
        <v>49</v>
      </c>
      <c r="L2837" s="3" t="s">
        <v>151</v>
      </c>
      <c r="M2837" s="3" t="str">
        <f>IF(shopping_behavior_updated[[#This Row],[Subscription Status]]="","desconocido",shopping_behavior_updated[[#This Row],[Subscription Status]])</f>
        <v>No</v>
      </c>
      <c r="N2837" s="3" t="s">
        <v>37</v>
      </c>
      <c r="O2837" s="3" t="s">
        <v>151</v>
      </c>
      <c r="P2837" s="3" t="s">
        <v>151</v>
      </c>
      <c r="Q2837" s="3">
        <v>7</v>
      </c>
      <c r="R2837" s="3" t="s">
        <v>27</v>
      </c>
      <c r="S2837" s="3" t="s">
        <v>48</v>
      </c>
      <c r="T2837" s="3">
        <f>COUNTBLANK(shopping_behavior_updated[Customer ID])</f>
        <v>0</v>
      </c>
      <c r="U2837" s="3">
        <f>IF(IFERROR(VLOOKUP(shopping_behavior_updated[[#This Row],[Customer ID]],A2838:$A$3902,1,FALSE),0),1,0)</f>
        <v>0</v>
      </c>
    </row>
    <row r="2838" spans="1:21" x14ac:dyDescent="0.2">
      <c r="A2838" s="3">
        <v>2837</v>
      </c>
      <c r="B2838" s="3">
        <v>51</v>
      </c>
      <c r="C2838" s="3" t="s">
        <v>152</v>
      </c>
      <c r="D2838" s="3" t="s">
        <v>94</v>
      </c>
      <c r="E2838" s="3" t="s">
        <v>20</v>
      </c>
      <c r="F2838" s="3">
        <v>50</v>
      </c>
      <c r="G2838" s="3" t="s">
        <v>50</v>
      </c>
      <c r="H2838" s="3" t="s">
        <v>43</v>
      </c>
      <c r="I2838" s="3" t="s">
        <v>60</v>
      </c>
      <c r="J2838" s="3" t="s">
        <v>24</v>
      </c>
      <c r="K2838" s="3">
        <v>5</v>
      </c>
      <c r="L2838" s="3" t="s">
        <v>151</v>
      </c>
      <c r="M2838" s="3" t="str">
        <f>IF(shopping_behavior_updated[[#This Row],[Subscription Status]]="","desconocido",shopping_behavior_updated[[#This Row],[Subscription Status]])</f>
        <v>No</v>
      </c>
      <c r="N2838" s="3" t="s">
        <v>69</v>
      </c>
      <c r="O2838" s="3" t="s">
        <v>151</v>
      </c>
      <c r="P2838" s="3" t="s">
        <v>151</v>
      </c>
      <c r="Q2838" s="3">
        <v>21</v>
      </c>
      <c r="R2838" s="3" t="s">
        <v>32</v>
      </c>
      <c r="S2838" s="3" t="s">
        <v>75</v>
      </c>
      <c r="T2838" s="3">
        <f>COUNTBLANK(shopping_behavior_updated[Customer ID])</f>
        <v>0</v>
      </c>
      <c r="U2838" s="3">
        <f>IF(IFERROR(VLOOKUP(shopping_behavior_updated[[#This Row],[Customer ID]],A2839:$A$3902,1,FALSE),0),1,0)</f>
        <v>0</v>
      </c>
    </row>
    <row r="2839" spans="1:21" x14ac:dyDescent="0.2">
      <c r="A2839" s="3">
        <v>2838</v>
      </c>
      <c r="B2839" s="3">
        <v>65</v>
      </c>
      <c r="C2839" s="3" t="s">
        <v>152</v>
      </c>
      <c r="D2839" s="3" t="s">
        <v>70</v>
      </c>
      <c r="E2839" s="3" t="s">
        <v>41</v>
      </c>
      <c r="F2839" s="3">
        <v>88</v>
      </c>
      <c r="G2839" s="3" t="s">
        <v>89</v>
      </c>
      <c r="H2839" s="3" t="s">
        <v>43</v>
      </c>
      <c r="I2839" s="3" t="s">
        <v>109</v>
      </c>
      <c r="J2839" s="3" t="s">
        <v>52</v>
      </c>
      <c r="K2839" s="3">
        <v>45</v>
      </c>
      <c r="L2839" s="3" t="s">
        <v>151</v>
      </c>
      <c r="M2839" s="3" t="str">
        <f>IF(shopping_behavior_updated[[#This Row],[Subscription Status]]="","desconocido",shopping_behavior_updated[[#This Row],[Subscription Status]])</f>
        <v>No</v>
      </c>
      <c r="N2839" s="3" t="s">
        <v>26</v>
      </c>
      <c r="O2839" s="3" t="s">
        <v>151</v>
      </c>
      <c r="P2839" s="3" t="s">
        <v>151</v>
      </c>
      <c r="Q2839" s="3">
        <v>44</v>
      </c>
      <c r="R2839" s="3" t="s">
        <v>45</v>
      </c>
      <c r="S2839" s="3" t="s">
        <v>39</v>
      </c>
      <c r="T2839" s="3">
        <f>COUNTBLANK(shopping_behavior_updated[Customer ID])</f>
        <v>0</v>
      </c>
      <c r="U2839" s="3">
        <f>IF(IFERROR(VLOOKUP(shopping_behavior_updated[[#This Row],[Customer ID]],A2840:$A$3902,1,FALSE),0),1,0)</f>
        <v>0</v>
      </c>
    </row>
    <row r="2840" spans="1:21" x14ac:dyDescent="0.2">
      <c r="A2840" s="3">
        <v>2839</v>
      </c>
      <c r="B2840" s="3">
        <v>51</v>
      </c>
      <c r="C2840" s="3" t="s">
        <v>152</v>
      </c>
      <c r="D2840" s="3" t="s">
        <v>101</v>
      </c>
      <c r="E2840" s="3" t="s">
        <v>62</v>
      </c>
      <c r="F2840" s="3">
        <v>50</v>
      </c>
      <c r="G2840" s="3" t="s">
        <v>30</v>
      </c>
      <c r="H2840" s="3" t="s">
        <v>43</v>
      </c>
      <c r="I2840" s="3" t="s">
        <v>143</v>
      </c>
      <c r="J2840" s="3" t="s">
        <v>56</v>
      </c>
      <c r="K2840" s="3">
        <v>37</v>
      </c>
      <c r="L2840" s="3" t="s">
        <v>151</v>
      </c>
      <c r="M2840" s="3" t="str">
        <f>IF(shopping_behavior_updated[[#This Row],[Subscription Status]]="","desconocido",shopping_behavior_updated[[#This Row],[Subscription Status]])</f>
        <v>No</v>
      </c>
      <c r="N2840" s="3" t="s">
        <v>37</v>
      </c>
      <c r="O2840" s="3" t="s">
        <v>151</v>
      </c>
      <c r="P2840" s="3" t="s">
        <v>151</v>
      </c>
      <c r="Q2840" s="3">
        <v>2</v>
      </c>
      <c r="R2840" s="3" t="s">
        <v>74</v>
      </c>
      <c r="S2840" s="3" t="s">
        <v>39</v>
      </c>
      <c r="T2840" s="3">
        <f>COUNTBLANK(shopping_behavior_updated[Customer ID])</f>
        <v>0</v>
      </c>
      <c r="U2840" s="3">
        <f>IF(IFERROR(VLOOKUP(shopping_behavior_updated[[#This Row],[Customer ID]],A2841:$A$3902,1,FALSE),0),1,0)</f>
        <v>0</v>
      </c>
    </row>
    <row r="2841" spans="1:21" x14ac:dyDescent="0.2">
      <c r="A2841" s="3">
        <v>2840</v>
      </c>
      <c r="B2841" s="3">
        <v>70</v>
      </c>
      <c r="C2841" s="3" t="s">
        <v>152</v>
      </c>
      <c r="D2841" s="3" t="s">
        <v>118</v>
      </c>
      <c r="E2841" s="3" t="s">
        <v>66</v>
      </c>
      <c r="F2841" s="3">
        <v>80</v>
      </c>
      <c r="G2841" s="3" t="s">
        <v>146</v>
      </c>
      <c r="H2841" s="3" t="s">
        <v>22</v>
      </c>
      <c r="I2841" s="3" t="s">
        <v>84</v>
      </c>
      <c r="J2841" s="3" t="s">
        <v>52</v>
      </c>
      <c r="K2841" s="3">
        <v>28</v>
      </c>
      <c r="L2841" s="3" t="s">
        <v>151</v>
      </c>
      <c r="M2841" s="3" t="str">
        <f>IF(shopping_behavior_updated[[#This Row],[Subscription Status]]="","desconocido",shopping_behavior_updated[[#This Row],[Subscription Status]])</f>
        <v>No</v>
      </c>
      <c r="N2841" s="3" t="s">
        <v>73</v>
      </c>
      <c r="O2841" s="3" t="s">
        <v>151</v>
      </c>
      <c r="P2841" s="3" t="s">
        <v>151</v>
      </c>
      <c r="Q2841" s="3">
        <v>30</v>
      </c>
      <c r="R2841" s="3" t="s">
        <v>74</v>
      </c>
      <c r="S2841" s="3" t="s">
        <v>87</v>
      </c>
      <c r="T2841" s="3">
        <f>COUNTBLANK(shopping_behavior_updated[Customer ID])</f>
        <v>0</v>
      </c>
      <c r="U2841" s="3">
        <f>IF(IFERROR(VLOOKUP(shopping_behavior_updated[[#This Row],[Customer ID]],A2842:$A$3902,1,FALSE),0),1,0)</f>
        <v>0</v>
      </c>
    </row>
    <row r="2842" spans="1:21" x14ac:dyDescent="0.2">
      <c r="A2842" s="3">
        <v>2841</v>
      </c>
      <c r="B2842" s="3">
        <v>40</v>
      </c>
      <c r="C2842" s="3" t="s">
        <v>152</v>
      </c>
      <c r="D2842" s="3" t="s">
        <v>112</v>
      </c>
      <c r="E2842" s="3" t="s">
        <v>20</v>
      </c>
      <c r="F2842" s="3">
        <v>47</v>
      </c>
      <c r="G2842" s="3" t="s">
        <v>63</v>
      </c>
      <c r="H2842" s="3" t="s">
        <v>22</v>
      </c>
      <c r="I2842" s="3" t="s">
        <v>68</v>
      </c>
      <c r="J2842" s="3" t="s">
        <v>36</v>
      </c>
      <c r="K2842" s="3">
        <v>35</v>
      </c>
      <c r="L2842" s="3" t="s">
        <v>151</v>
      </c>
      <c r="M2842" s="3" t="str">
        <f>IF(shopping_behavior_updated[[#This Row],[Subscription Status]]="","desconocido",shopping_behavior_updated[[#This Row],[Subscription Status]])</f>
        <v>No</v>
      </c>
      <c r="N2842" s="3" t="s">
        <v>73</v>
      </c>
      <c r="O2842" s="3" t="s">
        <v>151</v>
      </c>
      <c r="P2842" s="3" t="s">
        <v>151</v>
      </c>
      <c r="Q2842" s="3">
        <v>41</v>
      </c>
      <c r="R2842" s="3" t="s">
        <v>32</v>
      </c>
      <c r="S2842" s="3" t="s">
        <v>48</v>
      </c>
      <c r="T2842" s="3">
        <f>COUNTBLANK(shopping_behavior_updated[Customer ID])</f>
        <v>0</v>
      </c>
      <c r="U2842" s="3">
        <f>IF(IFERROR(VLOOKUP(shopping_behavior_updated[[#This Row],[Customer ID]],A2843:$A$3902,1,FALSE),0),1,0)</f>
        <v>0</v>
      </c>
    </row>
    <row r="2843" spans="1:21" x14ac:dyDescent="0.2">
      <c r="A2843" s="3">
        <v>2842</v>
      </c>
      <c r="B2843" s="3">
        <v>19</v>
      </c>
      <c r="C2843" s="3" t="s">
        <v>152</v>
      </c>
      <c r="D2843" s="3" t="s">
        <v>80</v>
      </c>
      <c r="E2843" s="3" t="s">
        <v>20</v>
      </c>
      <c r="F2843" s="3">
        <v>33</v>
      </c>
      <c r="G2843" s="3" t="s">
        <v>122</v>
      </c>
      <c r="H2843" s="3" t="s">
        <v>91</v>
      </c>
      <c r="I2843" s="3" t="s">
        <v>135</v>
      </c>
      <c r="J2843" s="3" t="s">
        <v>24</v>
      </c>
      <c r="K2843" s="3">
        <v>3</v>
      </c>
      <c r="L2843" s="3" t="s">
        <v>151</v>
      </c>
      <c r="M2843" s="3" t="str">
        <f>IF(shopping_behavior_updated[[#This Row],[Subscription Status]]="","desconocido",shopping_behavior_updated[[#This Row],[Subscription Status]])</f>
        <v>No</v>
      </c>
      <c r="N2843" s="3" t="s">
        <v>69</v>
      </c>
      <c r="O2843" s="3" t="s">
        <v>151</v>
      </c>
      <c r="P2843" s="3" t="s">
        <v>151</v>
      </c>
      <c r="Q2843" s="3">
        <v>31</v>
      </c>
      <c r="R2843" s="3" t="s">
        <v>32</v>
      </c>
      <c r="S2843" s="3" t="s">
        <v>39</v>
      </c>
      <c r="T2843" s="3">
        <f>COUNTBLANK(shopping_behavior_updated[Customer ID])</f>
        <v>0</v>
      </c>
      <c r="U2843" s="3">
        <f>IF(IFERROR(VLOOKUP(shopping_behavior_updated[[#This Row],[Customer ID]],A2844:$A$3902,1,FALSE),0),1,0)</f>
        <v>0</v>
      </c>
    </row>
    <row r="2844" spans="1:21" x14ac:dyDescent="0.2">
      <c r="A2844" s="3">
        <v>2843</v>
      </c>
      <c r="B2844" s="3">
        <v>28</v>
      </c>
      <c r="C2844" s="3" t="s">
        <v>152</v>
      </c>
      <c r="D2844" s="3" t="s">
        <v>61</v>
      </c>
      <c r="E2844" s="3" t="s">
        <v>62</v>
      </c>
      <c r="F2844" s="3">
        <v>100</v>
      </c>
      <c r="G2844" s="3" t="s">
        <v>116</v>
      </c>
      <c r="H2844" s="3" t="s">
        <v>22</v>
      </c>
      <c r="I2844" s="3" t="s">
        <v>95</v>
      </c>
      <c r="J2844" s="3" t="s">
        <v>56</v>
      </c>
      <c r="K2844" s="3">
        <v>43</v>
      </c>
      <c r="L2844" s="3" t="s">
        <v>151</v>
      </c>
      <c r="M2844" s="3" t="str">
        <f>IF(shopping_behavior_updated[[#This Row],[Subscription Status]]="","desconocido",shopping_behavior_updated[[#This Row],[Subscription Status]])</f>
        <v>No</v>
      </c>
      <c r="N2844" s="3" t="s">
        <v>53</v>
      </c>
      <c r="O2844" s="3" t="s">
        <v>151</v>
      </c>
      <c r="P2844" s="3" t="s">
        <v>151</v>
      </c>
      <c r="Q2844" s="3">
        <v>48</v>
      </c>
      <c r="R2844" s="3" t="s">
        <v>85</v>
      </c>
      <c r="S2844" s="3" t="s">
        <v>57</v>
      </c>
      <c r="T2844" s="3">
        <f>COUNTBLANK(shopping_behavior_updated[Customer ID])</f>
        <v>0</v>
      </c>
      <c r="U2844" s="3">
        <f>IF(IFERROR(VLOOKUP(shopping_behavior_updated[[#This Row],[Customer ID]],A2845:$A$3902,1,FALSE),0),1,0)</f>
        <v>0</v>
      </c>
    </row>
    <row r="2845" spans="1:21" x14ac:dyDescent="0.2">
      <c r="A2845" s="3">
        <v>2844</v>
      </c>
      <c r="B2845" s="3">
        <v>51</v>
      </c>
      <c r="C2845" s="3" t="s">
        <v>152</v>
      </c>
      <c r="D2845" s="3" t="s">
        <v>29</v>
      </c>
      <c r="E2845" s="3" t="s">
        <v>20</v>
      </c>
      <c r="F2845" s="3">
        <v>26</v>
      </c>
      <c r="G2845" s="3" t="s">
        <v>122</v>
      </c>
      <c r="H2845" s="3" t="s">
        <v>43</v>
      </c>
      <c r="I2845" s="3" t="s">
        <v>51</v>
      </c>
      <c r="J2845" s="3" t="s">
        <v>52</v>
      </c>
      <c r="K2845" s="3">
        <v>36</v>
      </c>
      <c r="L2845" s="3" t="s">
        <v>151</v>
      </c>
      <c r="M2845" s="3" t="str">
        <f>IF(shopping_behavior_updated[[#This Row],[Subscription Status]]="","desconocido",shopping_behavior_updated[[#This Row],[Subscription Status]])</f>
        <v>No</v>
      </c>
      <c r="N2845" s="3" t="s">
        <v>73</v>
      </c>
      <c r="O2845" s="3" t="s">
        <v>151</v>
      </c>
      <c r="P2845" s="3" t="s">
        <v>151</v>
      </c>
      <c r="Q2845" s="3">
        <v>41</v>
      </c>
      <c r="R2845" s="3" t="s">
        <v>27</v>
      </c>
      <c r="S2845" s="3" t="s">
        <v>39</v>
      </c>
      <c r="T2845" s="3">
        <f>COUNTBLANK(shopping_behavior_updated[Customer ID])</f>
        <v>0</v>
      </c>
      <c r="U2845" s="3">
        <f>IF(IFERROR(VLOOKUP(shopping_behavior_updated[[#This Row],[Customer ID]],A2846:$A$3902,1,FALSE),0),1,0)</f>
        <v>0</v>
      </c>
    </row>
    <row r="2846" spans="1:21" x14ac:dyDescent="0.2">
      <c r="A2846" s="3">
        <v>2845</v>
      </c>
      <c r="B2846" s="3">
        <v>32</v>
      </c>
      <c r="C2846" s="3" t="s">
        <v>152</v>
      </c>
      <c r="D2846" s="3" t="s">
        <v>123</v>
      </c>
      <c r="E2846" s="3" t="s">
        <v>66</v>
      </c>
      <c r="F2846" s="3">
        <v>79</v>
      </c>
      <c r="G2846" s="3" t="s">
        <v>129</v>
      </c>
      <c r="H2846" s="3" t="s">
        <v>43</v>
      </c>
      <c r="I2846" s="3" t="s">
        <v>125</v>
      </c>
      <c r="J2846" s="3" t="s">
        <v>52</v>
      </c>
      <c r="K2846" s="3">
        <v>44</v>
      </c>
      <c r="L2846" s="3" t="s">
        <v>151</v>
      </c>
      <c r="M2846" s="3" t="str">
        <f>IF(shopping_behavior_updated[[#This Row],[Subscription Status]]="","desconocido",shopping_behavior_updated[[#This Row],[Subscription Status]])</f>
        <v>No</v>
      </c>
      <c r="N2846" s="3" t="s">
        <v>53</v>
      </c>
      <c r="O2846" s="3" t="s">
        <v>151</v>
      </c>
      <c r="P2846" s="3" t="s">
        <v>151</v>
      </c>
      <c r="Q2846" s="3">
        <v>42</v>
      </c>
      <c r="R2846" s="3" t="s">
        <v>27</v>
      </c>
      <c r="S2846" s="3" t="s">
        <v>48</v>
      </c>
      <c r="T2846" s="3">
        <f>COUNTBLANK(shopping_behavior_updated[Customer ID])</f>
        <v>0</v>
      </c>
      <c r="U2846" s="3">
        <f>IF(IFERROR(VLOOKUP(shopping_behavior_updated[[#This Row],[Customer ID]],A2847:$A$3902,1,FALSE),0),1,0)</f>
        <v>0</v>
      </c>
    </row>
    <row r="2847" spans="1:21" x14ac:dyDescent="0.2">
      <c r="A2847" s="3">
        <v>2846</v>
      </c>
      <c r="B2847" s="3">
        <v>26</v>
      </c>
      <c r="C2847" s="3" t="s">
        <v>152</v>
      </c>
      <c r="D2847" s="3" t="s">
        <v>131</v>
      </c>
      <c r="E2847" s="3" t="s">
        <v>66</v>
      </c>
      <c r="F2847" s="3">
        <v>77</v>
      </c>
      <c r="G2847" s="3" t="s">
        <v>146</v>
      </c>
      <c r="H2847" s="3" t="s">
        <v>22</v>
      </c>
      <c r="I2847" s="3" t="s">
        <v>92</v>
      </c>
      <c r="J2847" s="3" t="s">
        <v>52</v>
      </c>
      <c r="K2847" s="3">
        <v>41</v>
      </c>
      <c r="L2847" s="3" t="s">
        <v>151</v>
      </c>
      <c r="M2847" s="3" t="str">
        <f>IF(shopping_behavior_updated[[#This Row],[Subscription Status]]="","desconocido",shopping_behavior_updated[[#This Row],[Subscription Status]])</f>
        <v>No</v>
      </c>
      <c r="N2847" s="3" t="s">
        <v>26</v>
      </c>
      <c r="O2847" s="3" t="s">
        <v>151</v>
      </c>
      <c r="P2847" s="3" t="s">
        <v>151</v>
      </c>
      <c r="Q2847" s="3">
        <v>39</v>
      </c>
      <c r="R2847" s="3" t="s">
        <v>85</v>
      </c>
      <c r="S2847" s="3" t="s">
        <v>96</v>
      </c>
      <c r="T2847" s="3">
        <f>COUNTBLANK(shopping_behavior_updated[Customer ID])</f>
        <v>0</v>
      </c>
      <c r="U2847" s="3">
        <f>IF(IFERROR(VLOOKUP(shopping_behavior_updated[[#This Row],[Customer ID]],A2848:$A$3902,1,FALSE),0),1,0)</f>
        <v>0</v>
      </c>
    </row>
    <row r="2848" spans="1:21" x14ac:dyDescent="0.2">
      <c r="A2848" s="3">
        <v>2847</v>
      </c>
      <c r="B2848" s="3">
        <v>50</v>
      </c>
      <c r="C2848" s="3" t="s">
        <v>152</v>
      </c>
      <c r="D2848" s="3" t="s">
        <v>124</v>
      </c>
      <c r="E2848" s="3" t="s">
        <v>20</v>
      </c>
      <c r="F2848" s="3">
        <v>36</v>
      </c>
      <c r="G2848" s="3" t="s">
        <v>100</v>
      </c>
      <c r="H2848" s="3" t="s">
        <v>91</v>
      </c>
      <c r="I2848" s="3" t="s">
        <v>93</v>
      </c>
      <c r="J2848" s="3" t="s">
        <v>56</v>
      </c>
      <c r="K2848" s="3">
        <v>28</v>
      </c>
      <c r="L2848" s="3" t="s">
        <v>151</v>
      </c>
      <c r="M2848" s="3" t="str">
        <f>IF(shopping_behavior_updated[[#This Row],[Subscription Status]]="","desconocido",shopping_behavior_updated[[#This Row],[Subscription Status]])</f>
        <v>No</v>
      </c>
      <c r="N2848" s="3" t="s">
        <v>44</v>
      </c>
      <c r="O2848" s="3" t="s">
        <v>151</v>
      </c>
      <c r="P2848" s="3" t="s">
        <v>151</v>
      </c>
      <c r="Q2848" s="3">
        <v>15</v>
      </c>
      <c r="R2848" s="3" t="s">
        <v>45</v>
      </c>
      <c r="S2848" s="3" t="s">
        <v>75</v>
      </c>
      <c r="T2848" s="3">
        <f>COUNTBLANK(shopping_behavior_updated[Customer ID])</f>
        <v>0</v>
      </c>
      <c r="U2848" s="3">
        <f>IF(IFERROR(VLOOKUP(shopping_behavior_updated[[#This Row],[Customer ID]],A2849:$A$3902,1,FALSE),0),1,0)</f>
        <v>0</v>
      </c>
    </row>
    <row r="2849" spans="1:21" x14ac:dyDescent="0.2">
      <c r="A2849" s="3">
        <v>2848</v>
      </c>
      <c r="B2849" s="3">
        <v>68</v>
      </c>
      <c r="C2849" s="3" t="s">
        <v>152</v>
      </c>
      <c r="D2849" s="3" t="s">
        <v>105</v>
      </c>
      <c r="E2849" s="3" t="s">
        <v>66</v>
      </c>
      <c r="F2849" s="3">
        <v>21</v>
      </c>
      <c r="G2849" s="3" t="s">
        <v>138</v>
      </c>
      <c r="H2849" s="3" t="s">
        <v>22</v>
      </c>
      <c r="I2849" s="3" t="s">
        <v>60</v>
      </c>
      <c r="J2849" s="3" t="s">
        <v>24</v>
      </c>
      <c r="K2849" s="3">
        <v>28</v>
      </c>
      <c r="L2849" s="3" t="s">
        <v>151</v>
      </c>
      <c r="M2849" s="3" t="str">
        <f>IF(shopping_behavior_updated[[#This Row],[Subscription Status]]="","desconocido",shopping_behavior_updated[[#This Row],[Subscription Status]])</f>
        <v>No</v>
      </c>
      <c r="N2849" s="3" t="s">
        <v>37</v>
      </c>
      <c r="O2849" s="3" t="s">
        <v>151</v>
      </c>
      <c r="P2849" s="3" t="s">
        <v>151</v>
      </c>
      <c r="Q2849" s="3">
        <v>3</v>
      </c>
      <c r="R2849" s="3" t="s">
        <v>45</v>
      </c>
      <c r="S2849" s="3" t="s">
        <v>96</v>
      </c>
      <c r="T2849" s="3">
        <f>COUNTBLANK(shopping_behavior_updated[Customer ID])</f>
        <v>0</v>
      </c>
      <c r="U2849" s="3">
        <f>IF(IFERROR(VLOOKUP(shopping_behavior_updated[[#This Row],[Customer ID]],A2850:$A$3902,1,FALSE),0),1,0)</f>
        <v>0</v>
      </c>
    </row>
    <row r="2850" spans="1:21" x14ac:dyDescent="0.2">
      <c r="A2850" s="3">
        <v>2849</v>
      </c>
      <c r="B2850" s="3">
        <v>33</v>
      </c>
      <c r="C2850" s="3" t="s">
        <v>152</v>
      </c>
      <c r="D2850" s="3" t="s">
        <v>136</v>
      </c>
      <c r="E2850" s="3" t="s">
        <v>41</v>
      </c>
      <c r="F2850" s="3">
        <v>72</v>
      </c>
      <c r="G2850" s="3" t="s">
        <v>149</v>
      </c>
      <c r="H2850" s="3" t="s">
        <v>22</v>
      </c>
      <c r="I2850" s="3" t="s">
        <v>23</v>
      </c>
      <c r="J2850" s="3" t="s">
        <v>56</v>
      </c>
      <c r="K2850" s="3">
        <v>49</v>
      </c>
      <c r="L2850" s="3" t="s">
        <v>151</v>
      </c>
      <c r="M2850" s="3" t="str">
        <f>IF(shopping_behavior_updated[[#This Row],[Subscription Status]]="","desconocido",shopping_behavior_updated[[#This Row],[Subscription Status]])</f>
        <v>No</v>
      </c>
      <c r="N2850" s="3" t="s">
        <v>73</v>
      </c>
      <c r="O2850" s="3" t="s">
        <v>151</v>
      </c>
      <c r="P2850" s="3" t="s">
        <v>151</v>
      </c>
      <c r="Q2850" s="3">
        <v>28</v>
      </c>
      <c r="R2850" s="3" t="s">
        <v>74</v>
      </c>
      <c r="S2850" s="3" t="s">
        <v>57</v>
      </c>
      <c r="T2850" s="3">
        <f>COUNTBLANK(shopping_behavior_updated[Customer ID])</f>
        <v>0</v>
      </c>
      <c r="U2850" s="3">
        <f>IF(IFERROR(VLOOKUP(shopping_behavior_updated[[#This Row],[Customer ID]],A2851:$A$3902,1,FALSE),0),1,0)</f>
        <v>0</v>
      </c>
    </row>
    <row r="2851" spans="1:21" x14ac:dyDescent="0.2">
      <c r="A2851" s="3">
        <v>2850</v>
      </c>
      <c r="B2851" s="3">
        <v>56</v>
      </c>
      <c r="C2851" s="3" t="s">
        <v>152</v>
      </c>
      <c r="D2851" s="3" t="s">
        <v>61</v>
      </c>
      <c r="E2851" s="3" t="s">
        <v>62</v>
      </c>
      <c r="F2851" s="3">
        <v>25</v>
      </c>
      <c r="G2851" s="3" t="s">
        <v>81</v>
      </c>
      <c r="H2851" s="3" t="s">
        <v>43</v>
      </c>
      <c r="I2851" s="3" t="s">
        <v>79</v>
      </c>
      <c r="J2851" s="3" t="s">
        <v>36</v>
      </c>
      <c r="K2851" s="3">
        <v>41</v>
      </c>
      <c r="L2851" s="3" t="s">
        <v>151</v>
      </c>
      <c r="M2851" s="3" t="str">
        <f>IF(shopping_behavior_updated[[#This Row],[Subscription Status]]="","desconocido",shopping_behavior_updated[[#This Row],[Subscription Status]])</f>
        <v>No</v>
      </c>
      <c r="N2851" s="3" t="s">
        <v>26</v>
      </c>
      <c r="O2851" s="3" t="s">
        <v>151</v>
      </c>
      <c r="P2851" s="3" t="s">
        <v>151</v>
      </c>
      <c r="Q2851" s="3">
        <v>27</v>
      </c>
      <c r="R2851" s="3" t="s">
        <v>45</v>
      </c>
      <c r="S2851" s="3" t="s">
        <v>75</v>
      </c>
      <c r="T2851" s="3">
        <f>COUNTBLANK(shopping_behavior_updated[Customer ID])</f>
        <v>0</v>
      </c>
      <c r="U2851" s="3">
        <f>IF(IFERROR(VLOOKUP(shopping_behavior_updated[[#This Row],[Customer ID]],A2852:$A$3902,1,FALSE),0),1,0)</f>
        <v>0</v>
      </c>
    </row>
    <row r="2852" spans="1:21" x14ac:dyDescent="0.2">
      <c r="A2852" s="3">
        <v>2851</v>
      </c>
      <c r="B2852" s="3">
        <v>57</v>
      </c>
      <c r="C2852" s="3" t="s">
        <v>152</v>
      </c>
      <c r="D2852" s="3" t="s">
        <v>29</v>
      </c>
      <c r="E2852" s="3" t="s">
        <v>20</v>
      </c>
      <c r="F2852" s="3">
        <v>79</v>
      </c>
      <c r="G2852" s="3" t="s">
        <v>144</v>
      </c>
      <c r="H2852" s="3" t="s">
        <v>43</v>
      </c>
      <c r="I2852" s="3" t="s">
        <v>64</v>
      </c>
      <c r="J2852" s="3" t="s">
        <v>36</v>
      </c>
      <c r="K2852" s="3">
        <v>3</v>
      </c>
      <c r="L2852" s="3" t="s">
        <v>151</v>
      </c>
      <c r="M2852" s="3" t="str">
        <f>IF(shopping_behavior_updated[[#This Row],[Subscription Status]]="","desconocido",shopping_behavior_updated[[#This Row],[Subscription Status]])</f>
        <v>No</v>
      </c>
      <c r="N2852" s="3" t="s">
        <v>73</v>
      </c>
      <c r="O2852" s="3" t="s">
        <v>151</v>
      </c>
      <c r="P2852" s="3" t="s">
        <v>151</v>
      </c>
      <c r="Q2852" s="3">
        <v>36</v>
      </c>
      <c r="R2852" s="3" t="s">
        <v>85</v>
      </c>
      <c r="S2852" s="3" t="s">
        <v>48</v>
      </c>
      <c r="T2852" s="3">
        <f>COUNTBLANK(shopping_behavior_updated[Customer ID])</f>
        <v>0</v>
      </c>
      <c r="U2852" s="3">
        <f>IF(IFERROR(VLOOKUP(shopping_behavior_updated[[#This Row],[Customer ID]],A2853:$A$3902,1,FALSE),0),1,0)</f>
        <v>0</v>
      </c>
    </row>
    <row r="2853" spans="1:21" x14ac:dyDescent="0.2">
      <c r="A2853" s="3">
        <v>2852</v>
      </c>
      <c r="B2853" s="3">
        <v>58</v>
      </c>
      <c r="C2853" s="3" t="s">
        <v>152</v>
      </c>
      <c r="D2853" s="3" t="s">
        <v>19</v>
      </c>
      <c r="E2853" s="3" t="s">
        <v>20</v>
      </c>
      <c r="F2853" s="3">
        <v>73</v>
      </c>
      <c r="G2853" s="3" t="s">
        <v>106</v>
      </c>
      <c r="H2853" s="3" t="s">
        <v>22</v>
      </c>
      <c r="I2853" s="3" t="s">
        <v>84</v>
      </c>
      <c r="J2853" s="3" t="s">
        <v>52</v>
      </c>
      <c r="K2853" s="3">
        <v>3</v>
      </c>
      <c r="L2853" s="3" t="s">
        <v>151</v>
      </c>
      <c r="M2853" s="3" t="str">
        <f>IF(shopping_behavior_updated[[#This Row],[Subscription Status]]="","desconocido",shopping_behavior_updated[[#This Row],[Subscription Status]])</f>
        <v>No</v>
      </c>
      <c r="N2853" s="3" t="s">
        <v>73</v>
      </c>
      <c r="O2853" s="3" t="s">
        <v>151</v>
      </c>
      <c r="P2853" s="3" t="s">
        <v>151</v>
      </c>
      <c r="Q2853" s="3">
        <v>42</v>
      </c>
      <c r="R2853" s="3" t="s">
        <v>85</v>
      </c>
      <c r="S2853" s="3" t="s">
        <v>87</v>
      </c>
      <c r="T2853" s="3">
        <f>COUNTBLANK(shopping_behavior_updated[Customer ID])</f>
        <v>0</v>
      </c>
      <c r="U2853" s="3">
        <f>IF(IFERROR(VLOOKUP(shopping_behavior_updated[[#This Row],[Customer ID]],A2854:$A$3902,1,FALSE),0),1,0)</f>
        <v>0</v>
      </c>
    </row>
    <row r="2854" spans="1:21" x14ac:dyDescent="0.2">
      <c r="A2854" s="3">
        <v>2853</v>
      </c>
      <c r="B2854" s="3">
        <v>40</v>
      </c>
      <c r="C2854" s="3" t="s">
        <v>152</v>
      </c>
      <c r="D2854" s="3" t="s">
        <v>132</v>
      </c>
      <c r="E2854" s="3" t="s">
        <v>66</v>
      </c>
      <c r="F2854" s="3">
        <v>71</v>
      </c>
      <c r="G2854" s="3" t="s">
        <v>83</v>
      </c>
      <c r="H2854" s="3" t="s">
        <v>43</v>
      </c>
      <c r="I2854" s="3" t="s">
        <v>135</v>
      </c>
      <c r="J2854" s="3" t="s">
        <v>36</v>
      </c>
      <c r="K2854" s="3">
        <v>3</v>
      </c>
      <c r="L2854" s="3" t="s">
        <v>151</v>
      </c>
      <c r="M2854" s="3" t="str">
        <f>IF(shopping_behavior_updated[[#This Row],[Subscription Status]]="","desconocido",shopping_behavior_updated[[#This Row],[Subscription Status]])</f>
        <v>No</v>
      </c>
      <c r="N2854" s="3" t="s">
        <v>73</v>
      </c>
      <c r="O2854" s="3" t="s">
        <v>151</v>
      </c>
      <c r="P2854" s="3" t="s">
        <v>151</v>
      </c>
      <c r="Q2854" s="3">
        <v>30</v>
      </c>
      <c r="R2854" s="3" t="s">
        <v>27</v>
      </c>
      <c r="S2854" s="3" t="s">
        <v>39</v>
      </c>
      <c r="T2854" s="3">
        <f>COUNTBLANK(shopping_behavior_updated[Customer ID])</f>
        <v>0</v>
      </c>
      <c r="U2854" s="3">
        <f>IF(IFERROR(VLOOKUP(shopping_behavior_updated[[#This Row],[Customer ID]],A2855:$A$3902,1,FALSE),0),1,0)</f>
        <v>0</v>
      </c>
    </row>
    <row r="2855" spans="1:21" x14ac:dyDescent="0.2">
      <c r="A2855" s="3">
        <v>2854</v>
      </c>
      <c r="B2855" s="3">
        <v>37</v>
      </c>
      <c r="C2855" s="3" t="s">
        <v>152</v>
      </c>
      <c r="D2855" s="3" t="s">
        <v>123</v>
      </c>
      <c r="E2855" s="3" t="s">
        <v>66</v>
      </c>
      <c r="F2855" s="3">
        <v>48</v>
      </c>
      <c r="G2855" s="3" t="s">
        <v>137</v>
      </c>
      <c r="H2855" s="3" t="s">
        <v>43</v>
      </c>
      <c r="I2855" s="3" t="s">
        <v>135</v>
      </c>
      <c r="J2855" s="3" t="s">
        <v>24</v>
      </c>
      <c r="K2855" s="3">
        <v>32</v>
      </c>
      <c r="L2855" s="3" t="s">
        <v>151</v>
      </c>
      <c r="M2855" s="3" t="str">
        <f>IF(shopping_behavior_updated[[#This Row],[Subscription Status]]="","desconocido",shopping_behavior_updated[[#This Row],[Subscription Status]])</f>
        <v>No</v>
      </c>
      <c r="N2855" s="3" t="s">
        <v>44</v>
      </c>
      <c r="O2855" s="3" t="s">
        <v>151</v>
      </c>
      <c r="P2855" s="3" t="s">
        <v>151</v>
      </c>
      <c r="Q2855" s="3">
        <v>9</v>
      </c>
      <c r="R2855" s="3" t="s">
        <v>45</v>
      </c>
      <c r="S2855" s="3" t="s">
        <v>39</v>
      </c>
      <c r="T2855" s="3">
        <f>COUNTBLANK(shopping_behavior_updated[Customer ID])</f>
        <v>0</v>
      </c>
      <c r="U2855" s="3">
        <f>IF(IFERROR(VLOOKUP(shopping_behavior_updated[[#This Row],[Customer ID]],A2856:$A$3902,1,FALSE),0),1,0)</f>
        <v>0</v>
      </c>
    </row>
    <row r="2856" spans="1:21" x14ac:dyDescent="0.2">
      <c r="A2856" s="3">
        <v>2855</v>
      </c>
      <c r="B2856" s="3">
        <v>36</v>
      </c>
      <c r="C2856" s="3" t="s">
        <v>152</v>
      </c>
      <c r="D2856" s="3" t="s">
        <v>40</v>
      </c>
      <c r="E2856" s="3" t="s">
        <v>41</v>
      </c>
      <c r="F2856" s="3">
        <v>28</v>
      </c>
      <c r="G2856" s="3" t="s">
        <v>78</v>
      </c>
      <c r="H2856" s="3" t="s">
        <v>43</v>
      </c>
      <c r="I2856" s="3" t="s">
        <v>117</v>
      </c>
      <c r="J2856" s="3" t="s">
        <v>56</v>
      </c>
      <c r="K2856" s="3">
        <v>27</v>
      </c>
      <c r="L2856" s="3" t="s">
        <v>151</v>
      </c>
      <c r="M2856" s="3" t="str">
        <f>IF(shopping_behavior_updated[[#This Row],[Subscription Status]]="","desconocido",shopping_behavior_updated[[#This Row],[Subscription Status]])</f>
        <v>No</v>
      </c>
      <c r="N2856" s="3" t="s">
        <v>73</v>
      </c>
      <c r="O2856" s="3" t="s">
        <v>151</v>
      </c>
      <c r="P2856" s="3" t="s">
        <v>151</v>
      </c>
      <c r="Q2856" s="3">
        <v>25</v>
      </c>
      <c r="R2856" s="3" t="s">
        <v>27</v>
      </c>
      <c r="S2856" s="3" t="s">
        <v>87</v>
      </c>
      <c r="T2856" s="3">
        <f>COUNTBLANK(shopping_behavior_updated[Customer ID])</f>
        <v>0</v>
      </c>
      <c r="U2856" s="3">
        <f>IF(IFERROR(VLOOKUP(shopping_behavior_updated[[#This Row],[Customer ID]],A2857:$A$3902,1,FALSE),0),1,0)</f>
        <v>0</v>
      </c>
    </row>
    <row r="2857" spans="1:21" x14ac:dyDescent="0.2">
      <c r="A2857" s="3">
        <v>2856</v>
      </c>
      <c r="B2857" s="3">
        <v>29</v>
      </c>
      <c r="C2857" s="3" t="s">
        <v>152</v>
      </c>
      <c r="D2857" s="3" t="s">
        <v>136</v>
      </c>
      <c r="E2857" s="3" t="s">
        <v>41</v>
      </c>
      <c r="F2857" s="3">
        <v>95</v>
      </c>
      <c r="G2857" s="3" t="s">
        <v>90</v>
      </c>
      <c r="H2857" s="3" t="s">
        <v>35</v>
      </c>
      <c r="I2857" s="3" t="s">
        <v>31</v>
      </c>
      <c r="J2857" s="3" t="s">
        <v>24</v>
      </c>
      <c r="K2857" s="3">
        <v>38</v>
      </c>
      <c r="L2857" s="3" t="s">
        <v>151</v>
      </c>
      <c r="M2857" s="3" t="str">
        <f>IF(shopping_behavior_updated[[#This Row],[Subscription Status]]="","desconocido",shopping_behavior_updated[[#This Row],[Subscription Status]])</f>
        <v>No</v>
      </c>
      <c r="N2857" s="3" t="s">
        <v>69</v>
      </c>
      <c r="O2857" s="3" t="s">
        <v>151</v>
      </c>
      <c r="P2857" s="3" t="s">
        <v>151</v>
      </c>
      <c r="Q2857" s="3">
        <v>33</v>
      </c>
      <c r="R2857" s="3" t="s">
        <v>45</v>
      </c>
      <c r="S2857" s="3" t="s">
        <v>57</v>
      </c>
      <c r="T2857" s="3">
        <f>COUNTBLANK(shopping_behavior_updated[Customer ID])</f>
        <v>0</v>
      </c>
      <c r="U2857" s="3">
        <f>IF(IFERROR(VLOOKUP(shopping_behavior_updated[[#This Row],[Customer ID]],A2858:$A$3902,1,FALSE),0),1,0)</f>
        <v>0</v>
      </c>
    </row>
    <row r="2858" spans="1:21" x14ac:dyDescent="0.2">
      <c r="A2858" s="3">
        <v>2857</v>
      </c>
      <c r="B2858" s="3">
        <v>65</v>
      </c>
      <c r="C2858" s="3" t="s">
        <v>152</v>
      </c>
      <c r="D2858" s="3" t="s">
        <v>101</v>
      </c>
      <c r="E2858" s="3" t="s">
        <v>62</v>
      </c>
      <c r="F2858" s="3">
        <v>48</v>
      </c>
      <c r="G2858" s="3" t="s">
        <v>145</v>
      </c>
      <c r="H2858" s="3" t="s">
        <v>43</v>
      </c>
      <c r="I2858" s="3" t="s">
        <v>125</v>
      </c>
      <c r="J2858" s="3" t="s">
        <v>24</v>
      </c>
      <c r="K2858" s="3">
        <v>35</v>
      </c>
      <c r="L2858" s="3" t="s">
        <v>151</v>
      </c>
      <c r="M2858" s="3" t="str">
        <f>IF(shopping_behavior_updated[[#This Row],[Subscription Status]]="","desconocido",shopping_behavior_updated[[#This Row],[Subscription Status]])</f>
        <v>No</v>
      </c>
      <c r="N2858" s="3" t="s">
        <v>69</v>
      </c>
      <c r="O2858" s="3" t="s">
        <v>151</v>
      </c>
      <c r="P2858" s="3" t="s">
        <v>151</v>
      </c>
      <c r="Q2858" s="3">
        <v>31</v>
      </c>
      <c r="R2858" s="3" t="s">
        <v>38</v>
      </c>
      <c r="S2858" s="3" t="s">
        <v>87</v>
      </c>
      <c r="T2858" s="3">
        <f>COUNTBLANK(shopping_behavior_updated[Customer ID])</f>
        <v>0</v>
      </c>
      <c r="U2858" s="3">
        <f>IF(IFERROR(VLOOKUP(shopping_behavior_updated[[#This Row],[Customer ID]],A2859:$A$3902,1,FALSE),0),1,0)</f>
        <v>0</v>
      </c>
    </row>
    <row r="2859" spans="1:21" x14ac:dyDescent="0.2">
      <c r="A2859" s="3">
        <v>2858</v>
      </c>
      <c r="B2859" s="3">
        <v>44</v>
      </c>
      <c r="C2859" s="3" t="s">
        <v>152</v>
      </c>
      <c r="D2859" s="3" t="s">
        <v>80</v>
      </c>
      <c r="E2859" s="3" t="s">
        <v>20</v>
      </c>
      <c r="F2859" s="3">
        <v>93</v>
      </c>
      <c r="G2859" s="3" t="s">
        <v>139</v>
      </c>
      <c r="H2859" s="3" t="s">
        <v>35</v>
      </c>
      <c r="I2859" s="3" t="s">
        <v>31</v>
      </c>
      <c r="J2859" s="3" t="s">
        <v>36</v>
      </c>
      <c r="K2859" s="3">
        <v>38</v>
      </c>
      <c r="L2859" s="3" t="s">
        <v>151</v>
      </c>
      <c r="M2859" s="3" t="str">
        <f>IF(shopping_behavior_updated[[#This Row],[Subscription Status]]="","desconocido",shopping_behavior_updated[[#This Row],[Subscription Status]])</f>
        <v>No</v>
      </c>
      <c r="N2859" s="3" t="s">
        <v>44</v>
      </c>
      <c r="O2859" s="3" t="s">
        <v>151</v>
      </c>
      <c r="P2859" s="3" t="s">
        <v>151</v>
      </c>
      <c r="Q2859" s="3">
        <v>35</v>
      </c>
      <c r="R2859" s="3" t="s">
        <v>85</v>
      </c>
      <c r="S2859" s="3" t="s">
        <v>87</v>
      </c>
      <c r="T2859" s="3">
        <f>COUNTBLANK(shopping_behavior_updated[Customer ID])</f>
        <v>0</v>
      </c>
      <c r="U2859" s="3">
        <f>IF(IFERROR(VLOOKUP(shopping_behavior_updated[[#This Row],[Customer ID]],A2860:$A$3902,1,FALSE),0),1,0)</f>
        <v>0</v>
      </c>
    </row>
    <row r="2860" spans="1:21" x14ac:dyDescent="0.2">
      <c r="A2860" s="3">
        <v>2859</v>
      </c>
      <c r="B2860" s="3">
        <v>34</v>
      </c>
      <c r="C2860" s="3" t="s">
        <v>152</v>
      </c>
      <c r="D2860" s="3" t="s">
        <v>33</v>
      </c>
      <c r="E2860" s="3" t="s">
        <v>20</v>
      </c>
      <c r="F2860" s="3">
        <v>87</v>
      </c>
      <c r="G2860" s="3" t="s">
        <v>127</v>
      </c>
      <c r="H2860" s="3" t="s">
        <v>22</v>
      </c>
      <c r="I2860" s="3" t="s">
        <v>84</v>
      </c>
      <c r="J2860" s="3" t="s">
        <v>52</v>
      </c>
      <c r="K2860" s="3">
        <v>38</v>
      </c>
      <c r="L2860" s="3" t="s">
        <v>151</v>
      </c>
      <c r="M2860" s="3" t="str">
        <f>IF(shopping_behavior_updated[[#This Row],[Subscription Status]]="","desconocido",shopping_behavior_updated[[#This Row],[Subscription Status]])</f>
        <v>No</v>
      </c>
      <c r="N2860" s="3" t="s">
        <v>69</v>
      </c>
      <c r="O2860" s="3" t="s">
        <v>151</v>
      </c>
      <c r="P2860" s="3" t="s">
        <v>151</v>
      </c>
      <c r="Q2860" s="3">
        <v>46</v>
      </c>
      <c r="R2860" s="3" t="s">
        <v>74</v>
      </c>
      <c r="S2860" s="3" t="s">
        <v>87</v>
      </c>
      <c r="T2860" s="3">
        <f>COUNTBLANK(shopping_behavior_updated[Customer ID])</f>
        <v>0</v>
      </c>
      <c r="U2860" s="3">
        <f>IF(IFERROR(VLOOKUP(shopping_behavior_updated[[#This Row],[Customer ID]],A2861:$A$3902,1,FALSE),0),1,0)</f>
        <v>0</v>
      </c>
    </row>
    <row r="2861" spans="1:21" x14ac:dyDescent="0.2">
      <c r="A2861" s="3">
        <v>2860</v>
      </c>
      <c r="B2861" s="3">
        <v>31</v>
      </c>
      <c r="C2861" s="3" t="s">
        <v>152</v>
      </c>
      <c r="D2861" s="3" t="s">
        <v>58</v>
      </c>
      <c r="E2861" s="3" t="s">
        <v>20</v>
      </c>
      <c r="F2861" s="3">
        <v>32</v>
      </c>
      <c r="G2861" s="3" t="s">
        <v>139</v>
      </c>
      <c r="H2861" s="3" t="s">
        <v>22</v>
      </c>
      <c r="I2861" s="3" t="s">
        <v>133</v>
      </c>
      <c r="J2861" s="3" t="s">
        <v>56</v>
      </c>
      <c r="K2861" s="3">
        <v>34</v>
      </c>
      <c r="L2861" s="3" t="s">
        <v>151</v>
      </c>
      <c r="M2861" s="3" t="str">
        <f>IF(shopping_behavior_updated[[#This Row],[Subscription Status]]="","desconocido",shopping_behavior_updated[[#This Row],[Subscription Status]])</f>
        <v>No</v>
      </c>
      <c r="N2861" s="3" t="s">
        <v>26</v>
      </c>
      <c r="O2861" s="3" t="s">
        <v>151</v>
      </c>
      <c r="P2861" s="3" t="s">
        <v>151</v>
      </c>
      <c r="Q2861" s="3">
        <v>29</v>
      </c>
      <c r="R2861" s="3" t="s">
        <v>74</v>
      </c>
      <c r="S2861" s="3" t="s">
        <v>48</v>
      </c>
      <c r="T2861" s="3">
        <f>COUNTBLANK(shopping_behavior_updated[Customer ID])</f>
        <v>0</v>
      </c>
      <c r="U2861" s="3">
        <f>IF(IFERROR(VLOOKUP(shopping_behavior_updated[[#This Row],[Customer ID]],A2862:$A$3902,1,FALSE),0),1,0)</f>
        <v>0</v>
      </c>
    </row>
    <row r="2862" spans="1:21" x14ac:dyDescent="0.2">
      <c r="A2862" s="3">
        <v>2861</v>
      </c>
      <c r="B2862" s="3">
        <v>28</v>
      </c>
      <c r="C2862" s="3" t="s">
        <v>152</v>
      </c>
      <c r="D2862" s="3" t="s">
        <v>54</v>
      </c>
      <c r="E2862" s="3" t="s">
        <v>20</v>
      </c>
      <c r="F2862" s="3">
        <v>38</v>
      </c>
      <c r="G2862" s="3" t="s">
        <v>42</v>
      </c>
      <c r="H2862" s="3" t="s">
        <v>43</v>
      </c>
      <c r="I2862" s="3" t="s">
        <v>79</v>
      </c>
      <c r="J2862" s="3" t="s">
        <v>36</v>
      </c>
      <c r="K2862" s="3">
        <v>29</v>
      </c>
      <c r="L2862" s="3" t="s">
        <v>151</v>
      </c>
      <c r="M2862" s="3" t="str">
        <f>IF(shopping_behavior_updated[[#This Row],[Subscription Status]]="","desconocido",shopping_behavior_updated[[#This Row],[Subscription Status]])</f>
        <v>No</v>
      </c>
      <c r="N2862" s="3" t="s">
        <v>44</v>
      </c>
      <c r="O2862" s="3" t="s">
        <v>151</v>
      </c>
      <c r="P2862" s="3" t="s">
        <v>151</v>
      </c>
      <c r="Q2862" s="3">
        <v>49</v>
      </c>
      <c r="R2862" s="3" t="s">
        <v>74</v>
      </c>
      <c r="S2862" s="3" t="s">
        <v>39</v>
      </c>
      <c r="T2862" s="3">
        <f>COUNTBLANK(shopping_behavior_updated[Customer ID])</f>
        <v>0</v>
      </c>
      <c r="U2862" s="3">
        <f>IF(IFERROR(VLOOKUP(shopping_behavior_updated[[#This Row],[Customer ID]],A2863:$A$3902,1,FALSE),0),1,0)</f>
        <v>0</v>
      </c>
    </row>
    <row r="2863" spans="1:21" x14ac:dyDescent="0.2">
      <c r="A2863" s="3">
        <v>2862</v>
      </c>
      <c r="B2863" s="3">
        <v>66</v>
      </c>
      <c r="C2863" s="3" t="s">
        <v>152</v>
      </c>
      <c r="D2863" s="3" t="s">
        <v>61</v>
      </c>
      <c r="E2863" s="3" t="s">
        <v>62</v>
      </c>
      <c r="F2863" s="3">
        <v>54</v>
      </c>
      <c r="G2863" s="3" t="s">
        <v>127</v>
      </c>
      <c r="H2863" s="3" t="s">
        <v>43</v>
      </c>
      <c r="I2863" s="3" t="s">
        <v>84</v>
      </c>
      <c r="J2863" s="3" t="s">
        <v>56</v>
      </c>
      <c r="K2863" s="3">
        <v>34</v>
      </c>
      <c r="L2863" s="3" t="s">
        <v>151</v>
      </c>
      <c r="M2863" s="3" t="str">
        <f>IF(shopping_behavior_updated[[#This Row],[Subscription Status]]="","desconocido",shopping_behavior_updated[[#This Row],[Subscription Status]])</f>
        <v>No</v>
      </c>
      <c r="N2863" s="3" t="s">
        <v>37</v>
      </c>
      <c r="O2863" s="3" t="s">
        <v>151</v>
      </c>
      <c r="P2863" s="3" t="s">
        <v>151</v>
      </c>
      <c r="Q2863" s="3">
        <v>27</v>
      </c>
      <c r="R2863" s="3" t="s">
        <v>38</v>
      </c>
      <c r="S2863" s="3" t="s">
        <v>87</v>
      </c>
      <c r="T2863" s="3">
        <f>COUNTBLANK(shopping_behavior_updated[Customer ID])</f>
        <v>0</v>
      </c>
      <c r="U2863" s="3">
        <f>IF(IFERROR(VLOOKUP(shopping_behavior_updated[[#This Row],[Customer ID]],A2864:$A$3902,1,FALSE),0),1,0)</f>
        <v>0</v>
      </c>
    </row>
    <row r="2864" spans="1:21" x14ac:dyDescent="0.2">
      <c r="A2864" s="3">
        <v>2863</v>
      </c>
      <c r="B2864" s="3">
        <v>68</v>
      </c>
      <c r="C2864" s="3" t="s">
        <v>152</v>
      </c>
      <c r="D2864" s="3" t="s">
        <v>61</v>
      </c>
      <c r="E2864" s="3" t="s">
        <v>62</v>
      </c>
      <c r="F2864" s="3">
        <v>75</v>
      </c>
      <c r="G2864" s="3" t="s">
        <v>76</v>
      </c>
      <c r="H2864" s="3" t="s">
        <v>35</v>
      </c>
      <c r="I2864" s="3" t="s">
        <v>82</v>
      </c>
      <c r="J2864" s="3" t="s">
        <v>52</v>
      </c>
      <c r="K2864" s="3">
        <v>47</v>
      </c>
      <c r="L2864" s="3" t="s">
        <v>151</v>
      </c>
      <c r="M2864" s="3" t="str">
        <f>IF(shopping_behavior_updated[[#This Row],[Subscription Status]]="","desconocido",shopping_behavior_updated[[#This Row],[Subscription Status]])</f>
        <v>No</v>
      </c>
      <c r="N2864" s="3" t="s">
        <v>73</v>
      </c>
      <c r="O2864" s="3" t="s">
        <v>151</v>
      </c>
      <c r="P2864" s="3" t="s">
        <v>151</v>
      </c>
      <c r="Q2864" s="3">
        <v>5</v>
      </c>
      <c r="R2864" s="3" t="s">
        <v>74</v>
      </c>
      <c r="S2864" s="3" t="s">
        <v>96</v>
      </c>
      <c r="T2864" s="3">
        <f>COUNTBLANK(shopping_behavior_updated[Customer ID])</f>
        <v>0</v>
      </c>
      <c r="U2864" s="3">
        <f>IF(IFERROR(VLOOKUP(shopping_behavior_updated[[#This Row],[Customer ID]],A2865:$A$3902,1,FALSE),0),1,0)</f>
        <v>0</v>
      </c>
    </row>
    <row r="2865" spans="1:21" x14ac:dyDescent="0.2">
      <c r="A2865" s="3">
        <v>2864</v>
      </c>
      <c r="B2865" s="3">
        <v>37</v>
      </c>
      <c r="C2865" s="3" t="s">
        <v>152</v>
      </c>
      <c r="D2865" s="3" t="s">
        <v>112</v>
      </c>
      <c r="E2865" s="3" t="s">
        <v>20</v>
      </c>
      <c r="F2865" s="3">
        <v>56</v>
      </c>
      <c r="G2865" s="3" t="s">
        <v>138</v>
      </c>
      <c r="H2865" s="3" t="s">
        <v>43</v>
      </c>
      <c r="I2865" s="3" t="s">
        <v>133</v>
      </c>
      <c r="J2865" s="3" t="s">
        <v>56</v>
      </c>
      <c r="K2865" s="3">
        <v>39</v>
      </c>
      <c r="L2865" s="3" t="s">
        <v>151</v>
      </c>
      <c r="M2865" s="3" t="str">
        <f>IF(shopping_behavior_updated[[#This Row],[Subscription Status]]="","desconocido",shopping_behavior_updated[[#This Row],[Subscription Status]])</f>
        <v>No</v>
      </c>
      <c r="N2865" s="3" t="s">
        <v>69</v>
      </c>
      <c r="O2865" s="3" t="s">
        <v>151</v>
      </c>
      <c r="P2865" s="3" t="s">
        <v>151</v>
      </c>
      <c r="Q2865" s="3">
        <v>18</v>
      </c>
      <c r="R2865" s="3" t="s">
        <v>27</v>
      </c>
      <c r="S2865" s="3" t="s">
        <v>87</v>
      </c>
      <c r="T2865" s="3">
        <f>COUNTBLANK(shopping_behavior_updated[Customer ID])</f>
        <v>0</v>
      </c>
      <c r="U2865" s="3">
        <f>IF(IFERROR(VLOOKUP(shopping_behavior_updated[[#This Row],[Customer ID]],A2866:$A$3902,1,FALSE),0),1,0)</f>
        <v>0</v>
      </c>
    </row>
    <row r="2866" spans="1:21" x14ac:dyDescent="0.2">
      <c r="A2866" s="3">
        <v>2865</v>
      </c>
      <c r="B2866" s="3">
        <v>58</v>
      </c>
      <c r="C2866" s="3" t="s">
        <v>152</v>
      </c>
      <c r="D2866" s="3" t="s">
        <v>29</v>
      </c>
      <c r="E2866" s="3" t="s">
        <v>20</v>
      </c>
      <c r="F2866" s="3">
        <v>43</v>
      </c>
      <c r="G2866" s="3" t="s">
        <v>114</v>
      </c>
      <c r="H2866" s="3" t="s">
        <v>35</v>
      </c>
      <c r="I2866" s="3" t="s">
        <v>31</v>
      </c>
      <c r="J2866" s="3" t="s">
        <v>56</v>
      </c>
      <c r="K2866" s="3">
        <v>36</v>
      </c>
      <c r="L2866" s="3" t="s">
        <v>151</v>
      </c>
      <c r="M2866" s="3" t="str">
        <f>IF(shopping_behavior_updated[[#This Row],[Subscription Status]]="","desconocido",shopping_behavior_updated[[#This Row],[Subscription Status]])</f>
        <v>No</v>
      </c>
      <c r="N2866" s="3" t="s">
        <v>73</v>
      </c>
      <c r="O2866" s="3" t="s">
        <v>151</v>
      </c>
      <c r="P2866" s="3" t="s">
        <v>151</v>
      </c>
      <c r="Q2866" s="3">
        <v>31</v>
      </c>
      <c r="R2866" s="3" t="s">
        <v>27</v>
      </c>
      <c r="S2866" s="3" t="s">
        <v>39</v>
      </c>
      <c r="T2866" s="3">
        <f>COUNTBLANK(shopping_behavior_updated[Customer ID])</f>
        <v>0</v>
      </c>
      <c r="U2866" s="3">
        <f>IF(IFERROR(VLOOKUP(shopping_behavior_updated[[#This Row],[Customer ID]],A2867:$A$3902,1,FALSE),0),1,0)</f>
        <v>0</v>
      </c>
    </row>
    <row r="2867" spans="1:21" x14ac:dyDescent="0.2">
      <c r="A2867" s="3">
        <v>2866</v>
      </c>
      <c r="B2867" s="3">
        <v>28</v>
      </c>
      <c r="C2867" s="3" t="s">
        <v>152</v>
      </c>
      <c r="D2867" s="3" t="s">
        <v>86</v>
      </c>
      <c r="E2867" s="3" t="s">
        <v>20</v>
      </c>
      <c r="F2867" s="3">
        <v>97</v>
      </c>
      <c r="G2867" s="3" t="s">
        <v>98</v>
      </c>
      <c r="H2867" s="3" t="s">
        <v>43</v>
      </c>
      <c r="I2867" s="3" t="s">
        <v>64</v>
      </c>
      <c r="J2867" s="3" t="s">
        <v>56</v>
      </c>
      <c r="K2867" s="3">
        <v>37</v>
      </c>
      <c r="L2867" s="3" t="s">
        <v>151</v>
      </c>
      <c r="M2867" s="3" t="str">
        <f>IF(shopping_behavior_updated[[#This Row],[Subscription Status]]="","desconocido",shopping_behavior_updated[[#This Row],[Subscription Status]])</f>
        <v>No</v>
      </c>
      <c r="N2867" s="3" t="s">
        <v>37</v>
      </c>
      <c r="O2867" s="3" t="s">
        <v>151</v>
      </c>
      <c r="P2867" s="3" t="s">
        <v>151</v>
      </c>
      <c r="Q2867" s="3">
        <v>27</v>
      </c>
      <c r="R2867" s="3" t="s">
        <v>32</v>
      </c>
      <c r="S2867" s="3" t="s">
        <v>28</v>
      </c>
      <c r="T2867" s="3">
        <f>COUNTBLANK(shopping_behavior_updated[Customer ID])</f>
        <v>0</v>
      </c>
      <c r="U2867" s="3">
        <f>IF(IFERROR(VLOOKUP(shopping_behavior_updated[[#This Row],[Customer ID]],A2868:$A$3902,1,FALSE),0),1,0)</f>
        <v>0</v>
      </c>
    </row>
    <row r="2868" spans="1:21" x14ac:dyDescent="0.2">
      <c r="A2868" s="3">
        <v>2867</v>
      </c>
      <c r="B2868" s="3">
        <v>54</v>
      </c>
      <c r="C2868" s="3" t="s">
        <v>152</v>
      </c>
      <c r="D2868" s="3" t="s">
        <v>19</v>
      </c>
      <c r="E2868" s="3" t="s">
        <v>20</v>
      </c>
      <c r="F2868" s="3">
        <v>75</v>
      </c>
      <c r="G2868" s="3" t="s">
        <v>138</v>
      </c>
      <c r="H2868" s="3" t="s">
        <v>35</v>
      </c>
      <c r="I2868" s="3" t="s">
        <v>82</v>
      </c>
      <c r="J2868" s="3" t="s">
        <v>52</v>
      </c>
      <c r="K2868" s="3">
        <v>31</v>
      </c>
      <c r="L2868" s="3" t="s">
        <v>151</v>
      </c>
      <c r="M2868" s="3" t="str">
        <f>IF(shopping_behavior_updated[[#This Row],[Subscription Status]]="","desconocido",shopping_behavior_updated[[#This Row],[Subscription Status]])</f>
        <v>No</v>
      </c>
      <c r="N2868" s="3" t="s">
        <v>37</v>
      </c>
      <c r="O2868" s="3" t="s">
        <v>151</v>
      </c>
      <c r="P2868" s="3" t="s">
        <v>151</v>
      </c>
      <c r="Q2868" s="3">
        <v>19</v>
      </c>
      <c r="R2868" s="3" t="s">
        <v>32</v>
      </c>
      <c r="S2868" s="3" t="s">
        <v>48</v>
      </c>
      <c r="T2868" s="3">
        <f>COUNTBLANK(shopping_behavior_updated[Customer ID])</f>
        <v>0</v>
      </c>
      <c r="U2868" s="3">
        <f>IF(IFERROR(VLOOKUP(shopping_behavior_updated[[#This Row],[Customer ID]],A2869:$A$3902,1,FALSE),0),1,0)</f>
        <v>0</v>
      </c>
    </row>
    <row r="2869" spans="1:21" x14ac:dyDescent="0.2">
      <c r="A2869" s="3">
        <v>2868</v>
      </c>
      <c r="B2869" s="3">
        <v>21</v>
      </c>
      <c r="C2869" s="3" t="s">
        <v>152</v>
      </c>
      <c r="D2869" s="3" t="s">
        <v>49</v>
      </c>
      <c r="E2869" s="3" t="s">
        <v>41</v>
      </c>
      <c r="F2869" s="3">
        <v>55</v>
      </c>
      <c r="G2869" s="3" t="s">
        <v>111</v>
      </c>
      <c r="H2869" s="3" t="s">
        <v>22</v>
      </c>
      <c r="I2869" s="3" t="s">
        <v>51</v>
      </c>
      <c r="J2869" s="3" t="s">
        <v>52</v>
      </c>
      <c r="K2869" s="3">
        <v>49</v>
      </c>
      <c r="L2869" s="3" t="s">
        <v>151</v>
      </c>
      <c r="M2869" s="3" t="str">
        <f>IF(shopping_behavior_updated[[#This Row],[Subscription Status]]="","desconocido",shopping_behavior_updated[[#This Row],[Subscription Status]])</f>
        <v>No</v>
      </c>
      <c r="N2869" s="3" t="s">
        <v>44</v>
      </c>
      <c r="O2869" s="3" t="s">
        <v>151</v>
      </c>
      <c r="P2869" s="3" t="s">
        <v>151</v>
      </c>
      <c r="Q2869" s="3">
        <v>33</v>
      </c>
      <c r="R2869" s="3" t="s">
        <v>32</v>
      </c>
      <c r="S2869" s="3" t="s">
        <v>28</v>
      </c>
      <c r="T2869" s="3">
        <f>COUNTBLANK(shopping_behavior_updated[Customer ID])</f>
        <v>0</v>
      </c>
      <c r="U2869" s="3">
        <f>IF(IFERROR(VLOOKUP(shopping_behavior_updated[[#This Row],[Customer ID]],A2870:$A$3902,1,FALSE),0),1,0)</f>
        <v>0</v>
      </c>
    </row>
    <row r="2870" spans="1:21" x14ac:dyDescent="0.2">
      <c r="A2870" s="3">
        <v>2869</v>
      </c>
      <c r="B2870" s="3">
        <v>45</v>
      </c>
      <c r="C2870" s="3" t="s">
        <v>152</v>
      </c>
      <c r="D2870" s="3" t="s">
        <v>131</v>
      </c>
      <c r="E2870" s="3" t="s">
        <v>66</v>
      </c>
      <c r="F2870" s="3">
        <v>49</v>
      </c>
      <c r="G2870" s="3" t="s">
        <v>111</v>
      </c>
      <c r="H2870" s="3" t="s">
        <v>43</v>
      </c>
      <c r="I2870" s="3" t="s">
        <v>93</v>
      </c>
      <c r="J2870" s="3" t="s">
        <v>24</v>
      </c>
      <c r="K2870" s="3">
        <v>26</v>
      </c>
      <c r="L2870" s="3" t="s">
        <v>151</v>
      </c>
      <c r="M2870" s="3" t="str">
        <f>IF(shopping_behavior_updated[[#This Row],[Subscription Status]]="","desconocido",shopping_behavior_updated[[#This Row],[Subscription Status]])</f>
        <v>No</v>
      </c>
      <c r="N2870" s="3" t="s">
        <v>44</v>
      </c>
      <c r="O2870" s="3" t="s">
        <v>151</v>
      </c>
      <c r="P2870" s="3" t="s">
        <v>151</v>
      </c>
      <c r="Q2870" s="3">
        <v>42</v>
      </c>
      <c r="R2870" s="3" t="s">
        <v>45</v>
      </c>
      <c r="S2870" s="3" t="s">
        <v>96</v>
      </c>
      <c r="T2870" s="3">
        <f>COUNTBLANK(shopping_behavior_updated[Customer ID])</f>
        <v>0</v>
      </c>
      <c r="U2870" s="3">
        <f>IF(IFERROR(VLOOKUP(shopping_behavior_updated[[#This Row],[Customer ID]],A2871:$A$3902,1,FALSE),0),1,0)</f>
        <v>0</v>
      </c>
    </row>
    <row r="2871" spans="1:21" x14ac:dyDescent="0.2">
      <c r="A2871" s="3">
        <v>2870</v>
      </c>
      <c r="B2871" s="3">
        <v>57</v>
      </c>
      <c r="C2871" s="3" t="s">
        <v>152</v>
      </c>
      <c r="D2871" s="3" t="s">
        <v>124</v>
      </c>
      <c r="E2871" s="3" t="s">
        <v>20</v>
      </c>
      <c r="F2871" s="3">
        <v>58</v>
      </c>
      <c r="G2871" s="3" t="s">
        <v>141</v>
      </c>
      <c r="H2871" s="3" t="s">
        <v>43</v>
      </c>
      <c r="I2871" s="3" t="s">
        <v>51</v>
      </c>
      <c r="J2871" s="3" t="s">
        <v>52</v>
      </c>
      <c r="K2871" s="3">
        <v>42</v>
      </c>
      <c r="L2871" s="3" t="s">
        <v>151</v>
      </c>
      <c r="M2871" s="3" t="str">
        <f>IF(shopping_behavior_updated[[#This Row],[Subscription Status]]="","desconocido",shopping_behavior_updated[[#This Row],[Subscription Status]])</f>
        <v>No</v>
      </c>
      <c r="N2871" s="3" t="s">
        <v>53</v>
      </c>
      <c r="O2871" s="3" t="s">
        <v>151</v>
      </c>
      <c r="P2871" s="3" t="s">
        <v>151</v>
      </c>
      <c r="Q2871" s="3">
        <v>16</v>
      </c>
      <c r="R2871" s="3" t="s">
        <v>74</v>
      </c>
      <c r="S2871" s="3" t="s">
        <v>39</v>
      </c>
      <c r="T2871" s="3">
        <f>COUNTBLANK(shopping_behavior_updated[Customer ID])</f>
        <v>0</v>
      </c>
      <c r="U2871" s="3">
        <f>IF(IFERROR(VLOOKUP(shopping_behavior_updated[[#This Row],[Customer ID]],A2872:$A$3902,1,FALSE),0),1,0)</f>
        <v>0</v>
      </c>
    </row>
    <row r="2872" spans="1:21" x14ac:dyDescent="0.2">
      <c r="A2872" s="3">
        <v>2871</v>
      </c>
      <c r="B2872" s="3">
        <v>47</v>
      </c>
      <c r="C2872" s="3" t="s">
        <v>152</v>
      </c>
      <c r="D2872" s="3" t="s">
        <v>105</v>
      </c>
      <c r="E2872" s="3" t="s">
        <v>66</v>
      </c>
      <c r="F2872" s="3">
        <v>34</v>
      </c>
      <c r="G2872" s="3" t="s">
        <v>113</v>
      </c>
      <c r="H2872" s="3" t="s">
        <v>43</v>
      </c>
      <c r="I2872" s="3" t="s">
        <v>143</v>
      </c>
      <c r="J2872" s="3" t="s">
        <v>24</v>
      </c>
      <c r="K2872" s="3">
        <v>48</v>
      </c>
      <c r="L2872" s="3" t="s">
        <v>151</v>
      </c>
      <c r="M2872" s="3" t="str">
        <f>IF(shopping_behavior_updated[[#This Row],[Subscription Status]]="","desconocido",shopping_behavior_updated[[#This Row],[Subscription Status]])</f>
        <v>No</v>
      </c>
      <c r="N2872" s="3" t="s">
        <v>37</v>
      </c>
      <c r="O2872" s="3" t="s">
        <v>151</v>
      </c>
      <c r="P2872" s="3" t="s">
        <v>151</v>
      </c>
      <c r="Q2872" s="3">
        <v>49</v>
      </c>
      <c r="R2872" s="3" t="s">
        <v>85</v>
      </c>
      <c r="S2872" s="3" t="s">
        <v>96</v>
      </c>
      <c r="T2872" s="3">
        <f>COUNTBLANK(shopping_behavior_updated[Customer ID])</f>
        <v>0</v>
      </c>
      <c r="U2872" s="3">
        <f>IF(IFERROR(VLOOKUP(shopping_behavior_updated[[#This Row],[Customer ID]],A2873:$A$3902,1,FALSE),0),1,0)</f>
        <v>0</v>
      </c>
    </row>
    <row r="2873" spans="1:21" x14ac:dyDescent="0.2">
      <c r="A2873" s="3">
        <v>2872</v>
      </c>
      <c r="B2873" s="3">
        <v>46</v>
      </c>
      <c r="C2873" s="3" t="s">
        <v>152</v>
      </c>
      <c r="D2873" s="3" t="s">
        <v>58</v>
      </c>
      <c r="E2873" s="3" t="s">
        <v>20</v>
      </c>
      <c r="F2873" s="3">
        <v>43</v>
      </c>
      <c r="G2873" s="3" t="s">
        <v>134</v>
      </c>
      <c r="H2873" s="3" t="s">
        <v>35</v>
      </c>
      <c r="I2873" s="3" t="s">
        <v>93</v>
      </c>
      <c r="J2873" s="3" t="s">
        <v>52</v>
      </c>
      <c r="K2873" s="3">
        <v>27</v>
      </c>
      <c r="L2873" s="3" t="s">
        <v>151</v>
      </c>
      <c r="M2873" s="3" t="str">
        <f>IF(shopping_behavior_updated[[#This Row],[Subscription Status]]="","desconocido",shopping_behavior_updated[[#This Row],[Subscription Status]])</f>
        <v>No</v>
      </c>
      <c r="N2873" s="3" t="s">
        <v>69</v>
      </c>
      <c r="O2873" s="3" t="s">
        <v>151</v>
      </c>
      <c r="P2873" s="3" t="s">
        <v>151</v>
      </c>
      <c r="Q2873" s="3">
        <v>40</v>
      </c>
      <c r="R2873" s="3" t="s">
        <v>27</v>
      </c>
      <c r="S2873" s="3" t="s">
        <v>75</v>
      </c>
      <c r="T2873" s="3">
        <f>COUNTBLANK(shopping_behavior_updated[Customer ID])</f>
        <v>0</v>
      </c>
      <c r="U2873" s="3">
        <f>IF(IFERROR(VLOOKUP(shopping_behavior_updated[[#This Row],[Customer ID]],A2874:$A$3902,1,FALSE),0),1,0)</f>
        <v>0</v>
      </c>
    </row>
    <row r="2874" spans="1:21" x14ac:dyDescent="0.2">
      <c r="A2874" s="3">
        <v>2873</v>
      </c>
      <c r="B2874" s="3">
        <v>63</v>
      </c>
      <c r="C2874" s="3" t="s">
        <v>152</v>
      </c>
      <c r="D2874" s="3" t="s">
        <v>105</v>
      </c>
      <c r="E2874" s="3" t="s">
        <v>66</v>
      </c>
      <c r="F2874" s="3">
        <v>48</v>
      </c>
      <c r="G2874" s="3" t="s">
        <v>138</v>
      </c>
      <c r="H2874" s="3" t="s">
        <v>22</v>
      </c>
      <c r="I2874" s="3" t="s">
        <v>77</v>
      </c>
      <c r="J2874" s="3" t="s">
        <v>56</v>
      </c>
      <c r="K2874" s="3">
        <v>26</v>
      </c>
      <c r="L2874" s="3" t="s">
        <v>151</v>
      </c>
      <c r="M2874" s="3" t="str">
        <f>IF(shopping_behavior_updated[[#This Row],[Subscription Status]]="","desconocido",shopping_behavior_updated[[#This Row],[Subscription Status]])</f>
        <v>No</v>
      </c>
      <c r="N2874" s="3" t="s">
        <v>44</v>
      </c>
      <c r="O2874" s="3" t="s">
        <v>151</v>
      </c>
      <c r="P2874" s="3" t="s">
        <v>151</v>
      </c>
      <c r="Q2874" s="3">
        <v>5</v>
      </c>
      <c r="R2874" s="3" t="s">
        <v>32</v>
      </c>
      <c r="S2874" s="3" t="s">
        <v>48</v>
      </c>
      <c r="T2874" s="3">
        <f>COUNTBLANK(shopping_behavior_updated[Customer ID])</f>
        <v>0</v>
      </c>
      <c r="U2874" s="3">
        <f>IF(IFERROR(VLOOKUP(shopping_behavior_updated[[#This Row],[Customer ID]],A2875:$A$3902,1,FALSE),0),1,0)</f>
        <v>0</v>
      </c>
    </row>
    <row r="2875" spans="1:21" x14ac:dyDescent="0.2">
      <c r="A2875" s="3">
        <v>2874</v>
      </c>
      <c r="B2875" s="3">
        <v>44</v>
      </c>
      <c r="C2875" s="3" t="s">
        <v>152</v>
      </c>
      <c r="D2875" s="3" t="s">
        <v>29</v>
      </c>
      <c r="E2875" s="3" t="s">
        <v>20</v>
      </c>
      <c r="F2875" s="3">
        <v>40</v>
      </c>
      <c r="G2875" s="3" t="s">
        <v>55</v>
      </c>
      <c r="H2875" s="3" t="s">
        <v>43</v>
      </c>
      <c r="I2875" s="3" t="s">
        <v>84</v>
      </c>
      <c r="J2875" s="3" t="s">
        <v>36</v>
      </c>
      <c r="K2875" s="3">
        <v>26</v>
      </c>
      <c r="L2875" s="3" t="s">
        <v>151</v>
      </c>
      <c r="M2875" s="3" t="str">
        <f>IF(shopping_behavior_updated[[#This Row],[Subscription Status]]="","desconocido",shopping_behavior_updated[[#This Row],[Subscription Status]])</f>
        <v>No</v>
      </c>
      <c r="N2875" s="3" t="s">
        <v>37</v>
      </c>
      <c r="O2875" s="3" t="s">
        <v>151</v>
      </c>
      <c r="P2875" s="3" t="s">
        <v>151</v>
      </c>
      <c r="Q2875" s="3">
        <v>8</v>
      </c>
      <c r="R2875" s="3" t="s">
        <v>74</v>
      </c>
      <c r="S2875" s="3" t="s">
        <v>87</v>
      </c>
      <c r="T2875" s="3">
        <f>COUNTBLANK(shopping_behavior_updated[Customer ID])</f>
        <v>0</v>
      </c>
      <c r="U2875" s="3">
        <f>IF(IFERROR(VLOOKUP(shopping_behavior_updated[[#This Row],[Customer ID]],A2876:$A$3902,1,FALSE),0),1,0)</f>
        <v>0</v>
      </c>
    </row>
    <row r="2876" spans="1:21" x14ac:dyDescent="0.2">
      <c r="A2876" s="3">
        <v>2875</v>
      </c>
      <c r="B2876" s="3">
        <v>36</v>
      </c>
      <c r="C2876" s="3" t="s">
        <v>152</v>
      </c>
      <c r="D2876" s="3" t="s">
        <v>54</v>
      </c>
      <c r="E2876" s="3" t="s">
        <v>20</v>
      </c>
      <c r="F2876" s="3">
        <v>29</v>
      </c>
      <c r="G2876" s="3" t="s">
        <v>111</v>
      </c>
      <c r="H2876" s="3" t="s">
        <v>22</v>
      </c>
      <c r="I2876" s="3" t="s">
        <v>64</v>
      </c>
      <c r="J2876" s="3" t="s">
        <v>52</v>
      </c>
      <c r="K2876" s="3">
        <v>31</v>
      </c>
      <c r="L2876" s="3" t="s">
        <v>151</v>
      </c>
      <c r="M2876" s="3" t="str">
        <f>IF(shopping_behavior_updated[[#This Row],[Subscription Status]]="","desconocido",shopping_behavior_updated[[#This Row],[Subscription Status]])</f>
        <v>No</v>
      </c>
      <c r="N2876" s="3" t="s">
        <v>53</v>
      </c>
      <c r="O2876" s="3" t="s">
        <v>151</v>
      </c>
      <c r="P2876" s="3" t="s">
        <v>151</v>
      </c>
      <c r="Q2876" s="3">
        <v>2</v>
      </c>
      <c r="R2876" s="3" t="s">
        <v>85</v>
      </c>
      <c r="S2876" s="3" t="s">
        <v>48</v>
      </c>
      <c r="T2876" s="3">
        <f>COUNTBLANK(shopping_behavior_updated[Customer ID])</f>
        <v>0</v>
      </c>
      <c r="U2876" s="3">
        <f>IF(IFERROR(VLOOKUP(shopping_behavior_updated[[#This Row],[Customer ID]],A2877:$A$3902,1,FALSE),0),1,0)</f>
        <v>0</v>
      </c>
    </row>
    <row r="2877" spans="1:21" x14ac:dyDescent="0.2">
      <c r="A2877" s="3">
        <v>2876</v>
      </c>
      <c r="B2877" s="3">
        <v>24</v>
      </c>
      <c r="C2877" s="3" t="s">
        <v>152</v>
      </c>
      <c r="D2877" s="3" t="s">
        <v>94</v>
      </c>
      <c r="E2877" s="3" t="s">
        <v>20</v>
      </c>
      <c r="F2877" s="3">
        <v>81</v>
      </c>
      <c r="G2877" s="3" t="s">
        <v>21</v>
      </c>
      <c r="H2877" s="3" t="s">
        <v>43</v>
      </c>
      <c r="I2877" s="3" t="s">
        <v>68</v>
      </c>
      <c r="J2877" s="3" t="s">
        <v>56</v>
      </c>
      <c r="K2877" s="3">
        <v>26</v>
      </c>
      <c r="L2877" s="3" t="s">
        <v>151</v>
      </c>
      <c r="M2877" s="3" t="str">
        <f>IF(shopping_behavior_updated[[#This Row],[Subscription Status]]="","desconocido",shopping_behavior_updated[[#This Row],[Subscription Status]])</f>
        <v>No</v>
      </c>
      <c r="N2877" s="3" t="s">
        <v>37</v>
      </c>
      <c r="O2877" s="3" t="s">
        <v>151</v>
      </c>
      <c r="P2877" s="3" t="s">
        <v>151</v>
      </c>
      <c r="Q2877" s="3">
        <v>14</v>
      </c>
      <c r="R2877" s="3" t="s">
        <v>85</v>
      </c>
      <c r="S2877" s="3" t="s">
        <v>39</v>
      </c>
      <c r="T2877" s="3">
        <f>COUNTBLANK(shopping_behavior_updated[Customer ID])</f>
        <v>0</v>
      </c>
      <c r="U2877" s="3">
        <f>IF(IFERROR(VLOOKUP(shopping_behavior_updated[[#This Row],[Customer ID]],A2878:$A$3902,1,FALSE),0),1,0)</f>
        <v>0</v>
      </c>
    </row>
    <row r="2878" spans="1:21" x14ac:dyDescent="0.2">
      <c r="A2878" s="3">
        <v>2877</v>
      </c>
      <c r="B2878" s="3">
        <v>65</v>
      </c>
      <c r="C2878" s="3" t="s">
        <v>152</v>
      </c>
      <c r="D2878" s="3" t="s">
        <v>103</v>
      </c>
      <c r="E2878" s="3" t="s">
        <v>20</v>
      </c>
      <c r="F2878" s="3">
        <v>84</v>
      </c>
      <c r="G2878" s="3" t="s">
        <v>129</v>
      </c>
      <c r="H2878" s="3" t="s">
        <v>43</v>
      </c>
      <c r="I2878" s="3" t="s">
        <v>60</v>
      </c>
      <c r="J2878" s="3" t="s">
        <v>36</v>
      </c>
      <c r="K2878" s="3">
        <v>34</v>
      </c>
      <c r="L2878" s="3" t="s">
        <v>151</v>
      </c>
      <c r="M2878" s="3" t="str">
        <f>IF(shopping_behavior_updated[[#This Row],[Subscription Status]]="","desconocido",shopping_behavior_updated[[#This Row],[Subscription Status]])</f>
        <v>No</v>
      </c>
      <c r="N2878" s="3" t="s">
        <v>69</v>
      </c>
      <c r="O2878" s="3" t="s">
        <v>151</v>
      </c>
      <c r="P2878" s="3" t="s">
        <v>151</v>
      </c>
      <c r="Q2878" s="3">
        <v>5</v>
      </c>
      <c r="R2878" s="3" t="s">
        <v>74</v>
      </c>
      <c r="S2878" s="3" t="s">
        <v>28</v>
      </c>
      <c r="T2878" s="3">
        <f>COUNTBLANK(shopping_behavior_updated[Customer ID])</f>
        <v>0</v>
      </c>
      <c r="U2878" s="3">
        <f>IF(IFERROR(VLOOKUP(shopping_behavior_updated[[#This Row],[Customer ID]],A2879:$A$3902,1,FALSE),0),1,0)</f>
        <v>0</v>
      </c>
    </row>
    <row r="2879" spans="1:21" x14ac:dyDescent="0.2">
      <c r="A2879" s="3">
        <v>2878</v>
      </c>
      <c r="B2879" s="3">
        <v>32</v>
      </c>
      <c r="C2879" s="3" t="s">
        <v>152</v>
      </c>
      <c r="D2879" s="3" t="s">
        <v>124</v>
      </c>
      <c r="E2879" s="3" t="s">
        <v>20</v>
      </c>
      <c r="F2879" s="3">
        <v>46</v>
      </c>
      <c r="G2879" s="3" t="s">
        <v>126</v>
      </c>
      <c r="H2879" s="3" t="s">
        <v>43</v>
      </c>
      <c r="I2879" s="3" t="s">
        <v>64</v>
      </c>
      <c r="J2879" s="3" t="s">
        <v>52</v>
      </c>
      <c r="K2879" s="3">
        <v>36</v>
      </c>
      <c r="L2879" s="3" t="s">
        <v>151</v>
      </c>
      <c r="M2879" s="3" t="str">
        <f>IF(shopping_behavior_updated[[#This Row],[Subscription Status]]="","desconocido",shopping_behavior_updated[[#This Row],[Subscription Status]])</f>
        <v>No</v>
      </c>
      <c r="N2879" s="3" t="s">
        <v>53</v>
      </c>
      <c r="O2879" s="3" t="s">
        <v>151</v>
      </c>
      <c r="P2879" s="3" t="s">
        <v>151</v>
      </c>
      <c r="Q2879" s="3">
        <v>34</v>
      </c>
      <c r="R2879" s="3" t="s">
        <v>27</v>
      </c>
      <c r="S2879" s="3" t="s">
        <v>87</v>
      </c>
      <c r="T2879" s="3">
        <f>COUNTBLANK(shopping_behavior_updated[Customer ID])</f>
        <v>0</v>
      </c>
      <c r="U2879" s="3">
        <f>IF(IFERROR(VLOOKUP(shopping_behavior_updated[[#This Row],[Customer ID]],A2880:$A$3902,1,FALSE),0),1,0)</f>
        <v>0</v>
      </c>
    </row>
    <row r="2880" spans="1:21" x14ac:dyDescent="0.2">
      <c r="A2880" s="3">
        <v>2879</v>
      </c>
      <c r="B2880" s="3">
        <v>63</v>
      </c>
      <c r="C2880" s="3" t="s">
        <v>152</v>
      </c>
      <c r="D2880" s="3" t="s">
        <v>80</v>
      </c>
      <c r="E2880" s="3" t="s">
        <v>20</v>
      </c>
      <c r="F2880" s="3">
        <v>86</v>
      </c>
      <c r="G2880" s="3" t="s">
        <v>98</v>
      </c>
      <c r="H2880" s="3" t="s">
        <v>22</v>
      </c>
      <c r="I2880" s="3" t="s">
        <v>47</v>
      </c>
      <c r="J2880" s="3" t="s">
        <v>52</v>
      </c>
      <c r="K2880" s="3">
        <v>43</v>
      </c>
      <c r="L2880" s="3" t="s">
        <v>151</v>
      </c>
      <c r="M2880" s="3" t="str">
        <f>IF(shopping_behavior_updated[[#This Row],[Subscription Status]]="","desconocido",shopping_behavior_updated[[#This Row],[Subscription Status]])</f>
        <v>No</v>
      </c>
      <c r="N2880" s="3" t="s">
        <v>44</v>
      </c>
      <c r="O2880" s="3" t="s">
        <v>151</v>
      </c>
      <c r="P2880" s="3" t="s">
        <v>151</v>
      </c>
      <c r="Q2880" s="3">
        <v>13</v>
      </c>
      <c r="R2880" s="3" t="s">
        <v>74</v>
      </c>
      <c r="S2880" s="3" t="s">
        <v>48</v>
      </c>
      <c r="T2880" s="3">
        <f>COUNTBLANK(shopping_behavior_updated[Customer ID])</f>
        <v>0</v>
      </c>
      <c r="U2880" s="3">
        <f>IF(IFERROR(VLOOKUP(shopping_behavior_updated[[#This Row],[Customer ID]],A2881:$A$3902,1,FALSE),0),1,0)</f>
        <v>0</v>
      </c>
    </row>
    <row r="2881" spans="1:21" x14ac:dyDescent="0.2">
      <c r="A2881" s="3">
        <v>2880</v>
      </c>
      <c r="B2881" s="3">
        <v>62</v>
      </c>
      <c r="C2881" s="3" t="s">
        <v>152</v>
      </c>
      <c r="D2881" s="3" t="s">
        <v>19</v>
      </c>
      <c r="E2881" s="3" t="s">
        <v>20</v>
      </c>
      <c r="F2881" s="3">
        <v>57</v>
      </c>
      <c r="G2881" s="3" t="s">
        <v>113</v>
      </c>
      <c r="H2881" s="3" t="s">
        <v>91</v>
      </c>
      <c r="I2881" s="3" t="s">
        <v>47</v>
      </c>
      <c r="J2881" s="3" t="s">
        <v>24</v>
      </c>
      <c r="K2881" s="3">
        <v>49</v>
      </c>
      <c r="L2881" s="3" t="s">
        <v>151</v>
      </c>
      <c r="M2881" s="3" t="str">
        <f>IF(shopping_behavior_updated[[#This Row],[Subscription Status]]="","desconocido",shopping_behavior_updated[[#This Row],[Subscription Status]])</f>
        <v>No</v>
      </c>
      <c r="N2881" s="3" t="s">
        <v>37</v>
      </c>
      <c r="O2881" s="3" t="s">
        <v>151</v>
      </c>
      <c r="P2881" s="3" t="s">
        <v>151</v>
      </c>
      <c r="Q2881" s="3">
        <v>31</v>
      </c>
      <c r="R2881" s="3" t="s">
        <v>27</v>
      </c>
      <c r="S2881" s="3" t="s">
        <v>48</v>
      </c>
      <c r="T2881" s="3">
        <f>COUNTBLANK(shopping_behavior_updated[Customer ID])</f>
        <v>0</v>
      </c>
      <c r="U2881" s="3">
        <f>IF(IFERROR(VLOOKUP(shopping_behavior_updated[[#This Row],[Customer ID]],A2882:$A$3902,1,FALSE),0),1,0)</f>
        <v>0</v>
      </c>
    </row>
    <row r="2882" spans="1:21" x14ac:dyDescent="0.2">
      <c r="A2882" s="3">
        <v>2881</v>
      </c>
      <c r="B2882" s="3">
        <v>19</v>
      </c>
      <c r="C2882" s="3" t="s">
        <v>152</v>
      </c>
      <c r="D2882" s="3" t="s">
        <v>86</v>
      </c>
      <c r="E2882" s="3" t="s">
        <v>20</v>
      </c>
      <c r="F2882" s="3">
        <v>61</v>
      </c>
      <c r="G2882" s="3" t="s">
        <v>102</v>
      </c>
      <c r="H2882" s="3" t="s">
        <v>22</v>
      </c>
      <c r="I2882" s="3" t="s">
        <v>117</v>
      </c>
      <c r="J2882" s="3" t="s">
        <v>24</v>
      </c>
      <c r="K2882" s="3">
        <v>48</v>
      </c>
      <c r="L2882" s="3" t="s">
        <v>151</v>
      </c>
      <c r="M2882" s="3" t="str">
        <f>IF(shopping_behavior_updated[[#This Row],[Subscription Status]]="","desconocido",shopping_behavior_updated[[#This Row],[Subscription Status]])</f>
        <v>No</v>
      </c>
      <c r="N2882" s="3" t="s">
        <v>73</v>
      </c>
      <c r="O2882" s="3" t="s">
        <v>151</v>
      </c>
      <c r="P2882" s="3" t="s">
        <v>151</v>
      </c>
      <c r="Q2882" s="3">
        <v>43</v>
      </c>
      <c r="R2882" s="3" t="s">
        <v>45</v>
      </c>
      <c r="S2882" s="3" t="s">
        <v>57</v>
      </c>
      <c r="T2882" s="3">
        <f>COUNTBLANK(shopping_behavior_updated[Customer ID])</f>
        <v>0</v>
      </c>
      <c r="U2882" s="3">
        <f>IF(IFERROR(VLOOKUP(shopping_behavior_updated[[#This Row],[Customer ID]],A2883:$A$3902,1,FALSE),0),1,0)</f>
        <v>0</v>
      </c>
    </row>
    <row r="2883" spans="1:21" x14ac:dyDescent="0.2">
      <c r="A2883" s="3">
        <v>2882</v>
      </c>
      <c r="B2883" s="3">
        <v>38</v>
      </c>
      <c r="C2883" s="3" t="s">
        <v>152</v>
      </c>
      <c r="D2883" s="3" t="s">
        <v>131</v>
      </c>
      <c r="E2883" s="3" t="s">
        <v>66</v>
      </c>
      <c r="F2883" s="3">
        <v>90</v>
      </c>
      <c r="G2883" s="3" t="s">
        <v>104</v>
      </c>
      <c r="H2883" s="3" t="s">
        <v>43</v>
      </c>
      <c r="I2883" s="3" t="s">
        <v>108</v>
      </c>
      <c r="J2883" s="3" t="s">
        <v>24</v>
      </c>
      <c r="K2883" s="3">
        <v>42</v>
      </c>
      <c r="L2883" s="3" t="s">
        <v>151</v>
      </c>
      <c r="M2883" s="3" t="str">
        <f>IF(shopping_behavior_updated[[#This Row],[Subscription Status]]="","desconocido",shopping_behavior_updated[[#This Row],[Subscription Status]])</f>
        <v>No</v>
      </c>
      <c r="N2883" s="3" t="s">
        <v>37</v>
      </c>
      <c r="O2883" s="3" t="s">
        <v>151</v>
      </c>
      <c r="P2883" s="3" t="s">
        <v>151</v>
      </c>
      <c r="Q2883" s="3">
        <v>6</v>
      </c>
      <c r="R2883" s="3" t="s">
        <v>74</v>
      </c>
      <c r="S2883" s="3" t="s">
        <v>48</v>
      </c>
      <c r="T2883" s="3">
        <f>COUNTBLANK(shopping_behavior_updated[Customer ID])</f>
        <v>0</v>
      </c>
      <c r="U2883" s="3">
        <f>IF(IFERROR(VLOOKUP(shopping_behavior_updated[[#This Row],[Customer ID]],A2884:$A$3902,1,FALSE),0),1,0)</f>
        <v>0</v>
      </c>
    </row>
    <row r="2884" spans="1:21" x14ac:dyDescent="0.2">
      <c r="A2884" s="3">
        <v>2883</v>
      </c>
      <c r="B2884" s="3">
        <v>59</v>
      </c>
      <c r="C2884" s="3" t="s">
        <v>152</v>
      </c>
      <c r="D2884" s="3" t="s">
        <v>19</v>
      </c>
      <c r="E2884" s="3" t="s">
        <v>20</v>
      </c>
      <c r="F2884" s="3">
        <v>51</v>
      </c>
      <c r="G2884" s="3" t="s">
        <v>100</v>
      </c>
      <c r="H2884" s="3" t="s">
        <v>22</v>
      </c>
      <c r="I2884" s="3" t="s">
        <v>79</v>
      </c>
      <c r="J2884" s="3" t="s">
        <v>24</v>
      </c>
      <c r="K2884" s="3">
        <v>26</v>
      </c>
      <c r="L2884" s="3" t="s">
        <v>151</v>
      </c>
      <c r="M2884" s="3" t="str">
        <f>IF(shopping_behavior_updated[[#This Row],[Subscription Status]]="","desconocido",shopping_behavior_updated[[#This Row],[Subscription Status]])</f>
        <v>No</v>
      </c>
      <c r="N2884" s="3" t="s">
        <v>73</v>
      </c>
      <c r="O2884" s="3" t="s">
        <v>151</v>
      </c>
      <c r="P2884" s="3" t="s">
        <v>151</v>
      </c>
      <c r="Q2884" s="3">
        <v>23</v>
      </c>
      <c r="R2884" s="3" t="s">
        <v>38</v>
      </c>
      <c r="S2884" s="3" t="s">
        <v>75</v>
      </c>
      <c r="T2884" s="3">
        <f>COUNTBLANK(shopping_behavior_updated[Customer ID])</f>
        <v>0</v>
      </c>
      <c r="U2884" s="3">
        <f>IF(IFERROR(VLOOKUP(shopping_behavior_updated[[#This Row],[Customer ID]],A2885:$A$3902,1,FALSE),0),1,0)</f>
        <v>0</v>
      </c>
    </row>
    <row r="2885" spans="1:21" x14ac:dyDescent="0.2">
      <c r="A2885" s="3">
        <v>2884</v>
      </c>
      <c r="B2885" s="3">
        <v>22</v>
      </c>
      <c r="C2885" s="3" t="s">
        <v>152</v>
      </c>
      <c r="D2885" s="3" t="s">
        <v>124</v>
      </c>
      <c r="E2885" s="3" t="s">
        <v>20</v>
      </c>
      <c r="F2885" s="3">
        <v>48</v>
      </c>
      <c r="G2885" s="3" t="s">
        <v>42</v>
      </c>
      <c r="H2885" s="3" t="s">
        <v>91</v>
      </c>
      <c r="I2885" s="3" t="s">
        <v>64</v>
      </c>
      <c r="J2885" s="3" t="s">
        <v>36</v>
      </c>
      <c r="K2885" s="3">
        <v>32</v>
      </c>
      <c r="L2885" s="3" t="s">
        <v>151</v>
      </c>
      <c r="M2885" s="3" t="str">
        <f>IF(shopping_behavior_updated[[#This Row],[Subscription Status]]="","desconocido",shopping_behavior_updated[[#This Row],[Subscription Status]])</f>
        <v>No</v>
      </c>
      <c r="N2885" s="3" t="s">
        <v>53</v>
      </c>
      <c r="O2885" s="3" t="s">
        <v>151</v>
      </c>
      <c r="P2885" s="3" t="s">
        <v>151</v>
      </c>
      <c r="Q2885" s="3">
        <v>10</v>
      </c>
      <c r="R2885" s="3" t="s">
        <v>45</v>
      </c>
      <c r="S2885" s="3" t="s">
        <v>39</v>
      </c>
      <c r="T2885" s="3">
        <f>COUNTBLANK(shopping_behavior_updated[Customer ID])</f>
        <v>0</v>
      </c>
      <c r="U2885" s="3">
        <f>IF(IFERROR(VLOOKUP(shopping_behavior_updated[[#This Row],[Customer ID]],A2886:$A$3902,1,FALSE),0),1,0)</f>
        <v>0</v>
      </c>
    </row>
    <row r="2886" spans="1:21" x14ac:dyDescent="0.2">
      <c r="A2886" s="3">
        <v>2885</v>
      </c>
      <c r="B2886" s="3">
        <v>55</v>
      </c>
      <c r="C2886" s="3" t="s">
        <v>152</v>
      </c>
      <c r="D2886" s="3" t="s">
        <v>136</v>
      </c>
      <c r="E2886" s="3" t="s">
        <v>41</v>
      </c>
      <c r="F2886" s="3">
        <v>50</v>
      </c>
      <c r="G2886" s="3" t="s">
        <v>71</v>
      </c>
      <c r="H2886" s="3" t="s">
        <v>43</v>
      </c>
      <c r="I2886" s="3" t="s">
        <v>72</v>
      </c>
      <c r="J2886" s="3" t="s">
        <v>52</v>
      </c>
      <c r="K2886" s="3">
        <v>34</v>
      </c>
      <c r="L2886" s="3" t="s">
        <v>151</v>
      </c>
      <c r="M2886" s="3" t="str">
        <f>IF(shopping_behavior_updated[[#This Row],[Subscription Status]]="","desconocido",shopping_behavior_updated[[#This Row],[Subscription Status]])</f>
        <v>No</v>
      </c>
      <c r="N2886" s="3" t="s">
        <v>69</v>
      </c>
      <c r="O2886" s="3" t="s">
        <v>151</v>
      </c>
      <c r="P2886" s="3" t="s">
        <v>151</v>
      </c>
      <c r="Q2886" s="3">
        <v>47</v>
      </c>
      <c r="R2886" s="3" t="s">
        <v>38</v>
      </c>
      <c r="S2886" s="3" t="s">
        <v>96</v>
      </c>
      <c r="T2886" s="3">
        <f>COUNTBLANK(shopping_behavior_updated[Customer ID])</f>
        <v>0</v>
      </c>
      <c r="U2886" s="3">
        <f>IF(IFERROR(VLOOKUP(shopping_behavior_updated[[#This Row],[Customer ID]],A2887:$A$3902,1,FALSE),0),1,0)</f>
        <v>0</v>
      </c>
    </row>
    <row r="2887" spans="1:21" x14ac:dyDescent="0.2">
      <c r="A2887" s="3">
        <v>2886</v>
      </c>
      <c r="B2887" s="3">
        <v>29</v>
      </c>
      <c r="C2887" s="3" t="s">
        <v>152</v>
      </c>
      <c r="D2887" s="3" t="s">
        <v>131</v>
      </c>
      <c r="E2887" s="3" t="s">
        <v>66</v>
      </c>
      <c r="F2887" s="3">
        <v>82</v>
      </c>
      <c r="G2887" s="3" t="s">
        <v>106</v>
      </c>
      <c r="H2887" s="3" t="s">
        <v>43</v>
      </c>
      <c r="I2887" s="3" t="s">
        <v>133</v>
      </c>
      <c r="J2887" s="3" t="s">
        <v>52</v>
      </c>
      <c r="K2887" s="3">
        <v>35</v>
      </c>
      <c r="L2887" s="3" t="s">
        <v>151</v>
      </c>
      <c r="M2887" s="3" t="str">
        <f>IF(shopping_behavior_updated[[#This Row],[Subscription Status]]="","desconocido",shopping_behavior_updated[[#This Row],[Subscription Status]])</f>
        <v>No</v>
      </c>
      <c r="N2887" s="3" t="s">
        <v>44</v>
      </c>
      <c r="O2887" s="3" t="s">
        <v>151</v>
      </c>
      <c r="P2887" s="3" t="s">
        <v>151</v>
      </c>
      <c r="Q2887" s="3">
        <v>14</v>
      </c>
      <c r="R2887" s="3" t="s">
        <v>38</v>
      </c>
      <c r="S2887" s="3" t="s">
        <v>75</v>
      </c>
      <c r="T2887" s="3">
        <f>COUNTBLANK(shopping_behavior_updated[Customer ID])</f>
        <v>0</v>
      </c>
      <c r="U2887" s="3">
        <f>IF(IFERROR(VLOOKUP(shopping_behavior_updated[[#This Row],[Customer ID]],A2888:$A$3902,1,FALSE),0),1,0)</f>
        <v>0</v>
      </c>
    </row>
    <row r="2888" spans="1:21" x14ac:dyDescent="0.2">
      <c r="A2888" s="3">
        <v>2887</v>
      </c>
      <c r="B2888" s="3">
        <v>42</v>
      </c>
      <c r="C2888" s="3" t="s">
        <v>152</v>
      </c>
      <c r="D2888" s="3" t="s">
        <v>123</v>
      </c>
      <c r="E2888" s="3" t="s">
        <v>66</v>
      </c>
      <c r="F2888" s="3">
        <v>33</v>
      </c>
      <c r="G2888" s="3" t="s">
        <v>139</v>
      </c>
      <c r="H2888" s="3" t="s">
        <v>22</v>
      </c>
      <c r="I2888" s="3" t="s">
        <v>143</v>
      </c>
      <c r="J2888" s="3" t="s">
        <v>36</v>
      </c>
      <c r="K2888" s="3">
        <v>42</v>
      </c>
      <c r="L2888" s="3" t="s">
        <v>151</v>
      </c>
      <c r="M2888" s="3" t="str">
        <f>IF(shopping_behavior_updated[[#This Row],[Subscription Status]]="","desconocido",shopping_behavior_updated[[#This Row],[Subscription Status]])</f>
        <v>No</v>
      </c>
      <c r="N2888" s="3" t="s">
        <v>37</v>
      </c>
      <c r="O2888" s="3" t="s">
        <v>151</v>
      </c>
      <c r="P2888" s="3" t="s">
        <v>151</v>
      </c>
      <c r="Q2888" s="3">
        <v>29</v>
      </c>
      <c r="R2888" s="3" t="s">
        <v>45</v>
      </c>
      <c r="S2888" s="3" t="s">
        <v>39</v>
      </c>
      <c r="T2888" s="3">
        <f>COUNTBLANK(shopping_behavior_updated[Customer ID])</f>
        <v>0</v>
      </c>
      <c r="U2888" s="3">
        <f>IF(IFERROR(VLOOKUP(shopping_behavior_updated[[#This Row],[Customer ID]],A2889:$A$3902,1,FALSE),0),1,0)</f>
        <v>0</v>
      </c>
    </row>
    <row r="2889" spans="1:21" x14ac:dyDescent="0.2">
      <c r="A2889" s="3">
        <v>2888</v>
      </c>
      <c r="B2889" s="3">
        <v>23</v>
      </c>
      <c r="C2889" s="3" t="s">
        <v>152</v>
      </c>
      <c r="D2889" s="3" t="s">
        <v>40</v>
      </c>
      <c r="E2889" s="3" t="s">
        <v>41</v>
      </c>
      <c r="F2889" s="3">
        <v>28</v>
      </c>
      <c r="G2889" s="3" t="s">
        <v>21</v>
      </c>
      <c r="H2889" s="3" t="s">
        <v>22</v>
      </c>
      <c r="I2889" s="3" t="s">
        <v>143</v>
      </c>
      <c r="J2889" s="3" t="s">
        <v>24</v>
      </c>
      <c r="K2889" s="3">
        <v>28</v>
      </c>
      <c r="L2889" s="3" t="s">
        <v>151</v>
      </c>
      <c r="M2889" s="3" t="str">
        <f>IF(shopping_behavior_updated[[#This Row],[Subscription Status]]="","desconocido",shopping_behavior_updated[[#This Row],[Subscription Status]])</f>
        <v>No</v>
      </c>
      <c r="N2889" s="3" t="s">
        <v>26</v>
      </c>
      <c r="O2889" s="3" t="s">
        <v>151</v>
      </c>
      <c r="P2889" s="3" t="s">
        <v>151</v>
      </c>
      <c r="Q2889" s="3">
        <v>12</v>
      </c>
      <c r="R2889" s="3" t="s">
        <v>32</v>
      </c>
      <c r="S2889" s="3" t="s">
        <v>75</v>
      </c>
      <c r="T2889" s="3">
        <f>COUNTBLANK(shopping_behavior_updated[Customer ID])</f>
        <v>0</v>
      </c>
      <c r="U2889" s="3">
        <f>IF(IFERROR(VLOOKUP(shopping_behavior_updated[[#This Row],[Customer ID]],A2890:$A$3902,1,FALSE),0),1,0)</f>
        <v>0</v>
      </c>
    </row>
    <row r="2890" spans="1:21" x14ac:dyDescent="0.2">
      <c r="A2890" s="3">
        <v>2889</v>
      </c>
      <c r="B2890" s="3">
        <v>70</v>
      </c>
      <c r="C2890" s="3" t="s">
        <v>152</v>
      </c>
      <c r="D2890" s="3" t="s">
        <v>103</v>
      </c>
      <c r="E2890" s="3" t="s">
        <v>20</v>
      </c>
      <c r="F2890" s="3">
        <v>42</v>
      </c>
      <c r="G2890" s="3" t="s">
        <v>149</v>
      </c>
      <c r="H2890" s="3" t="s">
        <v>22</v>
      </c>
      <c r="I2890" s="3" t="s">
        <v>95</v>
      </c>
      <c r="J2890" s="3" t="s">
        <v>36</v>
      </c>
      <c r="K2890" s="3">
        <v>5</v>
      </c>
      <c r="L2890" s="3" t="s">
        <v>151</v>
      </c>
      <c r="M2890" s="3" t="str">
        <f>IF(shopping_behavior_updated[[#This Row],[Subscription Status]]="","desconocido",shopping_behavior_updated[[#This Row],[Subscription Status]])</f>
        <v>No</v>
      </c>
      <c r="N2890" s="3" t="s">
        <v>69</v>
      </c>
      <c r="O2890" s="3" t="s">
        <v>151</v>
      </c>
      <c r="P2890" s="3" t="s">
        <v>151</v>
      </c>
      <c r="Q2890" s="3">
        <v>25</v>
      </c>
      <c r="R2890" s="3" t="s">
        <v>85</v>
      </c>
      <c r="S2890" s="3" t="s">
        <v>57</v>
      </c>
      <c r="T2890" s="3">
        <f>COUNTBLANK(shopping_behavior_updated[Customer ID])</f>
        <v>0</v>
      </c>
      <c r="U2890" s="3">
        <f>IF(IFERROR(VLOOKUP(shopping_behavior_updated[[#This Row],[Customer ID]],A2891:$A$3902,1,FALSE),0),1,0)</f>
        <v>0</v>
      </c>
    </row>
    <row r="2891" spans="1:21" x14ac:dyDescent="0.2">
      <c r="A2891" s="3">
        <v>2890</v>
      </c>
      <c r="B2891" s="3">
        <v>64</v>
      </c>
      <c r="C2891" s="3" t="s">
        <v>152</v>
      </c>
      <c r="D2891" s="3" t="s">
        <v>88</v>
      </c>
      <c r="E2891" s="3" t="s">
        <v>66</v>
      </c>
      <c r="F2891" s="3">
        <v>43</v>
      </c>
      <c r="G2891" s="3" t="s">
        <v>147</v>
      </c>
      <c r="H2891" s="3" t="s">
        <v>43</v>
      </c>
      <c r="I2891" s="3" t="s">
        <v>60</v>
      </c>
      <c r="J2891" s="3" t="s">
        <v>56</v>
      </c>
      <c r="K2891" s="3">
        <v>33</v>
      </c>
      <c r="L2891" s="3" t="s">
        <v>151</v>
      </c>
      <c r="M2891" s="3" t="str">
        <f>IF(shopping_behavior_updated[[#This Row],[Subscription Status]]="","desconocido",shopping_behavior_updated[[#This Row],[Subscription Status]])</f>
        <v>No</v>
      </c>
      <c r="N2891" s="3" t="s">
        <v>73</v>
      </c>
      <c r="O2891" s="3" t="s">
        <v>151</v>
      </c>
      <c r="P2891" s="3" t="s">
        <v>151</v>
      </c>
      <c r="Q2891" s="3">
        <v>21</v>
      </c>
      <c r="R2891" s="3" t="s">
        <v>27</v>
      </c>
      <c r="S2891" s="3" t="s">
        <v>48</v>
      </c>
      <c r="T2891" s="3">
        <f>COUNTBLANK(shopping_behavior_updated[Customer ID])</f>
        <v>0</v>
      </c>
      <c r="U2891" s="3">
        <f>IF(IFERROR(VLOOKUP(shopping_behavior_updated[[#This Row],[Customer ID]],A2892:$A$3902,1,FALSE),0),1,0)</f>
        <v>0</v>
      </c>
    </row>
    <row r="2892" spans="1:21" x14ac:dyDescent="0.2">
      <c r="A2892" s="3">
        <v>2891</v>
      </c>
      <c r="B2892" s="3">
        <v>39</v>
      </c>
      <c r="C2892" s="3" t="s">
        <v>152</v>
      </c>
      <c r="D2892" s="3" t="s">
        <v>33</v>
      </c>
      <c r="E2892" s="3" t="s">
        <v>20</v>
      </c>
      <c r="F2892" s="3">
        <v>55</v>
      </c>
      <c r="G2892" s="3" t="s">
        <v>113</v>
      </c>
      <c r="H2892" s="3" t="s">
        <v>43</v>
      </c>
      <c r="I2892" s="3" t="s">
        <v>82</v>
      </c>
      <c r="J2892" s="3" t="s">
        <v>24</v>
      </c>
      <c r="K2892" s="3">
        <v>37</v>
      </c>
      <c r="L2892" s="3" t="s">
        <v>151</v>
      </c>
      <c r="M2892" s="3" t="str">
        <f>IF(shopping_behavior_updated[[#This Row],[Subscription Status]]="","desconocido",shopping_behavior_updated[[#This Row],[Subscription Status]])</f>
        <v>No</v>
      </c>
      <c r="N2892" s="3" t="s">
        <v>37</v>
      </c>
      <c r="O2892" s="3" t="s">
        <v>151</v>
      </c>
      <c r="P2892" s="3" t="s">
        <v>151</v>
      </c>
      <c r="Q2892" s="3">
        <v>23</v>
      </c>
      <c r="R2892" s="3" t="s">
        <v>38</v>
      </c>
      <c r="S2892" s="3" t="s">
        <v>87</v>
      </c>
      <c r="T2892" s="3">
        <f>COUNTBLANK(shopping_behavior_updated[Customer ID])</f>
        <v>0</v>
      </c>
      <c r="U2892" s="3">
        <f>IF(IFERROR(VLOOKUP(shopping_behavior_updated[[#This Row],[Customer ID]],A2893:$A$3902,1,FALSE),0),1,0)</f>
        <v>0</v>
      </c>
    </row>
    <row r="2893" spans="1:21" x14ac:dyDescent="0.2">
      <c r="A2893" s="3">
        <v>2892</v>
      </c>
      <c r="B2893" s="3">
        <v>47</v>
      </c>
      <c r="C2893" s="3" t="s">
        <v>152</v>
      </c>
      <c r="D2893" s="3" t="s">
        <v>112</v>
      </c>
      <c r="E2893" s="3" t="s">
        <v>20</v>
      </c>
      <c r="F2893" s="3">
        <v>73</v>
      </c>
      <c r="G2893" s="3" t="s">
        <v>122</v>
      </c>
      <c r="H2893" s="3" t="s">
        <v>91</v>
      </c>
      <c r="I2893" s="3" t="s">
        <v>93</v>
      </c>
      <c r="J2893" s="3" t="s">
        <v>24</v>
      </c>
      <c r="K2893" s="3">
        <v>25</v>
      </c>
      <c r="L2893" s="3" t="s">
        <v>151</v>
      </c>
      <c r="M2893" s="3" t="str">
        <f>IF(shopping_behavior_updated[[#This Row],[Subscription Status]]="","desconocido",shopping_behavior_updated[[#This Row],[Subscription Status]])</f>
        <v>No</v>
      </c>
      <c r="N2893" s="3" t="s">
        <v>37</v>
      </c>
      <c r="O2893" s="3" t="s">
        <v>151</v>
      </c>
      <c r="P2893" s="3" t="s">
        <v>151</v>
      </c>
      <c r="Q2893" s="3">
        <v>10</v>
      </c>
      <c r="R2893" s="3" t="s">
        <v>45</v>
      </c>
      <c r="S2893" s="3" t="s">
        <v>87</v>
      </c>
      <c r="T2893" s="3">
        <f>COUNTBLANK(shopping_behavior_updated[Customer ID])</f>
        <v>0</v>
      </c>
      <c r="U2893" s="3">
        <f>IF(IFERROR(VLOOKUP(shopping_behavior_updated[[#This Row],[Customer ID]],A2894:$A$3902,1,FALSE),0),1,0)</f>
        <v>0</v>
      </c>
    </row>
    <row r="2894" spans="1:21" x14ac:dyDescent="0.2">
      <c r="A2894" s="3">
        <v>2893</v>
      </c>
      <c r="B2894" s="3">
        <v>22</v>
      </c>
      <c r="C2894" s="3" t="s">
        <v>152</v>
      </c>
      <c r="D2894" s="3" t="s">
        <v>80</v>
      </c>
      <c r="E2894" s="3" t="s">
        <v>20</v>
      </c>
      <c r="F2894" s="3">
        <v>39</v>
      </c>
      <c r="G2894" s="3" t="s">
        <v>106</v>
      </c>
      <c r="H2894" s="3" t="s">
        <v>43</v>
      </c>
      <c r="I2894" s="3" t="s">
        <v>84</v>
      </c>
      <c r="J2894" s="3" t="s">
        <v>36</v>
      </c>
      <c r="K2894" s="3">
        <v>32</v>
      </c>
      <c r="L2894" s="3" t="s">
        <v>151</v>
      </c>
      <c r="M2894" s="3" t="str">
        <f>IF(shopping_behavior_updated[[#This Row],[Subscription Status]]="","desconocido",shopping_behavior_updated[[#This Row],[Subscription Status]])</f>
        <v>No</v>
      </c>
      <c r="N2894" s="3" t="s">
        <v>53</v>
      </c>
      <c r="O2894" s="3" t="s">
        <v>151</v>
      </c>
      <c r="P2894" s="3" t="s">
        <v>151</v>
      </c>
      <c r="Q2894" s="3">
        <v>47</v>
      </c>
      <c r="R2894" s="3" t="s">
        <v>38</v>
      </c>
      <c r="S2894" s="3" t="s">
        <v>87</v>
      </c>
      <c r="T2894" s="3">
        <f>COUNTBLANK(shopping_behavior_updated[Customer ID])</f>
        <v>0</v>
      </c>
      <c r="U2894" s="3">
        <f>IF(IFERROR(VLOOKUP(shopping_behavior_updated[[#This Row],[Customer ID]],A2895:$A$3902,1,FALSE),0),1,0)</f>
        <v>0</v>
      </c>
    </row>
    <row r="2895" spans="1:21" x14ac:dyDescent="0.2">
      <c r="A2895" s="3">
        <v>2894</v>
      </c>
      <c r="B2895" s="3">
        <v>69</v>
      </c>
      <c r="C2895" s="3" t="s">
        <v>152</v>
      </c>
      <c r="D2895" s="3" t="s">
        <v>132</v>
      </c>
      <c r="E2895" s="3" t="s">
        <v>66</v>
      </c>
      <c r="F2895" s="3">
        <v>20</v>
      </c>
      <c r="G2895" s="3" t="s">
        <v>21</v>
      </c>
      <c r="H2895" s="3" t="s">
        <v>35</v>
      </c>
      <c r="I2895" s="3" t="s">
        <v>120</v>
      </c>
      <c r="J2895" s="3" t="s">
        <v>36</v>
      </c>
      <c r="K2895" s="3">
        <v>31</v>
      </c>
      <c r="L2895" s="3" t="s">
        <v>151</v>
      </c>
      <c r="M2895" s="3" t="str">
        <f>IF(shopping_behavior_updated[[#This Row],[Subscription Status]]="","desconocido",shopping_behavior_updated[[#This Row],[Subscription Status]])</f>
        <v>No</v>
      </c>
      <c r="N2895" s="3" t="s">
        <v>37</v>
      </c>
      <c r="O2895" s="3" t="s">
        <v>151</v>
      </c>
      <c r="P2895" s="3" t="s">
        <v>151</v>
      </c>
      <c r="Q2895" s="3">
        <v>44</v>
      </c>
      <c r="R2895" s="3" t="s">
        <v>85</v>
      </c>
      <c r="S2895" s="3" t="s">
        <v>96</v>
      </c>
      <c r="T2895" s="3">
        <f>COUNTBLANK(shopping_behavior_updated[Customer ID])</f>
        <v>0</v>
      </c>
      <c r="U2895" s="3">
        <f>IF(IFERROR(VLOOKUP(shopping_behavior_updated[[#This Row],[Customer ID]],A2896:$A$3902,1,FALSE),0),1,0)</f>
        <v>0</v>
      </c>
    </row>
    <row r="2896" spans="1:21" x14ac:dyDescent="0.2">
      <c r="A2896" s="3">
        <v>2895</v>
      </c>
      <c r="B2896" s="3">
        <v>35</v>
      </c>
      <c r="C2896" s="3" t="s">
        <v>152</v>
      </c>
      <c r="D2896" s="3" t="s">
        <v>105</v>
      </c>
      <c r="E2896" s="3" t="s">
        <v>66</v>
      </c>
      <c r="F2896" s="3">
        <v>32</v>
      </c>
      <c r="G2896" s="3" t="s">
        <v>21</v>
      </c>
      <c r="H2896" s="3" t="s">
        <v>35</v>
      </c>
      <c r="I2896" s="3" t="s">
        <v>109</v>
      </c>
      <c r="J2896" s="3" t="s">
        <v>36</v>
      </c>
      <c r="K2896" s="3">
        <v>35</v>
      </c>
      <c r="L2896" s="3" t="s">
        <v>151</v>
      </c>
      <c r="M2896" s="3" t="str">
        <f>IF(shopping_behavior_updated[[#This Row],[Subscription Status]]="","desconocido",shopping_behavior_updated[[#This Row],[Subscription Status]])</f>
        <v>No</v>
      </c>
      <c r="N2896" s="3" t="s">
        <v>53</v>
      </c>
      <c r="O2896" s="3" t="s">
        <v>151</v>
      </c>
      <c r="P2896" s="3" t="s">
        <v>151</v>
      </c>
      <c r="Q2896" s="3">
        <v>41</v>
      </c>
      <c r="R2896" s="3" t="s">
        <v>27</v>
      </c>
      <c r="S2896" s="3" t="s">
        <v>48</v>
      </c>
      <c r="T2896" s="3">
        <f>COUNTBLANK(shopping_behavior_updated[Customer ID])</f>
        <v>0</v>
      </c>
      <c r="U2896" s="3">
        <f>IF(IFERROR(VLOOKUP(shopping_behavior_updated[[#This Row],[Customer ID]],A2897:$A$3902,1,FALSE),0),1,0)</f>
        <v>0</v>
      </c>
    </row>
    <row r="2897" spans="1:21" x14ac:dyDescent="0.2">
      <c r="A2897" s="3">
        <v>2896</v>
      </c>
      <c r="B2897" s="3">
        <v>56</v>
      </c>
      <c r="C2897" s="3" t="s">
        <v>152</v>
      </c>
      <c r="D2897" s="3" t="s">
        <v>103</v>
      </c>
      <c r="E2897" s="3" t="s">
        <v>20</v>
      </c>
      <c r="F2897" s="3">
        <v>86</v>
      </c>
      <c r="G2897" s="3" t="s">
        <v>55</v>
      </c>
      <c r="H2897" s="3" t="s">
        <v>22</v>
      </c>
      <c r="I2897" s="3" t="s">
        <v>95</v>
      </c>
      <c r="J2897" s="3" t="s">
        <v>52</v>
      </c>
      <c r="K2897" s="3">
        <v>46</v>
      </c>
      <c r="L2897" s="3" t="s">
        <v>151</v>
      </c>
      <c r="M2897" s="3" t="str">
        <f>IF(shopping_behavior_updated[[#This Row],[Subscription Status]]="","desconocido",shopping_behavior_updated[[#This Row],[Subscription Status]])</f>
        <v>No</v>
      </c>
      <c r="N2897" s="3" t="s">
        <v>53</v>
      </c>
      <c r="O2897" s="3" t="s">
        <v>151</v>
      </c>
      <c r="P2897" s="3" t="s">
        <v>151</v>
      </c>
      <c r="Q2897" s="3">
        <v>29</v>
      </c>
      <c r="R2897" s="3" t="s">
        <v>74</v>
      </c>
      <c r="S2897" s="3" t="s">
        <v>87</v>
      </c>
      <c r="T2897" s="3">
        <f>COUNTBLANK(shopping_behavior_updated[Customer ID])</f>
        <v>0</v>
      </c>
      <c r="U2897" s="3">
        <f>IF(IFERROR(VLOOKUP(shopping_behavior_updated[[#This Row],[Customer ID]],A2898:$A$3902,1,FALSE),0),1,0)</f>
        <v>0</v>
      </c>
    </row>
    <row r="2898" spans="1:21" x14ac:dyDescent="0.2">
      <c r="A2898" s="3">
        <v>2897</v>
      </c>
      <c r="B2898" s="3">
        <v>30</v>
      </c>
      <c r="C2898" s="3" t="s">
        <v>152</v>
      </c>
      <c r="D2898" s="3" t="s">
        <v>19</v>
      </c>
      <c r="E2898" s="3" t="s">
        <v>20</v>
      </c>
      <c r="F2898" s="3">
        <v>91</v>
      </c>
      <c r="G2898" s="3" t="s">
        <v>78</v>
      </c>
      <c r="H2898" s="3" t="s">
        <v>43</v>
      </c>
      <c r="I2898" s="3" t="s">
        <v>64</v>
      </c>
      <c r="J2898" s="3" t="s">
        <v>52</v>
      </c>
      <c r="K2898" s="3">
        <v>33</v>
      </c>
      <c r="L2898" s="3" t="s">
        <v>151</v>
      </c>
      <c r="M2898" s="3" t="str">
        <f>IF(shopping_behavior_updated[[#This Row],[Subscription Status]]="","desconocido",shopping_behavior_updated[[#This Row],[Subscription Status]])</f>
        <v>No</v>
      </c>
      <c r="N2898" s="3" t="s">
        <v>37</v>
      </c>
      <c r="O2898" s="3" t="s">
        <v>151</v>
      </c>
      <c r="P2898" s="3" t="s">
        <v>151</v>
      </c>
      <c r="Q2898" s="3">
        <v>2</v>
      </c>
      <c r="R2898" s="3" t="s">
        <v>27</v>
      </c>
      <c r="S2898" s="3" t="s">
        <v>96</v>
      </c>
      <c r="T2898" s="3">
        <f>COUNTBLANK(shopping_behavior_updated[Customer ID])</f>
        <v>0</v>
      </c>
      <c r="U2898" s="3">
        <f>IF(IFERROR(VLOOKUP(shopping_behavior_updated[[#This Row],[Customer ID]],A2899:$A$3902,1,FALSE),0),1,0)</f>
        <v>0</v>
      </c>
    </row>
    <row r="2899" spans="1:21" x14ac:dyDescent="0.2">
      <c r="A2899" s="3">
        <v>2898</v>
      </c>
      <c r="B2899" s="3">
        <v>43</v>
      </c>
      <c r="C2899" s="3" t="s">
        <v>152</v>
      </c>
      <c r="D2899" s="3" t="s">
        <v>101</v>
      </c>
      <c r="E2899" s="3" t="s">
        <v>62</v>
      </c>
      <c r="F2899" s="3">
        <v>59</v>
      </c>
      <c r="G2899" s="3" t="s">
        <v>55</v>
      </c>
      <c r="H2899" s="3" t="s">
        <v>22</v>
      </c>
      <c r="I2899" s="3" t="s">
        <v>82</v>
      </c>
      <c r="J2899" s="3" t="s">
        <v>56</v>
      </c>
      <c r="K2899" s="3">
        <v>25</v>
      </c>
      <c r="L2899" s="3" t="s">
        <v>151</v>
      </c>
      <c r="M2899" s="3" t="str">
        <f>IF(shopping_behavior_updated[[#This Row],[Subscription Status]]="","desconocido",shopping_behavior_updated[[#This Row],[Subscription Status]])</f>
        <v>No</v>
      </c>
      <c r="N2899" s="3" t="s">
        <v>37</v>
      </c>
      <c r="O2899" s="3" t="s">
        <v>151</v>
      </c>
      <c r="P2899" s="3" t="s">
        <v>151</v>
      </c>
      <c r="Q2899" s="3">
        <v>2</v>
      </c>
      <c r="R2899" s="3" t="s">
        <v>32</v>
      </c>
      <c r="S2899" s="3" t="s">
        <v>28</v>
      </c>
      <c r="T2899" s="3">
        <f>COUNTBLANK(shopping_behavior_updated[Customer ID])</f>
        <v>0</v>
      </c>
      <c r="U2899" s="3">
        <f>IF(IFERROR(VLOOKUP(shopping_behavior_updated[[#This Row],[Customer ID]],A2900:$A$3902,1,FALSE),0),1,0)</f>
        <v>0</v>
      </c>
    </row>
    <row r="2900" spans="1:21" x14ac:dyDescent="0.2">
      <c r="A2900" s="3">
        <v>2899</v>
      </c>
      <c r="B2900" s="3">
        <v>23</v>
      </c>
      <c r="C2900" s="3" t="s">
        <v>152</v>
      </c>
      <c r="D2900" s="3" t="s">
        <v>49</v>
      </c>
      <c r="E2900" s="3" t="s">
        <v>41</v>
      </c>
      <c r="F2900" s="3">
        <v>33</v>
      </c>
      <c r="G2900" s="3" t="s">
        <v>126</v>
      </c>
      <c r="H2900" s="3" t="s">
        <v>91</v>
      </c>
      <c r="I2900" s="3" t="s">
        <v>99</v>
      </c>
      <c r="J2900" s="3" t="s">
        <v>52</v>
      </c>
      <c r="K2900" s="3">
        <v>46</v>
      </c>
      <c r="L2900" s="3" t="s">
        <v>151</v>
      </c>
      <c r="M2900" s="3" t="str">
        <f>IF(shopping_behavior_updated[[#This Row],[Subscription Status]]="","desconocido",shopping_behavior_updated[[#This Row],[Subscription Status]])</f>
        <v>No</v>
      </c>
      <c r="N2900" s="3" t="s">
        <v>26</v>
      </c>
      <c r="O2900" s="3" t="s">
        <v>151</v>
      </c>
      <c r="P2900" s="3" t="s">
        <v>151</v>
      </c>
      <c r="Q2900" s="3">
        <v>29</v>
      </c>
      <c r="R2900" s="3" t="s">
        <v>38</v>
      </c>
      <c r="S2900" s="3" t="s">
        <v>48</v>
      </c>
      <c r="T2900" s="3">
        <f>COUNTBLANK(shopping_behavior_updated[Customer ID])</f>
        <v>0</v>
      </c>
      <c r="U2900" s="3">
        <f>IF(IFERROR(VLOOKUP(shopping_behavior_updated[[#This Row],[Customer ID]],A2901:$A$3902,1,FALSE),0),1,0)</f>
        <v>0</v>
      </c>
    </row>
    <row r="2901" spans="1:21" x14ac:dyDescent="0.2">
      <c r="A2901" s="3">
        <v>2900</v>
      </c>
      <c r="B2901" s="3">
        <v>50</v>
      </c>
      <c r="C2901" s="3" t="s">
        <v>152</v>
      </c>
      <c r="D2901" s="3" t="s">
        <v>136</v>
      </c>
      <c r="E2901" s="3" t="s">
        <v>41</v>
      </c>
      <c r="F2901" s="3">
        <v>64</v>
      </c>
      <c r="G2901" s="3" t="s">
        <v>144</v>
      </c>
      <c r="H2901" s="3" t="s">
        <v>43</v>
      </c>
      <c r="I2901" s="3" t="s">
        <v>79</v>
      </c>
      <c r="J2901" s="3" t="s">
        <v>36</v>
      </c>
      <c r="K2901" s="3">
        <v>42</v>
      </c>
      <c r="L2901" s="3" t="s">
        <v>151</v>
      </c>
      <c r="M2901" s="3" t="str">
        <f>IF(shopping_behavior_updated[[#This Row],[Subscription Status]]="","desconocido",shopping_behavior_updated[[#This Row],[Subscription Status]])</f>
        <v>No</v>
      </c>
      <c r="N2901" s="3" t="s">
        <v>69</v>
      </c>
      <c r="O2901" s="3" t="s">
        <v>151</v>
      </c>
      <c r="P2901" s="3" t="s">
        <v>151</v>
      </c>
      <c r="Q2901" s="3">
        <v>22</v>
      </c>
      <c r="R2901" s="3" t="s">
        <v>74</v>
      </c>
      <c r="S2901" s="3" t="s">
        <v>28</v>
      </c>
      <c r="T2901" s="3">
        <f>COUNTBLANK(shopping_behavior_updated[Customer ID])</f>
        <v>0</v>
      </c>
      <c r="U2901" s="3">
        <f>IF(IFERROR(VLOOKUP(shopping_behavior_updated[[#This Row],[Customer ID]],A2902:$A$3902,1,FALSE),0),1,0)</f>
        <v>0</v>
      </c>
    </row>
    <row r="2902" spans="1:21" x14ac:dyDescent="0.2">
      <c r="A2902" s="3">
        <v>2901</v>
      </c>
      <c r="B2902" s="3">
        <v>41</v>
      </c>
      <c r="C2902" s="3" t="s">
        <v>152</v>
      </c>
      <c r="D2902" s="3" t="s">
        <v>19</v>
      </c>
      <c r="E2902" s="3" t="s">
        <v>20</v>
      </c>
      <c r="F2902" s="3">
        <v>67</v>
      </c>
      <c r="G2902" s="3" t="s">
        <v>127</v>
      </c>
      <c r="H2902" s="3" t="s">
        <v>91</v>
      </c>
      <c r="I2902" s="3" t="s">
        <v>82</v>
      </c>
      <c r="J2902" s="3" t="s">
        <v>24</v>
      </c>
      <c r="K2902" s="3">
        <v>4</v>
      </c>
      <c r="L2902" s="3" t="s">
        <v>151</v>
      </c>
      <c r="M2902" s="3" t="str">
        <f>IF(shopping_behavior_updated[[#This Row],[Subscription Status]]="","desconocido",shopping_behavior_updated[[#This Row],[Subscription Status]])</f>
        <v>No</v>
      </c>
      <c r="N2902" s="3" t="s">
        <v>53</v>
      </c>
      <c r="O2902" s="3" t="s">
        <v>151</v>
      </c>
      <c r="P2902" s="3" t="s">
        <v>151</v>
      </c>
      <c r="Q2902" s="3">
        <v>23</v>
      </c>
      <c r="R2902" s="3" t="s">
        <v>32</v>
      </c>
      <c r="S2902" s="3" t="s">
        <v>75</v>
      </c>
      <c r="T2902" s="3">
        <f>COUNTBLANK(shopping_behavior_updated[Customer ID])</f>
        <v>0</v>
      </c>
      <c r="U2902" s="3">
        <f>IF(IFERROR(VLOOKUP(shopping_behavior_updated[[#This Row],[Customer ID]],A2903:$A$3902,1,FALSE),0),1,0)</f>
        <v>0</v>
      </c>
    </row>
    <row r="2903" spans="1:21" x14ac:dyDescent="0.2">
      <c r="A2903" s="3">
        <v>2902</v>
      </c>
      <c r="B2903" s="3">
        <v>41</v>
      </c>
      <c r="C2903" s="3" t="s">
        <v>152</v>
      </c>
      <c r="D2903" s="3" t="s">
        <v>19</v>
      </c>
      <c r="E2903" s="3" t="s">
        <v>20</v>
      </c>
      <c r="F2903" s="3">
        <v>43</v>
      </c>
      <c r="G2903" s="3" t="s">
        <v>89</v>
      </c>
      <c r="H2903" s="3" t="s">
        <v>22</v>
      </c>
      <c r="I2903" s="3" t="s">
        <v>77</v>
      </c>
      <c r="J2903" s="3" t="s">
        <v>24</v>
      </c>
      <c r="K2903" s="3">
        <v>26</v>
      </c>
      <c r="L2903" s="3" t="s">
        <v>151</v>
      </c>
      <c r="M2903" s="3" t="str">
        <f>IF(shopping_behavior_updated[[#This Row],[Subscription Status]]="","desconocido",shopping_behavior_updated[[#This Row],[Subscription Status]])</f>
        <v>No</v>
      </c>
      <c r="N2903" s="3" t="s">
        <v>37</v>
      </c>
      <c r="O2903" s="3" t="s">
        <v>151</v>
      </c>
      <c r="P2903" s="3" t="s">
        <v>151</v>
      </c>
      <c r="Q2903" s="3">
        <v>46</v>
      </c>
      <c r="R2903" s="3" t="s">
        <v>38</v>
      </c>
      <c r="S2903" s="3" t="s">
        <v>57</v>
      </c>
      <c r="T2903" s="3">
        <f>COUNTBLANK(shopping_behavior_updated[Customer ID])</f>
        <v>0</v>
      </c>
      <c r="U2903" s="3">
        <f>IF(IFERROR(VLOOKUP(shopping_behavior_updated[[#This Row],[Customer ID]],A2904:$A$3902,1,FALSE),0),1,0)</f>
        <v>0</v>
      </c>
    </row>
    <row r="2904" spans="1:21" x14ac:dyDescent="0.2">
      <c r="A2904" s="3">
        <v>2903</v>
      </c>
      <c r="B2904" s="3">
        <v>27</v>
      </c>
      <c r="C2904" s="3" t="s">
        <v>152</v>
      </c>
      <c r="D2904" s="3" t="s">
        <v>136</v>
      </c>
      <c r="E2904" s="3" t="s">
        <v>41</v>
      </c>
      <c r="F2904" s="3">
        <v>32</v>
      </c>
      <c r="G2904" s="3" t="s">
        <v>97</v>
      </c>
      <c r="H2904" s="3" t="s">
        <v>35</v>
      </c>
      <c r="I2904" s="3" t="s">
        <v>120</v>
      </c>
      <c r="J2904" s="3" t="s">
        <v>36</v>
      </c>
      <c r="K2904" s="3">
        <v>46</v>
      </c>
      <c r="L2904" s="3" t="s">
        <v>151</v>
      </c>
      <c r="M2904" s="3" t="str">
        <f>IF(shopping_behavior_updated[[#This Row],[Subscription Status]]="","desconocido",shopping_behavior_updated[[#This Row],[Subscription Status]])</f>
        <v>No</v>
      </c>
      <c r="N2904" s="3" t="s">
        <v>53</v>
      </c>
      <c r="O2904" s="3" t="s">
        <v>151</v>
      </c>
      <c r="P2904" s="3" t="s">
        <v>151</v>
      </c>
      <c r="Q2904" s="3">
        <v>19</v>
      </c>
      <c r="R2904" s="3" t="s">
        <v>45</v>
      </c>
      <c r="S2904" s="3" t="s">
        <v>75</v>
      </c>
      <c r="T2904" s="3">
        <f>COUNTBLANK(shopping_behavior_updated[Customer ID])</f>
        <v>0</v>
      </c>
      <c r="U2904" s="3">
        <f>IF(IFERROR(VLOOKUP(shopping_behavior_updated[[#This Row],[Customer ID]],A2905:$A$3902,1,FALSE),0),1,0)</f>
        <v>0</v>
      </c>
    </row>
    <row r="2905" spans="1:21" x14ac:dyDescent="0.2">
      <c r="A2905" s="3">
        <v>2904</v>
      </c>
      <c r="B2905" s="3">
        <v>38</v>
      </c>
      <c r="C2905" s="3" t="s">
        <v>152</v>
      </c>
      <c r="D2905" s="3" t="s">
        <v>118</v>
      </c>
      <c r="E2905" s="3" t="s">
        <v>66</v>
      </c>
      <c r="F2905" s="3">
        <v>39</v>
      </c>
      <c r="G2905" s="3" t="s">
        <v>78</v>
      </c>
      <c r="H2905" s="3" t="s">
        <v>35</v>
      </c>
      <c r="I2905" s="3" t="s">
        <v>84</v>
      </c>
      <c r="J2905" s="3" t="s">
        <v>36</v>
      </c>
      <c r="K2905" s="3">
        <v>35</v>
      </c>
      <c r="L2905" s="3" t="s">
        <v>151</v>
      </c>
      <c r="M2905" s="3" t="str">
        <f>IF(shopping_behavior_updated[[#This Row],[Subscription Status]]="","desconocido",shopping_behavior_updated[[#This Row],[Subscription Status]])</f>
        <v>No</v>
      </c>
      <c r="N2905" s="3" t="s">
        <v>69</v>
      </c>
      <c r="O2905" s="3" t="s">
        <v>151</v>
      </c>
      <c r="P2905" s="3" t="s">
        <v>151</v>
      </c>
      <c r="Q2905" s="3">
        <v>24</v>
      </c>
      <c r="R2905" s="3" t="s">
        <v>38</v>
      </c>
      <c r="S2905" s="3" t="s">
        <v>96</v>
      </c>
      <c r="T2905" s="3">
        <f>COUNTBLANK(shopping_behavior_updated[Customer ID])</f>
        <v>0</v>
      </c>
      <c r="U2905" s="3">
        <f>IF(IFERROR(VLOOKUP(shopping_behavior_updated[[#This Row],[Customer ID]],A2906:$A$3902,1,FALSE),0),1,0)</f>
        <v>0</v>
      </c>
    </row>
    <row r="2906" spans="1:21" x14ac:dyDescent="0.2">
      <c r="A2906" s="3">
        <v>2905</v>
      </c>
      <c r="B2906" s="3">
        <v>41</v>
      </c>
      <c r="C2906" s="3" t="s">
        <v>152</v>
      </c>
      <c r="D2906" s="3" t="s">
        <v>40</v>
      </c>
      <c r="E2906" s="3" t="s">
        <v>41</v>
      </c>
      <c r="F2906" s="3">
        <v>41</v>
      </c>
      <c r="G2906" s="3" t="s">
        <v>145</v>
      </c>
      <c r="H2906" s="3" t="s">
        <v>43</v>
      </c>
      <c r="I2906" s="3" t="s">
        <v>23</v>
      </c>
      <c r="J2906" s="3" t="s">
        <v>36</v>
      </c>
      <c r="K2906" s="3">
        <v>4</v>
      </c>
      <c r="L2906" s="3" t="s">
        <v>151</v>
      </c>
      <c r="M2906" s="3" t="str">
        <f>IF(shopping_behavior_updated[[#This Row],[Subscription Status]]="","desconocido",shopping_behavior_updated[[#This Row],[Subscription Status]])</f>
        <v>No</v>
      </c>
      <c r="N2906" s="3" t="s">
        <v>69</v>
      </c>
      <c r="O2906" s="3" t="s">
        <v>151</v>
      </c>
      <c r="P2906" s="3" t="s">
        <v>151</v>
      </c>
      <c r="Q2906" s="3">
        <v>43</v>
      </c>
      <c r="R2906" s="3" t="s">
        <v>27</v>
      </c>
      <c r="S2906" s="3" t="s">
        <v>87</v>
      </c>
      <c r="T2906" s="3">
        <f>COUNTBLANK(shopping_behavior_updated[Customer ID])</f>
        <v>0</v>
      </c>
      <c r="U2906" s="3">
        <f>IF(IFERROR(VLOOKUP(shopping_behavior_updated[[#This Row],[Customer ID]],A2907:$A$3902,1,FALSE),0),1,0)</f>
        <v>0</v>
      </c>
    </row>
    <row r="2907" spans="1:21" x14ac:dyDescent="0.2">
      <c r="A2907" s="3">
        <v>2906</v>
      </c>
      <c r="B2907" s="3">
        <v>58</v>
      </c>
      <c r="C2907" s="3" t="s">
        <v>152</v>
      </c>
      <c r="D2907" s="3" t="s">
        <v>88</v>
      </c>
      <c r="E2907" s="3" t="s">
        <v>66</v>
      </c>
      <c r="F2907" s="3">
        <v>53</v>
      </c>
      <c r="G2907" s="3" t="s">
        <v>83</v>
      </c>
      <c r="H2907" s="3" t="s">
        <v>22</v>
      </c>
      <c r="I2907" s="3" t="s">
        <v>93</v>
      </c>
      <c r="J2907" s="3" t="s">
        <v>24</v>
      </c>
      <c r="K2907" s="3">
        <v>48</v>
      </c>
      <c r="L2907" s="3" t="s">
        <v>151</v>
      </c>
      <c r="M2907" s="3" t="str">
        <f>IF(shopping_behavior_updated[[#This Row],[Subscription Status]]="","desconocido",shopping_behavior_updated[[#This Row],[Subscription Status]])</f>
        <v>No</v>
      </c>
      <c r="N2907" s="3" t="s">
        <v>53</v>
      </c>
      <c r="O2907" s="3" t="s">
        <v>151</v>
      </c>
      <c r="P2907" s="3" t="s">
        <v>151</v>
      </c>
      <c r="Q2907" s="3">
        <v>14</v>
      </c>
      <c r="R2907" s="3" t="s">
        <v>85</v>
      </c>
      <c r="S2907" s="3" t="s">
        <v>28</v>
      </c>
      <c r="T2907" s="3">
        <f>COUNTBLANK(shopping_behavior_updated[Customer ID])</f>
        <v>0</v>
      </c>
      <c r="U2907" s="3">
        <f>IF(IFERROR(VLOOKUP(shopping_behavior_updated[[#This Row],[Customer ID]],A2908:$A$3902,1,FALSE),0),1,0)</f>
        <v>0</v>
      </c>
    </row>
    <row r="2908" spans="1:21" x14ac:dyDescent="0.2">
      <c r="A2908" s="3">
        <v>2907</v>
      </c>
      <c r="B2908" s="3">
        <v>58</v>
      </c>
      <c r="C2908" s="3" t="s">
        <v>152</v>
      </c>
      <c r="D2908" s="3" t="s">
        <v>61</v>
      </c>
      <c r="E2908" s="3" t="s">
        <v>62</v>
      </c>
      <c r="F2908" s="3">
        <v>27</v>
      </c>
      <c r="G2908" s="3" t="s">
        <v>140</v>
      </c>
      <c r="H2908" s="3" t="s">
        <v>43</v>
      </c>
      <c r="I2908" s="3" t="s">
        <v>125</v>
      </c>
      <c r="J2908" s="3" t="s">
        <v>36</v>
      </c>
      <c r="K2908" s="3">
        <v>39</v>
      </c>
      <c r="L2908" s="3" t="s">
        <v>151</v>
      </c>
      <c r="M2908" s="3" t="str">
        <f>IF(shopping_behavior_updated[[#This Row],[Subscription Status]]="","desconocido",shopping_behavior_updated[[#This Row],[Subscription Status]])</f>
        <v>No</v>
      </c>
      <c r="N2908" s="3" t="s">
        <v>53</v>
      </c>
      <c r="O2908" s="3" t="s">
        <v>151</v>
      </c>
      <c r="P2908" s="3" t="s">
        <v>151</v>
      </c>
      <c r="Q2908" s="3">
        <v>7</v>
      </c>
      <c r="R2908" s="3" t="s">
        <v>27</v>
      </c>
      <c r="S2908" s="3" t="s">
        <v>48</v>
      </c>
      <c r="T2908" s="3">
        <f>COUNTBLANK(shopping_behavior_updated[Customer ID])</f>
        <v>0</v>
      </c>
      <c r="U2908" s="3">
        <f>IF(IFERROR(VLOOKUP(shopping_behavior_updated[[#This Row],[Customer ID]],A2909:$A$3902,1,FALSE),0),1,0)</f>
        <v>0</v>
      </c>
    </row>
    <row r="2909" spans="1:21" x14ac:dyDescent="0.2">
      <c r="A2909" s="3">
        <v>2908</v>
      </c>
      <c r="B2909" s="3">
        <v>19</v>
      </c>
      <c r="C2909" s="3" t="s">
        <v>152</v>
      </c>
      <c r="D2909" s="3" t="s">
        <v>88</v>
      </c>
      <c r="E2909" s="3" t="s">
        <v>66</v>
      </c>
      <c r="F2909" s="3">
        <v>82</v>
      </c>
      <c r="G2909" s="3" t="s">
        <v>127</v>
      </c>
      <c r="H2909" s="3" t="s">
        <v>91</v>
      </c>
      <c r="I2909" s="3" t="s">
        <v>92</v>
      </c>
      <c r="J2909" s="3" t="s">
        <v>52</v>
      </c>
      <c r="K2909" s="3">
        <v>37</v>
      </c>
      <c r="L2909" s="3" t="s">
        <v>151</v>
      </c>
      <c r="M2909" s="3" t="str">
        <f>IF(shopping_behavior_updated[[#This Row],[Subscription Status]]="","desconocido",shopping_behavior_updated[[#This Row],[Subscription Status]])</f>
        <v>No</v>
      </c>
      <c r="N2909" s="3" t="s">
        <v>44</v>
      </c>
      <c r="O2909" s="3" t="s">
        <v>151</v>
      </c>
      <c r="P2909" s="3" t="s">
        <v>151</v>
      </c>
      <c r="Q2909" s="3">
        <v>50</v>
      </c>
      <c r="R2909" s="3" t="s">
        <v>45</v>
      </c>
      <c r="S2909" s="3" t="s">
        <v>75</v>
      </c>
      <c r="T2909" s="3">
        <f>COUNTBLANK(shopping_behavior_updated[Customer ID])</f>
        <v>0</v>
      </c>
      <c r="U2909" s="3">
        <f>IF(IFERROR(VLOOKUP(shopping_behavior_updated[[#This Row],[Customer ID]],A2910:$A$3902,1,FALSE),0),1,0)</f>
        <v>0</v>
      </c>
    </row>
    <row r="2910" spans="1:21" x14ac:dyDescent="0.2">
      <c r="A2910" s="3">
        <v>2909</v>
      </c>
      <c r="B2910" s="3">
        <v>43</v>
      </c>
      <c r="C2910" s="3" t="s">
        <v>152</v>
      </c>
      <c r="D2910" s="3" t="s">
        <v>19</v>
      </c>
      <c r="E2910" s="3" t="s">
        <v>20</v>
      </c>
      <c r="F2910" s="3">
        <v>87</v>
      </c>
      <c r="G2910" s="3" t="s">
        <v>104</v>
      </c>
      <c r="H2910" s="3" t="s">
        <v>43</v>
      </c>
      <c r="I2910" s="3" t="s">
        <v>117</v>
      </c>
      <c r="J2910" s="3" t="s">
        <v>24</v>
      </c>
      <c r="K2910" s="3">
        <v>31</v>
      </c>
      <c r="L2910" s="3" t="s">
        <v>151</v>
      </c>
      <c r="M2910" s="3" t="str">
        <f>IF(shopping_behavior_updated[[#This Row],[Subscription Status]]="","desconocido",shopping_behavior_updated[[#This Row],[Subscription Status]])</f>
        <v>No</v>
      </c>
      <c r="N2910" s="3" t="s">
        <v>73</v>
      </c>
      <c r="O2910" s="3" t="s">
        <v>151</v>
      </c>
      <c r="P2910" s="3" t="s">
        <v>151</v>
      </c>
      <c r="Q2910" s="3">
        <v>15</v>
      </c>
      <c r="R2910" s="3" t="s">
        <v>85</v>
      </c>
      <c r="S2910" s="3" t="s">
        <v>96</v>
      </c>
      <c r="T2910" s="3">
        <f>COUNTBLANK(shopping_behavior_updated[Customer ID])</f>
        <v>0</v>
      </c>
      <c r="U2910" s="3">
        <f>IF(IFERROR(VLOOKUP(shopping_behavior_updated[[#This Row],[Customer ID]],A2911:$A$3902,1,FALSE),0),1,0)</f>
        <v>0</v>
      </c>
    </row>
    <row r="2911" spans="1:21" x14ac:dyDescent="0.2">
      <c r="A2911" s="3">
        <v>2910</v>
      </c>
      <c r="B2911" s="3">
        <v>27</v>
      </c>
      <c r="C2911" s="3" t="s">
        <v>152</v>
      </c>
      <c r="D2911" s="3" t="s">
        <v>131</v>
      </c>
      <c r="E2911" s="3" t="s">
        <v>66</v>
      </c>
      <c r="F2911" s="3">
        <v>78</v>
      </c>
      <c r="G2911" s="3" t="s">
        <v>59</v>
      </c>
      <c r="H2911" s="3" t="s">
        <v>43</v>
      </c>
      <c r="I2911" s="3" t="s">
        <v>125</v>
      </c>
      <c r="J2911" s="3" t="s">
        <v>24</v>
      </c>
      <c r="K2911" s="3">
        <v>3</v>
      </c>
      <c r="L2911" s="3" t="s">
        <v>151</v>
      </c>
      <c r="M2911" s="3" t="str">
        <f>IF(shopping_behavior_updated[[#This Row],[Subscription Status]]="","desconocido",shopping_behavior_updated[[#This Row],[Subscription Status]])</f>
        <v>No</v>
      </c>
      <c r="N2911" s="3" t="s">
        <v>44</v>
      </c>
      <c r="O2911" s="3" t="s">
        <v>151</v>
      </c>
      <c r="P2911" s="3" t="s">
        <v>151</v>
      </c>
      <c r="Q2911" s="3">
        <v>40</v>
      </c>
      <c r="R2911" s="3" t="s">
        <v>38</v>
      </c>
      <c r="S2911" s="3" t="s">
        <v>96</v>
      </c>
      <c r="T2911" s="3">
        <f>COUNTBLANK(shopping_behavior_updated[Customer ID])</f>
        <v>0</v>
      </c>
      <c r="U2911" s="3">
        <f>IF(IFERROR(VLOOKUP(shopping_behavior_updated[[#This Row],[Customer ID]],A2912:$A$3902,1,FALSE),0),1,0)</f>
        <v>0</v>
      </c>
    </row>
    <row r="2912" spans="1:21" x14ac:dyDescent="0.2">
      <c r="A2912" s="3">
        <v>2911</v>
      </c>
      <c r="B2912" s="3">
        <v>32</v>
      </c>
      <c r="C2912" s="3" t="s">
        <v>152</v>
      </c>
      <c r="D2912" s="3" t="s">
        <v>132</v>
      </c>
      <c r="E2912" s="3" t="s">
        <v>66</v>
      </c>
      <c r="F2912" s="3">
        <v>32</v>
      </c>
      <c r="G2912" s="3" t="s">
        <v>90</v>
      </c>
      <c r="H2912" s="3" t="s">
        <v>43</v>
      </c>
      <c r="I2912" s="3" t="s">
        <v>143</v>
      </c>
      <c r="J2912" s="3" t="s">
        <v>52</v>
      </c>
      <c r="K2912" s="3">
        <v>29</v>
      </c>
      <c r="L2912" s="3" t="s">
        <v>151</v>
      </c>
      <c r="M2912" s="3" t="str">
        <f>IF(shopping_behavior_updated[[#This Row],[Subscription Status]]="","desconocido",shopping_behavior_updated[[#This Row],[Subscription Status]])</f>
        <v>No</v>
      </c>
      <c r="N2912" s="3" t="s">
        <v>73</v>
      </c>
      <c r="O2912" s="3" t="s">
        <v>151</v>
      </c>
      <c r="P2912" s="3" t="s">
        <v>151</v>
      </c>
      <c r="Q2912" s="3">
        <v>41</v>
      </c>
      <c r="R2912" s="3" t="s">
        <v>38</v>
      </c>
      <c r="S2912" s="3" t="s">
        <v>87</v>
      </c>
      <c r="T2912" s="3">
        <f>COUNTBLANK(shopping_behavior_updated[Customer ID])</f>
        <v>0</v>
      </c>
      <c r="U2912" s="3">
        <f>IF(IFERROR(VLOOKUP(shopping_behavior_updated[[#This Row],[Customer ID]],A2913:$A$3902,1,FALSE),0),1,0)</f>
        <v>0</v>
      </c>
    </row>
    <row r="2913" spans="1:21" x14ac:dyDescent="0.2">
      <c r="A2913" s="3">
        <v>2912</v>
      </c>
      <c r="B2913" s="3">
        <v>28</v>
      </c>
      <c r="C2913" s="3" t="s">
        <v>152</v>
      </c>
      <c r="D2913" s="3" t="s">
        <v>124</v>
      </c>
      <c r="E2913" s="3" t="s">
        <v>20</v>
      </c>
      <c r="F2913" s="3">
        <v>38</v>
      </c>
      <c r="G2913" s="3" t="s">
        <v>122</v>
      </c>
      <c r="H2913" s="3" t="s">
        <v>91</v>
      </c>
      <c r="I2913" s="3" t="s">
        <v>120</v>
      </c>
      <c r="J2913" s="3" t="s">
        <v>56</v>
      </c>
      <c r="K2913" s="3">
        <v>29</v>
      </c>
      <c r="L2913" s="3" t="s">
        <v>151</v>
      </c>
      <c r="M2913" s="3" t="str">
        <f>IF(shopping_behavior_updated[[#This Row],[Subscription Status]]="","desconocido",shopping_behavior_updated[[#This Row],[Subscription Status]])</f>
        <v>No</v>
      </c>
      <c r="N2913" s="3" t="s">
        <v>44</v>
      </c>
      <c r="O2913" s="3" t="s">
        <v>151</v>
      </c>
      <c r="P2913" s="3" t="s">
        <v>151</v>
      </c>
      <c r="Q2913" s="3">
        <v>34</v>
      </c>
      <c r="R2913" s="3" t="s">
        <v>27</v>
      </c>
      <c r="S2913" s="3" t="s">
        <v>57</v>
      </c>
      <c r="T2913" s="3">
        <f>COUNTBLANK(shopping_behavior_updated[Customer ID])</f>
        <v>0</v>
      </c>
      <c r="U2913" s="3">
        <f>IF(IFERROR(VLOOKUP(shopping_behavior_updated[[#This Row],[Customer ID]],A2914:$A$3902,1,FALSE),0),1,0)</f>
        <v>0</v>
      </c>
    </row>
    <row r="2914" spans="1:21" x14ac:dyDescent="0.2">
      <c r="A2914" s="3">
        <v>2913</v>
      </c>
      <c r="B2914" s="3">
        <v>48</v>
      </c>
      <c r="C2914" s="3" t="s">
        <v>152</v>
      </c>
      <c r="D2914" s="3" t="s">
        <v>70</v>
      </c>
      <c r="E2914" s="3" t="s">
        <v>41</v>
      </c>
      <c r="F2914" s="3">
        <v>37</v>
      </c>
      <c r="G2914" s="3" t="s">
        <v>46</v>
      </c>
      <c r="H2914" s="3" t="s">
        <v>43</v>
      </c>
      <c r="I2914" s="3" t="s">
        <v>133</v>
      </c>
      <c r="J2914" s="3" t="s">
        <v>24</v>
      </c>
      <c r="K2914" s="3">
        <v>4</v>
      </c>
      <c r="L2914" s="3" t="s">
        <v>151</v>
      </c>
      <c r="M2914" s="3" t="str">
        <f>IF(shopping_behavior_updated[[#This Row],[Subscription Status]]="","desconocido",shopping_behavior_updated[[#This Row],[Subscription Status]])</f>
        <v>No</v>
      </c>
      <c r="N2914" s="3" t="s">
        <v>53</v>
      </c>
      <c r="O2914" s="3" t="s">
        <v>151</v>
      </c>
      <c r="P2914" s="3" t="s">
        <v>151</v>
      </c>
      <c r="Q2914" s="3">
        <v>27</v>
      </c>
      <c r="R2914" s="3" t="s">
        <v>32</v>
      </c>
      <c r="S2914" s="3" t="s">
        <v>75</v>
      </c>
      <c r="T2914" s="3">
        <f>COUNTBLANK(shopping_behavior_updated[Customer ID])</f>
        <v>0</v>
      </c>
      <c r="U2914" s="3">
        <f>IF(IFERROR(VLOOKUP(shopping_behavior_updated[[#This Row],[Customer ID]],A2915:$A$3902,1,FALSE),0),1,0)</f>
        <v>0</v>
      </c>
    </row>
    <row r="2915" spans="1:21" x14ac:dyDescent="0.2">
      <c r="A2915" s="3">
        <v>2914</v>
      </c>
      <c r="B2915" s="3">
        <v>43</v>
      </c>
      <c r="C2915" s="3" t="s">
        <v>152</v>
      </c>
      <c r="D2915" s="3" t="s">
        <v>61</v>
      </c>
      <c r="E2915" s="3" t="s">
        <v>62</v>
      </c>
      <c r="F2915" s="3">
        <v>83</v>
      </c>
      <c r="G2915" s="3" t="s">
        <v>50</v>
      </c>
      <c r="H2915" s="3" t="s">
        <v>22</v>
      </c>
      <c r="I2915" s="3" t="s">
        <v>108</v>
      </c>
      <c r="J2915" s="3" t="s">
        <v>24</v>
      </c>
      <c r="K2915" s="3">
        <v>35</v>
      </c>
      <c r="L2915" s="3" t="s">
        <v>151</v>
      </c>
      <c r="M2915" s="3" t="str">
        <f>IF(shopping_behavior_updated[[#This Row],[Subscription Status]]="","desconocido",shopping_behavior_updated[[#This Row],[Subscription Status]])</f>
        <v>No</v>
      </c>
      <c r="N2915" s="3" t="s">
        <v>26</v>
      </c>
      <c r="O2915" s="3" t="s">
        <v>151</v>
      </c>
      <c r="P2915" s="3" t="s">
        <v>151</v>
      </c>
      <c r="Q2915" s="3">
        <v>12</v>
      </c>
      <c r="R2915" s="3" t="s">
        <v>32</v>
      </c>
      <c r="S2915" s="3" t="s">
        <v>96</v>
      </c>
      <c r="T2915" s="3">
        <f>COUNTBLANK(shopping_behavior_updated[Customer ID])</f>
        <v>0</v>
      </c>
      <c r="U2915" s="3">
        <f>IF(IFERROR(VLOOKUP(shopping_behavior_updated[[#This Row],[Customer ID]],A2916:$A$3902,1,FALSE),0),1,0)</f>
        <v>0</v>
      </c>
    </row>
    <row r="2916" spans="1:21" x14ac:dyDescent="0.2">
      <c r="A2916" s="3">
        <v>2915</v>
      </c>
      <c r="B2916" s="3">
        <v>45</v>
      </c>
      <c r="C2916" s="3" t="s">
        <v>152</v>
      </c>
      <c r="D2916" s="3" t="s">
        <v>29</v>
      </c>
      <c r="E2916" s="3" t="s">
        <v>20</v>
      </c>
      <c r="F2916" s="3">
        <v>72</v>
      </c>
      <c r="G2916" s="3" t="s">
        <v>137</v>
      </c>
      <c r="H2916" s="3" t="s">
        <v>43</v>
      </c>
      <c r="I2916" s="3" t="s">
        <v>133</v>
      </c>
      <c r="J2916" s="3" t="s">
        <v>56</v>
      </c>
      <c r="K2916" s="3">
        <v>38</v>
      </c>
      <c r="L2916" s="3" t="s">
        <v>151</v>
      </c>
      <c r="M2916" s="3" t="str">
        <f>IF(shopping_behavior_updated[[#This Row],[Subscription Status]]="","desconocido",shopping_behavior_updated[[#This Row],[Subscription Status]])</f>
        <v>No</v>
      </c>
      <c r="N2916" s="3" t="s">
        <v>26</v>
      </c>
      <c r="O2916" s="3" t="s">
        <v>151</v>
      </c>
      <c r="P2916" s="3" t="s">
        <v>151</v>
      </c>
      <c r="Q2916" s="3">
        <v>1</v>
      </c>
      <c r="R2916" s="3" t="s">
        <v>85</v>
      </c>
      <c r="S2916" s="3" t="s">
        <v>75</v>
      </c>
      <c r="T2916" s="3">
        <f>COUNTBLANK(shopping_behavior_updated[Customer ID])</f>
        <v>0</v>
      </c>
      <c r="U2916" s="3">
        <f>IF(IFERROR(VLOOKUP(shopping_behavior_updated[[#This Row],[Customer ID]],A2917:$A$3902,1,FALSE),0),1,0)</f>
        <v>0</v>
      </c>
    </row>
    <row r="2917" spans="1:21" x14ac:dyDescent="0.2">
      <c r="A2917" s="3">
        <v>2916</v>
      </c>
      <c r="B2917" s="3">
        <v>26</v>
      </c>
      <c r="C2917" s="3" t="s">
        <v>152</v>
      </c>
      <c r="D2917" s="3" t="s">
        <v>54</v>
      </c>
      <c r="E2917" s="3" t="s">
        <v>20</v>
      </c>
      <c r="F2917" s="3">
        <v>30</v>
      </c>
      <c r="G2917" s="3" t="s">
        <v>46</v>
      </c>
      <c r="H2917" s="3" t="s">
        <v>43</v>
      </c>
      <c r="I2917" s="3" t="s">
        <v>108</v>
      </c>
      <c r="J2917" s="3" t="s">
        <v>56</v>
      </c>
      <c r="K2917" s="3">
        <v>45</v>
      </c>
      <c r="L2917" s="3" t="s">
        <v>151</v>
      </c>
      <c r="M2917" s="3" t="str">
        <f>IF(shopping_behavior_updated[[#This Row],[Subscription Status]]="","desconocido",shopping_behavior_updated[[#This Row],[Subscription Status]])</f>
        <v>No</v>
      </c>
      <c r="N2917" s="3" t="s">
        <v>26</v>
      </c>
      <c r="O2917" s="3" t="s">
        <v>151</v>
      </c>
      <c r="P2917" s="3" t="s">
        <v>151</v>
      </c>
      <c r="Q2917" s="3">
        <v>39</v>
      </c>
      <c r="R2917" s="3" t="s">
        <v>85</v>
      </c>
      <c r="S2917" s="3" t="s">
        <v>75</v>
      </c>
      <c r="T2917" s="3">
        <f>COUNTBLANK(shopping_behavior_updated[Customer ID])</f>
        <v>0</v>
      </c>
      <c r="U2917" s="3">
        <f>IF(IFERROR(VLOOKUP(shopping_behavior_updated[[#This Row],[Customer ID]],A2918:$A$3902,1,FALSE),0),1,0)</f>
        <v>0</v>
      </c>
    </row>
    <row r="2918" spans="1:21" x14ac:dyDescent="0.2">
      <c r="A2918" s="3">
        <v>2917</v>
      </c>
      <c r="B2918" s="3">
        <v>62</v>
      </c>
      <c r="C2918" s="3" t="s">
        <v>152</v>
      </c>
      <c r="D2918" s="3" t="s">
        <v>58</v>
      </c>
      <c r="E2918" s="3" t="s">
        <v>20</v>
      </c>
      <c r="F2918" s="3">
        <v>66</v>
      </c>
      <c r="G2918" s="3" t="s">
        <v>100</v>
      </c>
      <c r="H2918" s="3" t="s">
        <v>43</v>
      </c>
      <c r="I2918" s="3" t="s">
        <v>95</v>
      </c>
      <c r="J2918" s="3" t="s">
        <v>24</v>
      </c>
      <c r="K2918" s="3">
        <v>27</v>
      </c>
      <c r="L2918" s="3" t="s">
        <v>151</v>
      </c>
      <c r="M2918" s="3" t="str">
        <f>IF(shopping_behavior_updated[[#This Row],[Subscription Status]]="","desconocido",shopping_behavior_updated[[#This Row],[Subscription Status]])</f>
        <v>No</v>
      </c>
      <c r="N2918" s="3" t="s">
        <v>26</v>
      </c>
      <c r="O2918" s="3" t="s">
        <v>151</v>
      </c>
      <c r="P2918" s="3" t="s">
        <v>151</v>
      </c>
      <c r="Q2918" s="3">
        <v>13</v>
      </c>
      <c r="R2918" s="3" t="s">
        <v>38</v>
      </c>
      <c r="S2918" s="3" t="s">
        <v>75</v>
      </c>
      <c r="T2918" s="3">
        <f>COUNTBLANK(shopping_behavior_updated[Customer ID])</f>
        <v>0</v>
      </c>
      <c r="U2918" s="3">
        <f>IF(IFERROR(VLOOKUP(shopping_behavior_updated[[#This Row],[Customer ID]],A2919:$A$3902,1,FALSE),0),1,0)</f>
        <v>0</v>
      </c>
    </row>
    <row r="2919" spans="1:21" x14ac:dyDescent="0.2">
      <c r="A2919" s="3">
        <v>2918</v>
      </c>
      <c r="B2919" s="3">
        <v>58</v>
      </c>
      <c r="C2919" s="3" t="s">
        <v>152</v>
      </c>
      <c r="D2919" s="3" t="s">
        <v>54</v>
      </c>
      <c r="E2919" s="3" t="s">
        <v>20</v>
      </c>
      <c r="F2919" s="3">
        <v>45</v>
      </c>
      <c r="G2919" s="3" t="s">
        <v>111</v>
      </c>
      <c r="H2919" s="3" t="s">
        <v>91</v>
      </c>
      <c r="I2919" s="3" t="s">
        <v>51</v>
      </c>
      <c r="J2919" s="3" t="s">
        <v>24</v>
      </c>
      <c r="K2919" s="3">
        <v>29</v>
      </c>
      <c r="L2919" s="3" t="s">
        <v>151</v>
      </c>
      <c r="M2919" s="3" t="str">
        <f>IF(shopping_behavior_updated[[#This Row],[Subscription Status]]="","desconocido",shopping_behavior_updated[[#This Row],[Subscription Status]])</f>
        <v>No</v>
      </c>
      <c r="N2919" s="3" t="s">
        <v>73</v>
      </c>
      <c r="O2919" s="3" t="s">
        <v>151</v>
      </c>
      <c r="P2919" s="3" t="s">
        <v>151</v>
      </c>
      <c r="Q2919" s="3">
        <v>50</v>
      </c>
      <c r="R2919" s="3" t="s">
        <v>27</v>
      </c>
      <c r="S2919" s="3" t="s">
        <v>48</v>
      </c>
      <c r="T2919" s="3">
        <f>COUNTBLANK(shopping_behavior_updated[Customer ID])</f>
        <v>0</v>
      </c>
      <c r="U2919" s="3">
        <f>IF(IFERROR(VLOOKUP(shopping_behavior_updated[[#This Row],[Customer ID]],A2920:$A$3902,1,FALSE),0),1,0)</f>
        <v>0</v>
      </c>
    </row>
    <row r="2920" spans="1:21" x14ac:dyDescent="0.2">
      <c r="A2920" s="3">
        <v>2919</v>
      </c>
      <c r="B2920" s="3">
        <v>19</v>
      </c>
      <c r="C2920" s="3" t="s">
        <v>152</v>
      </c>
      <c r="D2920" s="3" t="s">
        <v>88</v>
      </c>
      <c r="E2920" s="3" t="s">
        <v>66</v>
      </c>
      <c r="F2920" s="3">
        <v>73</v>
      </c>
      <c r="G2920" s="3" t="s">
        <v>83</v>
      </c>
      <c r="H2920" s="3" t="s">
        <v>35</v>
      </c>
      <c r="I2920" s="3" t="s">
        <v>93</v>
      </c>
      <c r="J2920" s="3" t="s">
        <v>56</v>
      </c>
      <c r="K2920" s="3">
        <v>49</v>
      </c>
      <c r="L2920" s="3" t="s">
        <v>151</v>
      </c>
      <c r="M2920" s="3" t="str">
        <f>IF(shopping_behavior_updated[[#This Row],[Subscription Status]]="","desconocido",shopping_behavior_updated[[#This Row],[Subscription Status]])</f>
        <v>No</v>
      </c>
      <c r="N2920" s="3" t="s">
        <v>37</v>
      </c>
      <c r="O2920" s="3" t="s">
        <v>151</v>
      </c>
      <c r="P2920" s="3" t="s">
        <v>151</v>
      </c>
      <c r="Q2920" s="3">
        <v>36</v>
      </c>
      <c r="R2920" s="3" t="s">
        <v>32</v>
      </c>
      <c r="S2920" s="3" t="s">
        <v>39</v>
      </c>
      <c r="T2920" s="3">
        <f>COUNTBLANK(shopping_behavior_updated[Customer ID])</f>
        <v>0</v>
      </c>
      <c r="U2920" s="3">
        <f>IF(IFERROR(VLOOKUP(shopping_behavior_updated[[#This Row],[Customer ID]],A2921:$A$3902,1,FALSE),0),1,0)</f>
        <v>0</v>
      </c>
    </row>
    <row r="2921" spans="1:21" x14ac:dyDescent="0.2">
      <c r="A2921" s="3">
        <v>2920</v>
      </c>
      <c r="B2921" s="3">
        <v>64</v>
      </c>
      <c r="C2921" s="3" t="s">
        <v>152</v>
      </c>
      <c r="D2921" s="3" t="s">
        <v>70</v>
      </c>
      <c r="E2921" s="3" t="s">
        <v>41</v>
      </c>
      <c r="F2921" s="3">
        <v>67</v>
      </c>
      <c r="G2921" s="3" t="s">
        <v>147</v>
      </c>
      <c r="H2921" s="3" t="s">
        <v>22</v>
      </c>
      <c r="I2921" s="3" t="s">
        <v>60</v>
      </c>
      <c r="J2921" s="3" t="s">
        <v>24</v>
      </c>
      <c r="K2921" s="3">
        <v>38</v>
      </c>
      <c r="L2921" s="3" t="s">
        <v>151</v>
      </c>
      <c r="M2921" s="3" t="str">
        <f>IF(shopping_behavior_updated[[#This Row],[Subscription Status]]="","desconocido",shopping_behavior_updated[[#This Row],[Subscription Status]])</f>
        <v>No</v>
      </c>
      <c r="N2921" s="3" t="s">
        <v>53</v>
      </c>
      <c r="O2921" s="3" t="s">
        <v>151</v>
      </c>
      <c r="P2921" s="3" t="s">
        <v>151</v>
      </c>
      <c r="Q2921" s="3">
        <v>31</v>
      </c>
      <c r="R2921" s="3" t="s">
        <v>85</v>
      </c>
      <c r="S2921" s="3" t="s">
        <v>87</v>
      </c>
      <c r="T2921" s="3">
        <f>COUNTBLANK(shopping_behavior_updated[Customer ID])</f>
        <v>0</v>
      </c>
      <c r="U2921" s="3">
        <f>IF(IFERROR(VLOOKUP(shopping_behavior_updated[[#This Row],[Customer ID]],A2922:$A$3902,1,FALSE),0),1,0)</f>
        <v>0</v>
      </c>
    </row>
    <row r="2922" spans="1:21" x14ac:dyDescent="0.2">
      <c r="A2922" s="3">
        <v>2921</v>
      </c>
      <c r="B2922" s="3">
        <v>33</v>
      </c>
      <c r="C2922" s="3" t="s">
        <v>152</v>
      </c>
      <c r="D2922" s="3" t="s">
        <v>88</v>
      </c>
      <c r="E2922" s="3" t="s">
        <v>66</v>
      </c>
      <c r="F2922" s="3">
        <v>72</v>
      </c>
      <c r="G2922" s="3" t="s">
        <v>104</v>
      </c>
      <c r="H2922" s="3" t="s">
        <v>91</v>
      </c>
      <c r="I2922" s="3" t="s">
        <v>109</v>
      </c>
      <c r="J2922" s="3" t="s">
        <v>36</v>
      </c>
      <c r="K2922" s="3">
        <v>49</v>
      </c>
      <c r="L2922" s="3" t="s">
        <v>151</v>
      </c>
      <c r="M2922" s="3" t="str">
        <f>IF(shopping_behavior_updated[[#This Row],[Subscription Status]]="","desconocido",shopping_behavior_updated[[#This Row],[Subscription Status]])</f>
        <v>No</v>
      </c>
      <c r="N2922" s="3" t="s">
        <v>37</v>
      </c>
      <c r="O2922" s="3" t="s">
        <v>151</v>
      </c>
      <c r="P2922" s="3" t="s">
        <v>151</v>
      </c>
      <c r="Q2922" s="3">
        <v>3</v>
      </c>
      <c r="R2922" s="3" t="s">
        <v>85</v>
      </c>
      <c r="S2922" s="3" t="s">
        <v>75</v>
      </c>
      <c r="T2922" s="3">
        <f>COUNTBLANK(shopping_behavior_updated[Customer ID])</f>
        <v>0</v>
      </c>
      <c r="U2922" s="3">
        <f>IF(IFERROR(VLOOKUP(shopping_behavior_updated[[#This Row],[Customer ID]],A2923:$A$3902,1,FALSE),0),1,0)</f>
        <v>0</v>
      </c>
    </row>
    <row r="2923" spans="1:21" x14ac:dyDescent="0.2">
      <c r="A2923" s="3">
        <v>2922</v>
      </c>
      <c r="B2923" s="3">
        <v>20</v>
      </c>
      <c r="C2923" s="3" t="s">
        <v>152</v>
      </c>
      <c r="D2923" s="3" t="s">
        <v>65</v>
      </c>
      <c r="E2923" s="3" t="s">
        <v>66</v>
      </c>
      <c r="F2923" s="3">
        <v>24</v>
      </c>
      <c r="G2923" s="3" t="s">
        <v>149</v>
      </c>
      <c r="H2923" s="3" t="s">
        <v>43</v>
      </c>
      <c r="I2923" s="3" t="s">
        <v>108</v>
      </c>
      <c r="J2923" s="3" t="s">
        <v>56</v>
      </c>
      <c r="K2923" s="3">
        <v>46</v>
      </c>
      <c r="L2923" s="3" t="s">
        <v>151</v>
      </c>
      <c r="M2923" s="3" t="str">
        <f>IF(shopping_behavior_updated[[#This Row],[Subscription Status]]="","desconocido",shopping_behavior_updated[[#This Row],[Subscription Status]])</f>
        <v>No</v>
      </c>
      <c r="N2923" s="3" t="s">
        <v>53</v>
      </c>
      <c r="O2923" s="3" t="s">
        <v>151</v>
      </c>
      <c r="P2923" s="3" t="s">
        <v>151</v>
      </c>
      <c r="Q2923" s="3">
        <v>11</v>
      </c>
      <c r="R2923" s="3" t="s">
        <v>32</v>
      </c>
      <c r="S2923" s="3" t="s">
        <v>28</v>
      </c>
      <c r="T2923" s="3">
        <f>COUNTBLANK(shopping_behavior_updated[Customer ID])</f>
        <v>0</v>
      </c>
      <c r="U2923" s="3">
        <f>IF(IFERROR(VLOOKUP(shopping_behavior_updated[[#This Row],[Customer ID]],A2924:$A$3902,1,FALSE),0),1,0)</f>
        <v>0</v>
      </c>
    </row>
    <row r="2924" spans="1:21" x14ac:dyDescent="0.2">
      <c r="A2924" s="3">
        <v>2923</v>
      </c>
      <c r="B2924" s="3">
        <v>45</v>
      </c>
      <c r="C2924" s="3" t="s">
        <v>152</v>
      </c>
      <c r="D2924" s="3" t="s">
        <v>88</v>
      </c>
      <c r="E2924" s="3" t="s">
        <v>66</v>
      </c>
      <c r="F2924" s="3">
        <v>68</v>
      </c>
      <c r="G2924" s="3" t="s">
        <v>21</v>
      </c>
      <c r="H2924" s="3" t="s">
        <v>22</v>
      </c>
      <c r="I2924" s="3" t="s">
        <v>117</v>
      </c>
      <c r="J2924" s="3" t="s">
        <v>24</v>
      </c>
      <c r="K2924" s="3">
        <v>35</v>
      </c>
      <c r="L2924" s="3" t="s">
        <v>151</v>
      </c>
      <c r="M2924" s="3" t="str">
        <f>IF(shopping_behavior_updated[[#This Row],[Subscription Status]]="","desconocido",shopping_behavior_updated[[#This Row],[Subscription Status]])</f>
        <v>No</v>
      </c>
      <c r="N2924" s="3" t="s">
        <v>26</v>
      </c>
      <c r="O2924" s="3" t="s">
        <v>151</v>
      </c>
      <c r="P2924" s="3" t="s">
        <v>151</v>
      </c>
      <c r="Q2924" s="3">
        <v>16</v>
      </c>
      <c r="R2924" s="3" t="s">
        <v>45</v>
      </c>
      <c r="S2924" s="3" t="s">
        <v>57</v>
      </c>
      <c r="T2924" s="3">
        <f>COUNTBLANK(shopping_behavior_updated[Customer ID])</f>
        <v>0</v>
      </c>
      <c r="U2924" s="3">
        <f>IF(IFERROR(VLOOKUP(shopping_behavior_updated[[#This Row],[Customer ID]],A2925:$A$3902,1,FALSE),0),1,0)</f>
        <v>0</v>
      </c>
    </row>
    <row r="2925" spans="1:21" x14ac:dyDescent="0.2">
      <c r="A2925" s="3">
        <v>2924</v>
      </c>
      <c r="B2925" s="3">
        <v>28</v>
      </c>
      <c r="C2925" s="3" t="s">
        <v>152</v>
      </c>
      <c r="D2925" s="3" t="s">
        <v>54</v>
      </c>
      <c r="E2925" s="3" t="s">
        <v>20</v>
      </c>
      <c r="F2925" s="3">
        <v>70</v>
      </c>
      <c r="G2925" s="3" t="s">
        <v>137</v>
      </c>
      <c r="H2925" s="3" t="s">
        <v>43</v>
      </c>
      <c r="I2925" s="3" t="s">
        <v>135</v>
      </c>
      <c r="J2925" s="3" t="s">
        <v>36</v>
      </c>
      <c r="K2925" s="3">
        <v>42</v>
      </c>
      <c r="L2925" s="3" t="s">
        <v>151</v>
      </c>
      <c r="M2925" s="3" t="str">
        <f>IF(shopping_behavior_updated[[#This Row],[Subscription Status]]="","desconocido",shopping_behavior_updated[[#This Row],[Subscription Status]])</f>
        <v>No</v>
      </c>
      <c r="N2925" s="3" t="s">
        <v>69</v>
      </c>
      <c r="O2925" s="3" t="s">
        <v>151</v>
      </c>
      <c r="P2925" s="3" t="s">
        <v>151</v>
      </c>
      <c r="Q2925" s="3">
        <v>12</v>
      </c>
      <c r="R2925" s="3" t="s">
        <v>32</v>
      </c>
      <c r="S2925" s="3" t="s">
        <v>57</v>
      </c>
      <c r="T2925" s="3">
        <f>COUNTBLANK(shopping_behavior_updated[Customer ID])</f>
        <v>0</v>
      </c>
      <c r="U2925" s="3">
        <f>IF(IFERROR(VLOOKUP(shopping_behavior_updated[[#This Row],[Customer ID]],A2926:$A$3902,1,FALSE),0),1,0)</f>
        <v>0</v>
      </c>
    </row>
    <row r="2926" spans="1:21" x14ac:dyDescent="0.2">
      <c r="A2926" s="3">
        <v>2925</v>
      </c>
      <c r="B2926" s="3">
        <v>47</v>
      </c>
      <c r="C2926" s="3" t="s">
        <v>152</v>
      </c>
      <c r="D2926" s="3" t="s">
        <v>54</v>
      </c>
      <c r="E2926" s="3" t="s">
        <v>20</v>
      </c>
      <c r="F2926" s="3">
        <v>64</v>
      </c>
      <c r="G2926" s="3" t="s">
        <v>42</v>
      </c>
      <c r="H2926" s="3" t="s">
        <v>22</v>
      </c>
      <c r="I2926" s="3" t="s">
        <v>125</v>
      </c>
      <c r="J2926" s="3" t="s">
        <v>24</v>
      </c>
      <c r="K2926" s="3">
        <v>37</v>
      </c>
      <c r="L2926" s="3" t="s">
        <v>151</v>
      </c>
      <c r="M2926" s="3" t="str">
        <f>IF(shopping_behavior_updated[[#This Row],[Subscription Status]]="","desconocido",shopping_behavior_updated[[#This Row],[Subscription Status]])</f>
        <v>No</v>
      </c>
      <c r="N2926" s="3" t="s">
        <v>37</v>
      </c>
      <c r="O2926" s="3" t="s">
        <v>151</v>
      </c>
      <c r="P2926" s="3" t="s">
        <v>151</v>
      </c>
      <c r="Q2926" s="3">
        <v>37</v>
      </c>
      <c r="R2926" s="3" t="s">
        <v>85</v>
      </c>
      <c r="S2926" s="3" t="s">
        <v>96</v>
      </c>
      <c r="T2926" s="3">
        <f>COUNTBLANK(shopping_behavior_updated[Customer ID])</f>
        <v>0</v>
      </c>
      <c r="U2926" s="3">
        <f>IF(IFERROR(VLOOKUP(shopping_behavior_updated[[#This Row],[Customer ID]],A2927:$A$3902,1,FALSE),0),1,0)</f>
        <v>0</v>
      </c>
    </row>
    <row r="2927" spans="1:21" x14ac:dyDescent="0.2">
      <c r="A2927" s="3">
        <v>2926</v>
      </c>
      <c r="B2927" s="3">
        <v>54</v>
      </c>
      <c r="C2927" s="3" t="s">
        <v>152</v>
      </c>
      <c r="D2927" s="3" t="s">
        <v>29</v>
      </c>
      <c r="E2927" s="3" t="s">
        <v>20</v>
      </c>
      <c r="F2927" s="3">
        <v>91</v>
      </c>
      <c r="G2927" s="3" t="s">
        <v>114</v>
      </c>
      <c r="H2927" s="3" t="s">
        <v>43</v>
      </c>
      <c r="I2927" s="3" t="s">
        <v>31</v>
      </c>
      <c r="J2927" s="3" t="s">
        <v>36</v>
      </c>
      <c r="K2927" s="3">
        <v>28</v>
      </c>
      <c r="L2927" s="3" t="s">
        <v>151</v>
      </c>
      <c r="M2927" s="3" t="str">
        <f>IF(shopping_behavior_updated[[#This Row],[Subscription Status]]="","desconocido",shopping_behavior_updated[[#This Row],[Subscription Status]])</f>
        <v>No</v>
      </c>
      <c r="N2927" s="3" t="s">
        <v>73</v>
      </c>
      <c r="O2927" s="3" t="s">
        <v>151</v>
      </c>
      <c r="P2927" s="3" t="s">
        <v>151</v>
      </c>
      <c r="Q2927" s="3">
        <v>43</v>
      </c>
      <c r="R2927" s="3" t="s">
        <v>38</v>
      </c>
      <c r="S2927" s="3" t="s">
        <v>96</v>
      </c>
      <c r="T2927" s="3">
        <f>COUNTBLANK(shopping_behavior_updated[Customer ID])</f>
        <v>0</v>
      </c>
      <c r="U2927" s="3">
        <f>IF(IFERROR(VLOOKUP(shopping_behavior_updated[[#This Row],[Customer ID]],A2928:$A$3902,1,FALSE),0),1,0)</f>
        <v>0</v>
      </c>
    </row>
    <row r="2928" spans="1:21" x14ac:dyDescent="0.2">
      <c r="A2928" s="3">
        <v>2927</v>
      </c>
      <c r="B2928" s="3">
        <v>64</v>
      </c>
      <c r="C2928" s="3" t="s">
        <v>152</v>
      </c>
      <c r="D2928" s="3" t="s">
        <v>65</v>
      </c>
      <c r="E2928" s="3" t="s">
        <v>66</v>
      </c>
      <c r="F2928" s="3">
        <v>82</v>
      </c>
      <c r="G2928" s="3" t="s">
        <v>127</v>
      </c>
      <c r="H2928" s="3" t="s">
        <v>43</v>
      </c>
      <c r="I2928" s="3" t="s">
        <v>23</v>
      </c>
      <c r="J2928" s="3" t="s">
        <v>24</v>
      </c>
      <c r="K2928" s="3">
        <v>48</v>
      </c>
      <c r="L2928" s="3" t="s">
        <v>151</v>
      </c>
      <c r="M2928" s="3" t="str">
        <f>IF(shopping_behavior_updated[[#This Row],[Subscription Status]]="","desconocido",shopping_behavior_updated[[#This Row],[Subscription Status]])</f>
        <v>No</v>
      </c>
      <c r="N2928" s="3" t="s">
        <v>69</v>
      </c>
      <c r="O2928" s="3" t="s">
        <v>151</v>
      </c>
      <c r="P2928" s="3" t="s">
        <v>151</v>
      </c>
      <c r="Q2928" s="3">
        <v>9</v>
      </c>
      <c r="R2928" s="3" t="s">
        <v>32</v>
      </c>
      <c r="S2928" s="3" t="s">
        <v>39</v>
      </c>
      <c r="T2928" s="3">
        <f>COUNTBLANK(shopping_behavior_updated[Customer ID])</f>
        <v>0</v>
      </c>
      <c r="U2928" s="3">
        <f>IF(IFERROR(VLOOKUP(shopping_behavior_updated[[#This Row],[Customer ID]],A2929:$A$3902,1,FALSE),0),1,0)</f>
        <v>0</v>
      </c>
    </row>
    <row r="2929" spans="1:21" x14ac:dyDescent="0.2">
      <c r="A2929" s="3">
        <v>2928</v>
      </c>
      <c r="B2929" s="3">
        <v>45</v>
      </c>
      <c r="C2929" s="3" t="s">
        <v>152</v>
      </c>
      <c r="D2929" s="3" t="s">
        <v>54</v>
      </c>
      <c r="E2929" s="3" t="s">
        <v>20</v>
      </c>
      <c r="F2929" s="3">
        <v>24</v>
      </c>
      <c r="G2929" s="3" t="s">
        <v>67</v>
      </c>
      <c r="H2929" s="3" t="s">
        <v>43</v>
      </c>
      <c r="I2929" s="3" t="s">
        <v>93</v>
      </c>
      <c r="J2929" s="3" t="s">
        <v>52</v>
      </c>
      <c r="K2929" s="3">
        <v>27</v>
      </c>
      <c r="L2929" s="3" t="s">
        <v>151</v>
      </c>
      <c r="M2929" s="3" t="str">
        <f>IF(shopping_behavior_updated[[#This Row],[Subscription Status]]="","desconocido",shopping_behavior_updated[[#This Row],[Subscription Status]])</f>
        <v>No</v>
      </c>
      <c r="N2929" s="3" t="s">
        <v>26</v>
      </c>
      <c r="O2929" s="3" t="s">
        <v>151</v>
      </c>
      <c r="P2929" s="3" t="s">
        <v>151</v>
      </c>
      <c r="Q2929" s="3">
        <v>15</v>
      </c>
      <c r="R2929" s="3" t="s">
        <v>27</v>
      </c>
      <c r="S2929" s="3" t="s">
        <v>75</v>
      </c>
      <c r="T2929" s="3">
        <f>COUNTBLANK(shopping_behavior_updated[Customer ID])</f>
        <v>0</v>
      </c>
      <c r="U2929" s="3">
        <f>IF(IFERROR(VLOOKUP(shopping_behavior_updated[[#This Row],[Customer ID]],A2930:$A$3902,1,FALSE),0),1,0)</f>
        <v>0</v>
      </c>
    </row>
    <row r="2930" spans="1:21" x14ac:dyDescent="0.2">
      <c r="A2930" s="3">
        <v>2929</v>
      </c>
      <c r="B2930" s="3">
        <v>40</v>
      </c>
      <c r="C2930" s="3" t="s">
        <v>152</v>
      </c>
      <c r="D2930" s="3" t="s">
        <v>105</v>
      </c>
      <c r="E2930" s="3" t="s">
        <v>66</v>
      </c>
      <c r="F2930" s="3">
        <v>80</v>
      </c>
      <c r="G2930" s="3" t="s">
        <v>89</v>
      </c>
      <c r="H2930" s="3" t="s">
        <v>22</v>
      </c>
      <c r="I2930" s="3" t="s">
        <v>133</v>
      </c>
      <c r="J2930" s="3" t="s">
        <v>36</v>
      </c>
      <c r="K2930" s="3">
        <v>36</v>
      </c>
      <c r="L2930" s="3" t="s">
        <v>151</v>
      </c>
      <c r="M2930" s="3" t="str">
        <f>IF(shopping_behavior_updated[[#This Row],[Subscription Status]]="","desconocido",shopping_behavior_updated[[#This Row],[Subscription Status]])</f>
        <v>No</v>
      </c>
      <c r="N2930" s="3" t="s">
        <v>73</v>
      </c>
      <c r="O2930" s="3" t="s">
        <v>151</v>
      </c>
      <c r="P2930" s="3" t="s">
        <v>151</v>
      </c>
      <c r="Q2930" s="3">
        <v>17</v>
      </c>
      <c r="R2930" s="3" t="s">
        <v>38</v>
      </c>
      <c r="S2930" s="3" t="s">
        <v>39</v>
      </c>
      <c r="T2930" s="3">
        <f>COUNTBLANK(shopping_behavior_updated[Customer ID])</f>
        <v>0</v>
      </c>
      <c r="U2930" s="3">
        <f>IF(IFERROR(VLOOKUP(shopping_behavior_updated[[#This Row],[Customer ID]],A2931:$A$3902,1,FALSE),0),1,0)</f>
        <v>0</v>
      </c>
    </row>
    <row r="2931" spans="1:21" x14ac:dyDescent="0.2">
      <c r="A2931" s="3">
        <v>2930</v>
      </c>
      <c r="B2931" s="3">
        <v>31</v>
      </c>
      <c r="C2931" s="3" t="s">
        <v>152</v>
      </c>
      <c r="D2931" s="3" t="s">
        <v>124</v>
      </c>
      <c r="E2931" s="3" t="s">
        <v>20</v>
      </c>
      <c r="F2931" s="3">
        <v>53</v>
      </c>
      <c r="G2931" s="3" t="s">
        <v>30</v>
      </c>
      <c r="H2931" s="3" t="s">
        <v>91</v>
      </c>
      <c r="I2931" s="3" t="s">
        <v>51</v>
      </c>
      <c r="J2931" s="3" t="s">
        <v>24</v>
      </c>
      <c r="K2931" s="3">
        <v>45</v>
      </c>
      <c r="L2931" s="3" t="s">
        <v>151</v>
      </c>
      <c r="M2931" s="3" t="str">
        <f>IF(shopping_behavior_updated[[#This Row],[Subscription Status]]="","desconocido",shopping_behavior_updated[[#This Row],[Subscription Status]])</f>
        <v>No</v>
      </c>
      <c r="N2931" s="3" t="s">
        <v>44</v>
      </c>
      <c r="O2931" s="3" t="s">
        <v>151</v>
      </c>
      <c r="P2931" s="3" t="s">
        <v>151</v>
      </c>
      <c r="Q2931" s="3">
        <v>42</v>
      </c>
      <c r="R2931" s="3" t="s">
        <v>27</v>
      </c>
      <c r="S2931" s="3" t="s">
        <v>28</v>
      </c>
      <c r="T2931" s="3">
        <f>COUNTBLANK(shopping_behavior_updated[Customer ID])</f>
        <v>0</v>
      </c>
      <c r="U2931" s="3">
        <f>IF(IFERROR(VLOOKUP(shopping_behavior_updated[[#This Row],[Customer ID]],A2932:$A$3902,1,FALSE),0),1,0)</f>
        <v>0</v>
      </c>
    </row>
    <row r="2932" spans="1:21" x14ac:dyDescent="0.2">
      <c r="A2932" s="3">
        <v>2931</v>
      </c>
      <c r="B2932" s="3">
        <v>38</v>
      </c>
      <c r="C2932" s="3" t="s">
        <v>152</v>
      </c>
      <c r="D2932" s="3" t="s">
        <v>112</v>
      </c>
      <c r="E2932" s="3" t="s">
        <v>20</v>
      </c>
      <c r="F2932" s="3">
        <v>50</v>
      </c>
      <c r="G2932" s="3" t="s">
        <v>90</v>
      </c>
      <c r="H2932" s="3" t="s">
        <v>43</v>
      </c>
      <c r="I2932" s="3" t="s">
        <v>120</v>
      </c>
      <c r="J2932" s="3" t="s">
        <v>36</v>
      </c>
      <c r="K2932" s="3">
        <v>4</v>
      </c>
      <c r="L2932" s="3" t="s">
        <v>151</v>
      </c>
      <c r="M2932" s="3" t="str">
        <f>IF(shopping_behavior_updated[[#This Row],[Subscription Status]]="","desconocido",shopping_behavior_updated[[#This Row],[Subscription Status]])</f>
        <v>No</v>
      </c>
      <c r="N2932" s="3" t="s">
        <v>37</v>
      </c>
      <c r="O2932" s="3" t="s">
        <v>151</v>
      </c>
      <c r="P2932" s="3" t="s">
        <v>151</v>
      </c>
      <c r="Q2932" s="3">
        <v>14</v>
      </c>
      <c r="R2932" s="3" t="s">
        <v>27</v>
      </c>
      <c r="S2932" s="3" t="s">
        <v>87</v>
      </c>
      <c r="T2932" s="3">
        <f>COUNTBLANK(shopping_behavior_updated[Customer ID])</f>
        <v>0</v>
      </c>
      <c r="U2932" s="3">
        <f>IF(IFERROR(VLOOKUP(shopping_behavior_updated[[#This Row],[Customer ID]],A2933:$A$3902,1,FALSE),0),1,0)</f>
        <v>0</v>
      </c>
    </row>
    <row r="2933" spans="1:21" x14ac:dyDescent="0.2">
      <c r="A2933" s="3">
        <v>2932</v>
      </c>
      <c r="B2933" s="3">
        <v>36</v>
      </c>
      <c r="C2933" s="3" t="s">
        <v>152</v>
      </c>
      <c r="D2933" s="3" t="s">
        <v>105</v>
      </c>
      <c r="E2933" s="3" t="s">
        <v>66</v>
      </c>
      <c r="F2933" s="3">
        <v>31</v>
      </c>
      <c r="G2933" s="3" t="s">
        <v>89</v>
      </c>
      <c r="H2933" s="3" t="s">
        <v>43</v>
      </c>
      <c r="I2933" s="3" t="s">
        <v>135</v>
      </c>
      <c r="J2933" s="3" t="s">
        <v>56</v>
      </c>
      <c r="K2933" s="3">
        <v>45</v>
      </c>
      <c r="L2933" s="3" t="s">
        <v>151</v>
      </c>
      <c r="M2933" s="3" t="str">
        <f>IF(shopping_behavior_updated[[#This Row],[Subscription Status]]="","desconocido",shopping_behavior_updated[[#This Row],[Subscription Status]])</f>
        <v>No</v>
      </c>
      <c r="N2933" s="3" t="s">
        <v>69</v>
      </c>
      <c r="O2933" s="3" t="s">
        <v>151</v>
      </c>
      <c r="P2933" s="3" t="s">
        <v>151</v>
      </c>
      <c r="Q2933" s="3">
        <v>49</v>
      </c>
      <c r="R2933" s="3" t="s">
        <v>38</v>
      </c>
      <c r="S2933" s="3" t="s">
        <v>75</v>
      </c>
      <c r="T2933" s="3">
        <f>COUNTBLANK(shopping_behavior_updated[Customer ID])</f>
        <v>0</v>
      </c>
      <c r="U2933" s="3">
        <f>IF(IFERROR(VLOOKUP(shopping_behavior_updated[[#This Row],[Customer ID]],A2934:$A$3902,1,FALSE),0),1,0)</f>
        <v>0</v>
      </c>
    </row>
    <row r="2934" spans="1:21" x14ac:dyDescent="0.2">
      <c r="A2934" s="3">
        <v>2933</v>
      </c>
      <c r="B2934" s="3">
        <v>65</v>
      </c>
      <c r="C2934" s="3" t="s">
        <v>152</v>
      </c>
      <c r="D2934" s="3" t="s">
        <v>131</v>
      </c>
      <c r="E2934" s="3" t="s">
        <v>66</v>
      </c>
      <c r="F2934" s="3">
        <v>88</v>
      </c>
      <c r="G2934" s="3" t="s">
        <v>119</v>
      </c>
      <c r="H2934" s="3" t="s">
        <v>22</v>
      </c>
      <c r="I2934" s="3" t="s">
        <v>93</v>
      </c>
      <c r="J2934" s="3" t="s">
        <v>36</v>
      </c>
      <c r="K2934" s="3">
        <v>39</v>
      </c>
      <c r="L2934" s="3" t="s">
        <v>151</v>
      </c>
      <c r="M2934" s="3" t="str">
        <f>IF(shopping_behavior_updated[[#This Row],[Subscription Status]]="","desconocido",shopping_behavior_updated[[#This Row],[Subscription Status]])</f>
        <v>No</v>
      </c>
      <c r="N2934" s="3" t="s">
        <v>26</v>
      </c>
      <c r="O2934" s="3" t="s">
        <v>151</v>
      </c>
      <c r="P2934" s="3" t="s">
        <v>151</v>
      </c>
      <c r="Q2934" s="3">
        <v>3</v>
      </c>
      <c r="R2934" s="3" t="s">
        <v>45</v>
      </c>
      <c r="S2934" s="3" t="s">
        <v>57</v>
      </c>
      <c r="T2934" s="3">
        <f>COUNTBLANK(shopping_behavior_updated[Customer ID])</f>
        <v>0</v>
      </c>
      <c r="U2934" s="3">
        <f>IF(IFERROR(VLOOKUP(shopping_behavior_updated[[#This Row],[Customer ID]],A2935:$A$3902,1,FALSE),0),1,0)</f>
        <v>0</v>
      </c>
    </row>
    <row r="2935" spans="1:21" x14ac:dyDescent="0.2">
      <c r="A2935" s="3">
        <v>2934</v>
      </c>
      <c r="B2935" s="3">
        <v>27</v>
      </c>
      <c r="C2935" s="3" t="s">
        <v>152</v>
      </c>
      <c r="D2935" s="3" t="s">
        <v>123</v>
      </c>
      <c r="E2935" s="3" t="s">
        <v>66</v>
      </c>
      <c r="F2935" s="3">
        <v>52</v>
      </c>
      <c r="G2935" s="3" t="s">
        <v>114</v>
      </c>
      <c r="H2935" s="3" t="s">
        <v>43</v>
      </c>
      <c r="I2935" s="3" t="s">
        <v>109</v>
      </c>
      <c r="J2935" s="3" t="s">
        <v>52</v>
      </c>
      <c r="K2935" s="3">
        <v>38</v>
      </c>
      <c r="L2935" s="3" t="s">
        <v>151</v>
      </c>
      <c r="M2935" s="3" t="str">
        <f>IF(shopping_behavior_updated[[#This Row],[Subscription Status]]="","desconocido",shopping_behavior_updated[[#This Row],[Subscription Status]])</f>
        <v>No</v>
      </c>
      <c r="N2935" s="3" t="s">
        <v>53</v>
      </c>
      <c r="O2935" s="3" t="s">
        <v>151</v>
      </c>
      <c r="P2935" s="3" t="s">
        <v>151</v>
      </c>
      <c r="Q2935" s="3">
        <v>28</v>
      </c>
      <c r="R2935" s="3" t="s">
        <v>27</v>
      </c>
      <c r="S2935" s="3" t="s">
        <v>87</v>
      </c>
      <c r="T2935" s="3">
        <f>COUNTBLANK(shopping_behavior_updated[Customer ID])</f>
        <v>0</v>
      </c>
      <c r="U2935" s="3">
        <f>IF(IFERROR(VLOOKUP(shopping_behavior_updated[[#This Row],[Customer ID]],A2936:$A$3902,1,FALSE),0),1,0)</f>
        <v>0</v>
      </c>
    </row>
    <row r="2936" spans="1:21" x14ac:dyDescent="0.2">
      <c r="A2936" s="3">
        <v>2935</v>
      </c>
      <c r="B2936" s="3">
        <v>38</v>
      </c>
      <c r="C2936" s="3" t="s">
        <v>152</v>
      </c>
      <c r="D2936" s="3" t="s">
        <v>142</v>
      </c>
      <c r="E2936" s="3" t="s">
        <v>66</v>
      </c>
      <c r="F2936" s="3">
        <v>22</v>
      </c>
      <c r="G2936" s="3" t="s">
        <v>134</v>
      </c>
      <c r="H2936" s="3" t="s">
        <v>43</v>
      </c>
      <c r="I2936" s="3" t="s">
        <v>120</v>
      </c>
      <c r="J2936" s="3" t="s">
        <v>56</v>
      </c>
      <c r="K2936" s="3">
        <v>47</v>
      </c>
      <c r="L2936" s="3" t="s">
        <v>151</v>
      </c>
      <c r="M2936" s="3" t="str">
        <f>IF(shopping_behavior_updated[[#This Row],[Subscription Status]]="","desconocido",shopping_behavior_updated[[#This Row],[Subscription Status]])</f>
        <v>No</v>
      </c>
      <c r="N2936" s="3" t="s">
        <v>44</v>
      </c>
      <c r="O2936" s="3" t="s">
        <v>151</v>
      </c>
      <c r="P2936" s="3" t="s">
        <v>151</v>
      </c>
      <c r="Q2936" s="3">
        <v>41</v>
      </c>
      <c r="R2936" s="3" t="s">
        <v>74</v>
      </c>
      <c r="S2936" s="3" t="s">
        <v>57</v>
      </c>
      <c r="T2936" s="3">
        <f>COUNTBLANK(shopping_behavior_updated[Customer ID])</f>
        <v>0</v>
      </c>
      <c r="U2936" s="3">
        <f>IF(IFERROR(VLOOKUP(shopping_behavior_updated[[#This Row],[Customer ID]],A2937:$A$3902,1,FALSE),0),1,0)</f>
        <v>0</v>
      </c>
    </row>
    <row r="2937" spans="1:21" x14ac:dyDescent="0.2">
      <c r="A2937" s="3">
        <v>2936</v>
      </c>
      <c r="B2937" s="3">
        <v>58</v>
      </c>
      <c r="C2937" s="3" t="s">
        <v>152</v>
      </c>
      <c r="D2937" s="3" t="s">
        <v>49</v>
      </c>
      <c r="E2937" s="3" t="s">
        <v>41</v>
      </c>
      <c r="F2937" s="3">
        <v>27</v>
      </c>
      <c r="G2937" s="3" t="s">
        <v>97</v>
      </c>
      <c r="H2937" s="3" t="s">
        <v>91</v>
      </c>
      <c r="I2937" s="3" t="s">
        <v>23</v>
      </c>
      <c r="J2937" s="3" t="s">
        <v>36</v>
      </c>
      <c r="K2937" s="3">
        <v>46</v>
      </c>
      <c r="L2937" s="3" t="s">
        <v>151</v>
      </c>
      <c r="M2937" s="3" t="str">
        <f>IF(shopping_behavior_updated[[#This Row],[Subscription Status]]="","desconocido",shopping_behavior_updated[[#This Row],[Subscription Status]])</f>
        <v>No</v>
      </c>
      <c r="N2937" s="3" t="s">
        <v>53</v>
      </c>
      <c r="O2937" s="3" t="s">
        <v>151</v>
      </c>
      <c r="P2937" s="3" t="s">
        <v>151</v>
      </c>
      <c r="Q2937" s="3">
        <v>11</v>
      </c>
      <c r="R2937" s="3" t="s">
        <v>27</v>
      </c>
      <c r="S2937" s="3" t="s">
        <v>39</v>
      </c>
      <c r="T2937" s="3">
        <f>COUNTBLANK(shopping_behavior_updated[Customer ID])</f>
        <v>0</v>
      </c>
      <c r="U2937" s="3">
        <f>IF(IFERROR(VLOOKUP(shopping_behavior_updated[[#This Row],[Customer ID]],A2938:$A$3902,1,FALSE),0),1,0)</f>
        <v>0</v>
      </c>
    </row>
    <row r="2938" spans="1:21" x14ac:dyDescent="0.2">
      <c r="A2938" s="3">
        <v>2937</v>
      </c>
      <c r="B2938" s="3">
        <v>31</v>
      </c>
      <c r="C2938" s="3" t="s">
        <v>152</v>
      </c>
      <c r="D2938" s="3" t="s">
        <v>86</v>
      </c>
      <c r="E2938" s="3" t="s">
        <v>20</v>
      </c>
      <c r="F2938" s="3">
        <v>34</v>
      </c>
      <c r="G2938" s="3" t="s">
        <v>148</v>
      </c>
      <c r="H2938" s="3" t="s">
        <v>43</v>
      </c>
      <c r="I2938" s="3" t="s">
        <v>51</v>
      </c>
      <c r="J2938" s="3" t="s">
        <v>36</v>
      </c>
      <c r="K2938" s="3">
        <v>36</v>
      </c>
      <c r="L2938" s="3" t="s">
        <v>151</v>
      </c>
      <c r="M2938" s="3" t="str">
        <f>IF(shopping_behavior_updated[[#This Row],[Subscription Status]]="","desconocido",shopping_behavior_updated[[#This Row],[Subscription Status]])</f>
        <v>No</v>
      </c>
      <c r="N2938" s="3" t="s">
        <v>26</v>
      </c>
      <c r="O2938" s="3" t="s">
        <v>151</v>
      </c>
      <c r="P2938" s="3" t="s">
        <v>151</v>
      </c>
      <c r="Q2938" s="3">
        <v>46</v>
      </c>
      <c r="R2938" s="3" t="s">
        <v>45</v>
      </c>
      <c r="S2938" s="3" t="s">
        <v>39</v>
      </c>
      <c r="T2938" s="3">
        <f>COUNTBLANK(shopping_behavior_updated[Customer ID])</f>
        <v>0</v>
      </c>
      <c r="U2938" s="3">
        <f>IF(IFERROR(VLOOKUP(shopping_behavior_updated[[#This Row],[Customer ID]],A2939:$A$3902,1,FALSE),0),1,0)</f>
        <v>0</v>
      </c>
    </row>
    <row r="2939" spans="1:21" x14ac:dyDescent="0.2">
      <c r="A2939" s="3">
        <v>2938</v>
      </c>
      <c r="B2939" s="3">
        <v>28</v>
      </c>
      <c r="C2939" s="3" t="s">
        <v>152</v>
      </c>
      <c r="D2939" s="3" t="s">
        <v>65</v>
      </c>
      <c r="E2939" s="3" t="s">
        <v>66</v>
      </c>
      <c r="F2939" s="3">
        <v>39</v>
      </c>
      <c r="G2939" s="3" t="s">
        <v>63</v>
      </c>
      <c r="H2939" s="3" t="s">
        <v>43</v>
      </c>
      <c r="I2939" s="3" t="s">
        <v>51</v>
      </c>
      <c r="J2939" s="3" t="s">
        <v>36</v>
      </c>
      <c r="K2939" s="3">
        <v>43</v>
      </c>
      <c r="L2939" s="3" t="s">
        <v>151</v>
      </c>
      <c r="M2939" s="3" t="str">
        <f>IF(shopping_behavior_updated[[#This Row],[Subscription Status]]="","desconocido",shopping_behavior_updated[[#This Row],[Subscription Status]])</f>
        <v>No</v>
      </c>
      <c r="N2939" s="3" t="s">
        <v>69</v>
      </c>
      <c r="O2939" s="3" t="s">
        <v>151</v>
      </c>
      <c r="P2939" s="3" t="s">
        <v>151</v>
      </c>
      <c r="Q2939" s="3">
        <v>15</v>
      </c>
      <c r="R2939" s="3" t="s">
        <v>38</v>
      </c>
      <c r="S2939" s="3" t="s">
        <v>39</v>
      </c>
      <c r="T2939" s="3">
        <f>COUNTBLANK(shopping_behavior_updated[Customer ID])</f>
        <v>0</v>
      </c>
      <c r="U2939" s="3">
        <f>IF(IFERROR(VLOOKUP(shopping_behavior_updated[[#This Row],[Customer ID]],A2940:$A$3902,1,FALSE),0),1,0)</f>
        <v>0</v>
      </c>
    </row>
    <row r="2940" spans="1:21" x14ac:dyDescent="0.2">
      <c r="A2940" s="3">
        <v>2939</v>
      </c>
      <c r="B2940" s="3">
        <v>28</v>
      </c>
      <c r="C2940" s="3" t="s">
        <v>152</v>
      </c>
      <c r="D2940" s="3" t="s">
        <v>88</v>
      </c>
      <c r="E2940" s="3" t="s">
        <v>66</v>
      </c>
      <c r="F2940" s="3">
        <v>53</v>
      </c>
      <c r="G2940" s="3" t="s">
        <v>30</v>
      </c>
      <c r="H2940" s="3" t="s">
        <v>43</v>
      </c>
      <c r="I2940" s="3" t="s">
        <v>82</v>
      </c>
      <c r="J2940" s="3" t="s">
        <v>56</v>
      </c>
      <c r="K2940" s="3">
        <v>3</v>
      </c>
      <c r="L2940" s="3" t="s">
        <v>151</v>
      </c>
      <c r="M2940" s="3" t="str">
        <f>IF(shopping_behavior_updated[[#This Row],[Subscription Status]]="","desconocido",shopping_behavior_updated[[#This Row],[Subscription Status]])</f>
        <v>No</v>
      </c>
      <c r="N2940" s="3" t="s">
        <v>53</v>
      </c>
      <c r="O2940" s="3" t="s">
        <v>151</v>
      </c>
      <c r="P2940" s="3" t="s">
        <v>151</v>
      </c>
      <c r="Q2940" s="3">
        <v>15</v>
      </c>
      <c r="R2940" s="3" t="s">
        <v>32</v>
      </c>
      <c r="S2940" s="3" t="s">
        <v>87</v>
      </c>
      <c r="T2940" s="3">
        <f>COUNTBLANK(shopping_behavior_updated[Customer ID])</f>
        <v>0</v>
      </c>
      <c r="U2940" s="3">
        <f>IF(IFERROR(VLOOKUP(shopping_behavior_updated[[#This Row],[Customer ID]],A2941:$A$3902,1,FALSE),0),1,0)</f>
        <v>0</v>
      </c>
    </row>
    <row r="2941" spans="1:21" x14ac:dyDescent="0.2">
      <c r="A2941" s="3">
        <v>2940</v>
      </c>
      <c r="B2941" s="3">
        <v>32</v>
      </c>
      <c r="C2941" s="3" t="s">
        <v>152</v>
      </c>
      <c r="D2941" s="3" t="s">
        <v>29</v>
      </c>
      <c r="E2941" s="3" t="s">
        <v>20</v>
      </c>
      <c r="F2941" s="3">
        <v>46</v>
      </c>
      <c r="G2941" s="3" t="s">
        <v>21</v>
      </c>
      <c r="H2941" s="3" t="s">
        <v>43</v>
      </c>
      <c r="I2941" s="3" t="s">
        <v>117</v>
      </c>
      <c r="J2941" s="3" t="s">
        <v>24</v>
      </c>
      <c r="K2941" s="3">
        <v>43</v>
      </c>
      <c r="L2941" s="3" t="s">
        <v>151</v>
      </c>
      <c r="M2941" s="3" t="str">
        <f>IF(shopping_behavior_updated[[#This Row],[Subscription Status]]="","desconocido",shopping_behavior_updated[[#This Row],[Subscription Status]])</f>
        <v>No</v>
      </c>
      <c r="N2941" s="3" t="s">
        <v>26</v>
      </c>
      <c r="O2941" s="3" t="s">
        <v>151</v>
      </c>
      <c r="P2941" s="3" t="s">
        <v>151</v>
      </c>
      <c r="Q2941" s="3">
        <v>34</v>
      </c>
      <c r="R2941" s="3" t="s">
        <v>27</v>
      </c>
      <c r="S2941" s="3" t="s">
        <v>39</v>
      </c>
      <c r="T2941" s="3">
        <f>COUNTBLANK(shopping_behavior_updated[Customer ID])</f>
        <v>0</v>
      </c>
      <c r="U2941" s="3">
        <f>IF(IFERROR(VLOOKUP(shopping_behavior_updated[[#This Row],[Customer ID]],A2942:$A$3902,1,FALSE),0),1,0)</f>
        <v>0</v>
      </c>
    </row>
    <row r="2942" spans="1:21" x14ac:dyDescent="0.2">
      <c r="A2942" s="3">
        <v>2941</v>
      </c>
      <c r="B2942" s="3">
        <v>61</v>
      </c>
      <c r="C2942" s="3" t="s">
        <v>152</v>
      </c>
      <c r="D2942" s="3" t="s">
        <v>65</v>
      </c>
      <c r="E2942" s="3" t="s">
        <v>66</v>
      </c>
      <c r="F2942" s="3">
        <v>85</v>
      </c>
      <c r="G2942" s="3" t="s">
        <v>34</v>
      </c>
      <c r="H2942" s="3" t="s">
        <v>22</v>
      </c>
      <c r="I2942" s="3" t="s">
        <v>117</v>
      </c>
      <c r="J2942" s="3" t="s">
        <v>52</v>
      </c>
      <c r="K2942" s="3">
        <v>48</v>
      </c>
      <c r="L2942" s="3" t="s">
        <v>151</v>
      </c>
      <c r="M2942" s="3" t="str">
        <f>IF(shopping_behavior_updated[[#This Row],[Subscription Status]]="","desconocido",shopping_behavior_updated[[#This Row],[Subscription Status]])</f>
        <v>No</v>
      </c>
      <c r="N2942" s="3" t="s">
        <v>44</v>
      </c>
      <c r="O2942" s="3" t="s">
        <v>151</v>
      </c>
      <c r="P2942" s="3" t="s">
        <v>151</v>
      </c>
      <c r="Q2942" s="3">
        <v>13</v>
      </c>
      <c r="R2942" s="3" t="s">
        <v>32</v>
      </c>
      <c r="S2942" s="3" t="s">
        <v>87</v>
      </c>
      <c r="T2942" s="3">
        <f>COUNTBLANK(shopping_behavior_updated[Customer ID])</f>
        <v>0</v>
      </c>
      <c r="U2942" s="3">
        <f>IF(IFERROR(VLOOKUP(shopping_behavior_updated[[#This Row],[Customer ID]],A2943:$A$3902,1,FALSE),0),1,0)</f>
        <v>0</v>
      </c>
    </row>
    <row r="2943" spans="1:21" x14ac:dyDescent="0.2">
      <c r="A2943" s="3">
        <v>2942</v>
      </c>
      <c r="B2943" s="3">
        <v>38</v>
      </c>
      <c r="C2943" s="3" t="s">
        <v>152</v>
      </c>
      <c r="D2943" s="3" t="s">
        <v>86</v>
      </c>
      <c r="E2943" s="3" t="s">
        <v>20</v>
      </c>
      <c r="F2943" s="3">
        <v>86</v>
      </c>
      <c r="G2943" s="3" t="s">
        <v>137</v>
      </c>
      <c r="H2943" s="3" t="s">
        <v>22</v>
      </c>
      <c r="I2943" s="3" t="s">
        <v>72</v>
      </c>
      <c r="J2943" s="3" t="s">
        <v>36</v>
      </c>
      <c r="K2943" s="3">
        <v>37</v>
      </c>
      <c r="L2943" s="3" t="s">
        <v>151</v>
      </c>
      <c r="M2943" s="3" t="str">
        <f>IF(shopping_behavior_updated[[#This Row],[Subscription Status]]="","desconocido",shopping_behavior_updated[[#This Row],[Subscription Status]])</f>
        <v>No</v>
      </c>
      <c r="N2943" s="3" t="s">
        <v>37</v>
      </c>
      <c r="O2943" s="3" t="s">
        <v>151</v>
      </c>
      <c r="P2943" s="3" t="s">
        <v>151</v>
      </c>
      <c r="Q2943" s="3">
        <v>27</v>
      </c>
      <c r="R2943" s="3" t="s">
        <v>45</v>
      </c>
      <c r="S2943" s="3" t="s">
        <v>87</v>
      </c>
      <c r="T2943" s="3">
        <f>COUNTBLANK(shopping_behavior_updated[Customer ID])</f>
        <v>0</v>
      </c>
      <c r="U2943" s="3">
        <f>IF(IFERROR(VLOOKUP(shopping_behavior_updated[[#This Row],[Customer ID]],A2944:$A$3902,1,FALSE),0),1,0)</f>
        <v>0</v>
      </c>
    </row>
    <row r="2944" spans="1:21" x14ac:dyDescent="0.2">
      <c r="A2944" s="3">
        <v>2943</v>
      </c>
      <c r="B2944" s="3">
        <v>54</v>
      </c>
      <c r="C2944" s="3" t="s">
        <v>152</v>
      </c>
      <c r="D2944" s="3" t="s">
        <v>124</v>
      </c>
      <c r="E2944" s="3" t="s">
        <v>20</v>
      </c>
      <c r="F2944" s="3">
        <v>63</v>
      </c>
      <c r="G2944" s="3" t="s">
        <v>76</v>
      </c>
      <c r="H2944" s="3" t="s">
        <v>43</v>
      </c>
      <c r="I2944" s="3" t="s">
        <v>109</v>
      </c>
      <c r="J2944" s="3" t="s">
        <v>52</v>
      </c>
      <c r="K2944" s="3">
        <v>26</v>
      </c>
      <c r="L2944" s="3" t="s">
        <v>151</v>
      </c>
      <c r="M2944" s="3" t="str">
        <f>IF(shopping_behavior_updated[[#This Row],[Subscription Status]]="","desconocido",shopping_behavior_updated[[#This Row],[Subscription Status]])</f>
        <v>No</v>
      </c>
      <c r="N2944" s="3" t="s">
        <v>37</v>
      </c>
      <c r="O2944" s="3" t="s">
        <v>151</v>
      </c>
      <c r="P2944" s="3" t="s">
        <v>151</v>
      </c>
      <c r="Q2944" s="3">
        <v>37</v>
      </c>
      <c r="R2944" s="3" t="s">
        <v>74</v>
      </c>
      <c r="S2944" s="3" t="s">
        <v>39</v>
      </c>
      <c r="T2944" s="3">
        <f>COUNTBLANK(shopping_behavior_updated[Customer ID])</f>
        <v>0</v>
      </c>
      <c r="U2944" s="3">
        <f>IF(IFERROR(VLOOKUP(shopping_behavior_updated[[#This Row],[Customer ID]],A2945:$A$3902,1,FALSE),0),1,0)</f>
        <v>0</v>
      </c>
    </row>
    <row r="2945" spans="1:21" x14ac:dyDescent="0.2">
      <c r="A2945" s="3">
        <v>2944</v>
      </c>
      <c r="B2945" s="3">
        <v>29</v>
      </c>
      <c r="C2945" s="3" t="s">
        <v>152</v>
      </c>
      <c r="D2945" s="3" t="s">
        <v>54</v>
      </c>
      <c r="E2945" s="3" t="s">
        <v>20</v>
      </c>
      <c r="F2945" s="3">
        <v>44</v>
      </c>
      <c r="G2945" s="3" t="s">
        <v>140</v>
      </c>
      <c r="H2945" s="3" t="s">
        <v>43</v>
      </c>
      <c r="I2945" s="3" t="s">
        <v>120</v>
      </c>
      <c r="J2945" s="3" t="s">
        <v>36</v>
      </c>
      <c r="K2945" s="3">
        <v>34</v>
      </c>
      <c r="L2945" s="3" t="s">
        <v>151</v>
      </c>
      <c r="M2945" s="3" t="str">
        <f>IF(shopping_behavior_updated[[#This Row],[Subscription Status]]="","desconocido",shopping_behavior_updated[[#This Row],[Subscription Status]])</f>
        <v>No</v>
      </c>
      <c r="N2945" s="3" t="s">
        <v>53</v>
      </c>
      <c r="O2945" s="3" t="s">
        <v>151</v>
      </c>
      <c r="P2945" s="3" t="s">
        <v>151</v>
      </c>
      <c r="Q2945" s="3">
        <v>37</v>
      </c>
      <c r="R2945" s="3" t="s">
        <v>38</v>
      </c>
      <c r="S2945" s="3" t="s">
        <v>87</v>
      </c>
      <c r="T2945" s="3">
        <f>COUNTBLANK(shopping_behavior_updated[Customer ID])</f>
        <v>0</v>
      </c>
      <c r="U2945" s="3">
        <f>IF(IFERROR(VLOOKUP(shopping_behavior_updated[[#This Row],[Customer ID]],A2946:$A$3902,1,FALSE),0),1,0)</f>
        <v>0</v>
      </c>
    </row>
    <row r="2946" spans="1:21" x14ac:dyDescent="0.2">
      <c r="A2946" s="3">
        <v>2945</v>
      </c>
      <c r="B2946" s="3">
        <v>50</v>
      </c>
      <c r="C2946" s="3" t="s">
        <v>152</v>
      </c>
      <c r="D2946" s="3" t="s">
        <v>49</v>
      </c>
      <c r="E2946" s="3" t="s">
        <v>41</v>
      </c>
      <c r="F2946" s="3">
        <v>95</v>
      </c>
      <c r="G2946" s="3" t="s">
        <v>83</v>
      </c>
      <c r="H2946" s="3" t="s">
        <v>91</v>
      </c>
      <c r="I2946" s="3" t="s">
        <v>108</v>
      </c>
      <c r="J2946" s="3" t="s">
        <v>52</v>
      </c>
      <c r="K2946" s="3">
        <v>39</v>
      </c>
      <c r="L2946" s="3" t="s">
        <v>151</v>
      </c>
      <c r="M2946" s="3" t="str">
        <f>IF(shopping_behavior_updated[[#This Row],[Subscription Status]]="","desconocido",shopping_behavior_updated[[#This Row],[Subscription Status]])</f>
        <v>No</v>
      </c>
      <c r="N2946" s="3" t="s">
        <v>37</v>
      </c>
      <c r="O2946" s="3" t="s">
        <v>151</v>
      </c>
      <c r="P2946" s="3" t="s">
        <v>151</v>
      </c>
      <c r="Q2946" s="3">
        <v>4</v>
      </c>
      <c r="R2946" s="3" t="s">
        <v>27</v>
      </c>
      <c r="S2946" s="3" t="s">
        <v>96</v>
      </c>
      <c r="T2946" s="3">
        <f>COUNTBLANK(shopping_behavior_updated[Customer ID])</f>
        <v>0</v>
      </c>
      <c r="U2946" s="3">
        <f>IF(IFERROR(VLOOKUP(shopping_behavior_updated[[#This Row],[Customer ID]],A2947:$A$3902,1,FALSE),0),1,0)</f>
        <v>0</v>
      </c>
    </row>
    <row r="2947" spans="1:21" x14ac:dyDescent="0.2">
      <c r="A2947" s="3">
        <v>2946</v>
      </c>
      <c r="B2947" s="3">
        <v>32</v>
      </c>
      <c r="C2947" s="3" t="s">
        <v>152</v>
      </c>
      <c r="D2947" s="3" t="s">
        <v>132</v>
      </c>
      <c r="E2947" s="3" t="s">
        <v>66</v>
      </c>
      <c r="F2947" s="3">
        <v>49</v>
      </c>
      <c r="G2947" s="3" t="s">
        <v>78</v>
      </c>
      <c r="H2947" s="3" t="s">
        <v>43</v>
      </c>
      <c r="I2947" s="3" t="s">
        <v>60</v>
      </c>
      <c r="J2947" s="3" t="s">
        <v>52</v>
      </c>
      <c r="K2947" s="3">
        <v>48</v>
      </c>
      <c r="L2947" s="3" t="s">
        <v>151</v>
      </c>
      <c r="M2947" s="3" t="str">
        <f>IF(shopping_behavior_updated[[#This Row],[Subscription Status]]="","desconocido",shopping_behavior_updated[[#This Row],[Subscription Status]])</f>
        <v>No</v>
      </c>
      <c r="N2947" s="3" t="s">
        <v>37</v>
      </c>
      <c r="O2947" s="3" t="s">
        <v>151</v>
      </c>
      <c r="P2947" s="3" t="s">
        <v>151</v>
      </c>
      <c r="Q2947" s="3">
        <v>1</v>
      </c>
      <c r="R2947" s="3" t="s">
        <v>38</v>
      </c>
      <c r="S2947" s="3" t="s">
        <v>96</v>
      </c>
      <c r="T2947" s="3">
        <f>COUNTBLANK(shopping_behavior_updated[Customer ID])</f>
        <v>0</v>
      </c>
      <c r="U2947" s="3">
        <f>IF(IFERROR(VLOOKUP(shopping_behavior_updated[[#This Row],[Customer ID]],A2948:$A$3902,1,FALSE),0),1,0)</f>
        <v>0</v>
      </c>
    </row>
    <row r="2948" spans="1:21" x14ac:dyDescent="0.2">
      <c r="A2948" s="3">
        <v>2947</v>
      </c>
      <c r="B2948" s="3">
        <v>38</v>
      </c>
      <c r="C2948" s="3" t="s">
        <v>152</v>
      </c>
      <c r="D2948" s="3" t="s">
        <v>94</v>
      </c>
      <c r="E2948" s="3" t="s">
        <v>20</v>
      </c>
      <c r="F2948" s="3">
        <v>77</v>
      </c>
      <c r="G2948" s="3" t="s">
        <v>76</v>
      </c>
      <c r="H2948" s="3" t="s">
        <v>22</v>
      </c>
      <c r="I2948" s="3" t="s">
        <v>72</v>
      </c>
      <c r="J2948" s="3" t="s">
        <v>36</v>
      </c>
      <c r="K2948" s="3">
        <v>28</v>
      </c>
      <c r="L2948" s="3" t="s">
        <v>151</v>
      </c>
      <c r="M2948" s="3" t="str">
        <f>IF(shopping_behavior_updated[[#This Row],[Subscription Status]]="","desconocido",shopping_behavior_updated[[#This Row],[Subscription Status]])</f>
        <v>No</v>
      </c>
      <c r="N2948" s="3" t="s">
        <v>37</v>
      </c>
      <c r="O2948" s="3" t="s">
        <v>151</v>
      </c>
      <c r="P2948" s="3" t="s">
        <v>151</v>
      </c>
      <c r="Q2948" s="3">
        <v>29</v>
      </c>
      <c r="R2948" s="3" t="s">
        <v>74</v>
      </c>
      <c r="S2948" s="3" t="s">
        <v>57</v>
      </c>
      <c r="T2948" s="3">
        <f>COUNTBLANK(shopping_behavior_updated[Customer ID])</f>
        <v>0</v>
      </c>
      <c r="U2948" s="3">
        <f>IF(IFERROR(VLOOKUP(shopping_behavior_updated[[#This Row],[Customer ID]],A2949:$A$3902,1,FALSE),0),1,0)</f>
        <v>0</v>
      </c>
    </row>
    <row r="2949" spans="1:21" x14ac:dyDescent="0.2">
      <c r="A2949" s="3">
        <v>2948</v>
      </c>
      <c r="B2949" s="3">
        <v>52</v>
      </c>
      <c r="C2949" s="3" t="s">
        <v>152</v>
      </c>
      <c r="D2949" s="3" t="s">
        <v>105</v>
      </c>
      <c r="E2949" s="3" t="s">
        <v>66</v>
      </c>
      <c r="F2949" s="3">
        <v>63</v>
      </c>
      <c r="G2949" s="3" t="s">
        <v>144</v>
      </c>
      <c r="H2949" s="3" t="s">
        <v>22</v>
      </c>
      <c r="I2949" s="3" t="s">
        <v>99</v>
      </c>
      <c r="J2949" s="3" t="s">
        <v>36</v>
      </c>
      <c r="K2949" s="3">
        <v>44</v>
      </c>
      <c r="L2949" s="3" t="s">
        <v>151</v>
      </c>
      <c r="M2949" s="3" t="str">
        <f>IF(shopping_behavior_updated[[#This Row],[Subscription Status]]="","desconocido",shopping_behavior_updated[[#This Row],[Subscription Status]])</f>
        <v>No</v>
      </c>
      <c r="N2949" s="3" t="s">
        <v>53</v>
      </c>
      <c r="O2949" s="3" t="s">
        <v>151</v>
      </c>
      <c r="P2949" s="3" t="s">
        <v>151</v>
      </c>
      <c r="Q2949" s="3">
        <v>50</v>
      </c>
      <c r="R2949" s="3" t="s">
        <v>27</v>
      </c>
      <c r="S2949" s="3" t="s">
        <v>48</v>
      </c>
      <c r="T2949" s="3">
        <f>COUNTBLANK(shopping_behavior_updated[Customer ID])</f>
        <v>0</v>
      </c>
      <c r="U2949" s="3">
        <f>IF(IFERROR(VLOOKUP(shopping_behavior_updated[[#This Row],[Customer ID]],A2950:$A$3902,1,FALSE),0),1,0)</f>
        <v>0</v>
      </c>
    </row>
    <row r="2950" spans="1:21" x14ac:dyDescent="0.2">
      <c r="A2950" s="3">
        <v>2949</v>
      </c>
      <c r="B2950" s="3">
        <v>61</v>
      </c>
      <c r="C2950" s="3" t="s">
        <v>152</v>
      </c>
      <c r="D2950" s="3" t="s">
        <v>94</v>
      </c>
      <c r="E2950" s="3" t="s">
        <v>20</v>
      </c>
      <c r="F2950" s="3">
        <v>83</v>
      </c>
      <c r="G2950" s="3" t="s">
        <v>128</v>
      </c>
      <c r="H2950" s="3" t="s">
        <v>43</v>
      </c>
      <c r="I2950" s="3" t="s">
        <v>82</v>
      </c>
      <c r="J2950" s="3" t="s">
        <v>24</v>
      </c>
      <c r="K2950" s="3">
        <v>31</v>
      </c>
      <c r="L2950" s="3" t="s">
        <v>151</v>
      </c>
      <c r="M2950" s="3" t="str">
        <f>IF(shopping_behavior_updated[[#This Row],[Subscription Status]]="","desconocido",shopping_behavior_updated[[#This Row],[Subscription Status]])</f>
        <v>No</v>
      </c>
      <c r="N2950" s="3" t="s">
        <v>53</v>
      </c>
      <c r="O2950" s="3" t="s">
        <v>151</v>
      </c>
      <c r="P2950" s="3" t="s">
        <v>151</v>
      </c>
      <c r="Q2950" s="3">
        <v>38</v>
      </c>
      <c r="R2950" s="3" t="s">
        <v>85</v>
      </c>
      <c r="S2950" s="3" t="s">
        <v>75</v>
      </c>
      <c r="T2950" s="3">
        <f>COUNTBLANK(shopping_behavior_updated[Customer ID])</f>
        <v>0</v>
      </c>
      <c r="U2950" s="3">
        <f>IF(IFERROR(VLOOKUP(shopping_behavior_updated[[#This Row],[Customer ID]],A2951:$A$3902,1,FALSE),0),1,0)</f>
        <v>0</v>
      </c>
    </row>
    <row r="2951" spans="1:21" x14ac:dyDescent="0.2">
      <c r="A2951" s="3">
        <v>2950</v>
      </c>
      <c r="B2951" s="3">
        <v>25</v>
      </c>
      <c r="C2951" s="3" t="s">
        <v>152</v>
      </c>
      <c r="D2951" s="3" t="s">
        <v>105</v>
      </c>
      <c r="E2951" s="3" t="s">
        <v>66</v>
      </c>
      <c r="F2951" s="3">
        <v>93</v>
      </c>
      <c r="G2951" s="3" t="s">
        <v>145</v>
      </c>
      <c r="H2951" s="3" t="s">
        <v>43</v>
      </c>
      <c r="I2951" s="3" t="s">
        <v>99</v>
      </c>
      <c r="J2951" s="3" t="s">
        <v>36</v>
      </c>
      <c r="K2951" s="3">
        <v>38</v>
      </c>
      <c r="L2951" s="3" t="s">
        <v>151</v>
      </c>
      <c r="M2951" s="3" t="str">
        <f>IF(shopping_behavior_updated[[#This Row],[Subscription Status]]="","desconocido",shopping_behavior_updated[[#This Row],[Subscription Status]])</f>
        <v>No</v>
      </c>
      <c r="N2951" s="3" t="s">
        <v>73</v>
      </c>
      <c r="O2951" s="3" t="s">
        <v>151</v>
      </c>
      <c r="P2951" s="3" t="s">
        <v>151</v>
      </c>
      <c r="Q2951" s="3">
        <v>15</v>
      </c>
      <c r="R2951" s="3" t="s">
        <v>45</v>
      </c>
      <c r="S2951" s="3" t="s">
        <v>48</v>
      </c>
      <c r="T2951" s="3">
        <f>COUNTBLANK(shopping_behavior_updated[Customer ID])</f>
        <v>0</v>
      </c>
      <c r="U2951" s="3">
        <f>IF(IFERROR(VLOOKUP(shopping_behavior_updated[[#This Row],[Customer ID]],A2952:$A$3902,1,FALSE),0),1,0)</f>
        <v>0</v>
      </c>
    </row>
    <row r="2952" spans="1:21" x14ac:dyDescent="0.2">
      <c r="A2952" s="3">
        <v>2951</v>
      </c>
      <c r="B2952" s="3">
        <v>22</v>
      </c>
      <c r="C2952" s="3" t="s">
        <v>152</v>
      </c>
      <c r="D2952" s="3" t="s">
        <v>33</v>
      </c>
      <c r="E2952" s="3" t="s">
        <v>20</v>
      </c>
      <c r="F2952" s="3">
        <v>91</v>
      </c>
      <c r="G2952" s="3" t="s">
        <v>145</v>
      </c>
      <c r="H2952" s="3" t="s">
        <v>35</v>
      </c>
      <c r="I2952" s="3" t="s">
        <v>31</v>
      </c>
      <c r="J2952" s="3" t="s">
        <v>24</v>
      </c>
      <c r="K2952" s="3">
        <v>41</v>
      </c>
      <c r="L2952" s="3" t="s">
        <v>151</v>
      </c>
      <c r="M2952" s="3" t="str">
        <f>IF(shopping_behavior_updated[[#This Row],[Subscription Status]]="","desconocido",shopping_behavior_updated[[#This Row],[Subscription Status]])</f>
        <v>No</v>
      </c>
      <c r="N2952" s="3" t="s">
        <v>69</v>
      </c>
      <c r="O2952" s="3" t="s">
        <v>151</v>
      </c>
      <c r="P2952" s="3" t="s">
        <v>151</v>
      </c>
      <c r="Q2952" s="3">
        <v>44</v>
      </c>
      <c r="R2952" s="3" t="s">
        <v>85</v>
      </c>
      <c r="S2952" s="3" t="s">
        <v>96</v>
      </c>
      <c r="T2952" s="3">
        <f>COUNTBLANK(shopping_behavior_updated[Customer ID])</f>
        <v>0</v>
      </c>
      <c r="U2952" s="3">
        <f>IF(IFERROR(VLOOKUP(shopping_behavior_updated[[#This Row],[Customer ID]],A2953:$A$3902,1,FALSE),0),1,0)</f>
        <v>0</v>
      </c>
    </row>
    <row r="2953" spans="1:21" x14ac:dyDescent="0.2">
      <c r="A2953" s="3">
        <v>2952</v>
      </c>
      <c r="B2953" s="3">
        <v>47</v>
      </c>
      <c r="C2953" s="3" t="s">
        <v>152</v>
      </c>
      <c r="D2953" s="3" t="s">
        <v>118</v>
      </c>
      <c r="E2953" s="3" t="s">
        <v>66</v>
      </c>
      <c r="F2953" s="3">
        <v>99</v>
      </c>
      <c r="G2953" s="3" t="s">
        <v>71</v>
      </c>
      <c r="H2953" s="3" t="s">
        <v>22</v>
      </c>
      <c r="I2953" s="3" t="s">
        <v>31</v>
      </c>
      <c r="J2953" s="3" t="s">
        <v>56</v>
      </c>
      <c r="K2953" s="3">
        <v>46</v>
      </c>
      <c r="L2953" s="3" t="s">
        <v>151</v>
      </c>
      <c r="M2953" s="3" t="str">
        <f>IF(shopping_behavior_updated[[#This Row],[Subscription Status]]="","desconocido",shopping_behavior_updated[[#This Row],[Subscription Status]])</f>
        <v>No</v>
      </c>
      <c r="N2953" s="3" t="s">
        <v>37</v>
      </c>
      <c r="O2953" s="3" t="s">
        <v>151</v>
      </c>
      <c r="P2953" s="3" t="s">
        <v>151</v>
      </c>
      <c r="Q2953" s="3">
        <v>14</v>
      </c>
      <c r="R2953" s="3" t="s">
        <v>32</v>
      </c>
      <c r="S2953" s="3" t="s">
        <v>39</v>
      </c>
      <c r="T2953" s="3">
        <f>COUNTBLANK(shopping_behavior_updated[Customer ID])</f>
        <v>0</v>
      </c>
      <c r="U2953" s="3">
        <f>IF(IFERROR(VLOOKUP(shopping_behavior_updated[[#This Row],[Customer ID]],A2954:$A$3902,1,FALSE),0),1,0)</f>
        <v>0</v>
      </c>
    </row>
    <row r="2954" spans="1:21" x14ac:dyDescent="0.2">
      <c r="A2954" s="3">
        <v>2953</v>
      </c>
      <c r="B2954" s="3">
        <v>50</v>
      </c>
      <c r="C2954" s="3" t="s">
        <v>152</v>
      </c>
      <c r="D2954" s="3" t="s">
        <v>132</v>
      </c>
      <c r="E2954" s="3" t="s">
        <v>66</v>
      </c>
      <c r="F2954" s="3">
        <v>24</v>
      </c>
      <c r="G2954" s="3" t="s">
        <v>89</v>
      </c>
      <c r="H2954" s="3" t="s">
        <v>43</v>
      </c>
      <c r="I2954" s="3" t="s">
        <v>99</v>
      </c>
      <c r="J2954" s="3" t="s">
        <v>36</v>
      </c>
      <c r="K2954" s="3">
        <v>49</v>
      </c>
      <c r="L2954" s="3" t="s">
        <v>151</v>
      </c>
      <c r="M2954" s="3" t="str">
        <f>IF(shopping_behavior_updated[[#This Row],[Subscription Status]]="","desconocido",shopping_behavior_updated[[#This Row],[Subscription Status]])</f>
        <v>No</v>
      </c>
      <c r="N2954" s="3" t="s">
        <v>44</v>
      </c>
      <c r="O2954" s="3" t="s">
        <v>151</v>
      </c>
      <c r="P2954" s="3" t="s">
        <v>151</v>
      </c>
      <c r="Q2954" s="3">
        <v>5</v>
      </c>
      <c r="R2954" s="3" t="s">
        <v>85</v>
      </c>
      <c r="S2954" s="3" t="s">
        <v>87</v>
      </c>
      <c r="T2954" s="3">
        <f>COUNTBLANK(shopping_behavior_updated[Customer ID])</f>
        <v>0</v>
      </c>
      <c r="U2954" s="3">
        <f>IF(IFERROR(VLOOKUP(shopping_behavior_updated[[#This Row],[Customer ID]],A2955:$A$3902,1,FALSE),0),1,0)</f>
        <v>0</v>
      </c>
    </row>
    <row r="2955" spans="1:21" x14ac:dyDescent="0.2">
      <c r="A2955" s="3">
        <v>2954</v>
      </c>
      <c r="B2955" s="3">
        <v>45</v>
      </c>
      <c r="C2955" s="3" t="s">
        <v>152</v>
      </c>
      <c r="D2955" s="3" t="s">
        <v>80</v>
      </c>
      <c r="E2955" s="3" t="s">
        <v>20</v>
      </c>
      <c r="F2955" s="3">
        <v>82</v>
      </c>
      <c r="G2955" s="3" t="s">
        <v>127</v>
      </c>
      <c r="H2955" s="3" t="s">
        <v>43</v>
      </c>
      <c r="I2955" s="3" t="s">
        <v>64</v>
      </c>
      <c r="J2955" s="3" t="s">
        <v>52</v>
      </c>
      <c r="K2955" s="3">
        <v>48</v>
      </c>
      <c r="L2955" s="3" t="s">
        <v>151</v>
      </c>
      <c r="M2955" s="3" t="str">
        <f>IF(shopping_behavior_updated[[#This Row],[Subscription Status]]="","desconocido",shopping_behavior_updated[[#This Row],[Subscription Status]])</f>
        <v>No</v>
      </c>
      <c r="N2955" s="3" t="s">
        <v>44</v>
      </c>
      <c r="O2955" s="3" t="s">
        <v>151</v>
      </c>
      <c r="P2955" s="3" t="s">
        <v>151</v>
      </c>
      <c r="Q2955" s="3">
        <v>11</v>
      </c>
      <c r="R2955" s="3" t="s">
        <v>38</v>
      </c>
      <c r="S2955" s="3" t="s">
        <v>48</v>
      </c>
      <c r="T2955" s="3">
        <f>COUNTBLANK(shopping_behavior_updated[Customer ID])</f>
        <v>0</v>
      </c>
      <c r="U2955" s="3">
        <f>IF(IFERROR(VLOOKUP(shopping_behavior_updated[[#This Row],[Customer ID]],A2956:$A$3902,1,FALSE),0),1,0)</f>
        <v>0</v>
      </c>
    </row>
    <row r="2956" spans="1:21" x14ac:dyDescent="0.2">
      <c r="A2956" s="3">
        <v>2955</v>
      </c>
      <c r="B2956" s="3">
        <v>33</v>
      </c>
      <c r="C2956" s="3" t="s">
        <v>152</v>
      </c>
      <c r="D2956" s="3" t="s">
        <v>112</v>
      </c>
      <c r="E2956" s="3" t="s">
        <v>20</v>
      </c>
      <c r="F2956" s="3">
        <v>28</v>
      </c>
      <c r="G2956" s="3" t="s">
        <v>146</v>
      </c>
      <c r="H2956" s="3" t="s">
        <v>43</v>
      </c>
      <c r="I2956" s="3" t="s">
        <v>125</v>
      </c>
      <c r="J2956" s="3" t="s">
        <v>24</v>
      </c>
      <c r="K2956" s="3">
        <v>39</v>
      </c>
      <c r="L2956" s="3" t="s">
        <v>151</v>
      </c>
      <c r="M2956" s="3" t="str">
        <f>IF(shopping_behavior_updated[[#This Row],[Subscription Status]]="","desconocido",shopping_behavior_updated[[#This Row],[Subscription Status]])</f>
        <v>No</v>
      </c>
      <c r="N2956" s="3" t="s">
        <v>26</v>
      </c>
      <c r="O2956" s="3" t="s">
        <v>151</v>
      </c>
      <c r="P2956" s="3" t="s">
        <v>151</v>
      </c>
      <c r="Q2956" s="3">
        <v>15</v>
      </c>
      <c r="R2956" s="3" t="s">
        <v>38</v>
      </c>
      <c r="S2956" s="3" t="s">
        <v>48</v>
      </c>
      <c r="T2956" s="3">
        <f>COUNTBLANK(shopping_behavior_updated[Customer ID])</f>
        <v>0</v>
      </c>
      <c r="U2956" s="3">
        <f>IF(IFERROR(VLOOKUP(shopping_behavior_updated[[#This Row],[Customer ID]],A2957:$A$3902,1,FALSE),0),1,0)</f>
        <v>0</v>
      </c>
    </row>
    <row r="2957" spans="1:21" x14ac:dyDescent="0.2">
      <c r="A2957" s="3">
        <v>2956</v>
      </c>
      <c r="B2957" s="3">
        <v>42</v>
      </c>
      <c r="C2957" s="3" t="s">
        <v>152</v>
      </c>
      <c r="D2957" s="3" t="s">
        <v>136</v>
      </c>
      <c r="E2957" s="3" t="s">
        <v>41</v>
      </c>
      <c r="F2957" s="3">
        <v>67</v>
      </c>
      <c r="G2957" s="3" t="s">
        <v>128</v>
      </c>
      <c r="H2957" s="3" t="s">
        <v>43</v>
      </c>
      <c r="I2957" s="3" t="s">
        <v>64</v>
      </c>
      <c r="J2957" s="3" t="s">
        <v>24</v>
      </c>
      <c r="K2957" s="3">
        <v>26</v>
      </c>
      <c r="L2957" s="3" t="s">
        <v>151</v>
      </c>
      <c r="M2957" s="3" t="str">
        <f>IF(shopping_behavior_updated[[#This Row],[Subscription Status]]="","desconocido",shopping_behavior_updated[[#This Row],[Subscription Status]])</f>
        <v>No</v>
      </c>
      <c r="N2957" s="3" t="s">
        <v>37</v>
      </c>
      <c r="O2957" s="3" t="s">
        <v>151</v>
      </c>
      <c r="P2957" s="3" t="s">
        <v>151</v>
      </c>
      <c r="Q2957" s="3">
        <v>46</v>
      </c>
      <c r="R2957" s="3" t="s">
        <v>38</v>
      </c>
      <c r="S2957" s="3" t="s">
        <v>48</v>
      </c>
      <c r="T2957" s="3">
        <f>COUNTBLANK(shopping_behavior_updated[Customer ID])</f>
        <v>0</v>
      </c>
      <c r="U2957" s="3">
        <f>IF(IFERROR(VLOOKUP(shopping_behavior_updated[[#This Row],[Customer ID]],A2958:$A$3902,1,FALSE),0),1,0)</f>
        <v>0</v>
      </c>
    </row>
    <row r="2958" spans="1:21" x14ac:dyDescent="0.2">
      <c r="A2958" s="3">
        <v>2957</v>
      </c>
      <c r="B2958" s="3">
        <v>52</v>
      </c>
      <c r="C2958" s="3" t="s">
        <v>152</v>
      </c>
      <c r="D2958" s="3" t="s">
        <v>80</v>
      </c>
      <c r="E2958" s="3" t="s">
        <v>20</v>
      </c>
      <c r="F2958" s="3">
        <v>88</v>
      </c>
      <c r="G2958" s="3" t="s">
        <v>55</v>
      </c>
      <c r="H2958" s="3" t="s">
        <v>43</v>
      </c>
      <c r="I2958" s="3" t="s">
        <v>77</v>
      </c>
      <c r="J2958" s="3" t="s">
        <v>56</v>
      </c>
      <c r="K2958" s="3">
        <v>37</v>
      </c>
      <c r="L2958" s="3" t="s">
        <v>151</v>
      </c>
      <c r="M2958" s="3" t="str">
        <f>IF(shopping_behavior_updated[[#This Row],[Subscription Status]]="","desconocido",shopping_behavior_updated[[#This Row],[Subscription Status]])</f>
        <v>No</v>
      </c>
      <c r="N2958" s="3" t="s">
        <v>53</v>
      </c>
      <c r="O2958" s="3" t="s">
        <v>151</v>
      </c>
      <c r="P2958" s="3" t="s">
        <v>151</v>
      </c>
      <c r="Q2958" s="3">
        <v>30</v>
      </c>
      <c r="R2958" s="3" t="s">
        <v>27</v>
      </c>
      <c r="S2958" s="3" t="s">
        <v>87</v>
      </c>
      <c r="T2958" s="3">
        <f>COUNTBLANK(shopping_behavior_updated[Customer ID])</f>
        <v>0</v>
      </c>
      <c r="U2958" s="3">
        <f>IF(IFERROR(VLOOKUP(shopping_behavior_updated[[#This Row],[Customer ID]],A2959:$A$3902,1,FALSE),0),1,0)</f>
        <v>0</v>
      </c>
    </row>
    <row r="2959" spans="1:21" x14ac:dyDescent="0.2">
      <c r="A2959" s="3">
        <v>2958</v>
      </c>
      <c r="B2959" s="3">
        <v>69</v>
      </c>
      <c r="C2959" s="3" t="s">
        <v>152</v>
      </c>
      <c r="D2959" s="3" t="s">
        <v>105</v>
      </c>
      <c r="E2959" s="3" t="s">
        <v>66</v>
      </c>
      <c r="F2959" s="3">
        <v>70</v>
      </c>
      <c r="G2959" s="3" t="s">
        <v>146</v>
      </c>
      <c r="H2959" s="3" t="s">
        <v>35</v>
      </c>
      <c r="I2959" s="3" t="s">
        <v>23</v>
      </c>
      <c r="J2959" s="3" t="s">
        <v>56</v>
      </c>
      <c r="K2959" s="3">
        <v>47</v>
      </c>
      <c r="L2959" s="3" t="s">
        <v>151</v>
      </c>
      <c r="M2959" s="3" t="str">
        <f>IF(shopping_behavior_updated[[#This Row],[Subscription Status]]="","desconocido",shopping_behavior_updated[[#This Row],[Subscription Status]])</f>
        <v>No</v>
      </c>
      <c r="N2959" s="3" t="s">
        <v>53</v>
      </c>
      <c r="O2959" s="3" t="s">
        <v>151</v>
      </c>
      <c r="P2959" s="3" t="s">
        <v>151</v>
      </c>
      <c r="Q2959" s="3">
        <v>2</v>
      </c>
      <c r="R2959" s="3" t="s">
        <v>32</v>
      </c>
      <c r="S2959" s="3" t="s">
        <v>48</v>
      </c>
      <c r="T2959" s="3">
        <f>COUNTBLANK(shopping_behavior_updated[Customer ID])</f>
        <v>0</v>
      </c>
      <c r="U2959" s="3">
        <f>IF(IFERROR(VLOOKUP(shopping_behavior_updated[[#This Row],[Customer ID]],A2960:$A$3902,1,FALSE),0),1,0)</f>
        <v>0</v>
      </c>
    </row>
    <row r="2960" spans="1:21" x14ac:dyDescent="0.2">
      <c r="A2960" s="3">
        <v>2959</v>
      </c>
      <c r="B2960" s="3">
        <v>55</v>
      </c>
      <c r="C2960" s="3" t="s">
        <v>152</v>
      </c>
      <c r="D2960" s="3" t="s">
        <v>86</v>
      </c>
      <c r="E2960" s="3" t="s">
        <v>20</v>
      </c>
      <c r="F2960" s="3">
        <v>100</v>
      </c>
      <c r="G2960" s="3" t="s">
        <v>122</v>
      </c>
      <c r="H2960" s="3" t="s">
        <v>43</v>
      </c>
      <c r="I2960" s="3" t="s">
        <v>93</v>
      </c>
      <c r="J2960" s="3" t="s">
        <v>52</v>
      </c>
      <c r="K2960" s="3">
        <v>45</v>
      </c>
      <c r="L2960" s="3" t="s">
        <v>151</v>
      </c>
      <c r="M2960" s="3" t="str">
        <f>IF(shopping_behavior_updated[[#This Row],[Subscription Status]]="","desconocido",shopping_behavior_updated[[#This Row],[Subscription Status]])</f>
        <v>No</v>
      </c>
      <c r="N2960" s="3" t="s">
        <v>53</v>
      </c>
      <c r="O2960" s="3" t="s">
        <v>151</v>
      </c>
      <c r="P2960" s="3" t="s">
        <v>151</v>
      </c>
      <c r="Q2960" s="3">
        <v>28</v>
      </c>
      <c r="R2960" s="3" t="s">
        <v>45</v>
      </c>
      <c r="S2960" s="3" t="s">
        <v>87</v>
      </c>
      <c r="T2960" s="3">
        <f>COUNTBLANK(shopping_behavior_updated[Customer ID])</f>
        <v>0</v>
      </c>
      <c r="U2960" s="3">
        <f>IF(IFERROR(VLOOKUP(shopping_behavior_updated[[#This Row],[Customer ID]],A2961:$A$3902,1,FALSE),0),1,0)</f>
        <v>0</v>
      </c>
    </row>
    <row r="2961" spans="1:21" x14ac:dyDescent="0.2">
      <c r="A2961" s="3">
        <v>2960</v>
      </c>
      <c r="B2961" s="3">
        <v>38</v>
      </c>
      <c r="C2961" s="3" t="s">
        <v>152</v>
      </c>
      <c r="D2961" s="3" t="s">
        <v>65</v>
      </c>
      <c r="E2961" s="3" t="s">
        <v>66</v>
      </c>
      <c r="F2961" s="3">
        <v>28</v>
      </c>
      <c r="G2961" s="3" t="s">
        <v>104</v>
      </c>
      <c r="H2961" s="3" t="s">
        <v>22</v>
      </c>
      <c r="I2961" s="3" t="s">
        <v>31</v>
      </c>
      <c r="J2961" s="3" t="s">
        <v>52</v>
      </c>
      <c r="K2961" s="3">
        <v>47</v>
      </c>
      <c r="L2961" s="3" t="s">
        <v>151</v>
      </c>
      <c r="M2961" s="3" t="str">
        <f>IF(shopping_behavior_updated[[#This Row],[Subscription Status]]="","desconocido",shopping_behavior_updated[[#This Row],[Subscription Status]])</f>
        <v>No</v>
      </c>
      <c r="N2961" s="3" t="s">
        <v>37</v>
      </c>
      <c r="O2961" s="3" t="s">
        <v>151</v>
      </c>
      <c r="P2961" s="3" t="s">
        <v>151</v>
      </c>
      <c r="Q2961" s="3">
        <v>9</v>
      </c>
      <c r="R2961" s="3" t="s">
        <v>45</v>
      </c>
      <c r="S2961" s="3" t="s">
        <v>57</v>
      </c>
      <c r="T2961" s="3">
        <f>COUNTBLANK(shopping_behavior_updated[Customer ID])</f>
        <v>0</v>
      </c>
      <c r="U2961" s="3">
        <f>IF(IFERROR(VLOOKUP(shopping_behavior_updated[[#This Row],[Customer ID]],A2962:$A$3902,1,FALSE),0),1,0)</f>
        <v>0</v>
      </c>
    </row>
    <row r="2962" spans="1:21" x14ac:dyDescent="0.2">
      <c r="A2962" s="3">
        <v>2961</v>
      </c>
      <c r="B2962" s="3">
        <v>57</v>
      </c>
      <c r="C2962" s="3" t="s">
        <v>152</v>
      </c>
      <c r="D2962" s="3" t="s">
        <v>61</v>
      </c>
      <c r="E2962" s="3" t="s">
        <v>62</v>
      </c>
      <c r="F2962" s="3">
        <v>48</v>
      </c>
      <c r="G2962" s="3" t="s">
        <v>115</v>
      </c>
      <c r="H2962" s="3" t="s">
        <v>35</v>
      </c>
      <c r="I2962" s="3" t="s">
        <v>77</v>
      </c>
      <c r="J2962" s="3" t="s">
        <v>36</v>
      </c>
      <c r="K2962" s="3">
        <v>36</v>
      </c>
      <c r="L2962" s="3" t="s">
        <v>151</v>
      </c>
      <c r="M2962" s="3" t="str">
        <f>IF(shopping_behavior_updated[[#This Row],[Subscription Status]]="","desconocido",shopping_behavior_updated[[#This Row],[Subscription Status]])</f>
        <v>No</v>
      </c>
      <c r="N2962" s="3" t="s">
        <v>53</v>
      </c>
      <c r="O2962" s="3" t="s">
        <v>151</v>
      </c>
      <c r="P2962" s="3" t="s">
        <v>151</v>
      </c>
      <c r="Q2962" s="3">
        <v>47</v>
      </c>
      <c r="R2962" s="3" t="s">
        <v>38</v>
      </c>
      <c r="S2962" s="3" t="s">
        <v>39</v>
      </c>
      <c r="T2962" s="3">
        <f>COUNTBLANK(shopping_behavior_updated[Customer ID])</f>
        <v>0</v>
      </c>
      <c r="U2962" s="3">
        <f>IF(IFERROR(VLOOKUP(shopping_behavior_updated[[#This Row],[Customer ID]],A2963:$A$3902,1,FALSE),0),1,0)</f>
        <v>0</v>
      </c>
    </row>
    <row r="2963" spans="1:21" x14ac:dyDescent="0.2">
      <c r="A2963" s="3">
        <v>2962</v>
      </c>
      <c r="B2963" s="3">
        <v>33</v>
      </c>
      <c r="C2963" s="3" t="s">
        <v>152</v>
      </c>
      <c r="D2963" s="3" t="s">
        <v>103</v>
      </c>
      <c r="E2963" s="3" t="s">
        <v>20</v>
      </c>
      <c r="F2963" s="3">
        <v>43</v>
      </c>
      <c r="G2963" s="3" t="s">
        <v>81</v>
      </c>
      <c r="H2963" s="3" t="s">
        <v>35</v>
      </c>
      <c r="I2963" s="3" t="s">
        <v>79</v>
      </c>
      <c r="J2963" s="3" t="s">
        <v>56</v>
      </c>
      <c r="K2963" s="3">
        <v>28</v>
      </c>
      <c r="L2963" s="3" t="s">
        <v>151</v>
      </c>
      <c r="M2963" s="3" t="str">
        <f>IF(shopping_behavior_updated[[#This Row],[Subscription Status]]="","desconocido",shopping_behavior_updated[[#This Row],[Subscription Status]])</f>
        <v>No</v>
      </c>
      <c r="N2963" s="3" t="s">
        <v>37</v>
      </c>
      <c r="O2963" s="3" t="s">
        <v>151</v>
      </c>
      <c r="P2963" s="3" t="s">
        <v>151</v>
      </c>
      <c r="Q2963" s="3">
        <v>21</v>
      </c>
      <c r="R2963" s="3" t="s">
        <v>85</v>
      </c>
      <c r="S2963" s="3" t="s">
        <v>75</v>
      </c>
      <c r="T2963" s="3">
        <f>COUNTBLANK(shopping_behavior_updated[Customer ID])</f>
        <v>0</v>
      </c>
      <c r="U2963" s="3">
        <f>IF(IFERROR(VLOOKUP(shopping_behavior_updated[[#This Row],[Customer ID]],A2964:$A$3902,1,FALSE),0),1,0)</f>
        <v>0</v>
      </c>
    </row>
    <row r="2964" spans="1:21" x14ac:dyDescent="0.2">
      <c r="A2964" s="3">
        <v>2963</v>
      </c>
      <c r="B2964" s="3">
        <v>57</v>
      </c>
      <c r="C2964" s="3" t="s">
        <v>152</v>
      </c>
      <c r="D2964" s="3" t="s">
        <v>94</v>
      </c>
      <c r="E2964" s="3" t="s">
        <v>20</v>
      </c>
      <c r="F2964" s="3">
        <v>40</v>
      </c>
      <c r="G2964" s="3" t="s">
        <v>98</v>
      </c>
      <c r="H2964" s="3" t="s">
        <v>22</v>
      </c>
      <c r="I2964" s="3" t="s">
        <v>68</v>
      </c>
      <c r="J2964" s="3" t="s">
        <v>56</v>
      </c>
      <c r="K2964" s="3">
        <v>4</v>
      </c>
      <c r="L2964" s="3" t="s">
        <v>151</v>
      </c>
      <c r="M2964" s="3" t="str">
        <f>IF(shopping_behavior_updated[[#This Row],[Subscription Status]]="","desconocido",shopping_behavior_updated[[#This Row],[Subscription Status]])</f>
        <v>No</v>
      </c>
      <c r="N2964" s="3" t="s">
        <v>26</v>
      </c>
      <c r="O2964" s="3" t="s">
        <v>151</v>
      </c>
      <c r="P2964" s="3" t="s">
        <v>151</v>
      </c>
      <c r="Q2964" s="3">
        <v>42</v>
      </c>
      <c r="R2964" s="3" t="s">
        <v>38</v>
      </c>
      <c r="S2964" s="3" t="s">
        <v>96</v>
      </c>
      <c r="T2964" s="3">
        <f>COUNTBLANK(shopping_behavior_updated[Customer ID])</f>
        <v>0</v>
      </c>
      <c r="U2964" s="3">
        <f>IF(IFERROR(VLOOKUP(shopping_behavior_updated[[#This Row],[Customer ID]],A2965:$A$3902,1,FALSE),0),1,0)</f>
        <v>0</v>
      </c>
    </row>
    <row r="2965" spans="1:21" x14ac:dyDescent="0.2">
      <c r="A2965" s="3">
        <v>2964</v>
      </c>
      <c r="B2965" s="3">
        <v>52</v>
      </c>
      <c r="C2965" s="3" t="s">
        <v>152</v>
      </c>
      <c r="D2965" s="3" t="s">
        <v>136</v>
      </c>
      <c r="E2965" s="3" t="s">
        <v>41</v>
      </c>
      <c r="F2965" s="3">
        <v>97</v>
      </c>
      <c r="G2965" s="3" t="s">
        <v>30</v>
      </c>
      <c r="H2965" s="3" t="s">
        <v>43</v>
      </c>
      <c r="I2965" s="3" t="s">
        <v>109</v>
      </c>
      <c r="J2965" s="3" t="s">
        <v>36</v>
      </c>
      <c r="K2965" s="3">
        <v>36</v>
      </c>
      <c r="L2965" s="3" t="s">
        <v>151</v>
      </c>
      <c r="M2965" s="3" t="str">
        <f>IF(shopping_behavior_updated[[#This Row],[Subscription Status]]="","desconocido",shopping_behavior_updated[[#This Row],[Subscription Status]])</f>
        <v>No</v>
      </c>
      <c r="N2965" s="3" t="s">
        <v>37</v>
      </c>
      <c r="O2965" s="3" t="s">
        <v>151</v>
      </c>
      <c r="P2965" s="3" t="s">
        <v>151</v>
      </c>
      <c r="Q2965" s="3">
        <v>28</v>
      </c>
      <c r="R2965" s="3" t="s">
        <v>38</v>
      </c>
      <c r="S2965" s="3" t="s">
        <v>39</v>
      </c>
      <c r="T2965" s="3">
        <f>COUNTBLANK(shopping_behavior_updated[Customer ID])</f>
        <v>0</v>
      </c>
      <c r="U2965" s="3">
        <f>IF(IFERROR(VLOOKUP(shopping_behavior_updated[[#This Row],[Customer ID]],A2966:$A$3902,1,FALSE),0),1,0)</f>
        <v>0</v>
      </c>
    </row>
    <row r="2966" spans="1:21" x14ac:dyDescent="0.2">
      <c r="A2966" s="3">
        <v>2965</v>
      </c>
      <c r="B2966" s="3">
        <v>44</v>
      </c>
      <c r="C2966" s="3" t="s">
        <v>152</v>
      </c>
      <c r="D2966" s="3" t="s">
        <v>61</v>
      </c>
      <c r="E2966" s="3" t="s">
        <v>62</v>
      </c>
      <c r="F2966" s="3">
        <v>25</v>
      </c>
      <c r="G2966" s="3" t="s">
        <v>122</v>
      </c>
      <c r="H2966" s="3" t="s">
        <v>35</v>
      </c>
      <c r="I2966" s="3" t="s">
        <v>51</v>
      </c>
      <c r="J2966" s="3" t="s">
        <v>56</v>
      </c>
      <c r="K2966" s="3">
        <v>38</v>
      </c>
      <c r="L2966" s="3" t="s">
        <v>151</v>
      </c>
      <c r="M2966" s="3" t="str">
        <f>IF(shopping_behavior_updated[[#This Row],[Subscription Status]]="","desconocido",shopping_behavior_updated[[#This Row],[Subscription Status]])</f>
        <v>No</v>
      </c>
      <c r="N2966" s="3" t="s">
        <v>69</v>
      </c>
      <c r="O2966" s="3" t="s">
        <v>151</v>
      </c>
      <c r="P2966" s="3" t="s">
        <v>151</v>
      </c>
      <c r="Q2966" s="3">
        <v>13</v>
      </c>
      <c r="R2966" s="3" t="s">
        <v>27</v>
      </c>
      <c r="S2966" s="3" t="s">
        <v>28</v>
      </c>
      <c r="T2966" s="3">
        <f>COUNTBLANK(shopping_behavior_updated[Customer ID])</f>
        <v>0</v>
      </c>
      <c r="U2966" s="3">
        <f>IF(IFERROR(VLOOKUP(shopping_behavior_updated[[#This Row],[Customer ID]],A2967:$A$3902,1,FALSE),0),1,0)</f>
        <v>0</v>
      </c>
    </row>
    <row r="2967" spans="1:21" x14ac:dyDescent="0.2">
      <c r="A2967" s="3">
        <v>2966</v>
      </c>
      <c r="B2967" s="3">
        <v>48</v>
      </c>
      <c r="C2967" s="3" t="s">
        <v>152</v>
      </c>
      <c r="D2967" s="3" t="s">
        <v>118</v>
      </c>
      <c r="E2967" s="3" t="s">
        <v>66</v>
      </c>
      <c r="F2967" s="3">
        <v>45</v>
      </c>
      <c r="G2967" s="3" t="s">
        <v>78</v>
      </c>
      <c r="H2967" s="3" t="s">
        <v>43</v>
      </c>
      <c r="I2967" s="3" t="s">
        <v>143</v>
      </c>
      <c r="J2967" s="3" t="s">
        <v>52</v>
      </c>
      <c r="K2967" s="3">
        <v>44</v>
      </c>
      <c r="L2967" s="3" t="s">
        <v>151</v>
      </c>
      <c r="M2967" s="3" t="str">
        <f>IF(shopping_behavior_updated[[#This Row],[Subscription Status]]="","desconocido",shopping_behavior_updated[[#This Row],[Subscription Status]])</f>
        <v>No</v>
      </c>
      <c r="N2967" s="3" t="s">
        <v>53</v>
      </c>
      <c r="O2967" s="3" t="s">
        <v>151</v>
      </c>
      <c r="P2967" s="3" t="s">
        <v>151</v>
      </c>
      <c r="Q2967" s="3">
        <v>25</v>
      </c>
      <c r="R2967" s="3" t="s">
        <v>45</v>
      </c>
      <c r="S2967" s="3" t="s">
        <v>28</v>
      </c>
      <c r="T2967" s="3">
        <f>COUNTBLANK(shopping_behavior_updated[Customer ID])</f>
        <v>0</v>
      </c>
      <c r="U2967" s="3">
        <f>IF(IFERROR(VLOOKUP(shopping_behavior_updated[[#This Row],[Customer ID]],A2968:$A$3902,1,FALSE),0),1,0)</f>
        <v>0</v>
      </c>
    </row>
    <row r="2968" spans="1:21" x14ac:dyDescent="0.2">
      <c r="A2968" s="3">
        <v>2967</v>
      </c>
      <c r="B2968" s="3">
        <v>52</v>
      </c>
      <c r="C2968" s="3" t="s">
        <v>152</v>
      </c>
      <c r="D2968" s="3" t="s">
        <v>136</v>
      </c>
      <c r="E2968" s="3" t="s">
        <v>41</v>
      </c>
      <c r="F2968" s="3">
        <v>49</v>
      </c>
      <c r="G2968" s="3" t="s">
        <v>100</v>
      </c>
      <c r="H2968" s="3" t="s">
        <v>22</v>
      </c>
      <c r="I2968" s="3" t="s">
        <v>120</v>
      </c>
      <c r="J2968" s="3" t="s">
        <v>56</v>
      </c>
      <c r="K2968" s="3">
        <v>28</v>
      </c>
      <c r="L2968" s="3" t="s">
        <v>151</v>
      </c>
      <c r="M2968" s="3" t="str">
        <f>IF(shopping_behavior_updated[[#This Row],[Subscription Status]]="","desconocido",shopping_behavior_updated[[#This Row],[Subscription Status]])</f>
        <v>No</v>
      </c>
      <c r="N2968" s="3" t="s">
        <v>73</v>
      </c>
      <c r="O2968" s="3" t="s">
        <v>151</v>
      </c>
      <c r="P2968" s="3" t="s">
        <v>151</v>
      </c>
      <c r="Q2968" s="3">
        <v>38</v>
      </c>
      <c r="R2968" s="3" t="s">
        <v>85</v>
      </c>
      <c r="S2968" s="3" t="s">
        <v>96</v>
      </c>
      <c r="T2968" s="3">
        <f>COUNTBLANK(shopping_behavior_updated[Customer ID])</f>
        <v>0</v>
      </c>
      <c r="U2968" s="3">
        <f>IF(IFERROR(VLOOKUP(shopping_behavior_updated[[#This Row],[Customer ID]],A2969:$A$3902,1,FALSE),0),1,0)</f>
        <v>0</v>
      </c>
    </row>
    <row r="2969" spans="1:21" x14ac:dyDescent="0.2">
      <c r="A2969" s="3">
        <v>2968</v>
      </c>
      <c r="B2969" s="3">
        <v>34</v>
      </c>
      <c r="C2969" s="3" t="s">
        <v>152</v>
      </c>
      <c r="D2969" s="3" t="s">
        <v>49</v>
      </c>
      <c r="E2969" s="3" t="s">
        <v>41</v>
      </c>
      <c r="F2969" s="3">
        <v>36</v>
      </c>
      <c r="G2969" s="3" t="s">
        <v>115</v>
      </c>
      <c r="H2969" s="3" t="s">
        <v>22</v>
      </c>
      <c r="I2969" s="3" t="s">
        <v>64</v>
      </c>
      <c r="J2969" s="3" t="s">
        <v>52</v>
      </c>
      <c r="K2969" s="3">
        <v>34</v>
      </c>
      <c r="L2969" s="3" t="s">
        <v>151</v>
      </c>
      <c r="M2969" s="3" t="str">
        <f>IF(shopping_behavior_updated[[#This Row],[Subscription Status]]="","desconocido",shopping_behavior_updated[[#This Row],[Subscription Status]])</f>
        <v>No</v>
      </c>
      <c r="N2969" s="3" t="s">
        <v>37</v>
      </c>
      <c r="O2969" s="3" t="s">
        <v>151</v>
      </c>
      <c r="P2969" s="3" t="s">
        <v>151</v>
      </c>
      <c r="Q2969" s="3">
        <v>40</v>
      </c>
      <c r="R2969" s="3" t="s">
        <v>27</v>
      </c>
      <c r="S2969" s="3" t="s">
        <v>48</v>
      </c>
      <c r="T2969" s="3">
        <f>COUNTBLANK(shopping_behavior_updated[Customer ID])</f>
        <v>0</v>
      </c>
      <c r="U2969" s="3">
        <f>IF(IFERROR(VLOOKUP(shopping_behavior_updated[[#This Row],[Customer ID]],A2970:$A$3902,1,FALSE),0),1,0)</f>
        <v>0</v>
      </c>
    </row>
    <row r="2970" spans="1:21" x14ac:dyDescent="0.2">
      <c r="A2970" s="3">
        <v>2969</v>
      </c>
      <c r="B2970" s="3">
        <v>26</v>
      </c>
      <c r="C2970" s="3" t="s">
        <v>152</v>
      </c>
      <c r="D2970" s="3" t="s">
        <v>29</v>
      </c>
      <c r="E2970" s="3" t="s">
        <v>20</v>
      </c>
      <c r="F2970" s="3">
        <v>48</v>
      </c>
      <c r="G2970" s="3" t="s">
        <v>130</v>
      </c>
      <c r="H2970" s="3" t="s">
        <v>35</v>
      </c>
      <c r="I2970" s="3" t="s">
        <v>23</v>
      </c>
      <c r="J2970" s="3" t="s">
        <v>56</v>
      </c>
      <c r="K2970" s="3">
        <v>49</v>
      </c>
      <c r="L2970" s="3" t="s">
        <v>151</v>
      </c>
      <c r="M2970" s="3" t="str">
        <f>IF(shopping_behavior_updated[[#This Row],[Subscription Status]]="","desconocido",shopping_behavior_updated[[#This Row],[Subscription Status]])</f>
        <v>No</v>
      </c>
      <c r="N2970" s="3" t="s">
        <v>26</v>
      </c>
      <c r="O2970" s="3" t="s">
        <v>151</v>
      </c>
      <c r="P2970" s="3" t="s">
        <v>151</v>
      </c>
      <c r="Q2970" s="3">
        <v>25</v>
      </c>
      <c r="R2970" s="3" t="s">
        <v>32</v>
      </c>
      <c r="S2970" s="3" t="s">
        <v>96</v>
      </c>
      <c r="T2970" s="3">
        <f>COUNTBLANK(shopping_behavior_updated[Customer ID])</f>
        <v>0</v>
      </c>
      <c r="U2970" s="3">
        <f>IF(IFERROR(VLOOKUP(shopping_behavior_updated[[#This Row],[Customer ID]],A2971:$A$3902,1,FALSE),0),1,0)</f>
        <v>0</v>
      </c>
    </row>
    <row r="2971" spans="1:21" x14ac:dyDescent="0.2">
      <c r="A2971" s="3">
        <v>2970</v>
      </c>
      <c r="B2971" s="3">
        <v>36</v>
      </c>
      <c r="C2971" s="3" t="s">
        <v>152</v>
      </c>
      <c r="D2971" s="3" t="s">
        <v>132</v>
      </c>
      <c r="E2971" s="3" t="s">
        <v>66</v>
      </c>
      <c r="F2971" s="3">
        <v>62</v>
      </c>
      <c r="G2971" s="3" t="s">
        <v>128</v>
      </c>
      <c r="H2971" s="3" t="s">
        <v>35</v>
      </c>
      <c r="I2971" s="3" t="s">
        <v>143</v>
      </c>
      <c r="J2971" s="3" t="s">
        <v>56</v>
      </c>
      <c r="K2971" s="3">
        <v>43</v>
      </c>
      <c r="L2971" s="3" t="s">
        <v>151</v>
      </c>
      <c r="M2971" s="3" t="str">
        <f>IF(shopping_behavior_updated[[#This Row],[Subscription Status]]="","desconocido",shopping_behavior_updated[[#This Row],[Subscription Status]])</f>
        <v>No</v>
      </c>
      <c r="N2971" s="3" t="s">
        <v>44</v>
      </c>
      <c r="O2971" s="3" t="s">
        <v>151</v>
      </c>
      <c r="P2971" s="3" t="s">
        <v>151</v>
      </c>
      <c r="Q2971" s="3">
        <v>20</v>
      </c>
      <c r="R2971" s="3" t="s">
        <v>32</v>
      </c>
      <c r="S2971" s="3" t="s">
        <v>96</v>
      </c>
      <c r="T2971" s="3">
        <f>COUNTBLANK(shopping_behavior_updated[Customer ID])</f>
        <v>0</v>
      </c>
      <c r="U2971" s="3">
        <f>IF(IFERROR(VLOOKUP(shopping_behavior_updated[[#This Row],[Customer ID]],A2972:$A$3902,1,FALSE),0),1,0)</f>
        <v>0</v>
      </c>
    </row>
    <row r="2972" spans="1:21" x14ac:dyDescent="0.2">
      <c r="A2972" s="3">
        <v>2971</v>
      </c>
      <c r="B2972" s="3">
        <v>24</v>
      </c>
      <c r="C2972" s="3" t="s">
        <v>152</v>
      </c>
      <c r="D2972" s="3" t="s">
        <v>105</v>
      </c>
      <c r="E2972" s="3" t="s">
        <v>66</v>
      </c>
      <c r="F2972" s="3">
        <v>74</v>
      </c>
      <c r="G2972" s="3" t="s">
        <v>110</v>
      </c>
      <c r="H2972" s="3" t="s">
        <v>43</v>
      </c>
      <c r="I2972" s="3" t="s">
        <v>51</v>
      </c>
      <c r="J2972" s="3" t="s">
        <v>24</v>
      </c>
      <c r="K2972" s="3">
        <v>34</v>
      </c>
      <c r="L2972" s="3" t="s">
        <v>151</v>
      </c>
      <c r="M2972" s="3" t="str">
        <f>IF(shopping_behavior_updated[[#This Row],[Subscription Status]]="","desconocido",shopping_behavior_updated[[#This Row],[Subscription Status]])</f>
        <v>No</v>
      </c>
      <c r="N2972" s="3" t="s">
        <v>37</v>
      </c>
      <c r="O2972" s="3" t="s">
        <v>151</v>
      </c>
      <c r="P2972" s="3" t="s">
        <v>151</v>
      </c>
      <c r="Q2972" s="3">
        <v>44</v>
      </c>
      <c r="R2972" s="3" t="s">
        <v>38</v>
      </c>
      <c r="S2972" s="3" t="s">
        <v>75</v>
      </c>
      <c r="T2972" s="3">
        <f>COUNTBLANK(shopping_behavior_updated[Customer ID])</f>
        <v>0</v>
      </c>
      <c r="U2972" s="3">
        <f>IF(IFERROR(VLOOKUP(shopping_behavior_updated[[#This Row],[Customer ID]],A2973:$A$3902,1,FALSE),0),1,0)</f>
        <v>0</v>
      </c>
    </row>
    <row r="2973" spans="1:21" x14ac:dyDescent="0.2">
      <c r="A2973" s="3">
        <v>2972</v>
      </c>
      <c r="B2973" s="3">
        <v>30</v>
      </c>
      <c r="C2973" s="3" t="s">
        <v>152</v>
      </c>
      <c r="D2973" s="3" t="s">
        <v>65</v>
      </c>
      <c r="E2973" s="3" t="s">
        <v>66</v>
      </c>
      <c r="F2973" s="3">
        <v>100</v>
      </c>
      <c r="G2973" s="3" t="s">
        <v>139</v>
      </c>
      <c r="H2973" s="3" t="s">
        <v>22</v>
      </c>
      <c r="I2973" s="3" t="s">
        <v>133</v>
      </c>
      <c r="J2973" s="3" t="s">
        <v>56</v>
      </c>
      <c r="K2973" s="3">
        <v>39</v>
      </c>
      <c r="L2973" s="3" t="s">
        <v>151</v>
      </c>
      <c r="M2973" s="3" t="str">
        <f>IF(shopping_behavior_updated[[#This Row],[Subscription Status]]="","desconocido",shopping_behavior_updated[[#This Row],[Subscription Status]])</f>
        <v>No</v>
      </c>
      <c r="N2973" s="3" t="s">
        <v>44</v>
      </c>
      <c r="O2973" s="3" t="s">
        <v>151</v>
      </c>
      <c r="P2973" s="3" t="s">
        <v>151</v>
      </c>
      <c r="Q2973" s="3">
        <v>9</v>
      </c>
      <c r="R2973" s="3" t="s">
        <v>45</v>
      </c>
      <c r="S2973" s="3" t="s">
        <v>96</v>
      </c>
      <c r="T2973" s="3">
        <f>COUNTBLANK(shopping_behavior_updated[Customer ID])</f>
        <v>0</v>
      </c>
      <c r="U2973" s="3">
        <f>IF(IFERROR(VLOOKUP(shopping_behavior_updated[[#This Row],[Customer ID]],A2974:$A$3902,1,FALSE),0),1,0)</f>
        <v>0</v>
      </c>
    </row>
    <row r="2974" spans="1:21" x14ac:dyDescent="0.2">
      <c r="A2974" s="3">
        <v>2973</v>
      </c>
      <c r="B2974" s="3">
        <v>31</v>
      </c>
      <c r="C2974" s="3" t="s">
        <v>152</v>
      </c>
      <c r="D2974" s="3" t="s">
        <v>101</v>
      </c>
      <c r="E2974" s="3" t="s">
        <v>62</v>
      </c>
      <c r="F2974" s="3">
        <v>39</v>
      </c>
      <c r="G2974" s="3" t="s">
        <v>83</v>
      </c>
      <c r="H2974" s="3" t="s">
        <v>35</v>
      </c>
      <c r="I2974" s="3" t="s">
        <v>125</v>
      </c>
      <c r="J2974" s="3" t="s">
        <v>56</v>
      </c>
      <c r="K2974" s="3">
        <v>42</v>
      </c>
      <c r="L2974" s="3" t="s">
        <v>151</v>
      </c>
      <c r="M2974" s="3" t="str">
        <f>IF(shopping_behavior_updated[[#This Row],[Subscription Status]]="","desconocido",shopping_behavior_updated[[#This Row],[Subscription Status]])</f>
        <v>No</v>
      </c>
      <c r="N2974" s="3" t="s">
        <v>37</v>
      </c>
      <c r="O2974" s="3" t="s">
        <v>151</v>
      </c>
      <c r="P2974" s="3" t="s">
        <v>151</v>
      </c>
      <c r="Q2974" s="3">
        <v>11</v>
      </c>
      <c r="R2974" s="3" t="s">
        <v>27</v>
      </c>
      <c r="S2974" s="3" t="s">
        <v>96</v>
      </c>
      <c r="T2974" s="3">
        <f>COUNTBLANK(shopping_behavior_updated[Customer ID])</f>
        <v>0</v>
      </c>
      <c r="U2974" s="3">
        <f>IF(IFERROR(VLOOKUP(shopping_behavior_updated[[#This Row],[Customer ID]],A2975:$A$3902,1,FALSE),0),1,0)</f>
        <v>0</v>
      </c>
    </row>
    <row r="2975" spans="1:21" x14ac:dyDescent="0.2">
      <c r="A2975" s="3">
        <v>2974</v>
      </c>
      <c r="B2975" s="3">
        <v>25</v>
      </c>
      <c r="C2975" s="3" t="s">
        <v>152</v>
      </c>
      <c r="D2975" s="3" t="s">
        <v>136</v>
      </c>
      <c r="E2975" s="3" t="s">
        <v>41</v>
      </c>
      <c r="F2975" s="3">
        <v>65</v>
      </c>
      <c r="G2975" s="3" t="s">
        <v>115</v>
      </c>
      <c r="H2975" s="3" t="s">
        <v>43</v>
      </c>
      <c r="I2975" s="3" t="s">
        <v>143</v>
      </c>
      <c r="J2975" s="3" t="s">
        <v>52</v>
      </c>
      <c r="K2975" s="3">
        <v>27</v>
      </c>
      <c r="L2975" s="3" t="s">
        <v>151</v>
      </c>
      <c r="M2975" s="3" t="str">
        <f>IF(shopping_behavior_updated[[#This Row],[Subscription Status]]="","desconocido",shopping_behavior_updated[[#This Row],[Subscription Status]])</f>
        <v>No</v>
      </c>
      <c r="N2975" s="3" t="s">
        <v>73</v>
      </c>
      <c r="O2975" s="3" t="s">
        <v>151</v>
      </c>
      <c r="P2975" s="3" t="s">
        <v>151</v>
      </c>
      <c r="Q2975" s="3">
        <v>3</v>
      </c>
      <c r="R2975" s="3" t="s">
        <v>74</v>
      </c>
      <c r="S2975" s="3" t="s">
        <v>28</v>
      </c>
      <c r="T2975" s="3">
        <f>COUNTBLANK(shopping_behavior_updated[Customer ID])</f>
        <v>0</v>
      </c>
      <c r="U2975" s="3">
        <f>IF(IFERROR(VLOOKUP(shopping_behavior_updated[[#This Row],[Customer ID]],A2976:$A$3902,1,FALSE),0),1,0)</f>
        <v>0</v>
      </c>
    </row>
    <row r="2976" spans="1:21" x14ac:dyDescent="0.2">
      <c r="A2976" s="3">
        <v>2975</v>
      </c>
      <c r="B2976" s="3">
        <v>57</v>
      </c>
      <c r="C2976" s="3" t="s">
        <v>152</v>
      </c>
      <c r="D2976" s="3" t="s">
        <v>49</v>
      </c>
      <c r="E2976" s="3" t="s">
        <v>41</v>
      </c>
      <c r="F2976" s="3">
        <v>99</v>
      </c>
      <c r="G2976" s="3" t="s">
        <v>121</v>
      </c>
      <c r="H2976" s="3" t="s">
        <v>91</v>
      </c>
      <c r="I2976" s="3" t="s">
        <v>99</v>
      </c>
      <c r="J2976" s="3" t="s">
        <v>52</v>
      </c>
      <c r="K2976" s="3">
        <v>41</v>
      </c>
      <c r="L2976" s="3" t="s">
        <v>151</v>
      </c>
      <c r="M2976" s="3" t="str">
        <f>IF(shopping_behavior_updated[[#This Row],[Subscription Status]]="","desconocido",shopping_behavior_updated[[#This Row],[Subscription Status]])</f>
        <v>No</v>
      </c>
      <c r="N2976" s="3" t="s">
        <v>73</v>
      </c>
      <c r="O2976" s="3" t="s">
        <v>151</v>
      </c>
      <c r="P2976" s="3" t="s">
        <v>151</v>
      </c>
      <c r="Q2976" s="3">
        <v>34</v>
      </c>
      <c r="R2976" s="3" t="s">
        <v>38</v>
      </c>
      <c r="S2976" s="3" t="s">
        <v>39</v>
      </c>
      <c r="T2976" s="3">
        <f>COUNTBLANK(shopping_behavior_updated[Customer ID])</f>
        <v>0</v>
      </c>
      <c r="U2976" s="3">
        <f>IF(IFERROR(VLOOKUP(shopping_behavior_updated[[#This Row],[Customer ID]],A2977:$A$3902,1,FALSE),0),1,0)</f>
        <v>0</v>
      </c>
    </row>
    <row r="2977" spans="1:21" x14ac:dyDescent="0.2">
      <c r="A2977" s="3">
        <v>2976</v>
      </c>
      <c r="B2977" s="3">
        <v>61</v>
      </c>
      <c r="C2977" s="3" t="s">
        <v>152</v>
      </c>
      <c r="D2977" s="3" t="s">
        <v>118</v>
      </c>
      <c r="E2977" s="3" t="s">
        <v>66</v>
      </c>
      <c r="F2977" s="3">
        <v>68</v>
      </c>
      <c r="G2977" s="3" t="s">
        <v>141</v>
      </c>
      <c r="H2977" s="3" t="s">
        <v>91</v>
      </c>
      <c r="I2977" s="3" t="s">
        <v>92</v>
      </c>
      <c r="J2977" s="3" t="s">
        <v>24</v>
      </c>
      <c r="K2977" s="3">
        <v>45</v>
      </c>
      <c r="L2977" s="3" t="s">
        <v>151</v>
      </c>
      <c r="M2977" s="3" t="str">
        <f>IF(shopping_behavior_updated[[#This Row],[Subscription Status]]="","desconocido",shopping_behavior_updated[[#This Row],[Subscription Status]])</f>
        <v>No</v>
      </c>
      <c r="N2977" s="3" t="s">
        <v>69</v>
      </c>
      <c r="O2977" s="3" t="s">
        <v>151</v>
      </c>
      <c r="P2977" s="3" t="s">
        <v>151</v>
      </c>
      <c r="Q2977" s="3">
        <v>48</v>
      </c>
      <c r="R2977" s="3" t="s">
        <v>32</v>
      </c>
      <c r="S2977" s="3" t="s">
        <v>96</v>
      </c>
      <c r="T2977" s="3">
        <f>COUNTBLANK(shopping_behavior_updated[Customer ID])</f>
        <v>0</v>
      </c>
      <c r="U2977" s="3">
        <f>IF(IFERROR(VLOOKUP(shopping_behavior_updated[[#This Row],[Customer ID]],A2978:$A$3902,1,FALSE),0),1,0)</f>
        <v>0</v>
      </c>
    </row>
    <row r="2978" spans="1:21" x14ac:dyDescent="0.2">
      <c r="A2978" s="3">
        <v>2977</v>
      </c>
      <c r="B2978" s="3">
        <v>30</v>
      </c>
      <c r="C2978" s="3" t="s">
        <v>152</v>
      </c>
      <c r="D2978" s="3" t="s">
        <v>61</v>
      </c>
      <c r="E2978" s="3" t="s">
        <v>62</v>
      </c>
      <c r="F2978" s="3">
        <v>97</v>
      </c>
      <c r="G2978" s="3" t="s">
        <v>144</v>
      </c>
      <c r="H2978" s="3" t="s">
        <v>43</v>
      </c>
      <c r="I2978" s="3" t="s">
        <v>64</v>
      </c>
      <c r="J2978" s="3" t="s">
        <v>52</v>
      </c>
      <c r="K2978" s="3">
        <v>28</v>
      </c>
      <c r="L2978" s="3" t="s">
        <v>151</v>
      </c>
      <c r="M2978" s="3" t="str">
        <f>IF(shopping_behavior_updated[[#This Row],[Subscription Status]]="","desconocido",shopping_behavior_updated[[#This Row],[Subscription Status]])</f>
        <v>No</v>
      </c>
      <c r="N2978" s="3" t="s">
        <v>26</v>
      </c>
      <c r="O2978" s="3" t="s">
        <v>151</v>
      </c>
      <c r="P2978" s="3" t="s">
        <v>151</v>
      </c>
      <c r="Q2978" s="3">
        <v>28</v>
      </c>
      <c r="R2978" s="3" t="s">
        <v>32</v>
      </c>
      <c r="S2978" s="3" t="s">
        <v>28</v>
      </c>
      <c r="T2978" s="3">
        <f>COUNTBLANK(shopping_behavior_updated[Customer ID])</f>
        <v>0</v>
      </c>
      <c r="U2978" s="3">
        <f>IF(IFERROR(VLOOKUP(shopping_behavior_updated[[#This Row],[Customer ID]],A2979:$A$3902,1,FALSE),0),1,0)</f>
        <v>0</v>
      </c>
    </row>
    <row r="2979" spans="1:21" x14ac:dyDescent="0.2">
      <c r="A2979" s="3">
        <v>2978</v>
      </c>
      <c r="B2979" s="3">
        <v>38</v>
      </c>
      <c r="C2979" s="3" t="s">
        <v>152</v>
      </c>
      <c r="D2979" s="3" t="s">
        <v>58</v>
      </c>
      <c r="E2979" s="3" t="s">
        <v>20</v>
      </c>
      <c r="F2979" s="3">
        <v>47</v>
      </c>
      <c r="G2979" s="3" t="s">
        <v>148</v>
      </c>
      <c r="H2979" s="3" t="s">
        <v>22</v>
      </c>
      <c r="I2979" s="3" t="s">
        <v>79</v>
      </c>
      <c r="J2979" s="3" t="s">
        <v>24</v>
      </c>
      <c r="K2979" s="3">
        <v>34</v>
      </c>
      <c r="L2979" s="3" t="s">
        <v>151</v>
      </c>
      <c r="M2979" s="3" t="str">
        <f>IF(shopping_behavior_updated[[#This Row],[Subscription Status]]="","desconocido",shopping_behavior_updated[[#This Row],[Subscription Status]])</f>
        <v>No</v>
      </c>
      <c r="N2979" s="3" t="s">
        <v>53</v>
      </c>
      <c r="O2979" s="3" t="s">
        <v>151</v>
      </c>
      <c r="P2979" s="3" t="s">
        <v>151</v>
      </c>
      <c r="Q2979" s="3">
        <v>20</v>
      </c>
      <c r="R2979" s="3" t="s">
        <v>27</v>
      </c>
      <c r="S2979" s="3" t="s">
        <v>48</v>
      </c>
      <c r="T2979" s="3">
        <f>COUNTBLANK(shopping_behavior_updated[Customer ID])</f>
        <v>0</v>
      </c>
      <c r="U2979" s="3">
        <f>IF(IFERROR(VLOOKUP(shopping_behavior_updated[[#This Row],[Customer ID]],A2980:$A$3902,1,FALSE),0),1,0)</f>
        <v>0</v>
      </c>
    </row>
    <row r="2980" spans="1:21" x14ac:dyDescent="0.2">
      <c r="A2980" s="3">
        <v>2979</v>
      </c>
      <c r="B2980" s="3">
        <v>53</v>
      </c>
      <c r="C2980" s="3" t="s">
        <v>152</v>
      </c>
      <c r="D2980" s="3" t="s">
        <v>58</v>
      </c>
      <c r="E2980" s="3" t="s">
        <v>20</v>
      </c>
      <c r="F2980" s="3">
        <v>56</v>
      </c>
      <c r="G2980" s="3" t="s">
        <v>134</v>
      </c>
      <c r="H2980" s="3" t="s">
        <v>35</v>
      </c>
      <c r="I2980" s="3" t="s">
        <v>108</v>
      </c>
      <c r="J2980" s="3" t="s">
        <v>36</v>
      </c>
      <c r="K2980" s="3">
        <v>39</v>
      </c>
      <c r="L2980" s="3" t="s">
        <v>151</v>
      </c>
      <c r="M2980" s="3" t="str">
        <f>IF(shopping_behavior_updated[[#This Row],[Subscription Status]]="","desconocido",shopping_behavior_updated[[#This Row],[Subscription Status]])</f>
        <v>No</v>
      </c>
      <c r="N2980" s="3" t="s">
        <v>37</v>
      </c>
      <c r="O2980" s="3" t="s">
        <v>151</v>
      </c>
      <c r="P2980" s="3" t="s">
        <v>151</v>
      </c>
      <c r="Q2980" s="3">
        <v>49</v>
      </c>
      <c r="R2980" s="3" t="s">
        <v>74</v>
      </c>
      <c r="S2980" s="3" t="s">
        <v>28</v>
      </c>
      <c r="T2980" s="3">
        <f>COUNTBLANK(shopping_behavior_updated[Customer ID])</f>
        <v>0</v>
      </c>
      <c r="U2980" s="3">
        <f>IF(IFERROR(VLOOKUP(shopping_behavior_updated[[#This Row],[Customer ID]],A2981:$A$3902,1,FALSE),0),1,0)</f>
        <v>0</v>
      </c>
    </row>
    <row r="2981" spans="1:21" x14ac:dyDescent="0.2">
      <c r="A2981" s="3">
        <v>2980</v>
      </c>
      <c r="B2981" s="3">
        <v>31</v>
      </c>
      <c r="C2981" s="3" t="s">
        <v>152</v>
      </c>
      <c r="D2981" s="3" t="s">
        <v>33</v>
      </c>
      <c r="E2981" s="3" t="s">
        <v>20</v>
      </c>
      <c r="F2981" s="3">
        <v>91</v>
      </c>
      <c r="G2981" s="3" t="s">
        <v>59</v>
      </c>
      <c r="H2981" s="3" t="s">
        <v>22</v>
      </c>
      <c r="I2981" s="3" t="s">
        <v>77</v>
      </c>
      <c r="J2981" s="3" t="s">
        <v>56</v>
      </c>
      <c r="K2981" s="3">
        <v>26</v>
      </c>
      <c r="L2981" s="3" t="s">
        <v>151</v>
      </c>
      <c r="M2981" s="3" t="str">
        <f>IF(shopping_behavior_updated[[#This Row],[Subscription Status]]="","desconocido",shopping_behavior_updated[[#This Row],[Subscription Status]])</f>
        <v>No</v>
      </c>
      <c r="N2981" s="3" t="s">
        <v>44</v>
      </c>
      <c r="O2981" s="3" t="s">
        <v>151</v>
      </c>
      <c r="P2981" s="3" t="s">
        <v>151</v>
      </c>
      <c r="Q2981" s="3">
        <v>14</v>
      </c>
      <c r="R2981" s="3" t="s">
        <v>45</v>
      </c>
      <c r="S2981" s="3" t="s">
        <v>39</v>
      </c>
      <c r="T2981" s="3">
        <f>COUNTBLANK(shopping_behavior_updated[Customer ID])</f>
        <v>0</v>
      </c>
      <c r="U2981" s="3">
        <f>IF(IFERROR(VLOOKUP(shopping_behavior_updated[[#This Row],[Customer ID]],A2982:$A$3902,1,FALSE),0),1,0)</f>
        <v>0</v>
      </c>
    </row>
    <row r="2982" spans="1:21" x14ac:dyDescent="0.2">
      <c r="A2982" s="3">
        <v>2981</v>
      </c>
      <c r="B2982" s="3">
        <v>70</v>
      </c>
      <c r="C2982" s="3" t="s">
        <v>152</v>
      </c>
      <c r="D2982" s="3" t="s">
        <v>142</v>
      </c>
      <c r="E2982" s="3" t="s">
        <v>66</v>
      </c>
      <c r="F2982" s="3">
        <v>93</v>
      </c>
      <c r="G2982" s="3" t="s">
        <v>126</v>
      </c>
      <c r="H2982" s="3" t="s">
        <v>22</v>
      </c>
      <c r="I2982" s="3" t="s">
        <v>84</v>
      </c>
      <c r="J2982" s="3" t="s">
        <v>56</v>
      </c>
      <c r="K2982" s="3">
        <v>44</v>
      </c>
      <c r="L2982" s="3" t="s">
        <v>151</v>
      </c>
      <c r="M2982" s="3" t="str">
        <f>IF(shopping_behavior_updated[[#This Row],[Subscription Status]]="","desconocido",shopping_behavior_updated[[#This Row],[Subscription Status]])</f>
        <v>No</v>
      </c>
      <c r="N2982" s="3" t="s">
        <v>69</v>
      </c>
      <c r="O2982" s="3" t="s">
        <v>151</v>
      </c>
      <c r="P2982" s="3" t="s">
        <v>151</v>
      </c>
      <c r="Q2982" s="3">
        <v>9</v>
      </c>
      <c r="R2982" s="3" t="s">
        <v>74</v>
      </c>
      <c r="S2982" s="3" t="s">
        <v>87</v>
      </c>
      <c r="T2982" s="3">
        <f>COUNTBLANK(shopping_behavior_updated[Customer ID])</f>
        <v>0</v>
      </c>
      <c r="U2982" s="3">
        <f>IF(IFERROR(VLOOKUP(shopping_behavior_updated[[#This Row],[Customer ID]],A2983:$A$3902,1,FALSE),0),1,0)</f>
        <v>0</v>
      </c>
    </row>
    <row r="2983" spans="1:21" x14ac:dyDescent="0.2">
      <c r="A2983" s="3">
        <v>2982</v>
      </c>
      <c r="B2983" s="3">
        <v>21</v>
      </c>
      <c r="C2983" s="3" t="s">
        <v>152</v>
      </c>
      <c r="D2983" s="3" t="s">
        <v>94</v>
      </c>
      <c r="E2983" s="3" t="s">
        <v>20</v>
      </c>
      <c r="F2983" s="3">
        <v>36</v>
      </c>
      <c r="G2983" s="3" t="s">
        <v>78</v>
      </c>
      <c r="H2983" s="3" t="s">
        <v>22</v>
      </c>
      <c r="I2983" s="3" t="s">
        <v>68</v>
      </c>
      <c r="J2983" s="3" t="s">
        <v>24</v>
      </c>
      <c r="K2983" s="3">
        <v>49</v>
      </c>
      <c r="L2983" s="3" t="s">
        <v>151</v>
      </c>
      <c r="M2983" s="3" t="str">
        <f>IF(shopping_behavior_updated[[#This Row],[Subscription Status]]="","desconocido",shopping_behavior_updated[[#This Row],[Subscription Status]])</f>
        <v>No</v>
      </c>
      <c r="N2983" s="3" t="s">
        <v>53</v>
      </c>
      <c r="O2983" s="3" t="s">
        <v>151</v>
      </c>
      <c r="P2983" s="3" t="s">
        <v>151</v>
      </c>
      <c r="Q2983" s="3">
        <v>37</v>
      </c>
      <c r="R2983" s="3" t="s">
        <v>27</v>
      </c>
      <c r="S2983" s="3" t="s">
        <v>48</v>
      </c>
      <c r="T2983" s="3">
        <f>COUNTBLANK(shopping_behavior_updated[Customer ID])</f>
        <v>0</v>
      </c>
      <c r="U2983" s="3">
        <f>IF(IFERROR(VLOOKUP(shopping_behavior_updated[[#This Row],[Customer ID]],A2984:$A$3902,1,FALSE),0),1,0)</f>
        <v>0</v>
      </c>
    </row>
    <row r="2984" spans="1:21" x14ac:dyDescent="0.2">
      <c r="A2984" s="3">
        <v>2983</v>
      </c>
      <c r="B2984" s="3">
        <v>33</v>
      </c>
      <c r="C2984" s="3" t="s">
        <v>152</v>
      </c>
      <c r="D2984" s="3" t="s">
        <v>80</v>
      </c>
      <c r="E2984" s="3" t="s">
        <v>20</v>
      </c>
      <c r="F2984" s="3">
        <v>45</v>
      </c>
      <c r="G2984" s="3" t="s">
        <v>149</v>
      </c>
      <c r="H2984" s="3" t="s">
        <v>43</v>
      </c>
      <c r="I2984" s="3" t="s">
        <v>120</v>
      </c>
      <c r="J2984" s="3" t="s">
        <v>52</v>
      </c>
      <c r="K2984" s="3">
        <v>36</v>
      </c>
      <c r="L2984" s="3" t="s">
        <v>151</v>
      </c>
      <c r="M2984" s="3" t="str">
        <f>IF(shopping_behavior_updated[[#This Row],[Subscription Status]]="","desconocido",shopping_behavior_updated[[#This Row],[Subscription Status]])</f>
        <v>No</v>
      </c>
      <c r="N2984" s="3" t="s">
        <v>73</v>
      </c>
      <c r="O2984" s="3" t="s">
        <v>151</v>
      </c>
      <c r="P2984" s="3" t="s">
        <v>151</v>
      </c>
      <c r="Q2984" s="3">
        <v>4</v>
      </c>
      <c r="R2984" s="3" t="s">
        <v>38</v>
      </c>
      <c r="S2984" s="3" t="s">
        <v>39</v>
      </c>
      <c r="T2984" s="3">
        <f>COUNTBLANK(shopping_behavior_updated[Customer ID])</f>
        <v>0</v>
      </c>
      <c r="U2984" s="3">
        <f>IF(IFERROR(VLOOKUP(shopping_behavior_updated[[#This Row],[Customer ID]],A2985:$A$3902,1,FALSE),0),1,0)</f>
        <v>0</v>
      </c>
    </row>
    <row r="2985" spans="1:21" x14ac:dyDescent="0.2">
      <c r="A2985" s="3">
        <v>2984</v>
      </c>
      <c r="B2985" s="3">
        <v>60</v>
      </c>
      <c r="C2985" s="3" t="s">
        <v>152</v>
      </c>
      <c r="D2985" s="3" t="s">
        <v>94</v>
      </c>
      <c r="E2985" s="3" t="s">
        <v>20</v>
      </c>
      <c r="F2985" s="3">
        <v>44</v>
      </c>
      <c r="G2985" s="3" t="s">
        <v>63</v>
      </c>
      <c r="H2985" s="3" t="s">
        <v>43</v>
      </c>
      <c r="I2985" s="3" t="s">
        <v>60</v>
      </c>
      <c r="J2985" s="3" t="s">
        <v>24</v>
      </c>
      <c r="K2985" s="3">
        <v>28</v>
      </c>
      <c r="L2985" s="3" t="s">
        <v>151</v>
      </c>
      <c r="M2985" s="3" t="str">
        <f>IF(shopping_behavior_updated[[#This Row],[Subscription Status]]="","desconocido",shopping_behavior_updated[[#This Row],[Subscription Status]])</f>
        <v>No</v>
      </c>
      <c r="N2985" s="3" t="s">
        <v>69</v>
      </c>
      <c r="O2985" s="3" t="s">
        <v>151</v>
      </c>
      <c r="P2985" s="3" t="s">
        <v>151</v>
      </c>
      <c r="Q2985" s="3">
        <v>1</v>
      </c>
      <c r="R2985" s="3" t="s">
        <v>38</v>
      </c>
      <c r="S2985" s="3" t="s">
        <v>57</v>
      </c>
      <c r="T2985" s="3">
        <f>COUNTBLANK(shopping_behavior_updated[Customer ID])</f>
        <v>0</v>
      </c>
      <c r="U2985" s="3">
        <f>IF(IFERROR(VLOOKUP(shopping_behavior_updated[[#This Row],[Customer ID]],A2986:$A$3902,1,FALSE),0),1,0)</f>
        <v>0</v>
      </c>
    </row>
    <row r="2986" spans="1:21" x14ac:dyDescent="0.2">
      <c r="A2986" s="3">
        <v>2985</v>
      </c>
      <c r="B2986" s="3">
        <v>45</v>
      </c>
      <c r="C2986" s="3" t="s">
        <v>152</v>
      </c>
      <c r="D2986" s="3" t="s">
        <v>142</v>
      </c>
      <c r="E2986" s="3" t="s">
        <v>66</v>
      </c>
      <c r="F2986" s="3">
        <v>32</v>
      </c>
      <c r="G2986" s="3" t="s">
        <v>104</v>
      </c>
      <c r="H2986" s="3" t="s">
        <v>22</v>
      </c>
      <c r="I2986" s="3" t="s">
        <v>107</v>
      </c>
      <c r="J2986" s="3" t="s">
        <v>36</v>
      </c>
      <c r="K2986" s="3">
        <v>43</v>
      </c>
      <c r="L2986" s="3" t="s">
        <v>151</v>
      </c>
      <c r="M2986" s="3" t="str">
        <f>IF(shopping_behavior_updated[[#This Row],[Subscription Status]]="","desconocido",shopping_behavior_updated[[#This Row],[Subscription Status]])</f>
        <v>No</v>
      </c>
      <c r="N2986" s="3" t="s">
        <v>69</v>
      </c>
      <c r="O2986" s="3" t="s">
        <v>151</v>
      </c>
      <c r="P2986" s="3" t="s">
        <v>151</v>
      </c>
      <c r="Q2986" s="3">
        <v>36</v>
      </c>
      <c r="R2986" s="3" t="s">
        <v>85</v>
      </c>
      <c r="S2986" s="3" t="s">
        <v>75</v>
      </c>
      <c r="T2986" s="3">
        <f>COUNTBLANK(shopping_behavior_updated[Customer ID])</f>
        <v>0</v>
      </c>
      <c r="U2986" s="3">
        <f>IF(IFERROR(VLOOKUP(shopping_behavior_updated[[#This Row],[Customer ID]],A2987:$A$3902,1,FALSE),0),1,0)</f>
        <v>0</v>
      </c>
    </row>
    <row r="2987" spans="1:21" x14ac:dyDescent="0.2">
      <c r="A2987" s="3">
        <v>2986</v>
      </c>
      <c r="B2987" s="3">
        <v>46</v>
      </c>
      <c r="C2987" s="3" t="s">
        <v>152</v>
      </c>
      <c r="D2987" s="3" t="s">
        <v>132</v>
      </c>
      <c r="E2987" s="3" t="s">
        <v>66</v>
      </c>
      <c r="F2987" s="3">
        <v>36</v>
      </c>
      <c r="G2987" s="3" t="s">
        <v>76</v>
      </c>
      <c r="H2987" s="3" t="s">
        <v>35</v>
      </c>
      <c r="I2987" s="3" t="s">
        <v>84</v>
      </c>
      <c r="J2987" s="3" t="s">
        <v>52</v>
      </c>
      <c r="K2987" s="3">
        <v>3</v>
      </c>
      <c r="L2987" s="3" t="s">
        <v>151</v>
      </c>
      <c r="M2987" s="3" t="str">
        <f>IF(shopping_behavior_updated[[#This Row],[Subscription Status]]="","desconocido",shopping_behavior_updated[[#This Row],[Subscription Status]])</f>
        <v>No</v>
      </c>
      <c r="N2987" s="3" t="s">
        <v>26</v>
      </c>
      <c r="O2987" s="3" t="s">
        <v>151</v>
      </c>
      <c r="P2987" s="3" t="s">
        <v>151</v>
      </c>
      <c r="Q2987" s="3">
        <v>21</v>
      </c>
      <c r="R2987" s="3" t="s">
        <v>32</v>
      </c>
      <c r="S2987" s="3" t="s">
        <v>75</v>
      </c>
      <c r="T2987" s="3">
        <f>COUNTBLANK(shopping_behavior_updated[Customer ID])</f>
        <v>0</v>
      </c>
      <c r="U2987" s="3">
        <f>IF(IFERROR(VLOOKUP(shopping_behavior_updated[[#This Row],[Customer ID]],A2988:$A$3902,1,FALSE),0),1,0)</f>
        <v>0</v>
      </c>
    </row>
    <row r="2988" spans="1:21" x14ac:dyDescent="0.2">
      <c r="A2988" s="3">
        <v>2987</v>
      </c>
      <c r="B2988" s="3">
        <v>62</v>
      </c>
      <c r="C2988" s="3" t="s">
        <v>152</v>
      </c>
      <c r="D2988" s="3" t="s">
        <v>132</v>
      </c>
      <c r="E2988" s="3" t="s">
        <v>66</v>
      </c>
      <c r="F2988" s="3">
        <v>85</v>
      </c>
      <c r="G2988" s="3" t="s">
        <v>116</v>
      </c>
      <c r="H2988" s="3" t="s">
        <v>35</v>
      </c>
      <c r="I2988" s="3" t="s">
        <v>64</v>
      </c>
      <c r="J2988" s="3" t="s">
        <v>52</v>
      </c>
      <c r="K2988" s="3">
        <v>33</v>
      </c>
      <c r="L2988" s="3" t="s">
        <v>151</v>
      </c>
      <c r="M2988" s="3" t="str">
        <f>IF(shopping_behavior_updated[[#This Row],[Subscription Status]]="","desconocido",shopping_behavior_updated[[#This Row],[Subscription Status]])</f>
        <v>No</v>
      </c>
      <c r="N2988" s="3" t="s">
        <v>69</v>
      </c>
      <c r="O2988" s="3" t="s">
        <v>151</v>
      </c>
      <c r="P2988" s="3" t="s">
        <v>151</v>
      </c>
      <c r="Q2988" s="3">
        <v>16</v>
      </c>
      <c r="R2988" s="3" t="s">
        <v>38</v>
      </c>
      <c r="S2988" s="3" t="s">
        <v>87</v>
      </c>
      <c r="T2988" s="3">
        <f>COUNTBLANK(shopping_behavior_updated[Customer ID])</f>
        <v>0</v>
      </c>
      <c r="U2988" s="3">
        <f>IF(IFERROR(VLOOKUP(shopping_behavior_updated[[#This Row],[Customer ID]],A2989:$A$3902,1,FALSE),0),1,0)</f>
        <v>0</v>
      </c>
    </row>
    <row r="2989" spans="1:21" x14ac:dyDescent="0.2">
      <c r="A2989" s="3">
        <v>2988</v>
      </c>
      <c r="B2989" s="3">
        <v>63</v>
      </c>
      <c r="C2989" s="3" t="s">
        <v>152</v>
      </c>
      <c r="D2989" s="3" t="s">
        <v>86</v>
      </c>
      <c r="E2989" s="3" t="s">
        <v>20</v>
      </c>
      <c r="F2989" s="3">
        <v>36</v>
      </c>
      <c r="G2989" s="3" t="s">
        <v>59</v>
      </c>
      <c r="H2989" s="3" t="s">
        <v>22</v>
      </c>
      <c r="I2989" s="3" t="s">
        <v>93</v>
      </c>
      <c r="J2989" s="3" t="s">
        <v>24</v>
      </c>
      <c r="K2989" s="3">
        <v>25</v>
      </c>
      <c r="L2989" s="3" t="s">
        <v>151</v>
      </c>
      <c r="M2989" s="3" t="str">
        <f>IF(shopping_behavior_updated[[#This Row],[Subscription Status]]="","desconocido",shopping_behavior_updated[[#This Row],[Subscription Status]])</f>
        <v>No</v>
      </c>
      <c r="N2989" s="3" t="s">
        <v>73</v>
      </c>
      <c r="O2989" s="3" t="s">
        <v>151</v>
      </c>
      <c r="P2989" s="3" t="s">
        <v>151</v>
      </c>
      <c r="Q2989" s="3">
        <v>42</v>
      </c>
      <c r="R2989" s="3" t="s">
        <v>32</v>
      </c>
      <c r="S2989" s="3" t="s">
        <v>87</v>
      </c>
      <c r="T2989" s="3">
        <f>COUNTBLANK(shopping_behavior_updated[Customer ID])</f>
        <v>0</v>
      </c>
      <c r="U2989" s="3">
        <f>IF(IFERROR(VLOOKUP(shopping_behavior_updated[[#This Row],[Customer ID]],A2990:$A$3902,1,FALSE),0),1,0)</f>
        <v>0</v>
      </c>
    </row>
    <row r="2990" spans="1:21" x14ac:dyDescent="0.2">
      <c r="A2990" s="3">
        <v>2989</v>
      </c>
      <c r="B2990" s="3">
        <v>69</v>
      </c>
      <c r="C2990" s="3" t="s">
        <v>152</v>
      </c>
      <c r="D2990" s="3" t="s">
        <v>124</v>
      </c>
      <c r="E2990" s="3" t="s">
        <v>20</v>
      </c>
      <c r="F2990" s="3">
        <v>55</v>
      </c>
      <c r="G2990" s="3" t="s">
        <v>106</v>
      </c>
      <c r="H2990" s="3" t="s">
        <v>35</v>
      </c>
      <c r="I2990" s="3" t="s">
        <v>68</v>
      </c>
      <c r="J2990" s="3" t="s">
        <v>36</v>
      </c>
      <c r="K2990" s="3">
        <v>5</v>
      </c>
      <c r="L2990" s="3" t="s">
        <v>151</v>
      </c>
      <c r="M2990" s="3" t="str">
        <f>IF(shopping_behavior_updated[[#This Row],[Subscription Status]]="","desconocido",shopping_behavior_updated[[#This Row],[Subscription Status]])</f>
        <v>No</v>
      </c>
      <c r="N2990" s="3" t="s">
        <v>69</v>
      </c>
      <c r="O2990" s="3" t="s">
        <v>151</v>
      </c>
      <c r="P2990" s="3" t="s">
        <v>151</v>
      </c>
      <c r="Q2990" s="3">
        <v>31</v>
      </c>
      <c r="R2990" s="3" t="s">
        <v>85</v>
      </c>
      <c r="S2990" s="3" t="s">
        <v>87</v>
      </c>
      <c r="T2990" s="3">
        <f>COUNTBLANK(shopping_behavior_updated[Customer ID])</f>
        <v>0</v>
      </c>
      <c r="U2990" s="3">
        <f>IF(IFERROR(VLOOKUP(shopping_behavior_updated[[#This Row],[Customer ID]],A2991:$A$3902,1,FALSE),0),1,0)</f>
        <v>0</v>
      </c>
    </row>
    <row r="2991" spans="1:21" x14ac:dyDescent="0.2">
      <c r="A2991" s="3">
        <v>2990</v>
      </c>
      <c r="B2991" s="3">
        <v>46</v>
      </c>
      <c r="C2991" s="3" t="s">
        <v>152</v>
      </c>
      <c r="D2991" s="3" t="s">
        <v>132</v>
      </c>
      <c r="E2991" s="3" t="s">
        <v>66</v>
      </c>
      <c r="F2991" s="3">
        <v>20</v>
      </c>
      <c r="G2991" s="3" t="s">
        <v>42</v>
      </c>
      <c r="H2991" s="3" t="s">
        <v>91</v>
      </c>
      <c r="I2991" s="3" t="s">
        <v>84</v>
      </c>
      <c r="J2991" s="3" t="s">
        <v>52</v>
      </c>
      <c r="K2991" s="3">
        <v>43</v>
      </c>
      <c r="L2991" s="3" t="s">
        <v>151</v>
      </c>
      <c r="M2991" s="3" t="str">
        <f>IF(shopping_behavior_updated[[#This Row],[Subscription Status]]="","desconocido",shopping_behavior_updated[[#This Row],[Subscription Status]])</f>
        <v>No</v>
      </c>
      <c r="N2991" s="3" t="s">
        <v>69</v>
      </c>
      <c r="O2991" s="3" t="s">
        <v>151</v>
      </c>
      <c r="P2991" s="3" t="s">
        <v>151</v>
      </c>
      <c r="Q2991" s="3">
        <v>6</v>
      </c>
      <c r="R2991" s="3" t="s">
        <v>38</v>
      </c>
      <c r="S2991" s="3" t="s">
        <v>39</v>
      </c>
      <c r="T2991" s="3">
        <f>COUNTBLANK(shopping_behavior_updated[Customer ID])</f>
        <v>0</v>
      </c>
      <c r="U2991" s="3">
        <f>IF(IFERROR(VLOOKUP(shopping_behavior_updated[[#This Row],[Customer ID]],A2992:$A$3902,1,FALSE),0),1,0)</f>
        <v>0</v>
      </c>
    </row>
    <row r="2992" spans="1:21" x14ac:dyDescent="0.2">
      <c r="A2992" s="3">
        <v>2991</v>
      </c>
      <c r="B2992" s="3">
        <v>69</v>
      </c>
      <c r="C2992" s="3" t="s">
        <v>152</v>
      </c>
      <c r="D2992" s="3" t="s">
        <v>54</v>
      </c>
      <c r="E2992" s="3" t="s">
        <v>20</v>
      </c>
      <c r="F2992" s="3">
        <v>91</v>
      </c>
      <c r="G2992" s="3" t="s">
        <v>114</v>
      </c>
      <c r="H2992" s="3" t="s">
        <v>43</v>
      </c>
      <c r="I2992" s="3" t="s">
        <v>84</v>
      </c>
      <c r="J2992" s="3" t="s">
        <v>56</v>
      </c>
      <c r="K2992" s="3">
        <v>42</v>
      </c>
      <c r="L2992" s="3" t="s">
        <v>151</v>
      </c>
      <c r="M2992" s="3" t="str">
        <f>IF(shopping_behavior_updated[[#This Row],[Subscription Status]]="","desconocido",shopping_behavior_updated[[#This Row],[Subscription Status]])</f>
        <v>No</v>
      </c>
      <c r="N2992" s="3" t="s">
        <v>37</v>
      </c>
      <c r="O2992" s="3" t="s">
        <v>151</v>
      </c>
      <c r="P2992" s="3" t="s">
        <v>151</v>
      </c>
      <c r="Q2992" s="3">
        <v>24</v>
      </c>
      <c r="R2992" s="3" t="s">
        <v>27</v>
      </c>
      <c r="S2992" s="3" t="s">
        <v>87</v>
      </c>
      <c r="T2992" s="3">
        <f>COUNTBLANK(shopping_behavior_updated[Customer ID])</f>
        <v>0</v>
      </c>
      <c r="U2992" s="3">
        <f>IF(IFERROR(VLOOKUP(shopping_behavior_updated[[#This Row],[Customer ID]],A2993:$A$3902,1,FALSE),0),1,0)</f>
        <v>0</v>
      </c>
    </row>
    <row r="2993" spans="1:21" x14ac:dyDescent="0.2">
      <c r="A2993" s="3">
        <v>2992</v>
      </c>
      <c r="B2993" s="3">
        <v>66</v>
      </c>
      <c r="C2993" s="3" t="s">
        <v>152</v>
      </c>
      <c r="D2993" s="3" t="s">
        <v>80</v>
      </c>
      <c r="E2993" s="3" t="s">
        <v>20</v>
      </c>
      <c r="F2993" s="3">
        <v>71</v>
      </c>
      <c r="G2993" s="3" t="s">
        <v>139</v>
      </c>
      <c r="H2993" s="3" t="s">
        <v>22</v>
      </c>
      <c r="I2993" s="3" t="s">
        <v>95</v>
      </c>
      <c r="J2993" s="3" t="s">
        <v>52</v>
      </c>
      <c r="K2993" s="3">
        <v>39</v>
      </c>
      <c r="L2993" s="3" t="s">
        <v>151</v>
      </c>
      <c r="M2993" s="3" t="str">
        <f>IF(shopping_behavior_updated[[#This Row],[Subscription Status]]="","desconocido",shopping_behavior_updated[[#This Row],[Subscription Status]])</f>
        <v>No</v>
      </c>
      <c r="N2993" s="3" t="s">
        <v>53</v>
      </c>
      <c r="O2993" s="3" t="s">
        <v>151</v>
      </c>
      <c r="P2993" s="3" t="s">
        <v>151</v>
      </c>
      <c r="Q2993" s="3">
        <v>7</v>
      </c>
      <c r="R2993" s="3" t="s">
        <v>45</v>
      </c>
      <c r="S2993" s="3" t="s">
        <v>75</v>
      </c>
      <c r="T2993" s="3">
        <f>COUNTBLANK(shopping_behavior_updated[Customer ID])</f>
        <v>0</v>
      </c>
      <c r="U2993" s="3">
        <f>IF(IFERROR(VLOOKUP(shopping_behavior_updated[[#This Row],[Customer ID]],A2994:$A$3902,1,FALSE),0),1,0)</f>
        <v>0</v>
      </c>
    </row>
    <row r="2994" spans="1:21" x14ac:dyDescent="0.2">
      <c r="A2994" s="3">
        <v>2993</v>
      </c>
      <c r="B2994" s="3">
        <v>41</v>
      </c>
      <c r="C2994" s="3" t="s">
        <v>152</v>
      </c>
      <c r="D2994" s="3" t="s">
        <v>124</v>
      </c>
      <c r="E2994" s="3" t="s">
        <v>20</v>
      </c>
      <c r="F2994" s="3">
        <v>64</v>
      </c>
      <c r="G2994" s="3" t="s">
        <v>113</v>
      </c>
      <c r="H2994" s="3" t="s">
        <v>43</v>
      </c>
      <c r="I2994" s="3" t="s">
        <v>60</v>
      </c>
      <c r="J2994" s="3" t="s">
        <v>36</v>
      </c>
      <c r="K2994" s="3">
        <v>39</v>
      </c>
      <c r="L2994" s="3" t="s">
        <v>151</v>
      </c>
      <c r="M2994" s="3" t="str">
        <f>IF(shopping_behavior_updated[[#This Row],[Subscription Status]]="","desconocido",shopping_behavior_updated[[#This Row],[Subscription Status]])</f>
        <v>No</v>
      </c>
      <c r="N2994" s="3" t="s">
        <v>73</v>
      </c>
      <c r="O2994" s="3" t="s">
        <v>151</v>
      </c>
      <c r="P2994" s="3" t="s">
        <v>151</v>
      </c>
      <c r="Q2994" s="3">
        <v>25</v>
      </c>
      <c r="R2994" s="3" t="s">
        <v>27</v>
      </c>
      <c r="S2994" s="3" t="s">
        <v>39</v>
      </c>
      <c r="T2994" s="3">
        <f>COUNTBLANK(shopping_behavior_updated[Customer ID])</f>
        <v>0</v>
      </c>
      <c r="U2994" s="3">
        <f>IF(IFERROR(VLOOKUP(shopping_behavior_updated[[#This Row],[Customer ID]],A2995:$A$3902,1,FALSE),0),1,0)</f>
        <v>0</v>
      </c>
    </row>
    <row r="2995" spans="1:21" x14ac:dyDescent="0.2">
      <c r="A2995" s="3">
        <v>2994</v>
      </c>
      <c r="B2995" s="3">
        <v>32</v>
      </c>
      <c r="C2995" s="3" t="s">
        <v>152</v>
      </c>
      <c r="D2995" s="3" t="s">
        <v>101</v>
      </c>
      <c r="E2995" s="3" t="s">
        <v>62</v>
      </c>
      <c r="F2995" s="3">
        <v>21</v>
      </c>
      <c r="G2995" s="3" t="s">
        <v>110</v>
      </c>
      <c r="H2995" s="3" t="s">
        <v>22</v>
      </c>
      <c r="I2995" s="3" t="s">
        <v>125</v>
      </c>
      <c r="J2995" s="3" t="s">
        <v>36</v>
      </c>
      <c r="K2995" s="3">
        <v>42</v>
      </c>
      <c r="L2995" s="3" t="s">
        <v>151</v>
      </c>
      <c r="M2995" s="3" t="str">
        <f>IF(shopping_behavior_updated[[#This Row],[Subscription Status]]="","desconocido",shopping_behavior_updated[[#This Row],[Subscription Status]])</f>
        <v>No</v>
      </c>
      <c r="N2995" s="3" t="s">
        <v>37</v>
      </c>
      <c r="O2995" s="3" t="s">
        <v>151</v>
      </c>
      <c r="P2995" s="3" t="s">
        <v>151</v>
      </c>
      <c r="Q2995" s="3">
        <v>18</v>
      </c>
      <c r="R2995" s="3" t="s">
        <v>32</v>
      </c>
      <c r="S2995" s="3" t="s">
        <v>75</v>
      </c>
      <c r="T2995" s="3">
        <f>COUNTBLANK(shopping_behavior_updated[Customer ID])</f>
        <v>0</v>
      </c>
      <c r="U2995" s="3">
        <f>IF(IFERROR(VLOOKUP(shopping_behavior_updated[[#This Row],[Customer ID]],A2996:$A$3902,1,FALSE),0),1,0)</f>
        <v>0</v>
      </c>
    </row>
    <row r="2996" spans="1:21" x14ac:dyDescent="0.2">
      <c r="A2996" s="3">
        <v>2995</v>
      </c>
      <c r="B2996" s="3">
        <v>69</v>
      </c>
      <c r="C2996" s="3" t="s">
        <v>152</v>
      </c>
      <c r="D2996" s="3" t="s">
        <v>29</v>
      </c>
      <c r="E2996" s="3" t="s">
        <v>20</v>
      </c>
      <c r="F2996" s="3">
        <v>100</v>
      </c>
      <c r="G2996" s="3" t="s">
        <v>106</v>
      </c>
      <c r="H2996" s="3" t="s">
        <v>35</v>
      </c>
      <c r="I2996" s="3" t="s">
        <v>51</v>
      </c>
      <c r="J2996" s="3" t="s">
        <v>24</v>
      </c>
      <c r="K2996" s="3">
        <v>35</v>
      </c>
      <c r="L2996" s="3" t="s">
        <v>151</v>
      </c>
      <c r="M2996" s="3" t="str">
        <f>IF(shopping_behavior_updated[[#This Row],[Subscription Status]]="","desconocido",shopping_behavior_updated[[#This Row],[Subscription Status]])</f>
        <v>No</v>
      </c>
      <c r="N2996" s="3" t="s">
        <v>73</v>
      </c>
      <c r="O2996" s="3" t="s">
        <v>151</v>
      </c>
      <c r="P2996" s="3" t="s">
        <v>151</v>
      </c>
      <c r="Q2996" s="3">
        <v>14</v>
      </c>
      <c r="R2996" s="3" t="s">
        <v>74</v>
      </c>
      <c r="S2996" s="3" t="s">
        <v>57</v>
      </c>
      <c r="T2996" s="3">
        <f>COUNTBLANK(shopping_behavior_updated[Customer ID])</f>
        <v>0</v>
      </c>
      <c r="U2996" s="3">
        <f>IF(IFERROR(VLOOKUP(shopping_behavior_updated[[#This Row],[Customer ID]],A2997:$A$3902,1,FALSE),0),1,0)</f>
        <v>0</v>
      </c>
    </row>
    <row r="2997" spans="1:21" x14ac:dyDescent="0.2">
      <c r="A2997" s="3">
        <v>2996</v>
      </c>
      <c r="B2997" s="3">
        <v>29</v>
      </c>
      <c r="C2997" s="3" t="s">
        <v>152</v>
      </c>
      <c r="D2997" s="3" t="s">
        <v>33</v>
      </c>
      <c r="E2997" s="3" t="s">
        <v>20</v>
      </c>
      <c r="F2997" s="3">
        <v>96</v>
      </c>
      <c r="G2997" s="3" t="s">
        <v>140</v>
      </c>
      <c r="H2997" s="3" t="s">
        <v>43</v>
      </c>
      <c r="I2997" s="3" t="s">
        <v>120</v>
      </c>
      <c r="J2997" s="3" t="s">
        <v>52</v>
      </c>
      <c r="K2997" s="3">
        <v>25</v>
      </c>
      <c r="L2997" s="3" t="s">
        <v>151</v>
      </c>
      <c r="M2997" s="3" t="str">
        <f>IF(shopping_behavior_updated[[#This Row],[Subscription Status]]="","desconocido",shopping_behavior_updated[[#This Row],[Subscription Status]])</f>
        <v>No</v>
      </c>
      <c r="N2997" s="3" t="s">
        <v>53</v>
      </c>
      <c r="O2997" s="3" t="s">
        <v>151</v>
      </c>
      <c r="P2997" s="3" t="s">
        <v>151</v>
      </c>
      <c r="Q2997" s="3">
        <v>42</v>
      </c>
      <c r="R2997" s="3" t="s">
        <v>85</v>
      </c>
      <c r="S2997" s="3" t="s">
        <v>75</v>
      </c>
      <c r="T2997" s="3">
        <f>COUNTBLANK(shopping_behavior_updated[Customer ID])</f>
        <v>0</v>
      </c>
      <c r="U2997" s="3">
        <f>IF(IFERROR(VLOOKUP(shopping_behavior_updated[[#This Row],[Customer ID]],A2998:$A$3902,1,FALSE),0),1,0)</f>
        <v>0</v>
      </c>
    </row>
    <row r="2998" spans="1:21" x14ac:dyDescent="0.2">
      <c r="A2998" s="3">
        <v>2997</v>
      </c>
      <c r="B2998" s="3">
        <v>70</v>
      </c>
      <c r="C2998" s="3" t="s">
        <v>152</v>
      </c>
      <c r="D2998" s="3" t="s">
        <v>105</v>
      </c>
      <c r="E2998" s="3" t="s">
        <v>66</v>
      </c>
      <c r="F2998" s="3">
        <v>91</v>
      </c>
      <c r="G2998" s="3" t="s">
        <v>139</v>
      </c>
      <c r="H2998" s="3" t="s">
        <v>43</v>
      </c>
      <c r="I2998" s="3" t="s">
        <v>51</v>
      </c>
      <c r="J2998" s="3" t="s">
        <v>36</v>
      </c>
      <c r="K2998" s="3">
        <v>29</v>
      </c>
      <c r="L2998" s="3" t="s">
        <v>151</v>
      </c>
      <c r="M2998" s="3" t="str">
        <f>IF(shopping_behavior_updated[[#This Row],[Subscription Status]]="","desconocido",shopping_behavior_updated[[#This Row],[Subscription Status]])</f>
        <v>No</v>
      </c>
      <c r="N2998" s="3" t="s">
        <v>26</v>
      </c>
      <c r="O2998" s="3" t="s">
        <v>151</v>
      </c>
      <c r="P2998" s="3" t="s">
        <v>151</v>
      </c>
      <c r="Q2998" s="3">
        <v>6</v>
      </c>
      <c r="R2998" s="3" t="s">
        <v>27</v>
      </c>
      <c r="S2998" s="3" t="s">
        <v>96</v>
      </c>
      <c r="T2998" s="3">
        <f>COUNTBLANK(shopping_behavior_updated[Customer ID])</f>
        <v>0</v>
      </c>
      <c r="U2998" s="3">
        <f>IF(IFERROR(VLOOKUP(shopping_behavior_updated[[#This Row],[Customer ID]],A2999:$A$3902,1,FALSE),0),1,0)</f>
        <v>0</v>
      </c>
    </row>
    <row r="2999" spans="1:21" x14ac:dyDescent="0.2">
      <c r="A2999" s="3">
        <v>2998</v>
      </c>
      <c r="B2999" s="3">
        <v>41</v>
      </c>
      <c r="C2999" s="3" t="s">
        <v>152</v>
      </c>
      <c r="D2999" s="3" t="s">
        <v>29</v>
      </c>
      <c r="E2999" s="3" t="s">
        <v>20</v>
      </c>
      <c r="F2999" s="3">
        <v>40</v>
      </c>
      <c r="G2999" s="3" t="s">
        <v>134</v>
      </c>
      <c r="H2999" s="3" t="s">
        <v>35</v>
      </c>
      <c r="I2999" s="3" t="s">
        <v>133</v>
      </c>
      <c r="J2999" s="3" t="s">
        <v>36</v>
      </c>
      <c r="K2999" s="3">
        <v>27</v>
      </c>
      <c r="L2999" s="3" t="s">
        <v>151</v>
      </c>
      <c r="M2999" s="3" t="str">
        <f>IF(shopping_behavior_updated[[#This Row],[Subscription Status]]="","desconocido",shopping_behavior_updated[[#This Row],[Subscription Status]])</f>
        <v>No</v>
      </c>
      <c r="N2999" s="3" t="s">
        <v>44</v>
      </c>
      <c r="O2999" s="3" t="s">
        <v>151</v>
      </c>
      <c r="P2999" s="3" t="s">
        <v>151</v>
      </c>
      <c r="Q2999" s="3">
        <v>14</v>
      </c>
      <c r="R2999" s="3" t="s">
        <v>27</v>
      </c>
      <c r="S2999" s="3" t="s">
        <v>96</v>
      </c>
      <c r="T2999" s="3">
        <f>COUNTBLANK(shopping_behavior_updated[Customer ID])</f>
        <v>0</v>
      </c>
      <c r="U2999" s="3">
        <f>IF(IFERROR(VLOOKUP(shopping_behavior_updated[[#This Row],[Customer ID]],A3000:$A$3902,1,FALSE),0),1,0)</f>
        <v>0</v>
      </c>
    </row>
    <row r="3000" spans="1:21" x14ac:dyDescent="0.2">
      <c r="A3000" s="3">
        <v>2999</v>
      </c>
      <c r="B3000" s="3">
        <v>31</v>
      </c>
      <c r="C3000" s="3" t="s">
        <v>152</v>
      </c>
      <c r="D3000" s="3" t="s">
        <v>103</v>
      </c>
      <c r="E3000" s="3" t="s">
        <v>20</v>
      </c>
      <c r="F3000" s="3">
        <v>53</v>
      </c>
      <c r="G3000" s="3" t="s">
        <v>119</v>
      </c>
      <c r="H3000" s="3" t="s">
        <v>43</v>
      </c>
      <c r="I3000" s="3" t="s">
        <v>107</v>
      </c>
      <c r="J3000" s="3" t="s">
        <v>52</v>
      </c>
      <c r="K3000" s="3">
        <v>47</v>
      </c>
      <c r="L3000" s="3" t="s">
        <v>151</v>
      </c>
      <c r="M3000" s="3" t="str">
        <f>IF(shopping_behavior_updated[[#This Row],[Subscription Status]]="","desconocido",shopping_behavior_updated[[#This Row],[Subscription Status]])</f>
        <v>No</v>
      </c>
      <c r="N3000" s="3" t="s">
        <v>26</v>
      </c>
      <c r="O3000" s="3" t="s">
        <v>151</v>
      </c>
      <c r="P3000" s="3" t="s">
        <v>151</v>
      </c>
      <c r="Q3000" s="3">
        <v>30</v>
      </c>
      <c r="R3000" s="3" t="s">
        <v>85</v>
      </c>
      <c r="S3000" s="3" t="s">
        <v>57</v>
      </c>
      <c r="T3000" s="3">
        <f>COUNTBLANK(shopping_behavior_updated[Customer ID])</f>
        <v>0</v>
      </c>
      <c r="U3000" s="3">
        <f>IF(IFERROR(VLOOKUP(shopping_behavior_updated[[#This Row],[Customer ID]],A3001:$A$3902,1,FALSE),0),1,0)</f>
        <v>0</v>
      </c>
    </row>
    <row r="3001" spans="1:21" x14ac:dyDescent="0.2">
      <c r="A3001" s="3">
        <v>3000</v>
      </c>
      <c r="B3001" s="3">
        <v>31</v>
      </c>
      <c r="C3001" s="3" t="s">
        <v>152</v>
      </c>
      <c r="D3001" s="3" t="s">
        <v>88</v>
      </c>
      <c r="E3001" s="3" t="s">
        <v>66</v>
      </c>
      <c r="F3001" s="3">
        <v>48</v>
      </c>
      <c r="G3001" s="3" t="s">
        <v>81</v>
      </c>
      <c r="H3001" s="3" t="s">
        <v>35</v>
      </c>
      <c r="I3001" s="3" t="s">
        <v>60</v>
      </c>
      <c r="J3001" s="3" t="s">
        <v>24</v>
      </c>
      <c r="K3001" s="3">
        <v>38</v>
      </c>
      <c r="L3001" s="3" t="s">
        <v>151</v>
      </c>
      <c r="M3001" s="3" t="str">
        <f>IF(shopping_behavior_updated[[#This Row],[Subscription Status]]="","desconocido",shopping_behavior_updated[[#This Row],[Subscription Status]])</f>
        <v>No</v>
      </c>
      <c r="N3001" s="3" t="s">
        <v>53</v>
      </c>
      <c r="O3001" s="3" t="s">
        <v>151</v>
      </c>
      <c r="P3001" s="3" t="s">
        <v>151</v>
      </c>
      <c r="Q3001" s="3">
        <v>10</v>
      </c>
      <c r="R3001" s="3" t="s">
        <v>32</v>
      </c>
      <c r="S3001" s="3" t="s">
        <v>87</v>
      </c>
      <c r="T3001" s="3">
        <f>COUNTBLANK(shopping_behavior_updated[Customer ID])</f>
        <v>0</v>
      </c>
      <c r="U3001" s="3">
        <f>IF(IFERROR(VLOOKUP(shopping_behavior_updated[[#This Row],[Customer ID]],A3002:$A$3902,1,FALSE),0),1,0)</f>
        <v>0</v>
      </c>
    </row>
    <row r="3002" spans="1:21" x14ac:dyDescent="0.2">
      <c r="A3002" s="3">
        <v>3001</v>
      </c>
      <c r="B3002" s="3">
        <v>57</v>
      </c>
      <c r="C3002" s="3" t="s">
        <v>152</v>
      </c>
      <c r="D3002" s="3" t="s">
        <v>40</v>
      </c>
      <c r="E3002" s="3" t="s">
        <v>41</v>
      </c>
      <c r="F3002" s="3">
        <v>70</v>
      </c>
      <c r="G3002" s="3" t="s">
        <v>122</v>
      </c>
      <c r="H3002" s="3" t="s">
        <v>43</v>
      </c>
      <c r="I3002" s="3" t="s">
        <v>92</v>
      </c>
      <c r="J3002" s="3" t="s">
        <v>24</v>
      </c>
      <c r="K3002" s="3">
        <v>37</v>
      </c>
      <c r="L3002" s="3" t="s">
        <v>151</v>
      </c>
      <c r="M3002" s="3" t="str">
        <f>IF(shopping_behavior_updated[[#This Row],[Subscription Status]]="","desconocido",shopping_behavior_updated[[#This Row],[Subscription Status]])</f>
        <v>No</v>
      </c>
      <c r="N3002" s="3" t="s">
        <v>26</v>
      </c>
      <c r="O3002" s="3" t="s">
        <v>151</v>
      </c>
      <c r="P3002" s="3" t="s">
        <v>151</v>
      </c>
      <c r="Q3002" s="3">
        <v>7</v>
      </c>
      <c r="R3002" s="3" t="s">
        <v>45</v>
      </c>
      <c r="S3002" s="3" t="s">
        <v>39</v>
      </c>
      <c r="T3002" s="3">
        <f>COUNTBLANK(shopping_behavior_updated[Customer ID])</f>
        <v>0</v>
      </c>
      <c r="U3002" s="3">
        <f>IF(IFERROR(VLOOKUP(shopping_behavior_updated[[#This Row],[Customer ID]],A3003:$A$3902,1,FALSE),0),1,0)</f>
        <v>0</v>
      </c>
    </row>
    <row r="3003" spans="1:21" x14ac:dyDescent="0.2">
      <c r="A3003" s="3">
        <v>3002</v>
      </c>
      <c r="B3003" s="3">
        <v>29</v>
      </c>
      <c r="C3003" s="3" t="s">
        <v>152</v>
      </c>
      <c r="D3003" s="3" t="s">
        <v>61</v>
      </c>
      <c r="E3003" s="3" t="s">
        <v>62</v>
      </c>
      <c r="F3003" s="3">
        <v>29</v>
      </c>
      <c r="G3003" s="3" t="s">
        <v>55</v>
      </c>
      <c r="H3003" s="3" t="s">
        <v>22</v>
      </c>
      <c r="I3003" s="3" t="s">
        <v>60</v>
      </c>
      <c r="J3003" s="3" t="s">
        <v>52</v>
      </c>
      <c r="K3003" s="3">
        <v>47</v>
      </c>
      <c r="L3003" s="3" t="s">
        <v>151</v>
      </c>
      <c r="M3003" s="3" t="str">
        <f>IF(shopping_behavior_updated[[#This Row],[Subscription Status]]="","desconocido",shopping_behavior_updated[[#This Row],[Subscription Status]])</f>
        <v>No</v>
      </c>
      <c r="N3003" s="3" t="s">
        <v>26</v>
      </c>
      <c r="O3003" s="3" t="s">
        <v>151</v>
      </c>
      <c r="P3003" s="3" t="s">
        <v>151</v>
      </c>
      <c r="Q3003" s="3">
        <v>28</v>
      </c>
      <c r="R3003" s="3" t="s">
        <v>38</v>
      </c>
      <c r="S3003" s="3" t="s">
        <v>57</v>
      </c>
      <c r="T3003" s="3">
        <f>COUNTBLANK(shopping_behavior_updated[Customer ID])</f>
        <v>0</v>
      </c>
      <c r="U3003" s="3">
        <f>IF(IFERROR(VLOOKUP(shopping_behavior_updated[[#This Row],[Customer ID]],A3004:$A$3902,1,FALSE),0),1,0)</f>
        <v>0</v>
      </c>
    </row>
    <row r="3004" spans="1:21" x14ac:dyDescent="0.2">
      <c r="A3004" s="3">
        <v>3003</v>
      </c>
      <c r="B3004" s="3">
        <v>70</v>
      </c>
      <c r="C3004" s="3" t="s">
        <v>152</v>
      </c>
      <c r="D3004" s="3" t="s">
        <v>132</v>
      </c>
      <c r="E3004" s="3" t="s">
        <v>66</v>
      </c>
      <c r="F3004" s="3">
        <v>29</v>
      </c>
      <c r="G3004" s="3" t="s">
        <v>59</v>
      </c>
      <c r="H3004" s="3" t="s">
        <v>43</v>
      </c>
      <c r="I3004" s="3" t="s">
        <v>31</v>
      </c>
      <c r="J3004" s="3" t="s">
        <v>56</v>
      </c>
      <c r="K3004" s="3">
        <v>36</v>
      </c>
      <c r="L3004" s="3" t="s">
        <v>151</v>
      </c>
      <c r="M3004" s="3" t="str">
        <f>IF(shopping_behavior_updated[[#This Row],[Subscription Status]]="","desconocido",shopping_behavior_updated[[#This Row],[Subscription Status]])</f>
        <v>No</v>
      </c>
      <c r="N3004" s="3" t="s">
        <v>44</v>
      </c>
      <c r="O3004" s="3" t="s">
        <v>151</v>
      </c>
      <c r="P3004" s="3" t="s">
        <v>151</v>
      </c>
      <c r="Q3004" s="3">
        <v>19</v>
      </c>
      <c r="R3004" s="3" t="s">
        <v>74</v>
      </c>
      <c r="S3004" s="3" t="s">
        <v>57</v>
      </c>
      <c r="T3004" s="3">
        <f>COUNTBLANK(shopping_behavior_updated[Customer ID])</f>
        <v>0</v>
      </c>
      <c r="U3004" s="3">
        <f>IF(IFERROR(VLOOKUP(shopping_behavior_updated[[#This Row],[Customer ID]],A3005:$A$3902,1,FALSE),0),1,0)</f>
        <v>0</v>
      </c>
    </row>
    <row r="3005" spans="1:21" x14ac:dyDescent="0.2">
      <c r="A3005" s="3">
        <v>3004</v>
      </c>
      <c r="B3005" s="3">
        <v>51</v>
      </c>
      <c r="C3005" s="3" t="s">
        <v>152</v>
      </c>
      <c r="D3005" s="3" t="s">
        <v>19</v>
      </c>
      <c r="E3005" s="3" t="s">
        <v>20</v>
      </c>
      <c r="F3005" s="3">
        <v>53</v>
      </c>
      <c r="G3005" s="3" t="s">
        <v>46</v>
      </c>
      <c r="H3005" s="3" t="s">
        <v>43</v>
      </c>
      <c r="I3005" s="3" t="s">
        <v>109</v>
      </c>
      <c r="J3005" s="3" t="s">
        <v>56</v>
      </c>
      <c r="K3005" s="3">
        <v>28</v>
      </c>
      <c r="L3005" s="3" t="s">
        <v>151</v>
      </c>
      <c r="M3005" s="3" t="str">
        <f>IF(shopping_behavior_updated[[#This Row],[Subscription Status]]="","desconocido",shopping_behavior_updated[[#This Row],[Subscription Status]])</f>
        <v>No</v>
      </c>
      <c r="N3005" s="3" t="s">
        <v>26</v>
      </c>
      <c r="O3005" s="3" t="s">
        <v>151</v>
      </c>
      <c r="P3005" s="3" t="s">
        <v>151</v>
      </c>
      <c r="Q3005" s="3">
        <v>13</v>
      </c>
      <c r="R3005" s="3" t="s">
        <v>38</v>
      </c>
      <c r="S3005" s="3" t="s">
        <v>96</v>
      </c>
      <c r="T3005" s="3">
        <f>COUNTBLANK(shopping_behavior_updated[Customer ID])</f>
        <v>0</v>
      </c>
      <c r="U3005" s="3">
        <f>IF(IFERROR(VLOOKUP(shopping_behavior_updated[[#This Row],[Customer ID]],A3006:$A$3902,1,FALSE),0),1,0)</f>
        <v>0</v>
      </c>
    </row>
    <row r="3006" spans="1:21" x14ac:dyDescent="0.2">
      <c r="A3006" s="3">
        <v>3005</v>
      </c>
      <c r="B3006" s="3">
        <v>45</v>
      </c>
      <c r="C3006" s="3" t="s">
        <v>152</v>
      </c>
      <c r="D3006" s="3" t="s">
        <v>86</v>
      </c>
      <c r="E3006" s="3" t="s">
        <v>20</v>
      </c>
      <c r="F3006" s="3">
        <v>79</v>
      </c>
      <c r="G3006" s="3" t="s">
        <v>116</v>
      </c>
      <c r="H3006" s="3" t="s">
        <v>43</v>
      </c>
      <c r="I3006" s="3" t="s">
        <v>92</v>
      </c>
      <c r="J3006" s="3" t="s">
        <v>24</v>
      </c>
      <c r="K3006" s="3">
        <v>37</v>
      </c>
      <c r="L3006" s="3" t="s">
        <v>151</v>
      </c>
      <c r="M3006" s="3" t="str">
        <f>IF(shopping_behavior_updated[[#This Row],[Subscription Status]]="","desconocido",shopping_behavior_updated[[#This Row],[Subscription Status]])</f>
        <v>No</v>
      </c>
      <c r="N3006" s="3" t="s">
        <v>73</v>
      </c>
      <c r="O3006" s="3" t="s">
        <v>151</v>
      </c>
      <c r="P3006" s="3" t="s">
        <v>151</v>
      </c>
      <c r="Q3006" s="3">
        <v>23</v>
      </c>
      <c r="R3006" s="3" t="s">
        <v>27</v>
      </c>
      <c r="S3006" s="3" t="s">
        <v>28</v>
      </c>
      <c r="T3006" s="3">
        <f>COUNTBLANK(shopping_behavior_updated[Customer ID])</f>
        <v>0</v>
      </c>
      <c r="U3006" s="3">
        <f>IF(IFERROR(VLOOKUP(shopping_behavior_updated[[#This Row],[Customer ID]],A3007:$A$3902,1,FALSE),0),1,0)</f>
        <v>0</v>
      </c>
    </row>
    <row r="3007" spans="1:21" x14ac:dyDescent="0.2">
      <c r="A3007" s="3">
        <v>3006</v>
      </c>
      <c r="B3007" s="3">
        <v>18</v>
      </c>
      <c r="C3007" s="3" t="s">
        <v>152</v>
      </c>
      <c r="D3007" s="3" t="s">
        <v>58</v>
      </c>
      <c r="E3007" s="3" t="s">
        <v>20</v>
      </c>
      <c r="F3007" s="3">
        <v>65</v>
      </c>
      <c r="G3007" s="3" t="s">
        <v>119</v>
      </c>
      <c r="H3007" s="3" t="s">
        <v>91</v>
      </c>
      <c r="I3007" s="3" t="s">
        <v>109</v>
      </c>
      <c r="J3007" s="3" t="s">
        <v>36</v>
      </c>
      <c r="K3007" s="3">
        <v>35</v>
      </c>
      <c r="L3007" s="3" t="s">
        <v>151</v>
      </c>
      <c r="M3007" s="3" t="str">
        <f>IF(shopping_behavior_updated[[#This Row],[Subscription Status]]="","desconocido",shopping_behavior_updated[[#This Row],[Subscription Status]])</f>
        <v>No</v>
      </c>
      <c r="N3007" s="3" t="s">
        <v>26</v>
      </c>
      <c r="O3007" s="3" t="s">
        <v>151</v>
      </c>
      <c r="P3007" s="3" t="s">
        <v>151</v>
      </c>
      <c r="Q3007" s="3">
        <v>5</v>
      </c>
      <c r="R3007" s="3" t="s">
        <v>27</v>
      </c>
      <c r="S3007" s="3" t="s">
        <v>39</v>
      </c>
      <c r="T3007" s="3">
        <f>COUNTBLANK(shopping_behavior_updated[Customer ID])</f>
        <v>0</v>
      </c>
      <c r="U3007" s="3">
        <f>IF(IFERROR(VLOOKUP(shopping_behavior_updated[[#This Row],[Customer ID]],A3008:$A$3902,1,FALSE),0),1,0)</f>
        <v>0</v>
      </c>
    </row>
    <row r="3008" spans="1:21" x14ac:dyDescent="0.2">
      <c r="A3008" s="3">
        <v>3007</v>
      </c>
      <c r="B3008" s="3">
        <v>37</v>
      </c>
      <c r="C3008" s="3" t="s">
        <v>152</v>
      </c>
      <c r="D3008" s="3" t="s">
        <v>80</v>
      </c>
      <c r="E3008" s="3" t="s">
        <v>20</v>
      </c>
      <c r="F3008" s="3">
        <v>99</v>
      </c>
      <c r="G3008" s="3" t="s">
        <v>139</v>
      </c>
      <c r="H3008" s="3" t="s">
        <v>43</v>
      </c>
      <c r="I3008" s="3" t="s">
        <v>77</v>
      </c>
      <c r="J3008" s="3" t="s">
        <v>52</v>
      </c>
      <c r="K3008" s="3">
        <v>37</v>
      </c>
      <c r="L3008" s="3" t="s">
        <v>151</v>
      </c>
      <c r="M3008" s="3" t="str">
        <f>IF(shopping_behavior_updated[[#This Row],[Subscription Status]]="","desconocido",shopping_behavior_updated[[#This Row],[Subscription Status]])</f>
        <v>No</v>
      </c>
      <c r="N3008" s="3" t="s">
        <v>73</v>
      </c>
      <c r="O3008" s="3" t="s">
        <v>151</v>
      </c>
      <c r="P3008" s="3" t="s">
        <v>151</v>
      </c>
      <c r="Q3008" s="3">
        <v>17</v>
      </c>
      <c r="R3008" s="3" t="s">
        <v>27</v>
      </c>
      <c r="S3008" s="3" t="s">
        <v>75</v>
      </c>
      <c r="T3008" s="3">
        <f>COUNTBLANK(shopping_behavior_updated[Customer ID])</f>
        <v>0</v>
      </c>
      <c r="U3008" s="3">
        <f>IF(IFERROR(VLOOKUP(shopping_behavior_updated[[#This Row],[Customer ID]],A3009:$A$3902,1,FALSE),0),1,0)</f>
        <v>0</v>
      </c>
    </row>
    <row r="3009" spans="1:21" x14ac:dyDescent="0.2">
      <c r="A3009" s="3">
        <v>3008</v>
      </c>
      <c r="B3009" s="3">
        <v>23</v>
      </c>
      <c r="C3009" s="3" t="s">
        <v>152</v>
      </c>
      <c r="D3009" s="3" t="s">
        <v>88</v>
      </c>
      <c r="E3009" s="3" t="s">
        <v>66</v>
      </c>
      <c r="F3009" s="3">
        <v>60</v>
      </c>
      <c r="G3009" s="3" t="s">
        <v>83</v>
      </c>
      <c r="H3009" s="3" t="s">
        <v>22</v>
      </c>
      <c r="I3009" s="3" t="s">
        <v>92</v>
      </c>
      <c r="J3009" s="3" t="s">
        <v>24</v>
      </c>
      <c r="K3009" s="3">
        <v>3</v>
      </c>
      <c r="L3009" s="3" t="s">
        <v>151</v>
      </c>
      <c r="M3009" s="3" t="str">
        <f>IF(shopping_behavior_updated[[#This Row],[Subscription Status]]="","desconocido",shopping_behavior_updated[[#This Row],[Subscription Status]])</f>
        <v>No</v>
      </c>
      <c r="N3009" s="3" t="s">
        <v>44</v>
      </c>
      <c r="O3009" s="3" t="s">
        <v>151</v>
      </c>
      <c r="P3009" s="3" t="s">
        <v>151</v>
      </c>
      <c r="Q3009" s="3">
        <v>31</v>
      </c>
      <c r="R3009" s="3" t="s">
        <v>27</v>
      </c>
      <c r="S3009" s="3" t="s">
        <v>39</v>
      </c>
      <c r="T3009" s="3">
        <f>COUNTBLANK(shopping_behavior_updated[Customer ID])</f>
        <v>0</v>
      </c>
      <c r="U3009" s="3">
        <f>IF(IFERROR(VLOOKUP(shopping_behavior_updated[[#This Row],[Customer ID]],A3010:$A$3902,1,FALSE),0),1,0)</f>
        <v>0</v>
      </c>
    </row>
    <row r="3010" spans="1:21" x14ac:dyDescent="0.2">
      <c r="A3010" s="3">
        <v>3009</v>
      </c>
      <c r="B3010" s="3">
        <v>39</v>
      </c>
      <c r="C3010" s="3" t="s">
        <v>152</v>
      </c>
      <c r="D3010" s="3" t="s">
        <v>70</v>
      </c>
      <c r="E3010" s="3" t="s">
        <v>41</v>
      </c>
      <c r="F3010" s="3">
        <v>86</v>
      </c>
      <c r="G3010" s="3" t="s">
        <v>129</v>
      </c>
      <c r="H3010" s="3" t="s">
        <v>43</v>
      </c>
      <c r="I3010" s="3" t="s">
        <v>79</v>
      </c>
      <c r="J3010" s="3" t="s">
        <v>24</v>
      </c>
      <c r="K3010" s="3">
        <v>49</v>
      </c>
      <c r="L3010" s="3" t="s">
        <v>151</v>
      </c>
      <c r="M3010" s="3" t="str">
        <f>IF(shopping_behavior_updated[[#This Row],[Subscription Status]]="","desconocido",shopping_behavior_updated[[#This Row],[Subscription Status]])</f>
        <v>No</v>
      </c>
      <c r="N3010" s="3" t="s">
        <v>37</v>
      </c>
      <c r="O3010" s="3" t="s">
        <v>151</v>
      </c>
      <c r="P3010" s="3" t="s">
        <v>151</v>
      </c>
      <c r="Q3010" s="3">
        <v>19</v>
      </c>
      <c r="R3010" s="3" t="s">
        <v>45</v>
      </c>
      <c r="S3010" s="3" t="s">
        <v>39</v>
      </c>
      <c r="T3010" s="3">
        <f>COUNTBLANK(shopping_behavior_updated[Customer ID])</f>
        <v>0</v>
      </c>
      <c r="U3010" s="3">
        <f>IF(IFERROR(VLOOKUP(shopping_behavior_updated[[#This Row],[Customer ID]],A3011:$A$3902,1,FALSE),0),1,0)</f>
        <v>0</v>
      </c>
    </row>
    <row r="3011" spans="1:21" x14ac:dyDescent="0.2">
      <c r="A3011" s="3">
        <v>3010</v>
      </c>
      <c r="B3011" s="3">
        <v>62</v>
      </c>
      <c r="C3011" s="3" t="s">
        <v>152</v>
      </c>
      <c r="D3011" s="3" t="s">
        <v>132</v>
      </c>
      <c r="E3011" s="3" t="s">
        <v>66</v>
      </c>
      <c r="F3011" s="3">
        <v>73</v>
      </c>
      <c r="G3011" s="3" t="s">
        <v>59</v>
      </c>
      <c r="H3011" s="3" t="s">
        <v>43</v>
      </c>
      <c r="I3011" s="3" t="s">
        <v>64</v>
      </c>
      <c r="J3011" s="3" t="s">
        <v>24</v>
      </c>
      <c r="K3011" s="3">
        <v>46</v>
      </c>
      <c r="L3011" s="3" t="s">
        <v>151</v>
      </c>
      <c r="M3011" s="3" t="str">
        <f>IF(shopping_behavior_updated[[#This Row],[Subscription Status]]="","desconocido",shopping_behavior_updated[[#This Row],[Subscription Status]])</f>
        <v>No</v>
      </c>
      <c r="N3011" s="3" t="s">
        <v>37</v>
      </c>
      <c r="O3011" s="3" t="s">
        <v>151</v>
      </c>
      <c r="P3011" s="3" t="s">
        <v>151</v>
      </c>
      <c r="Q3011" s="3">
        <v>8</v>
      </c>
      <c r="R3011" s="3" t="s">
        <v>27</v>
      </c>
      <c r="S3011" s="3" t="s">
        <v>28</v>
      </c>
      <c r="T3011" s="3">
        <f>COUNTBLANK(shopping_behavior_updated[Customer ID])</f>
        <v>0</v>
      </c>
      <c r="U3011" s="3">
        <f>IF(IFERROR(VLOOKUP(shopping_behavior_updated[[#This Row],[Customer ID]],A3012:$A$3902,1,FALSE),0),1,0)</f>
        <v>0</v>
      </c>
    </row>
    <row r="3012" spans="1:21" x14ac:dyDescent="0.2">
      <c r="A3012" s="3">
        <v>3011</v>
      </c>
      <c r="B3012" s="3">
        <v>70</v>
      </c>
      <c r="C3012" s="3" t="s">
        <v>152</v>
      </c>
      <c r="D3012" s="3" t="s">
        <v>132</v>
      </c>
      <c r="E3012" s="3" t="s">
        <v>66</v>
      </c>
      <c r="F3012" s="3">
        <v>45</v>
      </c>
      <c r="G3012" s="3" t="s">
        <v>122</v>
      </c>
      <c r="H3012" s="3" t="s">
        <v>43</v>
      </c>
      <c r="I3012" s="3" t="s">
        <v>82</v>
      </c>
      <c r="J3012" s="3" t="s">
        <v>24</v>
      </c>
      <c r="K3012" s="3">
        <v>33</v>
      </c>
      <c r="L3012" s="3" t="s">
        <v>151</v>
      </c>
      <c r="M3012" s="3" t="str">
        <f>IF(shopping_behavior_updated[[#This Row],[Subscription Status]]="","desconocido",shopping_behavior_updated[[#This Row],[Subscription Status]])</f>
        <v>No</v>
      </c>
      <c r="N3012" s="3" t="s">
        <v>37</v>
      </c>
      <c r="O3012" s="3" t="s">
        <v>151</v>
      </c>
      <c r="P3012" s="3" t="s">
        <v>151</v>
      </c>
      <c r="Q3012" s="3">
        <v>15</v>
      </c>
      <c r="R3012" s="3" t="s">
        <v>38</v>
      </c>
      <c r="S3012" s="3" t="s">
        <v>48</v>
      </c>
      <c r="T3012" s="3">
        <f>COUNTBLANK(shopping_behavior_updated[Customer ID])</f>
        <v>0</v>
      </c>
      <c r="U3012" s="3">
        <f>IF(IFERROR(VLOOKUP(shopping_behavior_updated[[#This Row],[Customer ID]],A3013:$A$3902,1,FALSE),0),1,0)</f>
        <v>0</v>
      </c>
    </row>
    <row r="3013" spans="1:21" x14ac:dyDescent="0.2">
      <c r="A3013" s="3">
        <v>3012</v>
      </c>
      <c r="B3013" s="3">
        <v>20</v>
      </c>
      <c r="C3013" s="3" t="s">
        <v>152</v>
      </c>
      <c r="D3013" s="3" t="s">
        <v>132</v>
      </c>
      <c r="E3013" s="3" t="s">
        <v>66</v>
      </c>
      <c r="F3013" s="3">
        <v>70</v>
      </c>
      <c r="G3013" s="3" t="s">
        <v>106</v>
      </c>
      <c r="H3013" s="3" t="s">
        <v>35</v>
      </c>
      <c r="I3013" s="3" t="s">
        <v>109</v>
      </c>
      <c r="J3013" s="3" t="s">
        <v>52</v>
      </c>
      <c r="K3013" s="3">
        <v>3</v>
      </c>
      <c r="L3013" s="3" t="s">
        <v>151</v>
      </c>
      <c r="M3013" s="3" t="str">
        <f>IF(shopping_behavior_updated[[#This Row],[Subscription Status]]="","desconocido",shopping_behavior_updated[[#This Row],[Subscription Status]])</f>
        <v>No</v>
      </c>
      <c r="N3013" s="3" t="s">
        <v>44</v>
      </c>
      <c r="O3013" s="3" t="s">
        <v>151</v>
      </c>
      <c r="P3013" s="3" t="s">
        <v>151</v>
      </c>
      <c r="Q3013" s="3">
        <v>18</v>
      </c>
      <c r="R3013" s="3" t="s">
        <v>38</v>
      </c>
      <c r="S3013" s="3" t="s">
        <v>96</v>
      </c>
      <c r="T3013" s="3">
        <f>COUNTBLANK(shopping_behavior_updated[Customer ID])</f>
        <v>0</v>
      </c>
      <c r="U3013" s="3">
        <f>IF(IFERROR(VLOOKUP(shopping_behavior_updated[[#This Row],[Customer ID]],A3014:$A$3902,1,FALSE),0),1,0)</f>
        <v>0</v>
      </c>
    </row>
    <row r="3014" spans="1:21" x14ac:dyDescent="0.2">
      <c r="A3014" s="3">
        <v>3013</v>
      </c>
      <c r="B3014" s="3">
        <v>42</v>
      </c>
      <c r="C3014" s="3" t="s">
        <v>152</v>
      </c>
      <c r="D3014" s="3" t="s">
        <v>132</v>
      </c>
      <c r="E3014" s="3" t="s">
        <v>66</v>
      </c>
      <c r="F3014" s="3">
        <v>65</v>
      </c>
      <c r="G3014" s="3" t="s">
        <v>134</v>
      </c>
      <c r="H3014" s="3" t="s">
        <v>43</v>
      </c>
      <c r="I3014" s="3" t="s">
        <v>84</v>
      </c>
      <c r="J3014" s="3" t="s">
        <v>56</v>
      </c>
      <c r="K3014" s="3">
        <v>35</v>
      </c>
      <c r="L3014" s="3" t="s">
        <v>151</v>
      </c>
      <c r="M3014" s="3" t="str">
        <f>IF(shopping_behavior_updated[[#This Row],[Subscription Status]]="","desconocido",shopping_behavior_updated[[#This Row],[Subscription Status]])</f>
        <v>No</v>
      </c>
      <c r="N3014" s="3" t="s">
        <v>53</v>
      </c>
      <c r="O3014" s="3" t="s">
        <v>151</v>
      </c>
      <c r="P3014" s="3" t="s">
        <v>151</v>
      </c>
      <c r="Q3014" s="3">
        <v>16</v>
      </c>
      <c r="R3014" s="3" t="s">
        <v>45</v>
      </c>
      <c r="S3014" s="3" t="s">
        <v>48</v>
      </c>
      <c r="T3014" s="3">
        <f>COUNTBLANK(shopping_behavior_updated[Customer ID])</f>
        <v>0</v>
      </c>
      <c r="U3014" s="3">
        <f>IF(IFERROR(VLOOKUP(shopping_behavior_updated[[#This Row],[Customer ID]],A3015:$A$3902,1,FALSE),0),1,0)</f>
        <v>0</v>
      </c>
    </row>
    <row r="3015" spans="1:21" x14ac:dyDescent="0.2">
      <c r="A3015" s="3">
        <v>3014</v>
      </c>
      <c r="B3015" s="3">
        <v>41</v>
      </c>
      <c r="C3015" s="3" t="s">
        <v>152</v>
      </c>
      <c r="D3015" s="3" t="s">
        <v>86</v>
      </c>
      <c r="E3015" s="3" t="s">
        <v>20</v>
      </c>
      <c r="F3015" s="3">
        <v>55</v>
      </c>
      <c r="G3015" s="3" t="s">
        <v>116</v>
      </c>
      <c r="H3015" s="3" t="s">
        <v>22</v>
      </c>
      <c r="I3015" s="3" t="s">
        <v>99</v>
      </c>
      <c r="J3015" s="3" t="s">
        <v>52</v>
      </c>
      <c r="K3015" s="3">
        <v>42</v>
      </c>
      <c r="L3015" s="3" t="s">
        <v>151</v>
      </c>
      <c r="M3015" s="3" t="str">
        <f>IF(shopping_behavior_updated[[#This Row],[Subscription Status]]="","desconocido",shopping_behavior_updated[[#This Row],[Subscription Status]])</f>
        <v>No</v>
      </c>
      <c r="N3015" s="3" t="s">
        <v>73</v>
      </c>
      <c r="O3015" s="3" t="s">
        <v>151</v>
      </c>
      <c r="P3015" s="3" t="s">
        <v>151</v>
      </c>
      <c r="Q3015" s="3">
        <v>13</v>
      </c>
      <c r="R3015" s="3" t="s">
        <v>32</v>
      </c>
      <c r="S3015" s="3" t="s">
        <v>87</v>
      </c>
      <c r="T3015" s="3">
        <f>COUNTBLANK(shopping_behavior_updated[Customer ID])</f>
        <v>0</v>
      </c>
      <c r="U3015" s="3">
        <f>IF(IFERROR(VLOOKUP(shopping_behavior_updated[[#This Row],[Customer ID]],A3016:$A$3902,1,FALSE),0),1,0)</f>
        <v>0</v>
      </c>
    </row>
    <row r="3016" spans="1:21" x14ac:dyDescent="0.2">
      <c r="A3016" s="3">
        <v>3015</v>
      </c>
      <c r="B3016" s="3">
        <v>24</v>
      </c>
      <c r="C3016" s="3" t="s">
        <v>152</v>
      </c>
      <c r="D3016" s="3" t="s">
        <v>112</v>
      </c>
      <c r="E3016" s="3" t="s">
        <v>20</v>
      </c>
      <c r="F3016" s="3">
        <v>65</v>
      </c>
      <c r="G3016" s="3" t="s">
        <v>139</v>
      </c>
      <c r="H3016" s="3" t="s">
        <v>43</v>
      </c>
      <c r="I3016" s="3" t="s">
        <v>31</v>
      </c>
      <c r="J3016" s="3" t="s">
        <v>36</v>
      </c>
      <c r="K3016" s="3">
        <v>45</v>
      </c>
      <c r="L3016" s="3" t="s">
        <v>151</v>
      </c>
      <c r="M3016" s="3" t="str">
        <f>IF(shopping_behavior_updated[[#This Row],[Subscription Status]]="","desconocido",shopping_behavior_updated[[#This Row],[Subscription Status]])</f>
        <v>No</v>
      </c>
      <c r="N3016" s="3" t="s">
        <v>26</v>
      </c>
      <c r="O3016" s="3" t="s">
        <v>151</v>
      </c>
      <c r="P3016" s="3" t="s">
        <v>151</v>
      </c>
      <c r="Q3016" s="3">
        <v>38</v>
      </c>
      <c r="R3016" s="3" t="s">
        <v>45</v>
      </c>
      <c r="S3016" s="3" t="s">
        <v>96</v>
      </c>
      <c r="T3016" s="3">
        <f>COUNTBLANK(shopping_behavior_updated[Customer ID])</f>
        <v>0</v>
      </c>
      <c r="U3016" s="3">
        <f>IF(IFERROR(VLOOKUP(shopping_behavior_updated[[#This Row],[Customer ID]],A3017:$A$3902,1,FALSE),0),1,0)</f>
        <v>0</v>
      </c>
    </row>
    <row r="3017" spans="1:21" x14ac:dyDescent="0.2">
      <c r="A3017" s="3">
        <v>3016</v>
      </c>
      <c r="B3017" s="3">
        <v>37</v>
      </c>
      <c r="C3017" s="3" t="s">
        <v>152</v>
      </c>
      <c r="D3017" s="3" t="s">
        <v>118</v>
      </c>
      <c r="E3017" s="3" t="s">
        <v>66</v>
      </c>
      <c r="F3017" s="3">
        <v>21</v>
      </c>
      <c r="G3017" s="3" t="s">
        <v>50</v>
      </c>
      <c r="H3017" s="3" t="s">
        <v>91</v>
      </c>
      <c r="I3017" s="3" t="s">
        <v>92</v>
      </c>
      <c r="J3017" s="3" t="s">
        <v>36</v>
      </c>
      <c r="K3017" s="3">
        <v>28</v>
      </c>
      <c r="L3017" s="3" t="s">
        <v>151</v>
      </c>
      <c r="M3017" s="3" t="str">
        <f>IF(shopping_behavior_updated[[#This Row],[Subscription Status]]="","desconocido",shopping_behavior_updated[[#This Row],[Subscription Status]])</f>
        <v>No</v>
      </c>
      <c r="N3017" s="3" t="s">
        <v>26</v>
      </c>
      <c r="O3017" s="3" t="s">
        <v>151</v>
      </c>
      <c r="P3017" s="3" t="s">
        <v>151</v>
      </c>
      <c r="Q3017" s="3">
        <v>27</v>
      </c>
      <c r="R3017" s="3" t="s">
        <v>74</v>
      </c>
      <c r="S3017" s="3" t="s">
        <v>75</v>
      </c>
      <c r="T3017" s="3">
        <f>COUNTBLANK(shopping_behavior_updated[Customer ID])</f>
        <v>0</v>
      </c>
      <c r="U3017" s="3">
        <f>IF(IFERROR(VLOOKUP(shopping_behavior_updated[[#This Row],[Customer ID]],A3018:$A$3902,1,FALSE),0),1,0)</f>
        <v>0</v>
      </c>
    </row>
    <row r="3018" spans="1:21" x14ac:dyDescent="0.2">
      <c r="A3018" s="3">
        <v>3017</v>
      </c>
      <c r="B3018" s="3">
        <v>30</v>
      </c>
      <c r="C3018" s="3" t="s">
        <v>152</v>
      </c>
      <c r="D3018" s="3" t="s">
        <v>19</v>
      </c>
      <c r="E3018" s="3" t="s">
        <v>20</v>
      </c>
      <c r="F3018" s="3">
        <v>26</v>
      </c>
      <c r="G3018" s="3" t="s">
        <v>115</v>
      </c>
      <c r="H3018" s="3" t="s">
        <v>22</v>
      </c>
      <c r="I3018" s="3" t="s">
        <v>92</v>
      </c>
      <c r="J3018" s="3" t="s">
        <v>52</v>
      </c>
      <c r="K3018" s="3">
        <v>49</v>
      </c>
      <c r="L3018" s="3" t="s">
        <v>151</v>
      </c>
      <c r="M3018" s="3" t="str">
        <f>IF(shopping_behavior_updated[[#This Row],[Subscription Status]]="","desconocido",shopping_behavior_updated[[#This Row],[Subscription Status]])</f>
        <v>No</v>
      </c>
      <c r="N3018" s="3" t="s">
        <v>73</v>
      </c>
      <c r="O3018" s="3" t="s">
        <v>151</v>
      </c>
      <c r="P3018" s="3" t="s">
        <v>151</v>
      </c>
      <c r="Q3018" s="3">
        <v>31</v>
      </c>
      <c r="R3018" s="3" t="s">
        <v>74</v>
      </c>
      <c r="S3018" s="3" t="s">
        <v>57</v>
      </c>
      <c r="T3018" s="3">
        <f>COUNTBLANK(shopping_behavior_updated[Customer ID])</f>
        <v>0</v>
      </c>
      <c r="U3018" s="3">
        <f>IF(IFERROR(VLOOKUP(shopping_behavior_updated[[#This Row],[Customer ID]],A3019:$A$3902,1,FALSE),0),1,0)</f>
        <v>0</v>
      </c>
    </row>
    <row r="3019" spans="1:21" x14ac:dyDescent="0.2">
      <c r="A3019" s="3">
        <v>3018</v>
      </c>
      <c r="B3019" s="3">
        <v>58</v>
      </c>
      <c r="C3019" s="3" t="s">
        <v>152</v>
      </c>
      <c r="D3019" s="3" t="s">
        <v>88</v>
      </c>
      <c r="E3019" s="3" t="s">
        <v>66</v>
      </c>
      <c r="F3019" s="3">
        <v>71</v>
      </c>
      <c r="G3019" s="3" t="s">
        <v>149</v>
      </c>
      <c r="H3019" s="3" t="s">
        <v>35</v>
      </c>
      <c r="I3019" s="3" t="s">
        <v>72</v>
      </c>
      <c r="J3019" s="3" t="s">
        <v>52</v>
      </c>
      <c r="K3019" s="3">
        <v>33</v>
      </c>
      <c r="L3019" s="3" t="s">
        <v>151</v>
      </c>
      <c r="M3019" s="3" t="str">
        <f>IF(shopping_behavior_updated[[#This Row],[Subscription Status]]="","desconocido",shopping_behavior_updated[[#This Row],[Subscription Status]])</f>
        <v>No</v>
      </c>
      <c r="N3019" s="3" t="s">
        <v>44</v>
      </c>
      <c r="O3019" s="3" t="s">
        <v>151</v>
      </c>
      <c r="P3019" s="3" t="s">
        <v>151</v>
      </c>
      <c r="Q3019" s="3">
        <v>24</v>
      </c>
      <c r="R3019" s="3" t="s">
        <v>32</v>
      </c>
      <c r="S3019" s="3" t="s">
        <v>75</v>
      </c>
      <c r="T3019" s="3">
        <f>COUNTBLANK(shopping_behavior_updated[Customer ID])</f>
        <v>0</v>
      </c>
      <c r="U3019" s="3">
        <f>IF(IFERROR(VLOOKUP(shopping_behavior_updated[[#This Row],[Customer ID]],A3020:$A$3902,1,FALSE),0),1,0)</f>
        <v>0</v>
      </c>
    </row>
    <row r="3020" spans="1:21" x14ac:dyDescent="0.2">
      <c r="A3020" s="3">
        <v>3019</v>
      </c>
      <c r="B3020" s="3">
        <v>43</v>
      </c>
      <c r="C3020" s="3" t="s">
        <v>152</v>
      </c>
      <c r="D3020" s="3" t="s">
        <v>136</v>
      </c>
      <c r="E3020" s="3" t="s">
        <v>41</v>
      </c>
      <c r="F3020" s="3">
        <v>41</v>
      </c>
      <c r="G3020" s="3" t="s">
        <v>104</v>
      </c>
      <c r="H3020" s="3" t="s">
        <v>43</v>
      </c>
      <c r="I3020" s="3" t="s">
        <v>95</v>
      </c>
      <c r="J3020" s="3" t="s">
        <v>52</v>
      </c>
      <c r="K3020" s="3">
        <v>3</v>
      </c>
      <c r="L3020" s="3" t="s">
        <v>151</v>
      </c>
      <c r="M3020" s="3" t="str">
        <f>IF(shopping_behavior_updated[[#This Row],[Subscription Status]]="","desconocido",shopping_behavior_updated[[#This Row],[Subscription Status]])</f>
        <v>No</v>
      </c>
      <c r="N3020" s="3" t="s">
        <v>37</v>
      </c>
      <c r="O3020" s="3" t="s">
        <v>151</v>
      </c>
      <c r="P3020" s="3" t="s">
        <v>151</v>
      </c>
      <c r="Q3020" s="3">
        <v>21</v>
      </c>
      <c r="R3020" s="3" t="s">
        <v>85</v>
      </c>
      <c r="S3020" s="3" t="s">
        <v>75</v>
      </c>
      <c r="T3020" s="3">
        <f>COUNTBLANK(shopping_behavior_updated[Customer ID])</f>
        <v>0</v>
      </c>
      <c r="U3020" s="3">
        <f>IF(IFERROR(VLOOKUP(shopping_behavior_updated[[#This Row],[Customer ID]],A3021:$A$3902,1,FALSE),0),1,0)</f>
        <v>0</v>
      </c>
    </row>
    <row r="3021" spans="1:21" x14ac:dyDescent="0.2">
      <c r="A3021" s="3">
        <v>3020</v>
      </c>
      <c r="B3021" s="3">
        <v>19</v>
      </c>
      <c r="C3021" s="3" t="s">
        <v>152</v>
      </c>
      <c r="D3021" s="3" t="s">
        <v>101</v>
      </c>
      <c r="E3021" s="3" t="s">
        <v>62</v>
      </c>
      <c r="F3021" s="3">
        <v>44</v>
      </c>
      <c r="G3021" s="3" t="s">
        <v>139</v>
      </c>
      <c r="H3021" s="3" t="s">
        <v>43</v>
      </c>
      <c r="I3021" s="3" t="s">
        <v>133</v>
      </c>
      <c r="J3021" s="3" t="s">
        <v>24</v>
      </c>
      <c r="K3021" s="3">
        <v>39</v>
      </c>
      <c r="L3021" s="3" t="s">
        <v>151</v>
      </c>
      <c r="M3021" s="3" t="str">
        <f>IF(shopping_behavior_updated[[#This Row],[Subscription Status]]="","desconocido",shopping_behavior_updated[[#This Row],[Subscription Status]])</f>
        <v>No</v>
      </c>
      <c r="N3021" s="3" t="s">
        <v>69</v>
      </c>
      <c r="O3021" s="3" t="s">
        <v>151</v>
      </c>
      <c r="P3021" s="3" t="s">
        <v>151</v>
      </c>
      <c r="Q3021" s="3">
        <v>15</v>
      </c>
      <c r="R3021" s="3" t="s">
        <v>45</v>
      </c>
      <c r="S3021" s="3" t="s">
        <v>48</v>
      </c>
      <c r="T3021" s="3">
        <f>COUNTBLANK(shopping_behavior_updated[Customer ID])</f>
        <v>0</v>
      </c>
      <c r="U3021" s="3">
        <f>IF(IFERROR(VLOOKUP(shopping_behavior_updated[[#This Row],[Customer ID]],A3022:$A$3902,1,FALSE),0),1,0)</f>
        <v>0</v>
      </c>
    </row>
    <row r="3022" spans="1:21" x14ac:dyDescent="0.2">
      <c r="A3022" s="3">
        <v>3021</v>
      </c>
      <c r="B3022" s="3">
        <v>23</v>
      </c>
      <c r="C3022" s="3" t="s">
        <v>152</v>
      </c>
      <c r="D3022" s="3" t="s">
        <v>33</v>
      </c>
      <c r="E3022" s="3" t="s">
        <v>20</v>
      </c>
      <c r="F3022" s="3">
        <v>81</v>
      </c>
      <c r="G3022" s="3" t="s">
        <v>71</v>
      </c>
      <c r="H3022" s="3" t="s">
        <v>35</v>
      </c>
      <c r="I3022" s="3" t="s">
        <v>60</v>
      </c>
      <c r="J3022" s="3" t="s">
        <v>56</v>
      </c>
      <c r="K3022" s="3">
        <v>28</v>
      </c>
      <c r="L3022" s="3" t="s">
        <v>151</v>
      </c>
      <c r="M3022" s="3" t="str">
        <f>IF(shopping_behavior_updated[[#This Row],[Subscription Status]]="","desconocido",shopping_behavior_updated[[#This Row],[Subscription Status]])</f>
        <v>No</v>
      </c>
      <c r="N3022" s="3" t="s">
        <v>73</v>
      </c>
      <c r="O3022" s="3" t="s">
        <v>151</v>
      </c>
      <c r="P3022" s="3" t="s">
        <v>151</v>
      </c>
      <c r="Q3022" s="3">
        <v>48</v>
      </c>
      <c r="R3022" s="3" t="s">
        <v>27</v>
      </c>
      <c r="S3022" s="3" t="s">
        <v>96</v>
      </c>
      <c r="T3022" s="3">
        <f>COUNTBLANK(shopping_behavior_updated[Customer ID])</f>
        <v>0</v>
      </c>
      <c r="U3022" s="3">
        <f>IF(IFERROR(VLOOKUP(shopping_behavior_updated[[#This Row],[Customer ID]],A3023:$A$3902,1,FALSE),0),1,0)</f>
        <v>0</v>
      </c>
    </row>
    <row r="3023" spans="1:21" x14ac:dyDescent="0.2">
      <c r="A3023" s="3">
        <v>3022</v>
      </c>
      <c r="B3023" s="3">
        <v>65</v>
      </c>
      <c r="C3023" s="3" t="s">
        <v>152</v>
      </c>
      <c r="D3023" s="3" t="s">
        <v>88</v>
      </c>
      <c r="E3023" s="3" t="s">
        <v>66</v>
      </c>
      <c r="F3023" s="3">
        <v>77</v>
      </c>
      <c r="G3023" s="3" t="s">
        <v>137</v>
      </c>
      <c r="H3023" s="3" t="s">
        <v>35</v>
      </c>
      <c r="I3023" s="3" t="s">
        <v>143</v>
      </c>
      <c r="J3023" s="3" t="s">
        <v>52</v>
      </c>
      <c r="K3023" s="3">
        <v>45</v>
      </c>
      <c r="L3023" s="3" t="s">
        <v>151</v>
      </c>
      <c r="M3023" s="3" t="str">
        <f>IF(shopping_behavior_updated[[#This Row],[Subscription Status]]="","desconocido",shopping_behavior_updated[[#This Row],[Subscription Status]])</f>
        <v>No</v>
      </c>
      <c r="N3023" s="3" t="s">
        <v>69</v>
      </c>
      <c r="O3023" s="3" t="s">
        <v>151</v>
      </c>
      <c r="P3023" s="3" t="s">
        <v>151</v>
      </c>
      <c r="Q3023" s="3">
        <v>47</v>
      </c>
      <c r="R3023" s="3" t="s">
        <v>32</v>
      </c>
      <c r="S3023" s="3" t="s">
        <v>57</v>
      </c>
      <c r="T3023" s="3">
        <f>COUNTBLANK(shopping_behavior_updated[Customer ID])</f>
        <v>0</v>
      </c>
      <c r="U3023" s="3">
        <f>IF(IFERROR(VLOOKUP(shopping_behavior_updated[[#This Row],[Customer ID]],A3024:$A$3902,1,FALSE),0),1,0)</f>
        <v>0</v>
      </c>
    </row>
    <row r="3024" spans="1:21" x14ac:dyDescent="0.2">
      <c r="A3024" s="3">
        <v>3023</v>
      </c>
      <c r="B3024" s="3">
        <v>58</v>
      </c>
      <c r="C3024" s="3" t="s">
        <v>152</v>
      </c>
      <c r="D3024" s="3" t="s">
        <v>40</v>
      </c>
      <c r="E3024" s="3" t="s">
        <v>41</v>
      </c>
      <c r="F3024" s="3">
        <v>26</v>
      </c>
      <c r="G3024" s="3" t="s">
        <v>141</v>
      </c>
      <c r="H3024" s="3" t="s">
        <v>43</v>
      </c>
      <c r="I3024" s="3" t="s">
        <v>92</v>
      </c>
      <c r="J3024" s="3" t="s">
        <v>56</v>
      </c>
      <c r="K3024" s="3">
        <v>4</v>
      </c>
      <c r="L3024" s="3" t="s">
        <v>151</v>
      </c>
      <c r="M3024" s="3" t="str">
        <f>IF(shopping_behavior_updated[[#This Row],[Subscription Status]]="","desconocido",shopping_behavior_updated[[#This Row],[Subscription Status]])</f>
        <v>No</v>
      </c>
      <c r="N3024" s="3" t="s">
        <v>37</v>
      </c>
      <c r="O3024" s="3" t="s">
        <v>151</v>
      </c>
      <c r="P3024" s="3" t="s">
        <v>151</v>
      </c>
      <c r="Q3024" s="3">
        <v>23</v>
      </c>
      <c r="R3024" s="3" t="s">
        <v>45</v>
      </c>
      <c r="S3024" s="3" t="s">
        <v>39</v>
      </c>
      <c r="T3024" s="3">
        <f>COUNTBLANK(shopping_behavior_updated[Customer ID])</f>
        <v>0</v>
      </c>
      <c r="U3024" s="3">
        <f>IF(IFERROR(VLOOKUP(shopping_behavior_updated[[#This Row],[Customer ID]],A3025:$A$3902,1,FALSE),0),1,0)</f>
        <v>0</v>
      </c>
    </row>
    <row r="3025" spans="1:21" x14ac:dyDescent="0.2">
      <c r="A3025" s="3">
        <v>3024</v>
      </c>
      <c r="B3025" s="3">
        <v>50</v>
      </c>
      <c r="C3025" s="3" t="s">
        <v>152</v>
      </c>
      <c r="D3025" s="3" t="s">
        <v>131</v>
      </c>
      <c r="E3025" s="3" t="s">
        <v>66</v>
      </c>
      <c r="F3025" s="3">
        <v>31</v>
      </c>
      <c r="G3025" s="3" t="s">
        <v>115</v>
      </c>
      <c r="H3025" s="3" t="s">
        <v>43</v>
      </c>
      <c r="I3025" s="3" t="s">
        <v>109</v>
      </c>
      <c r="J3025" s="3" t="s">
        <v>52</v>
      </c>
      <c r="K3025" s="3">
        <v>29</v>
      </c>
      <c r="L3025" s="3" t="s">
        <v>151</v>
      </c>
      <c r="M3025" s="3" t="str">
        <f>IF(shopping_behavior_updated[[#This Row],[Subscription Status]]="","desconocido",shopping_behavior_updated[[#This Row],[Subscription Status]])</f>
        <v>No</v>
      </c>
      <c r="N3025" s="3" t="s">
        <v>26</v>
      </c>
      <c r="O3025" s="3" t="s">
        <v>151</v>
      </c>
      <c r="P3025" s="3" t="s">
        <v>151</v>
      </c>
      <c r="Q3025" s="3">
        <v>4</v>
      </c>
      <c r="R3025" s="3" t="s">
        <v>45</v>
      </c>
      <c r="S3025" s="3" t="s">
        <v>57</v>
      </c>
      <c r="T3025" s="3">
        <f>COUNTBLANK(shopping_behavior_updated[Customer ID])</f>
        <v>0</v>
      </c>
      <c r="U3025" s="3">
        <f>IF(IFERROR(VLOOKUP(shopping_behavior_updated[[#This Row],[Customer ID]],A3026:$A$3902,1,FALSE),0),1,0)</f>
        <v>0</v>
      </c>
    </row>
    <row r="3026" spans="1:21" x14ac:dyDescent="0.2">
      <c r="A3026" s="3">
        <v>3025</v>
      </c>
      <c r="B3026" s="3">
        <v>67</v>
      </c>
      <c r="C3026" s="3" t="s">
        <v>152</v>
      </c>
      <c r="D3026" s="3" t="s">
        <v>19</v>
      </c>
      <c r="E3026" s="3" t="s">
        <v>20</v>
      </c>
      <c r="F3026" s="3">
        <v>82</v>
      </c>
      <c r="G3026" s="3" t="s">
        <v>134</v>
      </c>
      <c r="H3026" s="3" t="s">
        <v>35</v>
      </c>
      <c r="I3026" s="3" t="s">
        <v>51</v>
      </c>
      <c r="J3026" s="3" t="s">
        <v>36</v>
      </c>
      <c r="K3026" s="3">
        <v>4</v>
      </c>
      <c r="L3026" s="3" t="s">
        <v>151</v>
      </c>
      <c r="M3026" s="3" t="str">
        <f>IF(shopping_behavior_updated[[#This Row],[Subscription Status]]="","desconocido",shopping_behavior_updated[[#This Row],[Subscription Status]])</f>
        <v>No</v>
      </c>
      <c r="N3026" s="3" t="s">
        <v>37</v>
      </c>
      <c r="O3026" s="3" t="s">
        <v>151</v>
      </c>
      <c r="P3026" s="3" t="s">
        <v>151</v>
      </c>
      <c r="Q3026" s="3">
        <v>47</v>
      </c>
      <c r="R3026" s="3" t="s">
        <v>38</v>
      </c>
      <c r="S3026" s="3" t="s">
        <v>96</v>
      </c>
      <c r="T3026" s="3">
        <f>COUNTBLANK(shopping_behavior_updated[Customer ID])</f>
        <v>0</v>
      </c>
      <c r="U3026" s="3">
        <f>IF(IFERROR(VLOOKUP(shopping_behavior_updated[[#This Row],[Customer ID]],A3027:$A$3902,1,FALSE),0),1,0)</f>
        <v>0</v>
      </c>
    </row>
    <row r="3027" spans="1:21" x14ac:dyDescent="0.2">
      <c r="A3027" s="3">
        <v>3026</v>
      </c>
      <c r="B3027" s="3">
        <v>40</v>
      </c>
      <c r="C3027" s="3" t="s">
        <v>152</v>
      </c>
      <c r="D3027" s="3" t="s">
        <v>70</v>
      </c>
      <c r="E3027" s="3" t="s">
        <v>41</v>
      </c>
      <c r="F3027" s="3">
        <v>60</v>
      </c>
      <c r="G3027" s="3" t="s">
        <v>55</v>
      </c>
      <c r="H3027" s="3" t="s">
        <v>91</v>
      </c>
      <c r="I3027" s="3" t="s">
        <v>95</v>
      </c>
      <c r="J3027" s="3" t="s">
        <v>52</v>
      </c>
      <c r="K3027" s="3">
        <v>34</v>
      </c>
      <c r="L3027" s="3" t="s">
        <v>151</v>
      </c>
      <c r="M3027" s="3" t="str">
        <f>IF(shopping_behavior_updated[[#This Row],[Subscription Status]]="","desconocido",shopping_behavior_updated[[#This Row],[Subscription Status]])</f>
        <v>No</v>
      </c>
      <c r="N3027" s="3" t="s">
        <v>73</v>
      </c>
      <c r="O3027" s="3" t="s">
        <v>151</v>
      </c>
      <c r="P3027" s="3" t="s">
        <v>151</v>
      </c>
      <c r="Q3027" s="3">
        <v>7</v>
      </c>
      <c r="R3027" s="3" t="s">
        <v>45</v>
      </c>
      <c r="S3027" s="3" t="s">
        <v>87</v>
      </c>
      <c r="T3027" s="3">
        <f>COUNTBLANK(shopping_behavior_updated[Customer ID])</f>
        <v>0</v>
      </c>
      <c r="U3027" s="3">
        <f>IF(IFERROR(VLOOKUP(shopping_behavior_updated[[#This Row],[Customer ID]],A3028:$A$3902,1,FALSE),0),1,0)</f>
        <v>0</v>
      </c>
    </row>
    <row r="3028" spans="1:21" x14ac:dyDescent="0.2">
      <c r="A3028" s="3">
        <v>3027</v>
      </c>
      <c r="B3028" s="3">
        <v>55</v>
      </c>
      <c r="C3028" s="3" t="s">
        <v>152</v>
      </c>
      <c r="D3028" s="3" t="s">
        <v>54</v>
      </c>
      <c r="E3028" s="3" t="s">
        <v>20</v>
      </c>
      <c r="F3028" s="3">
        <v>70</v>
      </c>
      <c r="G3028" s="3" t="s">
        <v>121</v>
      </c>
      <c r="H3028" s="3" t="s">
        <v>22</v>
      </c>
      <c r="I3028" s="3" t="s">
        <v>135</v>
      </c>
      <c r="J3028" s="3" t="s">
        <v>56</v>
      </c>
      <c r="K3028" s="3">
        <v>25</v>
      </c>
      <c r="L3028" s="3" t="s">
        <v>151</v>
      </c>
      <c r="M3028" s="3" t="str">
        <f>IF(shopping_behavior_updated[[#This Row],[Subscription Status]]="","desconocido",shopping_behavior_updated[[#This Row],[Subscription Status]])</f>
        <v>No</v>
      </c>
      <c r="N3028" s="3" t="s">
        <v>37</v>
      </c>
      <c r="O3028" s="3" t="s">
        <v>151</v>
      </c>
      <c r="P3028" s="3" t="s">
        <v>151</v>
      </c>
      <c r="Q3028" s="3">
        <v>6</v>
      </c>
      <c r="R3028" s="3" t="s">
        <v>38</v>
      </c>
      <c r="S3028" s="3" t="s">
        <v>48</v>
      </c>
      <c r="T3028" s="3">
        <f>COUNTBLANK(shopping_behavior_updated[Customer ID])</f>
        <v>0</v>
      </c>
      <c r="U3028" s="3">
        <f>IF(IFERROR(VLOOKUP(shopping_behavior_updated[[#This Row],[Customer ID]],A3029:$A$3902,1,FALSE),0),1,0)</f>
        <v>0</v>
      </c>
    </row>
    <row r="3029" spans="1:21" x14ac:dyDescent="0.2">
      <c r="A3029" s="3">
        <v>3028</v>
      </c>
      <c r="B3029" s="3">
        <v>52</v>
      </c>
      <c r="C3029" s="3" t="s">
        <v>152</v>
      </c>
      <c r="D3029" s="3" t="s">
        <v>103</v>
      </c>
      <c r="E3029" s="3" t="s">
        <v>20</v>
      </c>
      <c r="F3029" s="3">
        <v>26</v>
      </c>
      <c r="G3029" s="3" t="s">
        <v>63</v>
      </c>
      <c r="H3029" s="3" t="s">
        <v>91</v>
      </c>
      <c r="I3029" s="3" t="s">
        <v>99</v>
      </c>
      <c r="J3029" s="3" t="s">
        <v>24</v>
      </c>
      <c r="K3029" s="3">
        <v>28</v>
      </c>
      <c r="L3029" s="3" t="s">
        <v>151</v>
      </c>
      <c r="M3029" s="3" t="str">
        <f>IF(shopping_behavior_updated[[#This Row],[Subscription Status]]="","desconocido",shopping_behavior_updated[[#This Row],[Subscription Status]])</f>
        <v>No</v>
      </c>
      <c r="N3029" s="3" t="s">
        <v>69</v>
      </c>
      <c r="O3029" s="3" t="s">
        <v>151</v>
      </c>
      <c r="P3029" s="3" t="s">
        <v>151</v>
      </c>
      <c r="Q3029" s="3">
        <v>47</v>
      </c>
      <c r="R3029" s="3" t="s">
        <v>38</v>
      </c>
      <c r="S3029" s="3" t="s">
        <v>57</v>
      </c>
      <c r="T3029" s="3">
        <f>COUNTBLANK(shopping_behavior_updated[Customer ID])</f>
        <v>0</v>
      </c>
      <c r="U3029" s="3">
        <f>IF(IFERROR(VLOOKUP(shopping_behavior_updated[[#This Row],[Customer ID]],A3030:$A$3902,1,FALSE),0),1,0)</f>
        <v>0</v>
      </c>
    </row>
    <row r="3030" spans="1:21" x14ac:dyDescent="0.2">
      <c r="A3030" s="3">
        <v>3029</v>
      </c>
      <c r="B3030" s="3">
        <v>62</v>
      </c>
      <c r="C3030" s="3" t="s">
        <v>152</v>
      </c>
      <c r="D3030" s="3" t="s">
        <v>80</v>
      </c>
      <c r="E3030" s="3" t="s">
        <v>20</v>
      </c>
      <c r="F3030" s="3">
        <v>100</v>
      </c>
      <c r="G3030" s="3" t="s">
        <v>98</v>
      </c>
      <c r="H3030" s="3" t="s">
        <v>22</v>
      </c>
      <c r="I3030" s="3" t="s">
        <v>60</v>
      </c>
      <c r="J3030" s="3" t="s">
        <v>52</v>
      </c>
      <c r="K3030" s="3">
        <v>3</v>
      </c>
      <c r="L3030" s="3" t="s">
        <v>151</v>
      </c>
      <c r="M3030" s="3" t="str">
        <f>IF(shopping_behavior_updated[[#This Row],[Subscription Status]]="","desconocido",shopping_behavior_updated[[#This Row],[Subscription Status]])</f>
        <v>No</v>
      </c>
      <c r="N3030" s="3" t="s">
        <v>37</v>
      </c>
      <c r="O3030" s="3" t="s">
        <v>151</v>
      </c>
      <c r="P3030" s="3" t="s">
        <v>151</v>
      </c>
      <c r="Q3030" s="3">
        <v>7</v>
      </c>
      <c r="R3030" s="3" t="s">
        <v>45</v>
      </c>
      <c r="S3030" s="3" t="s">
        <v>96</v>
      </c>
      <c r="T3030" s="3">
        <f>COUNTBLANK(shopping_behavior_updated[Customer ID])</f>
        <v>0</v>
      </c>
      <c r="U3030" s="3">
        <f>IF(IFERROR(VLOOKUP(shopping_behavior_updated[[#This Row],[Customer ID]],A3031:$A$3902,1,FALSE),0),1,0)</f>
        <v>0</v>
      </c>
    </row>
    <row r="3031" spans="1:21" x14ac:dyDescent="0.2">
      <c r="A3031" s="3">
        <v>3030</v>
      </c>
      <c r="B3031" s="3">
        <v>64</v>
      </c>
      <c r="C3031" s="3" t="s">
        <v>152</v>
      </c>
      <c r="D3031" s="3" t="s">
        <v>80</v>
      </c>
      <c r="E3031" s="3" t="s">
        <v>20</v>
      </c>
      <c r="F3031" s="3">
        <v>82</v>
      </c>
      <c r="G3031" s="3" t="s">
        <v>141</v>
      </c>
      <c r="H3031" s="3" t="s">
        <v>43</v>
      </c>
      <c r="I3031" s="3" t="s">
        <v>79</v>
      </c>
      <c r="J3031" s="3" t="s">
        <v>52</v>
      </c>
      <c r="K3031" s="3">
        <v>31</v>
      </c>
      <c r="L3031" s="3" t="s">
        <v>151</v>
      </c>
      <c r="M3031" s="3" t="str">
        <f>IF(shopping_behavior_updated[[#This Row],[Subscription Status]]="","desconocido",shopping_behavior_updated[[#This Row],[Subscription Status]])</f>
        <v>No</v>
      </c>
      <c r="N3031" s="3" t="s">
        <v>37</v>
      </c>
      <c r="O3031" s="3" t="s">
        <v>151</v>
      </c>
      <c r="P3031" s="3" t="s">
        <v>151</v>
      </c>
      <c r="Q3031" s="3">
        <v>1</v>
      </c>
      <c r="R3031" s="3" t="s">
        <v>85</v>
      </c>
      <c r="S3031" s="3" t="s">
        <v>57</v>
      </c>
      <c r="T3031" s="3">
        <f>COUNTBLANK(shopping_behavior_updated[Customer ID])</f>
        <v>0</v>
      </c>
      <c r="U3031" s="3">
        <f>IF(IFERROR(VLOOKUP(shopping_behavior_updated[[#This Row],[Customer ID]],A3032:$A$3902,1,FALSE),0),1,0)</f>
        <v>0</v>
      </c>
    </row>
    <row r="3032" spans="1:21" x14ac:dyDescent="0.2">
      <c r="A3032" s="3">
        <v>3031</v>
      </c>
      <c r="B3032" s="3">
        <v>43</v>
      </c>
      <c r="C3032" s="3" t="s">
        <v>152</v>
      </c>
      <c r="D3032" s="3" t="s">
        <v>49</v>
      </c>
      <c r="E3032" s="3" t="s">
        <v>41</v>
      </c>
      <c r="F3032" s="3">
        <v>24</v>
      </c>
      <c r="G3032" s="3" t="s">
        <v>127</v>
      </c>
      <c r="H3032" s="3" t="s">
        <v>91</v>
      </c>
      <c r="I3032" s="3" t="s">
        <v>72</v>
      </c>
      <c r="J3032" s="3" t="s">
        <v>36</v>
      </c>
      <c r="K3032" s="3">
        <v>26</v>
      </c>
      <c r="L3032" s="3" t="s">
        <v>151</v>
      </c>
      <c r="M3032" s="3" t="str">
        <f>IF(shopping_behavior_updated[[#This Row],[Subscription Status]]="","desconocido",shopping_behavior_updated[[#This Row],[Subscription Status]])</f>
        <v>No</v>
      </c>
      <c r="N3032" s="3" t="s">
        <v>69</v>
      </c>
      <c r="O3032" s="3" t="s">
        <v>151</v>
      </c>
      <c r="P3032" s="3" t="s">
        <v>151</v>
      </c>
      <c r="Q3032" s="3">
        <v>23</v>
      </c>
      <c r="R3032" s="3" t="s">
        <v>38</v>
      </c>
      <c r="S3032" s="3" t="s">
        <v>39</v>
      </c>
      <c r="T3032" s="3">
        <f>COUNTBLANK(shopping_behavior_updated[Customer ID])</f>
        <v>0</v>
      </c>
      <c r="U3032" s="3">
        <f>IF(IFERROR(VLOOKUP(shopping_behavior_updated[[#This Row],[Customer ID]],A3033:$A$3902,1,FALSE),0),1,0)</f>
        <v>0</v>
      </c>
    </row>
    <row r="3033" spans="1:21" x14ac:dyDescent="0.2">
      <c r="A3033" s="3">
        <v>3032</v>
      </c>
      <c r="B3033" s="3">
        <v>61</v>
      </c>
      <c r="C3033" s="3" t="s">
        <v>152</v>
      </c>
      <c r="D3033" s="3" t="s">
        <v>19</v>
      </c>
      <c r="E3033" s="3" t="s">
        <v>20</v>
      </c>
      <c r="F3033" s="3">
        <v>74</v>
      </c>
      <c r="G3033" s="3" t="s">
        <v>134</v>
      </c>
      <c r="H3033" s="3" t="s">
        <v>22</v>
      </c>
      <c r="I3033" s="3" t="s">
        <v>84</v>
      </c>
      <c r="J3033" s="3" t="s">
        <v>52</v>
      </c>
      <c r="K3033" s="3">
        <v>49</v>
      </c>
      <c r="L3033" s="3" t="s">
        <v>151</v>
      </c>
      <c r="M3033" s="3" t="str">
        <f>IF(shopping_behavior_updated[[#This Row],[Subscription Status]]="","desconocido",shopping_behavior_updated[[#This Row],[Subscription Status]])</f>
        <v>No</v>
      </c>
      <c r="N3033" s="3" t="s">
        <v>69</v>
      </c>
      <c r="O3033" s="3" t="s">
        <v>151</v>
      </c>
      <c r="P3033" s="3" t="s">
        <v>151</v>
      </c>
      <c r="Q3033" s="3">
        <v>30</v>
      </c>
      <c r="R3033" s="3" t="s">
        <v>38</v>
      </c>
      <c r="S3033" s="3" t="s">
        <v>87</v>
      </c>
      <c r="T3033" s="3">
        <f>COUNTBLANK(shopping_behavior_updated[Customer ID])</f>
        <v>0</v>
      </c>
      <c r="U3033" s="3">
        <f>IF(IFERROR(VLOOKUP(shopping_behavior_updated[[#This Row],[Customer ID]],A3034:$A$3902,1,FALSE),0),1,0)</f>
        <v>0</v>
      </c>
    </row>
    <row r="3034" spans="1:21" x14ac:dyDescent="0.2">
      <c r="A3034" s="3">
        <v>3033</v>
      </c>
      <c r="B3034" s="3">
        <v>26</v>
      </c>
      <c r="C3034" s="3" t="s">
        <v>152</v>
      </c>
      <c r="D3034" s="3" t="s">
        <v>131</v>
      </c>
      <c r="E3034" s="3" t="s">
        <v>66</v>
      </c>
      <c r="F3034" s="3">
        <v>58</v>
      </c>
      <c r="G3034" s="3" t="s">
        <v>98</v>
      </c>
      <c r="H3034" s="3" t="s">
        <v>91</v>
      </c>
      <c r="I3034" s="3" t="s">
        <v>95</v>
      </c>
      <c r="J3034" s="3" t="s">
        <v>52</v>
      </c>
      <c r="K3034" s="3">
        <v>35</v>
      </c>
      <c r="L3034" s="3" t="s">
        <v>151</v>
      </c>
      <c r="M3034" s="3" t="str">
        <f>IF(shopping_behavior_updated[[#This Row],[Subscription Status]]="","desconocido",shopping_behavior_updated[[#This Row],[Subscription Status]])</f>
        <v>No</v>
      </c>
      <c r="N3034" s="3" t="s">
        <v>44</v>
      </c>
      <c r="O3034" s="3" t="s">
        <v>151</v>
      </c>
      <c r="P3034" s="3" t="s">
        <v>151</v>
      </c>
      <c r="Q3034" s="3">
        <v>24</v>
      </c>
      <c r="R3034" s="3" t="s">
        <v>38</v>
      </c>
      <c r="S3034" s="3" t="s">
        <v>57</v>
      </c>
      <c r="T3034" s="3">
        <f>COUNTBLANK(shopping_behavior_updated[Customer ID])</f>
        <v>0</v>
      </c>
      <c r="U3034" s="3">
        <f>IF(IFERROR(VLOOKUP(shopping_behavior_updated[[#This Row],[Customer ID]],A3035:$A$3902,1,FALSE),0),1,0)</f>
        <v>0</v>
      </c>
    </row>
    <row r="3035" spans="1:21" x14ac:dyDescent="0.2">
      <c r="A3035" s="3">
        <v>3034</v>
      </c>
      <c r="B3035" s="3">
        <v>22</v>
      </c>
      <c r="C3035" s="3" t="s">
        <v>152</v>
      </c>
      <c r="D3035" s="3" t="s">
        <v>29</v>
      </c>
      <c r="E3035" s="3" t="s">
        <v>20</v>
      </c>
      <c r="F3035" s="3">
        <v>56</v>
      </c>
      <c r="G3035" s="3" t="s">
        <v>89</v>
      </c>
      <c r="H3035" s="3" t="s">
        <v>22</v>
      </c>
      <c r="I3035" s="3" t="s">
        <v>120</v>
      </c>
      <c r="J3035" s="3" t="s">
        <v>36</v>
      </c>
      <c r="K3035" s="3">
        <v>26</v>
      </c>
      <c r="L3035" s="3" t="s">
        <v>151</v>
      </c>
      <c r="M3035" s="3" t="str">
        <f>IF(shopping_behavior_updated[[#This Row],[Subscription Status]]="","desconocido",shopping_behavior_updated[[#This Row],[Subscription Status]])</f>
        <v>No</v>
      </c>
      <c r="N3035" s="3" t="s">
        <v>73</v>
      </c>
      <c r="O3035" s="3" t="s">
        <v>151</v>
      </c>
      <c r="P3035" s="3" t="s">
        <v>151</v>
      </c>
      <c r="Q3035" s="3">
        <v>9</v>
      </c>
      <c r="R3035" s="3" t="s">
        <v>45</v>
      </c>
      <c r="S3035" s="3" t="s">
        <v>39</v>
      </c>
      <c r="T3035" s="3">
        <f>COUNTBLANK(shopping_behavior_updated[Customer ID])</f>
        <v>0</v>
      </c>
      <c r="U3035" s="3">
        <f>IF(IFERROR(VLOOKUP(shopping_behavior_updated[[#This Row],[Customer ID]],A3036:$A$3902,1,FALSE),0),1,0)</f>
        <v>0</v>
      </c>
    </row>
    <row r="3036" spans="1:21" x14ac:dyDescent="0.2">
      <c r="A3036" s="3">
        <v>3035</v>
      </c>
      <c r="B3036" s="3">
        <v>51</v>
      </c>
      <c r="C3036" s="3" t="s">
        <v>152</v>
      </c>
      <c r="D3036" s="3" t="s">
        <v>136</v>
      </c>
      <c r="E3036" s="3" t="s">
        <v>41</v>
      </c>
      <c r="F3036" s="3">
        <v>37</v>
      </c>
      <c r="G3036" s="3" t="s">
        <v>139</v>
      </c>
      <c r="H3036" s="3" t="s">
        <v>22</v>
      </c>
      <c r="I3036" s="3" t="s">
        <v>99</v>
      </c>
      <c r="J3036" s="3" t="s">
        <v>36</v>
      </c>
      <c r="K3036" s="3">
        <v>35</v>
      </c>
      <c r="L3036" s="3" t="s">
        <v>151</v>
      </c>
      <c r="M3036" s="3" t="str">
        <f>IF(shopping_behavior_updated[[#This Row],[Subscription Status]]="","desconocido",shopping_behavior_updated[[#This Row],[Subscription Status]])</f>
        <v>No</v>
      </c>
      <c r="N3036" s="3" t="s">
        <v>69</v>
      </c>
      <c r="O3036" s="3" t="s">
        <v>151</v>
      </c>
      <c r="P3036" s="3" t="s">
        <v>151</v>
      </c>
      <c r="Q3036" s="3">
        <v>25</v>
      </c>
      <c r="R3036" s="3" t="s">
        <v>38</v>
      </c>
      <c r="S3036" s="3" t="s">
        <v>57</v>
      </c>
      <c r="T3036" s="3">
        <f>COUNTBLANK(shopping_behavior_updated[Customer ID])</f>
        <v>0</v>
      </c>
      <c r="U3036" s="3">
        <f>IF(IFERROR(VLOOKUP(shopping_behavior_updated[[#This Row],[Customer ID]],A3037:$A$3902,1,FALSE),0),1,0)</f>
        <v>0</v>
      </c>
    </row>
    <row r="3037" spans="1:21" x14ac:dyDescent="0.2">
      <c r="A3037" s="3">
        <v>3036</v>
      </c>
      <c r="B3037" s="3">
        <v>69</v>
      </c>
      <c r="C3037" s="3" t="s">
        <v>152</v>
      </c>
      <c r="D3037" s="3" t="s">
        <v>65</v>
      </c>
      <c r="E3037" s="3" t="s">
        <v>66</v>
      </c>
      <c r="F3037" s="3">
        <v>64</v>
      </c>
      <c r="G3037" s="3" t="s">
        <v>21</v>
      </c>
      <c r="H3037" s="3" t="s">
        <v>43</v>
      </c>
      <c r="I3037" s="3" t="s">
        <v>79</v>
      </c>
      <c r="J3037" s="3" t="s">
        <v>36</v>
      </c>
      <c r="K3037" s="3">
        <v>45</v>
      </c>
      <c r="L3037" s="3" t="s">
        <v>151</v>
      </c>
      <c r="M3037" s="3" t="str">
        <f>IF(shopping_behavior_updated[[#This Row],[Subscription Status]]="","desconocido",shopping_behavior_updated[[#This Row],[Subscription Status]])</f>
        <v>No</v>
      </c>
      <c r="N3037" s="3" t="s">
        <v>37</v>
      </c>
      <c r="O3037" s="3" t="s">
        <v>151</v>
      </c>
      <c r="P3037" s="3" t="s">
        <v>151</v>
      </c>
      <c r="Q3037" s="3">
        <v>18</v>
      </c>
      <c r="R3037" s="3" t="s">
        <v>32</v>
      </c>
      <c r="S3037" s="3" t="s">
        <v>75</v>
      </c>
      <c r="T3037" s="3">
        <f>COUNTBLANK(shopping_behavior_updated[Customer ID])</f>
        <v>0</v>
      </c>
      <c r="U3037" s="3">
        <f>IF(IFERROR(VLOOKUP(shopping_behavior_updated[[#This Row],[Customer ID]],A3038:$A$3902,1,FALSE),0),1,0)</f>
        <v>0</v>
      </c>
    </row>
    <row r="3038" spans="1:21" x14ac:dyDescent="0.2">
      <c r="A3038" s="3">
        <v>3037</v>
      </c>
      <c r="B3038" s="3">
        <v>50</v>
      </c>
      <c r="C3038" s="3" t="s">
        <v>152</v>
      </c>
      <c r="D3038" s="3" t="s">
        <v>103</v>
      </c>
      <c r="E3038" s="3" t="s">
        <v>20</v>
      </c>
      <c r="F3038" s="3">
        <v>58</v>
      </c>
      <c r="G3038" s="3" t="s">
        <v>128</v>
      </c>
      <c r="H3038" s="3" t="s">
        <v>35</v>
      </c>
      <c r="I3038" s="3" t="s">
        <v>82</v>
      </c>
      <c r="J3038" s="3" t="s">
        <v>36</v>
      </c>
      <c r="K3038" s="3">
        <v>43</v>
      </c>
      <c r="L3038" s="3" t="s">
        <v>151</v>
      </c>
      <c r="M3038" s="3" t="str">
        <f>IF(shopping_behavior_updated[[#This Row],[Subscription Status]]="","desconocido",shopping_behavior_updated[[#This Row],[Subscription Status]])</f>
        <v>No</v>
      </c>
      <c r="N3038" s="3" t="s">
        <v>44</v>
      </c>
      <c r="O3038" s="3" t="s">
        <v>151</v>
      </c>
      <c r="P3038" s="3" t="s">
        <v>151</v>
      </c>
      <c r="Q3038" s="3">
        <v>7</v>
      </c>
      <c r="R3038" s="3" t="s">
        <v>27</v>
      </c>
      <c r="S3038" s="3" t="s">
        <v>28</v>
      </c>
      <c r="T3038" s="3">
        <f>COUNTBLANK(shopping_behavior_updated[Customer ID])</f>
        <v>0</v>
      </c>
      <c r="U3038" s="3">
        <f>IF(IFERROR(VLOOKUP(shopping_behavior_updated[[#This Row],[Customer ID]],A3039:$A$3902,1,FALSE),0),1,0)</f>
        <v>0</v>
      </c>
    </row>
    <row r="3039" spans="1:21" x14ac:dyDescent="0.2">
      <c r="A3039" s="3">
        <v>3038</v>
      </c>
      <c r="B3039" s="3">
        <v>51</v>
      </c>
      <c r="C3039" s="3" t="s">
        <v>152</v>
      </c>
      <c r="D3039" s="3" t="s">
        <v>132</v>
      </c>
      <c r="E3039" s="3" t="s">
        <v>66</v>
      </c>
      <c r="F3039" s="3">
        <v>44</v>
      </c>
      <c r="G3039" s="3" t="s">
        <v>145</v>
      </c>
      <c r="H3039" s="3" t="s">
        <v>22</v>
      </c>
      <c r="I3039" s="3" t="s">
        <v>60</v>
      </c>
      <c r="J3039" s="3" t="s">
        <v>52</v>
      </c>
      <c r="K3039" s="3">
        <v>48</v>
      </c>
      <c r="L3039" s="3" t="s">
        <v>151</v>
      </c>
      <c r="M3039" s="3" t="str">
        <f>IF(shopping_behavior_updated[[#This Row],[Subscription Status]]="","desconocido",shopping_behavior_updated[[#This Row],[Subscription Status]])</f>
        <v>No</v>
      </c>
      <c r="N3039" s="3" t="s">
        <v>44</v>
      </c>
      <c r="O3039" s="3" t="s">
        <v>151</v>
      </c>
      <c r="P3039" s="3" t="s">
        <v>151</v>
      </c>
      <c r="Q3039" s="3">
        <v>2</v>
      </c>
      <c r="R3039" s="3" t="s">
        <v>32</v>
      </c>
      <c r="S3039" s="3" t="s">
        <v>48</v>
      </c>
      <c r="T3039" s="3">
        <f>COUNTBLANK(shopping_behavior_updated[Customer ID])</f>
        <v>0</v>
      </c>
      <c r="U3039" s="3">
        <f>IF(IFERROR(VLOOKUP(shopping_behavior_updated[[#This Row],[Customer ID]],A3040:$A$3902,1,FALSE),0),1,0)</f>
        <v>0</v>
      </c>
    </row>
    <row r="3040" spans="1:21" x14ac:dyDescent="0.2">
      <c r="A3040" s="3">
        <v>3039</v>
      </c>
      <c r="B3040" s="3">
        <v>56</v>
      </c>
      <c r="C3040" s="3" t="s">
        <v>152</v>
      </c>
      <c r="D3040" s="3" t="s">
        <v>105</v>
      </c>
      <c r="E3040" s="3" t="s">
        <v>66</v>
      </c>
      <c r="F3040" s="3">
        <v>39</v>
      </c>
      <c r="G3040" s="3" t="s">
        <v>141</v>
      </c>
      <c r="H3040" s="3" t="s">
        <v>43</v>
      </c>
      <c r="I3040" s="3" t="s">
        <v>109</v>
      </c>
      <c r="J3040" s="3" t="s">
        <v>52</v>
      </c>
      <c r="K3040" s="3">
        <v>42</v>
      </c>
      <c r="L3040" s="3" t="s">
        <v>151</v>
      </c>
      <c r="M3040" s="3" t="str">
        <f>IF(shopping_behavior_updated[[#This Row],[Subscription Status]]="","desconocido",shopping_behavior_updated[[#This Row],[Subscription Status]])</f>
        <v>No</v>
      </c>
      <c r="N3040" s="3" t="s">
        <v>37</v>
      </c>
      <c r="O3040" s="3" t="s">
        <v>151</v>
      </c>
      <c r="P3040" s="3" t="s">
        <v>151</v>
      </c>
      <c r="Q3040" s="3">
        <v>36</v>
      </c>
      <c r="R3040" s="3" t="s">
        <v>85</v>
      </c>
      <c r="S3040" s="3" t="s">
        <v>48</v>
      </c>
      <c r="T3040" s="3">
        <f>COUNTBLANK(shopping_behavior_updated[Customer ID])</f>
        <v>0</v>
      </c>
      <c r="U3040" s="3">
        <f>IF(IFERROR(VLOOKUP(shopping_behavior_updated[[#This Row],[Customer ID]],A3041:$A$3902,1,FALSE),0),1,0)</f>
        <v>0</v>
      </c>
    </row>
    <row r="3041" spans="1:21" x14ac:dyDescent="0.2">
      <c r="A3041" s="3">
        <v>3040</v>
      </c>
      <c r="B3041" s="3">
        <v>59</v>
      </c>
      <c r="C3041" s="3" t="s">
        <v>152</v>
      </c>
      <c r="D3041" s="3" t="s">
        <v>19</v>
      </c>
      <c r="E3041" s="3" t="s">
        <v>20</v>
      </c>
      <c r="F3041" s="3">
        <v>48</v>
      </c>
      <c r="G3041" s="3" t="s">
        <v>89</v>
      </c>
      <c r="H3041" s="3" t="s">
        <v>22</v>
      </c>
      <c r="I3041" s="3" t="s">
        <v>143</v>
      </c>
      <c r="J3041" s="3" t="s">
        <v>36</v>
      </c>
      <c r="K3041" s="3">
        <v>32</v>
      </c>
      <c r="L3041" s="3" t="s">
        <v>151</v>
      </c>
      <c r="M3041" s="3" t="str">
        <f>IF(shopping_behavior_updated[[#This Row],[Subscription Status]]="","desconocido",shopping_behavior_updated[[#This Row],[Subscription Status]])</f>
        <v>No</v>
      </c>
      <c r="N3041" s="3" t="s">
        <v>44</v>
      </c>
      <c r="O3041" s="3" t="s">
        <v>151</v>
      </c>
      <c r="P3041" s="3" t="s">
        <v>151</v>
      </c>
      <c r="Q3041" s="3">
        <v>31</v>
      </c>
      <c r="R3041" s="3" t="s">
        <v>45</v>
      </c>
      <c r="S3041" s="3" t="s">
        <v>75</v>
      </c>
      <c r="T3041" s="3">
        <f>COUNTBLANK(shopping_behavior_updated[Customer ID])</f>
        <v>0</v>
      </c>
      <c r="U3041" s="3">
        <f>IF(IFERROR(VLOOKUP(shopping_behavior_updated[[#This Row],[Customer ID]],A3042:$A$3902,1,FALSE),0),1,0)</f>
        <v>0</v>
      </c>
    </row>
    <row r="3042" spans="1:21" x14ac:dyDescent="0.2">
      <c r="A3042" s="3">
        <v>3041</v>
      </c>
      <c r="B3042" s="3">
        <v>18</v>
      </c>
      <c r="C3042" s="3" t="s">
        <v>152</v>
      </c>
      <c r="D3042" s="3" t="s">
        <v>65</v>
      </c>
      <c r="E3042" s="3" t="s">
        <v>66</v>
      </c>
      <c r="F3042" s="3">
        <v>32</v>
      </c>
      <c r="G3042" s="3" t="s">
        <v>144</v>
      </c>
      <c r="H3042" s="3" t="s">
        <v>43</v>
      </c>
      <c r="I3042" s="3" t="s">
        <v>79</v>
      </c>
      <c r="J3042" s="3" t="s">
        <v>56</v>
      </c>
      <c r="K3042" s="3">
        <v>41</v>
      </c>
      <c r="L3042" s="3" t="s">
        <v>151</v>
      </c>
      <c r="M3042" s="3" t="str">
        <f>IF(shopping_behavior_updated[[#This Row],[Subscription Status]]="","desconocido",shopping_behavior_updated[[#This Row],[Subscription Status]])</f>
        <v>No</v>
      </c>
      <c r="N3042" s="3" t="s">
        <v>26</v>
      </c>
      <c r="O3042" s="3" t="s">
        <v>151</v>
      </c>
      <c r="P3042" s="3" t="s">
        <v>151</v>
      </c>
      <c r="Q3042" s="3">
        <v>10</v>
      </c>
      <c r="R3042" s="3" t="s">
        <v>32</v>
      </c>
      <c r="S3042" s="3" t="s">
        <v>28</v>
      </c>
      <c r="T3042" s="3">
        <f>COUNTBLANK(shopping_behavior_updated[Customer ID])</f>
        <v>0</v>
      </c>
      <c r="U3042" s="3">
        <f>IF(IFERROR(VLOOKUP(shopping_behavior_updated[[#This Row],[Customer ID]],A3043:$A$3902,1,FALSE),0),1,0)</f>
        <v>0</v>
      </c>
    </row>
    <row r="3043" spans="1:21" x14ac:dyDescent="0.2">
      <c r="A3043" s="3">
        <v>3042</v>
      </c>
      <c r="B3043" s="3">
        <v>48</v>
      </c>
      <c r="C3043" s="3" t="s">
        <v>152</v>
      </c>
      <c r="D3043" s="3" t="s">
        <v>65</v>
      </c>
      <c r="E3043" s="3" t="s">
        <v>66</v>
      </c>
      <c r="F3043" s="3">
        <v>79</v>
      </c>
      <c r="G3043" s="3" t="s">
        <v>42</v>
      </c>
      <c r="H3043" s="3" t="s">
        <v>43</v>
      </c>
      <c r="I3043" s="3" t="s">
        <v>120</v>
      </c>
      <c r="J3043" s="3" t="s">
        <v>24</v>
      </c>
      <c r="K3043" s="3">
        <v>4</v>
      </c>
      <c r="L3043" s="3" t="s">
        <v>151</v>
      </c>
      <c r="M3043" s="3" t="str">
        <f>IF(shopping_behavior_updated[[#This Row],[Subscription Status]]="","desconocido",shopping_behavior_updated[[#This Row],[Subscription Status]])</f>
        <v>No</v>
      </c>
      <c r="N3043" s="3" t="s">
        <v>26</v>
      </c>
      <c r="O3043" s="3" t="s">
        <v>151</v>
      </c>
      <c r="P3043" s="3" t="s">
        <v>151</v>
      </c>
      <c r="Q3043" s="3">
        <v>27</v>
      </c>
      <c r="R3043" s="3" t="s">
        <v>45</v>
      </c>
      <c r="S3043" s="3" t="s">
        <v>87</v>
      </c>
      <c r="T3043" s="3">
        <f>COUNTBLANK(shopping_behavior_updated[Customer ID])</f>
        <v>0</v>
      </c>
      <c r="U3043" s="3">
        <f>IF(IFERROR(VLOOKUP(shopping_behavior_updated[[#This Row],[Customer ID]],A3044:$A$3902,1,FALSE),0),1,0)</f>
        <v>0</v>
      </c>
    </row>
    <row r="3044" spans="1:21" x14ac:dyDescent="0.2">
      <c r="A3044" s="3">
        <v>3043</v>
      </c>
      <c r="B3044" s="3">
        <v>53</v>
      </c>
      <c r="C3044" s="3" t="s">
        <v>152</v>
      </c>
      <c r="D3044" s="3" t="s">
        <v>61</v>
      </c>
      <c r="E3044" s="3" t="s">
        <v>62</v>
      </c>
      <c r="F3044" s="3">
        <v>27</v>
      </c>
      <c r="G3044" s="3" t="s">
        <v>146</v>
      </c>
      <c r="H3044" s="3" t="s">
        <v>22</v>
      </c>
      <c r="I3044" s="3" t="s">
        <v>47</v>
      </c>
      <c r="J3044" s="3" t="s">
        <v>24</v>
      </c>
      <c r="K3044" s="3">
        <v>29</v>
      </c>
      <c r="L3044" s="3" t="s">
        <v>151</v>
      </c>
      <c r="M3044" s="3" t="str">
        <f>IF(shopping_behavior_updated[[#This Row],[Subscription Status]]="","desconocido",shopping_behavior_updated[[#This Row],[Subscription Status]])</f>
        <v>No</v>
      </c>
      <c r="N3044" s="3" t="s">
        <v>44</v>
      </c>
      <c r="O3044" s="3" t="s">
        <v>151</v>
      </c>
      <c r="P3044" s="3" t="s">
        <v>151</v>
      </c>
      <c r="Q3044" s="3">
        <v>14</v>
      </c>
      <c r="R3044" s="3" t="s">
        <v>45</v>
      </c>
      <c r="S3044" s="3" t="s">
        <v>96</v>
      </c>
      <c r="T3044" s="3">
        <f>COUNTBLANK(shopping_behavior_updated[Customer ID])</f>
        <v>0</v>
      </c>
      <c r="U3044" s="3">
        <f>IF(IFERROR(VLOOKUP(shopping_behavior_updated[[#This Row],[Customer ID]],A3045:$A$3902,1,FALSE),0),1,0)</f>
        <v>0</v>
      </c>
    </row>
    <row r="3045" spans="1:21" x14ac:dyDescent="0.2">
      <c r="A3045" s="3">
        <v>3044</v>
      </c>
      <c r="B3045" s="3">
        <v>45</v>
      </c>
      <c r="C3045" s="3" t="s">
        <v>152</v>
      </c>
      <c r="D3045" s="3" t="s">
        <v>132</v>
      </c>
      <c r="E3045" s="3" t="s">
        <v>66</v>
      </c>
      <c r="F3045" s="3">
        <v>98</v>
      </c>
      <c r="G3045" s="3" t="s">
        <v>114</v>
      </c>
      <c r="H3045" s="3" t="s">
        <v>35</v>
      </c>
      <c r="I3045" s="3" t="s">
        <v>99</v>
      </c>
      <c r="J3045" s="3" t="s">
        <v>56</v>
      </c>
      <c r="K3045" s="3">
        <v>26</v>
      </c>
      <c r="L3045" s="3" t="s">
        <v>151</v>
      </c>
      <c r="M3045" s="3" t="str">
        <f>IF(shopping_behavior_updated[[#This Row],[Subscription Status]]="","desconocido",shopping_behavior_updated[[#This Row],[Subscription Status]])</f>
        <v>No</v>
      </c>
      <c r="N3045" s="3" t="s">
        <v>73</v>
      </c>
      <c r="O3045" s="3" t="s">
        <v>151</v>
      </c>
      <c r="P3045" s="3" t="s">
        <v>151</v>
      </c>
      <c r="Q3045" s="3">
        <v>17</v>
      </c>
      <c r="R3045" s="3" t="s">
        <v>38</v>
      </c>
      <c r="S3045" s="3" t="s">
        <v>87</v>
      </c>
      <c r="T3045" s="3">
        <f>COUNTBLANK(shopping_behavior_updated[Customer ID])</f>
        <v>0</v>
      </c>
      <c r="U3045" s="3">
        <f>IF(IFERROR(VLOOKUP(shopping_behavior_updated[[#This Row],[Customer ID]],A3046:$A$3902,1,FALSE),0),1,0)</f>
        <v>0</v>
      </c>
    </row>
    <row r="3046" spans="1:21" x14ac:dyDescent="0.2">
      <c r="A3046" s="3">
        <v>3045</v>
      </c>
      <c r="B3046" s="3">
        <v>21</v>
      </c>
      <c r="C3046" s="3" t="s">
        <v>152</v>
      </c>
      <c r="D3046" s="3" t="s">
        <v>136</v>
      </c>
      <c r="E3046" s="3" t="s">
        <v>41</v>
      </c>
      <c r="F3046" s="3">
        <v>67</v>
      </c>
      <c r="G3046" s="3" t="s">
        <v>97</v>
      </c>
      <c r="H3046" s="3" t="s">
        <v>43</v>
      </c>
      <c r="I3046" s="3" t="s">
        <v>135</v>
      </c>
      <c r="J3046" s="3" t="s">
        <v>24</v>
      </c>
      <c r="K3046" s="3">
        <v>27</v>
      </c>
      <c r="L3046" s="3" t="s">
        <v>151</v>
      </c>
      <c r="M3046" s="3" t="str">
        <f>IF(shopping_behavior_updated[[#This Row],[Subscription Status]]="","desconocido",shopping_behavior_updated[[#This Row],[Subscription Status]])</f>
        <v>No</v>
      </c>
      <c r="N3046" s="3" t="s">
        <v>37</v>
      </c>
      <c r="O3046" s="3" t="s">
        <v>151</v>
      </c>
      <c r="P3046" s="3" t="s">
        <v>151</v>
      </c>
      <c r="Q3046" s="3">
        <v>10</v>
      </c>
      <c r="R3046" s="3" t="s">
        <v>74</v>
      </c>
      <c r="S3046" s="3" t="s">
        <v>57</v>
      </c>
      <c r="T3046" s="3">
        <f>COUNTBLANK(shopping_behavior_updated[Customer ID])</f>
        <v>0</v>
      </c>
      <c r="U3046" s="3">
        <f>IF(IFERROR(VLOOKUP(shopping_behavior_updated[[#This Row],[Customer ID]],A3047:$A$3902,1,FALSE),0),1,0)</f>
        <v>0</v>
      </c>
    </row>
    <row r="3047" spans="1:21" x14ac:dyDescent="0.2">
      <c r="A3047" s="3">
        <v>3046</v>
      </c>
      <c r="B3047" s="3">
        <v>42</v>
      </c>
      <c r="C3047" s="3" t="s">
        <v>152</v>
      </c>
      <c r="D3047" s="3" t="s">
        <v>124</v>
      </c>
      <c r="E3047" s="3" t="s">
        <v>20</v>
      </c>
      <c r="F3047" s="3">
        <v>37</v>
      </c>
      <c r="G3047" s="3" t="s">
        <v>102</v>
      </c>
      <c r="H3047" s="3" t="s">
        <v>22</v>
      </c>
      <c r="I3047" s="3" t="s">
        <v>93</v>
      </c>
      <c r="J3047" s="3" t="s">
        <v>24</v>
      </c>
      <c r="K3047" s="3">
        <v>46</v>
      </c>
      <c r="L3047" s="3" t="s">
        <v>151</v>
      </c>
      <c r="M3047" s="3" t="str">
        <f>IF(shopping_behavior_updated[[#This Row],[Subscription Status]]="","desconocido",shopping_behavior_updated[[#This Row],[Subscription Status]])</f>
        <v>No</v>
      </c>
      <c r="N3047" s="3" t="s">
        <v>69</v>
      </c>
      <c r="O3047" s="3" t="s">
        <v>151</v>
      </c>
      <c r="P3047" s="3" t="s">
        <v>151</v>
      </c>
      <c r="Q3047" s="3">
        <v>4</v>
      </c>
      <c r="R3047" s="3" t="s">
        <v>45</v>
      </c>
      <c r="S3047" s="3" t="s">
        <v>75</v>
      </c>
      <c r="T3047" s="3">
        <f>COUNTBLANK(shopping_behavior_updated[Customer ID])</f>
        <v>0</v>
      </c>
      <c r="U3047" s="3">
        <f>IF(IFERROR(VLOOKUP(shopping_behavior_updated[[#This Row],[Customer ID]],A3048:$A$3902,1,FALSE),0),1,0)</f>
        <v>0</v>
      </c>
    </row>
    <row r="3048" spans="1:21" x14ac:dyDescent="0.2">
      <c r="A3048" s="3">
        <v>3047</v>
      </c>
      <c r="B3048" s="3">
        <v>60</v>
      </c>
      <c r="C3048" s="3" t="s">
        <v>152</v>
      </c>
      <c r="D3048" s="3" t="s">
        <v>70</v>
      </c>
      <c r="E3048" s="3" t="s">
        <v>41</v>
      </c>
      <c r="F3048" s="3">
        <v>49</v>
      </c>
      <c r="G3048" s="3" t="s">
        <v>137</v>
      </c>
      <c r="H3048" s="3" t="s">
        <v>43</v>
      </c>
      <c r="I3048" s="3" t="s">
        <v>51</v>
      </c>
      <c r="J3048" s="3" t="s">
        <v>36</v>
      </c>
      <c r="K3048" s="3">
        <v>32</v>
      </c>
      <c r="L3048" s="3" t="s">
        <v>151</v>
      </c>
      <c r="M3048" s="3" t="str">
        <f>IF(shopping_behavior_updated[[#This Row],[Subscription Status]]="","desconocido",shopping_behavior_updated[[#This Row],[Subscription Status]])</f>
        <v>No</v>
      </c>
      <c r="N3048" s="3" t="s">
        <v>73</v>
      </c>
      <c r="O3048" s="3" t="s">
        <v>151</v>
      </c>
      <c r="P3048" s="3" t="s">
        <v>151</v>
      </c>
      <c r="Q3048" s="3">
        <v>25</v>
      </c>
      <c r="R3048" s="3" t="s">
        <v>32</v>
      </c>
      <c r="S3048" s="3" t="s">
        <v>96</v>
      </c>
      <c r="T3048" s="3">
        <f>COUNTBLANK(shopping_behavior_updated[Customer ID])</f>
        <v>0</v>
      </c>
      <c r="U3048" s="3">
        <f>IF(IFERROR(VLOOKUP(shopping_behavior_updated[[#This Row],[Customer ID]],A3049:$A$3902,1,FALSE),0),1,0)</f>
        <v>0</v>
      </c>
    </row>
    <row r="3049" spans="1:21" x14ac:dyDescent="0.2">
      <c r="A3049" s="3">
        <v>3048</v>
      </c>
      <c r="B3049" s="3">
        <v>21</v>
      </c>
      <c r="C3049" s="3" t="s">
        <v>152</v>
      </c>
      <c r="D3049" s="3" t="s">
        <v>49</v>
      </c>
      <c r="E3049" s="3" t="s">
        <v>41</v>
      </c>
      <c r="F3049" s="3">
        <v>74</v>
      </c>
      <c r="G3049" s="3" t="s">
        <v>128</v>
      </c>
      <c r="H3049" s="3" t="s">
        <v>43</v>
      </c>
      <c r="I3049" s="3" t="s">
        <v>82</v>
      </c>
      <c r="J3049" s="3" t="s">
        <v>56</v>
      </c>
      <c r="K3049" s="3">
        <v>41</v>
      </c>
      <c r="L3049" s="3" t="s">
        <v>151</v>
      </c>
      <c r="M3049" s="3" t="str">
        <f>IF(shopping_behavior_updated[[#This Row],[Subscription Status]]="","desconocido",shopping_behavior_updated[[#This Row],[Subscription Status]])</f>
        <v>No</v>
      </c>
      <c r="N3049" s="3" t="s">
        <v>69</v>
      </c>
      <c r="O3049" s="3" t="s">
        <v>151</v>
      </c>
      <c r="P3049" s="3" t="s">
        <v>151</v>
      </c>
      <c r="Q3049" s="3">
        <v>3</v>
      </c>
      <c r="R3049" s="3" t="s">
        <v>45</v>
      </c>
      <c r="S3049" s="3" t="s">
        <v>75</v>
      </c>
      <c r="T3049" s="3">
        <f>COUNTBLANK(shopping_behavior_updated[Customer ID])</f>
        <v>0</v>
      </c>
      <c r="U3049" s="3">
        <f>IF(IFERROR(VLOOKUP(shopping_behavior_updated[[#This Row],[Customer ID]],A3050:$A$3902,1,FALSE),0),1,0)</f>
        <v>0</v>
      </c>
    </row>
    <row r="3050" spans="1:21" x14ac:dyDescent="0.2">
      <c r="A3050" s="3">
        <v>3049</v>
      </c>
      <c r="B3050" s="3">
        <v>69</v>
      </c>
      <c r="C3050" s="3" t="s">
        <v>152</v>
      </c>
      <c r="D3050" s="3" t="s">
        <v>105</v>
      </c>
      <c r="E3050" s="3" t="s">
        <v>66</v>
      </c>
      <c r="F3050" s="3">
        <v>93</v>
      </c>
      <c r="G3050" s="3" t="s">
        <v>111</v>
      </c>
      <c r="H3050" s="3" t="s">
        <v>43</v>
      </c>
      <c r="I3050" s="3" t="s">
        <v>77</v>
      </c>
      <c r="J3050" s="3" t="s">
        <v>52</v>
      </c>
      <c r="K3050" s="3">
        <v>39</v>
      </c>
      <c r="L3050" s="3" t="s">
        <v>151</v>
      </c>
      <c r="M3050" s="3" t="str">
        <f>IF(shopping_behavior_updated[[#This Row],[Subscription Status]]="","desconocido",shopping_behavior_updated[[#This Row],[Subscription Status]])</f>
        <v>No</v>
      </c>
      <c r="N3050" s="3" t="s">
        <v>53</v>
      </c>
      <c r="O3050" s="3" t="s">
        <v>151</v>
      </c>
      <c r="P3050" s="3" t="s">
        <v>151</v>
      </c>
      <c r="Q3050" s="3">
        <v>47</v>
      </c>
      <c r="R3050" s="3" t="s">
        <v>27</v>
      </c>
      <c r="S3050" s="3" t="s">
        <v>28</v>
      </c>
      <c r="T3050" s="3">
        <f>COUNTBLANK(shopping_behavior_updated[Customer ID])</f>
        <v>0</v>
      </c>
      <c r="U3050" s="3">
        <f>IF(IFERROR(VLOOKUP(shopping_behavior_updated[[#This Row],[Customer ID]],A3051:$A$3902,1,FALSE),0),1,0)</f>
        <v>0</v>
      </c>
    </row>
    <row r="3051" spans="1:21" x14ac:dyDescent="0.2">
      <c r="A3051" s="3">
        <v>3050</v>
      </c>
      <c r="B3051" s="3">
        <v>40</v>
      </c>
      <c r="C3051" s="3" t="s">
        <v>152</v>
      </c>
      <c r="D3051" s="3" t="s">
        <v>65</v>
      </c>
      <c r="E3051" s="3" t="s">
        <v>66</v>
      </c>
      <c r="F3051" s="3">
        <v>60</v>
      </c>
      <c r="G3051" s="3" t="s">
        <v>139</v>
      </c>
      <c r="H3051" s="3" t="s">
        <v>22</v>
      </c>
      <c r="I3051" s="3" t="s">
        <v>107</v>
      </c>
      <c r="J3051" s="3" t="s">
        <v>52</v>
      </c>
      <c r="K3051" s="3">
        <v>3</v>
      </c>
      <c r="L3051" s="3" t="s">
        <v>151</v>
      </c>
      <c r="M3051" s="3" t="str">
        <f>IF(shopping_behavior_updated[[#This Row],[Subscription Status]]="","desconocido",shopping_behavior_updated[[#This Row],[Subscription Status]])</f>
        <v>No</v>
      </c>
      <c r="N3051" s="3" t="s">
        <v>44</v>
      </c>
      <c r="O3051" s="3" t="s">
        <v>151</v>
      </c>
      <c r="P3051" s="3" t="s">
        <v>151</v>
      </c>
      <c r="Q3051" s="3">
        <v>41</v>
      </c>
      <c r="R3051" s="3" t="s">
        <v>74</v>
      </c>
      <c r="S3051" s="3" t="s">
        <v>75</v>
      </c>
      <c r="T3051" s="3">
        <f>COUNTBLANK(shopping_behavior_updated[Customer ID])</f>
        <v>0</v>
      </c>
      <c r="U3051" s="3">
        <f>IF(IFERROR(VLOOKUP(shopping_behavior_updated[[#This Row],[Customer ID]],A3052:$A$3902,1,FALSE),0),1,0)</f>
        <v>0</v>
      </c>
    </row>
    <row r="3052" spans="1:21" x14ac:dyDescent="0.2">
      <c r="A3052" s="3">
        <v>3051</v>
      </c>
      <c r="B3052" s="3">
        <v>31</v>
      </c>
      <c r="C3052" s="3" t="s">
        <v>152</v>
      </c>
      <c r="D3052" s="3" t="s">
        <v>61</v>
      </c>
      <c r="E3052" s="3" t="s">
        <v>62</v>
      </c>
      <c r="F3052" s="3">
        <v>76</v>
      </c>
      <c r="G3052" s="3" t="s">
        <v>21</v>
      </c>
      <c r="H3052" s="3" t="s">
        <v>35</v>
      </c>
      <c r="I3052" s="3" t="s">
        <v>95</v>
      </c>
      <c r="J3052" s="3" t="s">
        <v>36</v>
      </c>
      <c r="K3052" s="3">
        <v>36</v>
      </c>
      <c r="L3052" s="3" t="s">
        <v>151</v>
      </c>
      <c r="M3052" s="3" t="str">
        <f>IF(shopping_behavior_updated[[#This Row],[Subscription Status]]="","desconocido",shopping_behavior_updated[[#This Row],[Subscription Status]])</f>
        <v>No</v>
      </c>
      <c r="N3052" s="3" t="s">
        <v>53</v>
      </c>
      <c r="O3052" s="3" t="s">
        <v>151</v>
      </c>
      <c r="P3052" s="3" t="s">
        <v>151</v>
      </c>
      <c r="Q3052" s="3">
        <v>28</v>
      </c>
      <c r="R3052" s="3" t="s">
        <v>27</v>
      </c>
      <c r="S3052" s="3" t="s">
        <v>96</v>
      </c>
      <c r="T3052" s="3">
        <f>COUNTBLANK(shopping_behavior_updated[Customer ID])</f>
        <v>0</v>
      </c>
      <c r="U3052" s="3">
        <f>IF(IFERROR(VLOOKUP(shopping_behavior_updated[[#This Row],[Customer ID]],A3053:$A$3902,1,FALSE),0),1,0)</f>
        <v>0</v>
      </c>
    </row>
    <row r="3053" spans="1:21" x14ac:dyDescent="0.2">
      <c r="A3053" s="3">
        <v>3052</v>
      </c>
      <c r="B3053" s="3">
        <v>44</v>
      </c>
      <c r="C3053" s="3" t="s">
        <v>152</v>
      </c>
      <c r="D3053" s="3" t="s">
        <v>88</v>
      </c>
      <c r="E3053" s="3" t="s">
        <v>66</v>
      </c>
      <c r="F3053" s="3">
        <v>64</v>
      </c>
      <c r="G3053" s="3" t="s">
        <v>50</v>
      </c>
      <c r="H3053" s="3" t="s">
        <v>22</v>
      </c>
      <c r="I3053" s="3" t="s">
        <v>79</v>
      </c>
      <c r="J3053" s="3" t="s">
        <v>52</v>
      </c>
      <c r="K3053" s="3">
        <v>46</v>
      </c>
      <c r="L3053" s="3" t="s">
        <v>151</v>
      </c>
      <c r="M3053" s="3" t="str">
        <f>IF(shopping_behavior_updated[[#This Row],[Subscription Status]]="","desconocido",shopping_behavior_updated[[#This Row],[Subscription Status]])</f>
        <v>No</v>
      </c>
      <c r="N3053" s="3" t="s">
        <v>26</v>
      </c>
      <c r="O3053" s="3" t="s">
        <v>151</v>
      </c>
      <c r="P3053" s="3" t="s">
        <v>151</v>
      </c>
      <c r="Q3053" s="3">
        <v>49</v>
      </c>
      <c r="R3053" s="3" t="s">
        <v>85</v>
      </c>
      <c r="S3053" s="3" t="s">
        <v>96</v>
      </c>
      <c r="T3053" s="3">
        <f>COUNTBLANK(shopping_behavior_updated[Customer ID])</f>
        <v>0</v>
      </c>
      <c r="U3053" s="3">
        <f>IF(IFERROR(VLOOKUP(shopping_behavior_updated[[#This Row],[Customer ID]],A3054:$A$3902,1,FALSE),0),1,0)</f>
        <v>0</v>
      </c>
    </row>
    <row r="3054" spans="1:21" x14ac:dyDescent="0.2">
      <c r="A3054" s="3">
        <v>3053</v>
      </c>
      <c r="B3054" s="3">
        <v>48</v>
      </c>
      <c r="C3054" s="3" t="s">
        <v>152</v>
      </c>
      <c r="D3054" s="3" t="s">
        <v>70</v>
      </c>
      <c r="E3054" s="3" t="s">
        <v>41</v>
      </c>
      <c r="F3054" s="3">
        <v>38</v>
      </c>
      <c r="G3054" s="3" t="s">
        <v>30</v>
      </c>
      <c r="H3054" s="3" t="s">
        <v>91</v>
      </c>
      <c r="I3054" s="3" t="s">
        <v>77</v>
      </c>
      <c r="J3054" s="3" t="s">
        <v>36</v>
      </c>
      <c r="K3054" s="3">
        <v>45</v>
      </c>
      <c r="L3054" s="3" t="s">
        <v>151</v>
      </c>
      <c r="M3054" s="3" t="str">
        <f>IF(shopping_behavior_updated[[#This Row],[Subscription Status]]="","desconocido",shopping_behavior_updated[[#This Row],[Subscription Status]])</f>
        <v>No</v>
      </c>
      <c r="N3054" s="3" t="s">
        <v>73</v>
      </c>
      <c r="O3054" s="3" t="s">
        <v>151</v>
      </c>
      <c r="P3054" s="3" t="s">
        <v>151</v>
      </c>
      <c r="Q3054" s="3">
        <v>7</v>
      </c>
      <c r="R3054" s="3" t="s">
        <v>74</v>
      </c>
      <c r="S3054" s="3" t="s">
        <v>28</v>
      </c>
      <c r="T3054" s="3">
        <f>COUNTBLANK(shopping_behavior_updated[Customer ID])</f>
        <v>0</v>
      </c>
      <c r="U3054" s="3">
        <f>IF(IFERROR(VLOOKUP(shopping_behavior_updated[[#This Row],[Customer ID]],A3055:$A$3902,1,FALSE),0),1,0)</f>
        <v>0</v>
      </c>
    </row>
    <row r="3055" spans="1:21" x14ac:dyDescent="0.2">
      <c r="A3055" s="3">
        <v>3054</v>
      </c>
      <c r="B3055" s="3">
        <v>32</v>
      </c>
      <c r="C3055" s="3" t="s">
        <v>152</v>
      </c>
      <c r="D3055" s="3" t="s">
        <v>70</v>
      </c>
      <c r="E3055" s="3" t="s">
        <v>41</v>
      </c>
      <c r="F3055" s="3">
        <v>91</v>
      </c>
      <c r="G3055" s="3" t="s">
        <v>30</v>
      </c>
      <c r="H3055" s="3" t="s">
        <v>22</v>
      </c>
      <c r="I3055" s="3" t="s">
        <v>109</v>
      </c>
      <c r="J3055" s="3" t="s">
        <v>24</v>
      </c>
      <c r="K3055" s="3">
        <v>32</v>
      </c>
      <c r="L3055" s="3" t="s">
        <v>151</v>
      </c>
      <c r="M3055" s="3" t="str">
        <f>IF(shopping_behavior_updated[[#This Row],[Subscription Status]]="","desconocido",shopping_behavior_updated[[#This Row],[Subscription Status]])</f>
        <v>No</v>
      </c>
      <c r="N3055" s="3" t="s">
        <v>44</v>
      </c>
      <c r="O3055" s="3" t="s">
        <v>151</v>
      </c>
      <c r="P3055" s="3" t="s">
        <v>151</v>
      </c>
      <c r="Q3055" s="3">
        <v>22</v>
      </c>
      <c r="R3055" s="3" t="s">
        <v>74</v>
      </c>
      <c r="S3055" s="3" t="s">
        <v>87</v>
      </c>
      <c r="T3055" s="3">
        <f>COUNTBLANK(shopping_behavior_updated[Customer ID])</f>
        <v>0</v>
      </c>
      <c r="U3055" s="3">
        <f>IF(IFERROR(VLOOKUP(shopping_behavior_updated[[#This Row],[Customer ID]],A3056:$A$3902,1,FALSE),0),1,0)</f>
        <v>0</v>
      </c>
    </row>
    <row r="3056" spans="1:21" x14ac:dyDescent="0.2">
      <c r="A3056" s="3">
        <v>3055</v>
      </c>
      <c r="B3056" s="3">
        <v>42</v>
      </c>
      <c r="C3056" s="3" t="s">
        <v>152</v>
      </c>
      <c r="D3056" s="3" t="s">
        <v>136</v>
      </c>
      <c r="E3056" s="3" t="s">
        <v>41</v>
      </c>
      <c r="F3056" s="3">
        <v>70</v>
      </c>
      <c r="G3056" s="3" t="s">
        <v>81</v>
      </c>
      <c r="H3056" s="3" t="s">
        <v>35</v>
      </c>
      <c r="I3056" s="3" t="s">
        <v>135</v>
      </c>
      <c r="J3056" s="3" t="s">
        <v>52</v>
      </c>
      <c r="K3056" s="3">
        <v>49</v>
      </c>
      <c r="L3056" s="3" t="s">
        <v>151</v>
      </c>
      <c r="M3056" s="3" t="str">
        <f>IF(shopping_behavior_updated[[#This Row],[Subscription Status]]="","desconocido",shopping_behavior_updated[[#This Row],[Subscription Status]])</f>
        <v>No</v>
      </c>
      <c r="N3056" s="3" t="s">
        <v>69</v>
      </c>
      <c r="O3056" s="3" t="s">
        <v>151</v>
      </c>
      <c r="P3056" s="3" t="s">
        <v>151</v>
      </c>
      <c r="Q3056" s="3">
        <v>34</v>
      </c>
      <c r="R3056" s="3" t="s">
        <v>27</v>
      </c>
      <c r="S3056" s="3" t="s">
        <v>87</v>
      </c>
      <c r="T3056" s="3">
        <f>COUNTBLANK(shopping_behavior_updated[Customer ID])</f>
        <v>0</v>
      </c>
      <c r="U3056" s="3">
        <f>IF(IFERROR(VLOOKUP(shopping_behavior_updated[[#This Row],[Customer ID]],A3057:$A$3902,1,FALSE),0),1,0)</f>
        <v>0</v>
      </c>
    </row>
    <row r="3057" spans="1:21" x14ac:dyDescent="0.2">
      <c r="A3057" s="3">
        <v>3056</v>
      </c>
      <c r="B3057" s="3">
        <v>27</v>
      </c>
      <c r="C3057" s="3" t="s">
        <v>152</v>
      </c>
      <c r="D3057" s="3" t="s">
        <v>40</v>
      </c>
      <c r="E3057" s="3" t="s">
        <v>41</v>
      </c>
      <c r="F3057" s="3">
        <v>22</v>
      </c>
      <c r="G3057" s="3" t="s">
        <v>110</v>
      </c>
      <c r="H3057" s="3" t="s">
        <v>43</v>
      </c>
      <c r="I3057" s="3" t="s">
        <v>82</v>
      </c>
      <c r="J3057" s="3" t="s">
        <v>56</v>
      </c>
      <c r="K3057" s="3">
        <v>5</v>
      </c>
      <c r="L3057" s="3" t="s">
        <v>151</v>
      </c>
      <c r="M3057" s="3" t="str">
        <f>IF(shopping_behavior_updated[[#This Row],[Subscription Status]]="","desconocido",shopping_behavior_updated[[#This Row],[Subscription Status]])</f>
        <v>No</v>
      </c>
      <c r="N3057" s="3" t="s">
        <v>53</v>
      </c>
      <c r="O3057" s="3" t="s">
        <v>151</v>
      </c>
      <c r="P3057" s="3" t="s">
        <v>151</v>
      </c>
      <c r="Q3057" s="3">
        <v>5</v>
      </c>
      <c r="R3057" s="3" t="s">
        <v>85</v>
      </c>
      <c r="S3057" s="3" t="s">
        <v>75</v>
      </c>
      <c r="T3057" s="3">
        <f>COUNTBLANK(shopping_behavior_updated[Customer ID])</f>
        <v>0</v>
      </c>
      <c r="U3057" s="3">
        <f>IF(IFERROR(VLOOKUP(shopping_behavior_updated[[#This Row],[Customer ID]],A3058:$A$3902,1,FALSE),0),1,0)</f>
        <v>0</v>
      </c>
    </row>
    <row r="3058" spans="1:21" x14ac:dyDescent="0.2">
      <c r="A3058" s="3">
        <v>3057</v>
      </c>
      <c r="B3058" s="3">
        <v>69</v>
      </c>
      <c r="C3058" s="3" t="s">
        <v>152</v>
      </c>
      <c r="D3058" s="3" t="s">
        <v>142</v>
      </c>
      <c r="E3058" s="3" t="s">
        <v>66</v>
      </c>
      <c r="F3058" s="3">
        <v>59</v>
      </c>
      <c r="G3058" s="3" t="s">
        <v>126</v>
      </c>
      <c r="H3058" s="3" t="s">
        <v>43</v>
      </c>
      <c r="I3058" s="3" t="s">
        <v>117</v>
      </c>
      <c r="J3058" s="3" t="s">
        <v>36</v>
      </c>
      <c r="K3058" s="3">
        <v>38</v>
      </c>
      <c r="L3058" s="3" t="s">
        <v>151</v>
      </c>
      <c r="M3058" s="3" t="str">
        <f>IF(shopping_behavior_updated[[#This Row],[Subscription Status]]="","desconocido",shopping_behavior_updated[[#This Row],[Subscription Status]])</f>
        <v>No</v>
      </c>
      <c r="N3058" s="3" t="s">
        <v>53</v>
      </c>
      <c r="O3058" s="3" t="s">
        <v>151</v>
      </c>
      <c r="P3058" s="3" t="s">
        <v>151</v>
      </c>
      <c r="Q3058" s="3">
        <v>15</v>
      </c>
      <c r="R3058" s="3" t="s">
        <v>32</v>
      </c>
      <c r="S3058" s="3" t="s">
        <v>75</v>
      </c>
      <c r="T3058" s="3">
        <f>COUNTBLANK(shopping_behavior_updated[Customer ID])</f>
        <v>0</v>
      </c>
      <c r="U3058" s="3">
        <f>IF(IFERROR(VLOOKUP(shopping_behavior_updated[[#This Row],[Customer ID]],A3059:$A$3902,1,FALSE),0),1,0)</f>
        <v>0</v>
      </c>
    </row>
    <row r="3059" spans="1:21" x14ac:dyDescent="0.2">
      <c r="A3059" s="3">
        <v>3058</v>
      </c>
      <c r="B3059" s="3">
        <v>67</v>
      </c>
      <c r="C3059" s="3" t="s">
        <v>152</v>
      </c>
      <c r="D3059" s="3" t="s">
        <v>131</v>
      </c>
      <c r="E3059" s="3" t="s">
        <v>66</v>
      </c>
      <c r="F3059" s="3">
        <v>22</v>
      </c>
      <c r="G3059" s="3" t="s">
        <v>97</v>
      </c>
      <c r="H3059" s="3" t="s">
        <v>43</v>
      </c>
      <c r="I3059" s="3" t="s">
        <v>143</v>
      </c>
      <c r="J3059" s="3" t="s">
        <v>36</v>
      </c>
      <c r="K3059" s="3">
        <v>34</v>
      </c>
      <c r="L3059" s="3" t="s">
        <v>151</v>
      </c>
      <c r="M3059" s="3" t="str">
        <f>IF(shopping_behavior_updated[[#This Row],[Subscription Status]]="","desconocido",shopping_behavior_updated[[#This Row],[Subscription Status]])</f>
        <v>No</v>
      </c>
      <c r="N3059" s="3" t="s">
        <v>44</v>
      </c>
      <c r="O3059" s="3" t="s">
        <v>151</v>
      </c>
      <c r="P3059" s="3" t="s">
        <v>151</v>
      </c>
      <c r="Q3059" s="3">
        <v>26</v>
      </c>
      <c r="R3059" s="3" t="s">
        <v>74</v>
      </c>
      <c r="S3059" s="3" t="s">
        <v>39</v>
      </c>
      <c r="T3059" s="3">
        <f>COUNTBLANK(shopping_behavior_updated[Customer ID])</f>
        <v>0</v>
      </c>
      <c r="U3059" s="3">
        <f>IF(IFERROR(VLOOKUP(shopping_behavior_updated[[#This Row],[Customer ID]],A3060:$A$3902,1,FALSE),0),1,0)</f>
        <v>0</v>
      </c>
    </row>
    <row r="3060" spans="1:21" x14ac:dyDescent="0.2">
      <c r="A3060" s="3">
        <v>3059</v>
      </c>
      <c r="B3060" s="3">
        <v>41</v>
      </c>
      <c r="C3060" s="3" t="s">
        <v>152</v>
      </c>
      <c r="D3060" s="3" t="s">
        <v>65</v>
      </c>
      <c r="E3060" s="3" t="s">
        <v>66</v>
      </c>
      <c r="F3060" s="3">
        <v>74</v>
      </c>
      <c r="G3060" s="3" t="s">
        <v>63</v>
      </c>
      <c r="H3060" s="3" t="s">
        <v>35</v>
      </c>
      <c r="I3060" s="3" t="s">
        <v>120</v>
      </c>
      <c r="J3060" s="3" t="s">
        <v>24</v>
      </c>
      <c r="K3060" s="3">
        <v>38</v>
      </c>
      <c r="L3060" s="3" t="s">
        <v>151</v>
      </c>
      <c r="M3060" s="3" t="str">
        <f>IF(shopping_behavior_updated[[#This Row],[Subscription Status]]="","desconocido",shopping_behavior_updated[[#This Row],[Subscription Status]])</f>
        <v>No</v>
      </c>
      <c r="N3060" s="3" t="s">
        <v>73</v>
      </c>
      <c r="O3060" s="3" t="s">
        <v>151</v>
      </c>
      <c r="P3060" s="3" t="s">
        <v>151</v>
      </c>
      <c r="Q3060" s="3">
        <v>3</v>
      </c>
      <c r="R3060" s="3" t="s">
        <v>74</v>
      </c>
      <c r="S3060" s="3" t="s">
        <v>28</v>
      </c>
      <c r="T3060" s="3">
        <f>COUNTBLANK(shopping_behavior_updated[Customer ID])</f>
        <v>0</v>
      </c>
      <c r="U3060" s="3">
        <f>IF(IFERROR(VLOOKUP(shopping_behavior_updated[[#This Row],[Customer ID]],A3061:$A$3902,1,FALSE),0),1,0)</f>
        <v>0</v>
      </c>
    </row>
    <row r="3061" spans="1:21" x14ac:dyDescent="0.2">
      <c r="A3061" s="3">
        <v>3060</v>
      </c>
      <c r="B3061" s="3">
        <v>46</v>
      </c>
      <c r="C3061" s="3" t="s">
        <v>152</v>
      </c>
      <c r="D3061" s="3" t="s">
        <v>29</v>
      </c>
      <c r="E3061" s="3" t="s">
        <v>20</v>
      </c>
      <c r="F3061" s="3">
        <v>71</v>
      </c>
      <c r="G3061" s="3" t="s">
        <v>21</v>
      </c>
      <c r="H3061" s="3" t="s">
        <v>22</v>
      </c>
      <c r="I3061" s="3" t="s">
        <v>31</v>
      </c>
      <c r="J3061" s="3" t="s">
        <v>36</v>
      </c>
      <c r="K3061" s="3">
        <v>32</v>
      </c>
      <c r="L3061" s="3" t="s">
        <v>151</v>
      </c>
      <c r="M3061" s="3" t="str">
        <f>IF(shopping_behavior_updated[[#This Row],[Subscription Status]]="","desconocido",shopping_behavior_updated[[#This Row],[Subscription Status]])</f>
        <v>No</v>
      </c>
      <c r="N3061" s="3" t="s">
        <v>26</v>
      </c>
      <c r="O3061" s="3" t="s">
        <v>151</v>
      </c>
      <c r="P3061" s="3" t="s">
        <v>151</v>
      </c>
      <c r="Q3061" s="3">
        <v>42</v>
      </c>
      <c r="R3061" s="3" t="s">
        <v>38</v>
      </c>
      <c r="S3061" s="3" t="s">
        <v>57</v>
      </c>
      <c r="T3061" s="3">
        <f>COUNTBLANK(shopping_behavior_updated[Customer ID])</f>
        <v>0</v>
      </c>
      <c r="U3061" s="3">
        <f>IF(IFERROR(VLOOKUP(shopping_behavior_updated[[#This Row],[Customer ID]],A3062:$A$3902,1,FALSE),0),1,0)</f>
        <v>0</v>
      </c>
    </row>
    <row r="3062" spans="1:21" x14ac:dyDescent="0.2">
      <c r="A3062" s="3">
        <v>3061</v>
      </c>
      <c r="B3062" s="3">
        <v>47</v>
      </c>
      <c r="C3062" s="3" t="s">
        <v>152</v>
      </c>
      <c r="D3062" s="3" t="s">
        <v>61</v>
      </c>
      <c r="E3062" s="3" t="s">
        <v>62</v>
      </c>
      <c r="F3062" s="3">
        <v>80</v>
      </c>
      <c r="G3062" s="3" t="s">
        <v>98</v>
      </c>
      <c r="H3062" s="3" t="s">
        <v>35</v>
      </c>
      <c r="I3062" s="3" t="s">
        <v>60</v>
      </c>
      <c r="J3062" s="3" t="s">
        <v>52</v>
      </c>
      <c r="K3062" s="3">
        <v>47</v>
      </c>
      <c r="L3062" s="3" t="s">
        <v>151</v>
      </c>
      <c r="M3062" s="3" t="str">
        <f>IF(shopping_behavior_updated[[#This Row],[Subscription Status]]="","desconocido",shopping_behavior_updated[[#This Row],[Subscription Status]])</f>
        <v>No</v>
      </c>
      <c r="N3062" s="3" t="s">
        <v>73</v>
      </c>
      <c r="O3062" s="3" t="s">
        <v>151</v>
      </c>
      <c r="P3062" s="3" t="s">
        <v>151</v>
      </c>
      <c r="Q3062" s="3">
        <v>1</v>
      </c>
      <c r="R3062" s="3" t="s">
        <v>27</v>
      </c>
      <c r="S3062" s="3" t="s">
        <v>87</v>
      </c>
      <c r="T3062" s="3">
        <f>COUNTBLANK(shopping_behavior_updated[Customer ID])</f>
        <v>0</v>
      </c>
      <c r="U3062" s="3">
        <f>IF(IFERROR(VLOOKUP(shopping_behavior_updated[[#This Row],[Customer ID]],A3063:$A$3902,1,FALSE),0),1,0)</f>
        <v>0</v>
      </c>
    </row>
    <row r="3063" spans="1:21" x14ac:dyDescent="0.2">
      <c r="A3063" s="3">
        <v>3062</v>
      </c>
      <c r="B3063" s="3">
        <v>33</v>
      </c>
      <c r="C3063" s="3" t="s">
        <v>152</v>
      </c>
      <c r="D3063" s="3" t="s">
        <v>112</v>
      </c>
      <c r="E3063" s="3" t="s">
        <v>20</v>
      </c>
      <c r="F3063" s="3">
        <v>59</v>
      </c>
      <c r="G3063" s="3" t="s">
        <v>146</v>
      </c>
      <c r="H3063" s="3" t="s">
        <v>22</v>
      </c>
      <c r="I3063" s="3" t="s">
        <v>77</v>
      </c>
      <c r="J3063" s="3" t="s">
        <v>56</v>
      </c>
      <c r="K3063" s="3">
        <v>45</v>
      </c>
      <c r="L3063" s="3" t="s">
        <v>151</v>
      </c>
      <c r="M3063" s="3" t="str">
        <f>IF(shopping_behavior_updated[[#This Row],[Subscription Status]]="","desconocido",shopping_behavior_updated[[#This Row],[Subscription Status]])</f>
        <v>No</v>
      </c>
      <c r="N3063" s="3" t="s">
        <v>26</v>
      </c>
      <c r="O3063" s="3" t="s">
        <v>151</v>
      </c>
      <c r="P3063" s="3" t="s">
        <v>151</v>
      </c>
      <c r="Q3063" s="3">
        <v>20</v>
      </c>
      <c r="R3063" s="3" t="s">
        <v>45</v>
      </c>
      <c r="S3063" s="3" t="s">
        <v>96</v>
      </c>
      <c r="T3063" s="3">
        <f>COUNTBLANK(shopping_behavior_updated[Customer ID])</f>
        <v>0</v>
      </c>
      <c r="U3063" s="3">
        <f>IF(IFERROR(VLOOKUP(shopping_behavior_updated[[#This Row],[Customer ID]],A3064:$A$3902,1,FALSE),0),1,0)</f>
        <v>0</v>
      </c>
    </row>
    <row r="3064" spans="1:21" x14ac:dyDescent="0.2">
      <c r="A3064" s="3">
        <v>3063</v>
      </c>
      <c r="B3064" s="3">
        <v>51</v>
      </c>
      <c r="C3064" s="3" t="s">
        <v>152</v>
      </c>
      <c r="D3064" s="3" t="s">
        <v>131</v>
      </c>
      <c r="E3064" s="3" t="s">
        <v>66</v>
      </c>
      <c r="F3064" s="3">
        <v>96</v>
      </c>
      <c r="G3064" s="3" t="s">
        <v>98</v>
      </c>
      <c r="H3064" s="3" t="s">
        <v>22</v>
      </c>
      <c r="I3064" s="3" t="s">
        <v>95</v>
      </c>
      <c r="J3064" s="3" t="s">
        <v>56</v>
      </c>
      <c r="K3064" s="3">
        <v>33</v>
      </c>
      <c r="L3064" s="3" t="s">
        <v>151</v>
      </c>
      <c r="M3064" s="3" t="str">
        <f>IF(shopping_behavior_updated[[#This Row],[Subscription Status]]="","desconocido",shopping_behavior_updated[[#This Row],[Subscription Status]])</f>
        <v>No</v>
      </c>
      <c r="N3064" s="3" t="s">
        <v>53</v>
      </c>
      <c r="O3064" s="3" t="s">
        <v>151</v>
      </c>
      <c r="P3064" s="3" t="s">
        <v>151</v>
      </c>
      <c r="Q3064" s="3">
        <v>39</v>
      </c>
      <c r="R3064" s="3" t="s">
        <v>45</v>
      </c>
      <c r="S3064" s="3" t="s">
        <v>87</v>
      </c>
      <c r="T3064" s="3">
        <f>COUNTBLANK(shopping_behavior_updated[Customer ID])</f>
        <v>0</v>
      </c>
      <c r="U3064" s="3">
        <f>IF(IFERROR(VLOOKUP(shopping_behavior_updated[[#This Row],[Customer ID]],A3065:$A$3902,1,FALSE),0),1,0)</f>
        <v>0</v>
      </c>
    </row>
    <row r="3065" spans="1:21" x14ac:dyDescent="0.2">
      <c r="A3065" s="3">
        <v>3064</v>
      </c>
      <c r="B3065" s="3">
        <v>26</v>
      </c>
      <c r="C3065" s="3" t="s">
        <v>152</v>
      </c>
      <c r="D3065" s="3" t="s">
        <v>88</v>
      </c>
      <c r="E3065" s="3" t="s">
        <v>66</v>
      </c>
      <c r="F3065" s="3">
        <v>43</v>
      </c>
      <c r="G3065" s="3" t="s">
        <v>138</v>
      </c>
      <c r="H3065" s="3" t="s">
        <v>22</v>
      </c>
      <c r="I3065" s="3" t="s">
        <v>109</v>
      </c>
      <c r="J3065" s="3" t="s">
        <v>24</v>
      </c>
      <c r="K3065" s="3">
        <v>39</v>
      </c>
      <c r="L3065" s="3" t="s">
        <v>151</v>
      </c>
      <c r="M3065" s="3" t="str">
        <f>IF(shopping_behavior_updated[[#This Row],[Subscription Status]]="","desconocido",shopping_behavior_updated[[#This Row],[Subscription Status]])</f>
        <v>No</v>
      </c>
      <c r="N3065" s="3" t="s">
        <v>73</v>
      </c>
      <c r="O3065" s="3" t="s">
        <v>151</v>
      </c>
      <c r="P3065" s="3" t="s">
        <v>151</v>
      </c>
      <c r="Q3065" s="3">
        <v>24</v>
      </c>
      <c r="R3065" s="3" t="s">
        <v>38</v>
      </c>
      <c r="S3065" s="3" t="s">
        <v>28</v>
      </c>
      <c r="T3065" s="3">
        <f>COUNTBLANK(shopping_behavior_updated[Customer ID])</f>
        <v>0</v>
      </c>
      <c r="U3065" s="3">
        <f>IF(IFERROR(VLOOKUP(shopping_behavior_updated[[#This Row],[Customer ID]],A3066:$A$3902,1,FALSE),0),1,0)</f>
        <v>0</v>
      </c>
    </row>
    <row r="3066" spans="1:21" x14ac:dyDescent="0.2">
      <c r="A3066" s="3">
        <v>3065</v>
      </c>
      <c r="B3066" s="3">
        <v>22</v>
      </c>
      <c r="C3066" s="3" t="s">
        <v>152</v>
      </c>
      <c r="D3066" s="3" t="s">
        <v>132</v>
      </c>
      <c r="E3066" s="3" t="s">
        <v>66</v>
      </c>
      <c r="F3066" s="3">
        <v>76</v>
      </c>
      <c r="G3066" s="3" t="s">
        <v>134</v>
      </c>
      <c r="H3066" s="3" t="s">
        <v>35</v>
      </c>
      <c r="I3066" s="3" t="s">
        <v>108</v>
      </c>
      <c r="J3066" s="3" t="s">
        <v>24</v>
      </c>
      <c r="K3066" s="3">
        <v>36</v>
      </c>
      <c r="L3066" s="3" t="s">
        <v>151</v>
      </c>
      <c r="M3066" s="3" t="str">
        <f>IF(shopping_behavior_updated[[#This Row],[Subscription Status]]="","desconocido",shopping_behavior_updated[[#This Row],[Subscription Status]])</f>
        <v>No</v>
      </c>
      <c r="N3066" s="3" t="s">
        <v>26</v>
      </c>
      <c r="O3066" s="3" t="s">
        <v>151</v>
      </c>
      <c r="P3066" s="3" t="s">
        <v>151</v>
      </c>
      <c r="Q3066" s="3">
        <v>49</v>
      </c>
      <c r="R3066" s="3" t="s">
        <v>74</v>
      </c>
      <c r="S3066" s="3" t="s">
        <v>57</v>
      </c>
      <c r="T3066" s="3">
        <f>COUNTBLANK(shopping_behavior_updated[Customer ID])</f>
        <v>0</v>
      </c>
      <c r="U3066" s="3">
        <f>IF(IFERROR(VLOOKUP(shopping_behavior_updated[[#This Row],[Customer ID]],A3067:$A$3902,1,FALSE),0),1,0)</f>
        <v>0</v>
      </c>
    </row>
    <row r="3067" spans="1:21" x14ac:dyDescent="0.2">
      <c r="A3067" s="3">
        <v>3066</v>
      </c>
      <c r="B3067" s="3">
        <v>49</v>
      </c>
      <c r="C3067" s="3" t="s">
        <v>152</v>
      </c>
      <c r="D3067" s="3" t="s">
        <v>101</v>
      </c>
      <c r="E3067" s="3" t="s">
        <v>62</v>
      </c>
      <c r="F3067" s="3">
        <v>59</v>
      </c>
      <c r="G3067" s="3" t="s">
        <v>113</v>
      </c>
      <c r="H3067" s="3" t="s">
        <v>43</v>
      </c>
      <c r="I3067" s="3" t="s">
        <v>117</v>
      </c>
      <c r="J3067" s="3" t="s">
        <v>56</v>
      </c>
      <c r="K3067" s="3">
        <v>28</v>
      </c>
      <c r="L3067" s="3" t="s">
        <v>151</v>
      </c>
      <c r="M3067" s="3" t="str">
        <f>IF(shopping_behavior_updated[[#This Row],[Subscription Status]]="","desconocido",shopping_behavior_updated[[#This Row],[Subscription Status]])</f>
        <v>No</v>
      </c>
      <c r="N3067" s="3" t="s">
        <v>73</v>
      </c>
      <c r="O3067" s="3" t="s">
        <v>151</v>
      </c>
      <c r="P3067" s="3" t="s">
        <v>151</v>
      </c>
      <c r="Q3067" s="3">
        <v>7</v>
      </c>
      <c r="R3067" s="3" t="s">
        <v>27</v>
      </c>
      <c r="S3067" s="3" t="s">
        <v>75</v>
      </c>
      <c r="T3067" s="3">
        <f>COUNTBLANK(shopping_behavior_updated[Customer ID])</f>
        <v>0</v>
      </c>
      <c r="U3067" s="3">
        <f>IF(IFERROR(VLOOKUP(shopping_behavior_updated[[#This Row],[Customer ID]],A3068:$A$3902,1,FALSE),0),1,0)</f>
        <v>0</v>
      </c>
    </row>
    <row r="3068" spans="1:21" x14ac:dyDescent="0.2">
      <c r="A3068" s="3">
        <v>3067</v>
      </c>
      <c r="B3068" s="3">
        <v>58</v>
      </c>
      <c r="C3068" s="3" t="s">
        <v>152</v>
      </c>
      <c r="D3068" s="3" t="s">
        <v>86</v>
      </c>
      <c r="E3068" s="3" t="s">
        <v>20</v>
      </c>
      <c r="F3068" s="3">
        <v>48</v>
      </c>
      <c r="G3068" s="3" t="s">
        <v>150</v>
      </c>
      <c r="H3068" s="3" t="s">
        <v>22</v>
      </c>
      <c r="I3068" s="3" t="s">
        <v>84</v>
      </c>
      <c r="J3068" s="3" t="s">
        <v>52</v>
      </c>
      <c r="K3068" s="3">
        <v>43</v>
      </c>
      <c r="L3068" s="3" t="s">
        <v>151</v>
      </c>
      <c r="M3068" s="3" t="str">
        <f>IF(shopping_behavior_updated[[#This Row],[Subscription Status]]="","desconocido",shopping_behavior_updated[[#This Row],[Subscription Status]])</f>
        <v>No</v>
      </c>
      <c r="N3068" s="3" t="s">
        <v>37</v>
      </c>
      <c r="O3068" s="3" t="s">
        <v>151</v>
      </c>
      <c r="P3068" s="3" t="s">
        <v>151</v>
      </c>
      <c r="Q3068" s="3">
        <v>13</v>
      </c>
      <c r="R3068" s="3" t="s">
        <v>27</v>
      </c>
      <c r="S3068" s="3" t="s">
        <v>96</v>
      </c>
      <c r="T3068" s="3">
        <f>COUNTBLANK(shopping_behavior_updated[Customer ID])</f>
        <v>0</v>
      </c>
      <c r="U3068" s="3">
        <f>IF(IFERROR(VLOOKUP(shopping_behavior_updated[[#This Row],[Customer ID]],A3069:$A$3902,1,FALSE),0),1,0)</f>
        <v>0</v>
      </c>
    </row>
    <row r="3069" spans="1:21" x14ac:dyDescent="0.2">
      <c r="A3069" s="3">
        <v>3068</v>
      </c>
      <c r="B3069" s="3">
        <v>70</v>
      </c>
      <c r="C3069" s="3" t="s">
        <v>152</v>
      </c>
      <c r="D3069" s="3" t="s">
        <v>132</v>
      </c>
      <c r="E3069" s="3" t="s">
        <v>66</v>
      </c>
      <c r="F3069" s="3">
        <v>22</v>
      </c>
      <c r="G3069" s="3" t="s">
        <v>67</v>
      </c>
      <c r="H3069" s="3" t="s">
        <v>35</v>
      </c>
      <c r="I3069" s="3" t="s">
        <v>23</v>
      </c>
      <c r="J3069" s="3" t="s">
        <v>36</v>
      </c>
      <c r="K3069" s="3">
        <v>35</v>
      </c>
      <c r="L3069" s="3" t="s">
        <v>151</v>
      </c>
      <c r="M3069" s="3" t="str">
        <f>IF(shopping_behavior_updated[[#This Row],[Subscription Status]]="","desconocido",shopping_behavior_updated[[#This Row],[Subscription Status]])</f>
        <v>No</v>
      </c>
      <c r="N3069" s="3" t="s">
        <v>37</v>
      </c>
      <c r="O3069" s="3" t="s">
        <v>151</v>
      </c>
      <c r="P3069" s="3" t="s">
        <v>151</v>
      </c>
      <c r="Q3069" s="3">
        <v>2</v>
      </c>
      <c r="R3069" s="3" t="s">
        <v>32</v>
      </c>
      <c r="S3069" s="3" t="s">
        <v>39</v>
      </c>
      <c r="T3069" s="3">
        <f>COUNTBLANK(shopping_behavior_updated[Customer ID])</f>
        <v>0</v>
      </c>
      <c r="U3069" s="3">
        <f>IF(IFERROR(VLOOKUP(shopping_behavior_updated[[#This Row],[Customer ID]],A3070:$A$3902,1,FALSE),0),1,0)</f>
        <v>0</v>
      </c>
    </row>
    <row r="3070" spans="1:21" x14ac:dyDescent="0.2">
      <c r="A3070" s="3">
        <v>3069</v>
      </c>
      <c r="B3070" s="3">
        <v>32</v>
      </c>
      <c r="C3070" s="3" t="s">
        <v>152</v>
      </c>
      <c r="D3070" s="3" t="s">
        <v>136</v>
      </c>
      <c r="E3070" s="3" t="s">
        <v>41</v>
      </c>
      <c r="F3070" s="3">
        <v>40</v>
      </c>
      <c r="G3070" s="3" t="s">
        <v>98</v>
      </c>
      <c r="H3070" s="3" t="s">
        <v>43</v>
      </c>
      <c r="I3070" s="3" t="s">
        <v>125</v>
      </c>
      <c r="J3070" s="3" t="s">
        <v>24</v>
      </c>
      <c r="K3070" s="3">
        <v>42</v>
      </c>
      <c r="L3070" s="3" t="s">
        <v>151</v>
      </c>
      <c r="M3070" s="3" t="str">
        <f>IF(shopping_behavior_updated[[#This Row],[Subscription Status]]="","desconocido",shopping_behavior_updated[[#This Row],[Subscription Status]])</f>
        <v>No</v>
      </c>
      <c r="N3070" s="3" t="s">
        <v>26</v>
      </c>
      <c r="O3070" s="3" t="s">
        <v>151</v>
      </c>
      <c r="P3070" s="3" t="s">
        <v>151</v>
      </c>
      <c r="Q3070" s="3">
        <v>4</v>
      </c>
      <c r="R3070" s="3" t="s">
        <v>85</v>
      </c>
      <c r="S3070" s="3" t="s">
        <v>39</v>
      </c>
      <c r="T3070" s="3">
        <f>COUNTBLANK(shopping_behavior_updated[Customer ID])</f>
        <v>0</v>
      </c>
      <c r="U3070" s="3">
        <f>IF(IFERROR(VLOOKUP(shopping_behavior_updated[[#This Row],[Customer ID]],A3071:$A$3902,1,FALSE),0),1,0)</f>
        <v>0</v>
      </c>
    </row>
    <row r="3071" spans="1:21" x14ac:dyDescent="0.2">
      <c r="A3071" s="3">
        <v>3070</v>
      </c>
      <c r="B3071" s="3">
        <v>62</v>
      </c>
      <c r="C3071" s="3" t="s">
        <v>152</v>
      </c>
      <c r="D3071" s="3" t="s">
        <v>33</v>
      </c>
      <c r="E3071" s="3" t="s">
        <v>20</v>
      </c>
      <c r="F3071" s="3">
        <v>73</v>
      </c>
      <c r="G3071" s="3" t="s">
        <v>78</v>
      </c>
      <c r="H3071" s="3" t="s">
        <v>22</v>
      </c>
      <c r="I3071" s="3" t="s">
        <v>135</v>
      </c>
      <c r="J3071" s="3" t="s">
        <v>36</v>
      </c>
      <c r="K3071" s="3">
        <v>46</v>
      </c>
      <c r="L3071" s="3" t="s">
        <v>151</v>
      </c>
      <c r="M3071" s="3" t="str">
        <f>IF(shopping_behavior_updated[[#This Row],[Subscription Status]]="","desconocido",shopping_behavior_updated[[#This Row],[Subscription Status]])</f>
        <v>No</v>
      </c>
      <c r="N3071" s="3" t="s">
        <v>26</v>
      </c>
      <c r="O3071" s="3" t="s">
        <v>151</v>
      </c>
      <c r="P3071" s="3" t="s">
        <v>151</v>
      </c>
      <c r="Q3071" s="3">
        <v>17</v>
      </c>
      <c r="R3071" s="3" t="s">
        <v>85</v>
      </c>
      <c r="S3071" s="3" t="s">
        <v>57</v>
      </c>
      <c r="T3071" s="3">
        <f>COUNTBLANK(shopping_behavior_updated[Customer ID])</f>
        <v>0</v>
      </c>
      <c r="U3071" s="3">
        <f>IF(IFERROR(VLOOKUP(shopping_behavior_updated[[#This Row],[Customer ID]],A3072:$A$3902,1,FALSE),0),1,0)</f>
        <v>0</v>
      </c>
    </row>
    <row r="3072" spans="1:21" x14ac:dyDescent="0.2">
      <c r="A3072" s="3">
        <v>3071</v>
      </c>
      <c r="B3072" s="3">
        <v>52</v>
      </c>
      <c r="C3072" s="3" t="s">
        <v>152</v>
      </c>
      <c r="D3072" s="3" t="s">
        <v>70</v>
      </c>
      <c r="E3072" s="3" t="s">
        <v>41</v>
      </c>
      <c r="F3072" s="3">
        <v>26</v>
      </c>
      <c r="G3072" s="3" t="s">
        <v>89</v>
      </c>
      <c r="H3072" s="3" t="s">
        <v>91</v>
      </c>
      <c r="I3072" s="3" t="s">
        <v>107</v>
      </c>
      <c r="J3072" s="3" t="s">
        <v>56</v>
      </c>
      <c r="K3072" s="3">
        <v>26</v>
      </c>
      <c r="L3072" s="3" t="s">
        <v>151</v>
      </c>
      <c r="M3072" s="3" t="str">
        <f>IF(shopping_behavior_updated[[#This Row],[Subscription Status]]="","desconocido",shopping_behavior_updated[[#This Row],[Subscription Status]])</f>
        <v>No</v>
      </c>
      <c r="N3072" s="3" t="s">
        <v>37</v>
      </c>
      <c r="O3072" s="3" t="s">
        <v>151</v>
      </c>
      <c r="P3072" s="3" t="s">
        <v>151</v>
      </c>
      <c r="Q3072" s="3">
        <v>43</v>
      </c>
      <c r="R3072" s="3" t="s">
        <v>45</v>
      </c>
      <c r="S3072" s="3" t="s">
        <v>75</v>
      </c>
      <c r="T3072" s="3">
        <f>COUNTBLANK(shopping_behavior_updated[Customer ID])</f>
        <v>0</v>
      </c>
      <c r="U3072" s="3">
        <f>IF(IFERROR(VLOOKUP(shopping_behavior_updated[[#This Row],[Customer ID]],A3073:$A$3902,1,FALSE),0),1,0)</f>
        <v>0</v>
      </c>
    </row>
    <row r="3073" spans="1:21" x14ac:dyDescent="0.2">
      <c r="A3073" s="3">
        <v>3072</v>
      </c>
      <c r="B3073" s="3">
        <v>23</v>
      </c>
      <c r="C3073" s="3" t="s">
        <v>152</v>
      </c>
      <c r="D3073" s="3" t="s">
        <v>29</v>
      </c>
      <c r="E3073" s="3" t="s">
        <v>20</v>
      </c>
      <c r="F3073" s="3">
        <v>41</v>
      </c>
      <c r="G3073" s="3" t="s">
        <v>81</v>
      </c>
      <c r="H3073" s="3" t="s">
        <v>22</v>
      </c>
      <c r="I3073" s="3" t="s">
        <v>47</v>
      </c>
      <c r="J3073" s="3" t="s">
        <v>36</v>
      </c>
      <c r="K3073" s="3">
        <v>34</v>
      </c>
      <c r="L3073" s="3" t="s">
        <v>151</v>
      </c>
      <c r="M3073" s="3" t="str">
        <f>IF(shopping_behavior_updated[[#This Row],[Subscription Status]]="","desconocido",shopping_behavior_updated[[#This Row],[Subscription Status]])</f>
        <v>No</v>
      </c>
      <c r="N3073" s="3" t="s">
        <v>44</v>
      </c>
      <c r="O3073" s="3" t="s">
        <v>151</v>
      </c>
      <c r="P3073" s="3" t="s">
        <v>151</v>
      </c>
      <c r="Q3073" s="3">
        <v>6</v>
      </c>
      <c r="R3073" s="3" t="s">
        <v>45</v>
      </c>
      <c r="S3073" s="3" t="s">
        <v>87</v>
      </c>
      <c r="T3073" s="3">
        <f>COUNTBLANK(shopping_behavior_updated[Customer ID])</f>
        <v>0</v>
      </c>
      <c r="U3073" s="3">
        <f>IF(IFERROR(VLOOKUP(shopping_behavior_updated[[#This Row],[Customer ID]],A3074:$A$3902,1,FALSE),0),1,0)</f>
        <v>0</v>
      </c>
    </row>
    <row r="3074" spans="1:21" x14ac:dyDescent="0.2">
      <c r="A3074" s="3">
        <v>3073</v>
      </c>
      <c r="B3074" s="3">
        <v>26</v>
      </c>
      <c r="C3074" s="3" t="s">
        <v>152</v>
      </c>
      <c r="D3074" s="3" t="s">
        <v>105</v>
      </c>
      <c r="E3074" s="3" t="s">
        <v>66</v>
      </c>
      <c r="F3074" s="3">
        <v>98</v>
      </c>
      <c r="G3074" s="3" t="s">
        <v>83</v>
      </c>
      <c r="H3074" s="3" t="s">
        <v>22</v>
      </c>
      <c r="I3074" s="3" t="s">
        <v>99</v>
      </c>
      <c r="J3074" s="3" t="s">
        <v>36</v>
      </c>
      <c r="K3074" s="3">
        <v>31</v>
      </c>
      <c r="L3074" s="3" t="s">
        <v>151</v>
      </c>
      <c r="M3074" s="3" t="str">
        <f>IF(shopping_behavior_updated[[#This Row],[Subscription Status]]="","desconocido",shopping_behavior_updated[[#This Row],[Subscription Status]])</f>
        <v>No</v>
      </c>
      <c r="N3074" s="3" t="s">
        <v>53</v>
      </c>
      <c r="O3074" s="3" t="s">
        <v>151</v>
      </c>
      <c r="P3074" s="3" t="s">
        <v>151</v>
      </c>
      <c r="Q3074" s="3">
        <v>46</v>
      </c>
      <c r="R3074" s="3" t="s">
        <v>45</v>
      </c>
      <c r="S3074" s="3" t="s">
        <v>57</v>
      </c>
      <c r="T3074" s="3">
        <f>COUNTBLANK(shopping_behavior_updated[Customer ID])</f>
        <v>0</v>
      </c>
      <c r="U3074" s="3">
        <f>IF(IFERROR(VLOOKUP(shopping_behavior_updated[[#This Row],[Customer ID]],A3075:$A$3902,1,FALSE),0),1,0)</f>
        <v>0</v>
      </c>
    </row>
    <row r="3075" spans="1:21" x14ac:dyDescent="0.2">
      <c r="A3075" s="3">
        <v>3074</v>
      </c>
      <c r="B3075" s="3">
        <v>58</v>
      </c>
      <c r="C3075" s="3" t="s">
        <v>152</v>
      </c>
      <c r="D3075" s="3" t="s">
        <v>54</v>
      </c>
      <c r="E3075" s="3" t="s">
        <v>20</v>
      </c>
      <c r="F3075" s="3">
        <v>63</v>
      </c>
      <c r="G3075" s="3" t="s">
        <v>46</v>
      </c>
      <c r="H3075" s="3" t="s">
        <v>22</v>
      </c>
      <c r="I3075" s="3" t="s">
        <v>51</v>
      </c>
      <c r="J3075" s="3" t="s">
        <v>24</v>
      </c>
      <c r="K3075" s="3">
        <v>36</v>
      </c>
      <c r="L3075" s="3" t="s">
        <v>151</v>
      </c>
      <c r="M3075" s="3" t="str">
        <f>IF(shopping_behavior_updated[[#This Row],[Subscription Status]]="","desconocido",shopping_behavior_updated[[#This Row],[Subscription Status]])</f>
        <v>No</v>
      </c>
      <c r="N3075" s="3" t="s">
        <v>37</v>
      </c>
      <c r="O3075" s="3" t="s">
        <v>151</v>
      </c>
      <c r="P3075" s="3" t="s">
        <v>151</v>
      </c>
      <c r="Q3075" s="3">
        <v>7</v>
      </c>
      <c r="R3075" s="3" t="s">
        <v>85</v>
      </c>
      <c r="S3075" s="3" t="s">
        <v>75</v>
      </c>
      <c r="T3075" s="3">
        <f>COUNTBLANK(shopping_behavior_updated[Customer ID])</f>
        <v>0</v>
      </c>
      <c r="U3075" s="3">
        <f>IF(IFERROR(VLOOKUP(shopping_behavior_updated[[#This Row],[Customer ID]],A3076:$A$3902,1,FALSE),0),1,0)</f>
        <v>0</v>
      </c>
    </row>
    <row r="3076" spans="1:21" x14ac:dyDescent="0.2">
      <c r="A3076" s="3">
        <v>3075</v>
      </c>
      <c r="B3076" s="3">
        <v>26</v>
      </c>
      <c r="C3076" s="3" t="s">
        <v>152</v>
      </c>
      <c r="D3076" s="3" t="s">
        <v>136</v>
      </c>
      <c r="E3076" s="3" t="s">
        <v>41</v>
      </c>
      <c r="F3076" s="3">
        <v>55</v>
      </c>
      <c r="G3076" s="3" t="s">
        <v>34</v>
      </c>
      <c r="H3076" s="3" t="s">
        <v>22</v>
      </c>
      <c r="I3076" s="3" t="s">
        <v>31</v>
      </c>
      <c r="J3076" s="3" t="s">
        <v>24</v>
      </c>
      <c r="K3076" s="3">
        <v>42</v>
      </c>
      <c r="L3076" s="3" t="s">
        <v>151</v>
      </c>
      <c r="M3076" s="3" t="str">
        <f>IF(shopping_behavior_updated[[#This Row],[Subscription Status]]="","desconocido",shopping_behavior_updated[[#This Row],[Subscription Status]])</f>
        <v>No</v>
      </c>
      <c r="N3076" s="3" t="s">
        <v>44</v>
      </c>
      <c r="O3076" s="3" t="s">
        <v>151</v>
      </c>
      <c r="P3076" s="3" t="s">
        <v>151</v>
      </c>
      <c r="Q3076" s="3">
        <v>34</v>
      </c>
      <c r="R3076" s="3" t="s">
        <v>85</v>
      </c>
      <c r="S3076" s="3" t="s">
        <v>28</v>
      </c>
      <c r="T3076" s="3">
        <f>COUNTBLANK(shopping_behavior_updated[Customer ID])</f>
        <v>0</v>
      </c>
      <c r="U3076" s="3">
        <f>IF(IFERROR(VLOOKUP(shopping_behavior_updated[[#This Row],[Customer ID]],A3077:$A$3902,1,FALSE),0),1,0)</f>
        <v>0</v>
      </c>
    </row>
    <row r="3077" spans="1:21" x14ac:dyDescent="0.2">
      <c r="A3077" s="3">
        <v>3076</v>
      </c>
      <c r="B3077" s="3">
        <v>54</v>
      </c>
      <c r="C3077" s="3" t="s">
        <v>152</v>
      </c>
      <c r="D3077" s="3" t="s">
        <v>58</v>
      </c>
      <c r="E3077" s="3" t="s">
        <v>20</v>
      </c>
      <c r="F3077" s="3">
        <v>90</v>
      </c>
      <c r="G3077" s="3" t="s">
        <v>139</v>
      </c>
      <c r="H3077" s="3" t="s">
        <v>91</v>
      </c>
      <c r="I3077" s="3" t="s">
        <v>117</v>
      </c>
      <c r="J3077" s="3" t="s">
        <v>24</v>
      </c>
      <c r="K3077" s="3">
        <v>36</v>
      </c>
      <c r="L3077" s="3" t="s">
        <v>151</v>
      </c>
      <c r="M3077" s="3" t="str">
        <f>IF(shopping_behavior_updated[[#This Row],[Subscription Status]]="","desconocido",shopping_behavior_updated[[#This Row],[Subscription Status]])</f>
        <v>No</v>
      </c>
      <c r="N3077" s="3" t="s">
        <v>53</v>
      </c>
      <c r="O3077" s="3" t="s">
        <v>151</v>
      </c>
      <c r="P3077" s="3" t="s">
        <v>151</v>
      </c>
      <c r="Q3077" s="3">
        <v>21</v>
      </c>
      <c r="R3077" s="3" t="s">
        <v>45</v>
      </c>
      <c r="S3077" s="3" t="s">
        <v>96</v>
      </c>
      <c r="T3077" s="3">
        <f>COUNTBLANK(shopping_behavior_updated[Customer ID])</f>
        <v>0</v>
      </c>
      <c r="U3077" s="3">
        <f>IF(IFERROR(VLOOKUP(shopping_behavior_updated[[#This Row],[Customer ID]],A3078:$A$3902,1,FALSE),0),1,0)</f>
        <v>0</v>
      </c>
    </row>
    <row r="3078" spans="1:21" x14ac:dyDescent="0.2">
      <c r="A3078" s="3">
        <v>3077</v>
      </c>
      <c r="B3078" s="3">
        <v>66</v>
      </c>
      <c r="C3078" s="3" t="s">
        <v>152</v>
      </c>
      <c r="D3078" s="3" t="s">
        <v>65</v>
      </c>
      <c r="E3078" s="3" t="s">
        <v>66</v>
      </c>
      <c r="F3078" s="3">
        <v>46</v>
      </c>
      <c r="G3078" s="3" t="s">
        <v>81</v>
      </c>
      <c r="H3078" s="3" t="s">
        <v>43</v>
      </c>
      <c r="I3078" s="3" t="s">
        <v>143</v>
      </c>
      <c r="J3078" s="3" t="s">
        <v>52</v>
      </c>
      <c r="K3078" s="3">
        <v>36</v>
      </c>
      <c r="L3078" s="3" t="s">
        <v>151</v>
      </c>
      <c r="M3078" s="3" t="str">
        <f>IF(shopping_behavior_updated[[#This Row],[Subscription Status]]="","desconocido",shopping_behavior_updated[[#This Row],[Subscription Status]])</f>
        <v>No</v>
      </c>
      <c r="N3078" s="3" t="s">
        <v>26</v>
      </c>
      <c r="O3078" s="3" t="s">
        <v>151</v>
      </c>
      <c r="P3078" s="3" t="s">
        <v>151</v>
      </c>
      <c r="Q3078" s="3">
        <v>13</v>
      </c>
      <c r="R3078" s="3" t="s">
        <v>27</v>
      </c>
      <c r="S3078" s="3" t="s">
        <v>75</v>
      </c>
      <c r="T3078" s="3">
        <f>COUNTBLANK(shopping_behavior_updated[Customer ID])</f>
        <v>0</v>
      </c>
      <c r="U3078" s="3">
        <f>IF(IFERROR(VLOOKUP(shopping_behavior_updated[[#This Row],[Customer ID]],A3079:$A$3902,1,FALSE),0),1,0)</f>
        <v>0</v>
      </c>
    </row>
    <row r="3079" spans="1:21" x14ac:dyDescent="0.2">
      <c r="A3079" s="3">
        <v>3078</v>
      </c>
      <c r="B3079" s="3">
        <v>60</v>
      </c>
      <c r="C3079" s="3" t="s">
        <v>152</v>
      </c>
      <c r="D3079" s="3" t="s">
        <v>29</v>
      </c>
      <c r="E3079" s="3" t="s">
        <v>20</v>
      </c>
      <c r="F3079" s="3">
        <v>88</v>
      </c>
      <c r="G3079" s="3" t="s">
        <v>114</v>
      </c>
      <c r="H3079" s="3" t="s">
        <v>35</v>
      </c>
      <c r="I3079" s="3" t="s">
        <v>107</v>
      </c>
      <c r="J3079" s="3" t="s">
        <v>36</v>
      </c>
      <c r="K3079" s="3">
        <v>3</v>
      </c>
      <c r="L3079" s="3" t="s">
        <v>151</v>
      </c>
      <c r="M3079" s="3" t="str">
        <f>IF(shopping_behavior_updated[[#This Row],[Subscription Status]]="","desconocido",shopping_behavior_updated[[#This Row],[Subscription Status]])</f>
        <v>No</v>
      </c>
      <c r="N3079" s="3" t="s">
        <v>73</v>
      </c>
      <c r="O3079" s="3" t="s">
        <v>151</v>
      </c>
      <c r="P3079" s="3" t="s">
        <v>151</v>
      </c>
      <c r="Q3079" s="3">
        <v>33</v>
      </c>
      <c r="R3079" s="3" t="s">
        <v>85</v>
      </c>
      <c r="S3079" s="3" t="s">
        <v>75</v>
      </c>
      <c r="T3079" s="3">
        <f>COUNTBLANK(shopping_behavior_updated[Customer ID])</f>
        <v>0</v>
      </c>
      <c r="U3079" s="3">
        <f>IF(IFERROR(VLOOKUP(shopping_behavior_updated[[#This Row],[Customer ID]],A3080:$A$3902,1,FALSE),0),1,0)</f>
        <v>0</v>
      </c>
    </row>
    <row r="3080" spans="1:21" x14ac:dyDescent="0.2">
      <c r="A3080" s="3">
        <v>3079</v>
      </c>
      <c r="B3080" s="3">
        <v>32</v>
      </c>
      <c r="C3080" s="3" t="s">
        <v>152</v>
      </c>
      <c r="D3080" s="3" t="s">
        <v>132</v>
      </c>
      <c r="E3080" s="3" t="s">
        <v>66</v>
      </c>
      <c r="F3080" s="3">
        <v>95</v>
      </c>
      <c r="G3080" s="3" t="s">
        <v>119</v>
      </c>
      <c r="H3080" s="3" t="s">
        <v>43</v>
      </c>
      <c r="I3080" s="3" t="s">
        <v>143</v>
      </c>
      <c r="J3080" s="3" t="s">
        <v>36</v>
      </c>
      <c r="K3080" s="3">
        <v>25</v>
      </c>
      <c r="L3080" s="3" t="s">
        <v>151</v>
      </c>
      <c r="M3080" s="3" t="str">
        <f>IF(shopping_behavior_updated[[#This Row],[Subscription Status]]="","desconocido",shopping_behavior_updated[[#This Row],[Subscription Status]])</f>
        <v>No</v>
      </c>
      <c r="N3080" s="3" t="s">
        <v>69</v>
      </c>
      <c r="O3080" s="3" t="s">
        <v>151</v>
      </c>
      <c r="P3080" s="3" t="s">
        <v>151</v>
      </c>
      <c r="Q3080" s="3">
        <v>24</v>
      </c>
      <c r="R3080" s="3" t="s">
        <v>74</v>
      </c>
      <c r="S3080" s="3" t="s">
        <v>75</v>
      </c>
      <c r="T3080" s="3">
        <f>COUNTBLANK(shopping_behavior_updated[Customer ID])</f>
        <v>0</v>
      </c>
      <c r="U3080" s="3">
        <f>IF(IFERROR(VLOOKUP(shopping_behavior_updated[[#This Row],[Customer ID]],A3081:$A$3902,1,FALSE),0),1,0)</f>
        <v>0</v>
      </c>
    </row>
    <row r="3081" spans="1:21" x14ac:dyDescent="0.2">
      <c r="A3081" s="3">
        <v>3080</v>
      </c>
      <c r="B3081" s="3">
        <v>48</v>
      </c>
      <c r="C3081" s="3" t="s">
        <v>152</v>
      </c>
      <c r="D3081" s="3" t="s">
        <v>132</v>
      </c>
      <c r="E3081" s="3" t="s">
        <v>66</v>
      </c>
      <c r="F3081" s="3">
        <v>31</v>
      </c>
      <c r="G3081" s="3" t="s">
        <v>50</v>
      </c>
      <c r="H3081" s="3" t="s">
        <v>43</v>
      </c>
      <c r="I3081" s="3" t="s">
        <v>31</v>
      </c>
      <c r="J3081" s="3" t="s">
        <v>56</v>
      </c>
      <c r="K3081" s="3">
        <v>4</v>
      </c>
      <c r="L3081" s="3" t="s">
        <v>151</v>
      </c>
      <c r="M3081" s="3" t="str">
        <f>IF(shopping_behavior_updated[[#This Row],[Subscription Status]]="","desconocido",shopping_behavior_updated[[#This Row],[Subscription Status]])</f>
        <v>No</v>
      </c>
      <c r="N3081" s="3" t="s">
        <v>73</v>
      </c>
      <c r="O3081" s="3" t="s">
        <v>151</v>
      </c>
      <c r="P3081" s="3" t="s">
        <v>151</v>
      </c>
      <c r="Q3081" s="3">
        <v>4</v>
      </c>
      <c r="R3081" s="3" t="s">
        <v>74</v>
      </c>
      <c r="S3081" s="3" t="s">
        <v>48</v>
      </c>
      <c r="T3081" s="3">
        <f>COUNTBLANK(shopping_behavior_updated[Customer ID])</f>
        <v>0</v>
      </c>
      <c r="U3081" s="3">
        <f>IF(IFERROR(VLOOKUP(shopping_behavior_updated[[#This Row],[Customer ID]],A3082:$A$3902,1,FALSE),0),1,0)</f>
        <v>0</v>
      </c>
    </row>
    <row r="3082" spans="1:21" x14ac:dyDescent="0.2">
      <c r="A3082" s="3">
        <v>3081</v>
      </c>
      <c r="B3082" s="3">
        <v>69</v>
      </c>
      <c r="C3082" s="3" t="s">
        <v>152</v>
      </c>
      <c r="D3082" s="3" t="s">
        <v>103</v>
      </c>
      <c r="E3082" s="3" t="s">
        <v>20</v>
      </c>
      <c r="F3082" s="3">
        <v>42</v>
      </c>
      <c r="G3082" s="3" t="s">
        <v>111</v>
      </c>
      <c r="H3082" s="3" t="s">
        <v>22</v>
      </c>
      <c r="I3082" s="3" t="s">
        <v>133</v>
      </c>
      <c r="J3082" s="3" t="s">
        <v>36</v>
      </c>
      <c r="K3082" s="3">
        <v>41</v>
      </c>
      <c r="L3082" s="3" t="s">
        <v>151</v>
      </c>
      <c r="M3082" s="3" t="str">
        <f>IF(shopping_behavior_updated[[#This Row],[Subscription Status]]="","desconocido",shopping_behavior_updated[[#This Row],[Subscription Status]])</f>
        <v>No</v>
      </c>
      <c r="N3082" s="3" t="s">
        <v>44</v>
      </c>
      <c r="O3082" s="3" t="s">
        <v>151</v>
      </c>
      <c r="P3082" s="3" t="s">
        <v>151</v>
      </c>
      <c r="Q3082" s="3">
        <v>5</v>
      </c>
      <c r="R3082" s="3" t="s">
        <v>32</v>
      </c>
      <c r="S3082" s="3" t="s">
        <v>75</v>
      </c>
      <c r="T3082" s="3">
        <f>COUNTBLANK(shopping_behavior_updated[Customer ID])</f>
        <v>0</v>
      </c>
      <c r="U3082" s="3">
        <f>IF(IFERROR(VLOOKUP(shopping_behavior_updated[[#This Row],[Customer ID]],A3083:$A$3902,1,FALSE),0),1,0)</f>
        <v>0</v>
      </c>
    </row>
    <row r="3083" spans="1:21" x14ac:dyDescent="0.2">
      <c r="A3083" s="3">
        <v>3082</v>
      </c>
      <c r="B3083" s="3">
        <v>64</v>
      </c>
      <c r="C3083" s="3" t="s">
        <v>152</v>
      </c>
      <c r="D3083" s="3" t="s">
        <v>49</v>
      </c>
      <c r="E3083" s="3" t="s">
        <v>41</v>
      </c>
      <c r="F3083" s="3">
        <v>44</v>
      </c>
      <c r="G3083" s="3" t="s">
        <v>128</v>
      </c>
      <c r="H3083" s="3" t="s">
        <v>22</v>
      </c>
      <c r="I3083" s="3" t="s">
        <v>68</v>
      </c>
      <c r="J3083" s="3" t="s">
        <v>24</v>
      </c>
      <c r="K3083" s="3">
        <v>49</v>
      </c>
      <c r="L3083" s="3" t="s">
        <v>151</v>
      </c>
      <c r="M3083" s="3" t="str">
        <f>IF(shopping_behavior_updated[[#This Row],[Subscription Status]]="","desconocido",shopping_behavior_updated[[#This Row],[Subscription Status]])</f>
        <v>No</v>
      </c>
      <c r="N3083" s="3" t="s">
        <v>44</v>
      </c>
      <c r="O3083" s="3" t="s">
        <v>151</v>
      </c>
      <c r="P3083" s="3" t="s">
        <v>151</v>
      </c>
      <c r="Q3083" s="3">
        <v>11</v>
      </c>
      <c r="R3083" s="3" t="s">
        <v>38</v>
      </c>
      <c r="S3083" s="3" t="s">
        <v>39</v>
      </c>
      <c r="T3083" s="3">
        <f>COUNTBLANK(shopping_behavior_updated[Customer ID])</f>
        <v>0</v>
      </c>
      <c r="U3083" s="3">
        <f>IF(IFERROR(VLOOKUP(shopping_behavior_updated[[#This Row],[Customer ID]],A3084:$A$3902,1,FALSE),0),1,0)</f>
        <v>0</v>
      </c>
    </row>
    <row r="3084" spans="1:21" x14ac:dyDescent="0.2">
      <c r="A3084" s="3">
        <v>3083</v>
      </c>
      <c r="B3084" s="3">
        <v>56</v>
      </c>
      <c r="C3084" s="3" t="s">
        <v>152</v>
      </c>
      <c r="D3084" s="3" t="s">
        <v>112</v>
      </c>
      <c r="E3084" s="3" t="s">
        <v>20</v>
      </c>
      <c r="F3084" s="3">
        <v>99</v>
      </c>
      <c r="G3084" s="3" t="s">
        <v>139</v>
      </c>
      <c r="H3084" s="3" t="s">
        <v>43</v>
      </c>
      <c r="I3084" s="3" t="s">
        <v>31</v>
      </c>
      <c r="J3084" s="3" t="s">
        <v>36</v>
      </c>
      <c r="K3084" s="3">
        <v>4</v>
      </c>
      <c r="L3084" s="3" t="s">
        <v>151</v>
      </c>
      <c r="M3084" s="3" t="str">
        <f>IF(shopping_behavior_updated[[#This Row],[Subscription Status]]="","desconocido",shopping_behavior_updated[[#This Row],[Subscription Status]])</f>
        <v>No</v>
      </c>
      <c r="N3084" s="3" t="s">
        <v>44</v>
      </c>
      <c r="O3084" s="3" t="s">
        <v>151</v>
      </c>
      <c r="P3084" s="3" t="s">
        <v>151</v>
      </c>
      <c r="Q3084" s="3">
        <v>20</v>
      </c>
      <c r="R3084" s="3" t="s">
        <v>74</v>
      </c>
      <c r="S3084" s="3" t="s">
        <v>48</v>
      </c>
      <c r="T3084" s="3">
        <f>COUNTBLANK(shopping_behavior_updated[Customer ID])</f>
        <v>0</v>
      </c>
      <c r="U3084" s="3">
        <f>IF(IFERROR(VLOOKUP(shopping_behavior_updated[[#This Row],[Customer ID]],A3085:$A$3902,1,FALSE),0),1,0)</f>
        <v>0</v>
      </c>
    </row>
    <row r="3085" spans="1:21" x14ac:dyDescent="0.2">
      <c r="A3085" s="3">
        <v>3084</v>
      </c>
      <c r="B3085" s="3">
        <v>22</v>
      </c>
      <c r="C3085" s="3" t="s">
        <v>152</v>
      </c>
      <c r="D3085" s="3" t="s">
        <v>94</v>
      </c>
      <c r="E3085" s="3" t="s">
        <v>20</v>
      </c>
      <c r="F3085" s="3">
        <v>20</v>
      </c>
      <c r="G3085" s="3" t="s">
        <v>114</v>
      </c>
      <c r="H3085" s="3" t="s">
        <v>35</v>
      </c>
      <c r="I3085" s="3" t="s">
        <v>72</v>
      </c>
      <c r="J3085" s="3" t="s">
        <v>52</v>
      </c>
      <c r="K3085" s="3">
        <v>35</v>
      </c>
      <c r="L3085" s="3" t="s">
        <v>151</v>
      </c>
      <c r="M3085" s="3" t="str">
        <f>IF(shopping_behavior_updated[[#This Row],[Subscription Status]]="","desconocido",shopping_behavior_updated[[#This Row],[Subscription Status]])</f>
        <v>No</v>
      </c>
      <c r="N3085" s="3" t="s">
        <v>73</v>
      </c>
      <c r="O3085" s="3" t="s">
        <v>151</v>
      </c>
      <c r="P3085" s="3" t="s">
        <v>151</v>
      </c>
      <c r="Q3085" s="3">
        <v>28</v>
      </c>
      <c r="R3085" s="3" t="s">
        <v>45</v>
      </c>
      <c r="S3085" s="3" t="s">
        <v>57</v>
      </c>
      <c r="T3085" s="3">
        <f>COUNTBLANK(shopping_behavior_updated[Customer ID])</f>
        <v>0</v>
      </c>
      <c r="U3085" s="3">
        <f>IF(IFERROR(VLOOKUP(shopping_behavior_updated[[#This Row],[Customer ID]],A3086:$A$3902,1,FALSE),0),1,0)</f>
        <v>0</v>
      </c>
    </row>
    <row r="3086" spans="1:21" x14ac:dyDescent="0.2">
      <c r="A3086" s="3">
        <v>3085</v>
      </c>
      <c r="B3086" s="3">
        <v>46</v>
      </c>
      <c r="C3086" s="3" t="s">
        <v>152</v>
      </c>
      <c r="D3086" s="3" t="s">
        <v>118</v>
      </c>
      <c r="E3086" s="3" t="s">
        <v>66</v>
      </c>
      <c r="F3086" s="3">
        <v>37</v>
      </c>
      <c r="G3086" s="3" t="s">
        <v>134</v>
      </c>
      <c r="H3086" s="3" t="s">
        <v>35</v>
      </c>
      <c r="I3086" s="3" t="s">
        <v>125</v>
      </c>
      <c r="J3086" s="3" t="s">
        <v>36</v>
      </c>
      <c r="K3086" s="3">
        <v>32</v>
      </c>
      <c r="L3086" s="3" t="s">
        <v>151</v>
      </c>
      <c r="M3086" s="3" t="str">
        <f>IF(shopping_behavior_updated[[#This Row],[Subscription Status]]="","desconocido",shopping_behavior_updated[[#This Row],[Subscription Status]])</f>
        <v>No</v>
      </c>
      <c r="N3086" s="3" t="s">
        <v>73</v>
      </c>
      <c r="O3086" s="3" t="s">
        <v>151</v>
      </c>
      <c r="P3086" s="3" t="s">
        <v>151</v>
      </c>
      <c r="Q3086" s="3">
        <v>43</v>
      </c>
      <c r="R3086" s="3" t="s">
        <v>45</v>
      </c>
      <c r="S3086" s="3" t="s">
        <v>87</v>
      </c>
      <c r="T3086" s="3">
        <f>COUNTBLANK(shopping_behavior_updated[Customer ID])</f>
        <v>0</v>
      </c>
      <c r="U3086" s="3">
        <f>IF(IFERROR(VLOOKUP(shopping_behavior_updated[[#This Row],[Customer ID]],A3087:$A$3902,1,FALSE),0),1,0)</f>
        <v>0</v>
      </c>
    </row>
    <row r="3087" spans="1:21" x14ac:dyDescent="0.2">
      <c r="A3087" s="3">
        <v>3086</v>
      </c>
      <c r="B3087" s="3">
        <v>24</v>
      </c>
      <c r="C3087" s="3" t="s">
        <v>152</v>
      </c>
      <c r="D3087" s="3" t="s">
        <v>29</v>
      </c>
      <c r="E3087" s="3" t="s">
        <v>20</v>
      </c>
      <c r="F3087" s="3">
        <v>50</v>
      </c>
      <c r="G3087" s="3" t="s">
        <v>106</v>
      </c>
      <c r="H3087" s="3" t="s">
        <v>22</v>
      </c>
      <c r="I3087" s="3" t="s">
        <v>23</v>
      </c>
      <c r="J3087" s="3" t="s">
        <v>24</v>
      </c>
      <c r="K3087" s="3">
        <v>28</v>
      </c>
      <c r="L3087" s="3" t="s">
        <v>151</v>
      </c>
      <c r="M3087" s="3" t="str">
        <f>IF(shopping_behavior_updated[[#This Row],[Subscription Status]]="","desconocido",shopping_behavior_updated[[#This Row],[Subscription Status]])</f>
        <v>No</v>
      </c>
      <c r="N3087" s="3" t="s">
        <v>73</v>
      </c>
      <c r="O3087" s="3" t="s">
        <v>151</v>
      </c>
      <c r="P3087" s="3" t="s">
        <v>151</v>
      </c>
      <c r="Q3087" s="3">
        <v>10</v>
      </c>
      <c r="R3087" s="3" t="s">
        <v>27</v>
      </c>
      <c r="S3087" s="3" t="s">
        <v>96</v>
      </c>
      <c r="T3087" s="3">
        <f>COUNTBLANK(shopping_behavior_updated[Customer ID])</f>
        <v>0</v>
      </c>
      <c r="U3087" s="3">
        <f>IF(IFERROR(VLOOKUP(shopping_behavior_updated[[#This Row],[Customer ID]],A3088:$A$3902,1,FALSE),0),1,0)</f>
        <v>0</v>
      </c>
    </row>
    <row r="3088" spans="1:21" x14ac:dyDescent="0.2">
      <c r="A3088" s="3">
        <v>3087</v>
      </c>
      <c r="B3088" s="3">
        <v>47</v>
      </c>
      <c r="C3088" s="3" t="s">
        <v>152</v>
      </c>
      <c r="D3088" s="3" t="s">
        <v>65</v>
      </c>
      <c r="E3088" s="3" t="s">
        <v>66</v>
      </c>
      <c r="F3088" s="3">
        <v>73</v>
      </c>
      <c r="G3088" s="3" t="s">
        <v>139</v>
      </c>
      <c r="H3088" s="3" t="s">
        <v>43</v>
      </c>
      <c r="I3088" s="3" t="s">
        <v>92</v>
      </c>
      <c r="J3088" s="3" t="s">
        <v>52</v>
      </c>
      <c r="K3088" s="3">
        <v>35</v>
      </c>
      <c r="L3088" s="3" t="s">
        <v>151</v>
      </c>
      <c r="M3088" s="3" t="str">
        <f>IF(shopping_behavior_updated[[#This Row],[Subscription Status]]="","desconocido",shopping_behavior_updated[[#This Row],[Subscription Status]])</f>
        <v>No</v>
      </c>
      <c r="N3088" s="3" t="s">
        <v>44</v>
      </c>
      <c r="O3088" s="3" t="s">
        <v>151</v>
      </c>
      <c r="P3088" s="3" t="s">
        <v>151</v>
      </c>
      <c r="Q3088" s="3">
        <v>26</v>
      </c>
      <c r="R3088" s="3" t="s">
        <v>27</v>
      </c>
      <c r="S3088" s="3" t="s">
        <v>96</v>
      </c>
      <c r="T3088" s="3">
        <f>COUNTBLANK(shopping_behavior_updated[Customer ID])</f>
        <v>0</v>
      </c>
      <c r="U3088" s="3">
        <f>IF(IFERROR(VLOOKUP(shopping_behavior_updated[[#This Row],[Customer ID]],A3089:$A$3902,1,FALSE),0),1,0)</f>
        <v>0</v>
      </c>
    </row>
    <row r="3089" spans="1:21" x14ac:dyDescent="0.2">
      <c r="A3089" s="3">
        <v>3088</v>
      </c>
      <c r="B3089" s="3">
        <v>62</v>
      </c>
      <c r="C3089" s="3" t="s">
        <v>152</v>
      </c>
      <c r="D3089" s="3" t="s">
        <v>54</v>
      </c>
      <c r="E3089" s="3" t="s">
        <v>20</v>
      </c>
      <c r="F3089" s="3">
        <v>84</v>
      </c>
      <c r="G3089" s="3" t="s">
        <v>97</v>
      </c>
      <c r="H3089" s="3" t="s">
        <v>43</v>
      </c>
      <c r="I3089" s="3" t="s">
        <v>60</v>
      </c>
      <c r="J3089" s="3" t="s">
        <v>36</v>
      </c>
      <c r="K3089" s="3">
        <v>31</v>
      </c>
      <c r="L3089" s="3" t="s">
        <v>151</v>
      </c>
      <c r="M3089" s="3" t="str">
        <f>IF(shopping_behavior_updated[[#This Row],[Subscription Status]]="","desconocido",shopping_behavior_updated[[#This Row],[Subscription Status]])</f>
        <v>No</v>
      </c>
      <c r="N3089" s="3" t="s">
        <v>37</v>
      </c>
      <c r="O3089" s="3" t="s">
        <v>151</v>
      </c>
      <c r="P3089" s="3" t="s">
        <v>151</v>
      </c>
      <c r="Q3089" s="3">
        <v>29</v>
      </c>
      <c r="R3089" s="3" t="s">
        <v>74</v>
      </c>
      <c r="S3089" s="3" t="s">
        <v>87</v>
      </c>
      <c r="T3089" s="3">
        <f>COUNTBLANK(shopping_behavior_updated[Customer ID])</f>
        <v>0</v>
      </c>
      <c r="U3089" s="3">
        <f>IF(IFERROR(VLOOKUP(shopping_behavior_updated[[#This Row],[Customer ID]],A3090:$A$3902,1,FALSE),0),1,0)</f>
        <v>0</v>
      </c>
    </row>
    <row r="3090" spans="1:21" x14ac:dyDescent="0.2">
      <c r="A3090" s="3">
        <v>3089</v>
      </c>
      <c r="B3090" s="3">
        <v>34</v>
      </c>
      <c r="C3090" s="3" t="s">
        <v>152</v>
      </c>
      <c r="D3090" s="3" t="s">
        <v>80</v>
      </c>
      <c r="E3090" s="3" t="s">
        <v>20</v>
      </c>
      <c r="F3090" s="3">
        <v>64</v>
      </c>
      <c r="G3090" s="3" t="s">
        <v>71</v>
      </c>
      <c r="H3090" s="3" t="s">
        <v>43</v>
      </c>
      <c r="I3090" s="3" t="s">
        <v>84</v>
      </c>
      <c r="J3090" s="3" t="s">
        <v>36</v>
      </c>
      <c r="K3090" s="3">
        <v>33</v>
      </c>
      <c r="L3090" s="3" t="s">
        <v>151</v>
      </c>
      <c r="M3090" s="3" t="str">
        <f>IF(shopping_behavior_updated[[#This Row],[Subscription Status]]="","desconocido",shopping_behavior_updated[[#This Row],[Subscription Status]])</f>
        <v>No</v>
      </c>
      <c r="N3090" s="3" t="s">
        <v>73</v>
      </c>
      <c r="O3090" s="3" t="s">
        <v>151</v>
      </c>
      <c r="P3090" s="3" t="s">
        <v>151</v>
      </c>
      <c r="Q3090" s="3">
        <v>35</v>
      </c>
      <c r="R3090" s="3" t="s">
        <v>74</v>
      </c>
      <c r="S3090" s="3" t="s">
        <v>57</v>
      </c>
      <c r="T3090" s="3">
        <f>COUNTBLANK(shopping_behavior_updated[Customer ID])</f>
        <v>0</v>
      </c>
      <c r="U3090" s="3">
        <f>IF(IFERROR(VLOOKUP(shopping_behavior_updated[[#This Row],[Customer ID]],A3091:$A$3902,1,FALSE),0),1,0)</f>
        <v>0</v>
      </c>
    </row>
    <row r="3091" spans="1:21" x14ac:dyDescent="0.2">
      <c r="A3091" s="3">
        <v>3090</v>
      </c>
      <c r="B3091" s="3">
        <v>50</v>
      </c>
      <c r="C3091" s="3" t="s">
        <v>152</v>
      </c>
      <c r="D3091" s="3" t="s">
        <v>40</v>
      </c>
      <c r="E3091" s="3" t="s">
        <v>41</v>
      </c>
      <c r="F3091" s="3">
        <v>21</v>
      </c>
      <c r="G3091" s="3" t="s">
        <v>97</v>
      </c>
      <c r="H3091" s="3" t="s">
        <v>22</v>
      </c>
      <c r="I3091" s="3" t="s">
        <v>143</v>
      </c>
      <c r="J3091" s="3" t="s">
        <v>56</v>
      </c>
      <c r="K3091" s="3">
        <v>46</v>
      </c>
      <c r="L3091" s="3" t="s">
        <v>151</v>
      </c>
      <c r="M3091" s="3" t="str">
        <f>IF(shopping_behavior_updated[[#This Row],[Subscription Status]]="","desconocido",shopping_behavior_updated[[#This Row],[Subscription Status]])</f>
        <v>No</v>
      </c>
      <c r="N3091" s="3" t="s">
        <v>37</v>
      </c>
      <c r="O3091" s="3" t="s">
        <v>151</v>
      </c>
      <c r="P3091" s="3" t="s">
        <v>151</v>
      </c>
      <c r="Q3091" s="3">
        <v>23</v>
      </c>
      <c r="R3091" s="3" t="s">
        <v>32</v>
      </c>
      <c r="S3091" s="3" t="s">
        <v>75</v>
      </c>
      <c r="T3091" s="3">
        <f>COUNTBLANK(shopping_behavior_updated[Customer ID])</f>
        <v>0</v>
      </c>
      <c r="U3091" s="3">
        <f>IF(IFERROR(VLOOKUP(shopping_behavior_updated[[#This Row],[Customer ID]],A3092:$A$3902,1,FALSE),0),1,0)</f>
        <v>0</v>
      </c>
    </row>
    <row r="3092" spans="1:21" x14ac:dyDescent="0.2">
      <c r="A3092" s="3">
        <v>3091</v>
      </c>
      <c r="B3092" s="3">
        <v>29</v>
      </c>
      <c r="C3092" s="3" t="s">
        <v>152</v>
      </c>
      <c r="D3092" s="3" t="s">
        <v>54</v>
      </c>
      <c r="E3092" s="3" t="s">
        <v>20</v>
      </c>
      <c r="F3092" s="3">
        <v>36</v>
      </c>
      <c r="G3092" s="3" t="s">
        <v>104</v>
      </c>
      <c r="H3092" s="3" t="s">
        <v>43</v>
      </c>
      <c r="I3092" s="3" t="s">
        <v>99</v>
      </c>
      <c r="J3092" s="3" t="s">
        <v>52</v>
      </c>
      <c r="K3092" s="3">
        <v>49</v>
      </c>
      <c r="L3092" s="3" t="s">
        <v>151</v>
      </c>
      <c r="M3092" s="3" t="str">
        <f>IF(shopping_behavior_updated[[#This Row],[Subscription Status]]="","desconocido",shopping_behavior_updated[[#This Row],[Subscription Status]])</f>
        <v>No</v>
      </c>
      <c r="N3092" s="3" t="s">
        <v>73</v>
      </c>
      <c r="O3092" s="3" t="s">
        <v>151</v>
      </c>
      <c r="P3092" s="3" t="s">
        <v>151</v>
      </c>
      <c r="Q3092" s="3">
        <v>15</v>
      </c>
      <c r="R3092" s="3" t="s">
        <v>74</v>
      </c>
      <c r="S3092" s="3" t="s">
        <v>57</v>
      </c>
      <c r="T3092" s="3">
        <f>COUNTBLANK(shopping_behavior_updated[Customer ID])</f>
        <v>0</v>
      </c>
      <c r="U3092" s="3">
        <f>IF(IFERROR(VLOOKUP(shopping_behavior_updated[[#This Row],[Customer ID]],A3093:$A$3902,1,FALSE),0),1,0)</f>
        <v>0</v>
      </c>
    </row>
    <row r="3093" spans="1:21" x14ac:dyDescent="0.2">
      <c r="A3093" s="3">
        <v>3092</v>
      </c>
      <c r="B3093" s="3">
        <v>68</v>
      </c>
      <c r="C3093" s="3" t="s">
        <v>152</v>
      </c>
      <c r="D3093" s="3" t="s">
        <v>80</v>
      </c>
      <c r="E3093" s="3" t="s">
        <v>20</v>
      </c>
      <c r="F3093" s="3">
        <v>81</v>
      </c>
      <c r="G3093" s="3" t="s">
        <v>106</v>
      </c>
      <c r="H3093" s="3" t="s">
        <v>22</v>
      </c>
      <c r="I3093" s="3" t="s">
        <v>120</v>
      </c>
      <c r="J3093" s="3" t="s">
        <v>24</v>
      </c>
      <c r="K3093" s="3">
        <v>34</v>
      </c>
      <c r="L3093" s="3" t="s">
        <v>151</v>
      </c>
      <c r="M3093" s="3" t="str">
        <f>IF(shopping_behavior_updated[[#This Row],[Subscription Status]]="","desconocido",shopping_behavior_updated[[#This Row],[Subscription Status]])</f>
        <v>No</v>
      </c>
      <c r="N3093" s="3" t="s">
        <v>69</v>
      </c>
      <c r="O3093" s="3" t="s">
        <v>151</v>
      </c>
      <c r="P3093" s="3" t="s">
        <v>151</v>
      </c>
      <c r="Q3093" s="3">
        <v>46</v>
      </c>
      <c r="R3093" s="3" t="s">
        <v>38</v>
      </c>
      <c r="S3093" s="3" t="s">
        <v>48</v>
      </c>
      <c r="T3093" s="3">
        <f>COUNTBLANK(shopping_behavior_updated[Customer ID])</f>
        <v>0</v>
      </c>
      <c r="U3093" s="3">
        <f>IF(IFERROR(VLOOKUP(shopping_behavior_updated[[#This Row],[Customer ID]],A3094:$A$3902,1,FALSE),0),1,0)</f>
        <v>0</v>
      </c>
    </row>
    <row r="3094" spans="1:21" x14ac:dyDescent="0.2">
      <c r="A3094" s="3">
        <v>3093</v>
      </c>
      <c r="B3094" s="3">
        <v>52</v>
      </c>
      <c r="C3094" s="3" t="s">
        <v>152</v>
      </c>
      <c r="D3094" s="3" t="s">
        <v>88</v>
      </c>
      <c r="E3094" s="3" t="s">
        <v>66</v>
      </c>
      <c r="F3094" s="3">
        <v>54</v>
      </c>
      <c r="G3094" s="3" t="s">
        <v>139</v>
      </c>
      <c r="H3094" s="3" t="s">
        <v>22</v>
      </c>
      <c r="I3094" s="3" t="s">
        <v>64</v>
      </c>
      <c r="J3094" s="3" t="s">
        <v>56</v>
      </c>
      <c r="K3094" s="3">
        <v>35</v>
      </c>
      <c r="L3094" s="3" t="s">
        <v>151</v>
      </c>
      <c r="M3094" s="3" t="str">
        <f>IF(shopping_behavior_updated[[#This Row],[Subscription Status]]="","desconocido",shopping_behavior_updated[[#This Row],[Subscription Status]])</f>
        <v>No</v>
      </c>
      <c r="N3094" s="3" t="s">
        <v>44</v>
      </c>
      <c r="O3094" s="3" t="s">
        <v>151</v>
      </c>
      <c r="P3094" s="3" t="s">
        <v>151</v>
      </c>
      <c r="Q3094" s="3">
        <v>14</v>
      </c>
      <c r="R3094" s="3" t="s">
        <v>74</v>
      </c>
      <c r="S3094" s="3" t="s">
        <v>75</v>
      </c>
      <c r="T3094" s="3">
        <f>COUNTBLANK(shopping_behavior_updated[Customer ID])</f>
        <v>0</v>
      </c>
      <c r="U3094" s="3">
        <f>IF(IFERROR(VLOOKUP(shopping_behavior_updated[[#This Row],[Customer ID]],A3095:$A$3902,1,FALSE),0),1,0)</f>
        <v>0</v>
      </c>
    </row>
    <row r="3095" spans="1:21" x14ac:dyDescent="0.2">
      <c r="A3095" s="3">
        <v>3094</v>
      </c>
      <c r="B3095" s="3">
        <v>29</v>
      </c>
      <c r="C3095" s="3" t="s">
        <v>152</v>
      </c>
      <c r="D3095" s="3" t="s">
        <v>124</v>
      </c>
      <c r="E3095" s="3" t="s">
        <v>20</v>
      </c>
      <c r="F3095" s="3">
        <v>63</v>
      </c>
      <c r="G3095" s="3" t="s">
        <v>137</v>
      </c>
      <c r="H3095" s="3" t="s">
        <v>22</v>
      </c>
      <c r="I3095" s="3" t="s">
        <v>107</v>
      </c>
      <c r="J3095" s="3" t="s">
        <v>52</v>
      </c>
      <c r="K3095" s="3">
        <v>48</v>
      </c>
      <c r="L3095" s="3" t="s">
        <v>151</v>
      </c>
      <c r="M3095" s="3" t="str">
        <f>IF(shopping_behavior_updated[[#This Row],[Subscription Status]]="","desconocido",shopping_behavior_updated[[#This Row],[Subscription Status]])</f>
        <v>No</v>
      </c>
      <c r="N3095" s="3" t="s">
        <v>73</v>
      </c>
      <c r="O3095" s="3" t="s">
        <v>151</v>
      </c>
      <c r="P3095" s="3" t="s">
        <v>151</v>
      </c>
      <c r="Q3095" s="3">
        <v>17</v>
      </c>
      <c r="R3095" s="3" t="s">
        <v>32</v>
      </c>
      <c r="S3095" s="3" t="s">
        <v>96</v>
      </c>
      <c r="T3095" s="3">
        <f>COUNTBLANK(shopping_behavior_updated[Customer ID])</f>
        <v>0</v>
      </c>
      <c r="U3095" s="3">
        <f>IF(IFERROR(VLOOKUP(shopping_behavior_updated[[#This Row],[Customer ID]],A3096:$A$3902,1,FALSE),0),1,0)</f>
        <v>0</v>
      </c>
    </row>
    <row r="3096" spans="1:21" x14ac:dyDescent="0.2">
      <c r="A3096" s="3">
        <v>3095</v>
      </c>
      <c r="B3096" s="3">
        <v>22</v>
      </c>
      <c r="C3096" s="3" t="s">
        <v>152</v>
      </c>
      <c r="D3096" s="3" t="s">
        <v>40</v>
      </c>
      <c r="E3096" s="3" t="s">
        <v>41</v>
      </c>
      <c r="F3096" s="3">
        <v>59</v>
      </c>
      <c r="G3096" s="3" t="s">
        <v>141</v>
      </c>
      <c r="H3096" s="3" t="s">
        <v>43</v>
      </c>
      <c r="I3096" s="3" t="s">
        <v>23</v>
      </c>
      <c r="J3096" s="3" t="s">
        <v>52</v>
      </c>
      <c r="K3096" s="3">
        <v>27</v>
      </c>
      <c r="L3096" s="3" t="s">
        <v>151</v>
      </c>
      <c r="M3096" s="3" t="str">
        <f>IF(shopping_behavior_updated[[#This Row],[Subscription Status]]="","desconocido",shopping_behavior_updated[[#This Row],[Subscription Status]])</f>
        <v>No</v>
      </c>
      <c r="N3096" s="3" t="s">
        <v>73</v>
      </c>
      <c r="O3096" s="3" t="s">
        <v>151</v>
      </c>
      <c r="P3096" s="3" t="s">
        <v>151</v>
      </c>
      <c r="Q3096" s="3">
        <v>9</v>
      </c>
      <c r="R3096" s="3" t="s">
        <v>32</v>
      </c>
      <c r="S3096" s="3" t="s">
        <v>39</v>
      </c>
      <c r="T3096" s="3">
        <f>COUNTBLANK(shopping_behavior_updated[Customer ID])</f>
        <v>0</v>
      </c>
      <c r="U3096" s="3">
        <f>IF(IFERROR(VLOOKUP(shopping_behavior_updated[[#This Row],[Customer ID]],A3097:$A$3902,1,FALSE),0),1,0)</f>
        <v>0</v>
      </c>
    </row>
    <row r="3097" spans="1:21" x14ac:dyDescent="0.2">
      <c r="A3097" s="3">
        <v>3096</v>
      </c>
      <c r="B3097" s="3">
        <v>62</v>
      </c>
      <c r="C3097" s="3" t="s">
        <v>152</v>
      </c>
      <c r="D3097" s="3" t="s">
        <v>123</v>
      </c>
      <c r="E3097" s="3" t="s">
        <v>66</v>
      </c>
      <c r="F3097" s="3">
        <v>53</v>
      </c>
      <c r="G3097" s="3" t="s">
        <v>147</v>
      </c>
      <c r="H3097" s="3" t="s">
        <v>35</v>
      </c>
      <c r="I3097" s="3" t="s">
        <v>117</v>
      </c>
      <c r="J3097" s="3" t="s">
        <v>56</v>
      </c>
      <c r="K3097" s="3">
        <v>34</v>
      </c>
      <c r="L3097" s="3" t="s">
        <v>151</v>
      </c>
      <c r="M3097" s="3" t="str">
        <f>IF(shopping_behavior_updated[[#This Row],[Subscription Status]]="","desconocido",shopping_behavior_updated[[#This Row],[Subscription Status]])</f>
        <v>No</v>
      </c>
      <c r="N3097" s="3" t="s">
        <v>53</v>
      </c>
      <c r="O3097" s="3" t="s">
        <v>151</v>
      </c>
      <c r="P3097" s="3" t="s">
        <v>151</v>
      </c>
      <c r="Q3097" s="3">
        <v>13</v>
      </c>
      <c r="R3097" s="3" t="s">
        <v>27</v>
      </c>
      <c r="S3097" s="3" t="s">
        <v>28</v>
      </c>
      <c r="T3097" s="3">
        <f>COUNTBLANK(shopping_behavior_updated[Customer ID])</f>
        <v>0</v>
      </c>
      <c r="U3097" s="3">
        <f>IF(IFERROR(VLOOKUP(shopping_behavior_updated[[#This Row],[Customer ID]],A3098:$A$3902,1,FALSE),0),1,0)</f>
        <v>0</v>
      </c>
    </row>
    <row r="3098" spans="1:21" x14ac:dyDescent="0.2">
      <c r="A3098" s="3">
        <v>3097</v>
      </c>
      <c r="B3098" s="3">
        <v>69</v>
      </c>
      <c r="C3098" s="3" t="s">
        <v>152</v>
      </c>
      <c r="D3098" s="3" t="s">
        <v>54</v>
      </c>
      <c r="E3098" s="3" t="s">
        <v>20</v>
      </c>
      <c r="F3098" s="3">
        <v>63</v>
      </c>
      <c r="G3098" s="3" t="s">
        <v>110</v>
      </c>
      <c r="H3098" s="3" t="s">
        <v>22</v>
      </c>
      <c r="I3098" s="3" t="s">
        <v>51</v>
      </c>
      <c r="J3098" s="3" t="s">
        <v>24</v>
      </c>
      <c r="K3098" s="3">
        <v>35</v>
      </c>
      <c r="L3098" s="3" t="s">
        <v>151</v>
      </c>
      <c r="M3098" s="3" t="str">
        <f>IF(shopping_behavior_updated[[#This Row],[Subscription Status]]="","desconocido",shopping_behavior_updated[[#This Row],[Subscription Status]])</f>
        <v>No</v>
      </c>
      <c r="N3098" s="3" t="s">
        <v>44</v>
      </c>
      <c r="O3098" s="3" t="s">
        <v>151</v>
      </c>
      <c r="P3098" s="3" t="s">
        <v>151</v>
      </c>
      <c r="Q3098" s="3">
        <v>20</v>
      </c>
      <c r="R3098" s="3" t="s">
        <v>74</v>
      </c>
      <c r="S3098" s="3" t="s">
        <v>87</v>
      </c>
      <c r="T3098" s="3">
        <f>COUNTBLANK(shopping_behavior_updated[Customer ID])</f>
        <v>0</v>
      </c>
      <c r="U3098" s="3">
        <f>IF(IFERROR(VLOOKUP(shopping_behavior_updated[[#This Row],[Customer ID]],A3099:$A$3902,1,FALSE),0),1,0)</f>
        <v>0</v>
      </c>
    </row>
    <row r="3099" spans="1:21" x14ac:dyDescent="0.2">
      <c r="A3099" s="3">
        <v>3098</v>
      </c>
      <c r="B3099" s="3">
        <v>48</v>
      </c>
      <c r="C3099" s="3" t="s">
        <v>152</v>
      </c>
      <c r="D3099" s="3" t="s">
        <v>70</v>
      </c>
      <c r="E3099" s="3" t="s">
        <v>41</v>
      </c>
      <c r="F3099" s="3">
        <v>33</v>
      </c>
      <c r="G3099" s="3" t="s">
        <v>78</v>
      </c>
      <c r="H3099" s="3" t="s">
        <v>43</v>
      </c>
      <c r="I3099" s="3" t="s">
        <v>64</v>
      </c>
      <c r="J3099" s="3" t="s">
        <v>56</v>
      </c>
      <c r="K3099" s="3">
        <v>37</v>
      </c>
      <c r="L3099" s="3" t="s">
        <v>151</v>
      </c>
      <c r="M3099" s="3" t="str">
        <f>IF(shopping_behavior_updated[[#This Row],[Subscription Status]]="","desconocido",shopping_behavior_updated[[#This Row],[Subscription Status]])</f>
        <v>No</v>
      </c>
      <c r="N3099" s="3" t="s">
        <v>37</v>
      </c>
      <c r="O3099" s="3" t="s">
        <v>151</v>
      </c>
      <c r="P3099" s="3" t="s">
        <v>151</v>
      </c>
      <c r="Q3099" s="3">
        <v>39</v>
      </c>
      <c r="R3099" s="3" t="s">
        <v>74</v>
      </c>
      <c r="S3099" s="3" t="s">
        <v>57</v>
      </c>
      <c r="T3099" s="3">
        <f>COUNTBLANK(shopping_behavior_updated[Customer ID])</f>
        <v>0</v>
      </c>
      <c r="U3099" s="3">
        <f>IF(IFERROR(VLOOKUP(shopping_behavior_updated[[#This Row],[Customer ID]],A3100:$A$3902,1,FALSE),0),1,0)</f>
        <v>0</v>
      </c>
    </row>
    <row r="3100" spans="1:21" x14ac:dyDescent="0.2">
      <c r="A3100" s="3">
        <v>3099</v>
      </c>
      <c r="B3100" s="3">
        <v>66</v>
      </c>
      <c r="C3100" s="3" t="s">
        <v>152</v>
      </c>
      <c r="D3100" s="3" t="s">
        <v>94</v>
      </c>
      <c r="E3100" s="3" t="s">
        <v>20</v>
      </c>
      <c r="F3100" s="3">
        <v>64</v>
      </c>
      <c r="G3100" s="3" t="s">
        <v>129</v>
      </c>
      <c r="H3100" s="3" t="s">
        <v>22</v>
      </c>
      <c r="I3100" s="3" t="s">
        <v>108</v>
      </c>
      <c r="J3100" s="3" t="s">
        <v>52</v>
      </c>
      <c r="K3100" s="3">
        <v>33</v>
      </c>
      <c r="L3100" s="3" t="s">
        <v>151</v>
      </c>
      <c r="M3100" s="3" t="str">
        <f>IF(shopping_behavior_updated[[#This Row],[Subscription Status]]="","desconocido",shopping_behavior_updated[[#This Row],[Subscription Status]])</f>
        <v>No</v>
      </c>
      <c r="N3100" s="3" t="s">
        <v>44</v>
      </c>
      <c r="O3100" s="3" t="s">
        <v>151</v>
      </c>
      <c r="P3100" s="3" t="s">
        <v>151</v>
      </c>
      <c r="Q3100" s="3">
        <v>50</v>
      </c>
      <c r="R3100" s="3" t="s">
        <v>74</v>
      </c>
      <c r="S3100" s="3" t="s">
        <v>57</v>
      </c>
      <c r="T3100" s="3">
        <f>COUNTBLANK(shopping_behavior_updated[Customer ID])</f>
        <v>0</v>
      </c>
      <c r="U3100" s="3">
        <f>IF(IFERROR(VLOOKUP(shopping_behavior_updated[[#This Row],[Customer ID]],A3101:$A$3902,1,FALSE),0),1,0)</f>
        <v>0</v>
      </c>
    </row>
    <row r="3101" spans="1:21" x14ac:dyDescent="0.2">
      <c r="A3101" s="3">
        <v>3100</v>
      </c>
      <c r="B3101" s="3">
        <v>42</v>
      </c>
      <c r="C3101" s="3" t="s">
        <v>152</v>
      </c>
      <c r="D3101" s="3" t="s">
        <v>54</v>
      </c>
      <c r="E3101" s="3" t="s">
        <v>20</v>
      </c>
      <c r="F3101" s="3">
        <v>98</v>
      </c>
      <c r="G3101" s="3" t="s">
        <v>150</v>
      </c>
      <c r="H3101" s="3" t="s">
        <v>35</v>
      </c>
      <c r="I3101" s="3" t="s">
        <v>31</v>
      </c>
      <c r="J3101" s="3" t="s">
        <v>56</v>
      </c>
      <c r="K3101" s="3">
        <v>29</v>
      </c>
      <c r="L3101" s="3" t="s">
        <v>151</v>
      </c>
      <c r="M3101" s="3" t="str">
        <f>IF(shopping_behavior_updated[[#This Row],[Subscription Status]]="","desconocido",shopping_behavior_updated[[#This Row],[Subscription Status]])</f>
        <v>No</v>
      </c>
      <c r="N3101" s="3" t="s">
        <v>37</v>
      </c>
      <c r="O3101" s="3" t="s">
        <v>151</v>
      </c>
      <c r="P3101" s="3" t="s">
        <v>151</v>
      </c>
      <c r="Q3101" s="3">
        <v>21</v>
      </c>
      <c r="R3101" s="3" t="s">
        <v>74</v>
      </c>
      <c r="S3101" s="3" t="s">
        <v>75</v>
      </c>
      <c r="T3101" s="3">
        <f>COUNTBLANK(shopping_behavior_updated[Customer ID])</f>
        <v>0</v>
      </c>
      <c r="U3101" s="3">
        <f>IF(IFERROR(VLOOKUP(shopping_behavior_updated[[#This Row],[Customer ID]],A3102:$A$3902,1,FALSE),0),1,0)</f>
        <v>0</v>
      </c>
    </row>
    <row r="3102" spans="1:21" x14ac:dyDescent="0.2">
      <c r="A3102" s="3">
        <v>3101</v>
      </c>
      <c r="B3102" s="3">
        <v>50</v>
      </c>
      <c r="C3102" s="3" t="s">
        <v>152</v>
      </c>
      <c r="D3102" s="3" t="s">
        <v>123</v>
      </c>
      <c r="E3102" s="3" t="s">
        <v>66</v>
      </c>
      <c r="F3102" s="3">
        <v>85</v>
      </c>
      <c r="G3102" s="3" t="s">
        <v>128</v>
      </c>
      <c r="H3102" s="3" t="s">
        <v>22</v>
      </c>
      <c r="I3102" s="3" t="s">
        <v>72</v>
      </c>
      <c r="J3102" s="3" t="s">
        <v>24</v>
      </c>
      <c r="K3102" s="3">
        <v>39</v>
      </c>
      <c r="L3102" s="3" t="s">
        <v>151</v>
      </c>
      <c r="M3102" s="3" t="str">
        <f>IF(shopping_behavior_updated[[#This Row],[Subscription Status]]="","desconocido",shopping_behavior_updated[[#This Row],[Subscription Status]])</f>
        <v>No</v>
      </c>
      <c r="N3102" s="3" t="s">
        <v>26</v>
      </c>
      <c r="O3102" s="3" t="s">
        <v>151</v>
      </c>
      <c r="P3102" s="3" t="s">
        <v>151</v>
      </c>
      <c r="Q3102" s="3">
        <v>3</v>
      </c>
      <c r="R3102" s="3" t="s">
        <v>74</v>
      </c>
      <c r="S3102" s="3" t="s">
        <v>39</v>
      </c>
      <c r="T3102" s="3">
        <f>COUNTBLANK(shopping_behavior_updated[Customer ID])</f>
        <v>0</v>
      </c>
      <c r="U3102" s="3">
        <f>IF(IFERROR(VLOOKUP(shopping_behavior_updated[[#This Row],[Customer ID]],A3103:$A$3902,1,FALSE),0),1,0)</f>
        <v>0</v>
      </c>
    </row>
    <row r="3103" spans="1:21" x14ac:dyDescent="0.2">
      <c r="A3103" s="3">
        <v>3102</v>
      </c>
      <c r="B3103" s="3">
        <v>32</v>
      </c>
      <c r="C3103" s="3" t="s">
        <v>152</v>
      </c>
      <c r="D3103" s="3" t="s">
        <v>105</v>
      </c>
      <c r="E3103" s="3" t="s">
        <v>66</v>
      </c>
      <c r="F3103" s="3">
        <v>82</v>
      </c>
      <c r="G3103" s="3" t="s">
        <v>134</v>
      </c>
      <c r="H3103" s="3" t="s">
        <v>35</v>
      </c>
      <c r="I3103" s="3" t="s">
        <v>109</v>
      </c>
      <c r="J3103" s="3" t="s">
        <v>52</v>
      </c>
      <c r="K3103" s="3">
        <v>27</v>
      </c>
      <c r="L3103" s="3" t="s">
        <v>151</v>
      </c>
      <c r="M3103" s="3" t="str">
        <f>IF(shopping_behavior_updated[[#This Row],[Subscription Status]]="","desconocido",shopping_behavior_updated[[#This Row],[Subscription Status]])</f>
        <v>No</v>
      </c>
      <c r="N3103" s="3" t="s">
        <v>26</v>
      </c>
      <c r="O3103" s="3" t="s">
        <v>151</v>
      </c>
      <c r="P3103" s="3" t="s">
        <v>151</v>
      </c>
      <c r="Q3103" s="3">
        <v>9</v>
      </c>
      <c r="R3103" s="3" t="s">
        <v>45</v>
      </c>
      <c r="S3103" s="3" t="s">
        <v>28</v>
      </c>
      <c r="T3103" s="3">
        <f>COUNTBLANK(shopping_behavior_updated[Customer ID])</f>
        <v>0</v>
      </c>
      <c r="U3103" s="3">
        <f>IF(IFERROR(VLOOKUP(shopping_behavior_updated[[#This Row],[Customer ID]],A3104:$A$3902,1,FALSE),0),1,0)</f>
        <v>0</v>
      </c>
    </row>
    <row r="3104" spans="1:21" x14ac:dyDescent="0.2">
      <c r="A3104" s="3">
        <v>3103</v>
      </c>
      <c r="B3104" s="3">
        <v>51</v>
      </c>
      <c r="C3104" s="3" t="s">
        <v>152</v>
      </c>
      <c r="D3104" s="3" t="s">
        <v>101</v>
      </c>
      <c r="E3104" s="3" t="s">
        <v>62</v>
      </c>
      <c r="F3104" s="3">
        <v>85</v>
      </c>
      <c r="G3104" s="3" t="s">
        <v>146</v>
      </c>
      <c r="H3104" s="3" t="s">
        <v>43</v>
      </c>
      <c r="I3104" s="3" t="s">
        <v>95</v>
      </c>
      <c r="J3104" s="3" t="s">
        <v>52</v>
      </c>
      <c r="K3104" s="3">
        <v>43</v>
      </c>
      <c r="L3104" s="3" t="s">
        <v>151</v>
      </c>
      <c r="M3104" s="3" t="str">
        <f>IF(shopping_behavior_updated[[#This Row],[Subscription Status]]="","desconocido",shopping_behavior_updated[[#This Row],[Subscription Status]])</f>
        <v>No</v>
      </c>
      <c r="N3104" s="3" t="s">
        <v>53</v>
      </c>
      <c r="O3104" s="3" t="s">
        <v>151</v>
      </c>
      <c r="P3104" s="3" t="s">
        <v>151</v>
      </c>
      <c r="Q3104" s="3">
        <v>29</v>
      </c>
      <c r="R3104" s="3" t="s">
        <v>32</v>
      </c>
      <c r="S3104" s="3" t="s">
        <v>75</v>
      </c>
      <c r="T3104" s="3">
        <f>COUNTBLANK(shopping_behavior_updated[Customer ID])</f>
        <v>0</v>
      </c>
      <c r="U3104" s="3">
        <f>IF(IFERROR(VLOOKUP(shopping_behavior_updated[[#This Row],[Customer ID]],A3105:$A$3902,1,FALSE),0),1,0)</f>
        <v>0</v>
      </c>
    </row>
    <row r="3105" spans="1:21" x14ac:dyDescent="0.2">
      <c r="A3105" s="3">
        <v>3104</v>
      </c>
      <c r="B3105" s="3">
        <v>27</v>
      </c>
      <c r="C3105" s="3" t="s">
        <v>152</v>
      </c>
      <c r="D3105" s="3" t="s">
        <v>54</v>
      </c>
      <c r="E3105" s="3" t="s">
        <v>20</v>
      </c>
      <c r="F3105" s="3">
        <v>37</v>
      </c>
      <c r="G3105" s="3" t="s">
        <v>114</v>
      </c>
      <c r="H3105" s="3" t="s">
        <v>35</v>
      </c>
      <c r="I3105" s="3" t="s">
        <v>99</v>
      </c>
      <c r="J3105" s="3" t="s">
        <v>24</v>
      </c>
      <c r="K3105" s="3">
        <v>3</v>
      </c>
      <c r="L3105" s="3" t="s">
        <v>151</v>
      </c>
      <c r="M3105" s="3" t="str">
        <f>IF(shopping_behavior_updated[[#This Row],[Subscription Status]]="","desconocido",shopping_behavior_updated[[#This Row],[Subscription Status]])</f>
        <v>No</v>
      </c>
      <c r="N3105" s="3" t="s">
        <v>69</v>
      </c>
      <c r="O3105" s="3" t="s">
        <v>151</v>
      </c>
      <c r="P3105" s="3" t="s">
        <v>151</v>
      </c>
      <c r="Q3105" s="3">
        <v>42</v>
      </c>
      <c r="R3105" s="3" t="s">
        <v>74</v>
      </c>
      <c r="S3105" s="3" t="s">
        <v>39</v>
      </c>
      <c r="T3105" s="3">
        <f>COUNTBLANK(shopping_behavior_updated[Customer ID])</f>
        <v>0</v>
      </c>
      <c r="U3105" s="3">
        <f>IF(IFERROR(VLOOKUP(shopping_behavior_updated[[#This Row],[Customer ID]],A3106:$A$3902,1,FALSE),0),1,0)</f>
        <v>0</v>
      </c>
    </row>
    <row r="3106" spans="1:21" x14ac:dyDescent="0.2">
      <c r="A3106" s="3">
        <v>3105</v>
      </c>
      <c r="B3106" s="3">
        <v>43</v>
      </c>
      <c r="C3106" s="3" t="s">
        <v>152</v>
      </c>
      <c r="D3106" s="3" t="s">
        <v>94</v>
      </c>
      <c r="E3106" s="3" t="s">
        <v>20</v>
      </c>
      <c r="F3106" s="3">
        <v>56</v>
      </c>
      <c r="G3106" s="3" t="s">
        <v>141</v>
      </c>
      <c r="H3106" s="3" t="s">
        <v>35</v>
      </c>
      <c r="I3106" s="3" t="s">
        <v>47</v>
      </c>
      <c r="J3106" s="3" t="s">
        <v>52</v>
      </c>
      <c r="K3106" s="3">
        <v>5</v>
      </c>
      <c r="L3106" s="3" t="s">
        <v>151</v>
      </c>
      <c r="M3106" s="3" t="str">
        <f>IF(shopping_behavior_updated[[#This Row],[Subscription Status]]="","desconocido",shopping_behavior_updated[[#This Row],[Subscription Status]])</f>
        <v>No</v>
      </c>
      <c r="N3106" s="3" t="s">
        <v>69</v>
      </c>
      <c r="O3106" s="3" t="s">
        <v>151</v>
      </c>
      <c r="P3106" s="3" t="s">
        <v>151</v>
      </c>
      <c r="Q3106" s="3">
        <v>41</v>
      </c>
      <c r="R3106" s="3" t="s">
        <v>85</v>
      </c>
      <c r="S3106" s="3" t="s">
        <v>28</v>
      </c>
      <c r="T3106" s="3">
        <f>COUNTBLANK(shopping_behavior_updated[Customer ID])</f>
        <v>0</v>
      </c>
      <c r="U3106" s="3">
        <f>IF(IFERROR(VLOOKUP(shopping_behavior_updated[[#This Row],[Customer ID]],A3107:$A$3902,1,FALSE),0),1,0)</f>
        <v>0</v>
      </c>
    </row>
    <row r="3107" spans="1:21" x14ac:dyDescent="0.2">
      <c r="A3107" s="3">
        <v>3106</v>
      </c>
      <c r="B3107" s="3">
        <v>48</v>
      </c>
      <c r="C3107" s="3" t="s">
        <v>152</v>
      </c>
      <c r="D3107" s="3" t="s">
        <v>86</v>
      </c>
      <c r="E3107" s="3" t="s">
        <v>20</v>
      </c>
      <c r="F3107" s="3">
        <v>33</v>
      </c>
      <c r="G3107" s="3" t="s">
        <v>46</v>
      </c>
      <c r="H3107" s="3" t="s">
        <v>43</v>
      </c>
      <c r="I3107" s="3" t="s">
        <v>77</v>
      </c>
      <c r="J3107" s="3" t="s">
        <v>56</v>
      </c>
      <c r="K3107" s="3">
        <v>27</v>
      </c>
      <c r="L3107" s="3" t="s">
        <v>151</v>
      </c>
      <c r="M3107" s="3" t="str">
        <f>IF(shopping_behavior_updated[[#This Row],[Subscription Status]]="","desconocido",shopping_behavior_updated[[#This Row],[Subscription Status]])</f>
        <v>No</v>
      </c>
      <c r="N3107" s="3" t="s">
        <v>26</v>
      </c>
      <c r="O3107" s="3" t="s">
        <v>151</v>
      </c>
      <c r="P3107" s="3" t="s">
        <v>151</v>
      </c>
      <c r="Q3107" s="3">
        <v>17</v>
      </c>
      <c r="R3107" s="3" t="s">
        <v>85</v>
      </c>
      <c r="S3107" s="3" t="s">
        <v>87</v>
      </c>
      <c r="T3107" s="3">
        <f>COUNTBLANK(shopping_behavior_updated[Customer ID])</f>
        <v>0</v>
      </c>
      <c r="U3107" s="3">
        <f>IF(IFERROR(VLOOKUP(shopping_behavior_updated[[#This Row],[Customer ID]],A3108:$A$3902,1,FALSE),0),1,0)</f>
        <v>0</v>
      </c>
    </row>
    <row r="3108" spans="1:21" x14ac:dyDescent="0.2">
      <c r="A3108" s="3">
        <v>3107</v>
      </c>
      <c r="B3108" s="3">
        <v>62</v>
      </c>
      <c r="C3108" s="3" t="s">
        <v>152</v>
      </c>
      <c r="D3108" s="3" t="s">
        <v>40</v>
      </c>
      <c r="E3108" s="3" t="s">
        <v>41</v>
      </c>
      <c r="F3108" s="3">
        <v>57</v>
      </c>
      <c r="G3108" s="3" t="s">
        <v>89</v>
      </c>
      <c r="H3108" s="3" t="s">
        <v>43</v>
      </c>
      <c r="I3108" s="3" t="s">
        <v>133</v>
      </c>
      <c r="J3108" s="3" t="s">
        <v>24</v>
      </c>
      <c r="K3108" s="3">
        <v>47</v>
      </c>
      <c r="L3108" s="3" t="s">
        <v>151</v>
      </c>
      <c r="M3108" s="3" t="str">
        <f>IF(shopping_behavior_updated[[#This Row],[Subscription Status]]="","desconocido",shopping_behavior_updated[[#This Row],[Subscription Status]])</f>
        <v>No</v>
      </c>
      <c r="N3108" s="3" t="s">
        <v>44</v>
      </c>
      <c r="O3108" s="3" t="s">
        <v>151</v>
      </c>
      <c r="P3108" s="3" t="s">
        <v>151</v>
      </c>
      <c r="Q3108" s="3">
        <v>20</v>
      </c>
      <c r="R3108" s="3" t="s">
        <v>45</v>
      </c>
      <c r="S3108" s="3" t="s">
        <v>48</v>
      </c>
      <c r="T3108" s="3">
        <f>COUNTBLANK(shopping_behavior_updated[Customer ID])</f>
        <v>0</v>
      </c>
      <c r="U3108" s="3">
        <f>IF(IFERROR(VLOOKUP(shopping_behavior_updated[[#This Row],[Customer ID]],A3109:$A$3902,1,FALSE),0),1,0)</f>
        <v>0</v>
      </c>
    </row>
    <row r="3109" spans="1:21" x14ac:dyDescent="0.2">
      <c r="A3109" s="3">
        <v>3108</v>
      </c>
      <c r="B3109" s="3">
        <v>65</v>
      </c>
      <c r="C3109" s="3" t="s">
        <v>152</v>
      </c>
      <c r="D3109" s="3" t="s">
        <v>19</v>
      </c>
      <c r="E3109" s="3" t="s">
        <v>20</v>
      </c>
      <c r="F3109" s="3">
        <v>31</v>
      </c>
      <c r="G3109" s="3" t="s">
        <v>76</v>
      </c>
      <c r="H3109" s="3" t="s">
        <v>22</v>
      </c>
      <c r="I3109" s="3" t="s">
        <v>23</v>
      </c>
      <c r="J3109" s="3" t="s">
        <v>24</v>
      </c>
      <c r="K3109" s="3">
        <v>46</v>
      </c>
      <c r="L3109" s="3" t="s">
        <v>151</v>
      </c>
      <c r="M3109" s="3" t="str">
        <f>IF(shopping_behavior_updated[[#This Row],[Subscription Status]]="","desconocido",shopping_behavior_updated[[#This Row],[Subscription Status]])</f>
        <v>No</v>
      </c>
      <c r="N3109" s="3" t="s">
        <v>53</v>
      </c>
      <c r="O3109" s="3" t="s">
        <v>151</v>
      </c>
      <c r="P3109" s="3" t="s">
        <v>151</v>
      </c>
      <c r="Q3109" s="3">
        <v>18</v>
      </c>
      <c r="R3109" s="3" t="s">
        <v>38</v>
      </c>
      <c r="S3109" s="3" t="s">
        <v>75</v>
      </c>
      <c r="T3109" s="3">
        <f>COUNTBLANK(shopping_behavior_updated[Customer ID])</f>
        <v>0</v>
      </c>
      <c r="U3109" s="3">
        <f>IF(IFERROR(VLOOKUP(shopping_behavior_updated[[#This Row],[Customer ID]],A3110:$A$3902,1,FALSE),0),1,0)</f>
        <v>0</v>
      </c>
    </row>
    <row r="3110" spans="1:21" x14ac:dyDescent="0.2">
      <c r="A3110" s="3">
        <v>3109</v>
      </c>
      <c r="B3110" s="3">
        <v>50</v>
      </c>
      <c r="C3110" s="3" t="s">
        <v>152</v>
      </c>
      <c r="D3110" s="3" t="s">
        <v>124</v>
      </c>
      <c r="E3110" s="3" t="s">
        <v>20</v>
      </c>
      <c r="F3110" s="3">
        <v>69</v>
      </c>
      <c r="G3110" s="3" t="s">
        <v>46</v>
      </c>
      <c r="H3110" s="3" t="s">
        <v>43</v>
      </c>
      <c r="I3110" s="3" t="s">
        <v>72</v>
      </c>
      <c r="J3110" s="3" t="s">
        <v>56</v>
      </c>
      <c r="K3110" s="3">
        <v>32</v>
      </c>
      <c r="L3110" s="3" t="s">
        <v>151</v>
      </c>
      <c r="M3110" s="3" t="str">
        <f>IF(shopping_behavior_updated[[#This Row],[Subscription Status]]="","desconocido",shopping_behavior_updated[[#This Row],[Subscription Status]])</f>
        <v>No</v>
      </c>
      <c r="N3110" s="3" t="s">
        <v>69</v>
      </c>
      <c r="O3110" s="3" t="s">
        <v>151</v>
      </c>
      <c r="P3110" s="3" t="s">
        <v>151</v>
      </c>
      <c r="Q3110" s="3">
        <v>7</v>
      </c>
      <c r="R3110" s="3" t="s">
        <v>45</v>
      </c>
      <c r="S3110" s="3" t="s">
        <v>87</v>
      </c>
      <c r="T3110" s="3">
        <f>COUNTBLANK(shopping_behavior_updated[Customer ID])</f>
        <v>0</v>
      </c>
      <c r="U3110" s="3">
        <f>IF(IFERROR(VLOOKUP(shopping_behavior_updated[[#This Row],[Customer ID]],A3111:$A$3902,1,FALSE),0),1,0)</f>
        <v>0</v>
      </c>
    </row>
    <row r="3111" spans="1:21" x14ac:dyDescent="0.2">
      <c r="A3111" s="3">
        <v>3110</v>
      </c>
      <c r="B3111" s="3">
        <v>60</v>
      </c>
      <c r="C3111" s="3" t="s">
        <v>152</v>
      </c>
      <c r="D3111" s="3" t="s">
        <v>101</v>
      </c>
      <c r="E3111" s="3" t="s">
        <v>62</v>
      </c>
      <c r="F3111" s="3">
        <v>92</v>
      </c>
      <c r="G3111" s="3" t="s">
        <v>114</v>
      </c>
      <c r="H3111" s="3" t="s">
        <v>43</v>
      </c>
      <c r="I3111" s="3" t="s">
        <v>23</v>
      </c>
      <c r="J3111" s="3" t="s">
        <v>24</v>
      </c>
      <c r="K3111" s="3">
        <v>43</v>
      </c>
      <c r="L3111" s="3" t="s">
        <v>151</v>
      </c>
      <c r="M3111" s="3" t="str">
        <f>IF(shopping_behavior_updated[[#This Row],[Subscription Status]]="","desconocido",shopping_behavior_updated[[#This Row],[Subscription Status]])</f>
        <v>No</v>
      </c>
      <c r="N3111" s="3" t="s">
        <v>37</v>
      </c>
      <c r="O3111" s="3" t="s">
        <v>151</v>
      </c>
      <c r="P3111" s="3" t="s">
        <v>151</v>
      </c>
      <c r="Q3111" s="3">
        <v>47</v>
      </c>
      <c r="R3111" s="3" t="s">
        <v>74</v>
      </c>
      <c r="S3111" s="3" t="s">
        <v>28</v>
      </c>
      <c r="T3111" s="3">
        <f>COUNTBLANK(shopping_behavior_updated[Customer ID])</f>
        <v>0</v>
      </c>
      <c r="U3111" s="3">
        <f>IF(IFERROR(VLOOKUP(shopping_behavior_updated[[#This Row],[Customer ID]],A3112:$A$3902,1,FALSE),0),1,0)</f>
        <v>0</v>
      </c>
    </row>
    <row r="3112" spans="1:21" x14ac:dyDescent="0.2">
      <c r="A3112" s="3">
        <v>3111</v>
      </c>
      <c r="B3112" s="3">
        <v>19</v>
      </c>
      <c r="C3112" s="3" t="s">
        <v>152</v>
      </c>
      <c r="D3112" s="3" t="s">
        <v>65</v>
      </c>
      <c r="E3112" s="3" t="s">
        <v>66</v>
      </c>
      <c r="F3112" s="3">
        <v>46</v>
      </c>
      <c r="G3112" s="3" t="s">
        <v>104</v>
      </c>
      <c r="H3112" s="3" t="s">
        <v>22</v>
      </c>
      <c r="I3112" s="3" t="s">
        <v>92</v>
      </c>
      <c r="J3112" s="3" t="s">
        <v>56</v>
      </c>
      <c r="K3112" s="3">
        <v>46</v>
      </c>
      <c r="L3112" s="3" t="s">
        <v>151</v>
      </c>
      <c r="M3112" s="3" t="str">
        <f>IF(shopping_behavior_updated[[#This Row],[Subscription Status]]="","desconocido",shopping_behavior_updated[[#This Row],[Subscription Status]])</f>
        <v>No</v>
      </c>
      <c r="N3112" s="3" t="s">
        <v>44</v>
      </c>
      <c r="O3112" s="3" t="s">
        <v>151</v>
      </c>
      <c r="P3112" s="3" t="s">
        <v>151</v>
      </c>
      <c r="Q3112" s="3">
        <v>2</v>
      </c>
      <c r="R3112" s="3" t="s">
        <v>74</v>
      </c>
      <c r="S3112" s="3" t="s">
        <v>75</v>
      </c>
      <c r="T3112" s="3">
        <f>COUNTBLANK(shopping_behavior_updated[Customer ID])</f>
        <v>0</v>
      </c>
      <c r="U3112" s="3">
        <f>IF(IFERROR(VLOOKUP(shopping_behavior_updated[[#This Row],[Customer ID]],A3113:$A$3902,1,FALSE),0),1,0)</f>
        <v>0</v>
      </c>
    </row>
    <row r="3113" spans="1:21" x14ac:dyDescent="0.2">
      <c r="A3113" s="3">
        <v>3112</v>
      </c>
      <c r="B3113" s="3">
        <v>21</v>
      </c>
      <c r="C3113" s="3" t="s">
        <v>152</v>
      </c>
      <c r="D3113" s="3" t="s">
        <v>132</v>
      </c>
      <c r="E3113" s="3" t="s">
        <v>66</v>
      </c>
      <c r="F3113" s="3">
        <v>81</v>
      </c>
      <c r="G3113" s="3" t="s">
        <v>110</v>
      </c>
      <c r="H3113" s="3" t="s">
        <v>91</v>
      </c>
      <c r="I3113" s="3" t="s">
        <v>125</v>
      </c>
      <c r="J3113" s="3" t="s">
        <v>36</v>
      </c>
      <c r="K3113" s="3">
        <v>49</v>
      </c>
      <c r="L3113" s="3" t="s">
        <v>151</v>
      </c>
      <c r="M3113" s="3" t="str">
        <f>IF(shopping_behavior_updated[[#This Row],[Subscription Status]]="","desconocido",shopping_behavior_updated[[#This Row],[Subscription Status]])</f>
        <v>No</v>
      </c>
      <c r="N3113" s="3" t="s">
        <v>37</v>
      </c>
      <c r="O3113" s="3" t="s">
        <v>151</v>
      </c>
      <c r="P3113" s="3" t="s">
        <v>151</v>
      </c>
      <c r="Q3113" s="3">
        <v>25</v>
      </c>
      <c r="R3113" s="3" t="s">
        <v>85</v>
      </c>
      <c r="S3113" s="3" t="s">
        <v>57</v>
      </c>
      <c r="T3113" s="3">
        <f>COUNTBLANK(shopping_behavior_updated[Customer ID])</f>
        <v>0</v>
      </c>
      <c r="U3113" s="3">
        <f>IF(IFERROR(VLOOKUP(shopping_behavior_updated[[#This Row],[Customer ID]],A3114:$A$3902,1,FALSE),0),1,0)</f>
        <v>0</v>
      </c>
    </row>
    <row r="3114" spans="1:21" x14ac:dyDescent="0.2">
      <c r="A3114" s="3">
        <v>3113</v>
      </c>
      <c r="B3114" s="3">
        <v>19</v>
      </c>
      <c r="C3114" s="3" t="s">
        <v>152</v>
      </c>
      <c r="D3114" s="3" t="s">
        <v>19</v>
      </c>
      <c r="E3114" s="3" t="s">
        <v>20</v>
      </c>
      <c r="F3114" s="3">
        <v>97</v>
      </c>
      <c r="G3114" s="3" t="s">
        <v>104</v>
      </c>
      <c r="H3114" s="3" t="s">
        <v>35</v>
      </c>
      <c r="I3114" s="3" t="s">
        <v>95</v>
      </c>
      <c r="J3114" s="3" t="s">
        <v>56</v>
      </c>
      <c r="K3114" s="3">
        <v>38</v>
      </c>
      <c r="L3114" s="3" t="s">
        <v>151</v>
      </c>
      <c r="M3114" s="3" t="str">
        <f>IF(shopping_behavior_updated[[#This Row],[Subscription Status]]="","desconocido",shopping_behavior_updated[[#This Row],[Subscription Status]])</f>
        <v>No</v>
      </c>
      <c r="N3114" s="3" t="s">
        <v>26</v>
      </c>
      <c r="O3114" s="3" t="s">
        <v>151</v>
      </c>
      <c r="P3114" s="3" t="s">
        <v>151</v>
      </c>
      <c r="Q3114" s="3">
        <v>26</v>
      </c>
      <c r="R3114" s="3" t="s">
        <v>27</v>
      </c>
      <c r="S3114" s="3" t="s">
        <v>48</v>
      </c>
      <c r="T3114" s="3">
        <f>COUNTBLANK(shopping_behavior_updated[Customer ID])</f>
        <v>0</v>
      </c>
      <c r="U3114" s="3">
        <f>IF(IFERROR(VLOOKUP(shopping_behavior_updated[[#This Row],[Customer ID]],A3115:$A$3902,1,FALSE),0),1,0)</f>
        <v>0</v>
      </c>
    </row>
    <row r="3115" spans="1:21" x14ac:dyDescent="0.2">
      <c r="A3115" s="3">
        <v>3114</v>
      </c>
      <c r="B3115" s="3">
        <v>46</v>
      </c>
      <c r="C3115" s="3" t="s">
        <v>152</v>
      </c>
      <c r="D3115" s="3" t="s">
        <v>54</v>
      </c>
      <c r="E3115" s="3" t="s">
        <v>20</v>
      </c>
      <c r="F3115" s="3">
        <v>93</v>
      </c>
      <c r="G3115" s="3" t="s">
        <v>144</v>
      </c>
      <c r="H3115" s="3" t="s">
        <v>22</v>
      </c>
      <c r="I3115" s="3" t="s">
        <v>95</v>
      </c>
      <c r="J3115" s="3" t="s">
        <v>52</v>
      </c>
      <c r="K3115" s="3">
        <v>26</v>
      </c>
      <c r="L3115" s="3" t="s">
        <v>151</v>
      </c>
      <c r="M3115" s="3" t="str">
        <f>IF(shopping_behavior_updated[[#This Row],[Subscription Status]]="","desconocido",shopping_behavior_updated[[#This Row],[Subscription Status]])</f>
        <v>No</v>
      </c>
      <c r="N3115" s="3" t="s">
        <v>26</v>
      </c>
      <c r="O3115" s="3" t="s">
        <v>151</v>
      </c>
      <c r="P3115" s="3" t="s">
        <v>151</v>
      </c>
      <c r="Q3115" s="3">
        <v>2</v>
      </c>
      <c r="R3115" s="3" t="s">
        <v>85</v>
      </c>
      <c r="S3115" s="3" t="s">
        <v>39</v>
      </c>
      <c r="T3115" s="3">
        <f>COUNTBLANK(shopping_behavior_updated[Customer ID])</f>
        <v>0</v>
      </c>
      <c r="U3115" s="3">
        <f>IF(IFERROR(VLOOKUP(shopping_behavior_updated[[#This Row],[Customer ID]],A3116:$A$3902,1,FALSE),0),1,0)</f>
        <v>0</v>
      </c>
    </row>
    <row r="3116" spans="1:21" x14ac:dyDescent="0.2">
      <c r="A3116" s="3">
        <v>3115</v>
      </c>
      <c r="B3116" s="3">
        <v>21</v>
      </c>
      <c r="C3116" s="3" t="s">
        <v>152</v>
      </c>
      <c r="D3116" s="3" t="s">
        <v>65</v>
      </c>
      <c r="E3116" s="3" t="s">
        <v>66</v>
      </c>
      <c r="F3116" s="3">
        <v>56</v>
      </c>
      <c r="G3116" s="3" t="s">
        <v>71</v>
      </c>
      <c r="H3116" s="3" t="s">
        <v>43</v>
      </c>
      <c r="I3116" s="3" t="s">
        <v>77</v>
      </c>
      <c r="J3116" s="3" t="s">
        <v>36</v>
      </c>
      <c r="K3116" s="3">
        <v>47</v>
      </c>
      <c r="L3116" s="3" t="s">
        <v>151</v>
      </c>
      <c r="M3116" s="3" t="str">
        <f>IF(shopping_behavior_updated[[#This Row],[Subscription Status]]="","desconocido",shopping_behavior_updated[[#This Row],[Subscription Status]])</f>
        <v>No</v>
      </c>
      <c r="N3116" s="3" t="s">
        <v>73</v>
      </c>
      <c r="O3116" s="3" t="s">
        <v>151</v>
      </c>
      <c r="P3116" s="3" t="s">
        <v>151</v>
      </c>
      <c r="Q3116" s="3">
        <v>45</v>
      </c>
      <c r="R3116" s="3" t="s">
        <v>27</v>
      </c>
      <c r="S3116" s="3" t="s">
        <v>75</v>
      </c>
      <c r="T3116" s="3">
        <f>COUNTBLANK(shopping_behavior_updated[Customer ID])</f>
        <v>0</v>
      </c>
      <c r="U3116" s="3">
        <f>IF(IFERROR(VLOOKUP(shopping_behavior_updated[[#This Row],[Customer ID]],A3117:$A$3902,1,FALSE),0),1,0)</f>
        <v>0</v>
      </c>
    </row>
    <row r="3117" spans="1:21" x14ac:dyDescent="0.2">
      <c r="A3117" s="3">
        <v>3116</v>
      </c>
      <c r="B3117" s="3">
        <v>26</v>
      </c>
      <c r="C3117" s="3" t="s">
        <v>152</v>
      </c>
      <c r="D3117" s="3" t="s">
        <v>118</v>
      </c>
      <c r="E3117" s="3" t="s">
        <v>66</v>
      </c>
      <c r="F3117" s="3">
        <v>53</v>
      </c>
      <c r="G3117" s="3" t="s">
        <v>146</v>
      </c>
      <c r="H3117" s="3" t="s">
        <v>43</v>
      </c>
      <c r="I3117" s="3" t="s">
        <v>60</v>
      </c>
      <c r="J3117" s="3" t="s">
        <v>56</v>
      </c>
      <c r="K3117" s="3">
        <v>41</v>
      </c>
      <c r="L3117" s="3" t="s">
        <v>151</v>
      </c>
      <c r="M3117" s="3" t="str">
        <f>IF(shopping_behavior_updated[[#This Row],[Subscription Status]]="","desconocido",shopping_behavior_updated[[#This Row],[Subscription Status]])</f>
        <v>No</v>
      </c>
      <c r="N3117" s="3" t="s">
        <v>37</v>
      </c>
      <c r="O3117" s="3" t="s">
        <v>151</v>
      </c>
      <c r="P3117" s="3" t="s">
        <v>151</v>
      </c>
      <c r="Q3117" s="3">
        <v>9</v>
      </c>
      <c r="R3117" s="3" t="s">
        <v>74</v>
      </c>
      <c r="S3117" s="3" t="s">
        <v>75</v>
      </c>
      <c r="T3117" s="3">
        <f>COUNTBLANK(shopping_behavior_updated[Customer ID])</f>
        <v>0</v>
      </c>
      <c r="U3117" s="3">
        <f>IF(IFERROR(VLOOKUP(shopping_behavior_updated[[#This Row],[Customer ID]],A3118:$A$3902,1,FALSE),0),1,0)</f>
        <v>0</v>
      </c>
    </row>
    <row r="3118" spans="1:21" x14ac:dyDescent="0.2">
      <c r="A3118" s="3">
        <v>3117</v>
      </c>
      <c r="B3118" s="3">
        <v>50</v>
      </c>
      <c r="C3118" s="3" t="s">
        <v>152</v>
      </c>
      <c r="D3118" s="3" t="s">
        <v>61</v>
      </c>
      <c r="E3118" s="3" t="s">
        <v>62</v>
      </c>
      <c r="F3118" s="3">
        <v>66</v>
      </c>
      <c r="G3118" s="3" t="s">
        <v>55</v>
      </c>
      <c r="H3118" s="3" t="s">
        <v>22</v>
      </c>
      <c r="I3118" s="3" t="s">
        <v>23</v>
      </c>
      <c r="J3118" s="3" t="s">
        <v>36</v>
      </c>
      <c r="K3118" s="3">
        <v>37</v>
      </c>
      <c r="L3118" s="3" t="s">
        <v>151</v>
      </c>
      <c r="M3118" s="3" t="str">
        <f>IF(shopping_behavior_updated[[#This Row],[Subscription Status]]="","desconocido",shopping_behavior_updated[[#This Row],[Subscription Status]])</f>
        <v>No</v>
      </c>
      <c r="N3118" s="3" t="s">
        <v>73</v>
      </c>
      <c r="O3118" s="3" t="s">
        <v>151</v>
      </c>
      <c r="P3118" s="3" t="s">
        <v>151</v>
      </c>
      <c r="Q3118" s="3">
        <v>1</v>
      </c>
      <c r="R3118" s="3" t="s">
        <v>27</v>
      </c>
      <c r="S3118" s="3" t="s">
        <v>39</v>
      </c>
      <c r="T3118" s="3">
        <f>COUNTBLANK(shopping_behavior_updated[Customer ID])</f>
        <v>0</v>
      </c>
      <c r="U3118" s="3">
        <f>IF(IFERROR(VLOOKUP(shopping_behavior_updated[[#This Row],[Customer ID]],A3119:$A$3902,1,FALSE),0),1,0)</f>
        <v>0</v>
      </c>
    </row>
    <row r="3119" spans="1:21" x14ac:dyDescent="0.2">
      <c r="A3119" s="3">
        <v>3118</v>
      </c>
      <c r="B3119" s="3">
        <v>43</v>
      </c>
      <c r="C3119" s="3" t="s">
        <v>152</v>
      </c>
      <c r="D3119" s="3" t="s">
        <v>103</v>
      </c>
      <c r="E3119" s="3" t="s">
        <v>20</v>
      </c>
      <c r="F3119" s="3">
        <v>50</v>
      </c>
      <c r="G3119" s="3" t="s">
        <v>102</v>
      </c>
      <c r="H3119" s="3" t="s">
        <v>43</v>
      </c>
      <c r="I3119" s="3" t="s">
        <v>77</v>
      </c>
      <c r="J3119" s="3" t="s">
        <v>56</v>
      </c>
      <c r="K3119" s="3">
        <v>3</v>
      </c>
      <c r="L3119" s="3" t="s">
        <v>151</v>
      </c>
      <c r="M3119" s="3" t="str">
        <f>IF(shopping_behavior_updated[[#This Row],[Subscription Status]]="","desconocido",shopping_behavior_updated[[#This Row],[Subscription Status]])</f>
        <v>No</v>
      </c>
      <c r="N3119" s="3" t="s">
        <v>37</v>
      </c>
      <c r="O3119" s="3" t="s">
        <v>151</v>
      </c>
      <c r="P3119" s="3" t="s">
        <v>151</v>
      </c>
      <c r="Q3119" s="3">
        <v>4</v>
      </c>
      <c r="R3119" s="3" t="s">
        <v>45</v>
      </c>
      <c r="S3119" s="3" t="s">
        <v>75</v>
      </c>
      <c r="T3119" s="3">
        <f>COUNTBLANK(shopping_behavior_updated[Customer ID])</f>
        <v>0</v>
      </c>
      <c r="U3119" s="3">
        <f>IF(IFERROR(VLOOKUP(shopping_behavior_updated[[#This Row],[Customer ID]],A3120:$A$3902,1,FALSE),0),1,0)</f>
        <v>0</v>
      </c>
    </row>
    <row r="3120" spans="1:21" x14ac:dyDescent="0.2">
      <c r="A3120" s="3">
        <v>3119</v>
      </c>
      <c r="B3120" s="3">
        <v>61</v>
      </c>
      <c r="C3120" s="3" t="s">
        <v>152</v>
      </c>
      <c r="D3120" s="3" t="s">
        <v>58</v>
      </c>
      <c r="E3120" s="3" t="s">
        <v>20</v>
      </c>
      <c r="F3120" s="3">
        <v>97</v>
      </c>
      <c r="G3120" s="3" t="s">
        <v>140</v>
      </c>
      <c r="H3120" s="3" t="s">
        <v>22</v>
      </c>
      <c r="I3120" s="3" t="s">
        <v>143</v>
      </c>
      <c r="J3120" s="3" t="s">
        <v>52</v>
      </c>
      <c r="K3120" s="3">
        <v>47</v>
      </c>
      <c r="L3120" s="3" t="s">
        <v>151</v>
      </c>
      <c r="M3120" s="3" t="str">
        <f>IF(shopping_behavior_updated[[#This Row],[Subscription Status]]="","desconocido",shopping_behavior_updated[[#This Row],[Subscription Status]])</f>
        <v>No</v>
      </c>
      <c r="N3120" s="3" t="s">
        <v>53</v>
      </c>
      <c r="O3120" s="3" t="s">
        <v>151</v>
      </c>
      <c r="P3120" s="3" t="s">
        <v>151</v>
      </c>
      <c r="Q3120" s="3">
        <v>31</v>
      </c>
      <c r="R3120" s="3" t="s">
        <v>85</v>
      </c>
      <c r="S3120" s="3" t="s">
        <v>57</v>
      </c>
      <c r="T3120" s="3">
        <f>COUNTBLANK(shopping_behavior_updated[Customer ID])</f>
        <v>0</v>
      </c>
      <c r="U3120" s="3">
        <f>IF(IFERROR(VLOOKUP(shopping_behavior_updated[[#This Row],[Customer ID]],A3121:$A$3902,1,FALSE),0),1,0)</f>
        <v>0</v>
      </c>
    </row>
    <row r="3121" spans="1:21" x14ac:dyDescent="0.2">
      <c r="A3121" s="3">
        <v>3120</v>
      </c>
      <c r="B3121" s="3">
        <v>63</v>
      </c>
      <c r="C3121" s="3" t="s">
        <v>152</v>
      </c>
      <c r="D3121" s="3" t="s">
        <v>40</v>
      </c>
      <c r="E3121" s="3" t="s">
        <v>41</v>
      </c>
      <c r="F3121" s="3">
        <v>79</v>
      </c>
      <c r="G3121" s="3" t="s">
        <v>59</v>
      </c>
      <c r="H3121" s="3" t="s">
        <v>91</v>
      </c>
      <c r="I3121" s="3" t="s">
        <v>64</v>
      </c>
      <c r="J3121" s="3" t="s">
        <v>24</v>
      </c>
      <c r="K3121" s="3">
        <v>47</v>
      </c>
      <c r="L3121" s="3" t="s">
        <v>151</v>
      </c>
      <c r="M3121" s="3" t="str">
        <f>IF(shopping_behavior_updated[[#This Row],[Subscription Status]]="","desconocido",shopping_behavior_updated[[#This Row],[Subscription Status]])</f>
        <v>No</v>
      </c>
      <c r="N3121" s="3" t="s">
        <v>69</v>
      </c>
      <c r="O3121" s="3" t="s">
        <v>151</v>
      </c>
      <c r="P3121" s="3" t="s">
        <v>151</v>
      </c>
      <c r="Q3121" s="3">
        <v>21</v>
      </c>
      <c r="R3121" s="3" t="s">
        <v>38</v>
      </c>
      <c r="S3121" s="3" t="s">
        <v>96</v>
      </c>
      <c r="T3121" s="3">
        <f>COUNTBLANK(shopping_behavior_updated[Customer ID])</f>
        <v>0</v>
      </c>
      <c r="U3121" s="3">
        <f>IF(IFERROR(VLOOKUP(shopping_behavior_updated[[#This Row],[Customer ID]],A3122:$A$3902,1,FALSE),0),1,0)</f>
        <v>0</v>
      </c>
    </row>
    <row r="3122" spans="1:21" x14ac:dyDescent="0.2">
      <c r="A3122" s="3">
        <v>3121</v>
      </c>
      <c r="B3122" s="3">
        <v>46</v>
      </c>
      <c r="C3122" s="3" t="s">
        <v>152</v>
      </c>
      <c r="D3122" s="3" t="s">
        <v>54</v>
      </c>
      <c r="E3122" s="3" t="s">
        <v>20</v>
      </c>
      <c r="F3122" s="3">
        <v>76</v>
      </c>
      <c r="G3122" s="3" t="s">
        <v>59</v>
      </c>
      <c r="H3122" s="3" t="s">
        <v>43</v>
      </c>
      <c r="I3122" s="3" t="s">
        <v>135</v>
      </c>
      <c r="J3122" s="3" t="s">
        <v>56</v>
      </c>
      <c r="K3122" s="3">
        <v>4</v>
      </c>
      <c r="L3122" s="3" t="s">
        <v>151</v>
      </c>
      <c r="M3122" s="3" t="str">
        <f>IF(shopping_behavior_updated[[#This Row],[Subscription Status]]="","desconocido",shopping_behavior_updated[[#This Row],[Subscription Status]])</f>
        <v>No</v>
      </c>
      <c r="N3122" s="3" t="s">
        <v>73</v>
      </c>
      <c r="O3122" s="3" t="s">
        <v>151</v>
      </c>
      <c r="P3122" s="3" t="s">
        <v>151</v>
      </c>
      <c r="Q3122" s="3">
        <v>32</v>
      </c>
      <c r="R3122" s="3" t="s">
        <v>85</v>
      </c>
      <c r="S3122" s="3" t="s">
        <v>28</v>
      </c>
      <c r="T3122" s="3">
        <f>COUNTBLANK(shopping_behavior_updated[Customer ID])</f>
        <v>0</v>
      </c>
      <c r="U3122" s="3">
        <f>IF(IFERROR(VLOOKUP(shopping_behavior_updated[[#This Row],[Customer ID]],A3123:$A$3902,1,FALSE),0),1,0)</f>
        <v>0</v>
      </c>
    </row>
    <row r="3123" spans="1:21" x14ac:dyDescent="0.2">
      <c r="A3123" s="3">
        <v>3122</v>
      </c>
      <c r="B3123" s="3">
        <v>63</v>
      </c>
      <c r="C3123" s="3" t="s">
        <v>152</v>
      </c>
      <c r="D3123" s="3" t="s">
        <v>103</v>
      </c>
      <c r="E3123" s="3" t="s">
        <v>20</v>
      </c>
      <c r="F3123" s="3">
        <v>38</v>
      </c>
      <c r="G3123" s="3" t="s">
        <v>59</v>
      </c>
      <c r="H3123" s="3" t="s">
        <v>22</v>
      </c>
      <c r="I3123" s="3" t="s">
        <v>93</v>
      </c>
      <c r="J3123" s="3" t="s">
        <v>56</v>
      </c>
      <c r="K3123" s="3">
        <v>26</v>
      </c>
      <c r="L3123" s="3" t="s">
        <v>151</v>
      </c>
      <c r="M3123" s="3" t="str">
        <f>IF(shopping_behavior_updated[[#This Row],[Subscription Status]]="","desconocido",shopping_behavior_updated[[#This Row],[Subscription Status]])</f>
        <v>No</v>
      </c>
      <c r="N3123" s="3" t="s">
        <v>53</v>
      </c>
      <c r="O3123" s="3" t="s">
        <v>151</v>
      </c>
      <c r="P3123" s="3" t="s">
        <v>151</v>
      </c>
      <c r="Q3123" s="3">
        <v>16</v>
      </c>
      <c r="R3123" s="3" t="s">
        <v>27</v>
      </c>
      <c r="S3123" s="3" t="s">
        <v>39</v>
      </c>
      <c r="T3123" s="3">
        <f>COUNTBLANK(shopping_behavior_updated[Customer ID])</f>
        <v>0</v>
      </c>
      <c r="U3123" s="3">
        <f>IF(IFERROR(VLOOKUP(shopping_behavior_updated[[#This Row],[Customer ID]],A3124:$A$3902,1,FALSE),0),1,0)</f>
        <v>0</v>
      </c>
    </row>
    <row r="3124" spans="1:21" x14ac:dyDescent="0.2">
      <c r="A3124" s="3">
        <v>3123</v>
      </c>
      <c r="B3124" s="3">
        <v>23</v>
      </c>
      <c r="C3124" s="3" t="s">
        <v>152</v>
      </c>
      <c r="D3124" s="3" t="s">
        <v>124</v>
      </c>
      <c r="E3124" s="3" t="s">
        <v>20</v>
      </c>
      <c r="F3124" s="3">
        <v>45</v>
      </c>
      <c r="G3124" s="3" t="s">
        <v>141</v>
      </c>
      <c r="H3124" s="3" t="s">
        <v>43</v>
      </c>
      <c r="I3124" s="3" t="s">
        <v>68</v>
      </c>
      <c r="J3124" s="3" t="s">
        <v>56</v>
      </c>
      <c r="K3124" s="3">
        <v>3</v>
      </c>
      <c r="L3124" s="3" t="s">
        <v>151</v>
      </c>
      <c r="M3124" s="3" t="str">
        <f>IF(shopping_behavior_updated[[#This Row],[Subscription Status]]="","desconocido",shopping_behavior_updated[[#This Row],[Subscription Status]])</f>
        <v>No</v>
      </c>
      <c r="N3124" s="3" t="s">
        <v>26</v>
      </c>
      <c r="O3124" s="3" t="s">
        <v>151</v>
      </c>
      <c r="P3124" s="3" t="s">
        <v>151</v>
      </c>
      <c r="Q3124" s="3">
        <v>34</v>
      </c>
      <c r="R3124" s="3" t="s">
        <v>38</v>
      </c>
      <c r="S3124" s="3" t="s">
        <v>28</v>
      </c>
      <c r="T3124" s="3">
        <f>COUNTBLANK(shopping_behavior_updated[Customer ID])</f>
        <v>0</v>
      </c>
      <c r="U3124" s="3">
        <f>IF(IFERROR(VLOOKUP(shopping_behavior_updated[[#This Row],[Customer ID]],A3125:$A$3902,1,FALSE),0),1,0)</f>
        <v>0</v>
      </c>
    </row>
    <row r="3125" spans="1:21" x14ac:dyDescent="0.2">
      <c r="A3125" s="3">
        <v>3124</v>
      </c>
      <c r="B3125" s="3">
        <v>57</v>
      </c>
      <c r="C3125" s="3" t="s">
        <v>152</v>
      </c>
      <c r="D3125" s="3" t="s">
        <v>65</v>
      </c>
      <c r="E3125" s="3" t="s">
        <v>66</v>
      </c>
      <c r="F3125" s="3">
        <v>77</v>
      </c>
      <c r="G3125" s="3" t="s">
        <v>145</v>
      </c>
      <c r="H3125" s="3" t="s">
        <v>91</v>
      </c>
      <c r="I3125" s="3" t="s">
        <v>107</v>
      </c>
      <c r="J3125" s="3" t="s">
        <v>56</v>
      </c>
      <c r="K3125" s="3">
        <v>33</v>
      </c>
      <c r="L3125" s="3" t="s">
        <v>151</v>
      </c>
      <c r="M3125" s="3" t="str">
        <f>IF(shopping_behavior_updated[[#This Row],[Subscription Status]]="","desconocido",shopping_behavior_updated[[#This Row],[Subscription Status]])</f>
        <v>No</v>
      </c>
      <c r="N3125" s="3" t="s">
        <v>44</v>
      </c>
      <c r="O3125" s="3" t="s">
        <v>151</v>
      </c>
      <c r="P3125" s="3" t="s">
        <v>151</v>
      </c>
      <c r="Q3125" s="3">
        <v>40</v>
      </c>
      <c r="R3125" s="3" t="s">
        <v>27</v>
      </c>
      <c r="S3125" s="3" t="s">
        <v>75</v>
      </c>
      <c r="T3125" s="3">
        <f>COUNTBLANK(shopping_behavior_updated[Customer ID])</f>
        <v>0</v>
      </c>
      <c r="U3125" s="3">
        <f>IF(IFERROR(VLOOKUP(shopping_behavior_updated[[#This Row],[Customer ID]],A3126:$A$3902,1,FALSE),0),1,0)</f>
        <v>0</v>
      </c>
    </row>
    <row r="3126" spans="1:21" x14ac:dyDescent="0.2">
      <c r="A3126" s="3">
        <v>3125</v>
      </c>
      <c r="B3126" s="3">
        <v>57</v>
      </c>
      <c r="C3126" s="3" t="s">
        <v>152</v>
      </c>
      <c r="D3126" s="3" t="s">
        <v>105</v>
      </c>
      <c r="E3126" s="3" t="s">
        <v>66</v>
      </c>
      <c r="F3126" s="3">
        <v>51</v>
      </c>
      <c r="G3126" s="3" t="s">
        <v>98</v>
      </c>
      <c r="H3126" s="3" t="s">
        <v>43</v>
      </c>
      <c r="I3126" s="3" t="s">
        <v>99</v>
      </c>
      <c r="J3126" s="3" t="s">
        <v>52</v>
      </c>
      <c r="K3126" s="3">
        <v>34</v>
      </c>
      <c r="L3126" s="3" t="s">
        <v>151</v>
      </c>
      <c r="M3126" s="3" t="str">
        <f>IF(shopping_behavior_updated[[#This Row],[Subscription Status]]="","desconocido",shopping_behavior_updated[[#This Row],[Subscription Status]])</f>
        <v>No</v>
      </c>
      <c r="N3126" s="3" t="s">
        <v>53</v>
      </c>
      <c r="O3126" s="3" t="s">
        <v>151</v>
      </c>
      <c r="P3126" s="3" t="s">
        <v>151</v>
      </c>
      <c r="Q3126" s="3">
        <v>4</v>
      </c>
      <c r="R3126" s="3" t="s">
        <v>32</v>
      </c>
      <c r="S3126" s="3" t="s">
        <v>96</v>
      </c>
      <c r="T3126" s="3">
        <f>COUNTBLANK(shopping_behavior_updated[Customer ID])</f>
        <v>0</v>
      </c>
      <c r="U3126" s="3">
        <f>IF(IFERROR(VLOOKUP(shopping_behavior_updated[[#This Row],[Customer ID]],A3127:$A$3902,1,FALSE),0),1,0)</f>
        <v>0</v>
      </c>
    </row>
    <row r="3127" spans="1:21" x14ac:dyDescent="0.2">
      <c r="A3127" s="3">
        <v>3126</v>
      </c>
      <c r="B3127" s="3">
        <v>33</v>
      </c>
      <c r="C3127" s="3" t="s">
        <v>152</v>
      </c>
      <c r="D3127" s="3" t="s">
        <v>61</v>
      </c>
      <c r="E3127" s="3" t="s">
        <v>62</v>
      </c>
      <c r="F3127" s="3">
        <v>26</v>
      </c>
      <c r="G3127" s="3" t="s">
        <v>46</v>
      </c>
      <c r="H3127" s="3" t="s">
        <v>22</v>
      </c>
      <c r="I3127" s="3" t="s">
        <v>92</v>
      </c>
      <c r="J3127" s="3" t="s">
        <v>36</v>
      </c>
      <c r="K3127" s="3">
        <v>4</v>
      </c>
      <c r="L3127" s="3" t="s">
        <v>151</v>
      </c>
      <c r="M3127" s="3" t="str">
        <f>IF(shopping_behavior_updated[[#This Row],[Subscription Status]]="","desconocido",shopping_behavior_updated[[#This Row],[Subscription Status]])</f>
        <v>No</v>
      </c>
      <c r="N3127" s="3" t="s">
        <v>53</v>
      </c>
      <c r="O3127" s="3" t="s">
        <v>151</v>
      </c>
      <c r="P3127" s="3" t="s">
        <v>151</v>
      </c>
      <c r="Q3127" s="3">
        <v>3</v>
      </c>
      <c r="R3127" s="3" t="s">
        <v>32</v>
      </c>
      <c r="S3127" s="3" t="s">
        <v>57</v>
      </c>
      <c r="T3127" s="3">
        <f>COUNTBLANK(shopping_behavior_updated[Customer ID])</f>
        <v>0</v>
      </c>
      <c r="U3127" s="3">
        <f>IF(IFERROR(VLOOKUP(shopping_behavior_updated[[#This Row],[Customer ID]],A3128:$A$3902,1,FALSE),0),1,0)</f>
        <v>0</v>
      </c>
    </row>
    <row r="3128" spans="1:21" x14ac:dyDescent="0.2">
      <c r="A3128" s="3">
        <v>3127</v>
      </c>
      <c r="B3128" s="3">
        <v>57</v>
      </c>
      <c r="C3128" s="3" t="s">
        <v>152</v>
      </c>
      <c r="D3128" s="3" t="s">
        <v>88</v>
      </c>
      <c r="E3128" s="3" t="s">
        <v>66</v>
      </c>
      <c r="F3128" s="3">
        <v>76</v>
      </c>
      <c r="G3128" s="3" t="s">
        <v>30</v>
      </c>
      <c r="H3128" s="3" t="s">
        <v>22</v>
      </c>
      <c r="I3128" s="3" t="s">
        <v>92</v>
      </c>
      <c r="J3128" s="3" t="s">
        <v>24</v>
      </c>
      <c r="K3128" s="3">
        <v>26</v>
      </c>
      <c r="L3128" s="3" t="s">
        <v>151</v>
      </c>
      <c r="M3128" s="3" t="str">
        <f>IF(shopping_behavior_updated[[#This Row],[Subscription Status]]="","desconocido",shopping_behavior_updated[[#This Row],[Subscription Status]])</f>
        <v>No</v>
      </c>
      <c r="N3128" s="3" t="s">
        <v>73</v>
      </c>
      <c r="O3128" s="3" t="s">
        <v>151</v>
      </c>
      <c r="P3128" s="3" t="s">
        <v>151</v>
      </c>
      <c r="Q3128" s="3">
        <v>28</v>
      </c>
      <c r="R3128" s="3" t="s">
        <v>74</v>
      </c>
      <c r="S3128" s="3" t="s">
        <v>75</v>
      </c>
      <c r="T3128" s="3">
        <f>COUNTBLANK(shopping_behavior_updated[Customer ID])</f>
        <v>0</v>
      </c>
      <c r="U3128" s="3">
        <f>IF(IFERROR(VLOOKUP(shopping_behavior_updated[[#This Row],[Customer ID]],A3129:$A$3902,1,FALSE),0),1,0)</f>
        <v>0</v>
      </c>
    </row>
    <row r="3129" spans="1:21" x14ac:dyDescent="0.2">
      <c r="A3129" s="3">
        <v>3128</v>
      </c>
      <c r="B3129" s="3">
        <v>55</v>
      </c>
      <c r="C3129" s="3" t="s">
        <v>152</v>
      </c>
      <c r="D3129" s="3" t="s">
        <v>142</v>
      </c>
      <c r="E3129" s="3" t="s">
        <v>66</v>
      </c>
      <c r="F3129" s="3">
        <v>94</v>
      </c>
      <c r="G3129" s="3" t="s">
        <v>59</v>
      </c>
      <c r="H3129" s="3" t="s">
        <v>43</v>
      </c>
      <c r="I3129" s="3" t="s">
        <v>117</v>
      </c>
      <c r="J3129" s="3" t="s">
        <v>24</v>
      </c>
      <c r="K3129" s="3">
        <v>34</v>
      </c>
      <c r="L3129" s="3" t="s">
        <v>151</v>
      </c>
      <c r="M3129" s="3" t="str">
        <f>IF(shopping_behavior_updated[[#This Row],[Subscription Status]]="","desconocido",shopping_behavior_updated[[#This Row],[Subscription Status]])</f>
        <v>No</v>
      </c>
      <c r="N3129" s="3" t="s">
        <v>37</v>
      </c>
      <c r="O3129" s="3" t="s">
        <v>151</v>
      </c>
      <c r="P3129" s="3" t="s">
        <v>151</v>
      </c>
      <c r="Q3129" s="3">
        <v>43</v>
      </c>
      <c r="R3129" s="3" t="s">
        <v>38</v>
      </c>
      <c r="S3129" s="3" t="s">
        <v>96</v>
      </c>
      <c r="T3129" s="3">
        <f>COUNTBLANK(shopping_behavior_updated[Customer ID])</f>
        <v>0</v>
      </c>
      <c r="U3129" s="3">
        <f>IF(IFERROR(VLOOKUP(shopping_behavior_updated[[#This Row],[Customer ID]],A3130:$A$3902,1,FALSE),0),1,0)</f>
        <v>0</v>
      </c>
    </row>
    <row r="3130" spans="1:21" x14ac:dyDescent="0.2">
      <c r="A3130" s="3">
        <v>3129</v>
      </c>
      <c r="B3130" s="3">
        <v>65</v>
      </c>
      <c r="C3130" s="3" t="s">
        <v>152</v>
      </c>
      <c r="D3130" s="3" t="s">
        <v>101</v>
      </c>
      <c r="E3130" s="3" t="s">
        <v>62</v>
      </c>
      <c r="F3130" s="3">
        <v>32</v>
      </c>
      <c r="G3130" s="3" t="s">
        <v>71</v>
      </c>
      <c r="H3130" s="3" t="s">
        <v>35</v>
      </c>
      <c r="I3130" s="3" t="s">
        <v>125</v>
      </c>
      <c r="J3130" s="3" t="s">
        <v>56</v>
      </c>
      <c r="K3130" s="3">
        <v>44</v>
      </c>
      <c r="L3130" s="3" t="s">
        <v>151</v>
      </c>
      <c r="M3130" s="3" t="str">
        <f>IF(shopping_behavior_updated[[#This Row],[Subscription Status]]="","desconocido",shopping_behavior_updated[[#This Row],[Subscription Status]])</f>
        <v>No</v>
      </c>
      <c r="N3130" s="3" t="s">
        <v>53</v>
      </c>
      <c r="O3130" s="3" t="s">
        <v>151</v>
      </c>
      <c r="P3130" s="3" t="s">
        <v>151</v>
      </c>
      <c r="Q3130" s="3">
        <v>20</v>
      </c>
      <c r="R3130" s="3" t="s">
        <v>32</v>
      </c>
      <c r="S3130" s="3" t="s">
        <v>48</v>
      </c>
      <c r="T3130" s="3">
        <f>COUNTBLANK(shopping_behavior_updated[Customer ID])</f>
        <v>0</v>
      </c>
      <c r="U3130" s="3">
        <f>IF(IFERROR(VLOOKUP(shopping_behavior_updated[[#This Row],[Customer ID]],A3131:$A$3902,1,FALSE),0),1,0)</f>
        <v>0</v>
      </c>
    </row>
    <row r="3131" spans="1:21" x14ac:dyDescent="0.2">
      <c r="A3131" s="3">
        <v>3130</v>
      </c>
      <c r="B3131" s="3">
        <v>60</v>
      </c>
      <c r="C3131" s="3" t="s">
        <v>152</v>
      </c>
      <c r="D3131" s="3" t="s">
        <v>40</v>
      </c>
      <c r="E3131" s="3" t="s">
        <v>41</v>
      </c>
      <c r="F3131" s="3">
        <v>20</v>
      </c>
      <c r="G3131" s="3" t="s">
        <v>127</v>
      </c>
      <c r="H3131" s="3" t="s">
        <v>35</v>
      </c>
      <c r="I3131" s="3" t="s">
        <v>108</v>
      </c>
      <c r="J3131" s="3" t="s">
        <v>52</v>
      </c>
      <c r="K3131" s="3">
        <v>47</v>
      </c>
      <c r="L3131" s="3" t="s">
        <v>151</v>
      </c>
      <c r="M3131" s="3" t="str">
        <f>IF(shopping_behavior_updated[[#This Row],[Subscription Status]]="","desconocido",shopping_behavior_updated[[#This Row],[Subscription Status]])</f>
        <v>No</v>
      </c>
      <c r="N3131" s="3" t="s">
        <v>26</v>
      </c>
      <c r="O3131" s="3" t="s">
        <v>151</v>
      </c>
      <c r="P3131" s="3" t="s">
        <v>151</v>
      </c>
      <c r="Q3131" s="3">
        <v>40</v>
      </c>
      <c r="R3131" s="3" t="s">
        <v>27</v>
      </c>
      <c r="S3131" s="3" t="s">
        <v>96</v>
      </c>
      <c r="T3131" s="3">
        <f>COUNTBLANK(shopping_behavior_updated[Customer ID])</f>
        <v>0</v>
      </c>
      <c r="U3131" s="3">
        <f>IF(IFERROR(VLOOKUP(shopping_behavior_updated[[#This Row],[Customer ID]],A3132:$A$3902,1,FALSE),0),1,0)</f>
        <v>0</v>
      </c>
    </row>
    <row r="3132" spans="1:21" x14ac:dyDescent="0.2">
      <c r="A3132" s="3">
        <v>3131</v>
      </c>
      <c r="B3132" s="3">
        <v>52</v>
      </c>
      <c r="C3132" s="3" t="s">
        <v>152</v>
      </c>
      <c r="D3132" s="3" t="s">
        <v>94</v>
      </c>
      <c r="E3132" s="3" t="s">
        <v>20</v>
      </c>
      <c r="F3132" s="3">
        <v>20</v>
      </c>
      <c r="G3132" s="3" t="s">
        <v>128</v>
      </c>
      <c r="H3132" s="3" t="s">
        <v>43</v>
      </c>
      <c r="I3132" s="3" t="s">
        <v>133</v>
      </c>
      <c r="J3132" s="3" t="s">
        <v>52</v>
      </c>
      <c r="K3132" s="3">
        <v>45</v>
      </c>
      <c r="L3132" s="3" t="s">
        <v>151</v>
      </c>
      <c r="M3132" s="3" t="str">
        <f>IF(shopping_behavior_updated[[#This Row],[Subscription Status]]="","desconocido",shopping_behavior_updated[[#This Row],[Subscription Status]])</f>
        <v>No</v>
      </c>
      <c r="N3132" s="3" t="s">
        <v>73</v>
      </c>
      <c r="O3132" s="3" t="s">
        <v>151</v>
      </c>
      <c r="P3132" s="3" t="s">
        <v>151</v>
      </c>
      <c r="Q3132" s="3">
        <v>34</v>
      </c>
      <c r="R3132" s="3" t="s">
        <v>27</v>
      </c>
      <c r="S3132" s="3" t="s">
        <v>96</v>
      </c>
      <c r="T3132" s="3">
        <f>COUNTBLANK(shopping_behavior_updated[Customer ID])</f>
        <v>0</v>
      </c>
      <c r="U3132" s="3">
        <f>IF(IFERROR(VLOOKUP(shopping_behavior_updated[[#This Row],[Customer ID]],A3133:$A$3902,1,FALSE),0),1,0)</f>
        <v>0</v>
      </c>
    </row>
    <row r="3133" spans="1:21" x14ac:dyDescent="0.2">
      <c r="A3133" s="3">
        <v>3132</v>
      </c>
      <c r="B3133" s="3">
        <v>34</v>
      </c>
      <c r="C3133" s="3" t="s">
        <v>152</v>
      </c>
      <c r="D3133" s="3" t="s">
        <v>101</v>
      </c>
      <c r="E3133" s="3" t="s">
        <v>62</v>
      </c>
      <c r="F3133" s="3">
        <v>59</v>
      </c>
      <c r="G3133" s="3" t="s">
        <v>113</v>
      </c>
      <c r="H3133" s="3" t="s">
        <v>43</v>
      </c>
      <c r="I3133" s="3" t="s">
        <v>99</v>
      </c>
      <c r="J3133" s="3" t="s">
        <v>56</v>
      </c>
      <c r="K3133" s="3">
        <v>29</v>
      </c>
      <c r="L3133" s="3" t="s">
        <v>151</v>
      </c>
      <c r="M3133" s="3" t="str">
        <f>IF(shopping_behavior_updated[[#This Row],[Subscription Status]]="","desconocido",shopping_behavior_updated[[#This Row],[Subscription Status]])</f>
        <v>No</v>
      </c>
      <c r="N3133" s="3" t="s">
        <v>73</v>
      </c>
      <c r="O3133" s="3" t="s">
        <v>151</v>
      </c>
      <c r="P3133" s="3" t="s">
        <v>151</v>
      </c>
      <c r="Q3133" s="3">
        <v>11</v>
      </c>
      <c r="R3133" s="3" t="s">
        <v>74</v>
      </c>
      <c r="S3133" s="3" t="s">
        <v>96</v>
      </c>
      <c r="T3133" s="3">
        <f>COUNTBLANK(shopping_behavior_updated[Customer ID])</f>
        <v>0</v>
      </c>
      <c r="U3133" s="3">
        <f>IF(IFERROR(VLOOKUP(shopping_behavior_updated[[#This Row],[Customer ID]],A3134:$A$3902,1,FALSE),0),1,0)</f>
        <v>0</v>
      </c>
    </row>
    <row r="3134" spans="1:21" x14ac:dyDescent="0.2">
      <c r="A3134" s="3">
        <v>3133</v>
      </c>
      <c r="B3134" s="3">
        <v>33</v>
      </c>
      <c r="C3134" s="3" t="s">
        <v>152</v>
      </c>
      <c r="D3134" s="3" t="s">
        <v>29</v>
      </c>
      <c r="E3134" s="3" t="s">
        <v>20</v>
      </c>
      <c r="F3134" s="3">
        <v>97</v>
      </c>
      <c r="G3134" s="3" t="s">
        <v>150</v>
      </c>
      <c r="H3134" s="3" t="s">
        <v>43</v>
      </c>
      <c r="I3134" s="3" t="s">
        <v>133</v>
      </c>
      <c r="J3134" s="3" t="s">
        <v>52</v>
      </c>
      <c r="K3134" s="3">
        <v>42</v>
      </c>
      <c r="L3134" s="3" t="s">
        <v>151</v>
      </c>
      <c r="M3134" s="3" t="str">
        <f>IF(shopping_behavior_updated[[#This Row],[Subscription Status]]="","desconocido",shopping_behavior_updated[[#This Row],[Subscription Status]])</f>
        <v>No</v>
      </c>
      <c r="N3134" s="3" t="s">
        <v>26</v>
      </c>
      <c r="O3134" s="3" t="s">
        <v>151</v>
      </c>
      <c r="P3134" s="3" t="s">
        <v>151</v>
      </c>
      <c r="Q3134" s="3">
        <v>26</v>
      </c>
      <c r="R3134" s="3" t="s">
        <v>32</v>
      </c>
      <c r="S3134" s="3" t="s">
        <v>57</v>
      </c>
      <c r="T3134" s="3">
        <f>COUNTBLANK(shopping_behavior_updated[Customer ID])</f>
        <v>0</v>
      </c>
      <c r="U3134" s="3">
        <f>IF(IFERROR(VLOOKUP(shopping_behavior_updated[[#This Row],[Customer ID]],A3135:$A$3902,1,FALSE),0),1,0)</f>
        <v>0</v>
      </c>
    </row>
    <row r="3135" spans="1:21" x14ac:dyDescent="0.2">
      <c r="A3135" s="3">
        <v>3134</v>
      </c>
      <c r="B3135" s="3">
        <v>58</v>
      </c>
      <c r="C3135" s="3" t="s">
        <v>152</v>
      </c>
      <c r="D3135" s="3" t="s">
        <v>112</v>
      </c>
      <c r="E3135" s="3" t="s">
        <v>20</v>
      </c>
      <c r="F3135" s="3">
        <v>68</v>
      </c>
      <c r="G3135" s="3" t="s">
        <v>71</v>
      </c>
      <c r="H3135" s="3" t="s">
        <v>43</v>
      </c>
      <c r="I3135" s="3" t="s">
        <v>120</v>
      </c>
      <c r="J3135" s="3" t="s">
        <v>36</v>
      </c>
      <c r="K3135" s="3">
        <v>41</v>
      </c>
      <c r="L3135" s="3" t="s">
        <v>151</v>
      </c>
      <c r="M3135" s="3" t="str">
        <f>IF(shopping_behavior_updated[[#This Row],[Subscription Status]]="","desconocido",shopping_behavior_updated[[#This Row],[Subscription Status]])</f>
        <v>No</v>
      </c>
      <c r="N3135" s="3" t="s">
        <v>44</v>
      </c>
      <c r="O3135" s="3" t="s">
        <v>151</v>
      </c>
      <c r="P3135" s="3" t="s">
        <v>151</v>
      </c>
      <c r="Q3135" s="3">
        <v>29</v>
      </c>
      <c r="R3135" s="3" t="s">
        <v>32</v>
      </c>
      <c r="S3135" s="3" t="s">
        <v>75</v>
      </c>
      <c r="T3135" s="3">
        <f>COUNTBLANK(shopping_behavior_updated[Customer ID])</f>
        <v>0</v>
      </c>
      <c r="U3135" s="3">
        <f>IF(IFERROR(VLOOKUP(shopping_behavior_updated[[#This Row],[Customer ID]],A3136:$A$3902,1,FALSE),0),1,0)</f>
        <v>0</v>
      </c>
    </row>
    <row r="3136" spans="1:21" x14ac:dyDescent="0.2">
      <c r="A3136" s="3">
        <v>3135</v>
      </c>
      <c r="B3136" s="3">
        <v>35</v>
      </c>
      <c r="C3136" s="3" t="s">
        <v>152</v>
      </c>
      <c r="D3136" s="3" t="s">
        <v>136</v>
      </c>
      <c r="E3136" s="3" t="s">
        <v>41</v>
      </c>
      <c r="F3136" s="3">
        <v>66</v>
      </c>
      <c r="G3136" s="3" t="s">
        <v>21</v>
      </c>
      <c r="H3136" s="3" t="s">
        <v>22</v>
      </c>
      <c r="I3136" s="3" t="s">
        <v>23</v>
      </c>
      <c r="J3136" s="3" t="s">
        <v>36</v>
      </c>
      <c r="K3136" s="3">
        <v>44</v>
      </c>
      <c r="L3136" s="3" t="s">
        <v>151</v>
      </c>
      <c r="M3136" s="3" t="str">
        <f>IF(shopping_behavior_updated[[#This Row],[Subscription Status]]="","desconocido",shopping_behavior_updated[[#This Row],[Subscription Status]])</f>
        <v>No</v>
      </c>
      <c r="N3136" s="3" t="s">
        <v>73</v>
      </c>
      <c r="O3136" s="3" t="s">
        <v>151</v>
      </c>
      <c r="P3136" s="3" t="s">
        <v>151</v>
      </c>
      <c r="Q3136" s="3">
        <v>47</v>
      </c>
      <c r="R3136" s="3" t="s">
        <v>74</v>
      </c>
      <c r="S3136" s="3" t="s">
        <v>39</v>
      </c>
      <c r="T3136" s="3">
        <f>COUNTBLANK(shopping_behavior_updated[Customer ID])</f>
        <v>0</v>
      </c>
      <c r="U3136" s="3">
        <f>IF(IFERROR(VLOOKUP(shopping_behavior_updated[[#This Row],[Customer ID]],A3137:$A$3902,1,FALSE),0),1,0)</f>
        <v>0</v>
      </c>
    </row>
    <row r="3137" spans="1:21" x14ac:dyDescent="0.2">
      <c r="A3137" s="3">
        <v>3136</v>
      </c>
      <c r="B3137" s="3">
        <v>68</v>
      </c>
      <c r="C3137" s="3" t="s">
        <v>152</v>
      </c>
      <c r="D3137" s="3" t="s">
        <v>70</v>
      </c>
      <c r="E3137" s="3" t="s">
        <v>41</v>
      </c>
      <c r="F3137" s="3">
        <v>85</v>
      </c>
      <c r="G3137" s="3" t="s">
        <v>115</v>
      </c>
      <c r="H3137" s="3" t="s">
        <v>22</v>
      </c>
      <c r="I3137" s="3" t="s">
        <v>133</v>
      </c>
      <c r="J3137" s="3" t="s">
        <v>36</v>
      </c>
      <c r="K3137" s="3">
        <v>47</v>
      </c>
      <c r="L3137" s="3" t="s">
        <v>151</v>
      </c>
      <c r="M3137" s="3" t="str">
        <f>IF(shopping_behavior_updated[[#This Row],[Subscription Status]]="","desconocido",shopping_behavior_updated[[#This Row],[Subscription Status]])</f>
        <v>No</v>
      </c>
      <c r="N3137" s="3" t="s">
        <v>37</v>
      </c>
      <c r="O3137" s="3" t="s">
        <v>151</v>
      </c>
      <c r="P3137" s="3" t="s">
        <v>151</v>
      </c>
      <c r="Q3137" s="3">
        <v>48</v>
      </c>
      <c r="R3137" s="3" t="s">
        <v>27</v>
      </c>
      <c r="S3137" s="3" t="s">
        <v>28</v>
      </c>
      <c r="T3137" s="3">
        <f>COUNTBLANK(shopping_behavior_updated[Customer ID])</f>
        <v>0</v>
      </c>
      <c r="U3137" s="3">
        <f>IF(IFERROR(VLOOKUP(shopping_behavior_updated[[#This Row],[Customer ID]],A3138:$A$3902,1,FALSE),0),1,0)</f>
        <v>0</v>
      </c>
    </row>
    <row r="3138" spans="1:21" x14ac:dyDescent="0.2">
      <c r="A3138" s="3">
        <v>3137</v>
      </c>
      <c r="B3138" s="3">
        <v>58</v>
      </c>
      <c r="C3138" s="3" t="s">
        <v>152</v>
      </c>
      <c r="D3138" s="3" t="s">
        <v>86</v>
      </c>
      <c r="E3138" s="3" t="s">
        <v>20</v>
      </c>
      <c r="F3138" s="3">
        <v>32</v>
      </c>
      <c r="G3138" s="3" t="s">
        <v>147</v>
      </c>
      <c r="H3138" s="3" t="s">
        <v>43</v>
      </c>
      <c r="I3138" s="3" t="s">
        <v>23</v>
      </c>
      <c r="J3138" s="3" t="s">
        <v>56</v>
      </c>
      <c r="K3138" s="3">
        <v>31</v>
      </c>
      <c r="L3138" s="3" t="s">
        <v>151</v>
      </c>
      <c r="M3138" s="3" t="str">
        <f>IF(shopping_behavior_updated[[#This Row],[Subscription Status]]="","desconocido",shopping_behavior_updated[[#This Row],[Subscription Status]])</f>
        <v>No</v>
      </c>
      <c r="N3138" s="3" t="s">
        <v>44</v>
      </c>
      <c r="O3138" s="3" t="s">
        <v>151</v>
      </c>
      <c r="P3138" s="3" t="s">
        <v>151</v>
      </c>
      <c r="Q3138" s="3">
        <v>29</v>
      </c>
      <c r="R3138" s="3" t="s">
        <v>32</v>
      </c>
      <c r="S3138" s="3" t="s">
        <v>75</v>
      </c>
      <c r="T3138" s="3">
        <f>COUNTBLANK(shopping_behavior_updated[Customer ID])</f>
        <v>0</v>
      </c>
      <c r="U3138" s="3">
        <f>IF(IFERROR(VLOOKUP(shopping_behavior_updated[[#This Row],[Customer ID]],A3139:$A$3902,1,FALSE),0),1,0)</f>
        <v>0</v>
      </c>
    </row>
    <row r="3139" spans="1:21" x14ac:dyDescent="0.2">
      <c r="A3139" s="3">
        <v>3138</v>
      </c>
      <c r="B3139" s="3">
        <v>34</v>
      </c>
      <c r="C3139" s="3" t="s">
        <v>152</v>
      </c>
      <c r="D3139" s="3" t="s">
        <v>61</v>
      </c>
      <c r="E3139" s="3" t="s">
        <v>62</v>
      </c>
      <c r="F3139" s="3">
        <v>44</v>
      </c>
      <c r="G3139" s="3" t="s">
        <v>59</v>
      </c>
      <c r="H3139" s="3" t="s">
        <v>43</v>
      </c>
      <c r="I3139" s="3" t="s">
        <v>47</v>
      </c>
      <c r="J3139" s="3" t="s">
        <v>36</v>
      </c>
      <c r="K3139" s="3">
        <v>27</v>
      </c>
      <c r="L3139" s="3" t="s">
        <v>151</v>
      </c>
      <c r="M3139" s="3" t="str">
        <f>IF(shopping_behavior_updated[[#This Row],[Subscription Status]]="","desconocido",shopping_behavior_updated[[#This Row],[Subscription Status]])</f>
        <v>No</v>
      </c>
      <c r="N3139" s="3" t="s">
        <v>69</v>
      </c>
      <c r="O3139" s="3" t="s">
        <v>151</v>
      </c>
      <c r="P3139" s="3" t="s">
        <v>151</v>
      </c>
      <c r="Q3139" s="3">
        <v>14</v>
      </c>
      <c r="R3139" s="3" t="s">
        <v>74</v>
      </c>
      <c r="S3139" s="3" t="s">
        <v>87</v>
      </c>
      <c r="T3139" s="3">
        <f>COUNTBLANK(shopping_behavior_updated[Customer ID])</f>
        <v>0</v>
      </c>
      <c r="U3139" s="3">
        <f>IF(IFERROR(VLOOKUP(shopping_behavior_updated[[#This Row],[Customer ID]],A3140:$A$3902,1,FALSE),0),1,0)</f>
        <v>0</v>
      </c>
    </row>
    <row r="3140" spans="1:21" x14ac:dyDescent="0.2">
      <c r="A3140" s="3">
        <v>3139</v>
      </c>
      <c r="B3140" s="3">
        <v>47</v>
      </c>
      <c r="C3140" s="3" t="s">
        <v>152</v>
      </c>
      <c r="D3140" s="3" t="s">
        <v>19</v>
      </c>
      <c r="E3140" s="3" t="s">
        <v>20</v>
      </c>
      <c r="F3140" s="3">
        <v>95</v>
      </c>
      <c r="G3140" s="3" t="s">
        <v>21</v>
      </c>
      <c r="H3140" s="3" t="s">
        <v>22</v>
      </c>
      <c r="I3140" s="3" t="s">
        <v>23</v>
      </c>
      <c r="J3140" s="3" t="s">
        <v>56</v>
      </c>
      <c r="K3140" s="3">
        <v>46</v>
      </c>
      <c r="L3140" s="3" t="s">
        <v>151</v>
      </c>
      <c r="M3140" s="3" t="str">
        <f>IF(shopping_behavior_updated[[#This Row],[Subscription Status]]="","desconocido",shopping_behavior_updated[[#This Row],[Subscription Status]])</f>
        <v>No</v>
      </c>
      <c r="N3140" s="3" t="s">
        <v>44</v>
      </c>
      <c r="O3140" s="3" t="s">
        <v>151</v>
      </c>
      <c r="P3140" s="3" t="s">
        <v>151</v>
      </c>
      <c r="Q3140" s="3">
        <v>40</v>
      </c>
      <c r="R3140" s="3" t="s">
        <v>32</v>
      </c>
      <c r="S3140" s="3" t="s">
        <v>96</v>
      </c>
      <c r="T3140" s="3">
        <f>COUNTBLANK(shopping_behavior_updated[Customer ID])</f>
        <v>0</v>
      </c>
      <c r="U3140" s="3">
        <f>IF(IFERROR(VLOOKUP(shopping_behavior_updated[[#This Row],[Customer ID]],A3141:$A$3902,1,FALSE),0),1,0)</f>
        <v>0</v>
      </c>
    </row>
    <row r="3141" spans="1:21" x14ac:dyDescent="0.2">
      <c r="A3141" s="3">
        <v>3140</v>
      </c>
      <c r="B3141" s="3">
        <v>35</v>
      </c>
      <c r="C3141" s="3" t="s">
        <v>152</v>
      </c>
      <c r="D3141" s="3" t="s">
        <v>88</v>
      </c>
      <c r="E3141" s="3" t="s">
        <v>66</v>
      </c>
      <c r="F3141" s="3">
        <v>85</v>
      </c>
      <c r="G3141" s="3" t="s">
        <v>141</v>
      </c>
      <c r="H3141" s="3" t="s">
        <v>43</v>
      </c>
      <c r="I3141" s="3" t="s">
        <v>77</v>
      </c>
      <c r="J3141" s="3" t="s">
        <v>24</v>
      </c>
      <c r="K3141" s="3">
        <v>44</v>
      </c>
      <c r="L3141" s="3" t="s">
        <v>151</v>
      </c>
      <c r="M3141" s="3" t="str">
        <f>IF(shopping_behavior_updated[[#This Row],[Subscription Status]]="","desconocido",shopping_behavior_updated[[#This Row],[Subscription Status]])</f>
        <v>No</v>
      </c>
      <c r="N3141" s="3" t="s">
        <v>44</v>
      </c>
      <c r="O3141" s="3" t="s">
        <v>151</v>
      </c>
      <c r="P3141" s="3" t="s">
        <v>151</v>
      </c>
      <c r="Q3141" s="3">
        <v>4</v>
      </c>
      <c r="R3141" s="3" t="s">
        <v>27</v>
      </c>
      <c r="S3141" s="3" t="s">
        <v>39</v>
      </c>
      <c r="T3141" s="3">
        <f>COUNTBLANK(shopping_behavior_updated[Customer ID])</f>
        <v>0</v>
      </c>
      <c r="U3141" s="3">
        <f>IF(IFERROR(VLOOKUP(shopping_behavior_updated[[#This Row],[Customer ID]],A3142:$A$3902,1,FALSE),0),1,0)</f>
        <v>0</v>
      </c>
    </row>
    <row r="3142" spans="1:21" x14ac:dyDescent="0.2">
      <c r="A3142" s="3">
        <v>3141</v>
      </c>
      <c r="B3142" s="3">
        <v>34</v>
      </c>
      <c r="C3142" s="3" t="s">
        <v>152</v>
      </c>
      <c r="D3142" s="3" t="s">
        <v>142</v>
      </c>
      <c r="E3142" s="3" t="s">
        <v>66</v>
      </c>
      <c r="F3142" s="3">
        <v>44</v>
      </c>
      <c r="G3142" s="3" t="s">
        <v>119</v>
      </c>
      <c r="H3142" s="3" t="s">
        <v>91</v>
      </c>
      <c r="I3142" s="3" t="s">
        <v>99</v>
      </c>
      <c r="J3142" s="3" t="s">
        <v>52</v>
      </c>
      <c r="K3142" s="3">
        <v>46</v>
      </c>
      <c r="L3142" s="3" t="s">
        <v>151</v>
      </c>
      <c r="M3142" s="3" t="str">
        <f>IF(shopping_behavior_updated[[#This Row],[Subscription Status]]="","desconocido",shopping_behavior_updated[[#This Row],[Subscription Status]])</f>
        <v>No</v>
      </c>
      <c r="N3142" s="3" t="s">
        <v>37</v>
      </c>
      <c r="O3142" s="3" t="s">
        <v>151</v>
      </c>
      <c r="P3142" s="3" t="s">
        <v>151</v>
      </c>
      <c r="Q3142" s="3">
        <v>37</v>
      </c>
      <c r="R3142" s="3" t="s">
        <v>74</v>
      </c>
      <c r="S3142" s="3" t="s">
        <v>39</v>
      </c>
      <c r="T3142" s="3">
        <f>COUNTBLANK(shopping_behavior_updated[Customer ID])</f>
        <v>0</v>
      </c>
      <c r="U3142" s="3">
        <f>IF(IFERROR(VLOOKUP(shopping_behavior_updated[[#This Row],[Customer ID]],A3143:$A$3902,1,FALSE),0),1,0)</f>
        <v>0</v>
      </c>
    </row>
    <row r="3143" spans="1:21" x14ac:dyDescent="0.2">
      <c r="A3143" s="3">
        <v>3142</v>
      </c>
      <c r="B3143" s="3">
        <v>36</v>
      </c>
      <c r="C3143" s="3" t="s">
        <v>152</v>
      </c>
      <c r="D3143" s="3" t="s">
        <v>88</v>
      </c>
      <c r="E3143" s="3" t="s">
        <v>66</v>
      </c>
      <c r="F3143" s="3">
        <v>30</v>
      </c>
      <c r="G3143" s="3" t="s">
        <v>90</v>
      </c>
      <c r="H3143" s="3" t="s">
        <v>35</v>
      </c>
      <c r="I3143" s="3" t="s">
        <v>99</v>
      </c>
      <c r="J3143" s="3" t="s">
        <v>24</v>
      </c>
      <c r="K3143" s="3">
        <v>49</v>
      </c>
      <c r="L3143" s="3" t="s">
        <v>151</v>
      </c>
      <c r="M3143" s="3" t="str">
        <f>IF(shopping_behavior_updated[[#This Row],[Subscription Status]]="","desconocido",shopping_behavior_updated[[#This Row],[Subscription Status]])</f>
        <v>No</v>
      </c>
      <c r="N3143" s="3" t="s">
        <v>26</v>
      </c>
      <c r="O3143" s="3" t="s">
        <v>151</v>
      </c>
      <c r="P3143" s="3" t="s">
        <v>151</v>
      </c>
      <c r="Q3143" s="3">
        <v>47</v>
      </c>
      <c r="R3143" s="3" t="s">
        <v>38</v>
      </c>
      <c r="S3143" s="3" t="s">
        <v>75</v>
      </c>
      <c r="T3143" s="3">
        <f>COUNTBLANK(shopping_behavior_updated[Customer ID])</f>
        <v>0</v>
      </c>
      <c r="U3143" s="3">
        <f>IF(IFERROR(VLOOKUP(shopping_behavior_updated[[#This Row],[Customer ID]],A3144:$A$3902,1,FALSE),0),1,0)</f>
        <v>0</v>
      </c>
    </row>
    <row r="3144" spans="1:21" x14ac:dyDescent="0.2">
      <c r="A3144" s="3">
        <v>3143</v>
      </c>
      <c r="B3144" s="3">
        <v>23</v>
      </c>
      <c r="C3144" s="3" t="s">
        <v>152</v>
      </c>
      <c r="D3144" s="3" t="s">
        <v>49</v>
      </c>
      <c r="E3144" s="3" t="s">
        <v>41</v>
      </c>
      <c r="F3144" s="3">
        <v>21</v>
      </c>
      <c r="G3144" s="3" t="s">
        <v>110</v>
      </c>
      <c r="H3144" s="3" t="s">
        <v>22</v>
      </c>
      <c r="I3144" s="3" t="s">
        <v>135</v>
      </c>
      <c r="J3144" s="3" t="s">
        <v>24</v>
      </c>
      <c r="K3144" s="3">
        <v>4</v>
      </c>
      <c r="L3144" s="3" t="s">
        <v>151</v>
      </c>
      <c r="M3144" s="3" t="str">
        <f>IF(shopping_behavior_updated[[#This Row],[Subscription Status]]="","desconocido",shopping_behavior_updated[[#This Row],[Subscription Status]])</f>
        <v>No</v>
      </c>
      <c r="N3144" s="3" t="s">
        <v>69</v>
      </c>
      <c r="O3144" s="3" t="s">
        <v>151</v>
      </c>
      <c r="P3144" s="3" t="s">
        <v>151</v>
      </c>
      <c r="Q3144" s="3">
        <v>1</v>
      </c>
      <c r="R3144" s="3" t="s">
        <v>27</v>
      </c>
      <c r="S3144" s="3" t="s">
        <v>57</v>
      </c>
      <c r="T3144" s="3">
        <f>COUNTBLANK(shopping_behavior_updated[Customer ID])</f>
        <v>0</v>
      </c>
      <c r="U3144" s="3">
        <f>IF(IFERROR(VLOOKUP(shopping_behavior_updated[[#This Row],[Customer ID]],A3145:$A$3902,1,FALSE),0),1,0)</f>
        <v>0</v>
      </c>
    </row>
    <row r="3145" spans="1:21" x14ac:dyDescent="0.2">
      <c r="A3145" s="3">
        <v>3144</v>
      </c>
      <c r="B3145" s="3">
        <v>68</v>
      </c>
      <c r="C3145" s="3" t="s">
        <v>152</v>
      </c>
      <c r="D3145" s="3" t="s">
        <v>103</v>
      </c>
      <c r="E3145" s="3" t="s">
        <v>20</v>
      </c>
      <c r="F3145" s="3">
        <v>22</v>
      </c>
      <c r="G3145" s="3" t="s">
        <v>116</v>
      </c>
      <c r="H3145" s="3" t="s">
        <v>43</v>
      </c>
      <c r="I3145" s="3" t="s">
        <v>72</v>
      </c>
      <c r="J3145" s="3" t="s">
        <v>52</v>
      </c>
      <c r="K3145" s="3">
        <v>29</v>
      </c>
      <c r="L3145" s="3" t="s">
        <v>151</v>
      </c>
      <c r="M3145" s="3" t="str">
        <f>IF(shopping_behavior_updated[[#This Row],[Subscription Status]]="","desconocido",shopping_behavior_updated[[#This Row],[Subscription Status]])</f>
        <v>No</v>
      </c>
      <c r="N3145" s="3" t="s">
        <v>73</v>
      </c>
      <c r="O3145" s="3" t="s">
        <v>151</v>
      </c>
      <c r="P3145" s="3" t="s">
        <v>151</v>
      </c>
      <c r="Q3145" s="3">
        <v>26</v>
      </c>
      <c r="R3145" s="3" t="s">
        <v>32</v>
      </c>
      <c r="S3145" s="3" t="s">
        <v>57</v>
      </c>
      <c r="T3145" s="3">
        <f>COUNTBLANK(shopping_behavior_updated[Customer ID])</f>
        <v>0</v>
      </c>
      <c r="U3145" s="3">
        <f>IF(IFERROR(VLOOKUP(shopping_behavior_updated[[#This Row],[Customer ID]],A3146:$A$3902,1,FALSE),0),1,0)</f>
        <v>0</v>
      </c>
    </row>
    <row r="3146" spans="1:21" x14ac:dyDescent="0.2">
      <c r="A3146" s="3">
        <v>3145</v>
      </c>
      <c r="B3146" s="3">
        <v>23</v>
      </c>
      <c r="C3146" s="3" t="s">
        <v>152</v>
      </c>
      <c r="D3146" s="3" t="s">
        <v>136</v>
      </c>
      <c r="E3146" s="3" t="s">
        <v>41</v>
      </c>
      <c r="F3146" s="3">
        <v>70</v>
      </c>
      <c r="G3146" s="3" t="s">
        <v>30</v>
      </c>
      <c r="H3146" s="3" t="s">
        <v>22</v>
      </c>
      <c r="I3146" s="3" t="s">
        <v>117</v>
      </c>
      <c r="J3146" s="3" t="s">
        <v>36</v>
      </c>
      <c r="K3146" s="3">
        <v>26</v>
      </c>
      <c r="L3146" s="3" t="s">
        <v>151</v>
      </c>
      <c r="M3146" s="3" t="str">
        <f>IF(shopping_behavior_updated[[#This Row],[Subscription Status]]="","desconocido",shopping_behavior_updated[[#This Row],[Subscription Status]])</f>
        <v>No</v>
      </c>
      <c r="N3146" s="3" t="s">
        <v>37</v>
      </c>
      <c r="O3146" s="3" t="s">
        <v>151</v>
      </c>
      <c r="P3146" s="3" t="s">
        <v>151</v>
      </c>
      <c r="Q3146" s="3">
        <v>12</v>
      </c>
      <c r="R3146" s="3" t="s">
        <v>85</v>
      </c>
      <c r="S3146" s="3" t="s">
        <v>57</v>
      </c>
      <c r="T3146" s="3">
        <f>COUNTBLANK(shopping_behavior_updated[Customer ID])</f>
        <v>0</v>
      </c>
      <c r="U3146" s="3">
        <f>IF(IFERROR(VLOOKUP(shopping_behavior_updated[[#This Row],[Customer ID]],A3147:$A$3902,1,FALSE),0),1,0)</f>
        <v>0</v>
      </c>
    </row>
    <row r="3147" spans="1:21" x14ac:dyDescent="0.2">
      <c r="A3147" s="3">
        <v>3146</v>
      </c>
      <c r="B3147" s="3">
        <v>57</v>
      </c>
      <c r="C3147" s="3" t="s">
        <v>152</v>
      </c>
      <c r="D3147" s="3" t="s">
        <v>65</v>
      </c>
      <c r="E3147" s="3" t="s">
        <v>66</v>
      </c>
      <c r="F3147" s="3">
        <v>29</v>
      </c>
      <c r="G3147" s="3" t="s">
        <v>104</v>
      </c>
      <c r="H3147" s="3" t="s">
        <v>91</v>
      </c>
      <c r="I3147" s="3" t="s">
        <v>72</v>
      </c>
      <c r="J3147" s="3" t="s">
        <v>36</v>
      </c>
      <c r="K3147" s="3">
        <v>46</v>
      </c>
      <c r="L3147" s="3" t="s">
        <v>151</v>
      </c>
      <c r="M3147" s="3" t="str">
        <f>IF(shopping_behavior_updated[[#This Row],[Subscription Status]]="","desconocido",shopping_behavior_updated[[#This Row],[Subscription Status]])</f>
        <v>No</v>
      </c>
      <c r="N3147" s="3" t="s">
        <v>53</v>
      </c>
      <c r="O3147" s="3" t="s">
        <v>151</v>
      </c>
      <c r="P3147" s="3" t="s">
        <v>151</v>
      </c>
      <c r="Q3147" s="3">
        <v>16</v>
      </c>
      <c r="R3147" s="3" t="s">
        <v>45</v>
      </c>
      <c r="S3147" s="3" t="s">
        <v>28</v>
      </c>
      <c r="T3147" s="3">
        <f>COUNTBLANK(shopping_behavior_updated[Customer ID])</f>
        <v>0</v>
      </c>
      <c r="U3147" s="3">
        <f>IF(IFERROR(VLOOKUP(shopping_behavior_updated[[#This Row],[Customer ID]],A3148:$A$3902,1,FALSE),0),1,0)</f>
        <v>0</v>
      </c>
    </row>
    <row r="3148" spans="1:21" x14ac:dyDescent="0.2">
      <c r="A3148" s="3">
        <v>3147</v>
      </c>
      <c r="B3148" s="3">
        <v>21</v>
      </c>
      <c r="C3148" s="3" t="s">
        <v>152</v>
      </c>
      <c r="D3148" s="3" t="s">
        <v>54</v>
      </c>
      <c r="E3148" s="3" t="s">
        <v>20</v>
      </c>
      <c r="F3148" s="3">
        <v>83</v>
      </c>
      <c r="G3148" s="3" t="s">
        <v>140</v>
      </c>
      <c r="H3148" s="3" t="s">
        <v>35</v>
      </c>
      <c r="I3148" s="3" t="s">
        <v>133</v>
      </c>
      <c r="J3148" s="3" t="s">
        <v>24</v>
      </c>
      <c r="K3148" s="3">
        <v>49</v>
      </c>
      <c r="L3148" s="3" t="s">
        <v>151</v>
      </c>
      <c r="M3148" s="3" t="str">
        <f>IF(shopping_behavior_updated[[#This Row],[Subscription Status]]="","desconocido",shopping_behavior_updated[[#This Row],[Subscription Status]])</f>
        <v>No</v>
      </c>
      <c r="N3148" s="3" t="s">
        <v>37</v>
      </c>
      <c r="O3148" s="3" t="s">
        <v>151</v>
      </c>
      <c r="P3148" s="3" t="s">
        <v>151</v>
      </c>
      <c r="Q3148" s="3">
        <v>19</v>
      </c>
      <c r="R3148" s="3" t="s">
        <v>45</v>
      </c>
      <c r="S3148" s="3" t="s">
        <v>48</v>
      </c>
      <c r="T3148" s="3">
        <f>COUNTBLANK(shopping_behavior_updated[Customer ID])</f>
        <v>0</v>
      </c>
      <c r="U3148" s="3">
        <f>IF(IFERROR(VLOOKUP(shopping_behavior_updated[[#This Row],[Customer ID]],A3149:$A$3902,1,FALSE),0),1,0)</f>
        <v>0</v>
      </c>
    </row>
    <row r="3149" spans="1:21" x14ac:dyDescent="0.2">
      <c r="A3149" s="3">
        <v>3148</v>
      </c>
      <c r="B3149" s="3">
        <v>45</v>
      </c>
      <c r="C3149" s="3" t="s">
        <v>152</v>
      </c>
      <c r="D3149" s="3" t="s">
        <v>29</v>
      </c>
      <c r="E3149" s="3" t="s">
        <v>20</v>
      </c>
      <c r="F3149" s="3">
        <v>99</v>
      </c>
      <c r="G3149" s="3" t="s">
        <v>113</v>
      </c>
      <c r="H3149" s="3" t="s">
        <v>43</v>
      </c>
      <c r="I3149" s="3" t="s">
        <v>68</v>
      </c>
      <c r="J3149" s="3" t="s">
        <v>24</v>
      </c>
      <c r="K3149" s="3">
        <v>43</v>
      </c>
      <c r="L3149" s="3" t="s">
        <v>151</v>
      </c>
      <c r="M3149" s="3" t="str">
        <f>IF(shopping_behavior_updated[[#This Row],[Subscription Status]]="","desconocido",shopping_behavior_updated[[#This Row],[Subscription Status]])</f>
        <v>No</v>
      </c>
      <c r="N3149" s="3" t="s">
        <v>26</v>
      </c>
      <c r="O3149" s="3" t="s">
        <v>151</v>
      </c>
      <c r="P3149" s="3" t="s">
        <v>151</v>
      </c>
      <c r="Q3149" s="3">
        <v>21</v>
      </c>
      <c r="R3149" s="3" t="s">
        <v>38</v>
      </c>
      <c r="S3149" s="3" t="s">
        <v>39</v>
      </c>
      <c r="T3149" s="3">
        <f>COUNTBLANK(shopping_behavior_updated[Customer ID])</f>
        <v>0</v>
      </c>
      <c r="U3149" s="3">
        <f>IF(IFERROR(VLOOKUP(shopping_behavior_updated[[#This Row],[Customer ID]],A3150:$A$3902,1,FALSE),0),1,0)</f>
        <v>0</v>
      </c>
    </row>
    <row r="3150" spans="1:21" x14ac:dyDescent="0.2">
      <c r="A3150" s="3">
        <v>3149</v>
      </c>
      <c r="B3150" s="3">
        <v>37</v>
      </c>
      <c r="C3150" s="3" t="s">
        <v>152</v>
      </c>
      <c r="D3150" s="3" t="s">
        <v>58</v>
      </c>
      <c r="E3150" s="3" t="s">
        <v>20</v>
      </c>
      <c r="F3150" s="3">
        <v>35</v>
      </c>
      <c r="G3150" s="3" t="s">
        <v>63</v>
      </c>
      <c r="H3150" s="3" t="s">
        <v>22</v>
      </c>
      <c r="I3150" s="3" t="s">
        <v>72</v>
      </c>
      <c r="J3150" s="3" t="s">
        <v>56</v>
      </c>
      <c r="K3150" s="3">
        <v>43</v>
      </c>
      <c r="L3150" s="3" t="s">
        <v>151</v>
      </c>
      <c r="M3150" s="3" t="str">
        <f>IF(shopping_behavior_updated[[#This Row],[Subscription Status]]="","desconocido",shopping_behavior_updated[[#This Row],[Subscription Status]])</f>
        <v>No</v>
      </c>
      <c r="N3150" s="3" t="s">
        <v>37</v>
      </c>
      <c r="O3150" s="3" t="s">
        <v>151</v>
      </c>
      <c r="P3150" s="3" t="s">
        <v>151</v>
      </c>
      <c r="Q3150" s="3">
        <v>15</v>
      </c>
      <c r="R3150" s="3" t="s">
        <v>27</v>
      </c>
      <c r="S3150" s="3" t="s">
        <v>39</v>
      </c>
      <c r="T3150" s="3">
        <f>COUNTBLANK(shopping_behavior_updated[Customer ID])</f>
        <v>0</v>
      </c>
      <c r="U3150" s="3">
        <f>IF(IFERROR(VLOOKUP(shopping_behavior_updated[[#This Row],[Customer ID]],A3151:$A$3902,1,FALSE),0),1,0)</f>
        <v>0</v>
      </c>
    </row>
    <row r="3151" spans="1:21" x14ac:dyDescent="0.2">
      <c r="A3151" s="3">
        <v>3150</v>
      </c>
      <c r="B3151" s="3">
        <v>18</v>
      </c>
      <c r="C3151" s="3" t="s">
        <v>152</v>
      </c>
      <c r="D3151" s="3" t="s">
        <v>132</v>
      </c>
      <c r="E3151" s="3" t="s">
        <v>66</v>
      </c>
      <c r="F3151" s="3">
        <v>40</v>
      </c>
      <c r="G3151" s="3" t="s">
        <v>97</v>
      </c>
      <c r="H3151" s="3" t="s">
        <v>43</v>
      </c>
      <c r="I3151" s="3" t="s">
        <v>92</v>
      </c>
      <c r="J3151" s="3" t="s">
        <v>24</v>
      </c>
      <c r="K3151" s="3">
        <v>46</v>
      </c>
      <c r="L3151" s="3" t="s">
        <v>151</v>
      </c>
      <c r="M3151" s="3" t="str">
        <f>IF(shopping_behavior_updated[[#This Row],[Subscription Status]]="","desconocido",shopping_behavior_updated[[#This Row],[Subscription Status]])</f>
        <v>No</v>
      </c>
      <c r="N3151" s="3" t="s">
        <v>37</v>
      </c>
      <c r="O3151" s="3" t="s">
        <v>151</v>
      </c>
      <c r="P3151" s="3" t="s">
        <v>151</v>
      </c>
      <c r="Q3151" s="3">
        <v>9</v>
      </c>
      <c r="R3151" s="3" t="s">
        <v>27</v>
      </c>
      <c r="S3151" s="3" t="s">
        <v>48</v>
      </c>
      <c r="T3151" s="3">
        <f>COUNTBLANK(shopping_behavior_updated[Customer ID])</f>
        <v>0</v>
      </c>
      <c r="U3151" s="3">
        <f>IF(IFERROR(VLOOKUP(shopping_behavior_updated[[#This Row],[Customer ID]],A3152:$A$3902,1,FALSE),0),1,0)</f>
        <v>0</v>
      </c>
    </row>
    <row r="3152" spans="1:21" x14ac:dyDescent="0.2">
      <c r="A3152" s="3">
        <v>3151</v>
      </c>
      <c r="B3152" s="3">
        <v>55</v>
      </c>
      <c r="C3152" s="3" t="s">
        <v>152</v>
      </c>
      <c r="D3152" s="3" t="s">
        <v>19</v>
      </c>
      <c r="E3152" s="3" t="s">
        <v>20</v>
      </c>
      <c r="F3152" s="3">
        <v>25</v>
      </c>
      <c r="G3152" s="3" t="s">
        <v>141</v>
      </c>
      <c r="H3152" s="3" t="s">
        <v>43</v>
      </c>
      <c r="I3152" s="3" t="s">
        <v>99</v>
      </c>
      <c r="J3152" s="3" t="s">
        <v>36</v>
      </c>
      <c r="K3152" s="3">
        <v>26</v>
      </c>
      <c r="L3152" s="3" t="s">
        <v>151</v>
      </c>
      <c r="M3152" s="3" t="str">
        <f>IF(shopping_behavior_updated[[#This Row],[Subscription Status]]="","desconocido",shopping_behavior_updated[[#This Row],[Subscription Status]])</f>
        <v>No</v>
      </c>
      <c r="N3152" s="3" t="s">
        <v>26</v>
      </c>
      <c r="O3152" s="3" t="s">
        <v>151</v>
      </c>
      <c r="P3152" s="3" t="s">
        <v>151</v>
      </c>
      <c r="Q3152" s="3">
        <v>7</v>
      </c>
      <c r="R3152" s="3" t="s">
        <v>74</v>
      </c>
      <c r="S3152" s="3" t="s">
        <v>75</v>
      </c>
      <c r="T3152" s="3">
        <f>COUNTBLANK(shopping_behavior_updated[Customer ID])</f>
        <v>0</v>
      </c>
      <c r="U3152" s="3">
        <f>IF(IFERROR(VLOOKUP(shopping_behavior_updated[[#This Row],[Customer ID]],A3153:$A$3902,1,FALSE),0),1,0)</f>
        <v>0</v>
      </c>
    </row>
    <row r="3153" spans="1:21" x14ac:dyDescent="0.2">
      <c r="A3153" s="3">
        <v>3152</v>
      </c>
      <c r="B3153" s="3">
        <v>52</v>
      </c>
      <c r="C3153" s="3" t="s">
        <v>152</v>
      </c>
      <c r="D3153" s="3" t="s">
        <v>112</v>
      </c>
      <c r="E3153" s="3" t="s">
        <v>20</v>
      </c>
      <c r="F3153" s="3">
        <v>64</v>
      </c>
      <c r="G3153" s="3" t="s">
        <v>129</v>
      </c>
      <c r="H3153" s="3" t="s">
        <v>22</v>
      </c>
      <c r="I3153" s="3" t="s">
        <v>120</v>
      </c>
      <c r="J3153" s="3" t="s">
        <v>56</v>
      </c>
      <c r="K3153" s="3">
        <v>31</v>
      </c>
      <c r="L3153" s="3" t="s">
        <v>151</v>
      </c>
      <c r="M3153" s="3" t="str">
        <f>IF(shopping_behavior_updated[[#This Row],[Subscription Status]]="","desconocido",shopping_behavior_updated[[#This Row],[Subscription Status]])</f>
        <v>No</v>
      </c>
      <c r="N3153" s="3" t="s">
        <v>69</v>
      </c>
      <c r="O3153" s="3" t="s">
        <v>151</v>
      </c>
      <c r="P3153" s="3" t="s">
        <v>151</v>
      </c>
      <c r="Q3153" s="3">
        <v>47</v>
      </c>
      <c r="R3153" s="3" t="s">
        <v>74</v>
      </c>
      <c r="S3153" s="3" t="s">
        <v>57</v>
      </c>
      <c r="T3153" s="3">
        <f>COUNTBLANK(shopping_behavior_updated[Customer ID])</f>
        <v>0</v>
      </c>
      <c r="U3153" s="3">
        <f>IF(IFERROR(VLOOKUP(shopping_behavior_updated[[#This Row],[Customer ID]],A3154:$A$3902,1,FALSE),0),1,0)</f>
        <v>0</v>
      </c>
    </row>
    <row r="3154" spans="1:21" x14ac:dyDescent="0.2">
      <c r="A3154" s="3">
        <v>3153</v>
      </c>
      <c r="B3154" s="3">
        <v>49</v>
      </c>
      <c r="C3154" s="3" t="s">
        <v>152</v>
      </c>
      <c r="D3154" s="3" t="s">
        <v>132</v>
      </c>
      <c r="E3154" s="3" t="s">
        <v>66</v>
      </c>
      <c r="F3154" s="3">
        <v>90</v>
      </c>
      <c r="G3154" s="3" t="s">
        <v>97</v>
      </c>
      <c r="H3154" s="3" t="s">
        <v>43</v>
      </c>
      <c r="I3154" s="3" t="s">
        <v>107</v>
      </c>
      <c r="J3154" s="3" t="s">
        <v>56</v>
      </c>
      <c r="K3154" s="3">
        <v>31</v>
      </c>
      <c r="L3154" s="3" t="s">
        <v>151</v>
      </c>
      <c r="M3154" s="3" t="str">
        <f>IF(shopping_behavior_updated[[#This Row],[Subscription Status]]="","desconocido",shopping_behavior_updated[[#This Row],[Subscription Status]])</f>
        <v>No</v>
      </c>
      <c r="N3154" s="3" t="s">
        <v>73</v>
      </c>
      <c r="O3154" s="3" t="s">
        <v>151</v>
      </c>
      <c r="P3154" s="3" t="s">
        <v>151</v>
      </c>
      <c r="Q3154" s="3">
        <v>17</v>
      </c>
      <c r="R3154" s="3" t="s">
        <v>45</v>
      </c>
      <c r="S3154" s="3" t="s">
        <v>87</v>
      </c>
      <c r="T3154" s="3">
        <f>COUNTBLANK(shopping_behavior_updated[Customer ID])</f>
        <v>0</v>
      </c>
      <c r="U3154" s="3">
        <f>IF(IFERROR(VLOOKUP(shopping_behavior_updated[[#This Row],[Customer ID]],A3155:$A$3902,1,FALSE),0),1,0)</f>
        <v>0</v>
      </c>
    </row>
    <row r="3155" spans="1:21" x14ac:dyDescent="0.2">
      <c r="A3155" s="3">
        <v>3154</v>
      </c>
      <c r="B3155" s="3">
        <v>56</v>
      </c>
      <c r="C3155" s="3" t="s">
        <v>152</v>
      </c>
      <c r="D3155" s="3" t="s">
        <v>124</v>
      </c>
      <c r="E3155" s="3" t="s">
        <v>20</v>
      </c>
      <c r="F3155" s="3">
        <v>88</v>
      </c>
      <c r="G3155" s="3" t="s">
        <v>89</v>
      </c>
      <c r="H3155" s="3" t="s">
        <v>22</v>
      </c>
      <c r="I3155" s="3" t="s">
        <v>107</v>
      </c>
      <c r="J3155" s="3" t="s">
        <v>56</v>
      </c>
      <c r="K3155" s="3">
        <v>31</v>
      </c>
      <c r="L3155" s="3" t="s">
        <v>151</v>
      </c>
      <c r="M3155" s="3" t="str">
        <f>IF(shopping_behavior_updated[[#This Row],[Subscription Status]]="","desconocido",shopping_behavior_updated[[#This Row],[Subscription Status]])</f>
        <v>No</v>
      </c>
      <c r="N3155" s="3" t="s">
        <v>44</v>
      </c>
      <c r="O3155" s="3" t="s">
        <v>151</v>
      </c>
      <c r="P3155" s="3" t="s">
        <v>151</v>
      </c>
      <c r="Q3155" s="3">
        <v>46</v>
      </c>
      <c r="R3155" s="3" t="s">
        <v>27</v>
      </c>
      <c r="S3155" s="3" t="s">
        <v>28</v>
      </c>
      <c r="T3155" s="3">
        <f>COUNTBLANK(shopping_behavior_updated[Customer ID])</f>
        <v>0</v>
      </c>
      <c r="U3155" s="3">
        <f>IF(IFERROR(VLOOKUP(shopping_behavior_updated[[#This Row],[Customer ID]],A3156:$A$3902,1,FALSE),0),1,0)</f>
        <v>0</v>
      </c>
    </row>
    <row r="3156" spans="1:21" x14ac:dyDescent="0.2">
      <c r="A3156" s="3">
        <v>3155</v>
      </c>
      <c r="B3156" s="3">
        <v>27</v>
      </c>
      <c r="C3156" s="3" t="s">
        <v>152</v>
      </c>
      <c r="D3156" s="3" t="s">
        <v>132</v>
      </c>
      <c r="E3156" s="3" t="s">
        <v>66</v>
      </c>
      <c r="F3156" s="3">
        <v>55</v>
      </c>
      <c r="G3156" s="3" t="s">
        <v>138</v>
      </c>
      <c r="H3156" s="3" t="s">
        <v>43</v>
      </c>
      <c r="I3156" s="3" t="s">
        <v>79</v>
      </c>
      <c r="J3156" s="3" t="s">
        <v>24</v>
      </c>
      <c r="K3156" s="3">
        <v>44</v>
      </c>
      <c r="L3156" s="3" t="s">
        <v>151</v>
      </c>
      <c r="M3156" s="3" t="str">
        <f>IF(shopping_behavior_updated[[#This Row],[Subscription Status]]="","desconocido",shopping_behavior_updated[[#This Row],[Subscription Status]])</f>
        <v>No</v>
      </c>
      <c r="N3156" s="3" t="s">
        <v>53</v>
      </c>
      <c r="O3156" s="3" t="s">
        <v>151</v>
      </c>
      <c r="P3156" s="3" t="s">
        <v>151</v>
      </c>
      <c r="Q3156" s="3">
        <v>32</v>
      </c>
      <c r="R3156" s="3" t="s">
        <v>32</v>
      </c>
      <c r="S3156" s="3" t="s">
        <v>57</v>
      </c>
      <c r="T3156" s="3">
        <f>COUNTBLANK(shopping_behavior_updated[Customer ID])</f>
        <v>0</v>
      </c>
      <c r="U3156" s="3">
        <f>IF(IFERROR(VLOOKUP(shopping_behavior_updated[[#This Row],[Customer ID]],A3157:$A$3902,1,FALSE),0),1,0)</f>
        <v>0</v>
      </c>
    </row>
    <row r="3157" spans="1:21" x14ac:dyDescent="0.2">
      <c r="A3157" s="3">
        <v>3156</v>
      </c>
      <c r="B3157" s="3">
        <v>22</v>
      </c>
      <c r="C3157" s="3" t="s">
        <v>152</v>
      </c>
      <c r="D3157" s="3" t="s">
        <v>65</v>
      </c>
      <c r="E3157" s="3" t="s">
        <v>66</v>
      </c>
      <c r="F3157" s="3">
        <v>90</v>
      </c>
      <c r="G3157" s="3" t="s">
        <v>55</v>
      </c>
      <c r="H3157" s="3" t="s">
        <v>43</v>
      </c>
      <c r="I3157" s="3" t="s">
        <v>109</v>
      </c>
      <c r="J3157" s="3" t="s">
        <v>56</v>
      </c>
      <c r="K3157" s="3">
        <v>43</v>
      </c>
      <c r="L3157" s="3" t="s">
        <v>151</v>
      </c>
      <c r="M3157" s="3" t="str">
        <f>IF(shopping_behavior_updated[[#This Row],[Subscription Status]]="","desconocido",shopping_behavior_updated[[#This Row],[Subscription Status]])</f>
        <v>No</v>
      </c>
      <c r="N3157" s="3" t="s">
        <v>37</v>
      </c>
      <c r="O3157" s="3" t="s">
        <v>151</v>
      </c>
      <c r="P3157" s="3" t="s">
        <v>151</v>
      </c>
      <c r="Q3157" s="3">
        <v>34</v>
      </c>
      <c r="R3157" s="3" t="s">
        <v>32</v>
      </c>
      <c r="S3157" s="3" t="s">
        <v>48</v>
      </c>
      <c r="T3157" s="3">
        <f>COUNTBLANK(shopping_behavior_updated[Customer ID])</f>
        <v>0</v>
      </c>
      <c r="U3157" s="3">
        <f>IF(IFERROR(VLOOKUP(shopping_behavior_updated[[#This Row],[Customer ID]],A3158:$A$3902,1,FALSE),0),1,0)</f>
        <v>0</v>
      </c>
    </row>
    <row r="3158" spans="1:21" x14ac:dyDescent="0.2">
      <c r="A3158" s="3">
        <v>3157</v>
      </c>
      <c r="B3158" s="3">
        <v>18</v>
      </c>
      <c r="C3158" s="3" t="s">
        <v>152</v>
      </c>
      <c r="D3158" s="3" t="s">
        <v>54</v>
      </c>
      <c r="E3158" s="3" t="s">
        <v>20</v>
      </c>
      <c r="F3158" s="3">
        <v>50</v>
      </c>
      <c r="G3158" s="3" t="s">
        <v>55</v>
      </c>
      <c r="H3158" s="3" t="s">
        <v>43</v>
      </c>
      <c r="I3158" s="3" t="s">
        <v>93</v>
      </c>
      <c r="J3158" s="3" t="s">
        <v>24</v>
      </c>
      <c r="K3158" s="3">
        <v>31</v>
      </c>
      <c r="L3158" s="3" t="s">
        <v>151</v>
      </c>
      <c r="M3158" s="3" t="str">
        <f>IF(shopping_behavior_updated[[#This Row],[Subscription Status]]="","desconocido",shopping_behavior_updated[[#This Row],[Subscription Status]])</f>
        <v>No</v>
      </c>
      <c r="N3158" s="3" t="s">
        <v>69</v>
      </c>
      <c r="O3158" s="3" t="s">
        <v>151</v>
      </c>
      <c r="P3158" s="3" t="s">
        <v>151</v>
      </c>
      <c r="Q3158" s="3">
        <v>18</v>
      </c>
      <c r="R3158" s="3" t="s">
        <v>32</v>
      </c>
      <c r="S3158" s="3" t="s">
        <v>87</v>
      </c>
      <c r="T3158" s="3">
        <f>COUNTBLANK(shopping_behavior_updated[Customer ID])</f>
        <v>0</v>
      </c>
      <c r="U3158" s="3">
        <f>IF(IFERROR(VLOOKUP(shopping_behavior_updated[[#This Row],[Customer ID]],A3159:$A$3902,1,FALSE),0),1,0)</f>
        <v>0</v>
      </c>
    </row>
    <row r="3159" spans="1:21" x14ac:dyDescent="0.2">
      <c r="A3159" s="3">
        <v>3158</v>
      </c>
      <c r="B3159" s="3">
        <v>21</v>
      </c>
      <c r="C3159" s="3" t="s">
        <v>152</v>
      </c>
      <c r="D3159" s="3" t="s">
        <v>132</v>
      </c>
      <c r="E3159" s="3" t="s">
        <v>66</v>
      </c>
      <c r="F3159" s="3">
        <v>34</v>
      </c>
      <c r="G3159" s="3" t="s">
        <v>30</v>
      </c>
      <c r="H3159" s="3" t="s">
        <v>22</v>
      </c>
      <c r="I3159" s="3" t="s">
        <v>107</v>
      </c>
      <c r="J3159" s="3" t="s">
        <v>56</v>
      </c>
      <c r="K3159" s="3">
        <v>31</v>
      </c>
      <c r="L3159" s="3" t="s">
        <v>151</v>
      </c>
      <c r="M3159" s="3" t="str">
        <f>IF(shopping_behavior_updated[[#This Row],[Subscription Status]]="","desconocido",shopping_behavior_updated[[#This Row],[Subscription Status]])</f>
        <v>No</v>
      </c>
      <c r="N3159" s="3" t="s">
        <v>73</v>
      </c>
      <c r="O3159" s="3" t="s">
        <v>151</v>
      </c>
      <c r="P3159" s="3" t="s">
        <v>151</v>
      </c>
      <c r="Q3159" s="3">
        <v>5</v>
      </c>
      <c r="R3159" s="3" t="s">
        <v>85</v>
      </c>
      <c r="S3159" s="3" t="s">
        <v>28</v>
      </c>
      <c r="T3159" s="3">
        <f>COUNTBLANK(shopping_behavior_updated[Customer ID])</f>
        <v>0</v>
      </c>
      <c r="U3159" s="3">
        <f>IF(IFERROR(VLOOKUP(shopping_behavior_updated[[#This Row],[Customer ID]],A3160:$A$3902,1,FALSE),0),1,0)</f>
        <v>0</v>
      </c>
    </row>
    <row r="3160" spans="1:21" x14ac:dyDescent="0.2">
      <c r="A3160" s="3">
        <v>3159</v>
      </c>
      <c r="B3160" s="3">
        <v>30</v>
      </c>
      <c r="C3160" s="3" t="s">
        <v>152</v>
      </c>
      <c r="D3160" s="3" t="s">
        <v>105</v>
      </c>
      <c r="E3160" s="3" t="s">
        <v>66</v>
      </c>
      <c r="F3160" s="3">
        <v>77</v>
      </c>
      <c r="G3160" s="3" t="s">
        <v>90</v>
      </c>
      <c r="H3160" s="3" t="s">
        <v>43</v>
      </c>
      <c r="I3160" s="3" t="s">
        <v>23</v>
      </c>
      <c r="J3160" s="3" t="s">
        <v>24</v>
      </c>
      <c r="K3160" s="3">
        <v>49</v>
      </c>
      <c r="L3160" s="3" t="s">
        <v>151</v>
      </c>
      <c r="M3160" s="3" t="str">
        <f>IF(shopping_behavior_updated[[#This Row],[Subscription Status]]="","desconocido",shopping_behavior_updated[[#This Row],[Subscription Status]])</f>
        <v>No</v>
      </c>
      <c r="N3160" s="3" t="s">
        <v>69</v>
      </c>
      <c r="O3160" s="3" t="s">
        <v>151</v>
      </c>
      <c r="P3160" s="3" t="s">
        <v>151</v>
      </c>
      <c r="Q3160" s="3">
        <v>44</v>
      </c>
      <c r="R3160" s="3" t="s">
        <v>38</v>
      </c>
      <c r="S3160" s="3" t="s">
        <v>87</v>
      </c>
      <c r="T3160" s="3">
        <f>COUNTBLANK(shopping_behavior_updated[Customer ID])</f>
        <v>0</v>
      </c>
      <c r="U3160" s="3">
        <f>IF(IFERROR(VLOOKUP(shopping_behavior_updated[[#This Row],[Customer ID]],A3161:$A$3902,1,FALSE),0),1,0)</f>
        <v>0</v>
      </c>
    </row>
    <row r="3161" spans="1:21" x14ac:dyDescent="0.2">
      <c r="A3161" s="3">
        <v>3160</v>
      </c>
      <c r="B3161" s="3">
        <v>62</v>
      </c>
      <c r="C3161" s="3" t="s">
        <v>152</v>
      </c>
      <c r="D3161" s="3" t="s">
        <v>123</v>
      </c>
      <c r="E3161" s="3" t="s">
        <v>66</v>
      </c>
      <c r="F3161" s="3">
        <v>89</v>
      </c>
      <c r="G3161" s="3" t="s">
        <v>59</v>
      </c>
      <c r="H3161" s="3" t="s">
        <v>22</v>
      </c>
      <c r="I3161" s="3" t="s">
        <v>68</v>
      </c>
      <c r="J3161" s="3" t="s">
        <v>24</v>
      </c>
      <c r="K3161" s="3">
        <v>29</v>
      </c>
      <c r="L3161" s="3" t="s">
        <v>151</v>
      </c>
      <c r="M3161" s="3" t="str">
        <f>IF(shopping_behavior_updated[[#This Row],[Subscription Status]]="","desconocido",shopping_behavior_updated[[#This Row],[Subscription Status]])</f>
        <v>No</v>
      </c>
      <c r="N3161" s="3" t="s">
        <v>73</v>
      </c>
      <c r="O3161" s="3" t="s">
        <v>151</v>
      </c>
      <c r="P3161" s="3" t="s">
        <v>151</v>
      </c>
      <c r="Q3161" s="3">
        <v>4</v>
      </c>
      <c r="R3161" s="3" t="s">
        <v>74</v>
      </c>
      <c r="S3161" s="3" t="s">
        <v>57</v>
      </c>
      <c r="T3161" s="3">
        <f>COUNTBLANK(shopping_behavior_updated[Customer ID])</f>
        <v>0</v>
      </c>
      <c r="U3161" s="3">
        <f>IF(IFERROR(VLOOKUP(shopping_behavior_updated[[#This Row],[Customer ID]],A3162:$A$3902,1,FALSE),0),1,0)</f>
        <v>0</v>
      </c>
    </row>
    <row r="3162" spans="1:21" x14ac:dyDescent="0.2">
      <c r="A3162" s="3">
        <v>3161</v>
      </c>
      <c r="B3162" s="3">
        <v>28</v>
      </c>
      <c r="C3162" s="3" t="s">
        <v>152</v>
      </c>
      <c r="D3162" s="3" t="s">
        <v>131</v>
      </c>
      <c r="E3162" s="3" t="s">
        <v>66</v>
      </c>
      <c r="F3162" s="3">
        <v>87</v>
      </c>
      <c r="G3162" s="3" t="s">
        <v>144</v>
      </c>
      <c r="H3162" s="3" t="s">
        <v>91</v>
      </c>
      <c r="I3162" s="3" t="s">
        <v>47</v>
      </c>
      <c r="J3162" s="3" t="s">
        <v>56</v>
      </c>
      <c r="K3162" s="3">
        <v>38</v>
      </c>
      <c r="L3162" s="3" t="s">
        <v>151</v>
      </c>
      <c r="M3162" s="3" t="str">
        <f>IF(shopping_behavior_updated[[#This Row],[Subscription Status]]="","desconocido",shopping_behavior_updated[[#This Row],[Subscription Status]])</f>
        <v>No</v>
      </c>
      <c r="N3162" s="3" t="s">
        <v>44</v>
      </c>
      <c r="O3162" s="3" t="s">
        <v>151</v>
      </c>
      <c r="P3162" s="3" t="s">
        <v>151</v>
      </c>
      <c r="Q3162" s="3">
        <v>37</v>
      </c>
      <c r="R3162" s="3" t="s">
        <v>32</v>
      </c>
      <c r="S3162" s="3" t="s">
        <v>28</v>
      </c>
      <c r="T3162" s="3">
        <f>COUNTBLANK(shopping_behavior_updated[Customer ID])</f>
        <v>0</v>
      </c>
      <c r="U3162" s="3">
        <f>IF(IFERROR(VLOOKUP(shopping_behavior_updated[[#This Row],[Customer ID]],A3163:$A$3902,1,FALSE),0),1,0)</f>
        <v>0</v>
      </c>
    </row>
    <row r="3163" spans="1:21" x14ac:dyDescent="0.2">
      <c r="A3163" s="3">
        <v>3162</v>
      </c>
      <c r="B3163" s="3">
        <v>66</v>
      </c>
      <c r="C3163" s="3" t="s">
        <v>152</v>
      </c>
      <c r="D3163" s="3" t="s">
        <v>80</v>
      </c>
      <c r="E3163" s="3" t="s">
        <v>20</v>
      </c>
      <c r="F3163" s="3">
        <v>77</v>
      </c>
      <c r="G3163" s="3" t="s">
        <v>34</v>
      </c>
      <c r="H3163" s="3" t="s">
        <v>35</v>
      </c>
      <c r="I3163" s="3" t="s">
        <v>60</v>
      </c>
      <c r="J3163" s="3" t="s">
        <v>24</v>
      </c>
      <c r="K3163" s="3">
        <v>42</v>
      </c>
      <c r="L3163" s="3" t="s">
        <v>151</v>
      </c>
      <c r="M3163" s="3" t="str">
        <f>IF(shopping_behavior_updated[[#This Row],[Subscription Status]]="","desconocido",shopping_behavior_updated[[#This Row],[Subscription Status]])</f>
        <v>No</v>
      </c>
      <c r="N3163" s="3" t="s">
        <v>69</v>
      </c>
      <c r="O3163" s="3" t="s">
        <v>151</v>
      </c>
      <c r="P3163" s="3" t="s">
        <v>151</v>
      </c>
      <c r="Q3163" s="3">
        <v>43</v>
      </c>
      <c r="R3163" s="3" t="s">
        <v>32</v>
      </c>
      <c r="S3163" s="3" t="s">
        <v>87</v>
      </c>
      <c r="T3163" s="3">
        <f>COUNTBLANK(shopping_behavior_updated[Customer ID])</f>
        <v>0</v>
      </c>
      <c r="U3163" s="3">
        <f>IF(IFERROR(VLOOKUP(shopping_behavior_updated[[#This Row],[Customer ID]],A3164:$A$3902,1,FALSE),0),1,0)</f>
        <v>0</v>
      </c>
    </row>
    <row r="3164" spans="1:21" x14ac:dyDescent="0.2">
      <c r="A3164" s="3">
        <v>3163</v>
      </c>
      <c r="B3164" s="3">
        <v>66</v>
      </c>
      <c r="C3164" s="3" t="s">
        <v>152</v>
      </c>
      <c r="D3164" s="3" t="s">
        <v>70</v>
      </c>
      <c r="E3164" s="3" t="s">
        <v>41</v>
      </c>
      <c r="F3164" s="3">
        <v>85</v>
      </c>
      <c r="G3164" s="3" t="s">
        <v>149</v>
      </c>
      <c r="H3164" s="3" t="s">
        <v>22</v>
      </c>
      <c r="I3164" s="3" t="s">
        <v>143</v>
      </c>
      <c r="J3164" s="3" t="s">
        <v>24</v>
      </c>
      <c r="K3164" s="3">
        <v>39</v>
      </c>
      <c r="L3164" s="3" t="s">
        <v>151</v>
      </c>
      <c r="M3164" s="3" t="str">
        <f>IF(shopping_behavior_updated[[#This Row],[Subscription Status]]="","desconocido",shopping_behavior_updated[[#This Row],[Subscription Status]])</f>
        <v>No</v>
      </c>
      <c r="N3164" s="3" t="s">
        <v>53</v>
      </c>
      <c r="O3164" s="3" t="s">
        <v>151</v>
      </c>
      <c r="P3164" s="3" t="s">
        <v>151</v>
      </c>
      <c r="Q3164" s="3">
        <v>28</v>
      </c>
      <c r="R3164" s="3" t="s">
        <v>74</v>
      </c>
      <c r="S3164" s="3" t="s">
        <v>57</v>
      </c>
      <c r="T3164" s="3">
        <f>COUNTBLANK(shopping_behavior_updated[Customer ID])</f>
        <v>0</v>
      </c>
      <c r="U3164" s="3">
        <f>IF(IFERROR(VLOOKUP(shopping_behavior_updated[[#This Row],[Customer ID]],A3165:$A$3902,1,FALSE),0),1,0)</f>
        <v>0</v>
      </c>
    </row>
    <row r="3165" spans="1:21" x14ac:dyDescent="0.2">
      <c r="A3165" s="3">
        <v>3164</v>
      </c>
      <c r="B3165" s="3">
        <v>49</v>
      </c>
      <c r="C3165" s="3" t="s">
        <v>152</v>
      </c>
      <c r="D3165" s="3" t="s">
        <v>94</v>
      </c>
      <c r="E3165" s="3" t="s">
        <v>20</v>
      </c>
      <c r="F3165" s="3">
        <v>66</v>
      </c>
      <c r="G3165" s="3" t="s">
        <v>144</v>
      </c>
      <c r="H3165" s="3" t="s">
        <v>91</v>
      </c>
      <c r="I3165" s="3" t="s">
        <v>47</v>
      </c>
      <c r="J3165" s="3" t="s">
        <v>52</v>
      </c>
      <c r="K3165" s="3">
        <v>28</v>
      </c>
      <c r="L3165" s="3" t="s">
        <v>151</v>
      </c>
      <c r="M3165" s="3" t="str">
        <f>IF(shopping_behavior_updated[[#This Row],[Subscription Status]]="","desconocido",shopping_behavior_updated[[#This Row],[Subscription Status]])</f>
        <v>No</v>
      </c>
      <c r="N3165" s="3" t="s">
        <v>26</v>
      </c>
      <c r="O3165" s="3" t="s">
        <v>151</v>
      </c>
      <c r="P3165" s="3" t="s">
        <v>151</v>
      </c>
      <c r="Q3165" s="3">
        <v>36</v>
      </c>
      <c r="R3165" s="3" t="s">
        <v>32</v>
      </c>
      <c r="S3165" s="3" t="s">
        <v>87</v>
      </c>
      <c r="T3165" s="3">
        <f>COUNTBLANK(shopping_behavior_updated[Customer ID])</f>
        <v>0</v>
      </c>
      <c r="U3165" s="3">
        <f>IF(IFERROR(VLOOKUP(shopping_behavior_updated[[#This Row],[Customer ID]],A3166:$A$3902,1,FALSE),0),1,0)</f>
        <v>0</v>
      </c>
    </row>
    <row r="3166" spans="1:21" x14ac:dyDescent="0.2">
      <c r="A3166" s="3">
        <v>3165</v>
      </c>
      <c r="B3166" s="3">
        <v>40</v>
      </c>
      <c r="C3166" s="3" t="s">
        <v>152</v>
      </c>
      <c r="D3166" s="3" t="s">
        <v>80</v>
      </c>
      <c r="E3166" s="3" t="s">
        <v>20</v>
      </c>
      <c r="F3166" s="3">
        <v>32</v>
      </c>
      <c r="G3166" s="3" t="s">
        <v>116</v>
      </c>
      <c r="H3166" s="3" t="s">
        <v>22</v>
      </c>
      <c r="I3166" s="3" t="s">
        <v>64</v>
      </c>
      <c r="J3166" s="3" t="s">
        <v>24</v>
      </c>
      <c r="K3166" s="3">
        <v>26</v>
      </c>
      <c r="L3166" s="3" t="s">
        <v>151</v>
      </c>
      <c r="M3166" s="3" t="str">
        <f>IF(shopping_behavior_updated[[#This Row],[Subscription Status]]="","desconocido",shopping_behavior_updated[[#This Row],[Subscription Status]])</f>
        <v>No</v>
      </c>
      <c r="N3166" s="3" t="s">
        <v>53</v>
      </c>
      <c r="O3166" s="3" t="s">
        <v>151</v>
      </c>
      <c r="P3166" s="3" t="s">
        <v>151</v>
      </c>
      <c r="Q3166" s="3">
        <v>16</v>
      </c>
      <c r="R3166" s="3" t="s">
        <v>38</v>
      </c>
      <c r="S3166" s="3" t="s">
        <v>48</v>
      </c>
      <c r="T3166" s="3">
        <f>COUNTBLANK(shopping_behavior_updated[Customer ID])</f>
        <v>0</v>
      </c>
      <c r="U3166" s="3">
        <f>IF(IFERROR(VLOOKUP(shopping_behavior_updated[[#This Row],[Customer ID]],A3167:$A$3902,1,FALSE),0),1,0)</f>
        <v>0</v>
      </c>
    </row>
    <row r="3167" spans="1:21" x14ac:dyDescent="0.2">
      <c r="A3167" s="3">
        <v>3166</v>
      </c>
      <c r="B3167" s="3">
        <v>49</v>
      </c>
      <c r="C3167" s="3" t="s">
        <v>152</v>
      </c>
      <c r="D3167" s="3" t="s">
        <v>101</v>
      </c>
      <c r="E3167" s="3" t="s">
        <v>62</v>
      </c>
      <c r="F3167" s="3">
        <v>92</v>
      </c>
      <c r="G3167" s="3" t="s">
        <v>76</v>
      </c>
      <c r="H3167" s="3" t="s">
        <v>43</v>
      </c>
      <c r="I3167" s="3" t="s">
        <v>92</v>
      </c>
      <c r="J3167" s="3" t="s">
        <v>36</v>
      </c>
      <c r="K3167" s="3">
        <v>3</v>
      </c>
      <c r="L3167" s="3" t="s">
        <v>151</v>
      </c>
      <c r="M3167" s="3" t="str">
        <f>IF(shopping_behavior_updated[[#This Row],[Subscription Status]]="","desconocido",shopping_behavior_updated[[#This Row],[Subscription Status]])</f>
        <v>No</v>
      </c>
      <c r="N3167" s="3" t="s">
        <v>73</v>
      </c>
      <c r="O3167" s="3" t="s">
        <v>151</v>
      </c>
      <c r="P3167" s="3" t="s">
        <v>151</v>
      </c>
      <c r="Q3167" s="3">
        <v>38</v>
      </c>
      <c r="R3167" s="3" t="s">
        <v>74</v>
      </c>
      <c r="S3167" s="3" t="s">
        <v>96</v>
      </c>
      <c r="T3167" s="3">
        <f>COUNTBLANK(shopping_behavior_updated[Customer ID])</f>
        <v>0</v>
      </c>
      <c r="U3167" s="3">
        <f>IF(IFERROR(VLOOKUP(shopping_behavior_updated[[#This Row],[Customer ID]],A3168:$A$3902,1,FALSE),0),1,0)</f>
        <v>0</v>
      </c>
    </row>
    <row r="3168" spans="1:21" x14ac:dyDescent="0.2">
      <c r="A3168" s="3">
        <v>3167</v>
      </c>
      <c r="B3168" s="3">
        <v>19</v>
      </c>
      <c r="C3168" s="3" t="s">
        <v>152</v>
      </c>
      <c r="D3168" s="3" t="s">
        <v>54</v>
      </c>
      <c r="E3168" s="3" t="s">
        <v>20</v>
      </c>
      <c r="F3168" s="3">
        <v>80</v>
      </c>
      <c r="G3168" s="3" t="s">
        <v>141</v>
      </c>
      <c r="H3168" s="3" t="s">
        <v>43</v>
      </c>
      <c r="I3168" s="3" t="s">
        <v>79</v>
      </c>
      <c r="J3168" s="3" t="s">
        <v>24</v>
      </c>
      <c r="K3168" s="3">
        <v>27</v>
      </c>
      <c r="L3168" s="3" t="s">
        <v>151</v>
      </c>
      <c r="M3168" s="3" t="str">
        <f>IF(shopping_behavior_updated[[#This Row],[Subscription Status]]="","desconocido",shopping_behavior_updated[[#This Row],[Subscription Status]])</f>
        <v>No</v>
      </c>
      <c r="N3168" s="3" t="s">
        <v>44</v>
      </c>
      <c r="O3168" s="3" t="s">
        <v>151</v>
      </c>
      <c r="P3168" s="3" t="s">
        <v>151</v>
      </c>
      <c r="Q3168" s="3">
        <v>37</v>
      </c>
      <c r="R3168" s="3" t="s">
        <v>74</v>
      </c>
      <c r="S3168" s="3" t="s">
        <v>28</v>
      </c>
      <c r="T3168" s="3">
        <f>COUNTBLANK(shopping_behavior_updated[Customer ID])</f>
        <v>0</v>
      </c>
      <c r="U3168" s="3">
        <f>IF(IFERROR(VLOOKUP(shopping_behavior_updated[[#This Row],[Customer ID]],A3169:$A$3902,1,FALSE),0),1,0)</f>
        <v>0</v>
      </c>
    </row>
    <row r="3169" spans="1:21" x14ac:dyDescent="0.2">
      <c r="A3169" s="3">
        <v>3168</v>
      </c>
      <c r="B3169" s="3">
        <v>24</v>
      </c>
      <c r="C3169" s="3" t="s">
        <v>152</v>
      </c>
      <c r="D3169" s="3" t="s">
        <v>80</v>
      </c>
      <c r="E3169" s="3" t="s">
        <v>20</v>
      </c>
      <c r="F3169" s="3">
        <v>78</v>
      </c>
      <c r="G3169" s="3" t="s">
        <v>46</v>
      </c>
      <c r="H3169" s="3" t="s">
        <v>43</v>
      </c>
      <c r="I3169" s="3" t="s">
        <v>143</v>
      </c>
      <c r="J3169" s="3" t="s">
        <v>56</v>
      </c>
      <c r="K3169" s="3">
        <v>28</v>
      </c>
      <c r="L3169" s="3" t="s">
        <v>151</v>
      </c>
      <c r="M3169" s="3" t="str">
        <f>IF(shopping_behavior_updated[[#This Row],[Subscription Status]]="","desconocido",shopping_behavior_updated[[#This Row],[Subscription Status]])</f>
        <v>No</v>
      </c>
      <c r="N3169" s="3" t="s">
        <v>69</v>
      </c>
      <c r="O3169" s="3" t="s">
        <v>151</v>
      </c>
      <c r="P3169" s="3" t="s">
        <v>151</v>
      </c>
      <c r="Q3169" s="3">
        <v>9</v>
      </c>
      <c r="R3169" s="3" t="s">
        <v>32</v>
      </c>
      <c r="S3169" s="3" t="s">
        <v>75</v>
      </c>
      <c r="T3169" s="3">
        <f>COUNTBLANK(shopping_behavior_updated[Customer ID])</f>
        <v>0</v>
      </c>
      <c r="U3169" s="3">
        <f>IF(IFERROR(VLOOKUP(shopping_behavior_updated[[#This Row],[Customer ID]],A3170:$A$3902,1,FALSE),0),1,0)</f>
        <v>0</v>
      </c>
    </row>
    <row r="3170" spans="1:21" x14ac:dyDescent="0.2">
      <c r="A3170" s="3">
        <v>3169</v>
      </c>
      <c r="B3170" s="3">
        <v>31</v>
      </c>
      <c r="C3170" s="3" t="s">
        <v>152</v>
      </c>
      <c r="D3170" s="3" t="s">
        <v>33</v>
      </c>
      <c r="E3170" s="3" t="s">
        <v>20</v>
      </c>
      <c r="F3170" s="3">
        <v>24</v>
      </c>
      <c r="G3170" s="3" t="s">
        <v>55</v>
      </c>
      <c r="H3170" s="3" t="s">
        <v>43</v>
      </c>
      <c r="I3170" s="3" t="s">
        <v>120</v>
      </c>
      <c r="J3170" s="3" t="s">
        <v>36</v>
      </c>
      <c r="K3170" s="3">
        <v>29</v>
      </c>
      <c r="L3170" s="3" t="s">
        <v>151</v>
      </c>
      <c r="M3170" s="3" t="str">
        <f>IF(shopping_behavior_updated[[#This Row],[Subscription Status]]="","desconocido",shopping_behavior_updated[[#This Row],[Subscription Status]])</f>
        <v>No</v>
      </c>
      <c r="N3170" s="3" t="s">
        <v>69</v>
      </c>
      <c r="O3170" s="3" t="s">
        <v>151</v>
      </c>
      <c r="P3170" s="3" t="s">
        <v>151</v>
      </c>
      <c r="Q3170" s="3">
        <v>14</v>
      </c>
      <c r="R3170" s="3" t="s">
        <v>45</v>
      </c>
      <c r="S3170" s="3" t="s">
        <v>28</v>
      </c>
      <c r="T3170" s="3">
        <f>COUNTBLANK(shopping_behavior_updated[Customer ID])</f>
        <v>0</v>
      </c>
      <c r="U3170" s="3">
        <f>IF(IFERROR(VLOOKUP(shopping_behavior_updated[[#This Row],[Customer ID]],A3171:$A$3902,1,FALSE),0),1,0)</f>
        <v>0</v>
      </c>
    </row>
    <row r="3171" spans="1:21" x14ac:dyDescent="0.2">
      <c r="A3171" s="3">
        <v>3170</v>
      </c>
      <c r="B3171" s="3">
        <v>35</v>
      </c>
      <c r="C3171" s="3" t="s">
        <v>152</v>
      </c>
      <c r="D3171" s="3" t="s">
        <v>112</v>
      </c>
      <c r="E3171" s="3" t="s">
        <v>20</v>
      </c>
      <c r="F3171" s="3">
        <v>59</v>
      </c>
      <c r="G3171" s="3" t="s">
        <v>141</v>
      </c>
      <c r="H3171" s="3" t="s">
        <v>43</v>
      </c>
      <c r="I3171" s="3" t="s">
        <v>51</v>
      </c>
      <c r="J3171" s="3" t="s">
        <v>56</v>
      </c>
      <c r="K3171" s="3">
        <v>38</v>
      </c>
      <c r="L3171" s="3" t="s">
        <v>151</v>
      </c>
      <c r="M3171" s="3" t="str">
        <f>IF(shopping_behavior_updated[[#This Row],[Subscription Status]]="","desconocido",shopping_behavior_updated[[#This Row],[Subscription Status]])</f>
        <v>No</v>
      </c>
      <c r="N3171" s="3" t="s">
        <v>37</v>
      </c>
      <c r="O3171" s="3" t="s">
        <v>151</v>
      </c>
      <c r="P3171" s="3" t="s">
        <v>151</v>
      </c>
      <c r="Q3171" s="3">
        <v>3</v>
      </c>
      <c r="R3171" s="3" t="s">
        <v>27</v>
      </c>
      <c r="S3171" s="3" t="s">
        <v>39</v>
      </c>
      <c r="T3171" s="3">
        <f>COUNTBLANK(shopping_behavior_updated[Customer ID])</f>
        <v>0</v>
      </c>
      <c r="U3171" s="3">
        <f>IF(IFERROR(VLOOKUP(shopping_behavior_updated[[#This Row],[Customer ID]],A3172:$A$3902,1,FALSE),0),1,0)</f>
        <v>0</v>
      </c>
    </row>
    <row r="3172" spans="1:21" x14ac:dyDescent="0.2">
      <c r="A3172" s="3">
        <v>3171</v>
      </c>
      <c r="B3172" s="3">
        <v>65</v>
      </c>
      <c r="C3172" s="3" t="s">
        <v>152</v>
      </c>
      <c r="D3172" s="3" t="s">
        <v>88</v>
      </c>
      <c r="E3172" s="3" t="s">
        <v>66</v>
      </c>
      <c r="F3172" s="3">
        <v>41</v>
      </c>
      <c r="G3172" s="3" t="s">
        <v>42</v>
      </c>
      <c r="H3172" s="3" t="s">
        <v>91</v>
      </c>
      <c r="I3172" s="3" t="s">
        <v>60</v>
      </c>
      <c r="J3172" s="3" t="s">
        <v>36</v>
      </c>
      <c r="K3172" s="3">
        <v>44</v>
      </c>
      <c r="L3172" s="3" t="s">
        <v>151</v>
      </c>
      <c r="M3172" s="3" t="str">
        <f>IF(shopping_behavior_updated[[#This Row],[Subscription Status]]="","desconocido",shopping_behavior_updated[[#This Row],[Subscription Status]])</f>
        <v>No</v>
      </c>
      <c r="N3172" s="3" t="s">
        <v>26</v>
      </c>
      <c r="O3172" s="3" t="s">
        <v>151</v>
      </c>
      <c r="P3172" s="3" t="s">
        <v>151</v>
      </c>
      <c r="Q3172" s="3">
        <v>10</v>
      </c>
      <c r="R3172" s="3" t="s">
        <v>38</v>
      </c>
      <c r="S3172" s="3" t="s">
        <v>28</v>
      </c>
      <c r="T3172" s="3">
        <f>COUNTBLANK(shopping_behavior_updated[Customer ID])</f>
        <v>0</v>
      </c>
      <c r="U3172" s="3">
        <f>IF(IFERROR(VLOOKUP(shopping_behavior_updated[[#This Row],[Customer ID]],A3173:$A$3902,1,FALSE),0),1,0)</f>
        <v>0</v>
      </c>
    </row>
    <row r="3173" spans="1:21" x14ac:dyDescent="0.2">
      <c r="A3173" s="3">
        <v>3172</v>
      </c>
      <c r="B3173" s="3">
        <v>68</v>
      </c>
      <c r="C3173" s="3" t="s">
        <v>152</v>
      </c>
      <c r="D3173" s="3" t="s">
        <v>105</v>
      </c>
      <c r="E3173" s="3" t="s">
        <v>66</v>
      </c>
      <c r="F3173" s="3">
        <v>26</v>
      </c>
      <c r="G3173" s="3" t="s">
        <v>121</v>
      </c>
      <c r="H3173" s="3" t="s">
        <v>43</v>
      </c>
      <c r="I3173" s="3" t="s">
        <v>31</v>
      </c>
      <c r="J3173" s="3" t="s">
        <v>36</v>
      </c>
      <c r="K3173" s="3">
        <v>31</v>
      </c>
      <c r="L3173" s="3" t="s">
        <v>151</v>
      </c>
      <c r="M3173" s="3" t="str">
        <f>IF(shopping_behavior_updated[[#This Row],[Subscription Status]]="","desconocido",shopping_behavior_updated[[#This Row],[Subscription Status]])</f>
        <v>No</v>
      </c>
      <c r="N3173" s="3" t="s">
        <v>26</v>
      </c>
      <c r="O3173" s="3" t="s">
        <v>151</v>
      </c>
      <c r="P3173" s="3" t="s">
        <v>151</v>
      </c>
      <c r="Q3173" s="3">
        <v>26</v>
      </c>
      <c r="R3173" s="3" t="s">
        <v>74</v>
      </c>
      <c r="S3173" s="3" t="s">
        <v>75</v>
      </c>
      <c r="T3173" s="3">
        <f>COUNTBLANK(shopping_behavior_updated[Customer ID])</f>
        <v>0</v>
      </c>
      <c r="U3173" s="3">
        <f>IF(IFERROR(VLOOKUP(shopping_behavior_updated[[#This Row],[Customer ID]],A3174:$A$3902,1,FALSE),0),1,0)</f>
        <v>0</v>
      </c>
    </row>
    <row r="3174" spans="1:21" x14ac:dyDescent="0.2">
      <c r="A3174" s="3">
        <v>3173</v>
      </c>
      <c r="B3174" s="3">
        <v>57</v>
      </c>
      <c r="C3174" s="3" t="s">
        <v>152</v>
      </c>
      <c r="D3174" s="3" t="s">
        <v>124</v>
      </c>
      <c r="E3174" s="3" t="s">
        <v>20</v>
      </c>
      <c r="F3174" s="3">
        <v>52</v>
      </c>
      <c r="G3174" s="3" t="s">
        <v>67</v>
      </c>
      <c r="H3174" s="3" t="s">
        <v>43</v>
      </c>
      <c r="I3174" s="3" t="s">
        <v>77</v>
      </c>
      <c r="J3174" s="3" t="s">
        <v>56</v>
      </c>
      <c r="K3174" s="3">
        <v>37</v>
      </c>
      <c r="L3174" s="3" t="s">
        <v>151</v>
      </c>
      <c r="M3174" s="3" t="str">
        <f>IF(shopping_behavior_updated[[#This Row],[Subscription Status]]="","desconocido",shopping_behavior_updated[[#This Row],[Subscription Status]])</f>
        <v>No</v>
      </c>
      <c r="N3174" s="3" t="s">
        <v>53</v>
      </c>
      <c r="O3174" s="3" t="s">
        <v>151</v>
      </c>
      <c r="P3174" s="3" t="s">
        <v>151</v>
      </c>
      <c r="Q3174" s="3">
        <v>30</v>
      </c>
      <c r="R3174" s="3" t="s">
        <v>85</v>
      </c>
      <c r="S3174" s="3" t="s">
        <v>75</v>
      </c>
      <c r="T3174" s="3">
        <f>COUNTBLANK(shopping_behavior_updated[Customer ID])</f>
        <v>0</v>
      </c>
      <c r="U3174" s="3">
        <f>IF(IFERROR(VLOOKUP(shopping_behavior_updated[[#This Row],[Customer ID]],A3175:$A$3902,1,FALSE),0),1,0)</f>
        <v>0</v>
      </c>
    </row>
    <row r="3175" spans="1:21" x14ac:dyDescent="0.2">
      <c r="A3175" s="3">
        <v>3174</v>
      </c>
      <c r="B3175" s="3">
        <v>69</v>
      </c>
      <c r="C3175" s="3" t="s">
        <v>152</v>
      </c>
      <c r="D3175" s="3" t="s">
        <v>86</v>
      </c>
      <c r="E3175" s="3" t="s">
        <v>20</v>
      </c>
      <c r="F3175" s="3">
        <v>46</v>
      </c>
      <c r="G3175" s="3" t="s">
        <v>148</v>
      </c>
      <c r="H3175" s="3" t="s">
        <v>22</v>
      </c>
      <c r="I3175" s="3" t="s">
        <v>84</v>
      </c>
      <c r="J3175" s="3" t="s">
        <v>52</v>
      </c>
      <c r="K3175" s="3">
        <v>49</v>
      </c>
      <c r="L3175" s="3" t="s">
        <v>151</v>
      </c>
      <c r="M3175" s="3" t="str">
        <f>IF(shopping_behavior_updated[[#This Row],[Subscription Status]]="","desconocido",shopping_behavior_updated[[#This Row],[Subscription Status]])</f>
        <v>No</v>
      </c>
      <c r="N3175" s="3" t="s">
        <v>44</v>
      </c>
      <c r="O3175" s="3" t="s">
        <v>151</v>
      </c>
      <c r="P3175" s="3" t="s">
        <v>151</v>
      </c>
      <c r="Q3175" s="3">
        <v>32</v>
      </c>
      <c r="R3175" s="3" t="s">
        <v>45</v>
      </c>
      <c r="S3175" s="3" t="s">
        <v>28</v>
      </c>
      <c r="T3175" s="3">
        <f>COUNTBLANK(shopping_behavior_updated[Customer ID])</f>
        <v>0</v>
      </c>
      <c r="U3175" s="3">
        <f>IF(IFERROR(VLOOKUP(shopping_behavior_updated[[#This Row],[Customer ID]],A3176:$A$3902,1,FALSE),0),1,0)</f>
        <v>0</v>
      </c>
    </row>
    <row r="3176" spans="1:21" x14ac:dyDescent="0.2">
      <c r="A3176" s="3">
        <v>3175</v>
      </c>
      <c r="B3176" s="3">
        <v>45</v>
      </c>
      <c r="C3176" s="3" t="s">
        <v>152</v>
      </c>
      <c r="D3176" s="3" t="s">
        <v>94</v>
      </c>
      <c r="E3176" s="3" t="s">
        <v>20</v>
      </c>
      <c r="F3176" s="3">
        <v>52</v>
      </c>
      <c r="G3176" s="3" t="s">
        <v>100</v>
      </c>
      <c r="H3176" s="3" t="s">
        <v>22</v>
      </c>
      <c r="I3176" s="3" t="s">
        <v>120</v>
      </c>
      <c r="J3176" s="3" t="s">
        <v>24</v>
      </c>
      <c r="K3176" s="3">
        <v>38</v>
      </c>
      <c r="L3176" s="3" t="s">
        <v>151</v>
      </c>
      <c r="M3176" s="3" t="str">
        <f>IF(shopping_behavior_updated[[#This Row],[Subscription Status]]="","desconocido",shopping_behavior_updated[[#This Row],[Subscription Status]])</f>
        <v>No</v>
      </c>
      <c r="N3176" s="3" t="s">
        <v>73</v>
      </c>
      <c r="O3176" s="3" t="s">
        <v>151</v>
      </c>
      <c r="P3176" s="3" t="s">
        <v>151</v>
      </c>
      <c r="Q3176" s="3">
        <v>35</v>
      </c>
      <c r="R3176" s="3" t="s">
        <v>45</v>
      </c>
      <c r="S3176" s="3" t="s">
        <v>87</v>
      </c>
      <c r="T3176" s="3">
        <f>COUNTBLANK(shopping_behavior_updated[Customer ID])</f>
        <v>0</v>
      </c>
      <c r="U3176" s="3">
        <f>IF(IFERROR(VLOOKUP(shopping_behavior_updated[[#This Row],[Customer ID]],A3177:$A$3902,1,FALSE),0),1,0)</f>
        <v>0</v>
      </c>
    </row>
    <row r="3177" spans="1:21" x14ac:dyDescent="0.2">
      <c r="A3177" s="3">
        <v>3176</v>
      </c>
      <c r="B3177" s="3">
        <v>35</v>
      </c>
      <c r="C3177" s="3" t="s">
        <v>152</v>
      </c>
      <c r="D3177" s="3" t="s">
        <v>124</v>
      </c>
      <c r="E3177" s="3" t="s">
        <v>20</v>
      </c>
      <c r="F3177" s="3">
        <v>42</v>
      </c>
      <c r="G3177" s="3" t="s">
        <v>138</v>
      </c>
      <c r="H3177" s="3" t="s">
        <v>43</v>
      </c>
      <c r="I3177" s="3" t="s">
        <v>31</v>
      </c>
      <c r="J3177" s="3" t="s">
        <v>56</v>
      </c>
      <c r="K3177" s="3">
        <v>34</v>
      </c>
      <c r="L3177" s="3" t="s">
        <v>151</v>
      </c>
      <c r="M3177" s="3" t="str">
        <f>IF(shopping_behavior_updated[[#This Row],[Subscription Status]]="","desconocido",shopping_behavior_updated[[#This Row],[Subscription Status]])</f>
        <v>No</v>
      </c>
      <c r="N3177" s="3" t="s">
        <v>73</v>
      </c>
      <c r="O3177" s="3" t="s">
        <v>151</v>
      </c>
      <c r="P3177" s="3" t="s">
        <v>151</v>
      </c>
      <c r="Q3177" s="3">
        <v>26</v>
      </c>
      <c r="R3177" s="3" t="s">
        <v>85</v>
      </c>
      <c r="S3177" s="3" t="s">
        <v>96</v>
      </c>
      <c r="T3177" s="3">
        <f>COUNTBLANK(shopping_behavior_updated[Customer ID])</f>
        <v>0</v>
      </c>
      <c r="U3177" s="3">
        <f>IF(IFERROR(VLOOKUP(shopping_behavior_updated[[#This Row],[Customer ID]],A3178:$A$3902,1,FALSE),0),1,0)</f>
        <v>0</v>
      </c>
    </row>
    <row r="3178" spans="1:21" x14ac:dyDescent="0.2">
      <c r="A3178" s="3">
        <v>3177</v>
      </c>
      <c r="B3178" s="3">
        <v>36</v>
      </c>
      <c r="C3178" s="3" t="s">
        <v>152</v>
      </c>
      <c r="D3178" s="3" t="s">
        <v>40</v>
      </c>
      <c r="E3178" s="3" t="s">
        <v>41</v>
      </c>
      <c r="F3178" s="3">
        <v>37</v>
      </c>
      <c r="G3178" s="3" t="s">
        <v>71</v>
      </c>
      <c r="H3178" s="3" t="s">
        <v>91</v>
      </c>
      <c r="I3178" s="3" t="s">
        <v>47</v>
      </c>
      <c r="J3178" s="3" t="s">
        <v>36</v>
      </c>
      <c r="K3178" s="3">
        <v>46</v>
      </c>
      <c r="L3178" s="3" t="s">
        <v>151</v>
      </c>
      <c r="M3178" s="3" t="str">
        <f>IF(shopping_behavior_updated[[#This Row],[Subscription Status]]="","desconocido",shopping_behavior_updated[[#This Row],[Subscription Status]])</f>
        <v>No</v>
      </c>
      <c r="N3178" s="3" t="s">
        <v>69</v>
      </c>
      <c r="O3178" s="3" t="s">
        <v>151</v>
      </c>
      <c r="P3178" s="3" t="s">
        <v>151</v>
      </c>
      <c r="Q3178" s="3">
        <v>39</v>
      </c>
      <c r="R3178" s="3" t="s">
        <v>38</v>
      </c>
      <c r="S3178" s="3" t="s">
        <v>87</v>
      </c>
      <c r="T3178" s="3">
        <f>COUNTBLANK(shopping_behavior_updated[Customer ID])</f>
        <v>0</v>
      </c>
      <c r="U3178" s="3">
        <f>IF(IFERROR(VLOOKUP(shopping_behavior_updated[[#This Row],[Customer ID]],A3179:$A$3902,1,FALSE),0),1,0)</f>
        <v>0</v>
      </c>
    </row>
    <row r="3179" spans="1:21" x14ac:dyDescent="0.2">
      <c r="A3179" s="3">
        <v>3178</v>
      </c>
      <c r="B3179" s="3">
        <v>55</v>
      </c>
      <c r="C3179" s="3" t="s">
        <v>152</v>
      </c>
      <c r="D3179" s="3" t="s">
        <v>132</v>
      </c>
      <c r="E3179" s="3" t="s">
        <v>66</v>
      </c>
      <c r="F3179" s="3">
        <v>52</v>
      </c>
      <c r="G3179" s="3" t="s">
        <v>67</v>
      </c>
      <c r="H3179" s="3" t="s">
        <v>22</v>
      </c>
      <c r="I3179" s="3" t="s">
        <v>117</v>
      </c>
      <c r="J3179" s="3" t="s">
        <v>56</v>
      </c>
      <c r="K3179" s="3">
        <v>32</v>
      </c>
      <c r="L3179" s="3" t="s">
        <v>151</v>
      </c>
      <c r="M3179" s="3" t="str">
        <f>IF(shopping_behavior_updated[[#This Row],[Subscription Status]]="","desconocido",shopping_behavior_updated[[#This Row],[Subscription Status]])</f>
        <v>No</v>
      </c>
      <c r="N3179" s="3" t="s">
        <v>53</v>
      </c>
      <c r="O3179" s="3" t="s">
        <v>151</v>
      </c>
      <c r="P3179" s="3" t="s">
        <v>151</v>
      </c>
      <c r="Q3179" s="3">
        <v>31</v>
      </c>
      <c r="R3179" s="3" t="s">
        <v>38</v>
      </c>
      <c r="S3179" s="3" t="s">
        <v>87</v>
      </c>
      <c r="T3179" s="3">
        <f>COUNTBLANK(shopping_behavior_updated[Customer ID])</f>
        <v>0</v>
      </c>
      <c r="U3179" s="3">
        <f>IF(IFERROR(VLOOKUP(shopping_behavior_updated[[#This Row],[Customer ID]],A3180:$A$3902,1,FALSE),0),1,0)</f>
        <v>0</v>
      </c>
    </row>
    <row r="3180" spans="1:21" x14ac:dyDescent="0.2">
      <c r="A3180" s="3">
        <v>3179</v>
      </c>
      <c r="B3180" s="3">
        <v>66</v>
      </c>
      <c r="C3180" s="3" t="s">
        <v>152</v>
      </c>
      <c r="D3180" s="3" t="s">
        <v>40</v>
      </c>
      <c r="E3180" s="3" t="s">
        <v>41</v>
      </c>
      <c r="F3180" s="3">
        <v>34</v>
      </c>
      <c r="G3180" s="3" t="s">
        <v>148</v>
      </c>
      <c r="H3180" s="3" t="s">
        <v>22</v>
      </c>
      <c r="I3180" s="3" t="s">
        <v>117</v>
      </c>
      <c r="J3180" s="3" t="s">
        <v>36</v>
      </c>
      <c r="K3180" s="3">
        <v>27</v>
      </c>
      <c r="L3180" s="3" t="s">
        <v>151</v>
      </c>
      <c r="M3180" s="3" t="str">
        <f>IF(shopping_behavior_updated[[#This Row],[Subscription Status]]="","desconocido",shopping_behavior_updated[[#This Row],[Subscription Status]])</f>
        <v>No</v>
      </c>
      <c r="N3180" s="3" t="s">
        <v>37</v>
      </c>
      <c r="O3180" s="3" t="s">
        <v>151</v>
      </c>
      <c r="P3180" s="3" t="s">
        <v>151</v>
      </c>
      <c r="Q3180" s="3">
        <v>28</v>
      </c>
      <c r="R3180" s="3" t="s">
        <v>38</v>
      </c>
      <c r="S3180" s="3" t="s">
        <v>48</v>
      </c>
      <c r="T3180" s="3">
        <f>COUNTBLANK(shopping_behavior_updated[Customer ID])</f>
        <v>0</v>
      </c>
      <c r="U3180" s="3">
        <f>IF(IFERROR(VLOOKUP(shopping_behavior_updated[[#This Row],[Customer ID]],A3181:$A$3902,1,FALSE),0),1,0)</f>
        <v>0</v>
      </c>
    </row>
    <row r="3181" spans="1:21" x14ac:dyDescent="0.2">
      <c r="A3181" s="3">
        <v>3180</v>
      </c>
      <c r="B3181" s="3">
        <v>57</v>
      </c>
      <c r="C3181" s="3" t="s">
        <v>152</v>
      </c>
      <c r="D3181" s="3" t="s">
        <v>58</v>
      </c>
      <c r="E3181" s="3" t="s">
        <v>20</v>
      </c>
      <c r="F3181" s="3">
        <v>88</v>
      </c>
      <c r="G3181" s="3" t="s">
        <v>134</v>
      </c>
      <c r="H3181" s="3" t="s">
        <v>43</v>
      </c>
      <c r="I3181" s="3" t="s">
        <v>77</v>
      </c>
      <c r="J3181" s="3" t="s">
        <v>36</v>
      </c>
      <c r="K3181" s="3">
        <v>43</v>
      </c>
      <c r="L3181" s="3" t="s">
        <v>151</v>
      </c>
      <c r="M3181" s="3" t="str">
        <f>IF(shopping_behavior_updated[[#This Row],[Subscription Status]]="","desconocido",shopping_behavior_updated[[#This Row],[Subscription Status]])</f>
        <v>No</v>
      </c>
      <c r="N3181" s="3" t="s">
        <v>37</v>
      </c>
      <c r="O3181" s="3" t="s">
        <v>151</v>
      </c>
      <c r="P3181" s="3" t="s">
        <v>151</v>
      </c>
      <c r="Q3181" s="3">
        <v>12</v>
      </c>
      <c r="R3181" s="3" t="s">
        <v>85</v>
      </c>
      <c r="S3181" s="3" t="s">
        <v>75</v>
      </c>
      <c r="T3181" s="3">
        <f>COUNTBLANK(shopping_behavior_updated[Customer ID])</f>
        <v>0</v>
      </c>
      <c r="U3181" s="3">
        <f>IF(IFERROR(VLOOKUP(shopping_behavior_updated[[#This Row],[Customer ID]],A3182:$A$3902,1,FALSE),0),1,0)</f>
        <v>0</v>
      </c>
    </row>
    <row r="3182" spans="1:21" x14ac:dyDescent="0.2">
      <c r="A3182" s="3">
        <v>3181</v>
      </c>
      <c r="B3182" s="3">
        <v>18</v>
      </c>
      <c r="C3182" s="3" t="s">
        <v>152</v>
      </c>
      <c r="D3182" s="3" t="s">
        <v>65</v>
      </c>
      <c r="E3182" s="3" t="s">
        <v>66</v>
      </c>
      <c r="F3182" s="3">
        <v>88</v>
      </c>
      <c r="G3182" s="3" t="s">
        <v>55</v>
      </c>
      <c r="H3182" s="3" t="s">
        <v>22</v>
      </c>
      <c r="I3182" s="3" t="s">
        <v>47</v>
      </c>
      <c r="J3182" s="3" t="s">
        <v>56</v>
      </c>
      <c r="K3182" s="3">
        <v>38</v>
      </c>
      <c r="L3182" s="3" t="s">
        <v>151</v>
      </c>
      <c r="M3182" s="3" t="str">
        <f>IF(shopping_behavior_updated[[#This Row],[Subscription Status]]="","desconocido",shopping_behavior_updated[[#This Row],[Subscription Status]])</f>
        <v>No</v>
      </c>
      <c r="N3182" s="3" t="s">
        <v>53</v>
      </c>
      <c r="O3182" s="3" t="s">
        <v>151</v>
      </c>
      <c r="P3182" s="3" t="s">
        <v>151</v>
      </c>
      <c r="Q3182" s="3">
        <v>46</v>
      </c>
      <c r="R3182" s="3" t="s">
        <v>45</v>
      </c>
      <c r="S3182" s="3" t="s">
        <v>39</v>
      </c>
      <c r="T3182" s="3">
        <f>COUNTBLANK(shopping_behavior_updated[Customer ID])</f>
        <v>0</v>
      </c>
      <c r="U3182" s="3">
        <f>IF(IFERROR(VLOOKUP(shopping_behavior_updated[[#This Row],[Customer ID]],A3183:$A$3902,1,FALSE),0),1,0)</f>
        <v>0</v>
      </c>
    </row>
    <row r="3183" spans="1:21" x14ac:dyDescent="0.2">
      <c r="A3183" s="3">
        <v>3182</v>
      </c>
      <c r="B3183" s="3">
        <v>31</v>
      </c>
      <c r="C3183" s="3" t="s">
        <v>152</v>
      </c>
      <c r="D3183" s="3" t="s">
        <v>101</v>
      </c>
      <c r="E3183" s="3" t="s">
        <v>62</v>
      </c>
      <c r="F3183" s="3">
        <v>51</v>
      </c>
      <c r="G3183" s="3" t="s">
        <v>55</v>
      </c>
      <c r="H3183" s="3" t="s">
        <v>43</v>
      </c>
      <c r="I3183" s="3" t="s">
        <v>60</v>
      </c>
      <c r="J3183" s="3" t="s">
        <v>52</v>
      </c>
      <c r="K3183" s="3">
        <v>44</v>
      </c>
      <c r="L3183" s="3" t="s">
        <v>151</v>
      </c>
      <c r="M3183" s="3" t="str">
        <f>IF(shopping_behavior_updated[[#This Row],[Subscription Status]]="","desconocido",shopping_behavior_updated[[#This Row],[Subscription Status]])</f>
        <v>No</v>
      </c>
      <c r="N3183" s="3" t="s">
        <v>37</v>
      </c>
      <c r="O3183" s="3" t="s">
        <v>151</v>
      </c>
      <c r="P3183" s="3" t="s">
        <v>151</v>
      </c>
      <c r="Q3183" s="3">
        <v>27</v>
      </c>
      <c r="R3183" s="3" t="s">
        <v>45</v>
      </c>
      <c r="S3183" s="3" t="s">
        <v>96</v>
      </c>
      <c r="T3183" s="3">
        <f>COUNTBLANK(shopping_behavior_updated[Customer ID])</f>
        <v>0</v>
      </c>
      <c r="U3183" s="3">
        <f>IF(IFERROR(VLOOKUP(shopping_behavior_updated[[#This Row],[Customer ID]],A3184:$A$3902,1,FALSE),0),1,0)</f>
        <v>0</v>
      </c>
    </row>
    <row r="3184" spans="1:21" x14ac:dyDescent="0.2">
      <c r="A3184" s="3">
        <v>3183</v>
      </c>
      <c r="B3184" s="3">
        <v>50</v>
      </c>
      <c r="C3184" s="3" t="s">
        <v>152</v>
      </c>
      <c r="D3184" s="3" t="s">
        <v>88</v>
      </c>
      <c r="E3184" s="3" t="s">
        <v>66</v>
      </c>
      <c r="F3184" s="3">
        <v>97</v>
      </c>
      <c r="G3184" s="3" t="s">
        <v>141</v>
      </c>
      <c r="H3184" s="3" t="s">
        <v>22</v>
      </c>
      <c r="I3184" s="3" t="s">
        <v>95</v>
      </c>
      <c r="J3184" s="3" t="s">
        <v>56</v>
      </c>
      <c r="K3184" s="3">
        <v>36</v>
      </c>
      <c r="L3184" s="3" t="s">
        <v>151</v>
      </c>
      <c r="M3184" s="3" t="str">
        <f>IF(shopping_behavior_updated[[#This Row],[Subscription Status]]="","desconocido",shopping_behavior_updated[[#This Row],[Subscription Status]])</f>
        <v>No</v>
      </c>
      <c r="N3184" s="3" t="s">
        <v>37</v>
      </c>
      <c r="O3184" s="3" t="s">
        <v>151</v>
      </c>
      <c r="P3184" s="3" t="s">
        <v>151</v>
      </c>
      <c r="Q3184" s="3">
        <v>4</v>
      </c>
      <c r="R3184" s="3" t="s">
        <v>38</v>
      </c>
      <c r="S3184" s="3" t="s">
        <v>48</v>
      </c>
      <c r="T3184" s="3">
        <f>COUNTBLANK(shopping_behavior_updated[Customer ID])</f>
        <v>0</v>
      </c>
      <c r="U3184" s="3">
        <f>IF(IFERROR(VLOOKUP(shopping_behavior_updated[[#This Row],[Customer ID]],A3185:$A$3902,1,FALSE),0),1,0)</f>
        <v>0</v>
      </c>
    </row>
    <row r="3185" spans="1:21" x14ac:dyDescent="0.2">
      <c r="A3185" s="3">
        <v>3184</v>
      </c>
      <c r="B3185" s="3">
        <v>50</v>
      </c>
      <c r="C3185" s="3" t="s">
        <v>152</v>
      </c>
      <c r="D3185" s="3" t="s">
        <v>49</v>
      </c>
      <c r="E3185" s="3" t="s">
        <v>41</v>
      </c>
      <c r="F3185" s="3">
        <v>56</v>
      </c>
      <c r="G3185" s="3" t="s">
        <v>90</v>
      </c>
      <c r="H3185" s="3" t="s">
        <v>43</v>
      </c>
      <c r="I3185" s="3" t="s">
        <v>95</v>
      </c>
      <c r="J3185" s="3" t="s">
        <v>24</v>
      </c>
      <c r="K3185" s="3">
        <v>35</v>
      </c>
      <c r="L3185" s="3" t="s">
        <v>151</v>
      </c>
      <c r="M3185" s="3" t="str">
        <f>IF(shopping_behavior_updated[[#This Row],[Subscription Status]]="","desconocido",shopping_behavior_updated[[#This Row],[Subscription Status]])</f>
        <v>No</v>
      </c>
      <c r="N3185" s="3" t="s">
        <v>53</v>
      </c>
      <c r="O3185" s="3" t="s">
        <v>151</v>
      </c>
      <c r="P3185" s="3" t="s">
        <v>151</v>
      </c>
      <c r="Q3185" s="3">
        <v>14</v>
      </c>
      <c r="R3185" s="3" t="s">
        <v>32</v>
      </c>
      <c r="S3185" s="3" t="s">
        <v>96</v>
      </c>
      <c r="T3185" s="3">
        <f>COUNTBLANK(shopping_behavior_updated[Customer ID])</f>
        <v>0</v>
      </c>
      <c r="U3185" s="3">
        <f>IF(IFERROR(VLOOKUP(shopping_behavior_updated[[#This Row],[Customer ID]],A3186:$A$3902,1,FALSE),0),1,0)</f>
        <v>0</v>
      </c>
    </row>
    <row r="3186" spans="1:21" x14ac:dyDescent="0.2">
      <c r="A3186" s="3">
        <v>3185</v>
      </c>
      <c r="B3186" s="3">
        <v>61</v>
      </c>
      <c r="C3186" s="3" t="s">
        <v>152</v>
      </c>
      <c r="D3186" s="3" t="s">
        <v>29</v>
      </c>
      <c r="E3186" s="3" t="s">
        <v>20</v>
      </c>
      <c r="F3186" s="3">
        <v>53</v>
      </c>
      <c r="G3186" s="3" t="s">
        <v>76</v>
      </c>
      <c r="H3186" s="3" t="s">
        <v>22</v>
      </c>
      <c r="I3186" s="3" t="s">
        <v>95</v>
      </c>
      <c r="J3186" s="3" t="s">
        <v>36</v>
      </c>
      <c r="K3186" s="3">
        <v>42</v>
      </c>
      <c r="L3186" s="3" t="s">
        <v>151</v>
      </c>
      <c r="M3186" s="3" t="str">
        <f>IF(shopping_behavior_updated[[#This Row],[Subscription Status]]="","desconocido",shopping_behavior_updated[[#This Row],[Subscription Status]])</f>
        <v>No</v>
      </c>
      <c r="N3186" s="3" t="s">
        <v>69</v>
      </c>
      <c r="O3186" s="3" t="s">
        <v>151</v>
      </c>
      <c r="P3186" s="3" t="s">
        <v>151</v>
      </c>
      <c r="Q3186" s="3">
        <v>30</v>
      </c>
      <c r="R3186" s="3" t="s">
        <v>27</v>
      </c>
      <c r="S3186" s="3" t="s">
        <v>57</v>
      </c>
      <c r="T3186" s="3">
        <f>COUNTBLANK(shopping_behavior_updated[Customer ID])</f>
        <v>0</v>
      </c>
      <c r="U3186" s="3">
        <f>IF(IFERROR(VLOOKUP(shopping_behavior_updated[[#This Row],[Customer ID]],A3187:$A$3902,1,FALSE),0),1,0)</f>
        <v>0</v>
      </c>
    </row>
    <row r="3187" spans="1:21" x14ac:dyDescent="0.2">
      <c r="A3187" s="3">
        <v>3186</v>
      </c>
      <c r="B3187" s="3">
        <v>52</v>
      </c>
      <c r="C3187" s="3" t="s">
        <v>152</v>
      </c>
      <c r="D3187" s="3" t="s">
        <v>86</v>
      </c>
      <c r="E3187" s="3" t="s">
        <v>20</v>
      </c>
      <c r="F3187" s="3">
        <v>71</v>
      </c>
      <c r="G3187" s="3" t="s">
        <v>122</v>
      </c>
      <c r="H3187" s="3" t="s">
        <v>22</v>
      </c>
      <c r="I3187" s="3" t="s">
        <v>79</v>
      </c>
      <c r="J3187" s="3" t="s">
        <v>56</v>
      </c>
      <c r="K3187" s="3">
        <v>47</v>
      </c>
      <c r="L3187" s="3" t="s">
        <v>151</v>
      </c>
      <c r="M3187" s="3" t="str">
        <f>IF(shopping_behavior_updated[[#This Row],[Subscription Status]]="","desconocido",shopping_behavior_updated[[#This Row],[Subscription Status]])</f>
        <v>No</v>
      </c>
      <c r="N3187" s="3" t="s">
        <v>26</v>
      </c>
      <c r="O3187" s="3" t="s">
        <v>151</v>
      </c>
      <c r="P3187" s="3" t="s">
        <v>151</v>
      </c>
      <c r="Q3187" s="3">
        <v>6</v>
      </c>
      <c r="R3187" s="3" t="s">
        <v>45</v>
      </c>
      <c r="S3187" s="3" t="s">
        <v>48</v>
      </c>
      <c r="T3187" s="3">
        <f>COUNTBLANK(shopping_behavior_updated[Customer ID])</f>
        <v>0</v>
      </c>
      <c r="U3187" s="3">
        <f>IF(IFERROR(VLOOKUP(shopping_behavior_updated[[#This Row],[Customer ID]],A3188:$A$3902,1,FALSE),0),1,0)</f>
        <v>0</v>
      </c>
    </row>
    <row r="3188" spans="1:21" x14ac:dyDescent="0.2">
      <c r="A3188" s="3">
        <v>3187</v>
      </c>
      <c r="B3188" s="3">
        <v>38</v>
      </c>
      <c r="C3188" s="3" t="s">
        <v>152</v>
      </c>
      <c r="D3188" s="3" t="s">
        <v>105</v>
      </c>
      <c r="E3188" s="3" t="s">
        <v>66</v>
      </c>
      <c r="F3188" s="3">
        <v>93</v>
      </c>
      <c r="G3188" s="3" t="s">
        <v>140</v>
      </c>
      <c r="H3188" s="3" t="s">
        <v>35</v>
      </c>
      <c r="I3188" s="3" t="s">
        <v>108</v>
      </c>
      <c r="J3188" s="3" t="s">
        <v>24</v>
      </c>
      <c r="K3188" s="3">
        <v>48</v>
      </c>
      <c r="L3188" s="3" t="s">
        <v>151</v>
      </c>
      <c r="M3188" s="3" t="str">
        <f>IF(shopping_behavior_updated[[#This Row],[Subscription Status]]="","desconocido",shopping_behavior_updated[[#This Row],[Subscription Status]])</f>
        <v>No</v>
      </c>
      <c r="N3188" s="3" t="s">
        <v>73</v>
      </c>
      <c r="O3188" s="3" t="s">
        <v>151</v>
      </c>
      <c r="P3188" s="3" t="s">
        <v>151</v>
      </c>
      <c r="Q3188" s="3">
        <v>43</v>
      </c>
      <c r="R3188" s="3" t="s">
        <v>27</v>
      </c>
      <c r="S3188" s="3" t="s">
        <v>48</v>
      </c>
      <c r="T3188" s="3">
        <f>COUNTBLANK(shopping_behavior_updated[Customer ID])</f>
        <v>0</v>
      </c>
      <c r="U3188" s="3">
        <f>IF(IFERROR(VLOOKUP(shopping_behavior_updated[[#This Row],[Customer ID]],A3189:$A$3902,1,FALSE),0),1,0)</f>
        <v>0</v>
      </c>
    </row>
    <row r="3189" spans="1:21" x14ac:dyDescent="0.2">
      <c r="A3189" s="3">
        <v>3188</v>
      </c>
      <c r="B3189" s="3">
        <v>67</v>
      </c>
      <c r="C3189" s="3" t="s">
        <v>152</v>
      </c>
      <c r="D3189" s="3" t="s">
        <v>19</v>
      </c>
      <c r="E3189" s="3" t="s">
        <v>20</v>
      </c>
      <c r="F3189" s="3">
        <v>72</v>
      </c>
      <c r="G3189" s="3" t="s">
        <v>104</v>
      </c>
      <c r="H3189" s="3" t="s">
        <v>22</v>
      </c>
      <c r="I3189" s="3" t="s">
        <v>125</v>
      </c>
      <c r="J3189" s="3" t="s">
        <v>24</v>
      </c>
      <c r="K3189" s="3">
        <v>32</v>
      </c>
      <c r="L3189" s="3" t="s">
        <v>151</v>
      </c>
      <c r="M3189" s="3" t="str">
        <f>IF(shopping_behavior_updated[[#This Row],[Subscription Status]]="","desconocido",shopping_behavior_updated[[#This Row],[Subscription Status]])</f>
        <v>No</v>
      </c>
      <c r="N3189" s="3" t="s">
        <v>37</v>
      </c>
      <c r="O3189" s="3" t="s">
        <v>151</v>
      </c>
      <c r="P3189" s="3" t="s">
        <v>151</v>
      </c>
      <c r="Q3189" s="3">
        <v>28</v>
      </c>
      <c r="R3189" s="3" t="s">
        <v>85</v>
      </c>
      <c r="S3189" s="3" t="s">
        <v>39</v>
      </c>
      <c r="T3189" s="3">
        <f>COUNTBLANK(shopping_behavior_updated[Customer ID])</f>
        <v>0</v>
      </c>
      <c r="U3189" s="3">
        <f>IF(IFERROR(VLOOKUP(shopping_behavior_updated[[#This Row],[Customer ID]],A3190:$A$3902,1,FALSE),0),1,0)</f>
        <v>0</v>
      </c>
    </row>
    <row r="3190" spans="1:21" x14ac:dyDescent="0.2">
      <c r="A3190" s="3">
        <v>3189</v>
      </c>
      <c r="B3190" s="3">
        <v>42</v>
      </c>
      <c r="C3190" s="3" t="s">
        <v>152</v>
      </c>
      <c r="D3190" s="3" t="s">
        <v>19</v>
      </c>
      <c r="E3190" s="3" t="s">
        <v>20</v>
      </c>
      <c r="F3190" s="3">
        <v>59</v>
      </c>
      <c r="G3190" s="3" t="s">
        <v>128</v>
      </c>
      <c r="H3190" s="3" t="s">
        <v>43</v>
      </c>
      <c r="I3190" s="3" t="s">
        <v>92</v>
      </c>
      <c r="J3190" s="3" t="s">
        <v>24</v>
      </c>
      <c r="K3190" s="3">
        <v>35</v>
      </c>
      <c r="L3190" s="3" t="s">
        <v>151</v>
      </c>
      <c r="M3190" s="3" t="str">
        <f>IF(shopping_behavior_updated[[#This Row],[Subscription Status]]="","desconocido",shopping_behavior_updated[[#This Row],[Subscription Status]])</f>
        <v>No</v>
      </c>
      <c r="N3190" s="3" t="s">
        <v>53</v>
      </c>
      <c r="O3190" s="3" t="s">
        <v>151</v>
      </c>
      <c r="P3190" s="3" t="s">
        <v>151</v>
      </c>
      <c r="Q3190" s="3">
        <v>39</v>
      </c>
      <c r="R3190" s="3" t="s">
        <v>74</v>
      </c>
      <c r="S3190" s="3" t="s">
        <v>87</v>
      </c>
      <c r="T3190" s="3">
        <f>COUNTBLANK(shopping_behavior_updated[Customer ID])</f>
        <v>0</v>
      </c>
      <c r="U3190" s="3">
        <f>IF(IFERROR(VLOOKUP(shopping_behavior_updated[[#This Row],[Customer ID]],A3191:$A$3902,1,FALSE),0),1,0)</f>
        <v>0</v>
      </c>
    </row>
    <row r="3191" spans="1:21" x14ac:dyDescent="0.2">
      <c r="A3191" s="3">
        <v>3190</v>
      </c>
      <c r="B3191" s="3">
        <v>25</v>
      </c>
      <c r="C3191" s="3" t="s">
        <v>152</v>
      </c>
      <c r="D3191" s="3" t="s">
        <v>136</v>
      </c>
      <c r="E3191" s="3" t="s">
        <v>41</v>
      </c>
      <c r="F3191" s="3">
        <v>87</v>
      </c>
      <c r="G3191" s="3" t="s">
        <v>110</v>
      </c>
      <c r="H3191" s="3" t="s">
        <v>43</v>
      </c>
      <c r="I3191" s="3" t="s">
        <v>117</v>
      </c>
      <c r="J3191" s="3" t="s">
        <v>52</v>
      </c>
      <c r="K3191" s="3">
        <v>42</v>
      </c>
      <c r="L3191" s="3" t="s">
        <v>151</v>
      </c>
      <c r="M3191" s="3" t="str">
        <f>IF(shopping_behavior_updated[[#This Row],[Subscription Status]]="","desconocido",shopping_behavior_updated[[#This Row],[Subscription Status]])</f>
        <v>No</v>
      </c>
      <c r="N3191" s="3" t="s">
        <v>73</v>
      </c>
      <c r="O3191" s="3" t="s">
        <v>151</v>
      </c>
      <c r="P3191" s="3" t="s">
        <v>151</v>
      </c>
      <c r="Q3191" s="3">
        <v>30</v>
      </c>
      <c r="R3191" s="3" t="s">
        <v>45</v>
      </c>
      <c r="S3191" s="3" t="s">
        <v>75</v>
      </c>
      <c r="T3191" s="3">
        <f>COUNTBLANK(shopping_behavior_updated[Customer ID])</f>
        <v>0</v>
      </c>
      <c r="U3191" s="3">
        <f>IF(IFERROR(VLOOKUP(shopping_behavior_updated[[#This Row],[Customer ID]],A3192:$A$3902,1,FALSE),0),1,0)</f>
        <v>0</v>
      </c>
    </row>
    <row r="3192" spans="1:21" x14ac:dyDescent="0.2">
      <c r="A3192" s="3">
        <v>3191</v>
      </c>
      <c r="B3192" s="3">
        <v>41</v>
      </c>
      <c r="C3192" s="3" t="s">
        <v>152</v>
      </c>
      <c r="D3192" s="3" t="s">
        <v>33</v>
      </c>
      <c r="E3192" s="3" t="s">
        <v>20</v>
      </c>
      <c r="F3192" s="3">
        <v>78</v>
      </c>
      <c r="G3192" s="3" t="s">
        <v>98</v>
      </c>
      <c r="H3192" s="3" t="s">
        <v>35</v>
      </c>
      <c r="I3192" s="3" t="s">
        <v>72</v>
      </c>
      <c r="J3192" s="3" t="s">
        <v>56</v>
      </c>
      <c r="K3192" s="3">
        <v>34</v>
      </c>
      <c r="L3192" s="3" t="s">
        <v>151</v>
      </c>
      <c r="M3192" s="3" t="str">
        <f>IF(shopping_behavior_updated[[#This Row],[Subscription Status]]="","desconocido",shopping_behavior_updated[[#This Row],[Subscription Status]])</f>
        <v>No</v>
      </c>
      <c r="N3192" s="3" t="s">
        <v>37</v>
      </c>
      <c r="O3192" s="3" t="s">
        <v>151</v>
      </c>
      <c r="P3192" s="3" t="s">
        <v>151</v>
      </c>
      <c r="Q3192" s="3">
        <v>5</v>
      </c>
      <c r="R3192" s="3" t="s">
        <v>38</v>
      </c>
      <c r="S3192" s="3" t="s">
        <v>28</v>
      </c>
      <c r="T3192" s="3">
        <f>COUNTBLANK(shopping_behavior_updated[Customer ID])</f>
        <v>0</v>
      </c>
      <c r="U3192" s="3">
        <f>IF(IFERROR(VLOOKUP(shopping_behavior_updated[[#This Row],[Customer ID]],A3193:$A$3902,1,FALSE),0),1,0)</f>
        <v>0</v>
      </c>
    </row>
    <row r="3193" spans="1:21" x14ac:dyDescent="0.2">
      <c r="A3193" s="3">
        <v>3192</v>
      </c>
      <c r="B3193" s="3">
        <v>62</v>
      </c>
      <c r="C3193" s="3" t="s">
        <v>152</v>
      </c>
      <c r="D3193" s="3" t="s">
        <v>103</v>
      </c>
      <c r="E3193" s="3" t="s">
        <v>20</v>
      </c>
      <c r="F3193" s="3">
        <v>68</v>
      </c>
      <c r="G3193" s="3" t="s">
        <v>90</v>
      </c>
      <c r="H3193" s="3" t="s">
        <v>91</v>
      </c>
      <c r="I3193" s="3" t="s">
        <v>31</v>
      </c>
      <c r="J3193" s="3" t="s">
        <v>24</v>
      </c>
      <c r="K3193" s="3">
        <v>47</v>
      </c>
      <c r="L3193" s="3" t="s">
        <v>151</v>
      </c>
      <c r="M3193" s="3" t="str">
        <f>IF(shopping_behavior_updated[[#This Row],[Subscription Status]]="","desconocido",shopping_behavior_updated[[#This Row],[Subscription Status]])</f>
        <v>No</v>
      </c>
      <c r="N3193" s="3" t="s">
        <v>73</v>
      </c>
      <c r="O3193" s="3" t="s">
        <v>151</v>
      </c>
      <c r="P3193" s="3" t="s">
        <v>151</v>
      </c>
      <c r="Q3193" s="3">
        <v>42</v>
      </c>
      <c r="R3193" s="3" t="s">
        <v>38</v>
      </c>
      <c r="S3193" s="3" t="s">
        <v>96</v>
      </c>
      <c r="T3193" s="3">
        <f>COUNTBLANK(shopping_behavior_updated[Customer ID])</f>
        <v>0</v>
      </c>
      <c r="U3193" s="3">
        <f>IF(IFERROR(VLOOKUP(shopping_behavior_updated[[#This Row],[Customer ID]],A3194:$A$3902,1,FALSE),0),1,0)</f>
        <v>0</v>
      </c>
    </row>
    <row r="3194" spans="1:21" x14ac:dyDescent="0.2">
      <c r="A3194" s="3">
        <v>3193</v>
      </c>
      <c r="B3194" s="3">
        <v>19</v>
      </c>
      <c r="C3194" s="3" t="s">
        <v>152</v>
      </c>
      <c r="D3194" s="3" t="s">
        <v>29</v>
      </c>
      <c r="E3194" s="3" t="s">
        <v>20</v>
      </c>
      <c r="F3194" s="3">
        <v>76</v>
      </c>
      <c r="G3194" s="3" t="s">
        <v>145</v>
      </c>
      <c r="H3194" s="3" t="s">
        <v>35</v>
      </c>
      <c r="I3194" s="3" t="s">
        <v>31</v>
      </c>
      <c r="J3194" s="3" t="s">
        <v>56</v>
      </c>
      <c r="K3194" s="3">
        <v>3</v>
      </c>
      <c r="L3194" s="3" t="s">
        <v>151</v>
      </c>
      <c r="M3194" s="3" t="str">
        <f>IF(shopping_behavior_updated[[#This Row],[Subscription Status]]="","desconocido",shopping_behavior_updated[[#This Row],[Subscription Status]])</f>
        <v>No</v>
      </c>
      <c r="N3194" s="3" t="s">
        <v>37</v>
      </c>
      <c r="O3194" s="3" t="s">
        <v>151</v>
      </c>
      <c r="P3194" s="3" t="s">
        <v>151</v>
      </c>
      <c r="Q3194" s="3">
        <v>20</v>
      </c>
      <c r="R3194" s="3" t="s">
        <v>32</v>
      </c>
      <c r="S3194" s="3" t="s">
        <v>28</v>
      </c>
      <c r="T3194" s="3">
        <f>COUNTBLANK(shopping_behavior_updated[Customer ID])</f>
        <v>0</v>
      </c>
      <c r="U3194" s="3">
        <f>IF(IFERROR(VLOOKUP(shopping_behavior_updated[[#This Row],[Customer ID]],A3195:$A$3902,1,FALSE),0),1,0)</f>
        <v>0</v>
      </c>
    </row>
    <row r="3195" spans="1:21" x14ac:dyDescent="0.2">
      <c r="A3195" s="3">
        <v>3194</v>
      </c>
      <c r="B3195" s="3">
        <v>63</v>
      </c>
      <c r="C3195" s="3" t="s">
        <v>152</v>
      </c>
      <c r="D3195" s="3" t="s">
        <v>142</v>
      </c>
      <c r="E3195" s="3" t="s">
        <v>66</v>
      </c>
      <c r="F3195" s="3">
        <v>99</v>
      </c>
      <c r="G3195" s="3" t="s">
        <v>140</v>
      </c>
      <c r="H3195" s="3" t="s">
        <v>22</v>
      </c>
      <c r="I3195" s="3" t="s">
        <v>84</v>
      </c>
      <c r="J3195" s="3" t="s">
        <v>24</v>
      </c>
      <c r="K3195" s="3">
        <v>4</v>
      </c>
      <c r="L3195" s="3" t="s">
        <v>151</v>
      </c>
      <c r="M3195" s="3" t="str">
        <f>IF(shopping_behavior_updated[[#This Row],[Subscription Status]]="","desconocido",shopping_behavior_updated[[#This Row],[Subscription Status]])</f>
        <v>No</v>
      </c>
      <c r="N3195" s="3" t="s">
        <v>26</v>
      </c>
      <c r="O3195" s="3" t="s">
        <v>151</v>
      </c>
      <c r="P3195" s="3" t="s">
        <v>151</v>
      </c>
      <c r="Q3195" s="3">
        <v>35</v>
      </c>
      <c r="R3195" s="3" t="s">
        <v>38</v>
      </c>
      <c r="S3195" s="3" t="s">
        <v>28</v>
      </c>
      <c r="T3195" s="3">
        <f>COUNTBLANK(shopping_behavior_updated[Customer ID])</f>
        <v>0</v>
      </c>
      <c r="U3195" s="3">
        <f>IF(IFERROR(VLOOKUP(shopping_behavior_updated[[#This Row],[Customer ID]],A3196:$A$3902,1,FALSE),0),1,0)</f>
        <v>0</v>
      </c>
    </row>
    <row r="3196" spans="1:21" x14ac:dyDescent="0.2">
      <c r="A3196" s="3">
        <v>3195</v>
      </c>
      <c r="B3196" s="3">
        <v>43</v>
      </c>
      <c r="C3196" s="3" t="s">
        <v>152</v>
      </c>
      <c r="D3196" s="3" t="s">
        <v>49</v>
      </c>
      <c r="E3196" s="3" t="s">
        <v>41</v>
      </c>
      <c r="F3196" s="3">
        <v>52</v>
      </c>
      <c r="G3196" s="3" t="s">
        <v>127</v>
      </c>
      <c r="H3196" s="3" t="s">
        <v>22</v>
      </c>
      <c r="I3196" s="3" t="s">
        <v>79</v>
      </c>
      <c r="J3196" s="3" t="s">
        <v>52</v>
      </c>
      <c r="K3196" s="3">
        <v>46</v>
      </c>
      <c r="L3196" s="3" t="s">
        <v>151</v>
      </c>
      <c r="M3196" s="3" t="str">
        <f>IF(shopping_behavior_updated[[#This Row],[Subscription Status]]="","desconocido",shopping_behavior_updated[[#This Row],[Subscription Status]])</f>
        <v>No</v>
      </c>
      <c r="N3196" s="3" t="s">
        <v>53</v>
      </c>
      <c r="O3196" s="3" t="s">
        <v>151</v>
      </c>
      <c r="P3196" s="3" t="s">
        <v>151</v>
      </c>
      <c r="Q3196" s="3">
        <v>10</v>
      </c>
      <c r="R3196" s="3" t="s">
        <v>38</v>
      </c>
      <c r="S3196" s="3" t="s">
        <v>75</v>
      </c>
      <c r="T3196" s="3">
        <f>COUNTBLANK(shopping_behavior_updated[Customer ID])</f>
        <v>0</v>
      </c>
      <c r="U3196" s="3">
        <f>IF(IFERROR(VLOOKUP(shopping_behavior_updated[[#This Row],[Customer ID]],A3197:$A$3902,1,FALSE),0),1,0)</f>
        <v>0</v>
      </c>
    </row>
    <row r="3197" spans="1:21" x14ac:dyDescent="0.2">
      <c r="A3197" s="3">
        <v>3196</v>
      </c>
      <c r="B3197" s="3">
        <v>68</v>
      </c>
      <c r="C3197" s="3" t="s">
        <v>152</v>
      </c>
      <c r="D3197" s="3" t="s">
        <v>88</v>
      </c>
      <c r="E3197" s="3" t="s">
        <v>66</v>
      </c>
      <c r="F3197" s="3">
        <v>58</v>
      </c>
      <c r="G3197" s="3" t="s">
        <v>67</v>
      </c>
      <c r="H3197" s="3" t="s">
        <v>35</v>
      </c>
      <c r="I3197" s="3" t="s">
        <v>107</v>
      </c>
      <c r="J3197" s="3" t="s">
        <v>36</v>
      </c>
      <c r="K3197" s="3">
        <v>49</v>
      </c>
      <c r="L3197" s="3" t="s">
        <v>151</v>
      </c>
      <c r="M3197" s="3" t="str">
        <f>IF(shopping_behavior_updated[[#This Row],[Subscription Status]]="","desconocido",shopping_behavior_updated[[#This Row],[Subscription Status]])</f>
        <v>No</v>
      </c>
      <c r="N3197" s="3" t="s">
        <v>44</v>
      </c>
      <c r="O3197" s="3" t="s">
        <v>151</v>
      </c>
      <c r="P3197" s="3" t="s">
        <v>151</v>
      </c>
      <c r="Q3197" s="3">
        <v>36</v>
      </c>
      <c r="R3197" s="3" t="s">
        <v>38</v>
      </c>
      <c r="S3197" s="3" t="s">
        <v>57</v>
      </c>
      <c r="T3197" s="3">
        <f>COUNTBLANK(shopping_behavior_updated[Customer ID])</f>
        <v>0</v>
      </c>
      <c r="U3197" s="3">
        <f>IF(IFERROR(VLOOKUP(shopping_behavior_updated[[#This Row],[Customer ID]],A3198:$A$3902,1,FALSE),0),1,0)</f>
        <v>0</v>
      </c>
    </row>
    <row r="3198" spans="1:21" x14ac:dyDescent="0.2">
      <c r="A3198" s="3">
        <v>3197</v>
      </c>
      <c r="B3198" s="3">
        <v>24</v>
      </c>
      <c r="C3198" s="3" t="s">
        <v>152</v>
      </c>
      <c r="D3198" s="3" t="s">
        <v>132</v>
      </c>
      <c r="E3198" s="3" t="s">
        <v>66</v>
      </c>
      <c r="F3198" s="3">
        <v>59</v>
      </c>
      <c r="G3198" s="3" t="s">
        <v>149</v>
      </c>
      <c r="H3198" s="3" t="s">
        <v>22</v>
      </c>
      <c r="I3198" s="3" t="s">
        <v>31</v>
      </c>
      <c r="J3198" s="3" t="s">
        <v>24</v>
      </c>
      <c r="K3198" s="3">
        <v>28</v>
      </c>
      <c r="L3198" s="3" t="s">
        <v>151</v>
      </c>
      <c r="M3198" s="3" t="str">
        <f>IF(shopping_behavior_updated[[#This Row],[Subscription Status]]="","desconocido",shopping_behavior_updated[[#This Row],[Subscription Status]])</f>
        <v>No</v>
      </c>
      <c r="N3198" s="3" t="s">
        <v>26</v>
      </c>
      <c r="O3198" s="3" t="s">
        <v>151</v>
      </c>
      <c r="P3198" s="3" t="s">
        <v>151</v>
      </c>
      <c r="Q3198" s="3">
        <v>21</v>
      </c>
      <c r="R3198" s="3" t="s">
        <v>85</v>
      </c>
      <c r="S3198" s="3" t="s">
        <v>28</v>
      </c>
      <c r="T3198" s="3">
        <f>COUNTBLANK(shopping_behavior_updated[Customer ID])</f>
        <v>0</v>
      </c>
      <c r="U3198" s="3">
        <f>IF(IFERROR(VLOOKUP(shopping_behavior_updated[[#This Row],[Customer ID]],A3199:$A$3902,1,FALSE),0),1,0)</f>
        <v>0</v>
      </c>
    </row>
    <row r="3199" spans="1:21" x14ac:dyDescent="0.2">
      <c r="A3199" s="3">
        <v>3198</v>
      </c>
      <c r="B3199" s="3">
        <v>27</v>
      </c>
      <c r="C3199" s="3" t="s">
        <v>152</v>
      </c>
      <c r="D3199" s="3" t="s">
        <v>29</v>
      </c>
      <c r="E3199" s="3" t="s">
        <v>20</v>
      </c>
      <c r="F3199" s="3">
        <v>71</v>
      </c>
      <c r="G3199" s="3" t="s">
        <v>30</v>
      </c>
      <c r="H3199" s="3" t="s">
        <v>43</v>
      </c>
      <c r="I3199" s="3" t="s">
        <v>84</v>
      </c>
      <c r="J3199" s="3" t="s">
        <v>36</v>
      </c>
      <c r="K3199" s="3">
        <v>32</v>
      </c>
      <c r="L3199" s="3" t="s">
        <v>151</v>
      </c>
      <c r="M3199" s="3" t="str">
        <f>IF(shopping_behavior_updated[[#This Row],[Subscription Status]]="","desconocido",shopping_behavior_updated[[#This Row],[Subscription Status]])</f>
        <v>No</v>
      </c>
      <c r="N3199" s="3" t="s">
        <v>37</v>
      </c>
      <c r="O3199" s="3" t="s">
        <v>151</v>
      </c>
      <c r="P3199" s="3" t="s">
        <v>151</v>
      </c>
      <c r="Q3199" s="3">
        <v>29</v>
      </c>
      <c r="R3199" s="3" t="s">
        <v>38</v>
      </c>
      <c r="S3199" s="3" t="s">
        <v>96</v>
      </c>
      <c r="T3199" s="3">
        <f>COUNTBLANK(shopping_behavior_updated[Customer ID])</f>
        <v>0</v>
      </c>
      <c r="U3199" s="3">
        <f>IF(IFERROR(VLOOKUP(shopping_behavior_updated[[#This Row],[Customer ID]],A3200:$A$3902,1,FALSE),0),1,0)</f>
        <v>0</v>
      </c>
    </row>
    <row r="3200" spans="1:21" x14ac:dyDescent="0.2">
      <c r="A3200" s="3">
        <v>3199</v>
      </c>
      <c r="B3200" s="3">
        <v>61</v>
      </c>
      <c r="C3200" s="3" t="s">
        <v>152</v>
      </c>
      <c r="D3200" s="3" t="s">
        <v>142</v>
      </c>
      <c r="E3200" s="3" t="s">
        <v>66</v>
      </c>
      <c r="F3200" s="3">
        <v>94</v>
      </c>
      <c r="G3200" s="3" t="s">
        <v>137</v>
      </c>
      <c r="H3200" s="3" t="s">
        <v>22</v>
      </c>
      <c r="I3200" s="3" t="s">
        <v>99</v>
      </c>
      <c r="J3200" s="3" t="s">
        <v>24</v>
      </c>
      <c r="K3200" s="3">
        <v>28</v>
      </c>
      <c r="L3200" s="3" t="s">
        <v>151</v>
      </c>
      <c r="M3200" s="3" t="str">
        <f>IF(shopping_behavior_updated[[#This Row],[Subscription Status]]="","desconocido",shopping_behavior_updated[[#This Row],[Subscription Status]])</f>
        <v>No</v>
      </c>
      <c r="N3200" s="3" t="s">
        <v>37</v>
      </c>
      <c r="O3200" s="3" t="s">
        <v>151</v>
      </c>
      <c r="P3200" s="3" t="s">
        <v>151</v>
      </c>
      <c r="Q3200" s="3">
        <v>39</v>
      </c>
      <c r="R3200" s="3" t="s">
        <v>85</v>
      </c>
      <c r="S3200" s="3" t="s">
        <v>39</v>
      </c>
      <c r="T3200" s="3">
        <f>COUNTBLANK(shopping_behavior_updated[Customer ID])</f>
        <v>0</v>
      </c>
      <c r="U3200" s="3">
        <f>IF(IFERROR(VLOOKUP(shopping_behavior_updated[[#This Row],[Customer ID]],A3201:$A$3902,1,FALSE),0),1,0)</f>
        <v>0</v>
      </c>
    </row>
    <row r="3201" spans="1:21" x14ac:dyDescent="0.2">
      <c r="A3201" s="3">
        <v>3200</v>
      </c>
      <c r="B3201" s="3">
        <v>59</v>
      </c>
      <c r="C3201" s="3" t="s">
        <v>152</v>
      </c>
      <c r="D3201" s="3" t="s">
        <v>65</v>
      </c>
      <c r="E3201" s="3" t="s">
        <v>66</v>
      </c>
      <c r="F3201" s="3">
        <v>40</v>
      </c>
      <c r="G3201" s="3" t="s">
        <v>30</v>
      </c>
      <c r="H3201" s="3" t="s">
        <v>91</v>
      </c>
      <c r="I3201" s="3" t="s">
        <v>68</v>
      </c>
      <c r="J3201" s="3" t="s">
        <v>24</v>
      </c>
      <c r="K3201" s="3">
        <v>42</v>
      </c>
      <c r="L3201" s="3" t="s">
        <v>151</v>
      </c>
      <c r="M3201" s="3" t="str">
        <f>IF(shopping_behavior_updated[[#This Row],[Subscription Status]]="","desconocido",shopping_behavior_updated[[#This Row],[Subscription Status]])</f>
        <v>No</v>
      </c>
      <c r="N3201" s="3" t="s">
        <v>26</v>
      </c>
      <c r="O3201" s="3" t="s">
        <v>151</v>
      </c>
      <c r="P3201" s="3" t="s">
        <v>151</v>
      </c>
      <c r="Q3201" s="3">
        <v>16</v>
      </c>
      <c r="R3201" s="3" t="s">
        <v>45</v>
      </c>
      <c r="S3201" s="3" t="s">
        <v>87</v>
      </c>
      <c r="T3201" s="3">
        <f>COUNTBLANK(shopping_behavior_updated[Customer ID])</f>
        <v>0</v>
      </c>
      <c r="U3201" s="3">
        <f>IF(IFERROR(VLOOKUP(shopping_behavior_updated[[#This Row],[Customer ID]],A3202:$A$3902,1,FALSE),0),1,0)</f>
        <v>0</v>
      </c>
    </row>
    <row r="3202" spans="1:21" x14ac:dyDescent="0.2">
      <c r="A3202" s="3">
        <v>3201</v>
      </c>
      <c r="B3202" s="3">
        <v>67</v>
      </c>
      <c r="C3202" s="3" t="s">
        <v>152</v>
      </c>
      <c r="D3202" s="3" t="s">
        <v>124</v>
      </c>
      <c r="E3202" s="3" t="s">
        <v>20</v>
      </c>
      <c r="F3202" s="3">
        <v>24</v>
      </c>
      <c r="G3202" s="3" t="s">
        <v>67</v>
      </c>
      <c r="H3202" s="3" t="s">
        <v>22</v>
      </c>
      <c r="I3202" s="3" t="s">
        <v>93</v>
      </c>
      <c r="J3202" s="3" t="s">
        <v>36</v>
      </c>
      <c r="K3202" s="3">
        <v>48</v>
      </c>
      <c r="L3202" s="3" t="s">
        <v>151</v>
      </c>
      <c r="M3202" s="3" t="str">
        <f>IF(shopping_behavior_updated[[#This Row],[Subscription Status]]="","desconocido",shopping_behavior_updated[[#This Row],[Subscription Status]])</f>
        <v>No</v>
      </c>
      <c r="N3202" s="3" t="s">
        <v>37</v>
      </c>
      <c r="O3202" s="3" t="s">
        <v>151</v>
      </c>
      <c r="P3202" s="3" t="s">
        <v>151</v>
      </c>
      <c r="Q3202" s="3">
        <v>32</v>
      </c>
      <c r="R3202" s="3" t="s">
        <v>38</v>
      </c>
      <c r="S3202" s="3" t="s">
        <v>87</v>
      </c>
      <c r="T3202" s="3">
        <f>COUNTBLANK(shopping_behavior_updated[Customer ID])</f>
        <v>0</v>
      </c>
      <c r="U3202" s="3">
        <f>IF(IFERROR(VLOOKUP(shopping_behavior_updated[[#This Row],[Customer ID]],A3203:$A$3902,1,FALSE),0),1,0)</f>
        <v>0</v>
      </c>
    </row>
    <row r="3203" spans="1:21" x14ac:dyDescent="0.2">
      <c r="A3203" s="3">
        <v>3202</v>
      </c>
      <c r="B3203" s="3">
        <v>46</v>
      </c>
      <c r="C3203" s="3" t="s">
        <v>152</v>
      </c>
      <c r="D3203" s="3" t="s">
        <v>94</v>
      </c>
      <c r="E3203" s="3" t="s">
        <v>20</v>
      </c>
      <c r="F3203" s="3">
        <v>38</v>
      </c>
      <c r="G3203" s="3" t="s">
        <v>128</v>
      </c>
      <c r="H3203" s="3" t="s">
        <v>35</v>
      </c>
      <c r="I3203" s="3" t="s">
        <v>125</v>
      </c>
      <c r="J3203" s="3" t="s">
        <v>56</v>
      </c>
      <c r="K3203" s="3">
        <v>28</v>
      </c>
      <c r="L3203" s="3" t="s">
        <v>151</v>
      </c>
      <c r="M3203" s="3" t="str">
        <f>IF(shopping_behavior_updated[[#This Row],[Subscription Status]]="","desconocido",shopping_behavior_updated[[#This Row],[Subscription Status]])</f>
        <v>No</v>
      </c>
      <c r="N3203" s="3" t="s">
        <v>69</v>
      </c>
      <c r="O3203" s="3" t="s">
        <v>151</v>
      </c>
      <c r="P3203" s="3" t="s">
        <v>151</v>
      </c>
      <c r="Q3203" s="3">
        <v>34</v>
      </c>
      <c r="R3203" s="3" t="s">
        <v>32</v>
      </c>
      <c r="S3203" s="3" t="s">
        <v>87</v>
      </c>
      <c r="T3203" s="3">
        <f>COUNTBLANK(shopping_behavior_updated[Customer ID])</f>
        <v>0</v>
      </c>
      <c r="U3203" s="3">
        <f>IF(IFERROR(VLOOKUP(shopping_behavior_updated[[#This Row],[Customer ID]],A3204:$A$3902,1,FALSE),0),1,0)</f>
        <v>0</v>
      </c>
    </row>
    <row r="3204" spans="1:21" x14ac:dyDescent="0.2">
      <c r="A3204" s="3">
        <v>3203</v>
      </c>
      <c r="B3204" s="3">
        <v>65</v>
      </c>
      <c r="C3204" s="3" t="s">
        <v>152</v>
      </c>
      <c r="D3204" s="3" t="s">
        <v>118</v>
      </c>
      <c r="E3204" s="3" t="s">
        <v>66</v>
      </c>
      <c r="F3204" s="3">
        <v>37</v>
      </c>
      <c r="G3204" s="3" t="s">
        <v>149</v>
      </c>
      <c r="H3204" s="3" t="s">
        <v>22</v>
      </c>
      <c r="I3204" s="3" t="s">
        <v>95</v>
      </c>
      <c r="J3204" s="3" t="s">
        <v>56</v>
      </c>
      <c r="K3204" s="3">
        <v>45</v>
      </c>
      <c r="L3204" s="3" t="s">
        <v>151</v>
      </c>
      <c r="M3204" s="3" t="str">
        <f>IF(shopping_behavior_updated[[#This Row],[Subscription Status]]="","desconocido",shopping_behavior_updated[[#This Row],[Subscription Status]])</f>
        <v>No</v>
      </c>
      <c r="N3204" s="3" t="s">
        <v>53</v>
      </c>
      <c r="O3204" s="3" t="s">
        <v>151</v>
      </c>
      <c r="P3204" s="3" t="s">
        <v>151</v>
      </c>
      <c r="Q3204" s="3">
        <v>38</v>
      </c>
      <c r="R3204" s="3" t="s">
        <v>27</v>
      </c>
      <c r="S3204" s="3" t="s">
        <v>48</v>
      </c>
      <c r="T3204" s="3">
        <f>COUNTBLANK(shopping_behavior_updated[Customer ID])</f>
        <v>0</v>
      </c>
      <c r="U3204" s="3">
        <f>IF(IFERROR(VLOOKUP(shopping_behavior_updated[[#This Row],[Customer ID]],A3205:$A$3902,1,FALSE),0),1,0)</f>
        <v>0</v>
      </c>
    </row>
    <row r="3205" spans="1:21" x14ac:dyDescent="0.2">
      <c r="A3205" s="3">
        <v>3204</v>
      </c>
      <c r="B3205" s="3">
        <v>63</v>
      </c>
      <c r="C3205" s="3" t="s">
        <v>152</v>
      </c>
      <c r="D3205" s="3" t="s">
        <v>61</v>
      </c>
      <c r="E3205" s="3" t="s">
        <v>62</v>
      </c>
      <c r="F3205" s="3">
        <v>29</v>
      </c>
      <c r="G3205" s="3" t="s">
        <v>126</v>
      </c>
      <c r="H3205" s="3" t="s">
        <v>22</v>
      </c>
      <c r="I3205" s="3" t="s">
        <v>84</v>
      </c>
      <c r="J3205" s="3" t="s">
        <v>36</v>
      </c>
      <c r="K3205" s="3">
        <v>41</v>
      </c>
      <c r="L3205" s="3" t="s">
        <v>151</v>
      </c>
      <c r="M3205" s="3" t="str">
        <f>IF(shopping_behavior_updated[[#This Row],[Subscription Status]]="","desconocido",shopping_behavior_updated[[#This Row],[Subscription Status]])</f>
        <v>No</v>
      </c>
      <c r="N3205" s="3" t="s">
        <v>26</v>
      </c>
      <c r="O3205" s="3" t="s">
        <v>151</v>
      </c>
      <c r="P3205" s="3" t="s">
        <v>151</v>
      </c>
      <c r="Q3205" s="3">
        <v>14</v>
      </c>
      <c r="R3205" s="3" t="s">
        <v>27</v>
      </c>
      <c r="S3205" s="3" t="s">
        <v>48</v>
      </c>
      <c r="T3205" s="3">
        <f>COUNTBLANK(shopping_behavior_updated[Customer ID])</f>
        <v>0</v>
      </c>
      <c r="U3205" s="3">
        <f>IF(IFERROR(VLOOKUP(shopping_behavior_updated[[#This Row],[Customer ID]],A3206:$A$3902,1,FALSE),0),1,0)</f>
        <v>0</v>
      </c>
    </row>
    <row r="3206" spans="1:21" x14ac:dyDescent="0.2">
      <c r="A3206" s="3">
        <v>3205</v>
      </c>
      <c r="B3206" s="3">
        <v>57</v>
      </c>
      <c r="C3206" s="3" t="s">
        <v>152</v>
      </c>
      <c r="D3206" s="3" t="s">
        <v>101</v>
      </c>
      <c r="E3206" s="3" t="s">
        <v>62</v>
      </c>
      <c r="F3206" s="3">
        <v>92</v>
      </c>
      <c r="G3206" s="3" t="s">
        <v>129</v>
      </c>
      <c r="H3206" s="3" t="s">
        <v>91</v>
      </c>
      <c r="I3206" s="3" t="s">
        <v>92</v>
      </c>
      <c r="J3206" s="3" t="s">
        <v>56</v>
      </c>
      <c r="K3206" s="3">
        <v>43</v>
      </c>
      <c r="L3206" s="3" t="s">
        <v>151</v>
      </c>
      <c r="M3206" s="3" t="str">
        <f>IF(shopping_behavior_updated[[#This Row],[Subscription Status]]="","desconocido",shopping_behavior_updated[[#This Row],[Subscription Status]])</f>
        <v>No</v>
      </c>
      <c r="N3206" s="3" t="s">
        <v>37</v>
      </c>
      <c r="O3206" s="3" t="s">
        <v>151</v>
      </c>
      <c r="P3206" s="3" t="s">
        <v>151</v>
      </c>
      <c r="Q3206" s="3">
        <v>23</v>
      </c>
      <c r="R3206" s="3" t="s">
        <v>85</v>
      </c>
      <c r="S3206" s="3" t="s">
        <v>75</v>
      </c>
      <c r="T3206" s="3">
        <f>COUNTBLANK(shopping_behavior_updated[Customer ID])</f>
        <v>0</v>
      </c>
      <c r="U3206" s="3">
        <f>IF(IFERROR(VLOOKUP(shopping_behavior_updated[[#This Row],[Customer ID]],A3207:$A$3902,1,FALSE),0),1,0)</f>
        <v>0</v>
      </c>
    </row>
    <row r="3207" spans="1:21" x14ac:dyDescent="0.2">
      <c r="A3207" s="3">
        <v>3206</v>
      </c>
      <c r="B3207" s="3">
        <v>40</v>
      </c>
      <c r="C3207" s="3" t="s">
        <v>152</v>
      </c>
      <c r="D3207" s="3" t="s">
        <v>103</v>
      </c>
      <c r="E3207" s="3" t="s">
        <v>20</v>
      </c>
      <c r="F3207" s="3">
        <v>24</v>
      </c>
      <c r="G3207" s="3" t="s">
        <v>111</v>
      </c>
      <c r="H3207" s="3" t="s">
        <v>91</v>
      </c>
      <c r="I3207" s="3" t="s">
        <v>135</v>
      </c>
      <c r="J3207" s="3" t="s">
        <v>56</v>
      </c>
      <c r="K3207" s="3">
        <v>44</v>
      </c>
      <c r="L3207" s="3" t="s">
        <v>151</v>
      </c>
      <c r="M3207" s="3" t="str">
        <f>IF(shopping_behavior_updated[[#This Row],[Subscription Status]]="","desconocido",shopping_behavior_updated[[#This Row],[Subscription Status]])</f>
        <v>No</v>
      </c>
      <c r="N3207" s="3" t="s">
        <v>69</v>
      </c>
      <c r="O3207" s="3" t="s">
        <v>151</v>
      </c>
      <c r="P3207" s="3" t="s">
        <v>151</v>
      </c>
      <c r="Q3207" s="3">
        <v>50</v>
      </c>
      <c r="R3207" s="3" t="s">
        <v>74</v>
      </c>
      <c r="S3207" s="3" t="s">
        <v>96</v>
      </c>
      <c r="T3207" s="3">
        <f>COUNTBLANK(shopping_behavior_updated[Customer ID])</f>
        <v>0</v>
      </c>
      <c r="U3207" s="3">
        <f>IF(IFERROR(VLOOKUP(shopping_behavior_updated[[#This Row],[Customer ID]],A3208:$A$3902,1,FALSE),0),1,0)</f>
        <v>0</v>
      </c>
    </row>
    <row r="3208" spans="1:21" x14ac:dyDescent="0.2">
      <c r="A3208" s="3">
        <v>3207</v>
      </c>
      <c r="B3208" s="3">
        <v>36</v>
      </c>
      <c r="C3208" s="3" t="s">
        <v>152</v>
      </c>
      <c r="D3208" s="3" t="s">
        <v>136</v>
      </c>
      <c r="E3208" s="3" t="s">
        <v>41</v>
      </c>
      <c r="F3208" s="3">
        <v>52</v>
      </c>
      <c r="G3208" s="3" t="s">
        <v>98</v>
      </c>
      <c r="H3208" s="3" t="s">
        <v>43</v>
      </c>
      <c r="I3208" s="3" t="s">
        <v>109</v>
      </c>
      <c r="J3208" s="3" t="s">
        <v>24</v>
      </c>
      <c r="K3208" s="3">
        <v>3</v>
      </c>
      <c r="L3208" s="3" t="s">
        <v>151</v>
      </c>
      <c r="M3208" s="3" t="str">
        <f>IF(shopping_behavior_updated[[#This Row],[Subscription Status]]="","desconocido",shopping_behavior_updated[[#This Row],[Subscription Status]])</f>
        <v>No</v>
      </c>
      <c r="N3208" s="3" t="s">
        <v>37</v>
      </c>
      <c r="O3208" s="3" t="s">
        <v>151</v>
      </c>
      <c r="P3208" s="3" t="s">
        <v>151</v>
      </c>
      <c r="Q3208" s="3">
        <v>49</v>
      </c>
      <c r="R3208" s="3" t="s">
        <v>45</v>
      </c>
      <c r="S3208" s="3" t="s">
        <v>87</v>
      </c>
      <c r="T3208" s="3">
        <f>COUNTBLANK(shopping_behavior_updated[Customer ID])</f>
        <v>0</v>
      </c>
      <c r="U3208" s="3">
        <f>IF(IFERROR(VLOOKUP(shopping_behavior_updated[[#This Row],[Customer ID]],A3209:$A$3902,1,FALSE),0),1,0)</f>
        <v>0</v>
      </c>
    </row>
    <row r="3209" spans="1:21" x14ac:dyDescent="0.2">
      <c r="A3209" s="3">
        <v>3208</v>
      </c>
      <c r="B3209" s="3">
        <v>67</v>
      </c>
      <c r="C3209" s="3" t="s">
        <v>152</v>
      </c>
      <c r="D3209" s="3" t="s">
        <v>124</v>
      </c>
      <c r="E3209" s="3" t="s">
        <v>20</v>
      </c>
      <c r="F3209" s="3">
        <v>29</v>
      </c>
      <c r="G3209" s="3" t="s">
        <v>116</v>
      </c>
      <c r="H3209" s="3" t="s">
        <v>91</v>
      </c>
      <c r="I3209" s="3" t="s">
        <v>117</v>
      </c>
      <c r="J3209" s="3" t="s">
        <v>52</v>
      </c>
      <c r="K3209" s="3">
        <v>27</v>
      </c>
      <c r="L3209" s="3" t="s">
        <v>151</v>
      </c>
      <c r="M3209" s="3" t="str">
        <f>IF(shopping_behavior_updated[[#This Row],[Subscription Status]]="","desconocido",shopping_behavior_updated[[#This Row],[Subscription Status]])</f>
        <v>No</v>
      </c>
      <c r="N3209" s="3" t="s">
        <v>44</v>
      </c>
      <c r="O3209" s="3" t="s">
        <v>151</v>
      </c>
      <c r="P3209" s="3" t="s">
        <v>151</v>
      </c>
      <c r="Q3209" s="3">
        <v>14</v>
      </c>
      <c r="R3209" s="3" t="s">
        <v>45</v>
      </c>
      <c r="S3209" s="3" t="s">
        <v>48</v>
      </c>
      <c r="T3209" s="3">
        <f>COUNTBLANK(shopping_behavior_updated[Customer ID])</f>
        <v>0</v>
      </c>
      <c r="U3209" s="3">
        <f>IF(IFERROR(VLOOKUP(shopping_behavior_updated[[#This Row],[Customer ID]],A3210:$A$3902,1,FALSE),0),1,0)</f>
        <v>0</v>
      </c>
    </row>
    <row r="3210" spans="1:21" x14ac:dyDescent="0.2">
      <c r="A3210" s="3">
        <v>3209</v>
      </c>
      <c r="B3210" s="3">
        <v>61</v>
      </c>
      <c r="C3210" s="3" t="s">
        <v>152</v>
      </c>
      <c r="D3210" s="3" t="s">
        <v>105</v>
      </c>
      <c r="E3210" s="3" t="s">
        <v>66</v>
      </c>
      <c r="F3210" s="3">
        <v>30</v>
      </c>
      <c r="G3210" s="3" t="s">
        <v>115</v>
      </c>
      <c r="H3210" s="3" t="s">
        <v>22</v>
      </c>
      <c r="I3210" s="3" t="s">
        <v>125</v>
      </c>
      <c r="J3210" s="3" t="s">
        <v>24</v>
      </c>
      <c r="K3210" s="3">
        <v>33</v>
      </c>
      <c r="L3210" s="3" t="s">
        <v>151</v>
      </c>
      <c r="M3210" s="3" t="str">
        <f>IF(shopping_behavior_updated[[#This Row],[Subscription Status]]="","desconocido",shopping_behavior_updated[[#This Row],[Subscription Status]])</f>
        <v>No</v>
      </c>
      <c r="N3210" s="3" t="s">
        <v>69</v>
      </c>
      <c r="O3210" s="3" t="s">
        <v>151</v>
      </c>
      <c r="P3210" s="3" t="s">
        <v>151</v>
      </c>
      <c r="Q3210" s="3">
        <v>42</v>
      </c>
      <c r="R3210" s="3" t="s">
        <v>45</v>
      </c>
      <c r="S3210" s="3" t="s">
        <v>39</v>
      </c>
      <c r="T3210" s="3">
        <f>COUNTBLANK(shopping_behavior_updated[Customer ID])</f>
        <v>0</v>
      </c>
      <c r="U3210" s="3">
        <f>IF(IFERROR(VLOOKUP(shopping_behavior_updated[[#This Row],[Customer ID]],A3211:$A$3902,1,FALSE),0),1,0)</f>
        <v>0</v>
      </c>
    </row>
    <row r="3211" spans="1:21" x14ac:dyDescent="0.2">
      <c r="A3211" s="3">
        <v>3210</v>
      </c>
      <c r="B3211" s="3">
        <v>64</v>
      </c>
      <c r="C3211" s="3" t="s">
        <v>152</v>
      </c>
      <c r="D3211" s="3" t="s">
        <v>70</v>
      </c>
      <c r="E3211" s="3" t="s">
        <v>41</v>
      </c>
      <c r="F3211" s="3">
        <v>31</v>
      </c>
      <c r="G3211" s="3" t="s">
        <v>71</v>
      </c>
      <c r="H3211" s="3" t="s">
        <v>22</v>
      </c>
      <c r="I3211" s="3" t="s">
        <v>99</v>
      </c>
      <c r="J3211" s="3" t="s">
        <v>56</v>
      </c>
      <c r="K3211" s="3">
        <v>43</v>
      </c>
      <c r="L3211" s="3" t="s">
        <v>151</v>
      </c>
      <c r="M3211" s="3" t="str">
        <f>IF(shopping_behavior_updated[[#This Row],[Subscription Status]]="","desconocido",shopping_behavior_updated[[#This Row],[Subscription Status]])</f>
        <v>No</v>
      </c>
      <c r="N3211" s="3" t="s">
        <v>53</v>
      </c>
      <c r="O3211" s="3" t="s">
        <v>151</v>
      </c>
      <c r="P3211" s="3" t="s">
        <v>151</v>
      </c>
      <c r="Q3211" s="3">
        <v>39</v>
      </c>
      <c r="R3211" s="3" t="s">
        <v>85</v>
      </c>
      <c r="S3211" s="3" t="s">
        <v>48</v>
      </c>
      <c r="T3211" s="3">
        <f>COUNTBLANK(shopping_behavior_updated[Customer ID])</f>
        <v>0</v>
      </c>
      <c r="U3211" s="3">
        <f>IF(IFERROR(VLOOKUP(shopping_behavior_updated[[#This Row],[Customer ID]],A3212:$A$3902,1,FALSE),0),1,0)</f>
        <v>0</v>
      </c>
    </row>
    <row r="3212" spans="1:21" x14ac:dyDescent="0.2">
      <c r="A3212" s="3">
        <v>3211</v>
      </c>
      <c r="B3212" s="3">
        <v>30</v>
      </c>
      <c r="C3212" s="3" t="s">
        <v>152</v>
      </c>
      <c r="D3212" s="3" t="s">
        <v>124</v>
      </c>
      <c r="E3212" s="3" t="s">
        <v>20</v>
      </c>
      <c r="F3212" s="3">
        <v>67</v>
      </c>
      <c r="G3212" s="3" t="s">
        <v>106</v>
      </c>
      <c r="H3212" s="3" t="s">
        <v>43</v>
      </c>
      <c r="I3212" s="3" t="s">
        <v>135</v>
      </c>
      <c r="J3212" s="3" t="s">
        <v>52</v>
      </c>
      <c r="K3212" s="3">
        <v>29</v>
      </c>
      <c r="L3212" s="3" t="s">
        <v>151</v>
      </c>
      <c r="M3212" s="3" t="str">
        <f>IF(shopping_behavior_updated[[#This Row],[Subscription Status]]="","desconocido",shopping_behavior_updated[[#This Row],[Subscription Status]])</f>
        <v>No</v>
      </c>
      <c r="N3212" s="3" t="s">
        <v>26</v>
      </c>
      <c r="O3212" s="3" t="s">
        <v>151</v>
      </c>
      <c r="P3212" s="3" t="s">
        <v>151</v>
      </c>
      <c r="Q3212" s="3">
        <v>43</v>
      </c>
      <c r="R3212" s="3" t="s">
        <v>27</v>
      </c>
      <c r="S3212" s="3" t="s">
        <v>75</v>
      </c>
      <c r="T3212" s="3">
        <f>COUNTBLANK(shopping_behavior_updated[Customer ID])</f>
        <v>0</v>
      </c>
      <c r="U3212" s="3">
        <f>IF(IFERROR(VLOOKUP(shopping_behavior_updated[[#This Row],[Customer ID]],A3213:$A$3902,1,FALSE),0),1,0)</f>
        <v>0</v>
      </c>
    </row>
    <row r="3213" spans="1:21" x14ac:dyDescent="0.2">
      <c r="A3213" s="3">
        <v>3212</v>
      </c>
      <c r="B3213" s="3">
        <v>53</v>
      </c>
      <c r="C3213" s="3" t="s">
        <v>152</v>
      </c>
      <c r="D3213" s="3" t="s">
        <v>94</v>
      </c>
      <c r="E3213" s="3" t="s">
        <v>20</v>
      </c>
      <c r="F3213" s="3">
        <v>65</v>
      </c>
      <c r="G3213" s="3" t="s">
        <v>42</v>
      </c>
      <c r="H3213" s="3" t="s">
        <v>22</v>
      </c>
      <c r="I3213" s="3" t="s">
        <v>47</v>
      </c>
      <c r="J3213" s="3" t="s">
        <v>24</v>
      </c>
      <c r="K3213" s="3">
        <v>49</v>
      </c>
      <c r="L3213" s="3" t="s">
        <v>151</v>
      </c>
      <c r="M3213" s="3" t="str">
        <f>IF(shopping_behavior_updated[[#This Row],[Subscription Status]]="","desconocido",shopping_behavior_updated[[#This Row],[Subscription Status]])</f>
        <v>No</v>
      </c>
      <c r="N3213" s="3" t="s">
        <v>53</v>
      </c>
      <c r="O3213" s="3" t="s">
        <v>151</v>
      </c>
      <c r="P3213" s="3" t="s">
        <v>151</v>
      </c>
      <c r="Q3213" s="3">
        <v>12</v>
      </c>
      <c r="R3213" s="3" t="s">
        <v>32</v>
      </c>
      <c r="S3213" s="3" t="s">
        <v>87</v>
      </c>
      <c r="T3213" s="3">
        <f>COUNTBLANK(shopping_behavior_updated[Customer ID])</f>
        <v>0</v>
      </c>
      <c r="U3213" s="3">
        <f>IF(IFERROR(VLOOKUP(shopping_behavior_updated[[#This Row],[Customer ID]],A3214:$A$3902,1,FALSE),0),1,0)</f>
        <v>0</v>
      </c>
    </row>
    <row r="3214" spans="1:21" x14ac:dyDescent="0.2">
      <c r="A3214" s="3">
        <v>3213</v>
      </c>
      <c r="B3214" s="3">
        <v>27</v>
      </c>
      <c r="C3214" s="3" t="s">
        <v>152</v>
      </c>
      <c r="D3214" s="3" t="s">
        <v>49</v>
      </c>
      <c r="E3214" s="3" t="s">
        <v>41</v>
      </c>
      <c r="F3214" s="3">
        <v>22</v>
      </c>
      <c r="G3214" s="3" t="s">
        <v>50</v>
      </c>
      <c r="H3214" s="3" t="s">
        <v>43</v>
      </c>
      <c r="I3214" s="3" t="s">
        <v>125</v>
      </c>
      <c r="J3214" s="3" t="s">
        <v>24</v>
      </c>
      <c r="K3214" s="3">
        <v>36</v>
      </c>
      <c r="L3214" s="3" t="s">
        <v>151</v>
      </c>
      <c r="M3214" s="3" t="str">
        <f>IF(shopping_behavior_updated[[#This Row],[Subscription Status]]="","desconocido",shopping_behavior_updated[[#This Row],[Subscription Status]])</f>
        <v>No</v>
      </c>
      <c r="N3214" s="3" t="s">
        <v>69</v>
      </c>
      <c r="O3214" s="3" t="s">
        <v>151</v>
      </c>
      <c r="P3214" s="3" t="s">
        <v>151</v>
      </c>
      <c r="Q3214" s="3">
        <v>21</v>
      </c>
      <c r="R3214" s="3" t="s">
        <v>85</v>
      </c>
      <c r="S3214" s="3" t="s">
        <v>39</v>
      </c>
      <c r="T3214" s="3">
        <f>COUNTBLANK(shopping_behavior_updated[Customer ID])</f>
        <v>0</v>
      </c>
      <c r="U3214" s="3">
        <f>IF(IFERROR(VLOOKUP(shopping_behavior_updated[[#This Row],[Customer ID]],A3215:$A$3902,1,FALSE),0),1,0)</f>
        <v>0</v>
      </c>
    </row>
    <row r="3215" spans="1:21" x14ac:dyDescent="0.2">
      <c r="A3215" s="3">
        <v>3214</v>
      </c>
      <c r="B3215" s="3">
        <v>27</v>
      </c>
      <c r="C3215" s="3" t="s">
        <v>152</v>
      </c>
      <c r="D3215" s="3" t="s">
        <v>88</v>
      </c>
      <c r="E3215" s="3" t="s">
        <v>66</v>
      </c>
      <c r="F3215" s="3">
        <v>56</v>
      </c>
      <c r="G3215" s="3" t="s">
        <v>104</v>
      </c>
      <c r="H3215" s="3" t="s">
        <v>43</v>
      </c>
      <c r="I3215" s="3" t="s">
        <v>109</v>
      </c>
      <c r="J3215" s="3" t="s">
        <v>24</v>
      </c>
      <c r="K3215" s="3">
        <v>33</v>
      </c>
      <c r="L3215" s="3" t="s">
        <v>151</v>
      </c>
      <c r="M3215" s="3" t="str">
        <f>IF(shopping_behavior_updated[[#This Row],[Subscription Status]]="","desconocido",shopping_behavior_updated[[#This Row],[Subscription Status]])</f>
        <v>No</v>
      </c>
      <c r="N3215" s="3" t="s">
        <v>53</v>
      </c>
      <c r="O3215" s="3" t="s">
        <v>151</v>
      </c>
      <c r="P3215" s="3" t="s">
        <v>151</v>
      </c>
      <c r="Q3215" s="3">
        <v>33</v>
      </c>
      <c r="R3215" s="3" t="s">
        <v>38</v>
      </c>
      <c r="S3215" s="3" t="s">
        <v>87</v>
      </c>
      <c r="T3215" s="3">
        <f>COUNTBLANK(shopping_behavior_updated[Customer ID])</f>
        <v>0</v>
      </c>
      <c r="U3215" s="3">
        <f>IF(IFERROR(VLOOKUP(shopping_behavior_updated[[#This Row],[Customer ID]],A3216:$A$3902,1,FALSE),0),1,0)</f>
        <v>0</v>
      </c>
    </row>
    <row r="3216" spans="1:21" x14ac:dyDescent="0.2">
      <c r="A3216" s="3">
        <v>3215</v>
      </c>
      <c r="B3216" s="3">
        <v>53</v>
      </c>
      <c r="C3216" s="3" t="s">
        <v>152</v>
      </c>
      <c r="D3216" s="3" t="s">
        <v>86</v>
      </c>
      <c r="E3216" s="3" t="s">
        <v>20</v>
      </c>
      <c r="F3216" s="3">
        <v>78</v>
      </c>
      <c r="G3216" s="3" t="s">
        <v>148</v>
      </c>
      <c r="H3216" s="3" t="s">
        <v>43</v>
      </c>
      <c r="I3216" s="3" t="s">
        <v>133</v>
      </c>
      <c r="J3216" s="3" t="s">
        <v>36</v>
      </c>
      <c r="K3216" s="3">
        <v>31</v>
      </c>
      <c r="L3216" s="3" t="s">
        <v>151</v>
      </c>
      <c r="M3216" s="3" t="str">
        <f>IF(shopping_behavior_updated[[#This Row],[Subscription Status]]="","desconocido",shopping_behavior_updated[[#This Row],[Subscription Status]])</f>
        <v>No</v>
      </c>
      <c r="N3216" s="3" t="s">
        <v>37</v>
      </c>
      <c r="O3216" s="3" t="s">
        <v>151</v>
      </c>
      <c r="P3216" s="3" t="s">
        <v>151</v>
      </c>
      <c r="Q3216" s="3">
        <v>6</v>
      </c>
      <c r="R3216" s="3" t="s">
        <v>85</v>
      </c>
      <c r="S3216" s="3" t="s">
        <v>48</v>
      </c>
      <c r="T3216" s="3">
        <f>COUNTBLANK(shopping_behavior_updated[Customer ID])</f>
        <v>0</v>
      </c>
      <c r="U3216" s="3">
        <f>IF(IFERROR(VLOOKUP(shopping_behavior_updated[[#This Row],[Customer ID]],A3217:$A$3902,1,FALSE),0),1,0)</f>
        <v>0</v>
      </c>
    </row>
    <row r="3217" spans="1:21" x14ac:dyDescent="0.2">
      <c r="A3217" s="3">
        <v>3216</v>
      </c>
      <c r="B3217" s="3">
        <v>34</v>
      </c>
      <c r="C3217" s="3" t="s">
        <v>152</v>
      </c>
      <c r="D3217" s="3" t="s">
        <v>61</v>
      </c>
      <c r="E3217" s="3" t="s">
        <v>62</v>
      </c>
      <c r="F3217" s="3">
        <v>90</v>
      </c>
      <c r="G3217" s="3" t="s">
        <v>42</v>
      </c>
      <c r="H3217" s="3" t="s">
        <v>43</v>
      </c>
      <c r="I3217" s="3" t="s">
        <v>135</v>
      </c>
      <c r="J3217" s="3" t="s">
        <v>52</v>
      </c>
      <c r="K3217" s="3">
        <v>27</v>
      </c>
      <c r="L3217" s="3" t="s">
        <v>151</v>
      </c>
      <c r="M3217" s="3" t="str">
        <f>IF(shopping_behavior_updated[[#This Row],[Subscription Status]]="","desconocido",shopping_behavior_updated[[#This Row],[Subscription Status]])</f>
        <v>No</v>
      </c>
      <c r="N3217" s="3" t="s">
        <v>37</v>
      </c>
      <c r="O3217" s="3" t="s">
        <v>151</v>
      </c>
      <c r="P3217" s="3" t="s">
        <v>151</v>
      </c>
      <c r="Q3217" s="3">
        <v>10</v>
      </c>
      <c r="R3217" s="3" t="s">
        <v>45</v>
      </c>
      <c r="S3217" s="3" t="s">
        <v>96</v>
      </c>
      <c r="T3217" s="3">
        <f>COUNTBLANK(shopping_behavior_updated[Customer ID])</f>
        <v>0</v>
      </c>
      <c r="U3217" s="3">
        <f>IF(IFERROR(VLOOKUP(shopping_behavior_updated[[#This Row],[Customer ID]],A3218:$A$3902,1,FALSE),0),1,0)</f>
        <v>0</v>
      </c>
    </row>
    <row r="3218" spans="1:21" x14ac:dyDescent="0.2">
      <c r="A3218" s="3">
        <v>3217</v>
      </c>
      <c r="B3218" s="3">
        <v>39</v>
      </c>
      <c r="C3218" s="3" t="s">
        <v>152</v>
      </c>
      <c r="D3218" s="3" t="s">
        <v>103</v>
      </c>
      <c r="E3218" s="3" t="s">
        <v>20</v>
      </c>
      <c r="F3218" s="3">
        <v>85</v>
      </c>
      <c r="G3218" s="3" t="s">
        <v>114</v>
      </c>
      <c r="H3218" s="3" t="s">
        <v>35</v>
      </c>
      <c r="I3218" s="3" t="s">
        <v>77</v>
      </c>
      <c r="J3218" s="3" t="s">
        <v>24</v>
      </c>
      <c r="K3218" s="3">
        <v>34</v>
      </c>
      <c r="L3218" s="3" t="s">
        <v>151</v>
      </c>
      <c r="M3218" s="3" t="str">
        <f>IF(shopping_behavior_updated[[#This Row],[Subscription Status]]="","desconocido",shopping_behavior_updated[[#This Row],[Subscription Status]])</f>
        <v>No</v>
      </c>
      <c r="N3218" s="3" t="s">
        <v>44</v>
      </c>
      <c r="O3218" s="3" t="s">
        <v>151</v>
      </c>
      <c r="P3218" s="3" t="s">
        <v>151</v>
      </c>
      <c r="Q3218" s="3">
        <v>18</v>
      </c>
      <c r="R3218" s="3" t="s">
        <v>32</v>
      </c>
      <c r="S3218" s="3" t="s">
        <v>39</v>
      </c>
      <c r="T3218" s="3">
        <f>COUNTBLANK(shopping_behavior_updated[Customer ID])</f>
        <v>0</v>
      </c>
      <c r="U3218" s="3">
        <f>IF(IFERROR(VLOOKUP(shopping_behavior_updated[[#This Row],[Customer ID]],A3219:$A$3902,1,FALSE),0),1,0)</f>
        <v>0</v>
      </c>
    </row>
    <row r="3219" spans="1:21" x14ac:dyDescent="0.2">
      <c r="A3219" s="3">
        <v>3218</v>
      </c>
      <c r="B3219" s="3">
        <v>44</v>
      </c>
      <c r="C3219" s="3" t="s">
        <v>152</v>
      </c>
      <c r="D3219" s="3" t="s">
        <v>88</v>
      </c>
      <c r="E3219" s="3" t="s">
        <v>66</v>
      </c>
      <c r="F3219" s="3">
        <v>58</v>
      </c>
      <c r="G3219" s="3" t="s">
        <v>46</v>
      </c>
      <c r="H3219" s="3" t="s">
        <v>43</v>
      </c>
      <c r="I3219" s="3" t="s">
        <v>64</v>
      </c>
      <c r="J3219" s="3" t="s">
        <v>56</v>
      </c>
      <c r="K3219" s="3">
        <v>34</v>
      </c>
      <c r="L3219" s="3" t="s">
        <v>151</v>
      </c>
      <c r="M3219" s="3" t="str">
        <f>IF(shopping_behavior_updated[[#This Row],[Subscription Status]]="","desconocido",shopping_behavior_updated[[#This Row],[Subscription Status]])</f>
        <v>No</v>
      </c>
      <c r="N3219" s="3" t="s">
        <v>26</v>
      </c>
      <c r="O3219" s="3" t="s">
        <v>151</v>
      </c>
      <c r="P3219" s="3" t="s">
        <v>151</v>
      </c>
      <c r="Q3219" s="3">
        <v>46</v>
      </c>
      <c r="R3219" s="3" t="s">
        <v>27</v>
      </c>
      <c r="S3219" s="3" t="s">
        <v>39</v>
      </c>
      <c r="T3219" s="3">
        <f>COUNTBLANK(shopping_behavior_updated[Customer ID])</f>
        <v>0</v>
      </c>
      <c r="U3219" s="3">
        <f>IF(IFERROR(VLOOKUP(shopping_behavior_updated[[#This Row],[Customer ID]],A3220:$A$3902,1,FALSE),0),1,0)</f>
        <v>0</v>
      </c>
    </row>
    <row r="3220" spans="1:21" x14ac:dyDescent="0.2">
      <c r="A3220" s="3">
        <v>3219</v>
      </c>
      <c r="B3220" s="3">
        <v>37</v>
      </c>
      <c r="C3220" s="3" t="s">
        <v>152</v>
      </c>
      <c r="D3220" s="3" t="s">
        <v>86</v>
      </c>
      <c r="E3220" s="3" t="s">
        <v>20</v>
      </c>
      <c r="F3220" s="3">
        <v>34</v>
      </c>
      <c r="G3220" s="3" t="s">
        <v>102</v>
      </c>
      <c r="H3220" s="3" t="s">
        <v>43</v>
      </c>
      <c r="I3220" s="3" t="s">
        <v>84</v>
      </c>
      <c r="J3220" s="3" t="s">
        <v>56</v>
      </c>
      <c r="K3220" s="3">
        <v>39</v>
      </c>
      <c r="L3220" s="3" t="s">
        <v>151</v>
      </c>
      <c r="M3220" s="3" t="str">
        <f>IF(shopping_behavior_updated[[#This Row],[Subscription Status]]="","desconocido",shopping_behavior_updated[[#This Row],[Subscription Status]])</f>
        <v>No</v>
      </c>
      <c r="N3220" s="3" t="s">
        <v>26</v>
      </c>
      <c r="O3220" s="3" t="s">
        <v>151</v>
      </c>
      <c r="P3220" s="3" t="s">
        <v>151</v>
      </c>
      <c r="Q3220" s="3">
        <v>49</v>
      </c>
      <c r="R3220" s="3" t="s">
        <v>45</v>
      </c>
      <c r="S3220" s="3" t="s">
        <v>87</v>
      </c>
      <c r="T3220" s="3">
        <f>COUNTBLANK(shopping_behavior_updated[Customer ID])</f>
        <v>0</v>
      </c>
      <c r="U3220" s="3">
        <f>IF(IFERROR(VLOOKUP(shopping_behavior_updated[[#This Row],[Customer ID]],A3221:$A$3902,1,FALSE),0),1,0)</f>
        <v>0</v>
      </c>
    </row>
    <row r="3221" spans="1:21" x14ac:dyDescent="0.2">
      <c r="A3221" s="3">
        <v>3220</v>
      </c>
      <c r="B3221" s="3">
        <v>57</v>
      </c>
      <c r="C3221" s="3" t="s">
        <v>152</v>
      </c>
      <c r="D3221" s="3" t="s">
        <v>61</v>
      </c>
      <c r="E3221" s="3" t="s">
        <v>62</v>
      </c>
      <c r="F3221" s="3">
        <v>40</v>
      </c>
      <c r="G3221" s="3" t="s">
        <v>110</v>
      </c>
      <c r="H3221" s="3" t="s">
        <v>22</v>
      </c>
      <c r="I3221" s="3" t="s">
        <v>51</v>
      </c>
      <c r="J3221" s="3" t="s">
        <v>52</v>
      </c>
      <c r="K3221" s="3">
        <v>35</v>
      </c>
      <c r="L3221" s="3" t="s">
        <v>151</v>
      </c>
      <c r="M3221" s="3" t="str">
        <f>IF(shopping_behavior_updated[[#This Row],[Subscription Status]]="","desconocido",shopping_behavior_updated[[#This Row],[Subscription Status]])</f>
        <v>No</v>
      </c>
      <c r="N3221" s="3" t="s">
        <v>69</v>
      </c>
      <c r="O3221" s="3" t="s">
        <v>151</v>
      </c>
      <c r="P3221" s="3" t="s">
        <v>151</v>
      </c>
      <c r="Q3221" s="3">
        <v>39</v>
      </c>
      <c r="R3221" s="3" t="s">
        <v>38</v>
      </c>
      <c r="S3221" s="3" t="s">
        <v>39</v>
      </c>
      <c r="T3221" s="3">
        <f>COUNTBLANK(shopping_behavior_updated[Customer ID])</f>
        <v>0</v>
      </c>
      <c r="U3221" s="3">
        <f>IF(IFERROR(VLOOKUP(shopping_behavior_updated[[#This Row],[Customer ID]],A3222:$A$3902,1,FALSE),0),1,0)</f>
        <v>0</v>
      </c>
    </row>
    <row r="3222" spans="1:21" x14ac:dyDescent="0.2">
      <c r="A3222" s="3">
        <v>3221</v>
      </c>
      <c r="B3222" s="3">
        <v>38</v>
      </c>
      <c r="C3222" s="3" t="s">
        <v>152</v>
      </c>
      <c r="D3222" s="3" t="s">
        <v>65</v>
      </c>
      <c r="E3222" s="3" t="s">
        <v>66</v>
      </c>
      <c r="F3222" s="3">
        <v>29</v>
      </c>
      <c r="G3222" s="3" t="s">
        <v>113</v>
      </c>
      <c r="H3222" s="3" t="s">
        <v>43</v>
      </c>
      <c r="I3222" s="3" t="s">
        <v>143</v>
      </c>
      <c r="J3222" s="3" t="s">
        <v>56</v>
      </c>
      <c r="K3222" s="3">
        <v>41</v>
      </c>
      <c r="L3222" s="3" t="s">
        <v>151</v>
      </c>
      <c r="M3222" s="3" t="str">
        <f>IF(shopping_behavior_updated[[#This Row],[Subscription Status]]="","desconocido",shopping_behavior_updated[[#This Row],[Subscription Status]])</f>
        <v>No</v>
      </c>
      <c r="N3222" s="3" t="s">
        <v>37</v>
      </c>
      <c r="O3222" s="3" t="s">
        <v>151</v>
      </c>
      <c r="P3222" s="3" t="s">
        <v>151</v>
      </c>
      <c r="Q3222" s="3">
        <v>16</v>
      </c>
      <c r="R3222" s="3" t="s">
        <v>32</v>
      </c>
      <c r="S3222" s="3" t="s">
        <v>87</v>
      </c>
      <c r="T3222" s="3">
        <f>COUNTBLANK(shopping_behavior_updated[Customer ID])</f>
        <v>0</v>
      </c>
      <c r="U3222" s="3">
        <f>IF(IFERROR(VLOOKUP(shopping_behavior_updated[[#This Row],[Customer ID]],A3223:$A$3902,1,FALSE),0),1,0)</f>
        <v>0</v>
      </c>
    </row>
    <row r="3223" spans="1:21" x14ac:dyDescent="0.2">
      <c r="A3223" s="3">
        <v>3222</v>
      </c>
      <c r="B3223" s="3">
        <v>21</v>
      </c>
      <c r="C3223" s="3" t="s">
        <v>152</v>
      </c>
      <c r="D3223" s="3" t="s">
        <v>112</v>
      </c>
      <c r="E3223" s="3" t="s">
        <v>20</v>
      </c>
      <c r="F3223" s="3">
        <v>76</v>
      </c>
      <c r="G3223" s="3" t="s">
        <v>81</v>
      </c>
      <c r="H3223" s="3" t="s">
        <v>43</v>
      </c>
      <c r="I3223" s="3" t="s">
        <v>133</v>
      </c>
      <c r="J3223" s="3" t="s">
        <v>24</v>
      </c>
      <c r="K3223" s="3">
        <v>32</v>
      </c>
      <c r="L3223" s="3" t="s">
        <v>151</v>
      </c>
      <c r="M3223" s="3" t="str">
        <f>IF(shopping_behavior_updated[[#This Row],[Subscription Status]]="","desconocido",shopping_behavior_updated[[#This Row],[Subscription Status]])</f>
        <v>No</v>
      </c>
      <c r="N3223" s="3" t="s">
        <v>53</v>
      </c>
      <c r="O3223" s="3" t="s">
        <v>151</v>
      </c>
      <c r="P3223" s="3" t="s">
        <v>151</v>
      </c>
      <c r="Q3223" s="3">
        <v>28</v>
      </c>
      <c r="R3223" s="3" t="s">
        <v>32</v>
      </c>
      <c r="S3223" s="3" t="s">
        <v>48</v>
      </c>
      <c r="T3223" s="3">
        <f>COUNTBLANK(shopping_behavior_updated[Customer ID])</f>
        <v>0</v>
      </c>
      <c r="U3223" s="3">
        <f>IF(IFERROR(VLOOKUP(shopping_behavior_updated[[#This Row],[Customer ID]],A3224:$A$3902,1,FALSE),0),1,0)</f>
        <v>0</v>
      </c>
    </row>
    <row r="3224" spans="1:21" x14ac:dyDescent="0.2">
      <c r="A3224" s="3">
        <v>3223</v>
      </c>
      <c r="B3224" s="3">
        <v>45</v>
      </c>
      <c r="C3224" s="3" t="s">
        <v>152</v>
      </c>
      <c r="D3224" s="3" t="s">
        <v>88</v>
      </c>
      <c r="E3224" s="3" t="s">
        <v>66</v>
      </c>
      <c r="F3224" s="3">
        <v>84</v>
      </c>
      <c r="G3224" s="3" t="s">
        <v>104</v>
      </c>
      <c r="H3224" s="3" t="s">
        <v>35</v>
      </c>
      <c r="I3224" s="3" t="s">
        <v>31</v>
      </c>
      <c r="J3224" s="3" t="s">
        <v>56</v>
      </c>
      <c r="K3224" s="3">
        <v>46</v>
      </c>
      <c r="L3224" s="3" t="s">
        <v>151</v>
      </c>
      <c r="M3224" s="3" t="str">
        <f>IF(shopping_behavior_updated[[#This Row],[Subscription Status]]="","desconocido",shopping_behavior_updated[[#This Row],[Subscription Status]])</f>
        <v>No</v>
      </c>
      <c r="N3224" s="3" t="s">
        <v>73</v>
      </c>
      <c r="O3224" s="3" t="s">
        <v>151</v>
      </c>
      <c r="P3224" s="3" t="s">
        <v>151</v>
      </c>
      <c r="Q3224" s="3">
        <v>22</v>
      </c>
      <c r="R3224" s="3" t="s">
        <v>45</v>
      </c>
      <c r="S3224" s="3" t="s">
        <v>57</v>
      </c>
      <c r="T3224" s="3">
        <f>COUNTBLANK(shopping_behavior_updated[Customer ID])</f>
        <v>0</v>
      </c>
      <c r="U3224" s="3">
        <f>IF(IFERROR(VLOOKUP(shopping_behavior_updated[[#This Row],[Customer ID]],A3225:$A$3902,1,FALSE),0),1,0)</f>
        <v>0</v>
      </c>
    </row>
    <row r="3225" spans="1:21" x14ac:dyDescent="0.2">
      <c r="A3225" s="3">
        <v>3224</v>
      </c>
      <c r="B3225" s="3">
        <v>68</v>
      </c>
      <c r="C3225" s="3" t="s">
        <v>152</v>
      </c>
      <c r="D3225" s="3" t="s">
        <v>54</v>
      </c>
      <c r="E3225" s="3" t="s">
        <v>20</v>
      </c>
      <c r="F3225" s="3">
        <v>65</v>
      </c>
      <c r="G3225" s="3" t="s">
        <v>55</v>
      </c>
      <c r="H3225" s="3" t="s">
        <v>35</v>
      </c>
      <c r="I3225" s="3" t="s">
        <v>23</v>
      </c>
      <c r="J3225" s="3" t="s">
        <v>36</v>
      </c>
      <c r="K3225" s="3">
        <v>39</v>
      </c>
      <c r="L3225" s="3" t="s">
        <v>151</v>
      </c>
      <c r="M3225" s="3" t="str">
        <f>IF(shopping_behavior_updated[[#This Row],[Subscription Status]]="","desconocido",shopping_behavior_updated[[#This Row],[Subscription Status]])</f>
        <v>No</v>
      </c>
      <c r="N3225" s="3" t="s">
        <v>53</v>
      </c>
      <c r="O3225" s="3" t="s">
        <v>151</v>
      </c>
      <c r="P3225" s="3" t="s">
        <v>151</v>
      </c>
      <c r="Q3225" s="3">
        <v>36</v>
      </c>
      <c r="R3225" s="3" t="s">
        <v>27</v>
      </c>
      <c r="S3225" s="3" t="s">
        <v>75</v>
      </c>
      <c r="T3225" s="3">
        <f>COUNTBLANK(shopping_behavior_updated[Customer ID])</f>
        <v>0</v>
      </c>
      <c r="U3225" s="3">
        <f>IF(IFERROR(VLOOKUP(shopping_behavior_updated[[#This Row],[Customer ID]],A3226:$A$3902,1,FALSE),0),1,0)</f>
        <v>0</v>
      </c>
    </row>
    <row r="3226" spans="1:21" x14ac:dyDescent="0.2">
      <c r="A3226" s="3">
        <v>3225</v>
      </c>
      <c r="B3226" s="3">
        <v>37</v>
      </c>
      <c r="C3226" s="3" t="s">
        <v>152</v>
      </c>
      <c r="D3226" s="3" t="s">
        <v>103</v>
      </c>
      <c r="E3226" s="3" t="s">
        <v>20</v>
      </c>
      <c r="F3226" s="3">
        <v>80</v>
      </c>
      <c r="G3226" s="3" t="s">
        <v>78</v>
      </c>
      <c r="H3226" s="3" t="s">
        <v>22</v>
      </c>
      <c r="I3226" s="3" t="s">
        <v>125</v>
      </c>
      <c r="J3226" s="3" t="s">
        <v>24</v>
      </c>
      <c r="K3226" s="3">
        <v>27</v>
      </c>
      <c r="L3226" s="3" t="s">
        <v>151</v>
      </c>
      <c r="M3226" s="3" t="str">
        <f>IF(shopping_behavior_updated[[#This Row],[Subscription Status]]="","desconocido",shopping_behavior_updated[[#This Row],[Subscription Status]])</f>
        <v>No</v>
      </c>
      <c r="N3226" s="3" t="s">
        <v>37</v>
      </c>
      <c r="O3226" s="3" t="s">
        <v>151</v>
      </c>
      <c r="P3226" s="3" t="s">
        <v>151</v>
      </c>
      <c r="Q3226" s="3">
        <v>18</v>
      </c>
      <c r="R3226" s="3" t="s">
        <v>45</v>
      </c>
      <c r="S3226" s="3" t="s">
        <v>87</v>
      </c>
      <c r="T3226" s="3">
        <f>COUNTBLANK(shopping_behavior_updated[Customer ID])</f>
        <v>0</v>
      </c>
      <c r="U3226" s="3">
        <f>IF(IFERROR(VLOOKUP(shopping_behavior_updated[[#This Row],[Customer ID]],A3227:$A$3902,1,FALSE),0),1,0)</f>
        <v>0</v>
      </c>
    </row>
    <row r="3227" spans="1:21" x14ac:dyDescent="0.2">
      <c r="A3227" s="3">
        <v>3226</v>
      </c>
      <c r="B3227" s="3">
        <v>53</v>
      </c>
      <c r="C3227" s="3" t="s">
        <v>152</v>
      </c>
      <c r="D3227" s="3" t="s">
        <v>19</v>
      </c>
      <c r="E3227" s="3" t="s">
        <v>20</v>
      </c>
      <c r="F3227" s="3">
        <v>98</v>
      </c>
      <c r="G3227" s="3" t="s">
        <v>81</v>
      </c>
      <c r="H3227" s="3" t="s">
        <v>43</v>
      </c>
      <c r="I3227" s="3" t="s">
        <v>68</v>
      </c>
      <c r="J3227" s="3" t="s">
        <v>56</v>
      </c>
      <c r="K3227" s="3">
        <v>3</v>
      </c>
      <c r="L3227" s="3" t="s">
        <v>151</v>
      </c>
      <c r="M3227" s="3" t="str">
        <f>IF(shopping_behavior_updated[[#This Row],[Subscription Status]]="","desconocido",shopping_behavior_updated[[#This Row],[Subscription Status]])</f>
        <v>No</v>
      </c>
      <c r="N3227" s="3" t="s">
        <v>73</v>
      </c>
      <c r="O3227" s="3" t="s">
        <v>151</v>
      </c>
      <c r="P3227" s="3" t="s">
        <v>151</v>
      </c>
      <c r="Q3227" s="3">
        <v>31</v>
      </c>
      <c r="R3227" s="3" t="s">
        <v>38</v>
      </c>
      <c r="S3227" s="3" t="s">
        <v>39</v>
      </c>
      <c r="T3227" s="3">
        <f>COUNTBLANK(shopping_behavior_updated[Customer ID])</f>
        <v>0</v>
      </c>
      <c r="U3227" s="3">
        <f>IF(IFERROR(VLOOKUP(shopping_behavior_updated[[#This Row],[Customer ID]],A3228:$A$3902,1,FALSE),0),1,0)</f>
        <v>0</v>
      </c>
    </row>
    <row r="3228" spans="1:21" x14ac:dyDescent="0.2">
      <c r="A3228" s="3">
        <v>3227</v>
      </c>
      <c r="B3228" s="3">
        <v>57</v>
      </c>
      <c r="C3228" s="3" t="s">
        <v>152</v>
      </c>
      <c r="D3228" s="3" t="s">
        <v>49</v>
      </c>
      <c r="E3228" s="3" t="s">
        <v>41</v>
      </c>
      <c r="F3228" s="3">
        <v>71</v>
      </c>
      <c r="G3228" s="3" t="s">
        <v>147</v>
      </c>
      <c r="H3228" s="3" t="s">
        <v>91</v>
      </c>
      <c r="I3228" s="3" t="s">
        <v>117</v>
      </c>
      <c r="J3228" s="3" t="s">
        <v>36</v>
      </c>
      <c r="K3228" s="3">
        <v>33</v>
      </c>
      <c r="L3228" s="3" t="s">
        <v>151</v>
      </c>
      <c r="M3228" s="3" t="str">
        <f>IF(shopping_behavior_updated[[#This Row],[Subscription Status]]="","desconocido",shopping_behavior_updated[[#This Row],[Subscription Status]])</f>
        <v>No</v>
      </c>
      <c r="N3228" s="3" t="s">
        <v>44</v>
      </c>
      <c r="O3228" s="3" t="s">
        <v>151</v>
      </c>
      <c r="P3228" s="3" t="s">
        <v>151</v>
      </c>
      <c r="Q3228" s="3">
        <v>38</v>
      </c>
      <c r="R3228" s="3" t="s">
        <v>74</v>
      </c>
      <c r="S3228" s="3" t="s">
        <v>28</v>
      </c>
      <c r="T3228" s="3">
        <f>COUNTBLANK(shopping_behavior_updated[Customer ID])</f>
        <v>0</v>
      </c>
      <c r="U3228" s="3">
        <f>IF(IFERROR(VLOOKUP(shopping_behavior_updated[[#This Row],[Customer ID]],A3229:$A$3902,1,FALSE),0),1,0)</f>
        <v>0</v>
      </c>
    </row>
    <row r="3229" spans="1:21" x14ac:dyDescent="0.2">
      <c r="A3229" s="3">
        <v>3228</v>
      </c>
      <c r="B3229" s="3">
        <v>28</v>
      </c>
      <c r="C3229" s="3" t="s">
        <v>152</v>
      </c>
      <c r="D3229" s="3" t="s">
        <v>118</v>
      </c>
      <c r="E3229" s="3" t="s">
        <v>66</v>
      </c>
      <c r="F3229" s="3">
        <v>69</v>
      </c>
      <c r="G3229" s="3" t="s">
        <v>119</v>
      </c>
      <c r="H3229" s="3" t="s">
        <v>91</v>
      </c>
      <c r="I3229" s="3" t="s">
        <v>51</v>
      </c>
      <c r="J3229" s="3" t="s">
        <v>56</v>
      </c>
      <c r="K3229" s="3">
        <v>27</v>
      </c>
      <c r="L3229" s="3" t="s">
        <v>151</v>
      </c>
      <c r="M3229" s="3" t="str">
        <f>IF(shopping_behavior_updated[[#This Row],[Subscription Status]]="","desconocido",shopping_behavior_updated[[#This Row],[Subscription Status]])</f>
        <v>No</v>
      </c>
      <c r="N3229" s="3" t="s">
        <v>37</v>
      </c>
      <c r="O3229" s="3" t="s">
        <v>151</v>
      </c>
      <c r="P3229" s="3" t="s">
        <v>151</v>
      </c>
      <c r="Q3229" s="3">
        <v>42</v>
      </c>
      <c r="R3229" s="3" t="s">
        <v>85</v>
      </c>
      <c r="S3229" s="3" t="s">
        <v>57</v>
      </c>
      <c r="T3229" s="3">
        <f>COUNTBLANK(shopping_behavior_updated[Customer ID])</f>
        <v>0</v>
      </c>
      <c r="U3229" s="3">
        <f>IF(IFERROR(VLOOKUP(shopping_behavior_updated[[#This Row],[Customer ID]],A3230:$A$3902,1,FALSE),0),1,0)</f>
        <v>0</v>
      </c>
    </row>
    <row r="3230" spans="1:21" x14ac:dyDescent="0.2">
      <c r="A3230" s="3">
        <v>3229</v>
      </c>
      <c r="B3230" s="3">
        <v>37</v>
      </c>
      <c r="C3230" s="3" t="s">
        <v>152</v>
      </c>
      <c r="D3230" s="3" t="s">
        <v>105</v>
      </c>
      <c r="E3230" s="3" t="s">
        <v>66</v>
      </c>
      <c r="F3230" s="3">
        <v>95</v>
      </c>
      <c r="G3230" s="3" t="s">
        <v>138</v>
      </c>
      <c r="H3230" s="3" t="s">
        <v>43</v>
      </c>
      <c r="I3230" s="3" t="s">
        <v>133</v>
      </c>
      <c r="J3230" s="3" t="s">
        <v>36</v>
      </c>
      <c r="K3230" s="3">
        <v>46</v>
      </c>
      <c r="L3230" s="3" t="s">
        <v>151</v>
      </c>
      <c r="M3230" s="3" t="str">
        <f>IF(shopping_behavior_updated[[#This Row],[Subscription Status]]="","desconocido",shopping_behavior_updated[[#This Row],[Subscription Status]])</f>
        <v>No</v>
      </c>
      <c r="N3230" s="3" t="s">
        <v>69</v>
      </c>
      <c r="O3230" s="3" t="s">
        <v>151</v>
      </c>
      <c r="P3230" s="3" t="s">
        <v>151</v>
      </c>
      <c r="Q3230" s="3">
        <v>27</v>
      </c>
      <c r="R3230" s="3" t="s">
        <v>45</v>
      </c>
      <c r="S3230" s="3" t="s">
        <v>48</v>
      </c>
      <c r="T3230" s="3">
        <f>COUNTBLANK(shopping_behavior_updated[Customer ID])</f>
        <v>0</v>
      </c>
      <c r="U3230" s="3">
        <f>IF(IFERROR(VLOOKUP(shopping_behavior_updated[[#This Row],[Customer ID]],A3231:$A$3902,1,FALSE),0),1,0)</f>
        <v>0</v>
      </c>
    </row>
    <row r="3231" spans="1:21" x14ac:dyDescent="0.2">
      <c r="A3231" s="3">
        <v>3230</v>
      </c>
      <c r="B3231" s="3">
        <v>54</v>
      </c>
      <c r="C3231" s="3" t="s">
        <v>152</v>
      </c>
      <c r="D3231" s="3" t="s">
        <v>94</v>
      </c>
      <c r="E3231" s="3" t="s">
        <v>20</v>
      </c>
      <c r="F3231" s="3">
        <v>67</v>
      </c>
      <c r="G3231" s="3" t="s">
        <v>138</v>
      </c>
      <c r="H3231" s="3" t="s">
        <v>43</v>
      </c>
      <c r="I3231" s="3" t="s">
        <v>84</v>
      </c>
      <c r="J3231" s="3" t="s">
        <v>56</v>
      </c>
      <c r="K3231" s="3">
        <v>27</v>
      </c>
      <c r="L3231" s="3" t="s">
        <v>151</v>
      </c>
      <c r="M3231" s="3" t="str">
        <f>IF(shopping_behavior_updated[[#This Row],[Subscription Status]]="","desconocido",shopping_behavior_updated[[#This Row],[Subscription Status]])</f>
        <v>No</v>
      </c>
      <c r="N3231" s="3" t="s">
        <v>26</v>
      </c>
      <c r="O3231" s="3" t="s">
        <v>151</v>
      </c>
      <c r="P3231" s="3" t="s">
        <v>151</v>
      </c>
      <c r="Q3231" s="3">
        <v>24</v>
      </c>
      <c r="R3231" s="3" t="s">
        <v>32</v>
      </c>
      <c r="S3231" s="3" t="s">
        <v>87</v>
      </c>
      <c r="T3231" s="3">
        <f>COUNTBLANK(shopping_behavior_updated[Customer ID])</f>
        <v>0</v>
      </c>
      <c r="U3231" s="3">
        <f>IF(IFERROR(VLOOKUP(shopping_behavior_updated[[#This Row],[Customer ID]],A3232:$A$3902,1,FALSE),0),1,0)</f>
        <v>0</v>
      </c>
    </row>
    <row r="3232" spans="1:21" x14ac:dyDescent="0.2">
      <c r="A3232" s="3">
        <v>3231</v>
      </c>
      <c r="B3232" s="3">
        <v>49</v>
      </c>
      <c r="C3232" s="3" t="s">
        <v>152</v>
      </c>
      <c r="D3232" s="3" t="s">
        <v>49</v>
      </c>
      <c r="E3232" s="3" t="s">
        <v>41</v>
      </c>
      <c r="F3232" s="3">
        <v>49</v>
      </c>
      <c r="G3232" s="3" t="s">
        <v>110</v>
      </c>
      <c r="H3232" s="3" t="s">
        <v>43</v>
      </c>
      <c r="I3232" s="3" t="s">
        <v>77</v>
      </c>
      <c r="J3232" s="3" t="s">
        <v>52</v>
      </c>
      <c r="K3232" s="3">
        <v>25</v>
      </c>
      <c r="L3232" s="3" t="s">
        <v>151</v>
      </c>
      <c r="M3232" s="3" t="str">
        <f>IF(shopping_behavior_updated[[#This Row],[Subscription Status]]="","desconocido",shopping_behavior_updated[[#This Row],[Subscription Status]])</f>
        <v>No</v>
      </c>
      <c r="N3232" s="3" t="s">
        <v>44</v>
      </c>
      <c r="O3232" s="3" t="s">
        <v>151</v>
      </c>
      <c r="P3232" s="3" t="s">
        <v>151</v>
      </c>
      <c r="Q3232" s="3">
        <v>38</v>
      </c>
      <c r="R3232" s="3" t="s">
        <v>85</v>
      </c>
      <c r="S3232" s="3" t="s">
        <v>48</v>
      </c>
      <c r="T3232" s="3">
        <f>COUNTBLANK(shopping_behavior_updated[Customer ID])</f>
        <v>0</v>
      </c>
      <c r="U3232" s="3">
        <f>IF(IFERROR(VLOOKUP(shopping_behavior_updated[[#This Row],[Customer ID]],A3233:$A$3902,1,FALSE),0),1,0)</f>
        <v>0</v>
      </c>
    </row>
    <row r="3233" spans="1:21" x14ac:dyDescent="0.2">
      <c r="A3233" s="3">
        <v>3232</v>
      </c>
      <c r="B3233" s="3">
        <v>62</v>
      </c>
      <c r="C3233" s="3" t="s">
        <v>152</v>
      </c>
      <c r="D3233" s="3" t="s">
        <v>70</v>
      </c>
      <c r="E3233" s="3" t="s">
        <v>41</v>
      </c>
      <c r="F3233" s="3">
        <v>97</v>
      </c>
      <c r="G3233" s="3" t="s">
        <v>106</v>
      </c>
      <c r="H3233" s="3" t="s">
        <v>43</v>
      </c>
      <c r="I3233" s="3" t="s">
        <v>31</v>
      </c>
      <c r="J3233" s="3" t="s">
        <v>24</v>
      </c>
      <c r="K3233" s="3">
        <v>44</v>
      </c>
      <c r="L3233" s="3" t="s">
        <v>151</v>
      </c>
      <c r="M3233" s="3" t="str">
        <f>IF(shopping_behavior_updated[[#This Row],[Subscription Status]]="","desconocido",shopping_behavior_updated[[#This Row],[Subscription Status]])</f>
        <v>No</v>
      </c>
      <c r="N3233" s="3" t="s">
        <v>37</v>
      </c>
      <c r="O3233" s="3" t="s">
        <v>151</v>
      </c>
      <c r="P3233" s="3" t="s">
        <v>151</v>
      </c>
      <c r="Q3233" s="3">
        <v>9</v>
      </c>
      <c r="R3233" s="3" t="s">
        <v>38</v>
      </c>
      <c r="S3233" s="3" t="s">
        <v>48</v>
      </c>
      <c r="T3233" s="3">
        <f>COUNTBLANK(shopping_behavior_updated[Customer ID])</f>
        <v>0</v>
      </c>
      <c r="U3233" s="3">
        <f>IF(IFERROR(VLOOKUP(shopping_behavior_updated[[#This Row],[Customer ID]],A3234:$A$3902,1,FALSE),0),1,0)</f>
        <v>0</v>
      </c>
    </row>
    <row r="3234" spans="1:21" x14ac:dyDescent="0.2">
      <c r="A3234" s="3">
        <v>3233</v>
      </c>
      <c r="B3234" s="3">
        <v>45</v>
      </c>
      <c r="C3234" s="3" t="s">
        <v>152</v>
      </c>
      <c r="D3234" s="3" t="s">
        <v>112</v>
      </c>
      <c r="E3234" s="3" t="s">
        <v>20</v>
      </c>
      <c r="F3234" s="3">
        <v>34</v>
      </c>
      <c r="G3234" s="3" t="s">
        <v>34</v>
      </c>
      <c r="H3234" s="3" t="s">
        <v>43</v>
      </c>
      <c r="I3234" s="3" t="s">
        <v>51</v>
      </c>
      <c r="J3234" s="3" t="s">
        <v>36</v>
      </c>
      <c r="K3234" s="3">
        <v>4</v>
      </c>
      <c r="L3234" s="3" t="s">
        <v>151</v>
      </c>
      <c r="M3234" s="3" t="str">
        <f>IF(shopping_behavior_updated[[#This Row],[Subscription Status]]="","desconocido",shopping_behavior_updated[[#This Row],[Subscription Status]])</f>
        <v>No</v>
      </c>
      <c r="N3234" s="3" t="s">
        <v>44</v>
      </c>
      <c r="O3234" s="3" t="s">
        <v>151</v>
      </c>
      <c r="P3234" s="3" t="s">
        <v>151</v>
      </c>
      <c r="Q3234" s="3">
        <v>19</v>
      </c>
      <c r="R3234" s="3" t="s">
        <v>74</v>
      </c>
      <c r="S3234" s="3" t="s">
        <v>87</v>
      </c>
      <c r="T3234" s="3">
        <f>COUNTBLANK(shopping_behavior_updated[Customer ID])</f>
        <v>0</v>
      </c>
      <c r="U3234" s="3">
        <f>IF(IFERROR(VLOOKUP(shopping_behavior_updated[[#This Row],[Customer ID]],A3235:$A$3902,1,FALSE),0),1,0)</f>
        <v>0</v>
      </c>
    </row>
    <row r="3235" spans="1:21" x14ac:dyDescent="0.2">
      <c r="A3235" s="3">
        <v>3234</v>
      </c>
      <c r="B3235" s="3">
        <v>45</v>
      </c>
      <c r="C3235" s="3" t="s">
        <v>152</v>
      </c>
      <c r="D3235" s="3" t="s">
        <v>132</v>
      </c>
      <c r="E3235" s="3" t="s">
        <v>66</v>
      </c>
      <c r="F3235" s="3">
        <v>74</v>
      </c>
      <c r="G3235" s="3" t="s">
        <v>115</v>
      </c>
      <c r="H3235" s="3" t="s">
        <v>43</v>
      </c>
      <c r="I3235" s="3" t="s">
        <v>92</v>
      </c>
      <c r="J3235" s="3" t="s">
        <v>56</v>
      </c>
      <c r="K3235" s="3">
        <v>38</v>
      </c>
      <c r="L3235" s="3" t="s">
        <v>151</v>
      </c>
      <c r="M3235" s="3" t="str">
        <f>IF(shopping_behavior_updated[[#This Row],[Subscription Status]]="","desconocido",shopping_behavior_updated[[#This Row],[Subscription Status]])</f>
        <v>No</v>
      </c>
      <c r="N3235" s="3" t="s">
        <v>26</v>
      </c>
      <c r="O3235" s="3" t="s">
        <v>151</v>
      </c>
      <c r="P3235" s="3" t="s">
        <v>151</v>
      </c>
      <c r="Q3235" s="3">
        <v>11</v>
      </c>
      <c r="R3235" s="3" t="s">
        <v>85</v>
      </c>
      <c r="S3235" s="3" t="s">
        <v>75</v>
      </c>
      <c r="T3235" s="3">
        <f>COUNTBLANK(shopping_behavior_updated[Customer ID])</f>
        <v>0</v>
      </c>
      <c r="U3235" s="3">
        <f>IF(IFERROR(VLOOKUP(shopping_behavior_updated[[#This Row],[Customer ID]],A3236:$A$3902,1,FALSE),0),1,0)</f>
        <v>0</v>
      </c>
    </row>
    <row r="3236" spans="1:21" x14ac:dyDescent="0.2">
      <c r="A3236" s="3">
        <v>3235</v>
      </c>
      <c r="B3236" s="3">
        <v>49</v>
      </c>
      <c r="C3236" s="3" t="s">
        <v>152</v>
      </c>
      <c r="D3236" s="3" t="s">
        <v>105</v>
      </c>
      <c r="E3236" s="3" t="s">
        <v>66</v>
      </c>
      <c r="F3236" s="3">
        <v>96</v>
      </c>
      <c r="G3236" s="3" t="s">
        <v>148</v>
      </c>
      <c r="H3236" s="3" t="s">
        <v>43</v>
      </c>
      <c r="I3236" s="3" t="s">
        <v>93</v>
      </c>
      <c r="J3236" s="3" t="s">
        <v>24</v>
      </c>
      <c r="K3236" s="3">
        <v>25</v>
      </c>
      <c r="L3236" s="3" t="s">
        <v>151</v>
      </c>
      <c r="M3236" s="3" t="str">
        <f>IF(shopping_behavior_updated[[#This Row],[Subscription Status]]="","desconocido",shopping_behavior_updated[[#This Row],[Subscription Status]])</f>
        <v>No</v>
      </c>
      <c r="N3236" s="3" t="s">
        <v>69</v>
      </c>
      <c r="O3236" s="3" t="s">
        <v>151</v>
      </c>
      <c r="P3236" s="3" t="s">
        <v>151</v>
      </c>
      <c r="Q3236" s="3">
        <v>16</v>
      </c>
      <c r="R3236" s="3" t="s">
        <v>85</v>
      </c>
      <c r="S3236" s="3" t="s">
        <v>57</v>
      </c>
      <c r="T3236" s="3">
        <f>COUNTBLANK(shopping_behavior_updated[Customer ID])</f>
        <v>0</v>
      </c>
      <c r="U3236" s="3">
        <f>IF(IFERROR(VLOOKUP(shopping_behavior_updated[[#This Row],[Customer ID]],A3237:$A$3902,1,FALSE),0),1,0)</f>
        <v>0</v>
      </c>
    </row>
    <row r="3237" spans="1:21" x14ac:dyDescent="0.2">
      <c r="A3237" s="3">
        <v>3236</v>
      </c>
      <c r="B3237" s="3">
        <v>27</v>
      </c>
      <c r="C3237" s="3" t="s">
        <v>152</v>
      </c>
      <c r="D3237" s="3" t="s">
        <v>132</v>
      </c>
      <c r="E3237" s="3" t="s">
        <v>66</v>
      </c>
      <c r="F3237" s="3">
        <v>68</v>
      </c>
      <c r="G3237" s="3" t="s">
        <v>110</v>
      </c>
      <c r="H3237" s="3" t="s">
        <v>43</v>
      </c>
      <c r="I3237" s="3" t="s">
        <v>95</v>
      </c>
      <c r="J3237" s="3" t="s">
        <v>52</v>
      </c>
      <c r="K3237" s="3">
        <v>4</v>
      </c>
      <c r="L3237" s="3" t="s">
        <v>151</v>
      </c>
      <c r="M3237" s="3" t="str">
        <f>IF(shopping_behavior_updated[[#This Row],[Subscription Status]]="","desconocido",shopping_behavior_updated[[#This Row],[Subscription Status]])</f>
        <v>No</v>
      </c>
      <c r="N3237" s="3" t="s">
        <v>37</v>
      </c>
      <c r="O3237" s="3" t="s">
        <v>151</v>
      </c>
      <c r="P3237" s="3" t="s">
        <v>151</v>
      </c>
      <c r="Q3237" s="3">
        <v>18</v>
      </c>
      <c r="R3237" s="3" t="s">
        <v>27</v>
      </c>
      <c r="S3237" s="3" t="s">
        <v>87</v>
      </c>
      <c r="T3237" s="3">
        <f>COUNTBLANK(shopping_behavior_updated[Customer ID])</f>
        <v>0</v>
      </c>
      <c r="U3237" s="3">
        <f>IF(IFERROR(VLOOKUP(shopping_behavior_updated[[#This Row],[Customer ID]],A3238:$A$3902,1,FALSE),0),1,0)</f>
        <v>0</v>
      </c>
    </row>
    <row r="3238" spans="1:21" x14ac:dyDescent="0.2">
      <c r="A3238" s="3">
        <v>3237</v>
      </c>
      <c r="B3238" s="3">
        <v>63</v>
      </c>
      <c r="C3238" s="3" t="s">
        <v>152</v>
      </c>
      <c r="D3238" s="3" t="s">
        <v>132</v>
      </c>
      <c r="E3238" s="3" t="s">
        <v>66</v>
      </c>
      <c r="F3238" s="3">
        <v>84</v>
      </c>
      <c r="G3238" s="3" t="s">
        <v>130</v>
      </c>
      <c r="H3238" s="3" t="s">
        <v>22</v>
      </c>
      <c r="I3238" s="3" t="s">
        <v>77</v>
      </c>
      <c r="J3238" s="3" t="s">
        <v>56</v>
      </c>
      <c r="K3238" s="3">
        <v>41</v>
      </c>
      <c r="L3238" s="3" t="s">
        <v>151</v>
      </c>
      <c r="M3238" s="3" t="str">
        <f>IF(shopping_behavior_updated[[#This Row],[Subscription Status]]="","desconocido",shopping_behavior_updated[[#This Row],[Subscription Status]])</f>
        <v>No</v>
      </c>
      <c r="N3238" s="3" t="s">
        <v>44</v>
      </c>
      <c r="O3238" s="3" t="s">
        <v>151</v>
      </c>
      <c r="P3238" s="3" t="s">
        <v>151</v>
      </c>
      <c r="Q3238" s="3">
        <v>8</v>
      </c>
      <c r="R3238" s="3" t="s">
        <v>32</v>
      </c>
      <c r="S3238" s="3" t="s">
        <v>87</v>
      </c>
      <c r="T3238" s="3">
        <f>COUNTBLANK(shopping_behavior_updated[Customer ID])</f>
        <v>0</v>
      </c>
      <c r="U3238" s="3">
        <f>IF(IFERROR(VLOOKUP(shopping_behavior_updated[[#This Row],[Customer ID]],A3239:$A$3902,1,FALSE),0),1,0)</f>
        <v>0</v>
      </c>
    </row>
    <row r="3239" spans="1:21" x14ac:dyDescent="0.2">
      <c r="A3239" s="3">
        <v>3238</v>
      </c>
      <c r="B3239" s="3">
        <v>61</v>
      </c>
      <c r="C3239" s="3" t="s">
        <v>152</v>
      </c>
      <c r="D3239" s="3" t="s">
        <v>112</v>
      </c>
      <c r="E3239" s="3" t="s">
        <v>20</v>
      </c>
      <c r="F3239" s="3">
        <v>57</v>
      </c>
      <c r="G3239" s="3" t="s">
        <v>128</v>
      </c>
      <c r="H3239" s="3" t="s">
        <v>43</v>
      </c>
      <c r="I3239" s="3" t="s">
        <v>23</v>
      </c>
      <c r="J3239" s="3" t="s">
        <v>52</v>
      </c>
      <c r="K3239" s="3">
        <v>28</v>
      </c>
      <c r="L3239" s="3" t="s">
        <v>151</v>
      </c>
      <c r="M3239" s="3" t="str">
        <f>IF(shopping_behavior_updated[[#This Row],[Subscription Status]]="","desconocido",shopping_behavior_updated[[#This Row],[Subscription Status]])</f>
        <v>No</v>
      </c>
      <c r="N3239" s="3" t="s">
        <v>26</v>
      </c>
      <c r="O3239" s="3" t="s">
        <v>151</v>
      </c>
      <c r="P3239" s="3" t="s">
        <v>151</v>
      </c>
      <c r="Q3239" s="3">
        <v>4</v>
      </c>
      <c r="R3239" s="3" t="s">
        <v>32</v>
      </c>
      <c r="S3239" s="3" t="s">
        <v>39</v>
      </c>
      <c r="T3239" s="3">
        <f>COUNTBLANK(shopping_behavior_updated[Customer ID])</f>
        <v>0</v>
      </c>
      <c r="U3239" s="3">
        <f>IF(IFERROR(VLOOKUP(shopping_behavior_updated[[#This Row],[Customer ID]],A3240:$A$3902,1,FALSE),0),1,0)</f>
        <v>0</v>
      </c>
    </row>
    <row r="3240" spans="1:21" x14ac:dyDescent="0.2">
      <c r="A3240" s="3">
        <v>3239</v>
      </c>
      <c r="B3240" s="3">
        <v>25</v>
      </c>
      <c r="C3240" s="3" t="s">
        <v>152</v>
      </c>
      <c r="D3240" s="3" t="s">
        <v>49</v>
      </c>
      <c r="E3240" s="3" t="s">
        <v>41</v>
      </c>
      <c r="F3240" s="3">
        <v>84</v>
      </c>
      <c r="G3240" s="3" t="s">
        <v>50</v>
      </c>
      <c r="H3240" s="3" t="s">
        <v>91</v>
      </c>
      <c r="I3240" s="3" t="s">
        <v>84</v>
      </c>
      <c r="J3240" s="3" t="s">
        <v>56</v>
      </c>
      <c r="K3240" s="3">
        <v>34</v>
      </c>
      <c r="L3240" s="3" t="s">
        <v>151</v>
      </c>
      <c r="M3240" s="3" t="str">
        <f>IF(shopping_behavior_updated[[#This Row],[Subscription Status]]="","desconocido",shopping_behavior_updated[[#This Row],[Subscription Status]])</f>
        <v>No</v>
      </c>
      <c r="N3240" s="3" t="s">
        <v>69</v>
      </c>
      <c r="O3240" s="3" t="s">
        <v>151</v>
      </c>
      <c r="P3240" s="3" t="s">
        <v>151</v>
      </c>
      <c r="Q3240" s="3">
        <v>37</v>
      </c>
      <c r="R3240" s="3" t="s">
        <v>32</v>
      </c>
      <c r="S3240" s="3" t="s">
        <v>57</v>
      </c>
      <c r="T3240" s="3">
        <f>COUNTBLANK(shopping_behavior_updated[Customer ID])</f>
        <v>0</v>
      </c>
      <c r="U3240" s="3">
        <f>IF(IFERROR(VLOOKUP(shopping_behavior_updated[[#This Row],[Customer ID]],A3241:$A$3902,1,FALSE),0),1,0)</f>
        <v>0</v>
      </c>
    </row>
    <row r="3241" spans="1:21" x14ac:dyDescent="0.2">
      <c r="A3241" s="3">
        <v>3240</v>
      </c>
      <c r="B3241" s="3">
        <v>33</v>
      </c>
      <c r="C3241" s="3" t="s">
        <v>152</v>
      </c>
      <c r="D3241" s="3" t="s">
        <v>88</v>
      </c>
      <c r="E3241" s="3" t="s">
        <v>66</v>
      </c>
      <c r="F3241" s="3">
        <v>32</v>
      </c>
      <c r="G3241" s="3" t="s">
        <v>111</v>
      </c>
      <c r="H3241" s="3" t="s">
        <v>43</v>
      </c>
      <c r="I3241" s="3" t="s">
        <v>60</v>
      </c>
      <c r="J3241" s="3" t="s">
        <v>56</v>
      </c>
      <c r="K3241" s="3">
        <v>27</v>
      </c>
      <c r="L3241" s="3" t="s">
        <v>151</v>
      </c>
      <c r="M3241" s="3" t="str">
        <f>IF(shopping_behavior_updated[[#This Row],[Subscription Status]]="","desconocido",shopping_behavior_updated[[#This Row],[Subscription Status]])</f>
        <v>No</v>
      </c>
      <c r="N3241" s="3" t="s">
        <v>69</v>
      </c>
      <c r="O3241" s="3" t="s">
        <v>151</v>
      </c>
      <c r="P3241" s="3" t="s">
        <v>151</v>
      </c>
      <c r="Q3241" s="3">
        <v>30</v>
      </c>
      <c r="R3241" s="3" t="s">
        <v>32</v>
      </c>
      <c r="S3241" s="3" t="s">
        <v>87</v>
      </c>
      <c r="T3241" s="3">
        <f>COUNTBLANK(shopping_behavior_updated[Customer ID])</f>
        <v>0</v>
      </c>
      <c r="U3241" s="3">
        <f>IF(IFERROR(VLOOKUP(shopping_behavior_updated[[#This Row],[Customer ID]],A3242:$A$3902,1,FALSE),0),1,0)</f>
        <v>0</v>
      </c>
    </row>
    <row r="3242" spans="1:21" x14ac:dyDescent="0.2">
      <c r="A3242" s="3">
        <v>3241</v>
      </c>
      <c r="B3242" s="3">
        <v>56</v>
      </c>
      <c r="C3242" s="3" t="s">
        <v>152</v>
      </c>
      <c r="D3242" s="3" t="s">
        <v>40</v>
      </c>
      <c r="E3242" s="3" t="s">
        <v>41</v>
      </c>
      <c r="F3242" s="3">
        <v>37</v>
      </c>
      <c r="G3242" s="3" t="s">
        <v>63</v>
      </c>
      <c r="H3242" s="3" t="s">
        <v>43</v>
      </c>
      <c r="I3242" s="3" t="s">
        <v>82</v>
      </c>
      <c r="J3242" s="3" t="s">
        <v>56</v>
      </c>
      <c r="K3242" s="3">
        <v>38</v>
      </c>
      <c r="L3242" s="3" t="s">
        <v>151</v>
      </c>
      <c r="M3242" s="3" t="str">
        <f>IF(shopping_behavior_updated[[#This Row],[Subscription Status]]="","desconocido",shopping_behavior_updated[[#This Row],[Subscription Status]])</f>
        <v>No</v>
      </c>
      <c r="N3242" s="3" t="s">
        <v>69</v>
      </c>
      <c r="O3242" s="3" t="s">
        <v>151</v>
      </c>
      <c r="P3242" s="3" t="s">
        <v>151</v>
      </c>
      <c r="Q3242" s="3">
        <v>37</v>
      </c>
      <c r="R3242" s="3" t="s">
        <v>74</v>
      </c>
      <c r="S3242" s="3" t="s">
        <v>87</v>
      </c>
      <c r="T3242" s="3">
        <f>COUNTBLANK(shopping_behavior_updated[Customer ID])</f>
        <v>0</v>
      </c>
      <c r="U3242" s="3">
        <f>IF(IFERROR(VLOOKUP(shopping_behavior_updated[[#This Row],[Customer ID]],A3243:$A$3902,1,FALSE),0),1,0)</f>
        <v>0</v>
      </c>
    </row>
    <row r="3243" spans="1:21" x14ac:dyDescent="0.2">
      <c r="A3243" s="3">
        <v>3242</v>
      </c>
      <c r="B3243" s="3">
        <v>50</v>
      </c>
      <c r="C3243" s="3" t="s">
        <v>152</v>
      </c>
      <c r="D3243" s="3" t="s">
        <v>65</v>
      </c>
      <c r="E3243" s="3" t="s">
        <v>66</v>
      </c>
      <c r="F3243" s="3">
        <v>58</v>
      </c>
      <c r="G3243" s="3" t="s">
        <v>138</v>
      </c>
      <c r="H3243" s="3" t="s">
        <v>43</v>
      </c>
      <c r="I3243" s="3" t="s">
        <v>92</v>
      </c>
      <c r="J3243" s="3" t="s">
        <v>52</v>
      </c>
      <c r="K3243" s="3">
        <v>44</v>
      </c>
      <c r="L3243" s="3" t="s">
        <v>151</v>
      </c>
      <c r="M3243" s="3" t="str">
        <f>IF(shopping_behavior_updated[[#This Row],[Subscription Status]]="","desconocido",shopping_behavior_updated[[#This Row],[Subscription Status]])</f>
        <v>No</v>
      </c>
      <c r="N3243" s="3" t="s">
        <v>73</v>
      </c>
      <c r="O3243" s="3" t="s">
        <v>151</v>
      </c>
      <c r="P3243" s="3" t="s">
        <v>151</v>
      </c>
      <c r="Q3243" s="3">
        <v>30</v>
      </c>
      <c r="R3243" s="3" t="s">
        <v>45</v>
      </c>
      <c r="S3243" s="3" t="s">
        <v>57</v>
      </c>
      <c r="T3243" s="3">
        <f>COUNTBLANK(shopping_behavior_updated[Customer ID])</f>
        <v>0</v>
      </c>
      <c r="U3243" s="3">
        <f>IF(IFERROR(VLOOKUP(shopping_behavior_updated[[#This Row],[Customer ID]],A3244:$A$3902,1,FALSE),0),1,0)</f>
        <v>0</v>
      </c>
    </row>
    <row r="3244" spans="1:21" x14ac:dyDescent="0.2">
      <c r="A3244" s="3">
        <v>3243</v>
      </c>
      <c r="B3244" s="3">
        <v>45</v>
      </c>
      <c r="C3244" s="3" t="s">
        <v>152</v>
      </c>
      <c r="D3244" s="3" t="s">
        <v>124</v>
      </c>
      <c r="E3244" s="3" t="s">
        <v>20</v>
      </c>
      <c r="F3244" s="3">
        <v>74</v>
      </c>
      <c r="G3244" s="3" t="s">
        <v>46</v>
      </c>
      <c r="H3244" s="3" t="s">
        <v>35</v>
      </c>
      <c r="I3244" s="3" t="s">
        <v>117</v>
      </c>
      <c r="J3244" s="3" t="s">
        <v>56</v>
      </c>
      <c r="K3244" s="3">
        <v>28</v>
      </c>
      <c r="L3244" s="3" t="s">
        <v>151</v>
      </c>
      <c r="M3244" s="3" t="str">
        <f>IF(shopping_behavior_updated[[#This Row],[Subscription Status]]="","desconocido",shopping_behavior_updated[[#This Row],[Subscription Status]])</f>
        <v>No</v>
      </c>
      <c r="N3244" s="3" t="s">
        <v>26</v>
      </c>
      <c r="O3244" s="3" t="s">
        <v>151</v>
      </c>
      <c r="P3244" s="3" t="s">
        <v>151</v>
      </c>
      <c r="Q3244" s="3">
        <v>17</v>
      </c>
      <c r="R3244" s="3" t="s">
        <v>27</v>
      </c>
      <c r="S3244" s="3" t="s">
        <v>39</v>
      </c>
      <c r="T3244" s="3">
        <f>COUNTBLANK(shopping_behavior_updated[Customer ID])</f>
        <v>0</v>
      </c>
      <c r="U3244" s="3">
        <f>IF(IFERROR(VLOOKUP(shopping_behavior_updated[[#This Row],[Customer ID]],A3245:$A$3902,1,FALSE),0),1,0)</f>
        <v>0</v>
      </c>
    </row>
    <row r="3245" spans="1:21" x14ac:dyDescent="0.2">
      <c r="A3245" s="3">
        <v>3244</v>
      </c>
      <c r="B3245" s="3">
        <v>45</v>
      </c>
      <c r="C3245" s="3" t="s">
        <v>152</v>
      </c>
      <c r="D3245" s="3" t="s">
        <v>103</v>
      </c>
      <c r="E3245" s="3" t="s">
        <v>20</v>
      </c>
      <c r="F3245" s="3">
        <v>99</v>
      </c>
      <c r="G3245" s="3" t="s">
        <v>134</v>
      </c>
      <c r="H3245" s="3" t="s">
        <v>22</v>
      </c>
      <c r="I3245" s="3" t="s">
        <v>93</v>
      </c>
      <c r="J3245" s="3" t="s">
        <v>52</v>
      </c>
      <c r="K3245" s="3">
        <v>5</v>
      </c>
      <c r="L3245" s="3" t="s">
        <v>151</v>
      </c>
      <c r="M3245" s="3" t="str">
        <f>IF(shopping_behavior_updated[[#This Row],[Subscription Status]]="","desconocido",shopping_behavior_updated[[#This Row],[Subscription Status]])</f>
        <v>No</v>
      </c>
      <c r="N3245" s="3" t="s">
        <v>73</v>
      </c>
      <c r="O3245" s="3" t="s">
        <v>151</v>
      </c>
      <c r="P3245" s="3" t="s">
        <v>151</v>
      </c>
      <c r="Q3245" s="3">
        <v>11</v>
      </c>
      <c r="R3245" s="3" t="s">
        <v>74</v>
      </c>
      <c r="S3245" s="3" t="s">
        <v>96</v>
      </c>
      <c r="T3245" s="3">
        <f>COUNTBLANK(shopping_behavior_updated[Customer ID])</f>
        <v>0</v>
      </c>
      <c r="U3245" s="3">
        <f>IF(IFERROR(VLOOKUP(shopping_behavior_updated[[#This Row],[Customer ID]],A3246:$A$3902,1,FALSE),0),1,0)</f>
        <v>0</v>
      </c>
    </row>
    <row r="3246" spans="1:21" x14ac:dyDescent="0.2">
      <c r="A3246" s="3">
        <v>3245</v>
      </c>
      <c r="B3246" s="3">
        <v>65</v>
      </c>
      <c r="C3246" s="3" t="s">
        <v>152</v>
      </c>
      <c r="D3246" s="3" t="s">
        <v>29</v>
      </c>
      <c r="E3246" s="3" t="s">
        <v>20</v>
      </c>
      <c r="F3246" s="3">
        <v>81</v>
      </c>
      <c r="G3246" s="3" t="s">
        <v>71</v>
      </c>
      <c r="H3246" s="3" t="s">
        <v>43</v>
      </c>
      <c r="I3246" s="3" t="s">
        <v>93</v>
      </c>
      <c r="J3246" s="3" t="s">
        <v>56</v>
      </c>
      <c r="K3246" s="3">
        <v>47</v>
      </c>
      <c r="L3246" s="3" t="s">
        <v>151</v>
      </c>
      <c r="M3246" s="3" t="str">
        <f>IF(shopping_behavior_updated[[#This Row],[Subscription Status]]="","desconocido",shopping_behavior_updated[[#This Row],[Subscription Status]])</f>
        <v>No</v>
      </c>
      <c r="N3246" s="3" t="s">
        <v>26</v>
      </c>
      <c r="O3246" s="3" t="s">
        <v>151</v>
      </c>
      <c r="P3246" s="3" t="s">
        <v>151</v>
      </c>
      <c r="Q3246" s="3">
        <v>42</v>
      </c>
      <c r="R3246" s="3" t="s">
        <v>38</v>
      </c>
      <c r="S3246" s="3" t="s">
        <v>48</v>
      </c>
      <c r="T3246" s="3">
        <f>COUNTBLANK(shopping_behavior_updated[Customer ID])</f>
        <v>0</v>
      </c>
      <c r="U3246" s="3">
        <f>IF(IFERROR(VLOOKUP(shopping_behavior_updated[[#This Row],[Customer ID]],A3247:$A$3902,1,FALSE),0),1,0)</f>
        <v>0</v>
      </c>
    </row>
    <row r="3247" spans="1:21" x14ac:dyDescent="0.2">
      <c r="A3247" s="3">
        <v>3246</v>
      </c>
      <c r="B3247" s="3">
        <v>63</v>
      </c>
      <c r="C3247" s="3" t="s">
        <v>152</v>
      </c>
      <c r="D3247" s="3" t="s">
        <v>94</v>
      </c>
      <c r="E3247" s="3" t="s">
        <v>20</v>
      </c>
      <c r="F3247" s="3">
        <v>76</v>
      </c>
      <c r="G3247" s="3" t="s">
        <v>110</v>
      </c>
      <c r="H3247" s="3" t="s">
        <v>43</v>
      </c>
      <c r="I3247" s="3" t="s">
        <v>72</v>
      </c>
      <c r="J3247" s="3" t="s">
        <v>56</v>
      </c>
      <c r="K3247" s="3">
        <v>32</v>
      </c>
      <c r="L3247" s="3" t="s">
        <v>151</v>
      </c>
      <c r="M3247" s="3" t="str">
        <f>IF(shopping_behavior_updated[[#This Row],[Subscription Status]]="","desconocido",shopping_behavior_updated[[#This Row],[Subscription Status]])</f>
        <v>No</v>
      </c>
      <c r="N3247" s="3" t="s">
        <v>44</v>
      </c>
      <c r="O3247" s="3" t="s">
        <v>151</v>
      </c>
      <c r="P3247" s="3" t="s">
        <v>151</v>
      </c>
      <c r="Q3247" s="3">
        <v>20</v>
      </c>
      <c r="R3247" s="3" t="s">
        <v>32</v>
      </c>
      <c r="S3247" s="3" t="s">
        <v>39</v>
      </c>
      <c r="T3247" s="3">
        <f>COUNTBLANK(shopping_behavior_updated[Customer ID])</f>
        <v>0</v>
      </c>
      <c r="U3247" s="3">
        <f>IF(IFERROR(VLOOKUP(shopping_behavior_updated[[#This Row],[Customer ID]],A3248:$A$3902,1,FALSE),0),1,0)</f>
        <v>0</v>
      </c>
    </row>
    <row r="3248" spans="1:21" x14ac:dyDescent="0.2">
      <c r="A3248" s="3">
        <v>3247</v>
      </c>
      <c r="B3248" s="3">
        <v>70</v>
      </c>
      <c r="C3248" s="3" t="s">
        <v>152</v>
      </c>
      <c r="D3248" s="3" t="s">
        <v>49</v>
      </c>
      <c r="E3248" s="3" t="s">
        <v>41</v>
      </c>
      <c r="F3248" s="3">
        <v>98</v>
      </c>
      <c r="G3248" s="3" t="s">
        <v>150</v>
      </c>
      <c r="H3248" s="3" t="s">
        <v>43</v>
      </c>
      <c r="I3248" s="3" t="s">
        <v>135</v>
      </c>
      <c r="J3248" s="3" t="s">
        <v>52</v>
      </c>
      <c r="K3248" s="3">
        <v>29</v>
      </c>
      <c r="L3248" s="3" t="s">
        <v>151</v>
      </c>
      <c r="M3248" s="3" t="str">
        <f>IF(shopping_behavior_updated[[#This Row],[Subscription Status]]="","desconocido",shopping_behavior_updated[[#This Row],[Subscription Status]])</f>
        <v>No</v>
      </c>
      <c r="N3248" s="3" t="s">
        <v>73</v>
      </c>
      <c r="O3248" s="3" t="s">
        <v>151</v>
      </c>
      <c r="P3248" s="3" t="s">
        <v>151</v>
      </c>
      <c r="Q3248" s="3">
        <v>37</v>
      </c>
      <c r="R3248" s="3" t="s">
        <v>32</v>
      </c>
      <c r="S3248" s="3" t="s">
        <v>87</v>
      </c>
      <c r="T3248" s="3">
        <f>COUNTBLANK(shopping_behavior_updated[Customer ID])</f>
        <v>0</v>
      </c>
      <c r="U3248" s="3">
        <f>IF(IFERROR(VLOOKUP(shopping_behavior_updated[[#This Row],[Customer ID]],A3249:$A$3902,1,FALSE),0),1,0)</f>
        <v>0</v>
      </c>
    </row>
    <row r="3249" spans="1:21" x14ac:dyDescent="0.2">
      <c r="A3249" s="3">
        <v>3248</v>
      </c>
      <c r="B3249" s="3">
        <v>53</v>
      </c>
      <c r="C3249" s="3" t="s">
        <v>152</v>
      </c>
      <c r="D3249" s="3" t="s">
        <v>142</v>
      </c>
      <c r="E3249" s="3" t="s">
        <v>66</v>
      </c>
      <c r="F3249" s="3">
        <v>91</v>
      </c>
      <c r="G3249" s="3" t="s">
        <v>71</v>
      </c>
      <c r="H3249" s="3" t="s">
        <v>43</v>
      </c>
      <c r="I3249" s="3" t="s">
        <v>84</v>
      </c>
      <c r="J3249" s="3" t="s">
        <v>52</v>
      </c>
      <c r="K3249" s="3">
        <v>37</v>
      </c>
      <c r="L3249" s="3" t="s">
        <v>151</v>
      </c>
      <c r="M3249" s="3" t="str">
        <f>IF(shopping_behavior_updated[[#This Row],[Subscription Status]]="","desconocido",shopping_behavior_updated[[#This Row],[Subscription Status]])</f>
        <v>No</v>
      </c>
      <c r="N3249" s="3" t="s">
        <v>26</v>
      </c>
      <c r="O3249" s="3" t="s">
        <v>151</v>
      </c>
      <c r="P3249" s="3" t="s">
        <v>151</v>
      </c>
      <c r="Q3249" s="3">
        <v>12</v>
      </c>
      <c r="R3249" s="3" t="s">
        <v>45</v>
      </c>
      <c r="S3249" s="3" t="s">
        <v>28</v>
      </c>
      <c r="T3249" s="3">
        <f>COUNTBLANK(shopping_behavior_updated[Customer ID])</f>
        <v>0</v>
      </c>
      <c r="U3249" s="3">
        <f>IF(IFERROR(VLOOKUP(shopping_behavior_updated[[#This Row],[Customer ID]],A3250:$A$3902,1,FALSE),0),1,0)</f>
        <v>0</v>
      </c>
    </row>
    <row r="3250" spans="1:21" x14ac:dyDescent="0.2">
      <c r="A3250" s="3">
        <v>3249</v>
      </c>
      <c r="B3250" s="3">
        <v>22</v>
      </c>
      <c r="C3250" s="3" t="s">
        <v>152</v>
      </c>
      <c r="D3250" s="3" t="s">
        <v>112</v>
      </c>
      <c r="E3250" s="3" t="s">
        <v>20</v>
      </c>
      <c r="F3250" s="3">
        <v>79</v>
      </c>
      <c r="G3250" s="3" t="s">
        <v>137</v>
      </c>
      <c r="H3250" s="3" t="s">
        <v>35</v>
      </c>
      <c r="I3250" s="3" t="s">
        <v>84</v>
      </c>
      <c r="J3250" s="3" t="s">
        <v>52</v>
      </c>
      <c r="K3250" s="3">
        <v>42</v>
      </c>
      <c r="L3250" s="3" t="s">
        <v>151</v>
      </c>
      <c r="M3250" s="3" t="str">
        <f>IF(shopping_behavior_updated[[#This Row],[Subscription Status]]="","desconocido",shopping_behavior_updated[[#This Row],[Subscription Status]])</f>
        <v>No</v>
      </c>
      <c r="N3250" s="3" t="s">
        <v>37</v>
      </c>
      <c r="O3250" s="3" t="s">
        <v>151</v>
      </c>
      <c r="P3250" s="3" t="s">
        <v>151</v>
      </c>
      <c r="Q3250" s="3">
        <v>41</v>
      </c>
      <c r="R3250" s="3" t="s">
        <v>74</v>
      </c>
      <c r="S3250" s="3" t="s">
        <v>57</v>
      </c>
      <c r="T3250" s="3">
        <f>COUNTBLANK(shopping_behavior_updated[Customer ID])</f>
        <v>0</v>
      </c>
      <c r="U3250" s="3">
        <f>IF(IFERROR(VLOOKUP(shopping_behavior_updated[[#This Row],[Customer ID]],A3251:$A$3902,1,FALSE),0),1,0)</f>
        <v>0</v>
      </c>
    </row>
    <row r="3251" spans="1:21" x14ac:dyDescent="0.2">
      <c r="A3251" s="3">
        <v>3250</v>
      </c>
      <c r="B3251" s="3">
        <v>26</v>
      </c>
      <c r="C3251" s="3" t="s">
        <v>152</v>
      </c>
      <c r="D3251" s="3" t="s">
        <v>131</v>
      </c>
      <c r="E3251" s="3" t="s">
        <v>66</v>
      </c>
      <c r="F3251" s="3">
        <v>83</v>
      </c>
      <c r="G3251" s="3" t="s">
        <v>140</v>
      </c>
      <c r="H3251" s="3" t="s">
        <v>43</v>
      </c>
      <c r="I3251" s="3" t="s">
        <v>68</v>
      </c>
      <c r="J3251" s="3" t="s">
        <v>52</v>
      </c>
      <c r="K3251" s="3">
        <v>34</v>
      </c>
      <c r="L3251" s="3" t="s">
        <v>151</v>
      </c>
      <c r="M3251" s="3" t="str">
        <f>IF(shopping_behavior_updated[[#This Row],[Subscription Status]]="","desconocido",shopping_behavior_updated[[#This Row],[Subscription Status]])</f>
        <v>No</v>
      </c>
      <c r="N3251" s="3" t="s">
        <v>26</v>
      </c>
      <c r="O3251" s="3" t="s">
        <v>151</v>
      </c>
      <c r="P3251" s="3" t="s">
        <v>151</v>
      </c>
      <c r="Q3251" s="3">
        <v>32</v>
      </c>
      <c r="R3251" s="3" t="s">
        <v>38</v>
      </c>
      <c r="S3251" s="3" t="s">
        <v>57</v>
      </c>
      <c r="T3251" s="3">
        <f>COUNTBLANK(shopping_behavior_updated[Customer ID])</f>
        <v>0</v>
      </c>
      <c r="U3251" s="3">
        <f>IF(IFERROR(VLOOKUP(shopping_behavior_updated[[#This Row],[Customer ID]],A3252:$A$3902,1,FALSE),0),1,0)</f>
        <v>0</v>
      </c>
    </row>
    <row r="3252" spans="1:21" x14ac:dyDescent="0.2">
      <c r="A3252" s="3">
        <v>3251</v>
      </c>
      <c r="B3252" s="3">
        <v>23</v>
      </c>
      <c r="C3252" s="3" t="s">
        <v>152</v>
      </c>
      <c r="D3252" s="3" t="s">
        <v>61</v>
      </c>
      <c r="E3252" s="3" t="s">
        <v>62</v>
      </c>
      <c r="F3252" s="3">
        <v>90</v>
      </c>
      <c r="G3252" s="3" t="s">
        <v>147</v>
      </c>
      <c r="H3252" s="3" t="s">
        <v>43</v>
      </c>
      <c r="I3252" s="3" t="s">
        <v>84</v>
      </c>
      <c r="J3252" s="3" t="s">
        <v>36</v>
      </c>
      <c r="K3252" s="3">
        <v>29</v>
      </c>
      <c r="L3252" s="3" t="s">
        <v>151</v>
      </c>
      <c r="M3252" s="3" t="str">
        <f>IF(shopping_behavior_updated[[#This Row],[Subscription Status]]="","desconocido",shopping_behavior_updated[[#This Row],[Subscription Status]])</f>
        <v>No</v>
      </c>
      <c r="N3252" s="3" t="s">
        <v>69</v>
      </c>
      <c r="O3252" s="3" t="s">
        <v>151</v>
      </c>
      <c r="P3252" s="3" t="s">
        <v>151</v>
      </c>
      <c r="Q3252" s="3">
        <v>15</v>
      </c>
      <c r="R3252" s="3" t="s">
        <v>27</v>
      </c>
      <c r="S3252" s="3" t="s">
        <v>39</v>
      </c>
      <c r="T3252" s="3">
        <f>COUNTBLANK(shopping_behavior_updated[Customer ID])</f>
        <v>0</v>
      </c>
      <c r="U3252" s="3">
        <f>IF(IFERROR(VLOOKUP(shopping_behavior_updated[[#This Row],[Customer ID]],A3253:$A$3902,1,FALSE),0),1,0)</f>
        <v>0</v>
      </c>
    </row>
    <row r="3253" spans="1:21" x14ac:dyDescent="0.2">
      <c r="A3253" s="3">
        <v>3252</v>
      </c>
      <c r="B3253" s="3">
        <v>25</v>
      </c>
      <c r="C3253" s="3" t="s">
        <v>152</v>
      </c>
      <c r="D3253" s="3" t="s">
        <v>61</v>
      </c>
      <c r="E3253" s="3" t="s">
        <v>62</v>
      </c>
      <c r="F3253" s="3">
        <v>20</v>
      </c>
      <c r="G3253" s="3" t="s">
        <v>106</v>
      </c>
      <c r="H3253" s="3" t="s">
        <v>43</v>
      </c>
      <c r="I3253" s="3" t="s">
        <v>79</v>
      </c>
      <c r="J3253" s="3" t="s">
        <v>24</v>
      </c>
      <c r="K3253" s="3">
        <v>37</v>
      </c>
      <c r="L3253" s="3" t="s">
        <v>151</v>
      </c>
      <c r="M3253" s="3" t="str">
        <f>IF(shopping_behavior_updated[[#This Row],[Subscription Status]]="","desconocido",shopping_behavior_updated[[#This Row],[Subscription Status]])</f>
        <v>No</v>
      </c>
      <c r="N3253" s="3" t="s">
        <v>53</v>
      </c>
      <c r="O3253" s="3" t="s">
        <v>151</v>
      </c>
      <c r="P3253" s="3" t="s">
        <v>151</v>
      </c>
      <c r="Q3253" s="3">
        <v>39</v>
      </c>
      <c r="R3253" s="3" t="s">
        <v>27</v>
      </c>
      <c r="S3253" s="3" t="s">
        <v>57</v>
      </c>
      <c r="T3253" s="3">
        <f>COUNTBLANK(shopping_behavior_updated[Customer ID])</f>
        <v>0</v>
      </c>
      <c r="U3253" s="3">
        <f>IF(IFERROR(VLOOKUP(shopping_behavior_updated[[#This Row],[Customer ID]],A3254:$A$3902,1,FALSE),0),1,0)</f>
        <v>0</v>
      </c>
    </row>
    <row r="3254" spans="1:21" x14ac:dyDescent="0.2">
      <c r="A3254" s="3">
        <v>3253</v>
      </c>
      <c r="B3254" s="3">
        <v>69</v>
      </c>
      <c r="C3254" s="3" t="s">
        <v>152</v>
      </c>
      <c r="D3254" s="3" t="s">
        <v>40</v>
      </c>
      <c r="E3254" s="3" t="s">
        <v>41</v>
      </c>
      <c r="F3254" s="3">
        <v>21</v>
      </c>
      <c r="G3254" s="3" t="s">
        <v>55</v>
      </c>
      <c r="H3254" s="3" t="s">
        <v>22</v>
      </c>
      <c r="I3254" s="3" t="s">
        <v>109</v>
      </c>
      <c r="J3254" s="3" t="s">
        <v>36</v>
      </c>
      <c r="K3254" s="3">
        <v>27</v>
      </c>
      <c r="L3254" s="3" t="s">
        <v>151</v>
      </c>
      <c r="M3254" s="3" t="str">
        <f>IF(shopping_behavior_updated[[#This Row],[Subscription Status]]="","desconocido",shopping_behavior_updated[[#This Row],[Subscription Status]])</f>
        <v>No</v>
      </c>
      <c r="N3254" s="3" t="s">
        <v>73</v>
      </c>
      <c r="O3254" s="3" t="s">
        <v>151</v>
      </c>
      <c r="P3254" s="3" t="s">
        <v>151</v>
      </c>
      <c r="Q3254" s="3">
        <v>48</v>
      </c>
      <c r="R3254" s="3" t="s">
        <v>38</v>
      </c>
      <c r="S3254" s="3" t="s">
        <v>28</v>
      </c>
      <c r="T3254" s="3">
        <f>COUNTBLANK(shopping_behavior_updated[Customer ID])</f>
        <v>0</v>
      </c>
      <c r="U3254" s="3">
        <f>IF(IFERROR(VLOOKUP(shopping_behavior_updated[[#This Row],[Customer ID]],A3255:$A$3902,1,FALSE),0),1,0)</f>
        <v>0</v>
      </c>
    </row>
    <row r="3255" spans="1:21" x14ac:dyDescent="0.2">
      <c r="A3255" s="3">
        <v>3254</v>
      </c>
      <c r="B3255" s="3">
        <v>36</v>
      </c>
      <c r="C3255" s="3" t="s">
        <v>152</v>
      </c>
      <c r="D3255" s="3" t="s">
        <v>131</v>
      </c>
      <c r="E3255" s="3" t="s">
        <v>66</v>
      </c>
      <c r="F3255" s="3">
        <v>60</v>
      </c>
      <c r="G3255" s="3" t="s">
        <v>144</v>
      </c>
      <c r="H3255" s="3" t="s">
        <v>43</v>
      </c>
      <c r="I3255" s="3" t="s">
        <v>109</v>
      </c>
      <c r="J3255" s="3" t="s">
        <v>56</v>
      </c>
      <c r="K3255" s="3">
        <v>32</v>
      </c>
      <c r="L3255" s="3" t="s">
        <v>151</v>
      </c>
      <c r="M3255" s="3" t="str">
        <f>IF(shopping_behavior_updated[[#This Row],[Subscription Status]]="","desconocido",shopping_behavior_updated[[#This Row],[Subscription Status]])</f>
        <v>No</v>
      </c>
      <c r="N3255" s="3" t="s">
        <v>69</v>
      </c>
      <c r="O3255" s="3" t="s">
        <v>151</v>
      </c>
      <c r="P3255" s="3" t="s">
        <v>151</v>
      </c>
      <c r="Q3255" s="3">
        <v>8</v>
      </c>
      <c r="R3255" s="3" t="s">
        <v>27</v>
      </c>
      <c r="S3255" s="3" t="s">
        <v>28</v>
      </c>
      <c r="T3255" s="3">
        <f>COUNTBLANK(shopping_behavior_updated[Customer ID])</f>
        <v>0</v>
      </c>
      <c r="U3255" s="3">
        <f>IF(IFERROR(VLOOKUP(shopping_behavior_updated[[#This Row],[Customer ID]],A3256:$A$3902,1,FALSE),0),1,0)</f>
        <v>0</v>
      </c>
    </row>
    <row r="3256" spans="1:21" x14ac:dyDescent="0.2">
      <c r="A3256" s="3">
        <v>3255</v>
      </c>
      <c r="B3256" s="3">
        <v>21</v>
      </c>
      <c r="C3256" s="3" t="s">
        <v>152</v>
      </c>
      <c r="D3256" s="3" t="s">
        <v>29</v>
      </c>
      <c r="E3256" s="3" t="s">
        <v>20</v>
      </c>
      <c r="F3256" s="3">
        <v>31</v>
      </c>
      <c r="G3256" s="3" t="s">
        <v>115</v>
      </c>
      <c r="H3256" s="3" t="s">
        <v>35</v>
      </c>
      <c r="I3256" s="3" t="s">
        <v>135</v>
      </c>
      <c r="J3256" s="3" t="s">
        <v>24</v>
      </c>
      <c r="K3256" s="3">
        <v>49</v>
      </c>
      <c r="L3256" s="3" t="s">
        <v>151</v>
      </c>
      <c r="M3256" s="3" t="str">
        <f>IF(shopping_behavior_updated[[#This Row],[Subscription Status]]="","desconocido",shopping_behavior_updated[[#This Row],[Subscription Status]])</f>
        <v>No</v>
      </c>
      <c r="N3256" s="3" t="s">
        <v>73</v>
      </c>
      <c r="O3256" s="3" t="s">
        <v>151</v>
      </c>
      <c r="P3256" s="3" t="s">
        <v>151</v>
      </c>
      <c r="Q3256" s="3">
        <v>11</v>
      </c>
      <c r="R3256" s="3" t="s">
        <v>74</v>
      </c>
      <c r="S3256" s="3" t="s">
        <v>96</v>
      </c>
      <c r="T3256" s="3">
        <f>COUNTBLANK(shopping_behavior_updated[Customer ID])</f>
        <v>0</v>
      </c>
      <c r="U3256" s="3">
        <f>IF(IFERROR(VLOOKUP(shopping_behavior_updated[[#This Row],[Customer ID]],A3257:$A$3902,1,FALSE),0),1,0)</f>
        <v>0</v>
      </c>
    </row>
    <row r="3257" spans="1:21" x14ac:dyDescent="0.2">
      <c r="A3257" s="3">
        <v>3256</v>
      </c>
      <c r="B3257" s="3">
        <v>57</v>
      </c>
      <c r="C3257" s="3" t="s">
        <v>152</v>
      </c>
      <c r="D3257" s="3" t="s">
        <v>58</v>
      </c>
      <c r="E3257" s="3" t="s">
        <v>20</v>
      </c>
      <c r="F3257" s="3">
        <v>40</v>
      </c>
      <c r="G3257" s="3" t="s">
        <v>126</v>
      </c>
      <c r="H3257" s="3" t="s">
        <v>43</v>
      </c>
      <c r="I3257" s="3" t="s">
        <v>93</v>
      </c>
      <c r="J3257" s="3" t="s">
        <v>56</v>
      </c>
      <c r="K3257" s="3">
        <v>28</v>
      </c>
      <c r="L3257" s="3" t="s">
        <v>151</v>
      </c>
      <c r="M3257" s="3" t="str">
        <f>IF(shopping_behavior_updated[[#This Row],[Subscription Status]]="","desconocido",shopping_behavior_updated[[#This Row],[Subscription Status]])</f>
        <v>No</v>
      </c>
      <c r="N3257" s="3" t="s">
        <v>44</v>
      </c>
      <c r="O3257" s="3" t="s">
        <v>151</v>
      </c>
      <c r="P3257" s="3" t="s">
        <v>151</v>
      </c>
      <c r="Q3257" s="3">
        <v>36</v>
      </c>
      <c r="R3257" s="3" t="s">
        <v>74</v>
      </c>
      <c r="S3257" s="3" t="s">
        <v>87</v>
      </c>
      <c r="T3257" s="3">
        <f>COUNTBLANK(shopping_behavior_updated[Customer ID])</f>
        <v>0</v>
      </c>
      <c r="U3257" s="3">
        <f>IF(IFERROR(VLOOKUP(shopping_behavior_updated[[#This Row],[Customer ID]],A3258:$A$3902,1,FALSE),0),1,0)</f>
        <v>0</v>
      </c>
    </row>
    <row r="3258" spans="1:21" x14ac:dyDescent="0.2">
      <c r="A3258" s="3">
        <v>3257</v>
      </c>
      <c r="B3258" s="3">
        <v>60</v>
      </c>
      <c r="C3258" s="3" t="s">
        <v>152</v>
      </c>
      <c r="D3258" s="3" t="s">
        <v>88</v>
      </c>
      <c r="E3258" s="3" t="s">
        <v>66</v>
      </c>
      <c r="F3258" s="3">
        <v>26</v>
      </c>
      <c r="G3258" s="3" t="s">
        <v>149</v>
      </c>
      <c r="H3258" s="3" t="s">
        <v>22</v>
      </c>
      <c r="I3258" s="3" t="s">
        <v>84</v>
      </c>
      <c r="J3258" s="3" t="s">
        <v>24</v>
      </c>
      <c r="K3258" s="3">
        <v>47</v>
      </c>
      <c r="L3258" s="3" t="s">
        <v>151</v>
      </c>
      <c r="M3258" s="3" t="str">
        <f>IF(shopping_behavior_updated[[#This Row],[Subscription Status]]="","desconocido",shopping_behavior_updated[[#This Row],[Subscription Status]])</f>
        <v>No</v>
      </c>
      <c r="N3258" s="3" t="s">
        <v>37</v>
      </c>
      <c r="O3258" s="3" t="s">
        <v>151</v>
      </c>
      <c r="P3258" s="3" t="s">
        <v>151</v>
      </c>
      <c r="Q3258" s="3">
        <v>50</v>
      </c>
      <c r="R3258" s="3" t="s">
        <v>27</v>
      </c>
      <c r="S3258" s="3" t="s">
        <v>96</v>
      </c>
      <c r="T3258" s="3">
        <f>COUNTBLANK(shopping_behavior_updated[Customer ID])</f>
        <v>0</v>
      </c>
      <c r="U3258" s="3">
        <f>IF(IFERROR(VLOOKUP(shopping_behavior_updated[[#This Row],[Customer ID]],A3259:$A$3902,1,FALSE),0),1,0)</f>
        <v>0</v>
      </c>
    </row>
    <row r="3259" spans="1:21" x14ac:dyDescent="0.2">
      <c r="A3259" s="3">
        <v>3258</v>
      </c>
      <c r="B3259" s="3">
        <v>44</v>
      </c>
      <c r="C3259" s="3" t="s">
        <v>152</v>
      </c>
      <c r="D3259" s="3" t="s">
        <v>54</v>
      </c>
      <c r="E3259" s="3" t="s">
        <v>20</v>
      </c>
      <c r="F3259" s="3">
        <v>98</v>
      </c>
      <c r="G3259" s="3" t="s">
        <v>147</v>
      </c>
      <c r="H3259" s="3" t="s">
        <v>43</v>
      </c>
      <c r="I3259" s="3" t="s">
        <v>109</v>
      </c>
      <c r="J3259" s="3" t="s">
        <v>56</v>
      </c>
      <c r="K3259" s="3">
        <v>33</v>
      </c>
      <c r="L3259" s="3" t="s">
        <v>151</v>
      </c>
      <c r="M3259" s="3" t="str">
        <f>IF(shopping_behavior_updated[[#This Row],[Subscription Status]]="","desconocido",shopping_behavior_updated[[#This Row],[Subscription Status]])</f>
        <v>No</v>
      </c>
      <c r="N3259" s="3" t="s">
        <v>26</v>
      </c>
      <c r="O3259" s="3" t="s">
        <v>151</v>
      </c>
      <c r="P3259" s="3" t="s">
        <v>151</v>
      </c>
      <c r="Q3259" s="3">
        <v>39</v>
      </c>
      <c r="R3259" s="3" t="s">
        <v>27</v>
      </c>
      <c r="S3259" s="3" t="s">
        <v>96</v>
      </c>
      <c r="T3259" s="3">
        <f>COUNTBLANK(shopping_behavior_updated[Customer ID])</f>
        <v>0</v>
      </c>
      <c r="U3259" s="3">
        <f>IF(IFERROR(VLOOKUP(shopping_behavior_updated[[#This Row],[Customer ID]],A3260:$A$3902,1,FALSE),0),1,0)</f>
        <v>0</v>
      </c>
    </row>
    <row r="3260" spans="1:21" x14ac:dyDescent="0.2">
      <c r="A3260" s="3">
        <v>3259</v>
      </c>
      <c r="B3260" s="3">
        <v>31</v>
      </c>
      <c r="C3260" s="3" t="s">
        <v>152</v>
      </c>
      <c r="D3260" s="3" t="s">
        <v>70</v>
      </c>
      <c r="E3260" s="3" t="s">
        <v>41</v>
      </c>
      <c r="F3260" s="3">
        <v>51</v>
      </c>
      <c r="G3260" s="3" t="s">
        <v>126</v>
      </c>
      <c r="H3260" s="3" t="s">
        <v>43</v>
      </c>
      <c r="I3260" s="3" t="s">
        <v>135</v>
      </c>
      <c r="J3260" s="3" t="s">
        <v>36</v>
      </c>
      <c r="K3260" s="3">
        <v>43</v>
      </c>
      <c r="L3260" s="3" t="s">
        <v>151</v>
      </c>
      <c r="M3260" s="3" t="str">
        <f>IF(shopping_behavior_updated[[#This Row],[Subscription Status]]="","desconocido",shopping_behavior_updated[[#This Row],[Subscription Status]])</f>
        <v>No</v>
      </c>
      <c r="N3260" s="3" t="s">
        <v>26</v>
      </c>
      <c r="O3260" s="3" t="s">
        <v>151</v>
      </c>
      <c r="P3260" s="3" t="s">
        <v>151</v>
      </c>
      <c r="Q3260" s="3">
        <v>11</v>
      </c>
      <c r="R3260" s="3" t="s">
        <v>38</v>
      </c>
      <c r="S3260" s="3" t="s">
        <v>75</v>
      </c>
      <c r="T3260" s="3">
        <f>COUNTBLANK(shopping_behavior_updated[Customer ID])</f>
        <v>0</v>
      </c>
      <c r="U3260" s="3">
        <f>IF(IFERROR(VLOOKUP(shopping_behavior_updated[[#This Row],[Customer ID]],A3261:$A$3902,1,FALSE),0),1,0)</f>
        <v>0</v>
      </c>
    </row>
    <row r="3261" spans="1:21" x14ac:dyDescent="0.2">
      <c r="A3261" s="3">
        <v>3260</v>
      </c>
      <c r="B3261" s="3">
        <v>57</v>
      </c>
      <c r="C3261" s="3" t="s">
        <v>152</v>
      </c>
      <c r="D3261" s="3" t="s">
        <v>123</v>
      </c>
      <c r="E3261" s="3" t="s">
        <v>66</v>
      </c>
      <c r="F3261" s="3">
        <v>95</v>
      </c>
      <c r="G3261" s="3" t="s">
        <v>100</v>
      </c>
      <c r="H3261" s="3" t="s">
        <v>91</v>
      </c>
      <c r="I3261" s="3" t="s">
        <v>125</v>
      </c>
      <c r="J3261" s="3" t="s">
        <v>56</v>
      </c>
      <c r="K3261" s="3">
        <v>37</v>
      </c>
      <c r="L3261" s="3" t="s">
        <v>151</v>
      </c>
      <c r="M3261" s="3" t="str">
        <f>IF(shopping_behavior_updated[[#This Row],[Subscription Status]]="","desconocido",shopping_behavior_updated[[#This Row],[Subscription Status]])</f>
        <v>No</v>
      </c>
      <c r="N3261" s="3" t="s">
        <v>69</v>
      </c>
      <c r="O3261" s="3" t="s">
        <v>151</v>
      </c>
      <c r="P3261" s="3" t="s">
        <v>151</v>
      </c>
      <c r="Q3261" s="3">
        <v>5</v>
      </c>
      <c r="R3261" s="3" t="s">
        <v>85</v>
      </c>
      <c r="S3261" s="3" t="s">
        <v>96</v>
      </c>
      <c r="T3261" s="3">
        <f>COUNTBLANK(shopping_behavior_updated[Customer ID])</f>
        <v>0</v>
      </c>
      <c r="U3261" s="3">
        <f>IF(IFERROR(VLOOKUP(shopping_behavior_updated[[#This Row],[Customer ID]],A3262:$A$3902,1,FALSE),0),1,0)</f>
        <v>0</v>
      </c>
    </row>
    <row r="3262" spans="1:21" x14ac:dyDescent="0.2">
      <c r="A3262" s="3">
        <v>3261</v>
      </c>
      <c r="B3262" s="3">
        <v>39</v>
      </c>
      <c r="C3262" s="3" t="s">
        <v>152</v>
      </c>
      <c r="D3262" s="3" t="s">
        <v>118</v>
      </c>
      <c r="E3262" s="3" t="s">
        <v>66</v>
      </c>
      <c r="F3262" s="3">
        <v>36</v>
      </c>
      <c r="G3262" s="3" t="s">
        <v>149</v>
      </c>
      <c r="H3262" s="3" t="s">
        <v>43</v>
      </c>
      <c r="I3262" s="3" t="s">
        <v>82</v>
      </c>
      <c r="J3262" s="3" t="s">
        <v>52</v>
      </c>
      <c r="K3262" s="3">
        <v>45</v>
      </c>
      <c r="L3262" s="3" t="s">
        <v>151</v>
      </c>
      <c r="M3262" s="3" t="str">
        <f>IF(shopping_behavior_updated[[#This Row],[Subscription Status]]="","desconocido",shopping_behavior_updated[[#This Row],[Subscription Status]])</f>
        <v>No</v>
      </c>
      <c r="N3262" s="3" t="s">
        <v>69</v>
      </c>
      <c r="O3262" s="3" t="s">
        <v>151</v>
      </c>
      <c r="P3262" s="3" t="s">
        <v>151</v>
      </c>
      <c r="Q3262" s="3">
        <v>7</v>
      </c>
      <c r="R3262" s="3" t="s">
        <v>38</v>
      </c>
      <c r="S3262" s="3" t="s">
        <v>48</v>
      </c>
      <c r="T3262" s="3">
        <f>COUNTBLANK(shopping_behavior_updated[Customer ID])</f>
        <v>0</v>
      </c>
      <c r="U3262" s="3">
        <f>IF(IFERROR(VLOOKUP(shopping_behavior_updated[[#This Row],[Customer ID]],A3263:$A$3902,1,FALSE),0),1,0)</f>
        <v>0</v>
      </c>
    </row>
    <row r="3263" spans="1:21" x14ac:dyDescent="0.2">
      <c r="A3263" s="3">
        <v>3262</v>
      </c>
      <c r="B3263" s="3">
        <v>48</v>
      </c>
      <c r="C3263" s="3" t="s">
        <v>152</v>
      </c>
      <c r="D3263" s="3" t="s">
        <v>132</v>
      </c>
      <c r="E3263" s="3" t="s">
        <v>66</v>
      </c>
      <c r="F3263" s="3">
        <v>52</v>
      </c>
      <c r="G3263" s="3" t="s">
        <v>42</v>
      </c>
      <c r="H3263" s="3" t="s">
        <v>22</v>
      </c>
      <c r="I3263" s="3" t="s">
        <v>108</v>
      </c>
      <c r="J3263" s="3" t="s">
        <v>24</v>
      </c>
      <c r="K3263" s="3">
        <v>34</v>
      </c>
      <c r="L3263" s="3" t="s">
        <v>151</v>
      </c>
      <c r="M3263" s="3" t="str">
        <f>IF(shopping_behavior_updated[[#This Row],[Subscription Status]]="","desconocido",shopping_behavior_updated[[#This Row],[Subscription Status]])</f>
        <v>No</v>
      </c>
      <c r="N3263" s="3" t="s">
        <v>73</v>
      </c>
      <c r="O3263" s="3" t="s">
        <v>151</v>
      </c>
      <c r="P3263" s="3" t="s">
        <v>151</v>
      </c>
      <c r="Q3263" s="3">
        <v>50</v>
      </c>
      <c r="R3263" s="3" t="s">
        <v>85</v>
      </c>
      <c r="S3263" s="3" t="s">
        <v>39</v>
      </c>
      <c r="T3263" s="3">
        <f>COUNTBLANK(shopping_behavior_updated[Customer ID])</f>
        <v>0</v>
      </c>
      <c r="U3263" s="3">
        <f>IF(IFERROR(VLOOKUP(shopping_behavior_updated[[#This Row],[Customer ID]],A3264:$A$3902,1,FALSE),0),1,0)</f>
        <v>0</v>
      </c>
    </row>
    <row r="3264" spans="1:21" x14ac:dyDescent="0.2">
      <c r="A3264" s="3">
        <v>3263</v>
      </c>
      <c r="B3264" s="3">
        <v>42</v>
      </c>
      <c r="C3264" s="3" t="s">
        <v>152</v>
      </c>
      <c r="D3264" s="3" t="s">
        <v>112</v>
      </c>
      <c r="E3264" s="3" t="s">
        <v>20</v>
      </c>
      <c r="F3264" s="3">
        <v>35</v>
      </c>
      <c r="G3264" s="3" t="s">
        <v>115</v>
      </c>
      <c r="H3264" s="3" t="s">
        <v>43</v>
      </c>
      <c r="I3264" s="3" t="s">
        <v>82</v>
      </c>
      <c r="J3264" s="3" t="s">
        <v>36</v>
      </c>
      <c r="K3264" s="3">
        <v>27</v>
      </c>
      <c r="L3264" s="3" t="s">
        <v>151</v>
      </c>
      <c r="M3264" s="3" t="str">
        <f>IF(shopping_behavior_updated[[#This Row],[Subscription Status]]="","desconocido",shopping_behavior_updated[[#This Row],[Subscription Status]])</f>
        <v>No</v>
      </c>
      <c r="N3264" s="3" t="s">
        <v>53</v>
      </c>
      <c r="O3264" s="3" t="s">
        <v>151</v>
      </c>
      <c r="P3264" s="3" t="s">
        <v>151</v>
      </c>
      <c r="Q3264" s="3">
        <v>21</v>
      </c>
      <c r="R3264" s="3" t="s">
        <v>32</v>
      </c>
      <c r="S3264" s="3" t="s">
        <v>96</v>
      </c>
      <c r="T3264" s="3">
        <f>COUNTBLANK(shopping_behavior_updated[Customer ID])</f>
        <v>0</v>
      </c>
      <c r="U3264" s="3">
        <f>IF(IFERROR(VLOOKUP(shopping_behavior_updated[[#This Row],[Customer ID]],A3265:$A$3902,1,FALSE),0),1,0)</f>
        <v>0</v>
      </c>
    </row>
    <row r="3265" spans="1:21" x14ac:dyDescent="0.2">
      <c r="A3265" s="3">
        <v>3264</v>
      </c>
      <c r="B3265" s="3">
        <v>56</v>
      </c>
      <c r="C3265" s="3" t="s">
        <v>152</v>
      </c>
      <c r="D3265" s="3" t="s">
        <v>58</v>
      </c>
      <c r="E3265" s="3" t="s">
        <v>20</v>
      </c>
      <c r="F3265" s="3">
        <v>68</v>
      </c>
      <c r="G3265" s="3" t="s">
        <v>128</v>
      </c>
      <c r="H3265" s="3" t="s">
        <v>35</v>
      </c>
      <c r="I3265" s="3" t="s">
        <v>93</v>
      </c>
      <c r="J3265" s="3" t="s">
        <v>56</v>
      </c>
      <c r="K3265" s="3">
        <v>44</v>
      </c>
      <c r="L3265" s="3" t="s">
        <v>151</v>
      </c>
      <c r="M3265" s="3" t="str">
        <f>IF(shopping_behavior_updated[[#This Row],[Subscription Status]]="","desconocido",shopping_behavior_updated[[#This Row],[Subscription Status]])</f>
        <v>No</v>
      </c>
      <c r="N3265" s="3" t="s">
        <v>26</v>
      </c>
      <c r="O3265" s="3" t="s">
        <v>151</v>
      </c>
      <c r="P3265" s="3" t="s">
        <v>151</v>
      </c>
      <c r="Q3265" s="3">
        <v>31</v>
      </c>
      <c r="R3265" s="3" t="s">
        <v>85</v>
      </c>
      <c r="S3265" s="3" t="s">
        <v>28</v>
      </c>
      <c r="T3265" s="3">
        <f>COUNTBLANK(shopping_behavior_updated[Customer ID])</f>
        <v>0</v>
      </c>
      <c r="U3265" s="3">
        <f>IF(IFERROR(VLOOKUP(shopping_behavior_updated[[#This Row],[Customer ID]],A3266:$A$3902,1,FALSE),0),1,0)</f>
        <v>0</v>
      </c>
    </row>
    <row r="3266" spans="1:21" x14ac:dyDescent="0.2">
      <c r="A3266" s="3">
        <v>3265</v>
      </c>
      <c r="B3266" s="3">
        <v>28</v>
      </c>
      <c r="C3266" s="3" t="s">
        <v>152</v>
      </c>
      <c r="D3266" s="3" t="s">
        <v>94</v>
      </c>
      <c r="E3266" s="3" t="s">
        <v>20</v>
      </c>
      <c r="F3266" s="3">
        <v>50</v>
      </c>
      <c r="G3266" s="3" t="s">
        <v>30</v>
      </c>
      <c r="H3266" s="3" t="s">
        <v>35</v>
      </c>
      <c r="I3266" s="3" t="s">
        <v>60</v>
      </c>
      <c r="J3266" s="3" t="s">
        <v>24</v>
      </c>
      <c r="K3266" s="3">
        <v>4</v>
      </c>
      <c r="L3266" s="3" t="s">
        <v>151</v>
      </c>
      <c r="M3266" s="3" t="str">
        <f>IF(shopping_behavior_updated[[#This Row],[Subscription Status]]="","desconocido",shopping_behavior_updated[[#This Row],[Subscription Status]])</f>
        <v>No</v>
      </c>
      <c r="N3266" s="3" t="s">
        <v>26</v>
      </c>
      <c r="O3266" s="3" t="s">
        <v>151</v>
      </c>
      <c r="P3266" s="3" t="s">
        <v>151</v>
      </c>
      <c r="Q3266" s="3">
        <v>39</v>
      </c>
      <c r="R3266" s="3" t="s">
        <v>32</v>
      </c>
      <c r="S3266" s="3" t="s">
        <v>75</v>
      </c>
      <c r="T3266" s="3">
        <f>COUNTBLANK(shopping_behavior_updated[Customer ID])</f>
        <v>0</v>
      </c>
      <c r="U3266" s="3">
        <f>IF(IFERROR(VLOOKUP(shopping_behavior_updated[[#This Row],[Customer ID]],A3267:$A$3902,1,FALSE),0),1,0)</f>
        <v>0</v>
      </c>
    </row>
    <row r="3267" spans="1:21" x14ac:dyDescent="0.2">
      <c r="A3267" s="3">
        <v>3266</v>
      </c>
      <c r="B3267" s="3">
        <v>40</v>
      </c>
      <c r="C3267" s="3" t="s">
        <v>152</v>
      </c>
      <c r="D3267" s="3" t="s">
        <v>88</v>
      </c>
      <c r="E3267" s="3" t="s">
        <v>66</v>
      </c>
      <c r="F3267" s="3">
        <v>100</v>
      </c>
      <c r="G3267" s="3" t="s">
        <v>89</v>
      </c>
      <c r="H3267" s="3" t="s">
        <v>43</v>
      </c>
      <c r="I3267" s="3" t="s">
        <v>51</v>
      </c>
      <c r="J3267" s="3" t="s">
        <v>24</v>
      </c>
      <c r="K3267" s="3">
        <v>32</v>
      </c>
      <c r="L3267" s="3" t="s">
        <v>151</v>
      </c>
      <c r="M3267" s="3" t="str">
        <f>IF(shopping_behavior_updated[[#This Row],[Subscription Status]]="","desconocido",shopping_behavior_updated[[#This Row],[Subscription Status]])</f>
        <v>No</v>
      </c>
      <c r="N3267" s="3" t="s">
        <v>26</v>
      </c>
      <c r="O3267" s="3" t="s">
        <v>151</v>
      </c>
      <c r="P3267" s="3" t="s">
        <v>151</v>
      </c>
      <c r="Q3267" s="3">
        <v>28</v>
      </c>
      <c r="R3267" s="3" t="s">
        <v>38</v>
      </c>
      <c r="S3267" s="3" t="s">
        <v>28</v>
      </c>
      <c r="T3267" s="3">
        <f>COUNTBLANK(shopping_behavior_updated[Customer ID])</f>
        <v>0</v>
      </c>
      <c r="U3267" s="3">
        <f>IF(IFERROR(VLOOKUP(shopping_behavior_updated[[#This Row],[Customer ID]],A3268:$A$3902,1,FALSE),0),1,0)</f>
        <v>0</v>
      </c>
    </row>
    <row r="3268" spans="1:21" x14ac:dyDescent="0.2">
      <c r="A3268" s="3">
        <v>3267</v>
      </c>
      <c r="B3268" s="3">
        <v>49</v>
      </c>
      <c r="C3268" s="3" t="s">
        <v>152</v>
      </c>
      <c r="D3268" s="3" t="s">
        <v>61</v>
      </c>
      <c r="E3268" s="3" t="s">
        <v>62</v>
      </c>
      <c r="F3268" s="3">
        <v>74</v>
      </c>
      <c r="G3268" s="3" t="s">
        <v>89</v>
      </c>
      <c r="H3268" s="3" t="s">
        <v>35</v>
      </c>
      <c r="I3268" s="3" t="s">
        <v>23</v>
      </c>
      <c r="J3268" s="3" t="s">
        <v>24</v>
      </c>
      <c r="K3268" s="3">
        <v>42</v>
      </c>
      <c r="L3268" s="3" t="s">
        <v>151</v>
      </c>
      <c r="M3268" s="3" t="str">
        <f>IF(shopping_behavior_updated[[#This Row],[Subscription Status]]="","desconocido",shopping_behavior_updated[[#This Row],[Subscription Status]])</f>
        <v>No</v>
      </c>
      <c r="N3268" s="3" t="s">
        <v>44</v>
      </c>
      <c r="O3268" s="3" t="s">
        <v>151</v>
      </c>
      <c r="P3268" s="3" t="s">
        <v>151</v>
      </c>
      <c r="Q3268" s="3">
        <v>33</v>
      </c>
      <c r="R3268" s="3" t="s">
        <v>74</v>
      </c>
      <c r="S3268" s="3" t="s">
        <v>39</v>
      </c>
      <c r="T3268" s="3">
        <f>COUNTBLANK(shopping_behavior_updated[Customer ID])</f>
        <v>0</v>
      </c>
      <c r="U3268" s="3">
        <f>IF(IFERROR(VLOOKUP(shopping_behavior_updated[[#This Row],[Customer ID]],A3269:$A$3902,1,FALSE),0),1,0)</f>
        <v>0</v>
      </c>
    </row>
    <row r="3269" spans="1:21" x14ac:dyDescent="0.2">
      <c r="A3269" s="3">
        <v>3268</v>
      </c>
      <c r="B3269" s="3">
        <v>37</v>
      </c>
      <c r="C3269" s="3" t="s">
        <v>152</v>
      </c>
      <c r="D3269" s="3" t="s">
        <v>103</v>
      </c>
      <c r="E3269" s="3" t="s">
        <v>20</v>
      </c>
      <c r="F3269" s="3">
        <v>45</v>
      </c>
      <c r="G3269" s="3" t="s">
        <v>134</v>
      </c>
      <c r="H3269" s="3" t="s">
        <v>22</v>
      </c>
      <c r="I3269" s="3" t="s">
        <v>68</v>
      </c>
      <c r="J3269" s="3" t="s">
        <v>24</v>
      </c>
      <c r="K3269" s="3">
        <v>3</v>
      </c>
      <c r="L3269" s="3" t="s">
        <v>151</v>
      </c>
      <c r="M3269" s="3" t="str">
        <f>IF(shopping_behavior_updated[[#This Row],[Subscription Status]]="","desconocido",shopping_behavior_updated[[#This Row],[Subscription Status]])</f>
        <v>No</v>
      </c>
      <c r="N3269" s="3" t="s">
        <v>73</v>
      </c>
      <c r="O3269" s="3" t="s">
        <v>151</v>
      </c>
      <c r="P3269" s="3" t="s">
        <v>151</v>
      </c>
      <c r="Q3269" s="3">
        <v>42</v>
      </c>
      <c r="R3269" s="3" t="s">
        <v>38</v>
      </c>
      <c r="S3269" s="3" t="s">
        <v>57</v>
      </c>
      <c r="T3269" s="3">
        <f>COUNTBLANK(shopping_behavior_updated[Customer ID])</f>
        <v>0</v>
      </c>
      <c r="U3269" s="3">
        <f>IF(IFERROR(VLOOKUP(shopping_behavior_updated[[#This Row],[Customer ID]],A3270:$A$3902,1,FALSE),0),1,0)</f>
        <v>0</v>
      </c>
    </row>
    <row r="3270" spans="1:21" x14ac:dyDescent="0.2">
      <c r="A3270" s="3">
        <v>3269</v>
      </c>
      <c r="B3270" s="3">
        <v>22</v>
      </c>
      <c r="C3270" s="3" t="s">
        <v>152</v>
      </c>
      <c r="D3270" s="3" t="s">
        <v>80</v>
      </c>
      <c r="E3270" s="3" t="s">
        <v>20</v>
      </c>
      <c r="F3270" s="3">
        <v>97</v>
      </c>
      <c r="G3270" s="3" t="s">
        <v>71</v>
      </c>
      <c r="H3270" s="3" t="s">
        <v>43</v>
      </c>
      <c r="I3270" s="3" t="s">
        <v>108</v>
      </c>
      <c r="J3270" s="3" t="s">
        <v>56</v>
      </c>
      <c r="K3270" s="3">
        <v>28</v>
      </c>
      <c r="L3270" s="3" t="s">
        <v>151</v>
      </c>
      <c r="M3270" s="3" t="str">
        <f>IF(shopping_behavior_updated[[#This Row],[Subscription Status]]="","desconocido",shopping_behavior_updated[[#This Row],[Subscription Status]])</f>
        <v>No</v>
      </c>
      <c r="N3270" s="3" t="s">
        <v>37</v>
      </c>
      <c r="O3270" s="3" t="s">
        <v>151</v>
      </c>
      <c r="P3270" s="3" t="s">
        <v>151</v>
      </c>
      <c r="Q3270" s="3">
        <v>5</v>
      </c>
      <c r="R3270" s="3" t="s">
        <v>74</v>
      </c>
      <c r="S3270" s="3" t="s">
        <v>96</v>
      </c>
      <c r="T3270" s="3">
        <f>COUNTBLANK(shopping_behavior_updated[Customer ID])</f>
        <v>0</v>
      </c>
      <c r="U3270" s="3">
        <f>IF(IFERROR(VLOOKUP(shopping_behavior_updated[[#This Row],[Customer ID]],A3271:$A$3902,1,FALSE),0),1,0)</f>
        <v>0</v>
      </c>
    </row>
    <row r="3271" spans="1:21" x14ac:dyDescent="0.2">
      <c r="A3271" s="3">
        <v>3270</v>
      </c>
      <c r="B3271" s="3">
        <v>27</v>
      </c>
      <c r="C3271" s="3" t="s">
        <v>152</v>
      </c>
      <c r="D3271" s="3" t="s">
        <v>19</v>
      </c>
      <c r="E3271" s="3" t="s">
        <v>20</v>
      </c>
      <c r="F3271" s="3">
        <v>60</v>
      </c>
      <c r="G3271" s="3" t="s">
        <v>122</v>
      </c>
      <c r="H3271" s="3" t="s">
        <v>43</v>
      </c>
      <c r="I3271" s="3" t="s">
        <v>143</v>
      </c>
      <c r="J3271" s="3" t="s">
        <v>24</v>
      </c>
      <c r="K3271" s="3">
        <v>49</v>
      </c>
      <c r="L3271" s="3" t="s">
        <v>151</v>
      </c>
      <c r="M3271" s="3" t="str">
        <f>IF(shopping_behavior_updated[[#This Row],[Subscription Status]]="","desconocido",shopping_behavior_updated[[#This Row],[Subscription Status]])</f>
        <v>No</v>
      </c>
      <c r="N3271" s="3" t="s">
        <v>26</v>
      </c>
      <c r="O3271" s="3" t="s">
        <v>151</v>
      </c>
      <c r="P3271" s="3" t="s">
        <v>151</v>
      </c>
      <c r="Q3271" s="3">
        <v>25</v>
      </c>
      <c r="R3271" s="3" t="s">
        <v>32</v>
      </c>
      <c r="S3271" s="3" t="s">
        <v>87</v>
      </c>
      <c r="T3271" s="3">
        <f>COUNTBLANK(shopping_behavior_updated[Customer ID])</f>
        <v>0</v>
      </c>
      <c r="U3271" s="3">
        <f>IF(IFERROR(VLOOKUP(shopping_behavior_updated[[#This Row],[Customer ID]],A3272:$A$3902,1,FALSE),0),1,0)</f>
        <v>0</v>
      </c>
    </row>
    <row r="3272" spans="1:21" x14ac:dyDescent="0.2">
      <c r="A3272" s="3">
        <v>3271</v>
      </c>
      <c r="B3272" s="3">
        <v>59</v>
      </c>
      <c r="C3272" s="3" t="s">
        <v>152</v>
      </c>
      <c r="D3272" s="3" t="s">
        <v>124</v>
      </c>
      <c r="E3272" s="3" t="s">
        <v>20</v>
      </c>
      <c r="F3272" s="3">
        <v>25</v>
      </c>
      <c r="G3272" s="3" t="s">
        <v>114</v>
      </c>
      <c r="H3272" s="3" t="s">
        <v>43</v>
      </c>
      <c r="I3272" s="3" t="s">
        <v>125</v>
      </c>
      <c r="J3272" s="3" t="s">
        <v>24</v>
      </c>
      <c r="K3272" s="3">
        <v>47</v>
      </c>
      <c r="L3272" s="3" t="s">
        <v>151</v>
      </c>
      <c r="M3272" s="3" t="str">
        <f>IF(shopping_behavior_updated[[#This Row],[Subscription Status]]="","desconocido",shopping_behavior_updated[[#This Row],[Subscription Status]])</f>
        <v>No</v>
      </c>
      <c r="N3272" s="3" t="s">
        <v>26</v>
      </c>
      <c r="O3272" s="3" t="s">
        <v>151</v>
      </c>
      <c r="P3272" s="3" t="s">
        <v>151</v>
      </c>
      <c r="Q3272" s="3">
        <v>48</v>
      </c>
      <c r="R3272" s="3" t="s">
        <v>45</v>
      </c>
      <c r="S3272" s="3" t="s">
        <v>48</v>
      </c>
      <c r="T3272" s="3">
        <f>COUNTBLANK(shopping_behavior_updated[Customer ID])</f>
        <v>0</v>
      </c>
      <c r="U3272" s="3">
        <f>IF(IFERROR(VLOOKUP(shopping_behavior_updated[[#This Row],[Customer ID]],A3273:$A$3902,1,FALSE),0),1,0)</f>
        <v>0</v>
      </c>
    </row>
    <row r="3273" spans="1:21" x14ac:dyDescent="0.2">
      <c r="A3273" s="3">
        <v>3272</v>
      </c>
      <c r="B3273" s="3">
        <v>35</v>
      </c>
      <c r="C3273" s="3" t="s">
        <v>152</v>
      </c>
      <c r="D3273" s="3" t="s">
        <v>124</v>
      </c>
      <c r="E3273" s="3" t="s">
        <v>20</v>
      </c>
      <c r="F3273" s="3">
        <v>55</v>
      </c>
      <c r="G3273" s="3" t="s">
        <v>106</v>
      </c>
      <c r="H3273" s="3" t="s">
        <v>91</v>
      </c>
      <c r="I3273" s="3" t="s">
        <v>135</v>
      </c>
      <c r="J3273" s="3" t="s">
        <v>36</v>
      </c>
      <c r="K3273" s="3">
        <v>44</v>
      </c>
      <c r="L3273" s="3" t="s">
        <v>151</v>
      </c>
      <c r="M3273" s="3" t="str">
        <f>IF(shopping_behavior_updated[[#This Row],[Subscription Status]]="","desconocido",shopping_behavior_updated[[#This Row],[Subscription Status]])</f>
        <v>No</v>
      </c>
      <c r="N3273" s="3" t="s">
        <v>53</v>
      </c>
      <c r="O3273" s="3" t="s">
        <v>151</v>
      </c>
      <c r="P3273" s="3" t="s">
        <v>151</v>
      </c>
      <c r="Q3273" s="3">
        <v>30</v>
      </c>
      <c r="R3273" s="3" t="s">
        <v>38</v>
      </c>
      <c r="S3273" s="3" t="s">
        <v>39</v>
      </c>
      <c r="T3273" s="3">
        <f>COUNTBLANK(shopping_behavior_updated[Customer ID])</f>
        <v>0</v>
      </c>
      <c r="U3273" s="3">
        <f>IF(IFERROR(VLOOKUP(shopping_behavior_updated[[#This Row],[Customer ID]],A3274:$A$3902,1,FALSE),0),1,0)</f>
        <v>0</v>
      </c>
    </row>
    <row r="3274" spans="1:21" x14ac:dyDescent="0.2">
      <c r="A3274" s="3">
        <v>3273</v>
      </c>
      <c r="B3274" s="3">
        <v>58</v>
      </c>
      <c r="C3274" s="3" t="s">
        <v>152</v>
      </c>
      <c r="D3274" s="3" t="s">
        <v>70</v>
      </c>
      <c r="E3274" s="3" t="s">
        <v>41</v>
      </c>
      <c r="F3274" s="3">
        <v>99</v>
      </c>
      <c r="G3274" s="3" t="s">
        <v>104</v>
      </c>
      <c r="H3274" s="3" t="s">
        <v>43</v>
      </c>
      <c r="I3274" s="3" t="s">
        <v>92</v>
      </c>
      <c r="J3274" s="3" t="s">
        <v>24</v>
      </c>
      <c r="K3274" s="3">
        <v>31</v>
      </c>
      <c r="L3274" s="3" t="s">
        <v>151</v>
      </c>
      <c r="M3274" s="3" t="str">
        <f>IF(shopping_behavior_updated[[#This Row],[Subscription Status]]="","desconocido",shopping_behavior_updated[[#This Row],[Subscription Status]])</f>
        <v>No</v>
      </c>
      <c r="N3274" s="3" t="s">
        <v>44</v>
      </c>
      <c r="O3274" s="3" t="s">
        <v>151</v>
      </c>
      <c r="P3274" s="3" t="s">
        <v>151</v>
      </c>
      <c r="Q3274" s="3">
        <v>34</v>
      </c>
      <c r="R3274" s="3" t="s">
        <v>45</v>
      </c>
      <c r="S3274" s="3" t="s">
        <v>57</v>
      </c>
      <c r="T3274" s="3">
        <f>COUNTBLANK(shopping_behavior_updated[Customer ID])</f>
        <v>0</v>
      </c>
      <c r="U3274" s="3">
        <f>IF(IFERROR(VLOOKUP(shopping_behavior_updated[[#This Row],[Customer ID]],A3275:$A$3902,1,FALSE),0),1,0)</f>
        <v>0</v>
      </c>
    </row>
    <row r="3275" spans="1:21" x14ac:dyDescent="0.2">
      <c r="A3275" s="3">
        <v>3274</v>
      </c>
      <c r="B3275" s="3">
        <v>58</v>
      </c>
      <c r="C3275" s="3" t="s">
        <v>152</v>
      </c>
      <c r="D3275" s="3" t="s">
        <v>132</v>
      </c>
      <c r="E3275" s="3" t="s">
        <v>66</v>
      </c>
      <c r="F3275" s="3">
        <v>45</v>
      </c>
      <c r="G3275" s="3" t="s">
        <v>106</v>
      </c>
      <c r="H3275" s="3" t="s">
        <v>35</v>
      </c>
      <c r="I3275" s="3" t="s">
        <v>120</v>
      </c>
      <c r="J3275" s="3" t="s">
        <v>52</v>
      </c>
      <c r="K3275" s="3">
        <v>26</v>
      </c>
      <c r="L3275" s="3" t="s">
        <v>151</v>
      </c>
      <c r="M3275" s="3" t="str">
        <f>IF(shopping_behavior_updated[[#This Row],[Subscription Status]]="","desconocido",shopping_behavior_updated[[#This Row],[Subscription Status]])</f>
        <v>No</v>
      </c>
      <c r="N3275" s="3" t="s">
        <v>37</v>
      </c>
      <c r="O3275" s="3" t="s">
        <v>151</v>
      </c>
      <c r="P3275" s="3" t="s">
        <v>151</v>
      </c>
      <c r="Q3275" s="3">
        <v>34</v>
      </c>
      <c r="R3275" s="3" t="s">
        <v>45</v>
      </c>
      <c r="S3275" s="3" t="s">
        <v>96</v>
      </c>
      <c r="T3275" s="3">
        <f>COUNTBLANK(shopping_behavior_updated[Customer ID])</f>
        <v>0</v>
      </c>
      <c r="U3275" s="3">
        <f>IF(IFERROR(VLOOKUP(shopping_behavior_updated[[#This Row],[Customer ID]],A3276:$A$3902,1,FALSE),0),1,0)</f>
        <v>0</v>
      </c>
    </row>
    <row r="3276" spans="1:21" x14ac:dyDescent="0.2">
      <c r="A3276" s="3">
        <v>3275</v>
      </c>
      <c r="B3276" s="3">
        <v>46</v>
      </c>
      <c r="C3276" s="3" t="s">
        <v>152</v>
      </c>
      <c r="D3276" s="3" t="s">
        <v>29</v>
      </c>
      <c r="E3276" s="3" t="s">
        <v>20</v>
      </c>
      <c r="F3276" s="3">
        <v>20</v>
      </c>
      <c r="G3276" s="3" t="s">
        <v>100</v>
      </c>
      <c r="H3276" s="3" t="s">
        <v>43</v>
      </c>
      <c r="I3276" s="3" t="s">
        <v>108</v>
      </c>
      <c r="J3276" s="3" t="s">
        <v>36</v>
      </c>
      <c r="K3276" s="3">
        <v>39</v>
      </c>
      <c r="L3276" s="3" t="s">
        <v>151</v>
      </c>
      <c r="M3276" s="3" t="str">
        <f>IF(shopping_behavior_updated[[#This Row],[Subscription Status]]="","desconocido",shopping_behavior_updated[[#This Row],[Subscription Status]])</f>
        <v>No</v>
      </c>
      <c r="N3276" s="3" t="s">
        <v>73</v>
      </c>
      <c r="O3276" s="3" t="s">
        <v>151</v>
      </c>
      <c r="P3276" s="3" t="s">
        <v>151</v>
      </c>
      <c r="Q3276" s="3">
        <v>14</v>
      </c>
      <c r="R3276" s="3" t="s">
        <v>32</v>
      </c>
      <c r="S3276" s="3" t="s">
        <v>28</v>
      </c>
      <c r="T3276" s="3">
        <f>COUNTBLANK(shopping_behavior_updated[Customer ID])</f>
        <v>0</v>
      </c>
      <c r="U3276" s="3">
        <f>IF(IFERROR(VLOOKUP(shopping_behavior_updated[[#This Row],[Customer ID]],A3277:$A$3902,1,FALSE),0),1,0)</f>
        <v>0</v>
      </c>
    </row>
    <row r="3277" spans="1:21" x14ac:dyDescent="0.2">
      <c r="A3277" s="3">
        <v>3276</v>
      </c>
      <c r="B3277" s="3">
        <v>43</v>
      </c>
      <c r="C3277" s="3" t="s">
        <v>152</v>
      </c>
      <c r="D3277" s="3" t="s">
        <v>94</v>
      </c>
      <c r="E3277" s="3" t="s">
        <v>20</v>
      </c>
      <c r="F3277" s="3">
        <v>88</v>
      </c>
      <c r="G3277" s="3" t="s">
        <v>89</v>
      </c>
      <c r="H3277" s="3" t="s">
        <v>91</v>
      </c>
      <c r="I3277" s="3" t="s">
        <v>95</v>
      </c>
      <c r="J3277" s="3" t="s">
        <v>52</v>
      </c>
      <c r="K3277" s="3">
        <v>26</v>
      </c>
      <c r="L3277" s="3" t="s">
        <v>151</v>
      </c>
      <c r="M3277" s="3" t="str">
        <f>IF(shopping_behavior_updated[[#This Row],[Subscription Status]]="","desconocido",shopping_behavior_updated[[#This Row],[Subscription Status]])</f>
        <v>No</v>
      </c>
      <c r="N3277" s="3" t="s">
        <v>69</v>
      </c>
      <c r="O3277" s="3" t="s">
        <v>151</v>
      </c>
      <c r="P3277" s="3" t="s">
        <v>151</v>
      </c>
      <c r="Q3277" s="3">
        <v>2</v>
      </c>
      <c r="R3277" s="3" t="s">
        <v>85</v>
      </c>
      <c r="S3277" s="3" t="s">
        <v>39</v>
      </c>
      <c r="T3277" s="3">
        <f>COUNTBLANK(shopping_behavior_updated[Customer ID])</f>
        <v>0</v>
      </c>
      <c r="U3277" s="3">
        <f>IF(IFERROR(VLOOKUP(shopping_behavior_updated[[#This Row],[Customer ID]],A3278:$A$3902,1,FALSE),0),1,0)</f>
        <v>0</v>
      </c>
    </row>
    <row r="3278" spans="1:21" x14ac:dyDescent="0.2">
      <c r="A3278" s="3">
        <v>3277</v>
      </c>
      <c r="B3278" s="3">
        <v>39</v>
      </c>
      <c r="C3278" s="3" t="s">
        <v>152</v>
      </c>
      <c r="D3278" s="3" t="s">
        <v>118</v>
      </c>
      <c r="E3278" s="3" t="s">
        <v>66</v>
      </c>
      <c r="F3278" s="3">
        <v>99</v>
      </c>
      <c r="G3278" s="3" t="s">
        <v>146</v>
      </c>
      <c r="H3278" s="3" t="s">
        <v>43</v>
      </c>
      <c r="I3278" s="3" t="s">
        <v>51</v>
      </c>
      <c r="J3278" s="3" t="s">
        <v>52</v>
      </c>
      <c r="K3278" s="3">
        <v>4</v>
      </c>
      <c r="L3278" s="3" t="s">
        <v>151</v>
      </c>
      <c r="M3278" s="3" t="str">
        <f>IF(shopping_behavior_updated[[#This Row],[Subscription Status]]="","desconocido",shopping_behavior_updated[[#This Row],[Subscription Status]])</f>
        <v>No</v>
      </c>
      <c r="N3278" s="3" t="s">
        <v>73</v>
      </c>
      <c r="O3278" s="3" t="s">
        <v>151</v>
      </c>
      <c r="P3278" s="3" t="s">
        <v>151</v>
      </c>
      <c r="Q3278" s="3">
        <v>41</v>
      </c>
      <c r="R3278" s="3" t="s">
        <v>45</v>
      </c>
      <c r="S3278" s="3" t="s">
        <v>96</v>
      </c>
      <c r="T3278" s="3">
        <f>COUNTBLANK(shopping_behavior_updated[Customer ID])</f>
        <v>0</v>
      </c>
      <c r="U3278" s="3">
        <f>IF(IFERROR(VLOOKUP(shopping_behavior_updated[[#This Row],[Customer ID]],A3279:$A$3902,1,FALSE),0),1,0)</f>
        <v>0</v>
      </c>
    </row>
    <row r="3279" spans="1:21" x14ac:dyDescent="0.2">
      <c r="A3279" s="3">
        <v>3278</v>
      </c>
      <c r="B3279" s="3">
        <v>59</v>
      </c>
      <c r="C3279" s="3" t="s">
        <v>152</v>
      </c>
      <c r="D3279" s="3" t="s">
        <v>86</v>
      </c>
      <c r="E3279" s="3" t="s">
        <v>20</v>
      </c>
      <c r="F3279" s="3">
        <v>86</v>
      </c>
      <c r="G3279" s="3" t="s">
        <v>104</v>
      </c>
      <c r="H3279" s="3" t="s">
        <v>43</v>
      </c>
      <c r="I3279" s="3" t="s">
        <v>143</v>
      </c>
      <c r="J3279" s="3" t="s">
        <v>36</v>
      </c>
      <c r="K3279" s="3">
        <v>49</v>
      </c>
      <c r="L3279" s="3" t="s">
        <v>151</v>
      </c>
      <c r="M3279" s="3" t="str">
        <f>IF(shopping_behavior_updated[[#This Row],[Subscription Status]]="","desconocido",shopping_behavior_updated[[#This Row],[Subscription Status]])</f>
        <v>No</v>
      </c>
      <c r="N3279" s="3" t="s">
        <v>73</v>
      </c>
      <c r="O3279" s="3" t="s">
        <v>151</v>
      </c>
      <c r="P3279" s="3" t="s">
        <v>151</v>
      </c>
      <c r="Q3279" s="3">
        <v>3</v>
      </c>
      <c r="R3279" s="3" t="s">
        <v>38</v>
      </c>
      <c r="S3279" s="3" t="s">
        <v>87</v>
      </c>
      <c r="T3279" s="3">
        <f>COUNTBLANK(shopping_behavior_updated[Customer ID])</f>
        <v>0</v>
      </c>
      <c r="U3279" s="3">
        <f>IF(IFERROR(VLOOKUP(shopping_behavior_updated[[#This Row],[Customer ID]],A3280:$A$3902,1,FALSE),0),1,0)</f>
        <v>0</v>
      </c>
    </row>
    <row r="3280" spans="1:21" x14ac:dyDescent="0.2">
      <c r="A3280" s="3">
        <v>3279</v>
      </c>
      <c r="B3280" s="3">
        <v>59</v>
      </c>
      <c r="C3280" s="3" t="s">
        <v>152</v>
      </c>
      <c r="D3280" s="3" t="s">
        <v>80</v>
      </c>
      <c r="E3280" s="3" t="s">
        <v>20</v>
      </c>
      <c r="F3280" s="3">
        <v>70</v>
      </c>
      <c r="G3280" s="3" t="s">
        <v>55</v>
      </c>
      <c r="H3280" s="3" t="s">
        <v>43</v>
      </c>
      <c r="I3280" s="3" t="s">
        <v>93</v>
      </c>
      <c r="J3280" s="3" t="s">
        <v>52</v>
      </c>
      <c r="K3280" s="3">
        <v>33</v>
      </c>
      <c r="L3280" s="3" t="s">
        <v>151</v>
      </c>
      <c r="M3280" s="3" t="str">
        <f>IF(shopping_behavior_updated[[#This Row],[Subscription Status]]="","desconocido",shopping_behavior_updated[[#This Row],[Subscription Status]])</f>
        <v>No</v>
      </c>
      <c r="N3280" s="3" t="s">
        <v>69</v>
      </c>
      <c r="O3280" s="3" t="s">
        <v>151</v>
      </c>
      <c r="P3280" s="3" t="s">
        <v>151</v>
      </c>
      <c r="Q3280" s="3">
        <v>18</v>
      </c>
      <c r="R3280" s="3" t="s">
        <v>74</v>
      </c>
      <c r="S3280" s="3" t="s">
        <v>39</v>
      </c>
      <c r="T3280" s="3">
        <f>COUNTBLANK(shopping_behavior_updated[Customer ID])</f>
        <v>0</v>
      </c>
      <c r="U3280" s="3">
        <f>IF(IFERROR(VLOOKUP(shopping_behavior_updated[[#This Row],[Customer ID]],A3281:$A$3902,1,FALSE),0),1,0)</f>
        <v>0</v>
      </c>
    </row>
    <row r="3281" spans="1:21" x14ac:dyDescent="0.2">
      <c r="A3281" s="3">
        <v>3280</v>
      </c>
      <c r="B3281" s="3">
        <v>59</v>
      </c>
      <c r="C3281" s="3" t="s">
        <v>152</v>
      </c>
      <c r="D3281" s="3" t="s">
        <v>123</v>
      </c>
      <c r="E3281" s="3" t="s">
        <v>66</v>
      </c>
      <c r="F3281" s="3">
        <v>50</v>
      </c>
      <c r="G3281" s="3" t="s">
        <v>50</v>
      </c>
      <c r="H3281" s="3" t="s">
        <v>35</v>
      </c>
      <c r="I3281" s="3" t="s">
        <v>107</v>
      </c>
      <c r="J3281" s="3" t="s">
        <v>56</v>
      </c>
      <c r="K3281" s="3">
        <v>3</v>
      </c>
      <c r="L3281" s="3" t="s">
        <v>151</v>
      </c>
      <c r="M3281" s="3" t="str">
        <f>IF(shopping_behavior_updated[[#This Row],[Subscription Status]]="","desconocido",shopping_behavior_updated[[#This Row],[Subscription Status]])</f>
        <v>No</v>
      </c>
      <c r="N3281" s="3" t="s">
        <v>26</v>
      </c>
      <c r="O3281" s="3" t="s">
        <v>151</v>
      </c>
      <c r="P3281" s="3" t="s">
        <v>151</v>
      </c>
      <c r="Q3281" s="3">
        <v>1</v>
      </c>
      <c r="R3281" s="3" t="s">
        <v>85</v>
      </c>
      <c r="S3281" s="3" t="s">
        <v>28</v>
      </c>
      <c r="T3281" s="3">
        <f>COUNTBLANK(shopping_behavior_updated[Customer ID])</f>
        <v>0</v>
      </c>
      <c r="U3281" s="3">
        <f>IF(IFERROR(VLOOKUP(shopping_behavior_updated[[#This Row],[Customer ID]],A3282:$A$3902,1,FALSE),0),1,0)</f>
        <v>0</v>
      </c>
    </row>
    <row r="3282" spans="1:21" x14ac:dyDescent="0.2">
      <c r="A3282" s="3">
        <v>3281</v>
      </c>
      <c r="B3282" s="3">
        <v>45</v>
      </c>
      <c r="C3282" s="3" t="s">
        <v>152</v>
      </c>
      <c r="D3282" s="3" t="s">
        <v>65</v>
      </c>
      <c r="E3282" s="3" t="s">
        <v>66</v>
      </c>
      <c r="F3282" s="3">
        <v>57</v>
      </c>
      <c r="G3282" s="3" t="s">
        <v>83</v>
      </c>
      <c r="H3282" s="3" t="s">
        <v>22</v>
      </c>
      <c r="I3282" s="3" t="s">
        <v>107</v>
      </c>
      <c r="J3282" s="3" t="s">
        <v>24</v>
      </c>
      <c r="K3282" s="3">
        <v>27</v>
      </c>
      <c r="L3282" s="3" t="s">
        <v>151</v>
      </c>
      <c r="M3282" s="3" t="str">
        <f>IF(shopping_behavior_updated[[#This Row],[Subscription Status]]="","desconocido",shopping_behavior_updated[[#This Row],[Subscription Status]])</f>
        <v>No</v>
      </c>
      <c r="N3282" s="3" t="s">
        <v>44</v>
      </c>
      <c r="O3282" s="3" t="s">
        <v>151</v>
      </c>
      <c r="P3282" s="3" t="s">
        <v>151</v>
      </c>
      <c r="Q3282" s="3">
        <v>5</v>
      </c>
      <c r="R3282" s="3" t="s">
        <v>45</v>
      </c>
      <c r="S3282" s="3" t="s">
        <v>87</v>
      </c>
      <c r="T3282" s="3">
        <f>COUNTBLANK(shopping_behavior_updated[Customer ID])</f>
        <v>0</v>
      </c>
      <c r="U3282" s="3">
        <f>IF(IFERROR(VLOOKUP(shopping_behavior_updated[[#This Row],[Customer ID]],A3283:$A$3902,1,FALSE),0),1,0)</f>
        <v>0</v>
      </c>
    </row>
    <row r="3283" spans="1:21" x14ac:dyDescent="0.2">
      <c r="A3283" s="3">
        <v>3282</v>
      </c>
      <c r="B3283" s="3">
        <v>27</v>
      </c>
      <c r="C3283" s="3" t="s">
        <v>152</v>
      </c>
      <c r="D3283" s="3" t="s">
        <v>94</v>
      </c>
      <c r="E3283" s="3" t="s">
        <v>20</v>
      </c>
      <c r="F3283" s="3">
        <v>69</v>
      </c>
      <c r="G3283" s="3" t="s">
        <v>46</v>
      </c>
      <c r="H3283" s="3" t="s">
        <v>22</v>
      </c>
      <c r="I3283" s="3" t="s">
        <v>79</v>
      </c>
      <c r="J3283" s="3" t="s">
        <v>24</v>
      </c>
      <c r="K3283" s="3">
        <v>31</v>
      </c>
      <c r="L3283" s="3" t="s">
        <v>151</v>
      </c>
      <c r="M3283" s="3" t="str">
        <f>IF(shopping_behavior_updated[[#This Row],[Subscription Status]]="","desconocido",shopping_behavior_updated[[#This Row],[Subscription Status]])</f>
        <v>No</v>
      </c>
      <c r="N3283" s="3" t="s">
        <v>37</v>
      </c>
      <c r="O3283" s="3" t="s">
        <v>151</v>
      </c>
      <c r="P3283" s="3" t="s">
        <v>151</v>
      </c>
      <c r="Q3283" s="3">
        <v>41</v>
      </c>
      <c r="R3283" s="3" t="s">
        <v>74</v>
      </c>
      <c r="S3283" s="3" t="s">
        <v>48</v>
      </c>
      <c r="T3283" s="3">
        <f>COUNTBLANK(shopping_behavior_updated[Customer ID])</f>
        <v>0</v>
      </c>
      <c r="U3283" s="3">
        <f>IF(IFERROR(VLOOKUP(shopping_behavior_updated[[#This Row],[Customer ID]],A3284:$A$3902,1,FALSE),0),1,0)</f>
        <v>0</v>
      </c>
    </row>
    <row r="3284" spans="1:21" x14ac:dyDescent="0.2">
      <c r="A3284" s="3">
        <v>3283</v>
      </c>
      <c r="B3284" s="3">
        <v>24</v>
      </c>
      <c r="C3284" s="3" t="s">
        <v>152</v>
      </c>
      <c r="D3284" s="3" t="s">
        <v>112</v>
      </c>
      <c r="E3284" s="3" t="s">
        <v>20</v>
      </c>
      <c r="F3284" s="3">
        <v>94</v>
      </c>
      <c r="G3284" s="3" t="s">
        <v>98</v>
      </c>
      <c r="H3284" s="3" t="s">
        <v>43</v>
      </c>
      <c r="I3284" s="3" t="s">
        <v>107</v>
      </c>
      <c r="J3284" s="3" t="s">
        <v>56</v>
      </c>
      <c r="K3284" s="3">
        <v>48</v>
      </c>
      <c r="L3284" s="3" t="s">
        <v>151</v>
      </c>
      <c r="M3284" s="3" t="str">
        <f>IF(shopping_behavior_updated[[#This Row],[Subscription Status]]="","desconocido",shopping_behavior_updated[[#This Row],[Subscription Status]])</f>
        <v>No</v>
      </c>
      <c r="N3284" s="3" t="s">
        <v>44</v>
      </c>
      <c r="O3284" s="3" t="s">
        <v>151</v>
      </c>
      <c r="P3284" s="3" t="s">
        <v>151</v>
      </c>
      <c r="Q3284" s="3">
        <v>5</v>
      </c>
      <c r="R3284" s="3" t="s">
        <v>38</v>
      </c>
      <c r="S3284" s="3" t="s">
        <v>87</v>
      </c>
      <c r="T3284" s="3">
        <f>COUNTBLANK(shopping_behavior_updated[Customer ID])</f>
        <v>0</v>
      </c>
      <c r="U3284" s="3">
        <f>IF(IFERROR(VLOOKUP(shopping_behavior_updated[[#This Row],[Customer ID]],A3285:$A$3902,1,FALSE),0),1,0)</f>
        <v>0</v>
      </c>
    </row>
    <row r="3285" spans="1:21" x14ac:dyDescent="0.2">
      <c r="A3285" s="3">
        <v>3284</v>
      </c>
      <c r="B3285" s="3">
        <v>47</v>
      </c>
      <c r="C3285" s="3" t="s">
        <v>152</v>
      </c>
      <c r="D3285" s="3" t="s">
        <v>101</v>
      </c>
      <c r="E3285" s="3" t="s">
        <v>62</v>
      </c>
      <c r="F3285" s="3">
        <v>24</v>
      </c>
      <c r="G3285" s="3" t="s">
        <v>97</v>
      </c>
      <c r="H3285" s="3" t="s">
        <v>22</v>
      </c>
      <c r="I3285" s="3" t="s">
        <v>72</v>
      </c>
      <c r="J3285" s="3" t="s">
        <v>36</v>
      </c>
      <c r="K3285" s="3">
        <v>29</v>
      </c>
      <c r="L3285" s="3" t="s">
        <v>151</v>
      </c>
      <c r="M3285" s="3" t="str">
        <f>IF(shopping_behavior_updated[[#This Row],[Subscription Status]]="","desconocido",shopping_behavior_updated[[#This Row],[Subscription Status]])</f>
        <v>No</v>
      </c>
      <c r="N3285" s="3" t="s">
        <v>26</v>
      </c>
      <c r="O3285" s="3" t="s">
        <v>151</v>
      </c>
      <c r="P3285" s="3" t="s">
        <v>151</v>
      </c>
      <c r="Q3285" s="3">
        <v>10</v>
      </c>
      <c r="R3285" s="3" t="s">
        <v>85</v>
      </c>
      <c r="S3285" s="3" t="s">
        <v>96</v>
      </c>
      <c r="T3285" s="3">
        <f>COUNTBLANK(shopping_behavior_updated[Customer ID])</f>
        <v>0</v>
      </c>
      <c r="U3285" s="3">
        <f>IF(IFERROR(VLOOKUP(shopping_behavior_updated[[#This Row],[Customer ID]],A3286:$A$3902,1,FALSE),0),1,0)</f>
        <v>0</v>
      </c>
    </row>
    <row r="3286" spans="1:21" x14ac:dyDescent="0.2">
      <c r="A3286" s="3">
        <v>3285</v>
      </c>
      <c r="B3286" s="3">
        <v>70</v>
      </c>
      <c r="C3286" s="3" t="s">
        <v>152</v>
      </c>
      <c r="D3286" s="3" t="s">
        <v>118</v>
      </c>
      <c r="E3286" s="3" t="s">
        <v>66</v>
      </c>
      <c r="F3286" s="3">
        <v>79</v>
      </c>
      <c r="G3286" s="3" t="s">
        <v>21</v>
      </c>
      <c r="H3286" s="3" t="s">
        <v>22</v>
      </c>
      <c r="I3286" s="3" t="s">
        <v>51</v>
      </c>
      <c r="J3286" s="3" t="s">
        <v>36</v>
      </c>
      <c r="K3286" s="3">
        <v>45</v>
      </c>
      <c r="L3286" s="3" t="s">
        <v>151</v>
      </c>
      <c r="M3286" s="3" t="str">
        <f>IF(shopping_behavior_updated[[#This Row],[Subscription Status]]="","desconocido",shopping_behavior_updated[[#This Row],[Subscription Status]])</f>
        <v>No</v>
      </c>
      <c r="N3286" s="3" t="s">
        <v>69</v>
      </c>
      <c r="O3286" s="3" t="s">
        <v>151</v>
      </c>
      <c r="P3286" s="3" t="s">
        <v>151</v>
      </c>
      <c r="Q3286" s="3">
        <v>20</v>
      </c>
      <c r="R3286" s="3" t="s">
        <v>27</v>
      </c>
      <c r="S3286" s="3" t="s">
        <v>48</v>
      </c>
      <c r="T3286" s="3">
        <f>COUNTBLANK(shopping_behavior_updated[Customer ID])</f>
        <v>0</v>
      </c>
      <c r="U3286" s="3">
        <f>IF(IFERROR(VLOOKUP(shopping_behavior_updated[[#This Row],[Customer ID]],A3287:$A$3902,1,FALSE),0),1,0)</f>
        <v>0</v>
      </c>
    </row>
    <row r="3287" spans="1:21" x14ac:dyDescent="0.2">
      <c r="A3287" s="3">
        <v>3286</v>
      </c>
      <c r="B3287" s="3">
        <v>58</v>
      </c>
      <c r="C3287" s="3" t="s">
        <v>152</v>
      </c>
      <c r="D3287" s="3" t="s">
        <v>123</v>
      </c>
      <c r="E3287" s="3" t="s">
        <v>66</v>
      </c>
      <c r="F3287" s="3">
        <v>31</v>
      </c>
      <c r="G3287" s="3" t="s">
        <v>76</v>
      </c>
      <c r="H3287" s="3" t="s">
        <v>91</v>
      </c>
      <c r="I3287" s="3" t="s">
        <v>135</v>
      </c>
      <c r="J3287" s="3" t="s">
        <v>56</v>
      </c>
      <c r="K3287" s="3">
        <v>46</v>
      </c>
      <c r="L3287" s="3" t="s">
        <v>151</v>
      </c>
      <c r="M3287" s="3" t="str">
        <f>IF(shopping_behavior_updated[[#This Row],[Subscription Status]]="","desconocido",shopping_behavior_updated[[#This Row],[Subscription Status]])</f>
        <v>No</v>
      </c>
      <c r="N3287" s="3" t="s">
        <v>37</v>
      </c>
      <c r="O3287" s="3" t="s">
        <v>151</v>
      </c>
      <c r="P3287" s="3" t="s">
        <v>151</v>
      </c>
      <c r="Q3287" s="3">
        <v>11</v>
      </c>
      <c r="R3287" s="3" t="s">
        <v>32</v>
      </c>
      <c r="S3287" s="3" t="s">
        <v>39</v>
      </c>
      <c r="T3287" s="3">
        <f>COUNTBLANK(shopping_behavior_updated[Customer ID])</f>
        <v>0</v>
      </c>
      <c r="U3287" s="3">
        <f>IF(IFERROR(VLOOKUP(shopping_behavior_updated[[#This Row],[Customer ID]],A3288:$A$3902,1,FALSE),0),1,0)</f>
        <v>0</v>
      </c>
    </row>
    <row r="3288" spans="1:21" x14ac:dyDescent="0.2">
      <c r="A3288" s="3">
        <v>3287</v>
      </c>
      <c r="B3288" s="3">
        <v>45</v>
      </c>
      <c r="C3288" s="3" t="s">
        <v>152</v>
      </c>
      <c r="D3288" s="3" t="s">
        <v>101</v>
      </c>
      <c r="E3288" s="3" t="s">
        <v>62</v>
      </c>
      <c r="F3288" s="3">
        <v>67</v>
      </c>
      <c r="G3288" s="3" t="s">
        <v>114</v>
      </c>
      <c r="H3288" s="3" t="s">
        <v>22</v>
      </c>
      <c r="I3288" s="3" t="s">
        <v>68</v>
      </c>
      <c r="J3288" s="3" t="s">
        <v>24</v>
      </c>
      <c r="K3288" s="3">
        <v>5</v>
      </c>
      <c r="L3288" s="3" t="s">
        <v>151</v>
      </c>
      <c r="M3288" s="3" t="str">
        <f>IF(shopping_behavior_updated[[#This Row],[Subscription Status]]="","desconocido",shopping_behavior_updated[[#This Row],[Subscription Status]])</f>
        <v>No</v>
      </c>
      <c r="N3288" s="3" t="s">
        <v>26</v>
      </c>
      <c r="O3288" s="3" t="s">
        <v>151</v>
      </c>
      <c r="P3288" s="3" t="s">
        <v>151</v>
      </c>
      <c r="Q3288" s="3">
        <v>4</v>
      </c>
      <c r="R3288" s="3" t="s">
        <v>27</v>
      </c>
      <c r="S3288" s="3" t="s">
        <v>28</v>
      </c>
      <c r="T3288" s="3">
        <f>COUNTBLANK(shopping_behavior_updated[Customer ID])</f>
        <v>0</v>
      </c>
      <c r="U3288" s="3">
        <f>IF(IFERROR(VLOOKUP(shopping_behavior_updated[[#This Row],[Customer ID]],A3289:$A$3902,1,FALSE),0),1,0)</f>
        <v>0</v>
      </c>
    </row>
    <row r="3289" spans="1:21" x14ac:dyDescent="0.2">
      <c r="A3289" s="3">
        <v>3288</v>
      </c>
      <c r="B3289" s="3">
        <v>24</v>
      </c>
      <c r="C3289" s="3" t="s">
        <v>152</v>
      </c>
      <c r="D3289" s="3" t="s">
        <v>86</v>
      </c>
      <c r="E3289" s="3" t="s">
        <v>20</v>
      </c>
      <c r="F3289" s="3">
        <v>63</v>
      </c>
      <c r="G3289" s="3" t="s">
        <v>63</v>
      </c>
      <c r="H3289" s="3" t="s">
        <v>22</v>
      </c>
      <c r="I3289" s="3" t="s">
        <v>93</v>
      </c>
      <c r="J3289" s="3" t="s">
        <v>36</v>
      </c>
      <c r="K3289" s="3">
        <v>43</v>
      </c>
      <c r="L3289" s="3" t="s">
        <v>151</v>
      </c>
      <c r="M3289" s="3" t="str">
        <f>IF(shopping_behavior_updated[[#This Row],[Subscription Status]]="","desconocido",shopping_behavior_updated[[#This Row],[Subscription Status]])</f>
        <v>No</v>
      </c>
      <c r="N3289" s="3" t="s">
        <v>69</v>
      </c>
      <c r="O3289" s="3" t="s">
        <v>151</v>
      </c>
      <c r="P3289" s="3" t="s">
        <v>151</v>
      </c>
      <c r="Q3289" s="3">
        <v>38</v>
      </c>
      <c r="R3289" s="3" t="s">
        <v>38</v>
      </c>
      <c r="S3289" s="3" t="s">
        <v>39</v>
      </c>
      <c r="T3289" s="3">
        <f>COUNTBLANK(shopping_behavior_updated[Customer ID])</f>
        <v>0</v>
      </c>
      <c r="U3289" s="3">
        <f>IF(IFERROR(VLOOKUP(shopping_behavior_updated[[#This Row],[Customer ID]],A3290:$A$3902,1,FALSE),0),1,0)</f>
        <v>0</v>
      </c>
    </row>
    <row r="3290" spans="1:21" x14ac:dyDescent="0.2">
      <c r="A3290" s="3">
        <v>3289</v>
      </c>
      <c r="B3290" s="3">
        <v>67</v>
      </c>
      <c r="C3290" s="3" t="s">
        <v>152</v>
      </c>
      <c r="D3290" s="3" t="s">
        <v>65</v>
      </c>
      <c r="E3290" s="3" t="s">
        <v>66</v>
      </c>
      <c r="F3290" s="3">
        <v>61</v>
      </c>
      <c r="G3290" s="3" t="s">
        <v>130</v>
      </c>
      <c r="H3290" s="3" t="s">
        <v>91</v>
      </c>
      <c r="I3290" s="3" t="s">
        <v>51</v>
      </c>
      <c r="J3290" s="3" t="s">
        <v>36</v>
      </c>
      <c r="K3290" s="3">
        <v>49</v>
      </c>
      <c r="L3290" s="3" t="s">
        <v>151</v>
      </c>
      <c r="M3290" s="3" t="str">
        <f>IF(shopping_behavior_updated[[#This Row],[Subscription Status]]="","desconocido",shopping_behavior_updated[[#This Row],[Subscription Status]])</f>
        <v>No</v>
      </c>
      <c r="N3290" s="3" t="s">
        <v>44</v>
      </c>
      <c r="O3290" s="3" t="s">
        <v>151</v>
      </c>
      <c r="P3290" s="3" t="s">
        <v>151</v>
      </c>
      <c r="Q3290" s="3">
        <v>19</v>
      </c>
      <c r="R3290" s="3" t="s">
        <v>38</v>
      </c>
      <c r="S3290" s="3" t="s">
        <v>75</v>
      </c>
      <c r="T3290" s="3">
        <f>COUNTBLANK(shopping_behavior_updated[Customer ID])</f>
        <v>0</v>
      </c>
      <c r="U3290" s="3">
        <f>IF(IFERROR(VLOOKUP(shopping_behavior_updated[[#This Row],[Customer ID]],A3291:$A$3902,1,FALSE),0),1,0)</f>
        <v>0</v>
      </c>
    </row>
    <row r="3291" spans="1:21" x14ac:dyDescent="0.2">
      <c r="A3291" s="3">
        <v>3290</v>
      </c>
      <c r="B3291" s="3">
        <v>31</v>
      </c>
      <c r="C3291" s="3" t="s">
        <v>152</v>
      </c>
      <c r="D3291" s="3" t="s">
        <v>131</v>
      </c>
      <c r="E3291" s="3" t="s">
        <v>66</v>
      </c>
      <c r="F3291" s="3">
        <v>50</v>
      </c>
      <c r="G3291" s="3" t="s">
        <v>55</v>
      </c>
      <c r="H3291" s="3" t="s">
        <v>43</v>
      </c>
      <c r="I3291" s="3" t="s">
        <v>31</v>
      </c>
      <c r="J3291" s="3" t="s">
        <v>52</v>
      </c>
      <c r="K3291" s="3">
        <v>4</v>
      </c>
      <c r="L3291" s="3" t="s">
        <v>151</v>
      </c>
      <c r="M3291" s="3" t="str">
        <f>IF(shopping_behavior_updated[[#This Row],[Subscription Status]]="","desconocido",shopping_behavior_updated[[#This Row],[Subscription Status]])</f>
        <v>No</v>
      </c>
      <c r="N3291" s="3" t="s">
        <v>69</v>
      </c>
      <c r="O3291" s="3" t="s">
        <v>151</v>
      </c>
      <c r="P3291" s="3" t="s">
        <v>151</v>
      </c>
      <c r="Q3291" s="3">
        <v>16</v>
      </c>
      <c r="R3291" s="3" t="s">
        <v>27</v>
      </c>
      <c r="S3291" s="3" t="s">
        <v>96</v>
      </c>
      <c r="T3291" s="3">
        <f>COUNTBLANK(shopping_behavior_updated[Customer ID])</f>
        <v>0</v>
      </c>
      <c r="U3291" s="3">
        <f>IF(IFERROR(VLOOKUP(shopping_behavior_updated[[#This Row],[Customer ID]],A3292:$A$3902,1,FALSE),0),1,0)</f>
        <v>0</v>
      </c>
    </row>
    <row r="3292" spans="1:21" x14ac:dyDescent="0.2">
      <c r="A3292" s="3">
        <v>3291</v>
      </c>
      <c r="B3292" s="3">
        <v>52</v>
      </c>
      <c r="C3292" s="3" t="s">
        <v>152</v>
      </c>
      <c r="D3292" s="3" t="s">
        <v>61</v>
      </c>
      <c r="E3292" s="3" t="s">
        <v>62</v>
      </c>
      <c r="F3292" s="3">
        <v>82</v>
      </c>
      <c r="G3292" s="3" t="s">
        <v>113</v>
      </c>
      <c r="H3292" s="3" t="s">
        <v>22</v>
      </c>
      <c r="I3292" s="3" t="s">
        <v>93</v>
      </c>
      <c r="J3292" s="3" t="s">
        <v>36</v>
      </c>
      <c r="K3292" s="3">
        <v>31</v>
      </c>
      <c r="L3292" s="3" t="s">
        <v>151</v>
      </c>
      <c r="M3292" s="3" t="str">
        <f>IF(shopping_behavior_updated[[#This Row],[Subscription Status]]="","desconocido",shopping_behavior_updated[[#This Row],[Subscription Status]])</f>
        <v>No</v>
      </c>
      <c r="N3292" s="3" t="s">
        <v>37</v>
      </c>
      <c r="O3292" s="3" t="s">
        <v>151</v>
      </c>
      <c r="P3292" s="3" t="s">
        <v>151</v>
      </c>
      <c r="Q3292" s="3">
        <v>2</v>
      </c>
      <c r="R3292" s="3" t="s">
        <v>45</v>
      </c>
      <c r="S3292" s="3" t="s">
        <v>87</v>
      </c>
      <c r="T3292" s="3">
        <f>COUNTBLANK(shopping_behavior_updated[Customer ID])</f>
        <v>0</v>
      </c>
      <c r="U3292" s="3">
        <f>IF(IFERROR(VLOOKUP(shopping_behavior_updated[[#This Row],[Customer ID]],A3293:$A$3902,1,FALSE),0),1,0)</f>
        <v>0</v>
      </c>
    </row>
    <row r="3293" spans="1:21" x14ac:dyDescent="0.2">
      <c r="A3293" s="3">
        <v>3292</v>
      </c>
      <c r="B3293" s="3">
        <v>29</v>
      </c>
      <c r="C3293" s="3" t="s">
        <v>152</v>
      </c>
      <c r="D3293" s="3" t="s">
        <v>132</v>
      </c>
      <c r="E3293" s="3" t="s">
        <v>66</v>
      </c>
      <c r="F3293" s="3">
        <v>51</v>
      </c>
      <c r="G3293" s="3" t="s">
        <v>129</v>
      </c>
      <c r="H3293" s="3" t="s">
        <v>22</v>
      </c>
      <c r="I3293" s="3" t="s">
        <v>77</v>
      </c>
      <c r="J3293" s="3" t="s">
        <v>56</v>
      </c>
      <c r="K3293" s="3">
        <v>26</v>
      </c>
      <c r="L3293" s="3" t="s">
        <v>151</v>
      </c>
      <c r="M3293" s="3" t="str">
        <f>IF(shopping_behavior_updated[[#This Row],[Subscription Status]]="","desconocido",shopping_behavior_updated[[#This Row],[Subscription Status]])</f>
        <v>No</v>
      </c>
      <c r="N3293" s="3" t="s">
        <v>69</v>
      </c>
      <c r="O3293" s="3" t="s">
        <v>151</v>
      </c>
      <c r="P3293" s="3" t="s">
        <v>151</v>
      </c>
      <c r="Q3293" s="3">
        <v>11</v>
      </c>
      <c r="R3293" s="3" t="s">
        <v>32</v>
      </c>
      <c r="S3293" s="3" t="s">
        <v>87</v>
      </c>
      <c r="T3293" s="3">
        <f>COUNTBLANK(shopping_behavior_updated[Customer ID])</f>
        <v>0</v>
      </c>
      <c r="U3293" s="3">
        <f>IF(IFERROR(VLOOKUP(shopping_behavior_updated[[#This Row],[Customer ID]],A3294:$A$3902,1,FALSE),0),1,0)</f>
        <v>0</v>
      </c>
    </row>
    <row r="3294" spans="1:21" x14ac:dyDescent="0.2">
      <c r="A3294" s="3">
        <v>3293</v>
      </c>
      <c r="B3294" s="3">
        <v>62</v>
      </c>
      <c r="C3294" s="3" t="s">
        <v>152</v>
      </c>
      <c r="D3294" s="3" t="s">
        <v>65</v>
      </c>
      <c r="E3294" s="3" t="s">
        <v>66</v>
      </c>
      <c r="F3294" s="3">
        <v>23</v>
      </c>
      <c r="G3294" s="3" t="s">
        <v>67</v>
      </c>
      <c r="H3294" s="3" t="s">
        <v>22</v>
      </c>
      <c r="I3294" s="3" t="s">
        <v>23</v>
      </c>
      <c r="J3294" s="3" t="s">
        <v>36</v>
      </c>
      <c r="K3294" s="3">
        <v>49</v>
      </c>
      <c r="L3294" s="3" t="s">
        <v>151</v>
      </c>
      <c r="M3294" s="3" t="str">
        <f>IF(shopping_behavior_updated[[#This Row],[Subscription Status]]="","desconocido",shopping_behavior_updated[[#This Row],[Subscription Status]])</f>
        <v>No</v>
      </c>
      <c r="N3294" s="3" t="s">
        <v>53</v>
      </c>
      <c r="O3294" s="3" t="s">
        <v>151</v>
      </c>
      <c r="P3294" s="3" t="s">
        <v>151</v>
      </c>
      <c r="Q3294" s="3">
        <v>18</v>
      </c>
      <c r="R3294" s="3" t="s">
        <v>74</v>
      </c>
      <c r="S3294" s="3" t="s">
        <v>28</v>
      </c>
      <c r="T3294" s="3">
        <f>COUNTBLANK(shopping_behavior_updated[Customer ID])</f>
        <v>0</v>
      </c>
      <c r="U3294" s="3">
        <f>IF(IFERROR(VLOOKUP(shopping_behavior_updated[[#This Row],[Customer ID]],A3295:$A$3902,1,FALSE),0),1,0)</f>
        <v>0</v>
      </c>
    </row>
    <row r="3295" spans="1:21" x14ac:dyDescent="0.2">
      <c r="A3295" s="3">
        <v>3294</v>
      </c>
      <c r="B3295" s="3">
        <v>19</v>
      </c>
      <c r="C3295" s="3" t="s">
        <v>152</v>
      </c>
      <c r="D3295" s="3" t="s">
        <v>61</v>
      </c>
      <c r="E3295" s="3" t="s">
        <v>62</v>
      </c>
      <c r="F3295" s="3">
        <v>91</v>
      </c>
      <c r="G3295" s="3" t="s">
        <v>63</v>
      </c>
      <c r="H3295" s="3" t="s">
        <v>43</v>
      </c>
      <c r="I3295" s="3" t="s">
        <v>79</v>
      </c>
      <c r="J3295" s="3" t="s">
        <v>36</v>
      </c>
      <c r="K3295" s="3">
        <v>35</v>
      </c>
      <c r="L3295" s="3" t="s">
        <v>151</v>
      </c>
      <c r="M3295" s="3" t="str">
        <f>IF(shopping_behavior_updated[[#This Row],[Subscription Status]]="","desconocido",shopping_behavior_updated[[#This Row],[Subscription Status]])</f>
        <v>No</v>
      </c>
      <c r="N3295" s="3" t="s">
        <v>69</v>
      </c>
      <c r="O3295" s="3" t="s">
        <v>151</v>
      </c>
      <c r="P3295" s="3" t="s">
        <v>151</v>
      </c>
      <c r="Q3295" s="3">
        <v>47</v>
      </c>
      <c r="R3295" s="3" t="s">
        <v>38</v>
      </c>
      <c r="S3295" s="3" t="s">
        <v>28</v>
      </c>
      <c r="T3295" s="3">
        <f>COUNTBLANK(shopping_behavior_updated[Customer ID])</f>
        <v>0</v>
      </c>
      <c r="U3295" s="3">
        <f>IF(IFERROR(VLOOKUP(shopping_behavior_updated[[#This Row],[Customer ID]],A3296:$A$3902,1,FALSE),0),1,0)</f>
        <v>0</v>
      </c>
    </row>
    <row r="3296" spans="1:21" x14ac:dyDescent="0.2">
      <c r="A3296" s="3">
        <v>3295</v>
      </c>
      <c r="B3296" s="3">
        <v>62</v>
      </c>
      <c r="C3296" s="3" t="s">
        <v>152</v>
      </c>
      <c r="D3296" s="3" t="s">
        <v>29</v>
      </c>
      <c r="E3296" s="3" t="s">
        <v>20</v>
      </c>
      <c r="F3296" s="3">
        <v>60</v>
      </c>
      <c r="G3296" s="3" t="s">
        <v>130</v>
      </c>
      <c r="H3296" s="3" t="s">
        <v>35</v>
      </c>
      <c r="I3296" s="3" t="s">
        <v>135</v>
      </c>
      <c r="J3296" s="3" t="s">
        <v>36</v>
      </c>
      <c r="K3296" s="3">
        <v>45</v>
      </c>
      <c r="L3296" s="3" t="s">
        <v>151</v>
      </c>
      <c r="M3296" s="3" t="str">
        <f>IF(shopping_behavior_updated[[#This Row],[Subscription Status]]="","desconocido",shopping_behavior_updated[[#This Row],[Subscription Status]])</f>
        <v>No</v>
      </c>
      <c r="N3296" s="3" t="s">
        <v>73</v>
      </c>
      <c r="O3296" s="3" t="s">
        <v>151</v>
      </c>
      <c r="P3296" s="3" t="s">
        <v>151</v>
      </c>
      <c r="Q3296" s="3">
        <v>15</v>
      </c>
      <c r="R3296" s="3" t="s">
        <v>74</v>
      </c>
      <c r="S3296" s="3" t="s">
        <v>75</v>
      </c>
      <c r="T3296" s="3">
        <f>COUNTBLANK(shopping_behavior_updated[Customer ID])</f>
        <v>0</v>
      </c>
      <c r="U3296" s="3">
        <f>IF(IFERROR(VLOOKUP(shopping_behavior_updated[[#This Row],[Customer ID]],A3297:$A$3902,1,FALSE),0),1,0)</f>
        <v>0</v>
      </c>
    </row>
    <row r="3297" spans="1:21" x14ac:dyDescent="0.2">
      <c r="A3297" s="3">
        <v>3296</v>
      </c>
      <c r="B3297" s="3">
        <v>70</v>
      </c>
      <c r="C3297" s="3" t="s">
        <v>152</v>
      </c>
      <c r="D3297" s="3" t="s">
        <v>19</v>
      </c>
      <c r="E3297" s="3" t="s">
        <v>20</v>
      </c>
      <c r="F3297" s="3">
        <v>34</v>
      </c>
      <c r="G3297" s="3" t="s">
        <v>63</v>
      </c>
      <c r="H3297" s="3" t="s">
        <v>35</v>
      </c>
      <c r="I3297" s="3" t="s">
        <v>92</v>
      </c>
      <c r="J3297" s="3" t="s">
        <v>52</v>
      </c>
      <c r="K3297" s="3">
        <v>28</v>
      </c>
      <c r="L3297" s="3" t="s">
        <v>151</v>
      </c>
      <c r="M3297" s="3" t="str">
        <f>IF(shopping_behavior_updated[[#This Row],[Subscription Status]]="","desconocido",shopping_behavior_updated[[#This Row],[Subscription Status]])</f>
        <v>No</v>
      </c>
      <c r="N3297" s="3" t="s">
        <v>44</v>
      </c>
      <c r="O3297" s="3" t="s">
        <v>151</v>
      </c>
      <c r="P3297" s="3" t="s">
        <v>151</v>
      </c>
      <c r="Q3297" s="3">
        <v>15</v>
      </c>
      <c r="R3297" s="3" t="s">
        <v>32</v>
      </c>
      <c r="S3297" s="3" t="s">
        <v>39</v>
      </c>
      <c r="T3297" s="3">
        <f>COUNTBLANK(shopping_behavior_updated[Customer ID])</f>
        <v>0</v>
      </c>
      <c r="U3297" s="3">
        <f>IF(IFERROR(VLOOKUP(shopping_behavior_updated[[#This Row],[Customer ID]],A3298:$A$3902,1,FALSE),0),1,0)</f>
        <v>0</v>
      </c>
    </row>
    <row r="3298" spans="1:21" x14ac:dyDescent="0.2">
      <c r="A3298" s="3">
        <v>3297</v>
      </c>
      <c r="B3298" s="3">
        <v>20</v>
      </c>
      <c r="C3298" s="3" t="s">
        <v>152</v>
      </c>
      <c r="D3298" s="3" t="s">
        <v>19</v>
      </c>
      <c r="E3298" s="3" t="s">
        <v>20</v>
      </c>
      <c r="F3298" s="3">
        <v>23</v>
      </c>
      <c r="G3298" s="3" t="s">
        <v>119</v>
      </c>
      <c r="H3298" s="3" t="s">
        <v>43</v>
      </c>
      <c r="I3298" s="3" t="s">
        <v>95</v>
      </c>
      <c r="J3298" s="3" t="s">
        <v>36</v>
      </c>
      <c r="K3298" s="3">
        <v>42</v>
      </c>
      <c r="L3298" s="3" t="s">
        <v>151</v>
      </c>
      <c r="M3298" s="3" t="str">
        <f>IF(shopping_behavior_updated[[#This Row],[Subscription Status]]="","desconocido",shopping_behavior_updated[[#This Row],[Subscription Status]])</f>
        <v>No</v>
      </c>
      <c r="N3298" s="3" t="s">
        <v>44</v>
      </c>
      <c r="O3298" s="3" t="s">
        <v>151</v>
      </c>
      <c r="P3298" s="3" t="s">
        <v>151</v>
      </c>
      <c r="Q3298" s="3">
        <v>47</v>
      </c>
      <c r="R3298" s="3" t="s">
        <v>27</v>
      </c>
      <c r="S3298" s="3" t="s">
        <v>57</v>
      </c>
      <c r="T3298" s="3">
        <f>COUNTBLANK(shopping_behavior_updated[Customer ID])</f>
        <v>0</v>
      </c>
      <c r="U3298" s="3">
        <f>IF(IFERROR(VLOOKUP(shopping_behavior_updated[[#This Row],[Customer ID]],A3299:$A$3902,1,FALSE),0),1,0)</f>
        <v>0</v>
      </c>
    </row>
    <row r="3299" spans="1:21" x14ac:dyDescent="0.2">
      <c r="A3299" s="3">
        <v>3298</v>
      </c>
      <c r="B3299" s="3">
        <v>67</v>
      </c>
      <c r="C3299" s="3" t="s">
        <v>152</v>
      </c>
      <c r="D3299" s="3" t="s">
        <v>132</v>
      </c>
      <c r="E3299" s="3" t="s">
        <v>66</v>
      </c>
      <c r="F3299" s="3">
        <v>82</v>
      </c>
      <c r="G3299" s="3" t="s">
        <v>63</v>
      </c>
      <c r="H3299" s="3" t="s">
        <v>43</v>
      </c>
      <c r="I3299" s="3" t="s">
        <v>82</v>
      </c>
      <c r="J3299" s="3" t="s">
        <v>56</v>
      </c>
      <c r="K3299" s="3">
        <v>41</v>
      </c>
      <c r="L3299" s="3" t="s">
        <v>151</v>
      </c>
      <c r="M3299" s="3" t="str">
        <f>IF(shopping_behavior_updated[[#This Row],[Subscription Status]]="","desconocido",shopping_behavior_updated[[#This Row],[Subscription Status]])</f>
        <v>No</v>
      </c>
      <c r="N3299" s="3" t="s">
        <v>37</v>
      </c>
      <c r="O3299" s="3" t="s">
        <v>151</v>
      </c>
      <c r="P3299" s="3" t="s">
        <v>151</v>
      </c>
      <c r="Q3299" s="3">
        <v>47</v>
      </c>
      <c r="R3299" s="3" t="s">
        <v>45</v>
      </c>
      <c r="S3299" s="3" t="s">
        <v>87</v>
      </c>
      <c r="T3299" s="3">
        <f>COUNTBLANK(shopping_behavior_updated[Customer ID])</f>
        <v>0</v>
      </c>
      <c r="U3299" s="3">
        <f>IF(IFERROR(VLOOKUP(shopping_behavior_updated[[#This Row],[Customer ID]],A3300:$A$3902,1,FALSE),0),1,0)</f>
        <v>0</v>
      </c>
    </row>
    <row r="3300" spans="1:21" x14ac:dyDescent="0.2">
      <c r="A3300" s="3">
        <v>3299</v>
      </c>
      <c r="B3300" s="3">
        <v>65</v>
      </c>
      <c r="C3300" s="3" t="s">
        <v>152</v>
      </c>
      <c r="D3300" s="3" t="s">
        <v>101</v>
      </c>
      <c r="E3300" s="3" t="s">
        <v>62</v>
      </c>
      <c r="F3300" s="3">
        <v>73</v>
      </c>
      <c r="G3300" s="3" t="s">
        <v>129</v>
      </c>
      <c r="H3300" s="3" t="s">
        <v>43</v>
      </c>
      <c r="I3300" s="3" t="s">
        <v>109</v>
      </c>
      <c r="J3300" s="3" t="s">
        <v>56</v>
      </c>
      <c r="K3300" s="3">
        <v>35</v>
      </c>
      <c r="L3300" s="3" t="s">
        <v>151</v>
      </c>
      <c r="M3300" s="3" t="str">
        <f>IF(shopping_behavior_updated[[#This Row],[Subscription Status]]="","desconocido",shopping_behavior_updated[[#This Row],[Subscription Status]])</f>
        <v>No</v>
      </c>
      <c r="N3300" s="3" t="s">
        <v>26</v>
      </c>
      <c r="O3300" s="3" t="s">
        <v>151</v>
      </c>
      <c r="P3300" s="3" t="s">
        <v>151</v>
      </c>
      <c r="Q3300" s="3">
        <v>6</v>
      </c>
      <c r="R3300" s="3" t="s">
        <v>74</v>
      </c>
      <c r="S3300" s="3" t="s">
        <v>96</v>
      </c>
      <c r="T3300" s="3">
        <f>COUNTBLANK(shopping_behavior_updated[Customer ID])</f>
        <v>0</v>
      </c>
      <c r="U3300" s="3">
        <f>IF(IFERROR(VLOOKUP(shopping_behavior_updated[[#This Row],[Customer ID]],A3301:$A$3902,1,FALSE),0),1,0)</f>
        <v>0</v>
      </c>
    </row>
    <row r="3301" spans="1:21" x14ac:dyDescent="0.2">
      <c r="A3301" s="3">
        <v>3300</v>
      </c>
      <c r="B3301" s="3">
        <v>45</v>
      </c>
      <c r="C3301" s="3" t="s">
        <v>152</v>
      </c>
      <c r="D3301" s="3" t="s">
        <v>58</v>
      </c>
      <c r="E3301" s="3" t="s">
        <v>20</v>
      </c>
      <c r="F3301" s="3">
        <v>32</v>
      </c>
      <c r="G3301" s="3" t="s">
        <v>146</v>
      </c>
      <c r="H3301" s="3" t="s">
        <v>22</v>
      </c>
      <c r="I3301" s="3" t="s">
        <v>84</v>
      </c>
      <c r="J3301" s="3" t="s">
        <v>36</v>
      </c>
      <c r="K3301" s="3">
        <v>4</v>
      </c>
      <c r="L3301" s="3" t="s">
        <v>151</v>
      </c>
      <c r="M3301" s="3" t="str">
        <f>IF(shopping_behavior_updated[[#This Row],[Subscription Status]]="","desconocido",shopping_behavior_updated[[#This Row],[Subscription Status]])</f>
        <v>No</v>
      </c>
      <c r="N3301" s="3" t="s">
        <v>69</v>
      </c>
      <c r="O3301" s="3" t="s">
        <v>151</v>
      </c>
      <c r="P3301" s="3" t="s">
        <v>151</v>
      </c>
      <c r="Q3301" s="3">
        <v>18</v>
      </c>
      <c r="R3301" s="3" t="s">
        <v>27</v>
      </c>
      <c r="S3301" s="3" t="s">
        <v>87</v>
      </c>
      <c r="T3301" s="3">
        <f>COUNTBLANK(shopping_behavior_updated[Customer ID])</f>
        <v>0</v>
      </c>
      <c r="U3301" s="3">
        <f>IF(IFERROR(VLOOKUP(shopping_behavior_updated[[#This Row],[Customer ID]],A3302:$A$3902,1,FALSE),0),1,0)</f>
        <v>0</v>
      </c>
    </row>
    <row r="3302" spans="1:21" x14ac:dyDescent="0.2">
      <c r="A3302" s="3">
        <v>3301</v>
      </c>
      <c r="B3302" s="3">
        <v>26</v>
      </c>
      <c r="C3302" s="3" t="s">
        <v>152</v>
      </c>
      <c r="D3302" s="3" t="s">
        <v>123</v>
      </c>
      <c r="E3302" s="3" t="s">
        <v>66</v>
      </c>
      <c r="F3302" s="3">
        <v>80</v>
      </c>
      <c r="G3302" s="3" t="s">
        <v>100</v>
      </c>
      <c r="H3302" s="3" t="s">
        <v>43</v>
      </c>
      <c r="I3302" s="3" t="s">
        <v>60</v>
      </c>
      <c r="J3302" s="3" t="s">
        <v>36</v>
      </c>
      <c r="K3302" s="3">
        <v>4</v>
      </c>
      <c r="L3302" s="3" t="s">
        <v>151</v>
      </c>
      <c r="M3302" s="3" t="str">
        <f>IF(shopping_behavior_updated[[#This Row],[Subscription Status]]="","desconocido",shopping_behavior_updated[[#This Row],[Subscription Status]])</f>
        <v>No</v>
      </c>
      <c r="N3302" s="3" t="s">
        <v>26</v>
      </c>
      <c r="O3302" s="3" t="s">
        <v>151</v>
      </c>
      <c r="P3302" s="3" t="s">
        <v>151</v>
      </c>
      <c r="Q3302" s="3">
        <v>40</v>
      </c>
      <c r="R3302" s="3" t="s">
        <v>74</v>
      </c>
      <c r="S3302" s="3" t="s">
        <v>75</v>
      </c>
      <c r="T3302" s="3">
        <f>COUNTBLANK(shopping_behavior_updated[Customer ID])</f>
        <v>0</v>
      </c>
      <c r="U3302" s="3">
        <f>IF(IFERROR(VLOOKUP(shopping_behavior_updated[[#This Row],[Customer ID]],A3303:$A$3902,1,FALSE),0),1,0)</f>
        <v>0</v>
      </c>
    </row>
    <row r="3303" spans="1:21" x14ac:dyDescent="0.2">
      <c r="A3303" s="3">
        <v>3302</v>
      </c>
      <c r="B3303" s="3">
        <v>36</v>
      </c>
      <c r="C3303" s="3" t="s">
        <v>152</v>
      </c>
      <c r="D3303" s="3" t="s">
        <v>94</v>
      </c>
      <c r="E3303" s="3" t="s">
        <v>20</v>
      </c>
      <c r="F3303" s="3">
        <v>58</v>
      </c>
      <c r="G3303" s="3" t="s">
        <v>100</v>
      </c>
      <c r="H3303" s="3" t="s">
        <v>91</v>
      </c>
      <c r="I3303" s="3" t="s">
        <v>60</v>
      </c>
      <c r="J3303" s="3" t="s">
        <v>52</v>
      </c>
      <c r="K3303" s="3">
        <v>25</v>
      </c>
      <c r="L3303" s="3" t="s">
        <v>151</v>
      </c>
      <c r="M3303" s="3" t="str">
        <f>IF(shopping_behavior_updated[[#This Row],[Subscription Status]]="","desconocido",shopping_behavior_updated[[#This Row],[Subscription Status]])</f>
        <v>No</v>
      </c>
      <c r="N3303" s="3" t="s">
        <v>37</v>
      </c>
      <c r="O3303" s="3" t="s">
        <v>151</v>
      </c>
      <c r="P3303" s="3" t="s">
        <v>151</v>
      </c>
      <c r="Q3303" s="3">
        <v>31</v>
      </c>
      <c r="R3303" s="3" t="s">
        <v>38</v>
      </c>
      <c r="S3303" s="3" t="s">
        <v>28</v>
      </c>
      <c r="T3303" s="3">
        <f>COUNTBLANK(shopping_behavior_updated[Customer ID])</f>
        <v>0</v>
      </c>
      <c r="U3303" s="3">
        <f>IF(IFERROR(VLOOKUP(shopping_behavior_updated[[#This Row],[Customer ID]],A3304:$A$3902,1,FALSE),0),1,0)</f>
        <v>0</v>
      </c>
    </row>
    <row r="3304" spans="1:21" x14ac:dyDescent="0.2">
      <c r="A3304" s="3">
        <v>3303</v>
      </c>
      <c r="B3304" s="3">
        <v>36</v>
      </c>
      <c r="C3304" s="3" t="s">
        <v>152</v>
      </c>
      <c r="D3304" s="3" t="s">
        <v>19</v>
      </c>
      <c r="E3304" s="3" t="s">
        <v>20</v>
      </c>
      <c r="F3304" s="3">
        <v>82</v>
      </c>
      <c r="G3304" s="3" t="s">
        <v>89</v>
      </c>
      <c r="H3304" s="3" t="s">
        <v>91</v>
      </c>
      <c r="I3304" s="3" t="s">
        <v>117</v>
      </c>
      <c r="J3304" s="3" t="s">
        <v>24</v>
      </c>
      <c r="K3304" s="3">
        <v>42</v>
      </c>
      <c r="L3304" s="3" t="s">
        <v>151</v>
      </c>
      <c r="M3304" s="3" t="str">
        <f>IF(shopping_behavior_updated[[#This Row],[Subscription Status]]="","desconocido",shopping_behavior_updated[[#This Row],[Subscription Status]])</f>
        <v>No</v>
      </c>
      <c r="N3304" s="3" t="s">
        <v>53</v>
      </c>
      <c r="O3304" s="3" t="s">
        <v>151</v>
      </c>
      <c r="P3304" s="3" t="s">
        <v>151</v>
      </c>
      <c r="Q3304" s="3">
        <v>31</v>
      </c>
      <c r="R3304" s="3" t="s">
        <v>27</v>
      </c>
      <c r="S3304" s="3" t="s">
        <v>75</v>
      </c>
      <c r="T3304" s="3">
        <f>COUNTBLANK(shopping_behavior_updated[Customer ID])</f>
        <v>0</v>
      </c>
      <c r="U3304" s="3">
        <f>IF(IFERROR(VLOOKUP(shopping_behavior_updated[[#This Row],[Customer ID]],A3305:$A$3902,1,FALSE),0),1,0)</f>
        <v>0</v>
      </c>
    </row>
    <row r="3305" spans="1:21" x14ac:dyDescent="0.2">
      <c r="A3305" s="3">
        <v>3304</v>
      </c>
      <c r="B3305" s="3">
        <v>20</v>
      </c>
      <c r="C3305" s="3" t="s">
        <v>152</v>
      </c>
      <c r="D3305" s="3" t="s">
        <v>132</v>
      </c>
      <c r="E3305" s="3" t="s">
        <v>66</v>
      </c>
      <c r="F3305" s="3">
        <v>60</v>
      </c>
      <c r="G3305" s="3" t="s">
        <v>90</v>
      </c>
      <c r="H3305" s="3" t="s">
        <v>35</v>
      </c>
      <c r="I3305" s="3" t="s">
        <v>47</v>
      </c>
      <c r="J3305" s="3" t="s">
        <v>52</v>
      </c>
      <c r="K3305" s="3">
        <v>34</v>
      </c>
      <c r="L3305" s="3" t="s">
        <v>151</v>
      </c>
      <c r="M3305" s="3" t="str">
        <f>IF(shopping_behavior_updated[[#This Row],[Subscription Status]]="","desconocido",shopping_behavior_updated[[#This Row],[Subscription Status]])</f>
        <v>No</v>
      </c>
      <c r="N3305" s="3" t="s">
        <v>44</v>
      </c>
      <c r="O3305" s="3" t="s">
        <v>151</v>
      </c>
      <c r="P3305" s="3" t="s">
        <v>151</v>
      </c>
      <c r="Q3305" s="3">
        <v>4</v>
      </c>
      <c r="R3305" s="3" t="s">
        <v>38</v>
      </c>
      <c r="S3305" s="3" t="s">
        <v>28</v>
      </c>
      <c r="T3305" s="3">
        <f>COUNTBLANK(shopping_behavior_updated[Customer ID])</f>
        <v>0</v>
      </c>
      <c r="U3305" s="3">
        <f>IF(IFERROR(VLOOKUP(shopping_behavior_updated[[#This Row],[Customer ID]],A3306:$A$3902,1,FALSE),0),1,0)</f>
        <v>0</v>
      </c>
    </row>
    <row r="3306" spans="1:21" x14ac:dyDescent="0.2">
      <c r="A3306" s="3">
        <v>3305</v>
      </c>
      <c r="B3306" s="3">
        <v>30</v>
      </c>
      <c r="C3306" s="3" t="s">
        <v>152</v>
      </c>
      <c r="D3306" s="3" t="s">
        <v>65</v>
      </c>
      <c r="E3306" s="3" t="s">
        <v>66</v>
      </c>
      <c r="F3306" s="3">
        <v>79</v>
      </c>
      <c r="G3306" s="3" t="s">
        <v>90</v>
      </c>
      <c r="H3306" s="3" t="s">
        <v>91</v>
      </c>
      <c r="I3306" s="3" t="s">
        <v>120</v>
      </c>
      <c r="J3306" s="3" t="s">
        <v>56</v>
      </c>
      <c r="K3306" s="3">
        <v>48</v>
      </c>
      <c r="L3306" s="3" t="s">
        <v>151</v>
      </c>
      <c r="M3306" s="3" t="str">
        <f>IF(shopping_behavior_updated[[#This Row],[Subscription Status]]="","desconocido",shopping_behavior_updated[[#This Row],[Subscription Status]])</f>
        <v>No</v>
      </c>
      <c r="N3306" s="3" t="s">
        <v>44</v>
      </c>
      <c r="O3306" s="3" t="s">
        <v>151</v>
      </c>
      <c r="P3306" s="3" t="s">
        <v>151</v>
      </c>
      <c r="Q3306" s="3">
        <v>36</v>
      </c>
      <c r="R3306" s="3" t="s">
        <v>74</v>
      </c>
      <c r="S3306" s="3" t="s">
        <v>96</v>
      </c>
      <c r="T3306" s="3">
        <f>COUNTBLANK(shopping_behavior_updated[Customer ID])</f>
        <v>0</v>
      </c>
      <c r="U3306" s="3">
        <f>IF(IFERROR(VLOOKUP(shopping_behavior_updated[[#This Row],[Customer ID]],A3307:$A$3902,1,FALSE),0),1,0)</f>
        <v>0</v>
      </c>
    </row>
    <row r="3307" spans="1:21" x14ac:dyDescent="0.2">
      <c r="A3307" s="3">
        <v>3306</v>
      </c>
      <c r="B3307" s="3">
        <v>34</v>
      </c>
      <c r="C3307" s="3" t="s">
        <v>152</v>
      </c>
      <c r="D3307" s="3" t="s">
        <v>103</v>
      </c>
      <c r="E3307" s="3" t="s">
        <v>20</v>
      </c>
      <c r="F3307" s="3">
        <v>41</v>
      </c>
      <c r="G3307" s="3" t="s">
        <v>144</v>
      </c>
      <c r="H3307" s="3" t="s">
        <v>22</v>
      </c>
      <c r="I3307" s="3" t="s">
        <v>108</v>
      </c>
      <c r="J3307" s="3" t="s">
        <v>52</v>
      </c>
      <c r="K3307" s="3">
        <v>49</v>
      </c>
      <c r="L3307" s="3" t="s">
        <v>151</v>
      </c>
      <c r="M3307" s="3" t="str">
        <f>IF(shopping_behavior_updated[[#This Row],[Subscription Status]]="","desconocido",shopping_behavior_updated[[#This Row],[Subscription Status]])</f>
        <v>No</v>
      </c>
      <c r="N3307" s="3" t="s">
        <v>53</v>
      </c>
      <c r="O3307" s="3" t="s">
        <v>151</v>
      </c>
      <c r="P3307" s="3" t="s">
        <v>151</v>
      </c>
      <c r="Q3307" s="3">
        <v>31</v>
      </c>
      <c r="R3307" s="3" t="s">
        <v>45</v>
      </c>
      <c r="S3307" s="3" t="s">
        <v>75</v>
      </c>
      <c r="T3307" s="3">
        <f>COUNTBLANK(shopping_behavior_updated[Customer ID])</f>
        <v>0</v>
      </c>
      <c r="U3307" s="3">
        <f>IF(IFERROR(VLOOKUP(shopping_behavior_updated[[#This Row],[Customer ID]],A3308:$A$3902,1,FALSE),0),1,0)</f>
        <v>0</v>
      </c>
    </row>
    <row r="3308" spans="1:21" x14ac:dyDescent="0.2">
      <c r="A3308" s="3">
        <v>3307</v>
      </c>
      <c r="B3308" s="3">
        <v>63</v>
      </c>
      <c r="C3308" s="3" t="s">
        <v>152</v>
      </c>
      <c r="D3308" s="3" t="s">
        <v>101</v>
      </c>
      <c r="E3308" s="3" t="s">
        <v>62</v>
      </c>
      <c r="F3308" s="3">
        <v>39</v>
      </c>
      <c r="G3308" s="3" t="s">
        <v>111</v>
      </c>
      <c r="H3308" s="3" t="s">
        <v>22</v>
      </c>
      <c r="I3308" s="3" t="s">
        <v>120</v>
      </c>
      <c r="J3308" s="3" t="s">
        <v>52</v>
      </c>
      <c r="K3308" s="3">
        <v>36</v>
      </c>
      <c r="L3308" s="3" t="s">
        <v>151</v>
      </c>
      <c r="M3308" s="3" t="str">
        <f>IF(shopping_behavior_updated[[#This Row],[Subscription Status]]="","desconocido",shopping_behavior_updated[[#This Row],[Subscription Status]])</f>
        <v>No</v>
      </c>
      <c r="N3308" s="3" t="s">
        <v>73</v>
      </c>
      <c r="O3308" s="3" t="s">
        <v>151</v>
      </c>
      <c r="P3308" s="3" t="s">
        <v>151</v>
      </c>
      <c r="Q3308" s="3">
        <v>6</v>
      </c>
      <c r="R3308" s="3" t="s">
        <v>27</v>
      </c>
      <c r="S3308" s="3" t="s">
        <v>28</v>
      </c>
      <c r="T3308" s="3">
        <f>COUNTBLANK(shopping_behavior_updated[Customer ID])</f>
        <v>0</v>
      </c>
      <c r="U3308" s="3">
        <f>IF(IFERROR(VLOOKUP(shopping_behavior_updated[[#This Row],[Customer ID]],A3309:$A$3902,1,FALSE),0),1,0)</f>
        <v>0</v>
      </c>
    </row>
    <row r="3309" spans="1:21" x14ac:dyDescent="0.2">
      <c r="A3309" s="3">
        <v>3308</v>
      </c>
      <c r="B3309" s="3">
        <v>18</v>
      </c>
      <c r="C3309" s="3" t="s">
        <v>152</v>
      </c>
      <c r="D3309" s="3" t="s">
        <v>118</v>
      </c>
      <c r="E3309" s="3" t="s">
        <v>66</v>
      </c>
      <c r="F3309" s="3">
        <v>36</v>
      </c>
      <c r="G3309" s="3" t="s">
        <v>137</v>
      </c>
      <c r="H3309" s="3" t="s">
        <v>35</v>
      </c>
      <c r="I3309" s="3" t="s">
        <v>95</v>
      </c>
      <c r="J3309" s="3" t="s">
        <v>24</v>
      </c>
      <c r="K3309" s="3">
        <v>4</v>
      </c>
      <c r="L3309" s="3" t="s">
        <v>151</v>
      </c>
      <c r="M3309" s="3" t="str">
        <f>IF(shopping_behavior_updated[[#This Row],[Subscription Status]]="","desconocido",shopping_behavior_updated[[#This Row],[Subscription Status]])</f>
        <v>No</v>
      </c>
      <c r="N3309" s="3" t="s">
        <v>73</v>
      </c>
      <c r="O3309" s="3" t="s">
        <v>151</v>
      </c>
      <c r="P3309" s="3" t="s">
        <v>151</v>
      </c>
      <c r="Q3309" s="3">
        <v>1</v>
      </c>
      <c r="R3309" s="3" t="s">
        <v>32</v>
      </c>
      <c r="S3309" s="3" t="s">
        <v>87</v>
      </c>
      <c r="T3309" s="3">
        <f>COUNTBLANK(shopping_behavior_updated[Customer ID])</f>
        <v>0</v>
      </c>
      <c r="U3309" s="3">
        <f>IF(IFERROR(VLOOKUP(shopping_behavior_updated[[#This Row],[Customer ID]],A3310:$A$3902,1,FALSE),0),1,0)</f>
        <v>0</v>
      </c>
    </row>
    <row r="3310" spans="1:21" x14ac:dyDescent="0.2">
      <c r="A3310" s="3">
        <v>3309</v>
      </c>
      <c r="B3310" s="3">
        <v>55</v>
      </c>
      <c r="C3310" s="3" t="s">
        <v>152</v>
      </c>
      <c r="D3310" s="3" t="s">
        <v>33</v>
      </c>
      <c r="E3310" s="3" t="s">
        <v>20</v>
      </c>
      <c r="F3310" s="3">
        <v>70</v>
      </c>
      <c r="G3310" s="3" t="s">
        <v>139</v>
      </c>
      <c r="H3310" s="3" t="s">
        <v>43</v>
      </c>
      <c r="I3310" s="3" t="s">
        <v>68</v>
      </c>
      <c r="J3310" s="3" t="s">
        <v>56</v>
      </c>
      <c r="K3310" s="3">
        <v>26</v>
      </c>
      <c r="L3310" s="3" t="s">
        <v>151</v>
      </c>
      <c r="M3310" s="3" t="str">
        <f>IF(shopping_behavior_updated[[#This Row],[Subscription Status]]="","desconocido",shopping_behavior_updated[[#This Row],[Subscription Status]])</f>
        <v>No</v>
      </c>
      <c r="N3310" s="3" t="s">
        <v>26</v>
      </c>
      <c r="O3310" s="3" t="s">
        <v>151</v>
      </c>
      <c r="P3310" s="3" t="s">
        <v>151</v>
      </c>
      <c r="Q3310" s="3">
        <v>29</v>
      </c>
      <c r="R3310" s="3" t="s">
        <v>32</v>
      </c>
      <c r="S3310" s="3" t="s">
        <v>87</v>
      </c>
      <c r="T3310" s="3">
        <f>COUNTBLANK(shopping_behavior_updated[Customer ID])</f>
        <v>0</v>
      </c>
      <c r="U3310" s="3">
        <f>IF(IFERROR(VLOOKUP(shopping_behavior_updated[[#This Row],[Customer ID]],A3311:$A$3902,1,FALSE),0),1,0)</f>
        <v>0</v>
      </c>
    </row>
    <row r="3311" spans="1:21" x14ac:dyDescent="0.2">
      <c r="A3311" s="3">
        <v>3310</v>
      </c>
      <c r="B3311" s="3">
        <v>48</v>
      </c>
      <c r="C3311" s="3" t="s">
        <v>152</v>
      </c>
      <c r="D3311" s="3" t="s">
        <v>65</v>
      </c>
      <c r="E3311" s="3" t="s">
        <v>66</v>
      </c>
      <c r="F3311" s="3">
        <v>47</v>
      </c>
      <c r="G3311" s="3" t="s">
        <v>34</v>
      </c>
      <c r="H3311" s="3" t="s">
        <v>43</v>
      </c>
      <c r="I3311" s="3" t="s">
        <v>143</v>
      </c>
      <c r="J3311" s="3" t="s">
        <v>52</v>
      </c>
      <c r="K3311" s="3">
        <v>31</v>
      </c>
      <c r="L3311" s="3" t="s">
        <v>151</v>
      </c>
      <c r="M3311" s="3" t="str">
        <f>IF(shopping_behavior_updated[[#This Row],[Subscription Status]]="","desconocido",shopping_behavior_updated[[#This Row],[Subscription Status]])</f>
        <v>No</v>
      </c>
      <c r="N3311" s="3" t="s">
        <v>73</v>
      </c>
      <c r="O3311" s="3" t="s">
        <v>151</v>
      </c>
      <c r="P3311" s="3" t="s">
        <v>151</v>
      </c>
      <c r="Q3311" s="3">
        <v>19</v>
      </c>
      <c r="R3311" s="3" t="s">
        <v>45</v>
      </c>
      <c r="S3311" s="3" t="s">
        <v>87</v>
      </c>
      <c r="T3311" s="3">
        <f>COUNTBLANK(shopping_behavior_updated[Customer ID])</f>
        <v>0</v>
      </c>
      <c r="U3311" s="3">
        <f>IF(IFERROR(VLOOKUP(shopping_behavior_updated[[#This Row],[Customer ID]],A3312:$A$3902,1,FALSE),0),1,0)</f>
        <v>0</v>
      </c>
    </row>
    <row r="3312" spans="1:21" x14ac:dyDescent="0.2">
      <c r="A3312" s="3">
        <v>3311</v>
      </c>
      <c r="B3312" s="3">
        <v>45</v>
      </c>
      <c r="C3312" s="3" t="s">
        <v>152</v>
      </c>
      <c r="D3312" s="3" t="s">
        <v>101</v>
      </c>
      <c r="E3312" s="3" t="s">
        <v>62</v>
      </c>
      <c r="F3312" s="3">
        <v>27</v>
      </c>
      <c r="G3312" s="3" t="s">
        <v>145</v>
      </c>
      <c r="H3312" s="3" t="s">
        <v>43</v>
      </c>
      <c r="I3312" s="3" t="s">
        <v>68</v>
      </c>
      <c r="J3312" s="3" t="s">
        <v>24</v>
      </c>
      <c r="K3312" s="3">
        <v>36</v>
      </c>
      <c r="L3312" s="3" t="s">
        <v>151</v>
      </c>
      <c r="M3312" s="3" t="str">
        <f>IF(shopping_behavior_updated[[#This Row],[Subscription Status]]="","desconocido",shopping_behavior_updated[[#This Row],[Subscription Status]])</f>
        <v>No</v>
      </c>
      <c r="N3312" s="3" t="s">
        <v>37</v>
      </c>
      <c r="O3312" s="3" t="s">
        <v>151</v>
      </c>
      <c r="P3312" s="3" t="s">
        <v>151</v>
      </c>
      <c r="Q3312" s="3">
        <v>12</v>
      </c>
      <c r="R3312" s="3" t="s">
        <v>45</v>
      </c>
      <c r="S3312" s="3" t="s">
        <v>28</v>
      </c>
      <c r="T3312" s="3">
        <f>COUNTBLANK(shopping_behavior_updated[Customer ID])</f>
        <v>0</v>
      </c>
      <c r="U3312" s="3">
        <f>IF(IFERROR(VLOOKUP(shopping_behavior_updated[[#This Row],[Customer ID]],A3313:$A$3902,1,FALSE),0),1,0)</f>
        <v>0</v>
      </c>
    </row>
    <row r="3313" spans="1:21" x14ac:dyDescent="0.2">
      <c r="A3313" s="3">
        <v>3312</v>
      </c>
      <c r="B3313" s="3">
        <v>29</v>
      </c>
      <c r="C3313" s="3" t="s">
        <v>152</v>
      </c>
      <c r="D3313" s="3" t="s">
        <v>123</v>
      </c>
      <c r="E3313" s="3" t="s">
        <v>66</v>
      </c>
      <c r="F3313" s="3">
        <v>52</v>
      </c>
      <c r="G3313" s="3" t="s">
        <v>102</v>
      </c>
      <c r="H3313" s="3" t="s">
        <v>22</v>
      </c>
      <c r="I3313" s="3" t="s">
        <v>143</v>
      </c>
      <c r="J3313" s="3" t="s">
        <v>52</v>
      </c>
      <c r="K3313" s="3">
        <v>4</v>
      </c>
      <c r="L3313" s="3" t="s">
        <v>151</v>
      </c>
      <c r="M3313" s="3" t="str">
        <f>IF(shopping_behavior_updated[[#This Row],[Subscription Status]]="","desconocido",shopping_behavior_updated[[#This Row],[Subscription Status]])</f>
        <v>No</v>
      </c>
      <c r="N3313" s="3" t="s">
        <v>26</v>
      </c>
      <c r="O3313" s="3" t="s">
        <v>151</v>
      </c>
      <c r="P3313" s="3" t="s">
        <v>151</v>
      </c>
      <c r="Q3313" s="3">
        <v>18</v>
      </c>
      <c r="R3313" s="3" t="s">
        <v>74</v>
      </c>
      <c r="S3313" s="3" t="s">
        <v>48</v>
      </c>
      <c r="T3313" s="3">
        <f>COUNTBLANK(shopping_behavior_updated[Customer ID])</f>
        <v>0</v>
      </c>
      <c r="U3313" s="3">
        <f>IF(IFERROR(VLOOKUP(shopping_behavior_updated[[#This Row],[Customer ID]],A3314:$A$3902,1,FALSE),0),1,0)</f>
        <v>0</v>
      </c>
    </row>
    <row r="3314" spans="1:21" x14ac:dyDescent="0.2">
      <c r="A3314" s="3">
        <v>3313</v>
      </c>
      <c r="B3314" s="3">
        <v>55</v>
      </c>
      <c r="C3314" s="3" t="s">
        <v>152</v>
      </c>
      <c r="D3314" s="3" t="s">
        <v>49</v>
      </c>
      <c r="E3314" s="3" t="s">
        <v>41</v>
      </c>
      <c r="F3314" s="3">
        <v>75</v>
      </c>
      <c r="G3314" s="3" t="s">
        <v>59</v>
      </c>
      <c r="H3314" s="3" t="s">
        <v>22</v>
      </c>
      <c r="I3314" s="3" t="s">
        <v>93</v>
      </c>
      <c r="J3314" s="3" t="s">
        <v>52</v>
      </c>
      <c r="K3314" s="3">
        <v>39</v>
      </c>
      <c r="L3314" s="3" t="s">
        <v>151</v>
      </c>
      <c r="M3314" s="3" t="str">
        <f>IF(shopping_behavior_updated[[#This Row],[Subscription Status]]="","desconocido",shopping_behavior_updated[[#This Row],[Subscription Status]])</f>
        <v>No</v>
      </c>
      <c r="N3314" s="3" t="s">
        <v>44</v>
      </c>
      <c r="O3314" s="3" t="s">
        <v>151</v>
      </c>
      <c r="P3314" s="3" t="s">
        <v>151</v>
      </c>
      <c r="Q3314" s="3">
        <v>45</v>
      </c>
      <c r="R3314" s="3" t="s">
        <v>32</v>
      </c>
      <c r="S3314" s="3" t="s">
        <v>57</v>
      </c>
      <c r="T3314" s="3">
        <f>COUNTBLANK(shopping_behavior_updated[Customer ID])</f>
        <v>0</v>
      </c>
      <c r="U3314" s="3">
        <f>IF(IFERROR(VLOOKUP(shopping_behavior_updated[[#This Row],[Customer ID]],A3315:$A$3902,1,FALSE),0),1,0)</f>
        <v>0</v>
      </c>
    </row>
    <row r="3315" spans="1:21" x14ac:dyDescent="0.2">
      <c r="A3315" s="3">
        <v>3314</v>
      </c>
      <c r="B3315" s="3">
        <v>55</v>
      </c>
      <c r="C3315" s="3" t="s">
        <v>152</v>
      </c>
      <c r="D3315" s="3" t="s">
        <v>123</v>
      </c>
      <c r="E3315" s="3" t="s">
        <v>66</v>
      </c>
      <c r="F3315" s="3">
        <v>30</v>
      </c>
      <c r="G3315" s="3" t="s">
        <v>110</v>
      </c>
      <c r="H3315" s="3" t="s">
        <v>91</v>
      </c>
      <c r="I3315" s="3" t="s">
        <v>93</v>
      </c>
      <c r="J3315" s="3" t="s">
        <v>56</v>
      </c>
      <c r="K3315" s="3">
        <v>39</v>
      </c>
      <c r="L3315" s="3" t="s">
        <v>151</v>
      </c>
      <c r="M3315" s="3" t="str">
        <f>IF(shopping_behavior_updated[[#This Row],[Subscription Status]]="","desconocido",shopping_behavior_updated[[#This Row],[Subscription Status]])</f>
        <v>No</v>
      </c>
      <c r="N3315" s="3" t="s">
        <v>26</v>
      </c>
      <c r="O3315" s="3" t="s">
        <v>151</v>
      </c>
      <c r="P3315" s="3" t="s">
        <v>151</v>
      </c>
      <c r="Q3315" s="3">
        <v>45</v>
      </c>
      <c r="R3315" s="3" t="s">
        <v>38</v>
      </c>
      <c r="S3315" s="3" t="s">
        <v>87</v>
      </c>
      <c r="T3315" s="3">
        <f>COUNTBLANK(shopping_behavior_updated[Customer ID])</f>
        <v>0</v>
      </c>
      <c r="U3315" s="3">
        <f>IF(IFERROR(VLOOKUP(shopping_behavior_updated[[#This Row],[Customer ID]],A3316:$A$3902,1,FALSE),0),1,0)</f>
        <v>0</v>
      </c>
    </row>
    <row r="3316" spans="1:21" x14ac:dyDescent="0.2">
      <c r="A3316" s="3">
        <v>3315</v>
      </c>
      <c r="B3316" s="3">
        <v>55</v>
      </c>
      <c r="C3316" s="3" t="s">
        <v>152</v>
      </c>
      <c r="D3316" s="3" t="s">
        <v>124</v>
      </c>
      <c r="E3316" s="3" t="s">
        <v>20</v>
      </c>
      <c r="F3316" s="3">
        <v>94</v>
      </c>
      <c r="G3316" s="3" t="s">
        <v>110</v>
      </c>
      <c r="H3316" s="3" t="s">
        <v>43</v>
      </c>
      <c r="I3316" s="3" t="s">
        <v>82</v>
      </c>
      <c r="J3316" s="3" t="s">
        <v>36</v>
      </c>
      <c r="K3316" s="3">
        <v>33</v>
      </c>
      <c r="L3316" s="3" t="s">
        <v>151</v>
      </c>
      <c r="M3316" s="3" t="str">
        <f>IF(shopping_behavior_updated[[#This Row],[Subscription Status]]="","desconocido",shopping_behavior_updated[[#This Row],[Subscription Status]])</f>
        <v>No</v>
      </c>
      <c r="N3316" s="3" t="s">
        <v>53</v>
      </c>
      <c r="O3316" s="3" t="s">
        <v>151</v>
      </c>
      <c r="P3316" s="3" t="s">
        <v>151</v>
      </c>
      <c r="Q3316" s="3">
        <v>8</v>
      </c>
      <c r="R3316" s="3" t="s">
        <v>38</v>
      </c>
      <c r="S3316" s="3" t="s">
        <v>57</v>
      </c>
      <c r="T3316" s="3">
        <f>COUNTBLANK(shopping_behavior_updated[Customer ID])</f>
        <v>0</v>
      </c>
      <c r="U3316" s="3">
        <f>IF(IFERROR(VLOOKUP(shopping_behavior_updated[[#This Row],[Customer ID]],A3317:$A$3902,1,FALSE),0),1,0)</f>
        <v>0</v>
      </c>
    </row>
    <row r="3317" spans="1:21" x14ac:dyDescent="0.2">
      <c r="A3317" s="3">
        <v>3316</v>
      </c>
      <c r="B3317" s="3">
        <v>48</v>
      </c>
      <c r="C3317" s="3" t="s">
        <v>152</v>
      </c>
      <c r="D3317" s="3" t="s">
        <v>118</v>
      </c>
      <c r="E3317" s="3" t="s">
        <v>66</v>
      </c>
      <c r="F3317" s="3">
        <v>68</v>
      </c>
      <c r="G3317" s="3" t="s">
        <v>21</v>
      </c>
      <c r="H3317" s="3" t="s">
        <v>35</v>
      </c>
      <c r="I3317" s="3" t="s">
        <v>79</v>
      </c>
      <c r="J3317" s="3" t="s">
        <v>52</v>
      </c>
      <c r="K3317" s="3">
        <v>29</v>
      </c>
      <c r="L3317" s="3" t="s">
        <v>151</v>
      </c>
      <c r="M3317" s="3" t="str">
        <f>IF(shopping_behavior_updated[[#This Row],[Subscription Status]]="","desconocido",shopping_behavior_updated[[#This Row],[Subscription Status]])</f>
        <v>No</v>
      </c>
      <c r="N3317" s="3" t="s">
        <v>53</v>
      </c>
      <c r="O3317" s="3" t="s">
        <v>151</v>
      </c>
      <c r="P3317" s="3" t="s">
        <v>151</v>
      </c>
      <c r="Q3317" s="3">
        <v>4</v>
      </c>
      <c r="R3317" s="3" t="s">
        <v>45</v>
      </c>
      <c r="S3317" s="3" t="s">
        <v>96</v>
      </c>
      <c r="T3317" s="3">
        <f>COUNTBLANK(shopping_behavior_updated[Customer ID])</f>
        <v>0</v>
      </c>
      <c r="U3317" s="3">
        <f>IF(IFERROR(VLOOKUP(shopping_behavior_updated[[#This Row],[Customer ID]],A3318:$A$3902,1,FALSE),0),1,0)</f>
        <v>0</v>
      </c>
    </row>
    <row r="3318" spans="1:21" x14ac:dyDescent="0.2">
      <c r="A3318" s="3">
        <v>3317</v>
      </c>
      <c r="B3318" s="3">
        <v>42</v>
      </c>
      <c r="C3318" s="3" t="s">
        <v>152</v>
      </c>
      <c r="D3318" s="3" t="s">
        <v>124</v>
      </c>
      <c r="E3318" s="3" t="s">
        <v>20</v>
      </c>
      <c r="F3318" s="3">
        <v>45</v>
      </c>
      <c r="G3318" s="3" t="s">
        <v>129</v>
      </c>
      <c r="H3318" s="3" t="s">
        <v>43</v>
      </c>
      <c r="I3318" s="3" t="s">
        <v>77</v>
      </c>
      <c r="J3318" s="3" t="s">
        <v>52</v>
      </c>
      <c r="K3318" s="3">
        <v>31</v>
      </c>
      <c r="L3318" s="3" t="s">
        <v>151</v>
      </c>
      <c r="M3318" s="3" t="str">
        <f>IF(shopping_behavior_updated[[#This Row],[Subscription Status]]="","desconocido",shopping_behavior_updated[[#This Row],[Subscription Status]])</f>
        <v>No</v>
      </c>
      <c r="N3318" s="3" t="s">
        <v>37</v>
      </c>
      <c r="O3318" s="3" t="s">
        <v>151</v>
      </c>
      <c r="P3318" s="3" t="s">
        <v>151</v>
      </c>
      <c r="Q3318" s="3">
        <v>5</v>
      </c>
      <c r="R3318" s="3" t="s">
        <v>85</v>
      </c>
      <c r="S3318" s="3" t="s">
        <v>28</v>
      </c>
      <c r="T3318" s="3">
        <f>COUNTBLANK(shopping_behavior_updated[Customer ID])</f>
        <v>0</v>
      </c>
      <c r="U3318" s="3">
        <f>IF(IFERROR(VLOOKUP(shopping_behavior_updated[[#This Row],[Customer ID]],A3319:$A$3902,1,FALSE),0),1,0)</f>
        <v>0</v>
      </c>
    </row>
    <row r="3319" spans="1:21" x14ac:dyDescent="0.2">
      <c r="A3319" s="3">
        <v>3318</v>
      </c>
      <c r="B3319" s="3">
        <v>21</v>
      </c>
      <c r="C3319" s="3" t="s">
        <v>152</v>
      </c>
      <c r="D3319" s="3" t="s">
        <v>123</v>
      </c>
      <c r="E3319" s="3" t="s">
        <v>66</v>
      </c>
      <c r="F3319" s="3">
        <v>67</v>
      </c>
      <c r="G3319" s="3" t="s">
        <v>97</v>
      </c>
      <c r="H3319" s="3" t="s">
        <v>91</v>
      </c>
      <c r="I3319" s="3" t="s">
        <v>68</v>
      </c>
      <c r="J3319" s="3" t="s">
        <v>52</v>
      </c>
      <c r="K3319" s="3">
        <v>47</v>
      </c>
      <c r="L3319" s="3" t="s">
        <v>151</v>
      </c>
      <c r="M3319" s="3" t="str">
        <f>IF(shopping_behavior_updated[[#This Row],[Subscription Status]]="","desconocido",shopping_behavior_updated[[#This Row],[Subscription Status]])</f>
        <v>No</v>
      </c>
      <c r="N3319" s="3" t="s">
        <v>53</v>
      </c>
      <c r="O3319" s="3" t="s">
        <v>151</v>
      </c>
      <c r="P3319" s="3" t="s">
        <v>151</v>
      </c>
      <c r="Q3319" s="3">
        <v>30</v>
      </c>
      <c r="R3319" s="3" t="s">
        <v>32</v>
      </c>
      <c r="S3319" s="3" t="s">
        <v>57</v>
      </c>
      <c r="T3319" s="3">
        <f>COUNTBLANK(shopping_behavior_updated[Customer ID])</f>
        <v>0</v>
      </c>
      <c r="U3319" s="3">
        <f>IF(IFERROR(VLOOKUP(shopping_behavior_updated[[#This Row],[Customer ID]],A3320:$A$3902,1,FALSE),0),1,0)</f>
        <v>0</v>
      </c>
    </row>
    <row r="3320" spans="1:21" x14ac:dyDescent="0.2">
      <c r="A3320" s="3">
        <v>3319</v>
      </c>
      <c r="B3320" s="3">
        <v>45</v>
      </c>
      <c r="C3320" s="3" t="s">
        <v>152</v>
      </c>
      <c r="D3320" s="3" t="s">
        <v>101</v>
      </c>
      <c r="E3320" s="3" t="s">
        <v>62</v>
      </c>
      <c r="F3320" s="3">
        <v>46</v>
      </c>
      <c r="G3320" s="3" t="s">
        <v>113</v>
      </c>
      <c r="H3320" s="3" t="s">
        <v>43</v>
      </c>
      <c r="I3320" s="3" t="s">
        <v>77</v>
      </c>
      <c r="J3320" s="3" t="s">
        <v>52</v>
      </c>
      <c r="K3320" s="3">
        <v>39</v>
      </c>
      <c r="L3320" s="3" t="s">
        <v>151</v>
      </c>
      <c r="M3320" s="3" t="str">
        <f>IF(shopping_behavior_updated[[#This Row],[Subscription Status]]="","desconocido",shopping_behavior_updated[[#This Row],[Subscription Status]])</f>
        <v>No</v>
      </c>
      <c r="N3320" s="3" t="s">
        <v>37</v>
      </c>
      <c r="O3320" s="3" t="s">
        <v>151</v>
      </c>
      <c r="P3320" s="3" t="s">
        <v>151</v>
      </c>
      <c r="Q3320" s="3">
        <v>15</v>
      </c>
      <c r="R3320" s="3" t="s">
        <v>45</v>
      </c>
      <c r="S3320" s="3" t="s">
        <v>87</v>
      </c>
      <c r="T3320" s="3">
        <f>COUNTBLANK(shopping_behavior_updated[Customer ID])</f>
        <v>0</v>
      </c>
      <c r="U3320" s="3">
        <f>IF(IFERROR(VLOOKUP(shopping_behavior_updated[[#This Row],[Customer ID]],A3321:$A$3902,1,FALSE),0),1,0)</f>
        <v>0</v>
      </c>
    </row>
    <row r="3321" spans="1:21" x14ac:dyDescent="0.2">
      <c r="A3321" s="3">
        <v>3320</v>
      </c>
      <c r="B3321" s="3">
        <v>23</v>
      </c>
      <c r="C3321" s="3" t="s">
        <v>152</v>
      </c>
      <c r="D3321" s="3" t="s">
        <v>58</v>
      </c>
      <c r="E3321" s="3" t="s">
        <v>20</v>
      </c>
      <c r="F3321" s="3">
        <v>31</v>
      </c>
      <c r="G3321" s="3" t="s">
        <v>113</v>
      </c>
      <c r="H3321" s="3" t="s">
        <v>43</v>
      </c>
      <c r="I3321" s="3" t="s">
        <v>125</v>
      </c>
      <c r="J3321" s="3" t="s">
        <v>52</v>
      </c>
      <c r="K3321" s="3">
        <v>43</v>
      </c>
      <c r="L3321" s="3" t="s">
        <v>151</v>
      </c>
      <c r="M3321" s="3" t="str">
        <f>IF(shopping_behavior_updated[[#This Row],[Subscription Status]]="","desconocido",shopping_behavior_updated[[#This Row],[Subscription Status]])</f>
        <v>No</v>
      </c>
      <c r="N3321" s="3" t="s">
        <v>44</v>
      </c>
      <c r="O3321" s="3" t="s">
        <v>151</v>
      </c>
      <c r="P3321" s="3" t="s">
        <v>151</v>
      </c>
      <c r="Q3321" s="3">
        <v>17</v>
      </c>
      <c r="R3321" s="3" t="s">
        <v>38</v>
      </c>
      <c r="S3321" s="3" t="s">
        <v>96</v>
      </c>
      <c r="T3321" s="3">
        <f>COUNTBLANK(shopping_behavior_updated[Customer ID])</f>
        <v>0</v>
      </c>
      <c r="U3321" s="3">
        <f>IF(IFERROR(VLOOKUP(shopping_behavior_updated[[#This Row],[Customer ID]],A3322:$A$3902,1,FALSE),0),1,0)</f>
        <v>0</v>
      </c>
    </row>
    <row r="3322" spans="1:21" x14ac:dyDescent="0.2">
      <c r="A3322" s="3">
        <v>3321</v>
      </c>
      <c r="B3322" s="3">
        <v>66</v>
      </c>
      <c r="C3322" s="3" t="s">
        <v>152</v>
      </c>
      <c r="D3322" s="3" t="s">
        <v>19</v>
      </c>
      <c r="E3322" s="3" t="s">
        <v>20</v>
      </c>
      <c r="F3322" s="3">
        <v>44</v>
      </c>
      <c r="G3322" s="3" t="s">
        <v>114</v>
      </c>
      <c r="H3322" s="3" t="s">
        <v>91</v>
      </c>
      <c r="I3322" s="3" t="s">
        <v>64</v>
      </c>
      <c r="J3322" s="3" t="s">
        <v>56</v>
      </c>
      <c r="K3322" s="3">
        <v>42</v>
      </c>
      <c r="L3322" s="3" t="s">
        <v>151</v>
      </c>
      <c r="M3322" s="3" t="str">
        <f>IF(shopping_behavior_updated[[#This Row],[Subscription Status]]="","desconocido",shopping_behavior_updated[[#This Row],[Subscription Status]])</f>
        <v>No</v>
      </c>
      <c r="N3322" s="3" t="s">
        <v>69</v>
      </c>
      <c r="O3322" s="3" t="s">
        <v>151</v>
      </c>
      <c r="P3322" s="3" t="s">
        <v>151</v>
      </c>
      <c r="Q3322" s="3">
        <v>45</v>
      </c>
      <c r="R3322" s="3" t="s">
        <v>32</v>
      </c>
      <c r="S3322" s="3" t="s">
        <v>96</v>
      </c>
      <c r="T3322" s="3">
        <f>COUNTBLANK(shopping_behavior_updated[Customer ID])</f>
        <v>0</v>
      </c>
      <c r="U3322" s="3">
        <f>IF(IFERROR(VLOOKUP(shopping_behavior_updated[[#This Row],[Customer ID]],A3323:$A$3902,1,FALSE),0),1,0)</f>
        <v>0</v>
      </c>
    </row>
    <row r="3323" spans="1:21" x14ac:dyDescent="0.2">
      <c r="A3323" s="3">
        <v>3322</v>
      </c>
      <c r="B3323" s="3">
        <v>32</v>
      </c>
      <c r="C3323" s="3" t="s">
        <v>152</v>
      </c>
      <c r="D3323" s="3" t="s">
        <v>61</v>
      </c>
      <c r="E3323" s="3" t="s">
        <v>62</v>
      </c>
      <c r="F3323" s="3">
        <v>100</v>
      </c>
      <c r="G3323" s="3" t="s">
        <v>30</v>
      </c>
      <c r="H3323" s="3" t="s">
        <v>35</v>
      </c>
      <c r="I3323" s="3" t="s">
        <v>60</v>
      </c>
      <c r="J3323" s="3" t="s">
        <v>24</v>
      </c>
      <c r="K3323" s="3">
        <v>43</v>
      </c>
      <c r="L3323" s="3" t="s">
        <v>151</v>
      </c>
      <c r="M3323" s="3" t="str">
        <f>IF(shopping_behavior_updated[[#This Row],[Subscription Status]]="","desconocido",shopping_behavior_updated[[#This Row],[Subscription Status]])</f>
        <v>No</v>
      </c>
      <c r="N3323" s="3" t="s">
        <v>44</v>
      </c>
      <c r="O3323" s="3" t="s">
        <v>151</v>
      </c>
      <c r="P3323" s="3" t="s">
        <v>151</v>
      </c>
      <c r="Q3323" s="3">
        <v>3</v>
      </c>
      <c r="R3323" s="3" t="s">
        <v>27</v>
      </c>
      <c r="S3323" s="3" t="s">
        <v>48</v>
      </c>
      <c r="T3323" s="3">
        <f>COUNTBLANK(shopping_behavior_updated[Customer ID])</f>
        <v>0</v>
      </c>
      <c r="U3323" s="3">
        <f>IF(IFERROR(VLOOKUP(shopping_behavior_updated[[#This Row],[Customer ID]],A3324:$A$3902,1,FALSE),0),1,0)</f>
        <v>0</v>
      </c>
    </row>
    <row r="3324" spans="1:21" x14ac:dyDescent="0.2">
      <c r="A3324" s="3">
        <v>3323</v>
      </c>
      <c r="B3324" s="3">
        <v>52</v>
      </c>
      <c r="C3324" s="3" t="s">
        <v>152</v>
      </c>
      <c r="D3324" s="3" t="s">
        <v>29</v>
      </c>
      <c r="E3324" s="3" t="s">
        <v>20</v>
      </c>
      <c r="F3324" s="3">
        <v>92</v>
      </c>
      <c r="G3324" s="3" t="s">
        <v>115</v>
      </c>
      <c r="H3324" s="3" t="s">
        <v>91</v>
      </c>
      <c r="I3324" s="3" t="s">
        <v>120</v>
      </c>
      <c r="J3324" s="3" t="s">
        <v>24</v>
      </c>
      <c r="K3324" s="3">
        <v>46</v>
      </c>
      <c r="L3324" s="3" t="s">
        <v>151</v>
      </c>
      <c r="M3324" s="3" t="str">
        <f>IF(shopping_behavior_updated[[#This Row],[Subscription Status]]="","desconocido",shopping_behavior_updated[[#This Row],[Subscription Status]])</f>
        <v>No</v>
      </c>
      <c r="N3324" s="3" t="s">
        <v>44</v>
      </c>
      <c r="O3324" s="3" t="s">
        <v>151</v>
      </c>
      <c r="P3324" s="3" t="s">
        <v>151</v>
      </c>
      <c r="Q3324" s="3">
        <v>43</v>
      </c>
      <c r="R3324" s="3" t="s">
        <v>45</v>
      </c>
      <c r="S3324" s="3" t="s">
        <v>39</v>
      </c>
      <c r="T3324" s="3">
        <f>COUNTBLANK(shopping_behavior_updated[Customer ID])</f>
        <v>0</v>
      </c>
      <c r="U3324" s="3">
        <f>IF(IFERROR(VLOOKUP(shopping_behavior_updated[[#This Row],[Customer ID]],A3325:$A$3902,1,FALSE),0),1,0)</f>
        <v>0</v>
      </c>
    </row>
    <row r="3325" spans="1:21" x14ac:dyDescent="0.2">
      <c r="A3325" s="3">
        <v>3324</v>
      </c>
      <c r="B3325" s="3">
        <v>54</v>
      </c>
      <c r="C3325" s="3" t="s">
        <v>152</v>
      </c>
      <c r="D3325" s="3" t="s">
        <v>65</v>
      </c>
      <c r="E3325" s="3" t="s">
        <v>66</v>
      </c>
      <c r="F3325" s="3">
        <v>78</v>
      </c>
      <c r="G3325" s="3" t="s">
        <v>113</v>
      </c>
      <c r="H3325" s="3" t="s">
        <v>43</v>
      </c>
      <c r="I3325" s="3" t="s">
        <v>133</v>
      </c>
      <c r="J3325" s="3" t="s">
        <v>24</v>
      </c>
      <c r="K3325" s="3">
        <v>38</v>
      </c>
      <c r="L3325" s="3" t="s">
        <v>151</v>
      </c>
      <c r="M3325" s="3" t="str">
        <f>IF(shopping_behavior_updated[[#This Row],[Subscription Status]]="","desconocido",shopping_behavior_updated[[#This Row],[Subscription Status]])</f>
        <v>No</v>
      </c>
      <c r="N3325" s="3" t="s">
        <v>37</v>
      </c>
      <c r="O3325" s="3" t="s">
        <v>151</v>
      </c>
      <c r="P3325" s="3" t="s">
        <v>151</v>
      </c>
      <c r="Q3325" s="3">
        <v>4</v>
      </c>
      <c r="R3325" s="3" t="s">
        <v>38</v>
      </c>
      <c r="S3325" s="3" t="s">
        <v>87</v>
      </c>
      <c r="T3325" s="3">
        <f>COUNTBLANK(shopping_behavior_updated[Customer ID])</f>
        <v>0</v>
      </c>
      <c r="U3325" s="3">
        <f>IF(IFERROR(VLOOKUP(shopping_behavior_updated[[#This Row],[Customer ID]],A3326:$A$3902,1,FALSE),0),1,0)</f>
        <v>0</v>
      </c>
    </row>
    <row r="3326" spans="1:21" x14ac:dyDescent="0.2">
      <c r="A3326" s="3">
        <v>3325</v>
      </c>
      <c r="B3326" s="3">
        <v>37</v>
      </c>
      <c r="C3326" s="3" t="s">
        <v>152</v>
      </c>
      <c r="D3326" s="3" t="s">
        <v>112</v>
      </c>
      <c r="E3326" s="3" t="s">
        <v>20</v>
      </c>
      <c r="F3326" s="3">
        <v>32</v>
      </c>
      <c r="G3326" s="3" t="s">
        <v>67</v>
      </c>
      <c r="H3326" s="3" t="s">
        <v>35</v>
      </c>
      <c r="I3326" s="3" t="s">
        <v>107</v>
      </c>
      <c r="J3326" s="3" t="s">
        <v>56</v>
      </c>
      <c r="K3326" s="3">
        <v>33</v>
      </c>
      <c r="L3326" s="3" t="s">
        <v>151</v>
      </c>
      <c r="M3326" s="3" t="str">
        <f>IF(shopping_behavior_updated[[#This Row],[Subscription Status]]="","desconocido",shopping_behavior_updated[[#This Row],[Subscription Status]])</f>
        <v>No</v>
      </c>
      <c r="N3326" s="3" t="s">
        <v>53</v>
      </c>
      <c r="O3326" s="3" t="s">
        <v>151</v>
      </c>
      <c r="P3326" s="3" t="s">
        <v>151</v>
      </c>
      <c r="Q3326" s="3">
        <v>41</v>
      </c>
      <c r="R3326" s="3" t="s">
        <v>27</v>
      </c>
      <c r="S3326" s="3" t="s">
        <v>39</v>
      </c>
      <c r="T3326" s="3">
        <f>COUNTBLANK(shopping_behavior_updated[Customer ID])</f>
        <v>0</v>
      </c>
      <c r="U3326" s="3">
        <f>IF(IFERROR(VLOOKUP(shopping_behavior_updated[[#This Row],[Customer ID]],A3327:$A$3902,1,FALSE),0),1,0)</f>
        <v>0</v>
      </c>
    </row>
    <row r="3327" spans="1:21" x14ac:dyDescent="0.2">
      <c r="A3327" s="3">
        <v>3326</v>
      </c>
      <c r="B3327" s="3">
        <v>29</v>
      </c>
      <c r="C3327" s="3" t="s">
        <v>152</v>
      </c>
      <c r="D3327" s="3" t="s">
        <v>40</v>
      </c>
      <c r="E3327" s="3" t="s">
        <v>41</v>
      </c>
      <c r="F3327" s="3">
        <v>97</v>
      </c>
      <c r="G3327" s="3" t="s">
        <v>119</v>
      </c>
      <c r="H3327" s="3" t="s">
        <v>43</v>
      </c>
      <c r="I3327" s="3" t="s">
        <v>31</v>
      </c>
      <c r="J3327" s="3" t="s">
        <v>56</v>
      </c>
      <c r="K3327" s="3">
        <v>37</v>
      </c>
      <c r="L3327" s="3" t="s">
        <v>151</v>
      </c>
      <c r="M3327" s="3" t="str">
        <f>IF(shopping_behavior_updated[[#This Row],[Subscription Status]]="","desconocido",shopping_behavior_updated[[#This Row],[Subscription Status]])</f>
        <v>No</v>
      </c>
      <c r="N3327" s="3" t="s">
        <v>69</v>
      </c>
      <c r="O3327" s="3" t="s">
        <v>151</v>
      </c>
      <c r="P3327" s="3" t="s">
        <v>151</v>
      </c>
      <c r="Q3327" s="3">
        <v>16</v>
      </c>
      <c r="R3327" s="3" t="s">
        <v>27</v>
      </c>
      <c r="S3327" s="3" t="s">
        <v>87</v>
      </c>
      <c r="T3327" s="3">
        <f>COUNTBLANK(shopping_behavior_updated[Customer ID])</f>
        <v>0</v>
      </c>
      <c r="U3327" s="3">
        <f>IF(IFERROR(VLOOKUP(shopping_behavior_updated[[#This Row],[Customer ID]],A3328:$A$3902,1,FALSE),0),1,0)</f>
        <v>0</v>
      </c>
    </row>
    <row r="3328" spans="1:21" x14ac:dyDescent="0.2">
      <c r="A3328" s="3">
        <v>3327</v>
      </c>
      <c r="B3328" s="3">
        <v>47</v>
      </c>
      <c r="C3328" s="3" t="s">
        <v>152</v>
      </c>
      <c r="D3328" s="3" t="s">
        <v>142</v>
      </c>
      <c r="E3328" s="3" t="s">
        <v>66</v>
      </c>
      <c r="F3328" s="3">
        <v>95</v>
      </c>
      <c r="G3328" s="3" t="s">
        <v>113</v>
      </c>
      <c r="H3328" s="3" t="s">
        <v>43</v>
      </c>
      <c r="I3328" s="3" t="s">
        <v>135</v>
      </c>
      <c r="J3328" s="3" t="s">
        <v>52</v>
      </c>
      <c r="K3328" s="3">
        <v>43</v>
      </c>
      <c r="L3328" s="3" t="s">
        <v>151</v>
      </c>
      <c r="M3328" s="3" t="str">
        <f>IF(shopping_behavior_updated[[#This Row],[Subscription Status]]="","desconocido",shopping_behavior_updated[[#This Row],[Subscription Status]])</f>
        <v>No</v>
      </c>
      <c r="N3328" s="3" t="s">
        <v>53</v>
      </c>
      <c r="O3328" s="3" t="s">
        <v>151</v>
      </c>
      <c r="P3328" s="3" t="s">
        <v>151</v>
      </c>
      <c r="Q3328" s="3">
        <v>10</v>
      </c>
      <c r="R3328" s="3" t="s">
        <v>85</v>
      </c>
      <c r="S3328" s="3" t="s">
        <v>48</v>
      </c>
      <c r="T3328" s="3">
        <f>COUNTBLANK(shopping_behavior_updated[Customer ID])</f>
        <v>0</v>
      </c>
      <c r="U3328" s="3">
        <f>IF(IFERROR(VLOOKUP(shopping_behavior_updated[[#This Row],[Customer ID]],A3329:$A$3902,1,FALSE),0),1,0)</f>
        <v>0</v>
      </c>
    </row>
    <row r="3329" spans="1:21" x14ac:dyDescent="0.2">
      <c r="A3329" s="3">
        <v>3328</v>
      </c>
      <c r="B3329" s="3">
        <v>47</v>
      </c>
      <c r="C3329" s="3" t="s">
        <v>152</v>
      </c>
      <c r="D3329" s="3" t="s">
        <v>58</v>
      </c>
      <c r="E3329" s="3" t="s">
        <v>20</v>
      </c>
      <c r="F3329" s="3">
        <v>64</v>
      </c>
      <c r="G3329" s="3" t="s">
        <v>138</v>
      </c>
      <c r="H3329" s="3" t="s">
        <v>43</v>
      </c>
      <c r="I3329" s="3" t="s">
        <v>93</v>
      </c>
      <c r="J3329" s="3" t="s">
        <v>36</v>
      </c>
      <c r="K3329" s="3">
        <v>41</v>
      </c>
      <c r="L3329" s="3" t="s">
        <v>151</v>
      </c>
      <c r="M3329" s="3" t="str">
        <f>IF(shopping_behavior_updated[[#This Row],[Subscription Status]]="","desconocido",shopping_behavior_updated[[#This Row],[Subscription Status]])</f>
        <v>No</v>
      </c>
      <c r="N3329" s="3" t="s">
        <v>26</v>
      </c>
      <c r="O3329" s="3" t="s">
        <v>151</v>
      </c>
      <c r="P3329" s="3" t="s">
        <v>151</v>
      </c>
      <c r="Q3329" s="3">
        <v>2</v>
      </c>
      <c r="R3329" s="3" t="s">
        <v>85</v>
      </c>
      <c r="S3329" s="3" t="s">
        <v>57</v>
      </c>
      <c r="T3329" s="3">
        <f>COUNTBLANK(shopping_behavior_updated[Customer ID])</f>
        <v>0</v>
      </c>
      <c r="U3329" s="3">
        <f>IF(IFERROR(VLOOKUP(shopping_behavior_updated[[#This Row],[Customer ID]],A3330:$A$3902,1,FALSE),0),1,0)</f>
        <v>0</v>
      </c>
    </row>
    <row r="3330" spans="1:21" x14ac:dyDescent="0.2">
      <c r="A3330" s="3">
        <v>3329</v>
      </c>
      <c r="B3330" s="3">
        <v>42</v>
      </c>
      <c r="C3330" s="3" t="s">
        <v>152</v>
      </c>
      <c r="D3330" s="3" t="s">
        <v>40</v>
      </c>
      <c r="E3330" s="3" t="s">
        <v>41</v>
      </c>
      <c r="F3330" s="3">
        <v>35</v>
      </c>
      <c r="G3330" s="3" t="s">
        <v>149</v>
      </c>
      <c r="H3330" s="3" t="s">
        <v>43</v>
      </c>
      <c r="I3330" s="3" t="s">
        <v>82</v>
      </c>
      <c r="J3330" s="3" t="s">
        <v>36</v>
      </c>
      <c r="K3330" s="3">
        <v>32</v>
      </c>
      <c r="L3330" s="3" t="s">
        <v>151</v>
      </c>
      <c r="M3330" s="3" t="str">
        <f>IF(shopping_behavior_updated[[#This Row],[Subscription Status]]="","desconocido",shopping_behavior_updated[[#This Row],[Subscription Status]])</f>
        <v>No</v>
      </c>
      <c r="N3330" s="3" t="s">
        <v>37</v>
      </c>
      <c r="O3330" s="3" t="s">
        <v>151</v>
      </c>
      <c r="P3330" s="3" t="s">
        <v>151</v>
      </c>
      <c r="Q3330" s="3">
        <v>11</v>
      </c>
      <c r="R3330" s="3" t="s">
        <v>32</v>
      </c>
      <c r="S3330" s="3" t="s">
        <v>75</v>
      </c>
      <c r="T3330" s="3">
        <f>COUNTBLANK(shopping_behavior_updated[Customer ID])</f>
        <v>0</v>
      </c>
      <c r="U3330" s="3">
        <f>IF(IFERROR(VLOOKUP(shopping_behavior_updated[[#This Row],[Customer ID]],A3331:$A$3902,1,FALSE),0),1,0)</f>
        <v>0</v>
      </c>
    </row>
    <row r="3331" spans="1:21" x14ac:dyDescent="0.2">
      <c r="A3331" s="3">
        <v>3330</v>
      </c>
      <c r="B3331" s="3">
        <v>34</v>
      </c>
      <c r="C3331" s="3" t="s">
        <v>152</v>
      </c>
      <c r="D3331" s="3" t="s">
        <v>131</v>
      </c>
      <c r="E3331" s="3" t="s">
        <v>66</v>
      </c>
      <c r="F3331" s="3">
        <v>54</v>
      </c>
      <c r="G3331" s="3" t="s">
        <v>126</v>
      </c>
      <c r="H3331" s="3" t="s">
        <v>43</v>
      </c>
      <c r="I3331" s="3" t="s">
        <v>23</v>
      </c>
      <c r="J3331" s="3" t="s">
        <v>24</v>
      </c>
      <c r="K3331" s="3">
        <v>38</v>
      </c>
      <c r="L3331" s="3" t="s">
        <v>151</v>
      </c>
      <c r="M3331" s="3" t="str">
        <f>IF(shopping_behavior_updated[[#This Row],[Subscription Status]]="","desconocido",shopping_behavior_updated[[#This Row],[Subscription Status]])</f>
        <v>No</v>
      </c>
      <c r="N3331" s="3" t="s">
        <v>26</v>
      </c>
      <c r="O3331" s="3" t="s">
        <v>151</v>
      </c>
      <c r="P3331" s="3" t="s">
        <v>151</v>
      </c>
      <c r="Q3331" s="3">
        <v>1</v>
      </c>
      <c r="R3331" s="3" t="s">
        <v>85</v>
      </c>
      <c r="S3331" s="3" t="s">
        <v>75</v>
      </c>
      <c r="T3331" s="3">
        <f>COUNTBLANK(shopping_behavior_updated[Customer ID])</f>
        <v>0</v>
      </c>
      <c r="U3331" s="3">
        <f>IF(IFERROR(VLOOKUP(shopping_behavior_updated[[#This Row],[Customer ID]],A3332:$A$3902,1,FALSE),0),1,0)</f>
        <v>0</v>
      </c>
    </row>
    <row r="3332" spans="1:21" x14ac:dyDescent="0.2">
      <c r="A3332" s="3">
        <v>3331</v>
      </c>
      <c r="B3332" s="3">
        <v>38</v>
      </c>
      <c r="C3332" s="3" t="s">
        <v>152</v>
      </c>
      <c r="D3332" s="3" t="s">
        <v>49</v>
      </c>
      <c r="E3332" s="3" t="s">
        <v>41</v>
      </c>
      <c r="F3332" s="3">
        <v>96</v>
      </c>
      <c r="G3332" s="3" t="s">
        <v>67</v>
      </c>
      <c r="H3332" s="3" t="s">
        <v>43</v>
      </c>
      <c r="I3332" s="3" t="s">
        <v>93</v>
      </c>
      <c r="J3332" s="3" t="s">
        <v>36</v>
      </c>
      <c r="K3332" s="3">
        <v>32</v>
      </c>
      <c r="L3332" s="3" t="s">
        <v>151</v>
      </c>
      <c r="M3332" s="3" t="str">
        <f>IF(shopping_behavior_updated[[#This Row],[Subscription Status]]="","desconocido",shopping_behavior_updated[[#This Row],[Subscription Status]])</f>
        <v>No</v>
      </c>
      <c r="N3332" s="3" t="s">
        <v>69</v>
      </c>
      <c r="O3332" s="3" t="s">
        <v>151</v>
      </c>
      <c r="P3332" s="3" t="s">
        <v>151</v>
      </c>
      <c r="Q3332" s="3">
        <v>41</v>
      </c>
      <c r="R3332" s="3" t="s">
        <v>74</v>
      </c>
      <c r="S3332" s="3" t="s">
        <v>57</v>
      </c>
      <c r="T3332" s="3">
        <f>COUNTBLANK(shopping_behavior_updated[Customer ID])</f>
        <v>0</v>
      </c>
      <c r="U3332" s="3">
        <f>IF(IFERROR(VLOOKUP(shopping_behavior_updated[[#This Row],[Customer ID]],A3333:$A$3902,1,FALSE),0),1,0)</f>
        <v>0</v>
      </c>
    </row>
    <row r="3333" spans="1:21" x14ac:dyDescent="0.2">
      <c r="A3333" s="3">
        <v>3332</v>
      </c>
      <c r="B3333" s="3">
        <v>55</v>
      </c>
      <c r="C3333" s="3" t="s">
        <v>152</v>
      </c>
      <c r="D3333" s="3" t="s">
        <v>88</v>
      </c>
      <c r="E3333" s="3" t="s">
        <v>66</v>
      </c>
      <c r="F3333" s="3">
        <v>58</v>
      </c>
      <c r="G3333" s="3" t="s">
        <v>98</v>
      </c>
      <c r="H3333" s="3" t="s">
        <v>43</v>
      </c>
      <c r="I3333" s="3" t="s">
        <v>68</v>
      </c>
      <c r="J3333" s="3" t="s">
        <v>52</v>
      </c>
      <c r="K3333" s="3">
        <v>35</v>
      </c>
      <c r="L3333" s="3" t="s">
        <v>151</v>
      </c>
      <c r="M3333" s="3" t="str">
        <f>IF(shopping_behavior_updated[[#This Row],[Subscription Status]]="","desconocido",shopping_behavior_updated[[#This Row],[Subscription Status]])</f>
        <v>No</v>
      </c>
      <c r="N3333" s="3" t="s">
        <v>37</v>
      </c>
      <c r="O3333" s="3" t="s">
        <v>151</v>
      </c>
      <c r="P3333" s="3" t="s">
        <v>151</v>
      </c>
      <c r="Q3333" s="3">
        <v>39</v>
      </c>
      <c r="R3333" s="3" t="s">
        <v>45</v>
      </c>
      <c r="S3333" s="3" t="s">
        <v>57</v>
      </c>
      <c r="T3333" s="3">
        <f>COUNTBLANK(shopping_behavior_updated[Customer ID])</f>
        <v>0</v>
      </c>
      <c r="U3333" s="3">
        <f>IF(IFERROR(VLOOKUP(shopping_behavior_updated[[#This Row],[Customer ID]],A3334:$A$3902,1,FALSE),0),1,0)</f>
        <v>0</v>
      </c>
    </row>
    <row r="3334" spans="1:21" x14ac:dyDescent="0.2">
      <c r="A3334" s="3">
        <v>3333</v>
      </c>
      <c r="B3334" s="3">
        <v>27</v>
      </c>
      <c r="C3334" s="3" t="s">
        <v>152</v>
      </c>
      <c r="D3334" s="3" t="s">
        <v>112</v>
      </c>
      <c r="E3334" s="3" t="s">
        <v>20</v>
      </c>
      <c r="F3334" s="3">
        <v>23</v>
      </c>
      <c r="G3334" s="3" t="s">
        <v>148</v>
      </c>
      <c r="H3334" s="3" t="s">
        <v>43</v>
      </c>
      <c r="I3334" s="3" t="s">
        <v>64</v>
      </c>
      <c r="J3334" s="3" t="s">
        <v>52</v>
      </c>
      <c r="K3334" s="3">
        <v>31</v>
      </c>
      <c r="L3334" s="3" t="s">
        <v>151</v>
      </c>
      <c r="M3334" s="3" t="str">
        <f>IF(shopping_behavior_updated[[#This Row],[Subscription Status]]="","desconocido",shopping_behavior_updated[[#This Row],[Subscription Status]])</f>
        <v>No</v>
      </c>
      <c r="N3334" s="3" t="s">
        <v>69</v>
      </c>
      <c r="O3334" s="3" t="s">
        <v>151</v>
      </c>
      <c r="P3334" s="3" t="s">
        <v>151</v>
      </c>
      <c r="Q3334" s="3">
        <v>1</v>
      </c>
      <c r="R3334" s="3" t="s">
        <v>45</v>
      </c>
      <c r="S3334" s="3" t="s">
        <v>75</v>
      </c>
      <c r="T3334" s="3">
        <f>COUNTBLANK(shopping_behavior_updated[Customer ID])</f>
        <v>0</v>
      </c>
      <c r="U3334" s="3">
        <f>IF(IFERROR(VLOOKUP(shopping_behavior_updated[[#This Row],[Customer ID]],A3335:$A$3902,1,FALSE),0),1,0)</f>
        <v>0</v>
      </c>
    </row>
    <row r="3335" spans="1:21" x14ac:dyDescent="0.2">
      <c r="A3335" s="3">
        <v>3334</v>
      </c>
      <c r="B3335" s="3">
        <v>55</v>
      </c>
      <c r="C3335" s="3" t="s">
        <v>152</v>
      </c>
      <c r="D3335" s="3" t="s">
        <v>33</v>
      </c>
      <c r="E3335" s="3" t="s">
        <v>20</v>
      </c>
      <c r="F3335" s="3">
        <v>35</v>
      </c>
      <c r="G3335" s="3" t="s">
        <v>147</v>
      </c>
      <c r="H3335" s="3" t="s">
        <v>43</v>
      </c>
      <c r="I3335" s="3" t="s">
        <v>82</v>
      </c>
      <c r="J3335" s="3" t="s">
        <v>36</v>
      </c>
      <c r="K3335" s="3">
        <v>42</v>
      </c>
      <c r="L3335" s="3" t="s">
        <v>151</v>
      </c>
      <c r="M3335" s="3" t="str">
        <f>IF(shopping_behavior_updated[[#This Row],[Subscription Status]]="","desconocido",shopping_behavior_updated[[#This Row],[Subscription Status]])</f>
        <v>No</v>
      </c>
      <c r="N3335" s="3" t="s">
        <v>26</v>
      </c>
      <c r="O3335" s="3" t="s">
        <v>151</v>
      </c>
      <c r="P3335" s="3" t="s">
        <v>151</v>
      </c>
      <c r="Q3335" s="3">
        <v>3</v>
      </c>
      <c r="R3335" s="3" t="s">
        <v>45</v>
      </c>
      <c r="S3335" s="3" t="s">
        <v>87</v>
      </c>
      <c r="T3335" s="3">
        <f>COUNTBLANK(shopping_behavior_updated[Customer ID])</f>
        <v>0</v>
      </c>
      <c r="U3335" s="3">
        <f>IF(IFERROR(VLOOKUP(shopping_behavior_updated[[#This Row],[Customer ID]],A3336:$A$3902,1,FALSE),0),1,0)</f>
        <v>0</v>
      </c>
    </row>
    <row r="3336" spans="1:21" x14ac:dyDescent="0.2">
      <c r="A3336" s="3">
        <v>3335</v>
      </c>
      <c r="B3336" s="3">
        <v>66</v>
      </c>
      <c r="C3336" s="3" t="s">
        <v>152</v>
      </c>
      <c r="D3336" s="3" t="s">
        <v>54</v>
      </c>
      <c r="E3336" s="3" t="s">
        <v>20</v>
      </c>
      <c r="F3336" s="3">
        <v>23</v>
      </c>
      <c r="G3336" s="3" t="s">
        <v>98</v>
      </c>
      <c r="H3336" s="3" t="s">
        <v>43</v>
      </c>
      <c r="I3336" s="3" t="s">
        <v>117</v>
      </c>
      <c r="J3336" s="3" t="s">
        <v>52</v>
      </c>
      <c r="K3336" s="3">
        <v>34</v>
      </c>
      <c r="L3336" s="3" t="s">
        <v>151</v>
      </c>
      <c r="M3336" s="3" t="str">
        <f>IF(shopping_behavior_updated[[#This Row],[Subscription Status]]="","desconocido",shopping_behavior_updated[[#This Row],[Subscription Status]])</f>
        <v>No</v>
      </c>
      <c r="N3336" s="3" t="s">
        <v>37</v>
      </c>
      <c r="O3336" s="3" t="s">
        <v>151</v>
      </c>
      <c r="P3336" s="3" t="s">
        <v>151</v>
      </c>
      <c r="Q3336" s="3">
        <v>21</v>
      </c>
      <c r="R3336" s="3" t="s">
        <v>38</v>
      </c>
      <c r="S3336" s="3" t="s">
        <v>48</v>
      </c>
      <c r="T3336" s="3">
        <f>COUNTBLANK(shopping_behavior_updated[Customer ID])</f>
        <v>0</v>
      </c>
      <c r="U3336" s="3">
        <f>IF(IFERROR(VLOOKUP(shopping_behavior_updated[[#This Row],[Customer ID]],A3337:$A$3902,1,FALSE),0),1,0)</f>
        <v>0</v>
      </c>
    </row>
    <row r="3337" spans="1:21" x14ac:dyDescent="0.2">
      <c r="A3337" s="3">
        <v>3336</v>
      </c>
      <c r="B3337" s="3">
        <v>44</v>
      </c>
      <c r="C3337" s="3" t="s">
        <v>152</v>
      </c>
      <c r="D3337" s="3" t="s">
        <v>123</v>
      </c>
      <c r="E3337" s="3" t="s">
        <v>66</v>
      </c>
      <c r="F3337" s="3">
        <v>94</v>
      </c>
      <c r="G3337" s="3" t="s">
        <v>104</v>
      </c>
      <c r="H3337" s="3" t="s">
        <v>91</v>
      </c>
      <c r="I3337" s="3" t="s">
        <v>108</v>
      </c>
      <c r="J3337" s="3" t="s">
        <v>24</v>
      </c>
      <c r="K3337" s="3">
        <v>35</v>
      </c>
      <c r="L3337" s="3" t="s">
        <v>151</v>
      </c>
      <c r="M3337" s="3" t="str">
        <f>IF(shopping_behavior_updated[[#This Row],[Subscription Status]]="","desconocido",shopping_behavior_updated[[#This Row],[Subscription Status]])</f>
        <v>No</v>
      </c>
      <c r="N3337" s="3" t="s">
        <v>26</v>
      </c>
      <c r="O3337" s="3" t="s">
        <v>151</v>
      </c>
      <c r="P3337" s="3" t="s">
        <v>151</v>
      </c>
      <c r="Q3337" s="3">
        <v>48</v>
      </c>
      <c r="R3337" s="3" t="s">
        <v>74</v>
      </c>
      <c r="S3337" s="3" t="s">
        <v>57</v>
      </c>
      <c r="T3337" s="3">
        <f>COUNTBLANK(shopping_behavior_updated[Customer ID])</f>
        <v>0</v>
      </c>
      <c r="U3337" s="3">
        <f>IF(IFERROR(VLOOKUP(shopping_behavior_updated[[#This Row],[Customer ID]],A3338:$A$3902,1,FALSE),0),1,0)</f>
        <v>0</v>
      </c>
    </row>
    <row r="3338" spans="1:21" x14ac:dyDescent="0.2">
      <c r="A3338" s="3">
        <v>3337</v>
      </c>
      <c r="B3338" s="3">
        <v>39</v>
      </c>
      <c r="C3338" s="3" t="s">
        <v>152</v>
      </c>
      <c r="D3338" s="3" t="s">
        <v>19</v>
      </c>
      <c r="E3338" s="3" t="s">
        <v>20</v>
      </c>
      <c r="F3338" s="3">
        <v>45</v>
      </c>
      <c r="G3338" s="3" t="s">
        <v>55</v>
      </c>
      <c r="H3338" s="3" t="s">
        <v>43</v>
      </c>
      <c r="I3338" s="3" t="s">
        <v>109</v>
      </c>
      <c r="J3338" s="3" t="s">
        <v>56</v>
      </c>
      <c r="K3338" s="3">
        <v>4</v>
      </c>
      <c r="L3338" s="3" t="s">
        <v>151</v>
      </c>
      <c r="M3338" s="3" t="str">
        <f>IF(shopping_behavior_updated[[#This Row],[Subscription Status]]="","desconocido",shopping_behavior_updated[[#This Row],[Subscription Status]])</f>
        <v>No</v>
      </c>
      <c r="N3338" s="3" t="s">
        <v>37</v>
      </c>
      <c r="O3338" s="3" t="s">
        <v>151</v>
      </c>
      <c r="P3338" s="3" t="s">
        <v>151</v>
      </c>
      <c r="Q3338" s="3">
        <v>24</v>
      </c>
      <c r="R3338" s="3" t="s">
        <v>85</v>
      </c>
      <c r="S3338" s="3" t="s">
        <v>48</v>
      </c>
      <c r="T3338" s="3">
        <f>COUNTBLANK(shopping_behavior_updated[Customer ID])</f>
        <v>0</v>
      </c>
      <c r="U3338" s="3">
        <f>IF(IFERROR(VLOOKUP(shopping_behavior_updated[[#This Row],[Customer ID]],A3339:$A$3902,1,FALSE),0),1,0)</f>
        <v>0</v>
      </c>
    </row>
    <row r="3339" spans="1:21" x14ac:dyDescent="0.2">
      <c r="A3339" s="3">
        <v>3338</v>
      </c>
      <c r="B3339" s="3">
        <v>23</v>
      </c>
      <c r="C3339" s="3" t="s">
        <v>152</v>
      </c>
      <c r="D3339" s="3" t="s">
        <v>101</v>
      </c>
      <c r="E3339" s="3" t="s">
        <v>62</v>
      </c>
      <c r="F3339" s="3">
        <v>23</v>
      </c>
      <c r="G3339" s="3" t="s">
        <v>116</v>
      </c>
      <c r="H3339" s="3" t="s">
        <v>22</v>
      </c>
      <c r="I3339" s="3" t="s">
        <v>143</v>
      </c>
      <c r="J3339" s="3" t="s">
        <v>24</v>
      </c>
      <c r="K3339" s="3">
        <v>44</v>
      </c>
      <c r="L3339" s="3" t="s">
        <v>151</v>
      </c>
      <c r="M3339" s="3" t="str">
        <f>IF(shopping_behavior_updated[[#This Row],[Subscription Status]]="","desconocido",shopping_behavior_updated[[#This Row],[Subscription Status]])</f>
        <v>No</v>
      </c>
      <c r="N3339" s="3" t="s">
        <v>69</v>
      </c>
      <c r="O3339" s="3" t="s">
        <v>151</v>
      </c>
      <c r="P3339" s="3" t="s">
        <v>151</v>
      </c>
      <c r="Q3339" s="3">
        <v>45</v>
      </c>
      <c r="R3339" s="3" t="s">
        <v>74</v>
      </c>
      <c r="S3339" s="3" t="s">
        <v>75</v>
      </c>
      <c r="T3339" s="3">
        <f>COUNTBLANK(shopping_behavior_updated[Customer ID])</f>
        <v>0</v>
      </c>
      <c r="U3339" s="3">
        <f>IF(IFERROR(VLOOKUP(shopping_behavior_updated[[#This Row],[Customer ID]],A3340:$A$3902,1,FALSE),0),1,0)</f>
        <v>0</v>
      </c>
    </row>
    <row r="3340" spans="1:21" x14ac:dyDescent="0.2">
      <c r="A3340" s="3">
        <v>3339</v>
      </c>
      <c r="B3340" s="3">
        <v>29</v>
      </c>
      <c r="C3340" s="3" t="s">
        <v>152</v>
      </c>
      <c r="D3340" s="3" t="s">
        <v>86</v>
      </c>
      <c r="E3340" s="3" t="s">
        <v>20</v>
      </c>
      <c r="F3340" s="3">
        <v>94</v>
      </c>
      <c r="G3340" s="3" t="s">
        <v>147</v>
      </c>
      <c r="H3340" s="3" t="s">
        <v>22</v>
      </c>
      <c r="I3340" s="3" t="s">
        <v>51</v>
      </c>
      <c r="J3340" s="3" t="s">
        <v>24</v>
      </c>
      <c r="K3340" s="3">
        <v>29</v>
      </c>
      <c r="L3340" s="3" t="s">
        <v>151</v>
      </c>
      <c r="M3340" s="3" t="str">
        <f>IF(shopping_behavior_updated[[#This Row],[Subscription Status]]="","desconocido",shopping_behavior_updated[[#This Row],[Subscription Status]])</f>
        <v>No</v>
      </c>
      <c r="N3340" s="3" t="s">
        <v>69</v>
      </c>
      <c r="O3340" s="3" t="s">
        <v>151</v>
      </c>
      <c r="P3340" s="3" t="s">
        <v>151</v>
      </c>
      <c r="Q3340" s="3">
        <v>46</v>
      </c>
      <c r="R3340" s="3" t="s">
        <v>38</v>
      </c>
      <c r="S3340" s="3" t="s">
        <v>87</v>
      </c>
      <c r="T3340" s="3">
        <f>COUNTBLANK(shopping_behavior_updated[Customer ID])</f>
        <v>0</v>
      </c>
      <c r="U3340" s="3">
        <f>IF(IFERROR(VLOOKUP(shopping_behavior_updated[[#This Row],[Customer ID]],A3341:$A$3902,1,FALSE),0),1,0)</f>
        <v>0</v>
      </c>
    </row>
    <row r="3341" spans="1:21" x14ac:dyDescent="0.2">
      <c r="A3341" s="3">
        <v>3340</v>
      </c>
      <c r="B3341" s="3">
        <v>20</v>
      </c>
      <c r="C3341" s="3" t="s">
        <v>152</v>
      </c>
      <c r="D3341" s="3" t="s">
        <v>142</v>
      </c>
      <c r="E3341" s="3" t="s">
        <v>66</v>
      </c>
      <c r="F3341" s="3">
        <v>99</v>
      </c>
      <c r="G3341" s="3" t="s">
        <v>144</v>
      </c>
      <c r="H3341" s="3" t="s">
        <v>43</v>
      </c>
      <c r="I3341" s="3" t="s">
        <v>108</v>
      </c>
      <c r="J3341" s="3" t="s">
        <v>56</v>
      </c>
      <c r="K3341" s="3">
        <v>36</v>
      </c>
      <c r="L3341" s="3" t="s">
        <v>151</v>
      </c>
      <c r="M3341" s="3" t="str">
        <f>IF(shopping_behavior_updated[[#This Row],[Subscription Status]]="","desconocido",shopping_behavior_updated[[#This Row],[Subscription Status]])</f>
        <v>No</v>
      </c>
      <c r="N3341" s="3" t="s">
        <v>73</v>
      </c>
      <c r="O3341" s="3" t="s">
        <v>151</v>
      </c>
      <c r="P3341" s="3" t="s">
        <v>151</v>
      </c>
      <c r="Q3341" s="3">
        <v>35</v>
      </c>
      <c r="R3341" s="3" t="s">
        <v>32</v>
      </c>
      <c r="S3341" s="3" t="s">
        <v>28</v>
      </c>
      <c r="T3341" s="3">
        <f>COUNTBLANK(shopping_behavior_updated[Customer ID])</f>
        <v>0</v>
      </c>
      <c r="U3341" s="3">
        <f>IF(IFERROR(VLOOKUP(shopping_behavior_updated[[#This Row],[Customer ID]],A3342:$A$3902,1,FALSE),0),1,0)</f>
        <v>0</v>
      </c>
    </row>
    <row r="3342" spans="1:21" x14ac:dyDescent="0.2">
      <c r="A3342" s="3">
        <v>3341</v>
      </c>
      <c r="B3342" s="3">
        <v>42</v>
      </c>
      <c r="C3342" s="3" t="s">
        <v>152</v>
      </c>
      <c r="D3342" s="3" t="s">
        <v>112</v>
      </c>
      <c r="E3342" s="3" t="s">
        <v>20</v>
      </c>
      <c r="F3342" s="3">
        <v>36</v>
      </c>
      <c r="G3342" s="3" t="s">
        <v>140</v>
      </c>
      <c r="H3342" s="3" t="s">
        <v>91</v>
      </c>
      <c r="I3342" s="3" t="s">
        <v>31</v>
      </c>
      <c r="J3342" s="3" t="s">
        <v>56</v>
      </c>
      <c r="K3342" s="3">
        <v>44</v>
      </c>
      <c r="L3342" s="3" t="s">
        <v>151</v>
      </c>
      <c r="M3342" s="3" t="str">
        <f>IF(shopping_behavior_updated[[#This Row],[Subscription Status]]="","desconocido",shopping_behavior_updated[[#This Row],[Subscription Status]])</f>
        <v>No</v>
      </c>
      <c r="N3342" s="3" t="s">
        <v>37</v>
      </c>
      <c r="O3342" s="3" t="s">
        <v>151</v>
      </c>
      <c r="P3342" s="3" t="s">
        <v>151</v>
      </c>
      <c r="Q3342" s="3">
        <v>47</v>
      </c>
      <c r="R3342" s="3" t="s">
        <v>38</v>
      </c>
      <c r="S3342" s="3" t="s">
        <v>28</v>
      </c>
      <c r="T3342" s="3">
        <f>COUNTBLANK(shopping_behavior_updated[Customer ID])</f>
        <v>0</v>
      </c>
      <c r="U3342" s="3">
        <f>IF(IFERROR(VLOOKUP(shopping_behavior_updated[[#This Row],[Customer ID]],A3343:$A$3902,1,FALSE),0),1,0)</f>
        <v>0</v>
      </c>
    </row>
    <row r="3343" spans="1:21" x14ac:dyDescent="0.2">
      <c r="A3343" s="3">
        <v>3342</v>
      </c>
      <c r="B3343" s="3">
        <v>55</v>
      </c>
      <c r="C3343" s="3" t="s">
        <v>152</v>
      </c>
      <c r="D3343" s="3" t="s">
        <v>101</v>
      </c>
      <c r="E3343" s="3" t="s">
        <v>62</v>
      </c>
      <c r="F3343" s="3">
        <v>50</v>
      </c>
      <c r="G3343" s="3" t="s">
        <v>138</v>
      </c>
      <c r="H3343" s="3" t="s">
        <v>91</v>
      </c>
      <c r="I3343" s="3" t="s">
        <v>77</v>
      </c>
      <c r="J3343" s="3" t="s">
        <v>52</v>
      </c>
      <c r="K3343" s="3">
        <v>45</v>
      </c>
      <c r="L3343" s="3" t="s">
        <v>151</v>
      </c>
      <c r="M3343" s="3" t="str">
        <f>IF(shopping_behavior_updated[[#This Row],[Subscription Status]]="","desconocido",shopping_behavior_updated[[#This Row],[Subscription Status]])</f>
        <v>No</v>
      </c>
      <c r="N3343" s="3" t="s">
        <v>53</v>
      </c>
      <c r="O3343" s="3" t="s">
        <v>151</v>
      </c>
      <c r="P3343" s="3" t="s">
        <v>151</v>
      </c>
      <c r="Q3343" s="3">
        <v>35</v>
      </c>
      <c r="R3343" s="3" t="s">
        <v>38</v>
      </c>
      <c r="S3343" s="3" t="s">
        <v>87</v>
      </c>
      <c r="T3343" s="3">
        <f>COUNTBLANK(shopping_behavior_updated[Customer ID])</f>
        <v>0</v>
      </c>
      <c r="U3343" s="3">
        <f>IF(IFERROR(VLOOKUP(shopping_behavior_updated[[#This Row],[Customer ID]],A3344:$A$3902,1,FALSE),0),1,0)</f>
        <v>0</v>
      </c>
    </row>
    <row r="3344" spans="1:21" x14ac:dyDescent="0.2">
      <c r="A3344" s="3">
        <v>3343</v>
      </c>
      <c r="B3344" s="3">
        <v>66</v>
      </c>
      <c r="C3344" s="3" t="s">
        <v>152</v>
      </c>
      <c r="D3344" s="3" t="s">
        <v>101</v>
      </c>
      <c r="E3344" s="3" t="s">
        <v>62</v>
      </c>
      <c r="F3344" s="3">
        <v>81</v>
      </c>
      <c r="G3344" s="3" t="s">
        <v>126</v>
      </c>
      <c r="H3344" s="3" t="s">
        <v>43</v>
      </c>
      <c r="I3344" s="3" t="s">
        <v>82</v>
      </c>
      <c r="J3344" s="3" t="s">
        <v>36</v>
      </c>
      <c r="K3344" s="3">
        <v>38</v>
      </c>
      <c r="L3344" s="3" t="s">
        <v>151</v>
      </c>
      <c r="M3344" s="3" t="str">
        <f>IF(shopping_behavior_updated[[#This Row],[Subscription Status]]="","desconocido",shopping_behavior_updated[[#This Row],[Subscription Status]])</f>
        <v>No</v>
      </c>
      <c r="N3344" s="3" t="s">
        <v>37</v>
      </c>
      <c r="O3344" s="3" t="s">
        <v>151</v>
      </c>
      <c r="P3344" s="3" t="s">
        <v>151</v>
      </c>
      <c r="Q3344" s="3">
        <v>45</v>
      </c>
      <c r="R3344" s="3" t="s">
        <v>38</v>
      </c>
      <c r="S3344" s="3" t="s">
        <v>39</v>
      </c>
      <c r="T3344" s="3">
        <f>COUNTBLANK(shopping_behavior_updated[Customer ID])</f>
        <v>0</v>
      </c>
      <c r="U3344" s="3">
        <f>IF(IFERROR(VLOOKUP(shopping_behavior_updated[[#This Row],[Customer ID]],A3345:$A$3902,1,FALSE),0),1,0)</f>
        <v>0</v>
      </c>
    </row>
    <row r="3345" spans="1:21" x14ac:dyDescent="0.2">
      <c r="A3345" s="3">
        <v>3344</v>
      </c>
      <c r="B3345" s="3">
        <v>24</v>
      </c>
      <c r="C3345" s="3" t="s">
        <v>152</v>
      </c>
      <c r="D3345" s="3" t="s">
        <v>58</v>
      </c>
      <c r="E3345" s="3" t="s">
        <v>20</v>
      </c>
      <c r="F3345" s="3">
        <v>31</v>
      </c>
      <c r="G3345" s="3" t="s">
        <v>21</v>
      </c>
      <c r="H3345" s="3" t="s">
        <v>91</v>
      </c>
      <c r="I3345" s="3" t="s">
        <v>95</v>
      </c>
      <c r="J3345" s="3" t="s">
        <v>24</v>
      </c>
      <c r="K3345" s="3">
        <v>36</v>
      </c>
      <c r="L3345" s="3" t="s">
        <v>151</v>
      </c>
      <c r="M3345" s="3" t="str">
        <f>IF(shopping_behavior_updated[[#This Row],[Subscription Status]]="","desconocido",shopping_behavior_updated[[#This Row],[Subscription Status]])</f>
        <v>No</v>
      </c>
      <c r="N3345" s="3" t="s">
        <v>69</v>
      </c>
      <c r="O3345" s="3" t="s">
        <v>151</v>
      </c>
      <c r="P3345" s="3" t="s">
        <v>151</v>
      </c>
      <c r="Q3345" s="3">
        <v>6</v>
      </c>
      <c r="R3345" s="3" t="s">
        <v>32</v>
      </c>
      <c r="S3345" s="3" t="s">
        <v>75</v>
      </c>
      <c r="T3345" s="3">
        <f>COUNTBLANK(shopping_behavior_updated[Customer ID])</f>
        <v>0</v>
      </c>
      <c r="U3345" s="3">
        <f>IF(IFERROR(VLOOKUP(shopping_behavior_updated[[#This Row],[Customer ID]],A3346:$A$3902,1,FALSE),0),1,0)</f>
        <v>0</v>
      </c>
    </row>
    <row r="3346" spans="1:21" x14ac:dyDescent="0.2">
      <c r="A3346" s="3">
        <v>3345</v>
      </c>
      <c r="B3346" s="3">
        <v>62</v>
      </c>
      <c r="C3346" s="3" t="s">
        <v>152</v>
      </c>
      <c r="D3346" s="3" t="s">
        <v>123</v>
      </c>
      <c r="E3346" s="3" t="s">
        <v>66</v>
      </c>
      <c r="F3346" s="3">
        <v>48</v>
      </c>
      <c r="G3346" s="3" t="s">
        <v>148</v>
      </c>
      <c r="H3346" s="3" t="s">
        <v>91</v>
      </c>
      <c r="I3346" s="3" t="s">
        <v>135</v>
      </c>
      <c r="J3346" s="3" t="s">
        <v>56</v>
      </c>
      <c r="K3346" s="3">
        <v>43</v>
      </c>
      <c r="L3346" s="3" t="s">
        <v>151</v>
      </c>
      <c r="M3346" s="3" t="str">
        <f>IF(shopping_behavior_updated[[#This Row],[Subscription Status]]="","desconocido",shopping_behavior_updated[[#This Row],[Subscription Status]])</f>
        <v>No</v>
      </c>
      <c r="N3346" s="3" t="s">
        <v>37</v>
      </c>
      <c r="O3346" s="3" t="s">
        <v>151</v>
      </c>
      <c r="P3346" s="3" t="s">
        <v>151</v>
      </c>
      <c r="Q3346" s="3">
        <v>20</v>
      </c>
      <c r="R3346" s="3" t="s">
        <v>32</v>
      </c>
      <c r="S3346" s="3" t="s">
        <v>48</v>
      </c>
      <c r="T3346" s="3">
        <f>COUNTBLANK(shopping_behavior_updated[Customer ID])</f>
        <v>0</v>
      </c>
      <c r="U3346" s="3">
        <f>IF(IFERROR(VLOOKUP(shopping_behavior_updated[[#This Row],[Customer ID]],A3347:$A$3902,1,FALSE),0),1,0)</f>
        <v>0</v>
      </c>
    </row>
    <row r="3347" spans="1:21" x14ac:dyDescent="0.2">
      <c r="A3347" s="3">
        <v>3346</v>
      </c>
      <c r="B3347" s="3">
        <v>28</v>
      </c>
      <c r="C3347" s="3" t="s">
        <v>152</v>
      </c>
      <c r="D3347" s="3" t="s">
        <v>65</v>
      </c>
      <c r="E3347" s="3" t="s">
        <v>66</v>
      </c>
      <c r="F3347" s="3">
        <v>91</v>
      </c>
      <c r="G3347" s="3" t="s">
        <v>102</v>
      </c>
      <c r="H3347" s="3" t="s">
        <v>43</v>
      </c>
      <c r="I3347" s="3" t="s">
        <v>47</v>
      </c>
      <c r="J3347" s="3" t="s">
        <v>52</v>
      </c>
      <c r="K3347" s="3">
        <v>4</v>
      </c>
      <c r="L3347" s="3" t="s">
        <v>151</v>
      </c>
      <c r="M3347" s="3" t="str">
        <f>IF(shopping_behavior_updated[[#This Row],[Subscription Status]]="","desconocido",shopping_behavior_updated[[#This Row],[Subscription Status]])</f>
        <v>No</v>
      </c>
      <c r="N3347" s="3" t="s">
        <v>69</v>
      </c>
      <c r="O3347" s="3" t="s">
        <v>151</v>
      </c>
      <c r="P3347" s="3" t="s">
        <v>151</v>
      </c>
      <c r="Q3347" s="3">
        <v>3</v>
      </c>
      <c r="R3347" s="3" t="s">
        <v>27</v>
      </c>
      <c r="S3347" s="3" t="s">
        <v>75</v>
      </c>
      <c r="T3347" s="3">
        <f>COUNTBLANK(shopping_behavior_updated[Customer ID])</f>
        <v>0</v>
      </c>
      <c r="U3347" s="3">
        <f>IF(IFERROR(VLOOKUP(shopping_behavior_updated[[#This Row],[Customer ID]],A3348:$A$3902,1,FALSE),0),1,0)</f>
        <v>0</v>
      </c>
    </row>
    <row r="3348" spans="1:21" x14ac:dyDescent="0.2">
      <c r="A3348" s="3">
        <v>3347</v>
      </c>
      <c r="B3348" s="3">
        <v>30</v>
      </c>
      <c r="C3348" s="3" t="s">
        <v>152</v>
      </c>
      <c r="D3348" s="3" t="s">
        <v>33</v>
      </c>
      <c r="E3348" s="3" t="s">
        <v>20</v>
      </c>
      <c r="F3348" s="3">
        <v>99</v>
      </c>
      <c r="G3348" s="3" t="s">
        <v>100</v>
      </c>
      <c r="H3348" s="3" t="s">
        <v>43</v>
      </c>
      <c r="I3348" s="3" t="s">
        <v>93</v>
      </c>
      <c r="J3348" s="3" t="s">
        <v>52</v>
      </c>
      <c r="K3348" s="3">
        <v>34</v>
      </c>
      <c r="L3348" s="3" t="s">
        <v>151</v>
      </c>
      <c r="M3348" s="3" t="str">
        <f>IF(shopping_behavior_updated[[#This Row],[Subscription Status]]="","desconocido",shopping_behavior_updated[[#This Row],[Subscription Status]])</f>
        <v>No</v>
      </c>
      <c r="N3348" s="3" t="s">
        <v>26</v>
      </c>
      <c r="O3348" s="3" t="s">
        <v>151</v>
      </c>
      <c r="P3348" s="3" t="s">
        <v>151</v>
      </c>
      <c r="Q3348" s="3">
        <v>30</v>
      </c>
      <c r="R3348" s="3" t="s">
        <v>27</v>
      </c>
      <c r="S3348" s="3" t="s">
        <v>57</v>
      </c>
      <c r="T3348" s="3">
        <f>COUNTBLANK(shopping_behavior_updated[Customer ID])</f>
        <v>0</v>
      </c>
      <c r="U3348" s="3">
        <f>IF(IFERROR(VLOOKUP(shopping_behavior_updated[[#This Row],[Customer ID]],A3349:$A$3902,1,FALSE),0),1,0)</f>
        <v>0</v>
      </c>
    </row>
    <row r="3349" spans="1:21" x14ac:dyDescent="0.2">
      <c r="A3349" s="3">
        <v>3348</v>
      </c>
      <c r="B3349" s="3">
        <v>22</v>
      </c>
      <c r="C3349" s="3" t="s">
        <v>152</v>
      </c>
      <c r="D3349" s="3" t="s">
        <v>70</v>
      </c>
      <c r="E3349" s="3" t="s">
        <v>41</v>
      </c>
      <c r="F3349" s="3">
        <v>70</v>
      </c>
      <c r="G3349" s="3" t="s">
        <v>145</v>
      </c>
      <c r="H3349" s="3" t="s">
        <v>91</v>
      </c>
      <c r="I3349" s="3" t="s">
        <v>108</v>
      </c>
      <c r="J3349" s="3" t="s">
        <v>52</v>
      </c>
      <c r="K3349" s="3">
        <v>44</v>
      </c>
      <c r="L3349" s="3" t="s">
        <v>151</v>
      </c>
      <c r="M3349" s="3" t="str">
        <f>IF(shopping_behavior_updated[[#This Row],[Subscription Status]]="","desconocido",shopping_behavior_updated[[#This Row],[Subscription Status]])</f>
        <v>No</v>
      </c>
      <c r="N3349" s="3" t="s">
        <v>53</v>
      </c>
      <c r="O3349" s="3" t="s">
        <v>151</v>
      </c>
      <c r="P3349" s="3" t="s">
        <v>151</v>
      </c>
      <c r="Q3349" s="3">
        <v>28</v>
      </c>
      <c r="R3349" s="3" t="s">
        <v>45</v>
      </c>
      <c r="S3349" s="3" t="s">
        <v>75</v>
      </c>
      <c r="T3349" s="3">
        <f>COUNTBLANK(shopping_behavior_updated[Customer ID])</f>
        <v>0</v>
      </c>
      <c r="U3349" s="3">
        <f>IF(IFERROR(VLOOKUP(shopping_behavior_updated[[#This Row],[Customer ID]],A3350:$A$3902,1,FALSE),0),1,0)</f>
        <v>0</v>
      </c>
    </row>
    <row r="3350" spans="1:21" x14ac:dyDescent="0.2">
      <c r="A3350" s="3">
        <v>3349</v>
      </c>
      <c r="B3350" s="3">
        <v>28</v>
      </c>
      <c r="C3350" s="3" t="s">
        <v>152</v>
      </c>
      <c r="D3350" s="3" t="s">
        <v>112</v>
      </c>
      <c r="E3350" s="3" t="s">
        <v>20</v>
      </c>
      <c r="F3350" s="3">
        <v>74</v>
      </c>
      <c r="G3350" s="3" t="s">
        <v>81</v>
      </c>
      <c r="H3350" s="3" t="s">
        <v>22</v>
      </c>
      <c r="I3350" s="3" t="s">
        <v>23</v>
      </c>
      <c r="J3350" s="3" t="s">
        <v>24</v>
      </c>
      <c r="K3350" s="3">
        <v>28</v>
      </c>
      <c r="L3350" s="3" t="s">
        <v>151</v>
      </c>
      <c r="M3350" s="3" t="str">
        <f>IF(shopping_behavior_updated[[#This Row],[Subscription Status]]="","desconocido",shopping_behavior_updated[[#This Row],[Subscription Status]])</f>
        <v>No</v>
      </c>
      <c r="N3350" s="3" t="s">
        <v>53</v>
      </c>
      <c r="O3350" s="3" t="s">
        <v>151</v>
      </c>
      <c r="P3350" s="3" t="s">
        <v>151</v>
      </c>
      <c r="Q3350" s="3">
        <v>15</v>
      </c>
      <c r="R3350" s="3" t="s">
        <v>32</v>
      </c>
      <c r="S3350" s="3" t="s">
        <v>96</v>
      </c>
      <c r="T3350" s="3">
        <f>COUNTBLANK(shopping_behavior_updated[Customer ID])</f>
        <v>0</v>
      </c>
      <c r="U3350" s="3">
        <f>IF(IFERROR(VLOOKUP(shopping_behavior_updated[[#This Row],[Customer ID]],A3351:$A$3902,1,FALSE),0),1,0)</f>
        <v>0</v>
      </c>
    </row>
    <row r="3351" spans="1:21" x14ac:dyDescent="0.2">
      <c r="A3351" s="3">
        <v>3350</v>
      </c>
      <c r="B3351" s="3">
        <v>35</v>
      </c>
      <c r="C3351" s="3" t="s">
        <v>152</v>
      </c>
      <c r="D3351" s="3" t="s">
        <v>105</v>
      </c>
      <c r="E3351" s="3" t="s">
        <v>66</v>
      </c>
      <c r="F3351" s="3">
        <v>79</v>
      </c>
      <c r="G3351" s="3" t="s">
        <v>141</v>
      </c>
      <c r="H3351" s="3" t="s">
        <v>43</v>
      </c>
      <c r="I3351" s="3" t="s">
        <v>107</v>
      </c>
      <c r="J3351" s="3" t="s">
        <v>56</v>
      </c>
      <c r="K3351" s="3">
        <v>28</v>
      </c>
      <c r="L3351" s="3" t="s">
        <v>151</v>
      </c>
      <c r="M3351" s="3" t="str">
        <f>IF(shopping_behavior_updated[[#This Row],[Subscription Status]]="","desconocido",shopping_behavior_updated[[#This Row],[Subscription Status]])</f>
        <v>No</v>
      </c>
      <c r="N3351" s="3" t="s">
        <v>73</v>
      </c>
      <c r="O3351" s="3" t="s">
        <v>151</v>
      </c>
      <c r="P3351" s="3" t="s">
        <v>151</v>
      </c>
      <c r="Q3351" s="3">
        <v>29</v>
      </c>
      <c r="R3351" s="3" t="s">
        <v>45</v>
      </c>
      <c r="S3351" s="3" t="s">
        <v>57</v>
      </c>
      <c r="T3351" s="3">
        <f>COUNTBLANK(shopping_behavior_updated[Customer ID])</f>
        <v>0</v>
      </c>
      <c r="U3351" s="3">
        <f>IF(IFERROR(VLOOKUP(shopping_behavior_updated[[#This Row],[Customer ID]],A3352:$A$3902,1,FALSE),0),1,0)</f>
        <v>0</v>
      </c>
    </row>
    <row r="3352" spans="1:21" x14ac:dyDescent="0.2">
      <c r="A3352" s="3">
        <v>3351</v>
      </c>
      <c r="B3352" s="3">
        <v>45</v>
      </c>
      <c r="C3352" s="3" t="s">
        <v>152</v>
      </c>
      <c r="D3352" s="3" t="s">
        <v>65</v>
      </c>
      <c r="E3352" s="3" t="s">
        <v>66</v>
      </c>
      <c r="F3352" s="3">
        <v>33</v>
      </c>
      <c r="G3352" s="3" t="s">
        <v>90</v>
      </c>
      <c r="H3352" s="3" t="s">
        <v>35</v>
      </c>
      <c r="I3352" s="3" t="s">
        <v>77</v>
      </c>
      <c r="J3352" s="3" t="s">
        <v>56</v>
      </c>
      <c r="K3352" s="3">
        <v>49</v>
      </c>
      <c r="L3352" s="3" t="s">
        <v>151</v>
      </c>
      <c r="M3352" s="3" t="str">
        <f>IF(shopping_behavior_updated[[#This Row],[Subscription Status]]="","desconocido",shopping_behavior_updated[[#This Row],[Subscription Status]])</f>
        <v>No</v>
      </c>
      <c r="N3352" s="3" t="s">
        <v>69</v>
      </c>
      <c r="O3352" s="3" t="s">
        <v>151</v>
      </c>
      <c r="P3352" s="3" t="s">
        <v>151</v>
      </c>
      <c r="Q3352" s="3">
        <v>15</v>
      </c>
      <c r="R3352" s="3" t="s">
        <v>32</v>
      </c>
      <c r="S3352" s="3" t="s">
        <v>75</v>
      </c>
      <c r="T3352" s="3">
        <f>COUNTBLANK(shopping_behavior_updated[Customer ID])</f>
        <v>0</v>
      </c>
      <c r="U3352" s="3">
        <f>IF(IFERROR(VLOOKUP(shopping_behavior_updated[[#This Row],[Customer ID]],A3353:$A$3902,1,FALSE),0),1,0)</f>
        <v>0</v>
      </c>
    </row>
    <row r="3353" spans="1:21" x14ac:dyDescent="0.2">
      <c r="A3353" s="3">
        <v>3352</v>
      </c>
      <c r="B3353" s="3">
        <v>43</v>
      </c>
      <c r="C3353" s="3" t="s">
        <v>152</v>
      </c>
      <c r="D3353" s="3" t="s">
        <v>54</v>
      </c>
      <c r="E3353" s="3" t="s">
        <v>20</v>
      </c>
      <c r="F3353" s="3">
        <v>49</v>
      </c>
      <c r="G3353" s="3" t="s">
        <v>81</v>
      </c>
      <c r="H3353" s="3" t="s">
        <v>22</v>
      </c>
      <c r="I3353" s="3" t="s">
        <v>108</v>
      </c>
      <c r="J3353" s="3" t="s">
        <v>36</v>
      </c>
      <c r="K3353" s="3">
        <v>42</v>
      </c>
      <c r="L3353" s="3" t="s">
        <v>151</v>
      </c>
      <c r="M3353" s="3" t="str">
        <f>IF(shopping_behavior_updated[[#This Row],[Subscription Status]]="","desconocido",shopping_behavior_updated[[#This Row],[Subscription Status]])</f>
        <v>No</v>
      </c>
      <c r="N3353" s="3" t="s">
        <v>69</v>
      </c>
      <c r="O3353" s="3" t="s">
        <v>151</v>
      </c>
      <c r="P3353" s="3" t="s">
        <v>151</v>
      </c>
      <c r="Q3353" s="3">
        <v>18</v>
      </c>
      <c r="R3353" s="3" t="s">
        <v>74</v>
      </c>
      <c r="S3353" s="3" t="s">
        <v>28</v>
      </c>
      <c r="T3353" s="3">
        <f>COUNTBLANK(shopping_behavior_updated[Customer ID])</f>
        <v>0</v>
      </c>
      <c r="U3353" s="3">
        <f>IF(IFERROR(VLOOKUP(shopping_behavior_updated[[#This Row],[Customer ID]],A3354:$A$3902,1,FALSE),0),1,0)</f>
        <v>0</v>
      </c>
    </row>
    <row r="3354" spans="1:21" x14ac:dyDescent="0.2">
      <c r="A3354" s="3">
        <v>3353</v>
      </c>
      <c r="B3354" s="3">
        <v>55</v>
      </c>
      <c r="C3354" s="3" t="s">
        <v>152</v>
      </c>
      <c r="D3354" s="3" t="s">
        <v>132</v>
      </c>
      <c r="E3354" s="3" t="s">
        <v>66</v>
      </c>
      <c r="F3354" s="3">
        <v>96</v>
      </c>
      <c r="G3354" s="3" t="s">
        <v>148</v>
      </c>
      <c r="H3354" s="3" t="s">
        <v>43</v>
      </c>
      <c r="I3354" s="3" t="s">
        <v>84</v>
      </c>
      <c r="J3354" s="3" t="s">
        <v>52</v>
      </c>
      <c r="K3354" s="3">
        <v>29</v>
      </c>
      <c r="L3354" s="3" t="s">
        <v>151</v>
      </c>
      <c r="M3354" s="3" t="str">
        <f>IF(shopping_behavior_updated[[#This Row],[Subscription Status]]="","desconocido",shopping_behavior_updated[[#This Row],[Subscription Status]])</f>
        <v>No</v>
      </c>
      <c r="N3354" s="3" t="s">
        <v>44</v>
      </c>
      <c r="O3354" s="3" t="s">
        <v>151</v>
      </c>
      <c r="P3354" s="3" t="s">
        <v>151</v>
      </c>
      <c r="Q3354" s="3">
        <v>7</v>
      </c>
      <c r="R3354" s="3" t="s">
        <v>74</v>
      </c>
      <c r="S3354" s="3" t="s">
        <v>75</v>
      </c>
      <c r="T3354" s="3">
        <f>COUNTBLANK(shopping_behavior_updated[Customer ID])</f>
        <v>0</v>
      </c>
      <c r="U3354" s="3">
        <f>IF(IFERROR(VLOOKUP(shopping_behavior_updated[[#This Row],[Customer ID]],A3355:$A$3902,1,FALSE),0),1,0)</f>
        <v>0</v>
      </c>
    </row>
    <row r="3355" spans="1:21" x14ac:dyDescent="0.2">
      <c r="A3355" s="3">
        <v>3354</v>
      </c>
      <c r="B3355" s="3">
        <v>31</v>
      </c>
      <c r="C3355" s="3" t="s">
        <v>152</v>
      </c>
      <c r="D3355" s="3" t="s">
        <v>80</v>
      </c>
      <c r="E3355" s="3" t="s">
        <v>20</v>
      </c>
      <c r="F3355" s="3">
        <v>66</v>
      </c>
      <c r="G3355" s="3" t="s">
        <v>122</v>
      </c>
      <c r="H3355" s="3" t="s">
        <v>22</v>
      </c>
      <c r="I3355" s="3" t="s">
        <v>84</v>
      </c>
      <c r="J3355" s="3" t="s">
        <v>56</v>
      </c>
      <c r="K3355" s="3">
        <v>46</v>
      </c>
      <c r="L3355" s="3" t="s">
        <v>151</v>
      </c>
      <c r="M3355" s="3" t="str">
        <f>IF(shopping_behavior_updated[[#This Row],[Subscription Status]]="","desconocido",shopping_behavior_updated[[#This Row],[Subscription Status]])</f>
        <v>No</v>
      </c>
      <c r="N3355" s="3" t="s">
        <v>37</v>
      </c>
      <c r="O3355" s="3" t="s">
        <v>151</v>
      </c>
      <c r="P3355" s="3" t="s">
        <v>151</v>
      </c>
      <c r="Q3355" s="3">
        <v>19</v>
      </c>
      <c r="R3355" s="3" t="s">
        <v>38</v>
      </c>
      <c r="S3355" s="3" t="s">
        <v>96</v>
      </c>
      <c r="T3355" s="3">
        <f>COUNTBLANK(shopping_behavior_updated[Customer ID])</f>
        <v>0</v>
      </c>
      <c r="U3355" s="3">
        <f>IF(IFERROR(VLOOKUP(shopping_behavior_updated[[#This Row],[Customer ID]],A3356:$A$3902,1,FALSE),0),1,0)</f>
        <v>0</v>
      </c>
    </row>
    <row r="3356" spans="1:21" x14ac:dyDescent="0.2">
      <c r="A3356" s="3">
        <v>3355</v>
      </c>
      <c r="B3356" s="3">
        <v>42</v>
      </c>
      <c r="C3356" s="3" t="s">
        <v>152</v>
      </c>
      <c r="D3356" s="3" t="s">
        <v>86</v>
      </c>
      <c r="E3356" s="3" t="s">
        <v>20</v>
      </c>
      <c r="F3356" s="3">
        <v>45</v>
      </c>
      <c r="G3356" s="3" t="s">
        <v>127</v>
      </c>
      <c r="H3356" s="3" t="s">
        <v>43</v>
      </c>
      <c r="I3356" s="3" t="s">
        <v>120</v>
      </c>
      <c r="J3356" s="3" t="s">
        <v>56</v>
      </c>
      <c r="K3356" s="3">
        <v>28</v>
      </c>
      <c r="L3356" s="3" t="s">
        <v>151</v>
      </c>
      <c r="M3356" s="3" t="str">
        <f>IF(shopping_behavior_updated[[#This Row],[Subscription Status]]="","desconocido",shopping_behavior_updated[[#This Row],[Subscription Status]])</f>
        <v>No</v>
      </c>
      <c r="N3356" s="3" t="s">
        <v>44</v>
      </c>
      <c r="O3356" s="3" t="s">
        <v>151</v>
      </c>
      <c r="P3356" s="3" t="s">
        <v>151</v>
      </c>
      <c r="Q3356" s="3">
        <v>15</v>
      </c>
      <c r="R3356" s="3" t="s">
        <v>45</v>
      </c>
      <c r="S3356" s="3" t="s">
        <v>39</v>
      </c>
      <c r="T3356" s="3">
        <f>COUNTBLANK(shopping_behavior_updated[Customer ID])</f>
        <v>0</v>
      </c>
      <c r="U3356" s="3">
        <f>IF(IFERROR(VLOOKUP(shopping_behavior_updated[[#This Row],[Customer ID]],A3357:$A$3902,1,FALSE),0),1,0)</f>
        <v>0</v>
      </c>
    </row>
    <row r="3357" spans="1:21" x14ac:dyDescent="0.2">
      <c r="A3357" s="3">
        <v>3356</v>
      </c>
      <c r="B3357" s="3">
        <v>40</v>
      </c>
      <c r="C3357" s="3" t="s">
        <v>152</v>
      </c>
      <c r="D3357" s="3" t="s">
        <v>19</v>
      </c>
      <c r="E3357" s="3" t="s">
        <v>20</v>
      </c>
      <c r="F3357" s="3">
        <v>28</v>
      </c>
      <c r="G3357" s="3" t="s">
        <v>78</v>
      </c>
      <c r="H3357" s="3" t="s">
        <v>43</v>
      </c>
      <c r="I3357" s="3" t="s">
        <v>99</v>
      </c>
      <c r="J3357" s="3" t="s">
        <v>36</v>
      </c>
      <c r="K3357" s="3">
        <v>26</v>
      </c>
      <c r="L3357" s="3" t="s">
        <v>151</v>
      </c>
      <c r="M3357" s="3" t="str">
        <f>IF(shopping_behavior_updated[[#This Row],[Subscription Status]]="","desconocido",shopping_behavior_updated[[#This Row],[Subscription Status]])</f>
        <v>No</v>
      </c>
      <c r="N3357" s="3" t="s">
        <v>73</v>
      </c>
      <c r="O3357" s="3" t="s">
        <v>151</v>
      </c>
      <c r="P3357" s="3" t="s">
        <v>151</v>
      </c>
      <c r="Q3357" s="3">
        <v>3</v>
      </c>
      <c r="R3357" s="3" t="s">
        <v>74</v>
      </c>
      <c r="S3357" s="3" t="s">
        <v>75</v>
      </c>
      <c r="T3357" s="3">
        <f>COUNTBLANK(shopping_behavior_updated[Customer ID])</f>
        <v>0</v>
      </c>
      <c r="U3357" s="3">
        <f>IF(IFERROR(VLOOKUP(shopping_behavior_updated[[#This Row],[Customer ID]],A3358:$A$3902,1,FALSE),0),1,0)</f>
        <v>0</v>
      </c>
    </row>
    <row r="3358" spans="1:21" x14ac:dyDescent="0.2">
      <c r="A3358" s="3">
        <v>3357</v>
      </c>
      <c r="B3358" s="3">
        <v>39</v>
      </c>
      <c r="C3358" s="3" t="s">
        <v>152</v>
      </c>
      <c r="D3358" s="3" t="s">
        <v>33</v>
      </c>
      <c r="E3358" s="3" t="s">
        <v>20</v>
      </c>
      <c r="F3358" s="3">
        <v>48</v>
      </c>
      <c r="G3358" s="3" t="s">
        <v>121</v>
      </c>
      <c r="H3358" s="3" t="s">
        <v>43</v>
      </c>
      <c r="I3358" s="3" t="s">
        <v>64</v>
      </c>
      <c r="J3358" s="3" t="s">
        <v>52</v>
      </c>
      <c r="K3358" s="3">
        <v>35</v>
      </c>
      <c r="L3358" s="3" t="s">
        <v>151</v>
      </c>
      <c r="M3358" s="3" t="str">
        <f>IF(shopping_behavior_updated[[#This Row],[Subscription Status]]="","desconocido",shopping_behavior_updated[[#This Row],[Subscription Status]])</f>
        <v>No</v>
      </c>
      <c r="N3358" s="3" t="s">
        <v>73</v>
      </c>
      <c r="O3358" s="3" t="s">
        <v>151</v>
      </c>
      <c r="P3358" s="3" t="s">
        <v>151</v>
      </c>
      <c r="Q3358" s="3">
        <v>13</v>
      </c>
      <c r="R3358" s="3" t="s">
        <v>45</v>
      </c>
      <c r="S3358" s="3" t="s">
        <v>75</v>
      </c>
      <c r="T3358" s="3">
        <f>COUNTBLANK(shopping_behavior_updated[Customer ID])</f>
        <v>0</v>
      </c>
      <c r="U3358" s="3">
        <f>IF(IFERROR(VLOOKUP(shopping_behavior_updated[[#This Row],[Customer ID]],A3359:$A$3902,1,FALSE),0),1,0)</f>
        <v>0</v>
      </c>
    </row>
    <row r="3359" spans="1:21" x14ac:dyDescent="0.2">
      <c r="A3359" s="3">
        <v>3358</v>
      </c>
      <c r="B3359" s="3">
        <v>41</v>
      </c>
      <c r="C3359" s="3" t="s">
        <v>152</v>
      </c>
      <c r="D3359" s="3" t="s">
        <v>103</v>
      </c>
      <c r="E3359" s="3" t="s">
        <v>20</v>
      </c>
      <c r="F3359" s="3">
        <v>67</v>
      </c>
      <c r="G3359" s="3" t="s">
        <v>71</v>
      </c>
      <c r="H3359" s="3" t="s">
        <v>43</v>
      </c>
      <c r="I3359" s="3" t="s">
        <v>68</v>
      </c>
      <c r="J3359" s="3" t="s">
        <v>24</v>
      </c>
      <c r="K3359" s="3">
        <v>35</v>
      </c>
      <c r="L3359" s="3" t="s">
        <v>151</v>
      </c>
      <c r="M3359" s="3" t="str">
        <f>IF(shopping_behavior_updated[[#This Row],[Subscription Status]]="","desconocido",shopping_behavior_updated[[#This Row],[Subscription Status]])</f>
        <v>No</v>
      </c>
      <c r="N3359" s="3" t="s">
        <v>37</v>
      </c>
      <c r="O3359" s="3" t="s">
        <v>151</v>
      </c>
      <c r="P3359" s="3" t="s">
        <v>151</v>
      </c>
      <c r="Q3359" s="3">
        <v>37</v>
      </c>
      <c r="R3359" s="3" t="s">
        <v>38</v>
      </c>
      <c r="S3359" s="3" t="s">
        <v>87</v>
      </c>
      <c r="T3359" s="3">
        <f>COUNTBLANK(shopping_behavior_updated[Customer ID])</f>
        <v>0</v>
      </c>
      <c r="U3359" s="3">
        <f>IF(IFERROR(VLOOKUP(shopping_behavior_updated[[#This Row],[Customer ID]],A3360:$A$3902,1,FALSE),0),1,0)</f>
        <v>0</v>
      </c>
    </row>
    <row r="3360" spans="1:21" x14ac:dyDescent="0.2">
      <c r="A3360" s="3">
        <v>3359</v>
      </c>
      <c r="B3360" s="3">
        <v>56</v>
      </c>
      <c r="C3360" s="3" t="s">
        <v>152</v>
      </c>
      <c r="D3360" s="3" t="s">
        <v>112</v>
      </c>
      <c r="E3360" s="3" t="s">
        <v>20</v>
      </c>
      <c r="F3360" s="3">
        <v>59</v>
      </c>
      <c r="G3360" s="3" t="s">
        <v>121</v>
      </c>
      <c r="H3360" s="3" t="s">
        <v>43</v>
      </c>
      <c r="I3360" s="3" t="s">
        <v>135</v>
      </c>
      <c r="J3360" s="3" t="s">
        <v>56</v>
      </c>
      <c r="K3360" s="3">
        <v>34</v>
      </c>
      <c r="L3360" s="3" t="s">
        <v>151</v>
      </c>
      <c r="M3360" s="3" t="str">
        <f>IF(shopping_behavior_updated[[#This Row],[Subscription Status]]="","desconocido",shopping_behavior_updated[[#This Row],[Subscription Status]])</f>
        <v>No</v>
      </c>
      <c r="N3360" s="3" t="s">
        <v>69</v>
      </c>
      <c r="O3360" s="3" t="s">
        <v>151</v>
      </c>
      <c r="P3360" s="3" t="s">
        <v>151</v>
      </c>
      <c r="Q3360" s="3">
        <v>26</v>
      </c>
      <c r="R3360" s="3" t="s">
        <v>32</v>
      </c>
      <c r="S3360" s="3" t="s">
        <v>48</v>
      </c>
      <c r="T3360" s="3">
        <f>COUNTBLANK(shopping_behavior_updated[Customer ID])</f>
        <v>0</v>
      </c>
      <c r="U3360" s="3">
        <f>IF(IFERROR(VLOOKUP(shopping_behavior_updated[[#This Row],[Customer ID]],A3361:$A$3902,1,FALSE),0),1,0)</f>
        <v>0</v>
      </c>
    </row>
    <row r="3361" spans="1:21" x14ac:dyDescent="0.2">
      <c r="A3361" s="3">
        <v>3360</v>
      </c>
      <c r="B3361" s="3">
        <v>43</v>
      </c>
      <c r="C3361" s="3" t="s">
        <v>152</v>
      </c>
      <c r="D3361" s="3" t="s">
        <v>88</v>
      </c>
      <c r="E3361" s="3" t="s">
        <v>66</v>
      </c>
      <c r="F3361" s="3">
        <v>74</v>
      </c>
      <c r="G3361" s="3" t="s">
        <v>81</v>
      </c>
      <c r="H3361" s="3" t="s">
        <v>22</v>
      </c>
      <c r="I3361" s="3" t="s">
        <v>107</v>
      </c>
      <c r="J3361" s="3" t="s">
        <v>56</v>
      </c>
      <c r="K3361" s="3">
        <v>39</v>
      </c>
      <c r="L3361" s="3" t="s">
        <v>151</v>
      </c>
      <c r="M3361" s="3" t="str">
        <f>IF(shopping_behavior_updated[[#This Row],[Subscription Status]]="","desconocido",shopping_behavior_updated[[#This Row],[Subscription Status]])</f>
        <v>No</v>
      </c>
      <c r="N3361" s="3" t="s">
        <v>44</v>
      </c>
      <c r="O3361" s="3" t="s">
        <v>151</v>
      </c>
      <c r="P3361" s="3" t="s">
        <v>151</v>
      </c>
      <c r="Q3361" s="3">
        <v>29</v>
      </c>
      <c r="R3361" s="3" t="s">
        <v>85</v>
      </c>
      <c r="S3361" s="3" t="s">
        <v>87</v>
      </c>
      <c r="T3361" s="3">
        <f>COUNTBLANK(shopping_behavior_updated[Customer ID])</f>
        <v>0</v>
      </c>
      <c r="U3361" s="3">
        <f>IF(IFERROR(VLOOKUP(shopping_behavior_updated[[#This Row],[Customer ID]],A3362:$A$3902,1,FALSE),0),1,0)</f>
        <v>0</v>
      </c>
    </row>
    <row r="3362" spans="1:21" x14ac:dyDescent="0.2">
      <c r="A3362" s="3">
        <v>3361</v>
      </c>
      <c r="B3362" s="3">
        <v>22</v>
      </c>
      <c r="C3362" s="3" t="s">
        <v>152</v>
      </c>
      <c r="D3362" s="3" t="s">
        <v>101</v>
      </c>
      <c r="E3362" s="3" t="s">
        <v>62</v>
      </c>
      <c r="F3362" s="3">
        <v>81</v>
      </c>
      <c r="G3362" s="3" t="s">
        <v>147</v>
      </c>
      <c r="H3362" s="3" t="s">
        <v>43</v>
      </c>
      <c r="I3362" s="3" t="s">
        <v>31</v>
      </c>
      <c r="J3362" s="3" t="s">
        <v>36</v>
      </c>
      <c r="K3362" s="3">
        <v>33</v>
      </c>
      <c r="L3362" s="3" t="s">
        <v>151</v>
      </c>
      <c r="M3362" s="3" t="str">
        <f>IF(shopping_behavior_updated[[#This Row],[Subscription Status]]="","desconocido",shopping_behavior_updated[[#This Row],[Subscription Status]])</f>
        <v>No</v>
      </c>
      <c r="N3362" s="3" t="s">
        <v>69</v>
      </c>
      <c r="O3362" s="3" t="s">
        <v>151</v>
      </c>
      <c r="P3362" s="3" t="s">
        <v>151</v>
      </c>
      <c r="Q3362" s="3">
        <v>47</v>
      </c>
      <c r="R3362" s="3" t="s">
        <v>32</v>
      </c>
      <c r="S3362" s="3" t="s">
        <v>96</v>
      </c>
      <c r="T3362" s="3">
        <f>COUNTBLANK(shopping_behavior_updated[Customer ID])</f>
        <v>0</v>
      </c>
      <c r="U3362" s="3">
        <f>IF(IFERROR(VLOOKUP(shopping_behavior_updated[[#This Row],[Customer ID]],A3363:$A$3902,1,FALSE),0),1,0)</f>
        <v>0</v>
      </c>
    </row>
    <row r="3363" spans="1:21" x14ac:dyDescent="0.2">
      <c r="A3363" s="3">
        <v>3362</v>
      </c>
      <c r="B3363" s="3">
        <v>47</v>
      </c>
      <c r="C3363" s="3" t="s">
        <v>152</v>
      </c>
      <c r="D3363" s="3" t="s">
        <v>70</v>
      </c>
      <c r="E3363" s="3" t="s">
        <v>41</v>
      </c>
      <c r="F3363" s="3">
        <v>26</v>
      </c>
      <c r="G3363" s="3" t="s">
        <v>102</v>
      </c>
      <c r="H3363" s="3" t="s">
        <v>43</v>
      </c>
      <c r="I3363" s="3" t="s">
        <v>64</v>
      </c>
      <c r="J3363" s="3" t="s">
        <v>36</v>
      </c>
      <c r="K3363" s="3">
        <v>41</v>
      </c>
      <c r="L3363" s="3" t="s">
        <v>151</v>
      </c>
      <c r="M3363" s="3" t="str">
        <f>IF(shopping_behavior_updated[[#This Row],[Subscription Status]]="","desconocido",shopping_behavior_updated[[#This Row],[Subscription Status]])</f>
        <v>No</v>
      </c>
      <c r="N3363" s="3" t="s">
        <v>37</v>
      </c>
      <c r="O3363" s="3" t="s">
        <v>151</v>
      </c>
      <c r="P3363" s="3" t="s">
        <v>151</v>
      </c>
      <c r="Q3363" s="3">
        <v>47</v>
      </c>
      <c r="R3363" s="3" t="s">
        <v>38</v>
      </c>
      <c r="S3363" s="3" t="s">
        <v>75</v>
      </c>
      <c r="T3363" s="3">
        <f>COUNTBLANK(shopping_behavior_updated[Customer ID])</f>
        <v>0</v>
      </c>
      <c r="U3363" s="3">
        <f>IF(IFERROR(VLOOKUP(shopping_behavior_updated[[#This Row],[Customer ID]],A3364:$A$3902,1,FALSE),0),1,0)</f>
        <v>0</v>
      </c>
    </row>
    <row r="3364" spans="1:21" x14ac:dyDescent="0.2">
      <c r="A3364" s="3">
        <v>3363</v>
      </c>
      <c r="B3364" s="3">
        <v>50</v>
      </c>
      <c r="C3364" s="3" t="s">
        <v>152</v>
      </c>
      <c r="D3364" s="3" t="s">
        <v>65</v>
      </c>
      <c r="E3364" s="3" t="s">
        <v>66</v>
      </c>
      <c r="F3364" s="3">
        <v>61</v>
      </c>
      <c r="G3364" s="3" t="s">
        <v>121</v>
      </c>
      <c r="H3364" s="3" t="s">
        <v>43</v>
      </c>
      <c r="I3364" s="3" t="s">
        <v>23</v>
      </c>
      <c r="J3364" s="3" t="s">
        <v>52</v>
      </c>
      <c r="K3364" s="3">
        <v>3</v>
      </c>
      <c r="L3364" s="3" t="s">
        <v>151</v>
      </c>
      <c r="M3364" s="3" t="str">
        <f>IF(shopping_behavior_updated[[#This Row],[Subscription Status]]="","desconocido",shopping_behavior_updated[[#This Row],[Subscription Status]])</f>
        <v>No</v>
      </c>
      <c r="N3364" s="3" t="s">
        <v>44</v>
      </c>
      <c r="O3364" s="3" t="s">
        <v>151</v>
      </c>
      <c r="P3364" s="3" t="s">
        <v>151</v>
      </c>
      <c r="Q3364" s="3">
        <v>48</v>
      </c>
      <c r="R3364" s="3" t="s">
        <v>27</v>
      </c>
      <c r="S3364" s="3" t="s">
        <v>28</v>
      </c>
      <c r="T3364" s="3">
        <f>COUNTBLANK(shopping_behavior_updated[Customer ID])</f>
        <v>0</v>
      </c>
      <c r="U3364" s="3">
        <f>IF(IFERROR(VLOOKUP(shopping_behavior_updated[[#This Row],[Customer ID]],A3365:$A$3902,1,FALSE),0),1,0)</f>
        <v>0</v>
      </c>
    </row>
    <row r="3365" spans="1:21" x14ac:dyDescent="0.2">
      <c r="A3365" s="3">
        <v>3364</v>
      </c>
      <c r="B3365" s="3">
        <v>58</v>
      </c>
      <c r="C3365" s="3" t="s">
        <v>152</v>
      </c>
      <c r="D3365" s="3" t="s">
        <v>29</v>
      </c>
      <c r="E3365" s="3" t="s">
        <v>20</v>
      </c>
      <c r="F3365" s="3">
        <v>23</v>
      </c>
      <c r="G3365" s="3" t="s">
        <v>98</v>
      </c>
      <c r="H3365" s="3" t="s">
        <v>43</v>
      </c>
      <c r="I3365" s="3" t="s">
        <v>47</v>
      </c>
      <c r="J3365" s="3" t="s">
        <v>24</v>
      </c>
      <c r="K3365" s="3">
        <v>3</v>
      </c>
      <c r="L3365" s="3" t="s">
        <v>151</v>
      </c>
      <c r="M3365" s="3" t="str">
        <f>IF(shopping_behavior_updated[[#This Row],[Subscription Status]]="","desconocido",shopping_behavior_updated[[#This Row],[Subscription Status]])</f>
        <v>No</v>
      </c>
      <c r="N3365" s="3" t="s">
        <v>44</v>
      </c>
      <c r="O3365" s="3" t="s">
        <v>151</v>
      </c>
      <c r="P3365" s="3" t="s">
        <v>151</v>
      </c>
      <c r="Q3365" s="3">
        <v>46</v>
      </c>
      <c r="R3365" s="3" t="s">
        <v>74</v>
      </c>
      <c r="S3365" s="3" t="s">
        <v>75</v>
      </c>
      <c r="T3365" s="3">
        <f>COUNTBLANK(shopping_behavior_updated[Customer ID])</f>
        <v>0</v>
      </c>
      <c r="U3365" s="3">
        <f>IF(IFERROR(VLOOKUP(shopping_behavior_updated[[#This Row],[Customer ID]],A3366:$A$3902,1,FALSE),0),1,0)</f>
        <v>0</v>
      </c>
    </row>
    <row r="3366" spans="1:21" x14ac:dyDescent="0.2">
      <c r="A3366" s="3">
        <v>3365</v>
      </c>
      <c r="B3366" s="3">
        <v>50</v>
      </c>
      <c r="C3366" s="3" t="s">
        <v>152</v>
      </c>
      <c r="D3366" s="3" t="s">
        <v>118</v>
      </c>
      <c r="E3366" s="3" t="s">
        <v>66</v>
      </c>
      <c r="F3366" s="3">
        <v>33</v>
      </c>
      <c r="G3366" s="3" t="s">
        <v>46</v>
      </c>
      <c r="H3366" s="3" t="s">
        <v>43</v>
      </c>
      <c r="I3366" s="3" t="s">
        <v>99</v>
      </c>
      <c r="J3366" s="3" t="s">
        <v>56</v>
      </c>
      <c r="K3366" s="3">
        <v>32</v>
      </c>
      <c r="L3366" s="3" t="s">
        <v>151</v>
      </c>
      <c r="M3366" s="3" t="str">
        <f>IF(shopping_behavior_updated[[#This Row],[Subscription Status]]="","desconocido",shopping_behavior_updated[[#This Row],[Subscription Status]])</f>
        <v>No</v>
      </c>
      <c r="N3366" s="3" t="s">
        <v>53</v>
      </c>
      <c r="O3366" s="3" t="s">
        <v>151</v>
      </c>
      <c r="P3366" s="3" t="s">
        <v>151</v>
      </c>
      <c r="Q3366" s="3">
        <v>7</v>
      </c>
      <c r="R3366" s="3" t="s">
        <v>38</v>
      </c>
      <c r="S3366" s="3" t="s">
        <v>87</v>
      </c>
      <c r="T3366" s="3">
        <f>COUNTBLANK(shopping_behavior_updated[Customer ID])</f>
        <v>0</v>
      </c>
      <c r="U3366" s="3">
        <f>IF(IFERROR(VLOOKUP(shopping_behavior_updated[[#This Row],[Customer ID]],A3367:$A$3902,1,FALSE),0),1,0)</f>
        <v>0</v>
      </c>
    </row>
    <row r="3367" spans="1:21" x14ac:dyDescent="0.2">
      <c r="A3367" s="3">
        <v>3366</v>
      </c>
      <c r="B3367" s="3">
        <v>43</v>
      </c>
      <c r="C3367" s="3" t="s">
        <v>152</v>
      </c>
      <c r="D3367" s="3" t="s">
        <v>86</v>
      </c>
      <c r="E3367" s="3" t="s">
        <v>20</v>
      </c>
      <c r="F3367" s="3">
        <v>58</v>
      </c>
      <c r="G3367" s="3" t="s">
        <v>121</v>
      </c>
      <c r="H3367" s="3" t="s">
        <v>22</v>
      </c>
      <c r="I3367" s="3" t="s">
        <v>84</v>
      </c>
      <c r="J3367" s="3" t="s">
        <v>56</v>
      </c>
      <c r="K3367" s="3">
        <v>39</v>
      </c>
      <c r="L3367" s="3" t="s">
        <v>151</v>
      </c>
      <c r="M3367" s="3" t="str">
        <f>IF(shopping_behavior_updated[[#This Row],[Subscription Status]]="","desconocido",shopping_behavior_updated[[#This Row],[Subscription Status]])</f>
        <v>No</v>
      </c>
      <c r="N3367" s="3" t="s">
        <v>26</v>
      </c>
      <c r="O3367" s="3" t="s">
        <v>151</v>
      </c>
      <c r="P3367" s="3" t="s">
        <v>151</v>
      </c>
      <c r="Q3367" s="3">
        <v>45</v>
      </c>
      <c r="R3367" s="3" t="s">
        <v>38</v>
      </c>
      <c r="S3367" s="3" t="s">
        <v>96</v>
      </c>
      <c r="T3367" s="3">
        <f>COUNTBLANK(shopping_behavior_updated[Customer ID])</f>
        <v>0</v>
      </c>
      <c r="U3367" s="3">
        <f>IF(IFERROR(VLOOKUP(shopping_behavior_updated[[#This Row],[Customer ID]],A3368:$A$3902,1,FALSE),0),1,0)</f>
        <v>0</v>
      </c>
    </row>
    <row r="3368" spans="1:21" x14ac:dyDescent="0.2">
      <c r="A3368" s="3">
        <v>3367</v>
      </c>
      <c r="B3368" s="3">
        <v>38</v>
      </c>
      <c r="C3368" s="3" t="s">
        <v>152</v>
      </c>
      <c r="D3368" s="3" t="s">
        <v>142</v>
      </c>
      <c r="E3368" s="3" t="s">
        <v>66</v>
      </c>
      <c r="F3368" s="3">
        <v>65</v>
      </c>
      <c r="G3368" s="3" t="s">
        <v>97</v>
      </c>
      <c r="H3368" s="3" t="s">
        <v>43</v>
      </c>
      <c r="I3368" s="3" t="s">
        <v>107</v>
      </c>
      <c r="J3368" s="3" t="s">
        <v>36</v>
      </c>
      <c r="K3368" s="3">
        <v>36</v>
      </c>
      <c r="L3368" s="3" t="s">
        <v>151</v>
      </c>
      <c r="M3368" s="3" t="str">
        <f>IF(shopping_behavior_updated[[#This Row],[Subscription Status]]="","desconocido",shopping_behavior_updated[[#This Row],[Subscription Status]])</f>
        <v>No</v>
      </c>
      <c r="N3368" s="3" t="s">
        <v>69</v>
      </c>
      <c r="O3368" s="3" t="s">
        <v>151</v>
      </c>
      <c r="P3368" s="3" t="s">
        <v>151</v>
      </c>
      <c r="Q3368" s="3">
        <v>47</v>
      </c>
      <c r="R3368" s="3" t="s">
        <v>85</v>
      </c>
      <c r="S3368" s="3" t="s">
        <v>57</v>
      </c>
      <c r="T3368" s="3">
        <f>COUNTBLANK(shopping_behavior_updated[Customer ID])</f>
        <v>0</v>
      </c>
      <c r="U3368" s="3">
        <f>IF(IFERROR(VLOOKUP(shopping_behavior_updated[[#This Row],[Customer ID]],A3369:$A$3902,1,FALSE),0),1,0)</f>
        <v>0</v>
      </c>
    </row>
    <row r="3369" spans="1:21" x14ac:dyDescent="0.2">
      <c r="A3369" s="3">
        <v>3368</v>
      </c>
      <c r="B3369" s="3">
        <v>44</v>
      </c>
      <c r="C3369" s="3" t="s">
        <v>152</v>
      </c>
      <c r="D3369" s="3" t="s">
        <v>112</v>
      </c>
      <c r="E3369" s="3" t="s">
        <v>20</v>
      </c>
      <c r="F3369" s="3">
        <v>48</v>
      </c>
      <c r="G3369" s="3" t="s">
        <v>121</v>
      </c>
      <c r="H3369" s="3" t="s">
        <v>43</v>
      </c>
      <c r="I3369" s="3" t="s">
        <v>143</v>
      </c>
      <c r="J3369" s="3" t="s">
        <v>52</v>
      </c>
      <c r="K3369" s="3">
        <v>31</v>
      </c>
      <c r="L3369" s="3" t="s">
        <v>151</v>
      </c>
      <c r="M3369" s="3" t="str">
        <f>IF(shopping_behavior_updated[[#This Row],[Subscription Status]]="","desconocido",shopping_behavior_updated[[#This Row],[Subscription Status]])</f>
        <v>No</v>
      </c>
      <c r="N3369" s="3" t="s">
        <v>73</v>
      </c>
      <c r="O3369" s="3" t="s">
        <v>151</v>
      </c>
      <c r="P3369" s="3" t="s">
        <v>151</v>
      </c>
      <c r="Q3369" s="3">
        <v>6</v>
      </c>
      <c r="R3369" s="3" t="s">
        <v>27</v>
      </c>
      <c r="S3369" s="3" t="s">
        <v>28</v>
      </c>
      <c r="T3369" s="3">
        <f>COUNTBLANK(shopping_behavior_updated[Customer ID])</f>
        <v>0</v>
      </c>
      <c r="U3369" s="3">
        <f>IF(IFERROR(VLOOKUP(shopping_behavior_updated[[#This Row],[Customer ID]],A3370:$A$3902,1,FALSE),0),1,0)</f>
        <v>0</v>
      </c>
    </row>
    <row r="3370" spans="1:21" x14ac:dyDescent="0.2">
      <c r="A3370" s="3">
        <v>3369</v>
      </c>
      <c r="B3370" s="3">
        <v>30</v>
      </c>
      <c r="C3370" s="3" t="s">
        <v>152</v>
      </c>
      <c r="D3370" s="3" t="s">
        <v>40</v>
      </c>
      <c r="E3370" s="3" t="s">
        <v>41</v>
      </c>
      <c r="F3370" s="3">
        <v>25</v>
      </c>
      <c r="G3370" s="3" t="s">
        <v>144</v>
      </c>
      <c r="H3370" s="3" t="s">
        <v>43</v>
      </c>
      <c r="I3370" s="3" t="s">
        <v>143</v>
      </c>
      <c r="J3370" s="3" t="s">
        <v>36</v>
      </c>
      <c r="K3370" s="3">
        <v>48</v>
      </c>
      <c r="L3370" s="3" t="s">
        <v>151</v>
      </c>
      <c r="M3370" s="3" t="str">
        <f>IF(shopping_behavior_updated[[#This Row],[Subscription Status]]="","desconocido",shopping_behavior_updated[[#This Row],[Subscription Status]])</f>
        <v>No</v>
      </c>
      <c r="N3370" s="3" t="s">
        <v>26</v>
      </c>
      <c r="O3370" s="3" t="s">
        <v>151</v>
      </c>
      <c r="P3370" s="3" t="s">
        <v>151</v>
      </c>
      <c r="Q3370" s="3">
        <v>29</v>
      </c>
      <c r="R3370" s="3" t="s">
        <v>74</v>
      </c>
      <c r="S3370" s="3" t="s">
        <v>96</v>
      </c>
      <c r="T3370" s="3">
        <f>COUNTBLANK(shopping_behavior_updated[Customer ID])</f>
        <v>0</v>
      </c>
      <c r="U3370" s="3">
        <f>IF(IFERROR(VLOOKUP(shopping_behavior_updated[[#This Row],[Customer ID]],A3371:$A$3902,1,FALSE),0),1,0)</f>
        <v>0</v>
      </c>
    </row>
    <row r="3371" spans="1:21" x14ac:dyDescent="0.2">
      <c r="A3371" s="3">
        <v>3370</v>
      </c>
      <c r="B3371" s="3">
        <v>47</v>
      </c>
      <c r="C3371" s="3" t="s">
        <v>152</v>
      </c>
      <c r="D3371" s="3" t="s">
        <v>29</v>
      </c>
      <c r="E3371" s="3" t="s">
        <v>20</v>
      </c>
      <c r="F3371" s="3">
        <v>51</v>
      </c>
      <c r="G3371" s="3" t="s">
        <v>30</v>
      </c>
      <c r="H3371" s="3" t="s">
        <v>43</v>
      </c>
      <c r="I3371" s="3" t="s">
        <v>125</v>
      </c>
      <c r="J3371" s="3" t="s">
        <v>24</v>
      </c>
      <c r="K3371" s="3">
        <v>38</v>
      </c>
      <c r="L3371" s="3" t="s">
        <v>151</v>
      </c>
      <c r="M3371" s="3" t="str">
        <f>IF(shopping_behavior_updated[[#This Row],[Subscription Status]]="","desconocido",shopping_behavior_updated[[#This Row],[Subscription Status]])</f>
        <v>No</v>
      </c>
      <c r="N3371" s="3" t="s">
        <v>69</v>
      </c>
      <c r="O3371" s="3" t="s">
        <v>151</v>
      </c>
      <c r="P3371" s="3" t="s">
        <v>151</v>
      </c>
      <c r="Q3371" s="3">
        <v>42</v>
      </c>
      <c r="R3371" s="3" t="s">
        <v>32</v>
      </c>
      <c r="S3371" s="3" t="s">
        <v>87</v>
      </c>
      <c r="T3371" s="3">
        <f>COUNTBLANK(shopping_behavior_updated[Customer ID])</f>
        <v>0</v>
      </c>
      <c r="U3371" s="3">
        <f>IF(IFERROR(VLOOKUP(shopping_behavior_updated[[#This Row],[Customer ID]],A3372:$A$3902,1,FALSE),0),1,0)</f>
        <v>0</v>
      </c>
    </row>
    <row r="3372" spans="1:21" x14ac:dyDescent="0.2">
      <c r="A3372" s="3">
        <v>3371</v>
      </c>
      <c r="B3372" s="3">
        <v>30</v>
      </c>
      <c r="C3372" s="3" t="s">
        <v>152</v>
      </c>
      <c r="D3372" s="3" t="s">
        <v>132</v>
      </c>
      <c r="E3372" s="3" t="s">
        <v>66</v>
      </c>
      <c r="F3372" s="3">
        <v>31</v>
      </c>
      <c r="G3372" s="3" t="s">
        <v>114</v>
      </c>
      <c r="H3372" s="3" t="s">
        <v>43</v>
      </c>
      <c r="I3372" s="3" t="s">
        <v>60</v>
      </c>
      <c r="J3372" s="3" t="s">
        <v>52</v>
      </c>
      <c r="K3372" s="3">
        <v>28</v>
      </c>
      <c r="L3372" s="3" t="s">
        <v>151</v>
      </c>
      <c r="M3372" s="3" t="str">
        <f>IF(shopping_behavior_updated[[#This Row],[Subscription Status]]="","desconocido",shopping_behavior_updated[[#This Row],[Subscription Status]])</f>
        <v>No</v>
      </c>
      <c r="N3372" s="3" t="s">
        <v>73</v>
      </c>
      <c r="O3372" s="3" t="s">
        <v>151</v>
      </c>
      <c r="P3372" s="3" t="s">
        <v>151</v>
      </c>
      <c r="Q3372" s="3">
        <v>46</v>
      </c>
      <c r="R3372" s="3" t="s">
        <v>32</v>
      </c>
      <c r="S3372" s="3" t="s">
        <v>28</v>
      </c>
      <c r="T3372" s="3">
        <f>COUNTBLANK(shopping_behavior_updated[Customer ID])</f>
        <v>0</v>
      </c>
      <c r="U3372" s="3">
        <f>IF(IFERROR(VLOOKUP(shopping_behavior_updated[[#This Row],[Customer ID]],A3373:$A$3902,1,FALSE),0),1,0)</f>
        <v>0</v>
      </c>
    </row>
    <row r="3373" spans="1:21" x14ac:dyDescent="0.2">
      <c r="A3373" s="3">
        <v>3372</v>
      </c>
      <c r="B3373" s="3">
        <v>49</v>
      </c>
      <c r="C3373" s="3" t="s">
        <v>152</v>
      </c>
      <c r="D3373" s="3" t="s">
        <v>103</v>
      </c>
      <c r="E3373" s="3" t="s">
        <v>20</v>
      </c>
      <c r="F3373" s="3">
        <v>99</v>
      </c>
      <c r="G3373" s="3" t="s">
        <v>111</v>
      </c>
      <c r="H3373" s="3" t="s">
        <v>35</v>
      </c>
      <c r="I3373" s="3" t="s">
        <v>47</v>
      </c>
      <c r="J3373" s="3" t="s">
        <v>24</v>
      </c>
      <c r="K3373" s="3">
        <v>4</v>
      </c>
      <c r="L3373" s="3" t="s">
        <v>151</v>
      </c>
      <c r="M3373" s="3" t="str">
        <f>IF(shopping_behavior_updated[[#This Row],[Subscription Status]]="","desconocido",shopping_behavior_updated[[#This Row],[Subscription Status]])</f>
        <v>No</v>
      </c>
      <c r="N3373" s="3" t="s">
        <v>44</v>
      </c>
      <c r="O3373" s="3" t="s">
        <v>151</v>
      </c>
      <c r="P3373" s="3" t="s">
        <v>151</v>
      </c>
      <c r="Q3373" s="3">
        <v>28</v>
      </c>
      <c r="R3373" s="3" t="s">
        <v>45</v>
      </c>
      <c r="S3373" s="3" t="s">
        <v>48</v>
      </c>
      <c r="T3373" s="3">
        <f>COUNTBLANK(shopping_behavior_updated[Customer ID])</f>
        <v>0</v>
      </c>
      <c r="U3373" s="3">
        <f>IF(IFERROR(VLOOKUP(shopping_behavior_updated[[#This Row],[Customer ID]],A3374:$A$3902,1,FALSE),0),1,0)</f>
        <v>0</v>
      </c>
    </row>
    <row r="3374" spans="1:21" x14ac:dyDescent="0.2">
      <c r="A3374" s="3">
        <v>3373</v>
      </c>
      <c r="B3374" s="3">
        <v>56</v>
      </c>
      <c r="C3374" s="3" t="s">
        <v>152</v>
      </c>
      <c r="D3374" s="3" t="s">
        <v>124</v>
      </c>
      <c r="E3374" s="3" t="s">
        <v>20</v>
      </c>
      <c r="F3374" s="3">
        <v>25</v>
      </c>
      <c r="G3374" s="3" t="s">
        <v>137</v>
      </c>
      <c r="H3374" s="3" t="s">
        <v>43</v>
      </c>
      <c r="I3374" s="3" t="s">
        <v>31</v>
      </c>
      <c r="J3374" s="3" t="s">
        <v>24</v>
      </c>
      <c r="K3374" s="3">
        <v>46</v>
      </c>
      <c r="L3374" s="3" t="s">
        <v>151</v>
      </c>
      <c r="M3374" s="3" t="str">
        <f>IF(shopping_behavior_updated[[#This Row],[Subscription Status]]="","desconocido",shopping_behavior_updated[[#This Row],[Subscription Status]])</f>
        <v>No</v>
      </c>
      <c r="N3374" s="3" t="s">
        <v>37</v>
      </c>
      <c r="O3374" s="3" t="s">
        <v>151</v>
      </c>
      <c r="P3374" s="3" t="s">
        <v>151</v>
      </c>
      <c r="Q3374" s="3">
        <v>14</v>
      </c>
      <c r="R3374" s="3" t="s">
        <v>38</v>
      </c>
      <c r="S3374" s="3" t="s">
        <v>96</v>
      </c>
      <c r="T3374" s="3">
        <f>COUNTBLANK(shopping_behavior_updated[Customer ID])</f>
        <v>0</v>
      </c>
      <c r="U3374" s="3">
        <f>IF(IFERROR(VLOOKUP(shopping_behavior_updated[[#This Row],[Customer ID]],A3375:$A$3902,1,FALSE),0),1,0)</f>
        <v>0</v>
      </c>
    </row>
    <row r="3375" spans="1:21" x14ac:dyDescent="0.2">
      <c r="A3375" s="3">
        <v>3374</v>
      </c>
      <c r="B3375" s="3">
        <v>70</v>
      </c>
      <c r="C3375" s="3" t="s">
        <v>152</v>
      </c>
      <c r="D3375" s="3" t="s">
        <v>40</v>
      </c>
      <c r="E3375" s="3" t="s">
        <v>41</v>
      </c>
      <c r="F3375" s="3">
        <v>52</v>
      </c>
      <c r="G3375" s="3" t="s">
        <v>147</v>
      </c>
      <c r="H3375" s="3" t="s">
        <v>43</v>
      </c>
      <c r="I3375" s="3" t="s">
        <v>72</v>
      </c>
      <c r="J3375" s="3" t="s">
        <v>36</v>
      </c>
      <c r="K3375" s="3">
        <v>35</v>
      </c>
      <c r="L3375" s="3" t="s">
        <v>151</v>
      </c>
      <c r="M3375" s="3" t="str">
        <f>IF(shopping_behavior_updated[[#This Row],[Subscription Status]]="","desconocido",shopping_behavior_updated[[#This Row],[Subscription Status]])</f>
        <v>No</v>
      </c>
      <c r="N3375" s="3" t="s">
        <v>73</v>
      </c>
      <c r="O3375" s="3" t="s">
        <v>151</v>
      </c>
      <c r="P3375" s="3" t="s">
        <v>151</v>
      </c>
      <c r="Q3375" s="3">
        <v>12</v>
      </c>
      <c r="R3375" s="3" t="s">
        <v>85</v>
      </c>
      <c r="S3375" s="3" t="s">
        <v>96</v>
      </c>
      <c r="T3375" s="3">
        <f>COUNTBLANK(shopping_behavior_updated[Customer ID])</f>
        <v>0</v>
      </c>
      <c r="U3375" s="3">
        <f>IF(IFERROR(VLOOKUP(shopping_behavior_updated[[#This Row],[Customer ID]],A3376:$A$3902,1,FALSE),0),1,0)</f>
        <v>0</v>
      </c>
    </row>
    <row r="3376" spans="1:21" x14ac:dyDescent="0.2">
      <c r="A3376" s="3">
        <v>3375</v>
      </c>
      <c r="B3376" s="3">
        <v>22</v>
      </c>
      <c r="C3376" s="3" t="s">
        <v>152</v>
      </c>
      <c r="D3376" s="3" t="s">
        <v>19</v>
      </c>
      <c r="E3376" s="3" t="s">
        <v>20</v>
      </c>
      <c r="F3376" s="3">
        <v>47</v>
      </c>
      <c r="G3376" s="3" t="s">
        <v>106</v>
      </c>
      <c r="H3376" s="3" t="s">
        <v>35</v>
      </c>
      <c r="I3376" s="3" t="s">
        <v>92</v>
      </c>
      <c r="J3376" s="3" t="s">
        <v>36</v>
      </c>
      <c r="K3376" s="3">
        <v>37</v>
      </c>
      <c r="L3376" s="3" t="s">
        <v>151</v>
      </c>
      <c r="M3376" s="3" t="str">
        <f>IF(shopping_behavior_updated[[#This Row],[Subscription Status]]="","desconocido",shopping_behavior_updated[[#This Row],[Subscription Status]])</f>
        <v>No</v>
      </c>
      <c r="N3376" s="3" t="s">
        <v>69</v>
      </c>
      <c r="O3376" s="3" t="s">
        <v>151</v>
      </c>
      <c r="P3376" s="3" t="s">
        <v>151</v>
      </c>
      <c r="Q3376" s="3">
        <v>41</v>
      </c>
      <c r="R3376" s="3" t="s">
        <v>85</v>
      </c>
      <c r="S3376" s="3" t="s">
        <v>48</v>
      </c>
      <c r="T3376" s="3">
        <f>COUNTBLANK(shopping_behavior_updated[Customer ID])</f>
        <v>0</v>
      </c>
      <c r="U3376" s="3">
        <f>IF(IFERROR(VLOOKUP(shopping_behavior_updated[[#This Row],[Customer ID]],A3377:$A$3902,1,FALSE),0),1,0)</f>
        <v>0</v>
      </c>
    </row>
    <row r="3377" spans="1:21" x14ac:dyDescent="0.2">
      <c r="A3377" s="3">
        <v>3376</v>
      </c>
      <c r="B3377" s="3">
        <v>51</v>
      </c>
      <c r="C3377" s="3" t="s">
        <v>152</v>
      </c>
      <c r="D3377" s="3" t="s">
        <v>136</v>
      </c>
      <c r="E3377" s="3" t="s">
        <v>41</v>
      </c>
      <c r="F3377" s="3">
        <v>98</v>
      </c>
      <c r="G3377" s="3" t="s">
        <v>138</v>
      </c>
      <c r="H3377" s="3" t="s">
        <v>91</v>
      </c>
      <c r="I3377" s="3" t="s">
        <v>133</v>
      </c>
      <c r="J3377" s="3" t="s">
        <v>56</v>
      </c>
      <c r="K3377" s="3">
        <v>49</v>
      </c>
      <c r="L3377" s="3" t="s">
        <v>151</v>
      </c>
      <c r="M3377" s="3" t="str">
        <f>IF(shopping_behavior_updated[[#This Row],[Subscription Status]]="","desconocido",shopping_behavior_updated[[#This Row],[Subscription Status]])</f>
        <v>No</v>
      </c>
      <c r="N3377" s="3" t="s">
        <v>26</v>
      </c>
      <c r="O3377" s="3" t="s">
        <v>151</v>
      </c>
      <c r="P3377" s="3" t="s">
        <v>151</v>
      </c>
      <c r="Q3377" s="3">
        <v>8</v>
      </c>
      <c r="R3377" s="3" t="s">
        <v>38</v>
      </c>
      <c r="S3377" s="3" t="s">
        <v>48</v>
      </c>
      <c r="T3377" s="3">
        <f>COUNTBLANK(shopping_behavior_updated[Customer ID])</f>
        <v>0</v>
      </c>
      <c r="U3377" s="3">
        <f>IF(IFERROR(VLOOKUP(shopping_behavior_updated[[#This Row],[Customer ID]],A3378:$A$3902,1,FALSE),0),1,0)</f>
        <v>0</v>
      </c>
    </row>
    <row r="3378" spans="1:21" x14ac:dyDescent="0.2">
      <c r="A3378" s="3">
        <v>3377</v>
      </c>
      <c r="B3378" s="3">
        <v>22</v>
      </c>
      <c r="C3378" s="3" t="s">
        <v>152</v>
      </c>
      <c r="D3378" s="3" t="s">
        <v>123</v>
      </c>
      <c r="E3378" s="3" t="s">
        <v>66</v>
      </c>
      <c r="F3378" s="3">
        <v>46</v>
      </c>
      <c r="G3378" s="3" t="s">
        <v>122</v>
      </c>
      <c r="H3378" s="3" t="s">
        <v>43</v>
      </c>
      <c r="I3378" s="3" t="s">
        <v>95</v>
      </c>
      <c r="J3378" s="3" t="s">
        <v>24</v>
      </c>
      <c r="K3378" s="3">
        <v>41</v>
      </c>
      <c r="L3378" s="3" t="s">
        <v>151</v>
      </c>
      <c r="M3378" s="3" t="str">
        <f>IF(shopping_behavior_updated[[#This Row],[Subscription Status]]="","desconocido",shopping_behavior_updated[[#This Row],[Subscription Status]])</f>
        <v>No</v>
      </c>
      <c r="N3378" s="3" t="s">
        <v>73</v>
      </c>
      <c r="O3378" s="3" t="s">
        <v>151</v>
      </c>
      <c r="P3378" s="3" t="s">
        <v>151</v>
      </c>
      <c r="Q3378" s="3">
        <v>24</v>
      </c>
      <c r="R3378" s="3" t="s">
        <v>32</v>
      </c>
      <c r="S3378" s="3" t="s">
        <v>57</v>
      </c>
      <c r="T3378" s="3">
        <f>COUNTBLANK(shopping_behavior_updated[Customer ID])</f>
        <v>0</v>
      </c>
      <c r="U3378" s="3">
        <f>IF(IFERROR(VLOOKUP(shopping_behavior_updated[[#This Row],[Customer ID]],A3379:$A$3902,1,FALSE),0),1,0)</f>
        <v>0</v>
      </c>
    </row>
    <row r="3379" spans="1:21" x14ac:dyDescent="0.2">
      <c r="A3379" s="3">
        <v>3378</v>
      </c>
      <c r="B3379" s="3">
        <v>37</v>
      </c>
      <c r="C3379" s="3" t="s">
        <v>152</v>
      </c>
      <c r="D3379" s="3" t="s">
        <v>54</v>
      </c>
      <c r="E3379" s="3" t="s">
        <v>20</v>
      </c>
      <c r="F3379" s="3">
        <v>32</v>
      </c>
      <c r="G3379" s="3" t="s">
        <v>21</v>
      </c>
      <c r="H3379" s="3" t="s">
        <v>43</v>
      </c>
      <c r="I3379" s="3" t="s">
        <v>133</v>
      </c>
      <c r="J3379" s="3" t="s">
        <v>24</v>
      </c>
      <c r="K3379" s="3">
        <v>46</v>
      </c>
      <c r="L3379" s="3" t="s">
        <v>151</v>
      </c>
      <c r="M3379" s="3" t="str">
        <f>IF(shopping_behavior_updated[[#This Row],[Subscription Status]]="","desconocido",shopping_behavior_updated[[#This Row],[Subscription Status]])</f>
        <v>No</v>
      </c>
      <c r="N3379" s="3" t="s">
        <v>44</v>
      </c>
      <c r="O3379" s="3" t="s">
        <v>151</v>
      </c>
      <c r="P3379" s="3" t="s">
        <v>151</v>
      </c>
      <c r="Q3379" s="3">
        <v>18</v>
      </c>
      <c r="R3379" s="3" t="s">
        <v>45</v>
      </c>
      <c r="S3379" s="3" t="s">
        <v>28</v>
      </c>
      <c r="T3379" s="3">
        <f>COUNTBLANK(shopping_behavior_updated[Customer ID])</f>
        <v>0</v>
      </c>
      <c r="U3379" s="3">
        <f>IF(IFERROR(VLOOKUP(shopping_behavior_updated[[#This Row],[Customer ID]],A3380:$A$3902,1,FALSE),0),1,0)</f>
        <v>0</v>
      </c>
    </row>
    <row r="3380" spans="1:21" x14ac:dyDescent="0.2">
      <c r="A3380" s="3">
        <v>3379</v>
      </c>
      <c r="B3380" s="3">
        <v>49</v>
      </c>
      <c r="C3380" s="3" t="s">
        <v>152</v>
      </c>
      <c r="D3380" s="3" t="s">
        <v>58</v>
      </c>
      <c r="E3380" s="3" t="s">
        <v>20</v>
      </c>
      <c r="F3380" s="3">
        <v>75</v>
      </c>
      <c r="G3380" s="3" t="s">
        <v>147</v>
      </c>
      <c r="H3380" s="3" t="s">
        <v>22</v>
      </c>
      <c r="I3380" s="3" t="s">
        <v>79</v>
      </c>
      <c r="J3380" s="3" t="s">
        <v>56</v>
      </c>
      <c r="K3380" s="3">
        <v>45</v>
      </c>
      <c r="L3380" s="3" t="s">
        <v>151</v>
      </c>
      <c r="M3380" s="3" t="str">
        <f>IF(shopping_behavior_updated[[#This Row],[Subscription Status]]="","desconocido",shopping_behavior_updated[[#This Row],[Subscription Status]])</f>
        <v>No</v>
      </c>
      <c r="N3380" s="3" t="s">
        <v>44</v>
      </c>
      <c r="O3380" s="3" t="s">
        <v>151</v>
      </c>
      <c r="P3380" s="3" t="s">
        <v>151</v>
      </c>
      <c r="Q3380" s="3">
        <v>6</v>
      </c>
      <c r="R3380" s="3" t="s">
        <v>32</v>
      </c>
      <c r="S3380" s="3" t="s">
        <v>57</v>
      </c>
      <c r="T3380" s="3">
        <f>COUNTBLANK(shopping_behavior_updated[Customer ID])</f>
        <v>0</v>
      </c>
      <c r="U3380" s="3">
        <f>IF(IFERROR(VLOOKUP(shopping_behavior_updated[[#This Row],[Customer ID]],A3381:$A$3902,1,FALSE),0),1,0)</f>
        <v>0</v>
      </c>
    </row>
    <row r="3381" spans="1:21" x14ac:dyDescent="0.2">
      <c r="A3381" s="3">
        <v>3380</v>
      </c>
      <c r="B3381" s="3">
        <v>61</v>
      </c>
      <c r="C3381" s="3" t="s">
        <v>152</v>
      </c>
      <c r="D3381" s="3" t="s">
        <v>65</v>
      </c>
      <c r="E3381" s="3" t="s">
        <v>66</v>
      </c>
      <c r="F3381" s="3">
        <v>51</v>
      </c>
      <c r="G3381" s="3" t="s">
        <v>121</v>
      </c>
      <c r="H3381" s="3" t="s">
        <v>22</v>
      </c>
      <c r="I3381" s="3" t="s">
        <v>47</v>
      </c>
      <c r="J3381" s="3" t="s">
        <v>52</v>
      </c>
      <c r="K3381" s="3">
        <v>5</v>
      </c>
      <c r="L3381" s="3" t="s">
        <v>151</v>
      </c>
      <c r="M3381" s="3" t="str">
        <f>IF(shopping_behavior_updated[[#This Row],[Subscription Status]]="","desconocido",shopping_behavior_updated[[#This Row],[Subscription Status]])</f>
        <v>No</v>
      </c>
      <c r="N3381" s="3" t="s">
        <v>73</v>
      </c>
      <c r="O3381" s="3" t="s">
        <v>151</v>
      </c>
      <c r="P3381" s="3" t="s">
        <v>151</v>
      </c>
      <c r="Q3381" s="3">
        <v>40</v>
      </c>
      <c r="R3381" s="3" t="s">
        <v>32</v>
      </c>
      <c r="S3381" s="3" t="s">
        <v>39</v>
      </c>
      <c r="T3381" s="3">
        <f>COUNTBLANK(shopping_behavior_updated[Customer ID])</f>
        <v>0</v>
      </c>
      <c r="U3381" s="3">
        <f>IF(IFERROR(VLOOKUP(shopping_behavior_updated[[#This Row],[Customer ID]],A3382:$A$3902,1,FALSE),0),1,0)</f>
        <v>0</v>
      </c>
    </row>
    <row r="3382" spans="1:21" x14ac:dyDescent="0.2">
      <c r="A3382" s="3">
        <v>3381</v>
      </c>
      <c r="B3382" s="3">
        <v>41</v>
      </c>
      <c r="C3382" s="3" t="s">
        <v>152</v>
      </c>
      <c r="D3382" s="3" t="s">
        <v>80</v>
      </c>
      <c r="E3382" s="3" t="s">
        <v>20</v>
      </c>
      <c r="F3382" s="3">
        <v>52</v>
      </c>
      <c r="G3382" s="3" t="s">
        <v>113</v>
      </c>
      <c r="H3382" s="3" t="s">
        <v>22</v>
      </c>
      <c r="I3382" s="3" t="s">
        <v>143</v>
      </c>
      <c r="J3382" s="3" t="s">
        <v>52</v>
      </c>
      <c r="K3382" s="3">
        <v>38</v>
      </c>
      <c r="L3382" s="3" t="s">
        <v>151</v>
      </c>
      <c r="M3382" s="3" t="str">
        <f>IF(shopping_behavior_updated[[#This Row],[Subscription Status]]="","desconocido",shopping_behavior_updated[[#This Row],[Subscription Status]])</f>
        <v>No</v>
      </c>
      <c r="N3382" s="3" t="s">
        <v>53</v>
      </c>
      <c r="O3382" s="3" t="s">
        <v>151</v>
      </c>
      <c r="P3382" s="3" t="s">
        <v>151</v>
      </c>
      <c r="Q3382" s="3">
        <v>6</v>
      </c>
      <c r="R3382" s="3" t="s">
        <v>45</v>
      </c>
      <c r="S3382" s="3" t="s">
        <v>96</v>
      </c>
      <c r="T3382" s="3">
        <f>COUNTBLANK(shopping_behavior_updated[Customer ID])</f>
        <v>0</v>
      </c>
      <c r="U3382" s="3">
        <f>IF(IFERROR(VLOOKUP(shopping_behavior_updated[[#This Row],[Customer ID]],A3383:$A$3902,1,FALSE),0),1,0)</f>
        <v>0</v>
      </c>
    </row>
    <row r="3383" spans="1:21" x14ac:dyDescent="0.2">
      <c r="A3383" s="3">
        <v>3382</v>
      </c>
      <c r="B3383" s="3">
        <v>57</v>
      </c>
      <c r="C3383" s="3" t="s">
        <v>152</v>
      </c>
      <c r="D3383" s="3" t="s">
        <v>123</v>
      </c>
      <c r="E3383" s="3" t="s">
        <v>66</v>
      </c>
      <c r="F3383" s="3">
        <v>66</v>
      </c>
      <c r="G3383" s="3" t="s">
        <v>147</v>
      </c>
      <c r="H3383" s="3" t="s">
        <v>22</v>
      </c>
      <c r="I3383" s="3" t="s">
        <v>47</v>
      </c>
      <c r="J3383" s="3" t="s">
        <v>24</v>
      </c>
      <c r="K3383" s="3">
        <v>47</v>
      </c>
      <c r="L3383" s="3" t="s">
        <v>151</v>
      </c>
      <c r="M3383" s="3" t="str">
        <f>IF(shopping_behavior_updated[[#This Row],[Subscription Status]]="","desconocido",shopping_behavior_updated[[#This Row],[Subscription Status]])</f>
        <v>No</v>
      </c>
      <c r="N3383" s="3" t="s">
        <v>53</v>
      </c>
      <c r="O3383" s="3" t="s">
        <v>151</v>
      </c>
      <c r="P3383" s="3" t="s">
        <v>151</v>
      </c>
      <c r="Q3383" s="3">
        <v>27</v>
      </c>
      <c r="R3383" s="3" t="s">
        <v>38</v>
      </c>
      <c r="S3383" s="3" t="s">
        <v>57</v>
      </c>
      <c r="T3383" s="3">
        <f>COUNTBLANK(shopping_behavior_updated[Customer ID])</f>
        <v>0</v>
      </c>
      <c r="U3383" s="3">
        <f>IF(IFERROR(VLOOKUP(shopping_behavior_updated[[#This Row],[Customer ID]],A3384:$A$3902,1,FALSE),0),1,0)</f>
        <v>0</v>
      </c>
    </row>
    <row r="3384" spans="1:21" x14ac:dyDescent="0.2">
      <c r="A3384" s="3">
        <v>3383</v>
      </c>
      <c r="B3384" s="3">
        <v>34</v>
      </c>
      <c r="C3384" s="3" t="s">
        <v>152</v>
      </c>
      <c r="D3384" s="3" t="s">
        <v>29</v>
      </c>
      <c r="E3384" s="3" t="s">
        <v>20</v>
      </c>
      <c r="F3384" s="3">
        <v>35</v>
      </c>
      <c r="G3384" s="3" t="s">
        <v>144</v>
      </c>
      <c r="H3384" s="3" t="s">
        <v>43</v>
      </c>
      <c r="I3384" s="3" t="s">
        <v>31</v>
      </c>
      <c r="J3384" s="3" t="s">
        <v>36</v>
      </c>
      <c r="K3384" s="3">
        <v>28</v>
      </c>
      <c r="L3384" s="3" t="s">
        <v>151</v>
      </c>
      <c r="M3384" s="3" t="str">
        <f>IF(shopping_behavior_updated[[#This Row],[Subscription Status]]="","desconocido",shopping_behavior_updated[[#This Row],[Subscription Status]])</f>
        <v>No</v>
      </c>
      <c r="N3384" s="3" t="s">
        <v>26</v>
      </c>
      <c r="O3384" s="3" t="s">
        <v>151</v>
      </c>
      <c r="P3384" s="3" t="s">
        <v>151</v>
      </c>
      <c r="Q3384" s="3">
        <v>2</v>
      </c>
      <c r="R3384" s="3" t="s">
        <v>74</v>
      </c>
      <c r="S3384" s="3" t="s">
        <v>39</v>
      </c>
      <c r="T3384" s="3">
        <f>COUNTBLANK(shopping_behavior_updated[Customer ID])</f>
        <v>0</v>
      </c>
      <c r="U3384" s="3">
        <f>IF(IFERROR(VLOOKUP(shopping_behavior_updated[[#This Row],[Customer ID]],A3385:$A$3902,1,FALSE),0),1,0)</f>
        <v>0</v>
      </c>
    </row>
    <row r="3385" spans="1:21" x14ac:dyDescent="0.2">
      <c r="A3385" s="3">
        <v>3384</v>
      </c>
      <c r="B3385" s="3">
        <v>27</v>
      </c>
      <c r="C3385" s="3" t="s">
        <v>152</v>
      </c>
      <c r="D3385" s="3" t="s">
        <v>61</v>
      </c>
      <c r="E3385" s="3" t="s">
        <v>62</v>
      </c>
      <c r="F3385" s="3">
        <v>43</v>
      </c>
      <c r="G3385" s="3" t="s">
        <v>78</v>
      </c>
      <c r="H3385" s="3" t="s">
        <v>43</v>
      </c>
      <c r="I3385" s="3" t="s">
        <v>68</v>
      </c>
      <c r="J3385" s="3" t="s">
        <v>56</v>
      </c>
      <c r="K3385" s="3">
        <v>26</v>
      </c>
      <c r="L3385" s="3" t="s">
        <v>151</v>
      </c>
      <c r="M3385" s="3" t="str">
        <f>IF(shopping_behavior_updated[[#This Row],[Subscription Status]]="","desconocido",shopping_behavior_updated[[#This Row],[Subscription Status]])</f>
        <v>No</v>
      </c>
      <c r="N3385" s="3" t="s">
        <v>44</v>
      </c>
      <c r="O3385" s="3" t="s">
        <v>151</v>
      </c>
      <c r="P3385" s="3" t="s">
        <v>151</v>
      </c>
      <c r="Q3385" s="3">
        <v>39</v>
      </c>
      <c r="R3385" s="3" t="s">
        <v>27</v>
      </c>
      <c r="S3385" s="3" t="s">
        <v>75</v>
      </c>
      <c r="T3385" s="3">
        <f>COUNTBLANK(shopping_behavior_updated[Customer ID])</f>
        <v>0</v>
      </c>
      <c r="U3385" s="3">
        <f>IF(IFERROR(VLOOKUP(shopping_behavior_updated[[#This Row],[Customer ID]],A3386:$A$3902,1,FALSE),0),1,0)</f>
        <v>0</v>
      </c>
    </row>
    <row r="3386" spans="1:21" x14ac:dyDescent="0.2">
      <c r="A3386" s="3">
        <v>3385</v>
      </c>
      <c r="B3386" s="3">
        <v>39</v>
      </c>
      <c r="C3386" s="3" t="s">
        <v>152</v>
      </c>
      <c r="D3386" s="3" t="s">
        <v>103</v>
      </c>
      <c r="E3386" s="3" t="s">
        <v>20</v>
      </c>
      <c r="F3386" s="3">
        <v>24</v>
      </c>
      <c r="G3386" s="3" t="s">
        <v>147</v>
      </c>
      <c r="H3386" s="3" t="s">
        <v>22</v>
      </c>
      <c r="I3386" s="3" t="s">
        <v>31</v>
      </c>
      <c r="J3386" s="3" t="s">
        <v>52</v>
      </c>
      <c r="K3386" s="3">
        <v>38</v>
      </c>
      <c r="L3386" s="3" t="s">
        <v>151</v>
      </c>
      <c r="M3386" s="3" t="str">
        <f>IF(shopping_behavior_updated[[#This Row],[Subscription Status]]="","desconocido",shopping_behavior_updated[[#This Row],[Subscription Status]])</f>
        <v>No</v>
      </c>
      <c r="N3386" s="3" t="s">
        <v>37</v>
      </c>
      <c r="O3386" s="3" t="s">
        <v>151</v>
      </c>
      <c r="P3386" s="3" t="s">
        <v>151</v>
      </c>
      <c r="Q3386" s="3">
        <v>9</v>
      </c>
      <c r="R3386" s="3" t="s">
        <v>27</v>
      </c>
      <c r="S3386" s="3" t="s">
        <v>57</v>
      </c>
      <c r="T3386" s="3">
        <f>COUNTBLANK(shopping_behavior_updated[Customer ID])</f>
        <v>0</v>
      </c>
      <c r="U3386" s="3">
        <f>IF(IFERROR(VLOOKUP(shopping_behavior_updated[[#This Row],[Customer ID]],A3387:$A$3902,1,FALSE),0),1,0)</f>
        <v>0</v>
      </c>
    </row>
    <row r="3387" spans="1:21" x14ac:dyDescent="0.2">
      <c r="A3387" s="3">
        <v>3386</v>
      </c>
      <c r="B3387" s="3">
        <v>62</v>
      </c>
      <c r="C3387" s="3" t="s">
        <v>152</v>
      </c>
      <c r="D3387" s="3" t="s">
        <v>105</v>
      </c>
      <c r="E3387" s="3" t="s">
        <v>66</v>
      </c>
      <c r="F3387" s="3">
        <v>83</v>
      </c>
      <c r="G3387" s="3" t="s">
        <v>42</v>
      </c>
      <c r="H3387" s="3" t="s">
        <v>43</v>
      </c>
      <c r="I3387" s="3" t="s">
        <v>77</v>
      </c>
      <c r="J3387" s="3" t="s">
        <v>24</v>
      </c>
      <c r="K3387" s="3">
        <v>28</v>
      </c>
      <c r="L3387" s="3" t="s">
        <v>151</v>
      </c>
      <c r="M3387" s="3" t="str">
        <f>IF(shopping_behavior_updated[[#This Row],[Subscription Status]]="","desconocido",shopping_behavior_updated[[#This Row],[Subscription Status]])</f>
        <v>No</v>
      </c>
      <c r="N3387" s="3" t="s">
        <v>53</v>
      </c>
      <c r="O3387" s="3" t="s">
        <v>151</v>
      </c>
      <c r="P3387" s="3" t="s">
        <v>151</v>
      </c>
      <c r="Q3387" s="3">
        <v>16</v>
      </c>
      <c r="R3387" s="3" t="s">
        <v>38</v>
      </c>
      <c r="S3387" s="3" t="s">
        <v>96</v>
      </c>
      <c r="T3387" s="3">
        <f>COUNTBLANK(shopping_behavior_updated[Customer ID])</f>
        <v>0</v>
      </c>
      <c r="U3387" s="3">
        <f>IF(IFERROR(VLOOKUP(shopping_behavior_updated[[#This Row],[Customer ID]],A3388:$A$3902,1,FALSE),0),1,0)</f>
        <v>0</v>
      </c>
    </row>
    <row r="3388" spans="1:21" x14ac:dyDescent="0.2">
      <c r="A3388" s="3">
        <v>3387</v>
      </c>
      <c r="B3388" s="3">
        <v>34</v>
      </c>
      <c r="C3388" s="3" t="s">
        <v>152</v>
      </c>
      <c r="D3388" s="3" t="s">
        <v>112</v>
      </c>
      <c r="E3388" s="3" t="s">
        <v>20</v>
      </c>
      <c r="F3388" s="3">
        <v>62</v>
      </c>
      <c r="G3388" s="3" t="s">
        <v>150</v>
      </c>
      <c r="H3388" s="3" t="s">
        <v>43</v>
      </c>
      <c r="I3388" s="3" t="s">
        <v>92</v>
      </c>
      <c r="J3388" s="3" t="s">
        <v>56</v>
      </c>
      <c r="K3388" s="3">
        <v>26</v>
      </c>
      <c r="L3388" s="3" t="s">
        <v>151</v>
      </c>
      <c r="M3388" s="3" t="str">
        <f>IF(shopping_behavior_updated[[#This Row],[Subscription Status]]="","desconocido",shopping_behavior_updated[[#This Row],[Subscription Status]])</f>
        <v>No</v>
      </c>
      <c r="N3388" s="3" t="s">
        <v>69</v>
      </c>
      <c r="O3388" s="3" t="s">
        <v>151</v>
      </c>
      <c r="P3388" s="3" t="s">
        <v>151</v>
      </c>
      <c r="Q3388" s="3">
        <v>36</v>
      </c>
      <c r="R3388" s="3" t="s">
        <v>32</v>
      </c>
      <c r="S3388" s="3" t="s">
        <v>57</v>
      </c>
      <c r="T3388" s="3">
        <f>COUNTBLANK(shopping_behavior_updated[Customer ID])</f>
        <v>0</v>
      </c>
      <c r="U3388" s="3">
        <f>IF(IFERROR(VLOOKUP(shopping_behavior_updated[[#This Row],[Customer ID]],A3389:$A$3902,1,FALSE),0),1,0)</f>
        <v>0</v>
      </c>
    </row>
    <row r="3389" spans="1:21" x14ac:dyDescent="0.2">
      <c r="A3389" s="3">
        <v>3388</v>
      </c>
      <c r="B3389" s="3">
        <v>53</v>
      </c>
      <c r="C3389" s="3" t="s">
        <v>152</v>
      </c>
      <c r="D3389" s="3" t="s">
        <v>94</v>
      </c>
      <c r="E3389" s="3" t="s">
        <v>20</v>
      </c>
      <c r="F3389" s="3">
        <v>78</v>
      </c>
      <c r="G3389" s="3" t="s">
        <v>126</v>
      </c>
      <c r="H3389" s="3" t="s">
        <v>35</v>
      </c>
      <c r="I3389" s="3" t="s">
        <v>68</v>
      </c>
      <c r="J3389" s="3" t="s">
        <v>36</v>
      </c>
      <c r="K3389" s="3">
        <v>34</v>
      </c>
      <c r="L3389" s="3" t="s">
        <v>151</v>
      </c>
      <c r="M3389" s="3" t="str">
        <f>IF(shopping_behavior_updated[[#This Row],[Subscription Status]]="","desconocido",shopping_behavior_updated[[#This Row],[Subscription Status]])</f>
        <v>No</v>
      </c>
      <c r="N3389" s="3" t="s">
        <v>69</v>
      </c>
      <c r="O3389" s="3" t="s">
        <v>151</v>
      </c>
      <c r="P3389" s="3" t="s">
        <v>151</v>
      </c>
      <c r="Q3389" s="3">
        <v>2</v>
      </c>
      <c r="R3389" s="3" t="s">
        <v>38</v>
      </c>
      <c r="S3389" s="3" t="s">
        <v>75</v>
      </c>
      <c r="T3389" s="3">
        <f>COUNTBLANK(shopping_behavior_updated[Customer ID])</f>
        <v>0</v>
      </c>
      <c r="U3389" s="3">
        <f>IF(IFERROR(VLOOKUP(shopping_behavior_updated[[#This Row],[Customer ID]],A3390:$A$3902,1,FALSE),0),1,0)</f>
        <v>0</v>
      </c>
    </row>
    <row r="3390" spans="1:21" x14ac:dyDescent="0.2">
      <c r="A3390" s="3">
        <v>3389</v>
      </c>
      <c r="B3390" s="3">
        <v>35</v>
      </c>
      <c r="C3390" s="3" t="s">
        <v>152</v>
      </c>
      <c r="D3390" s="3" t="s">
        <v>29</v>
      </c>
      <c r="E3390" s="3" t="s">
        <v>20</v>
      </c>
      <c r="F3390" s="3">
        <v>61</v>
      </c>
      <c r="G3390" s="3" t="s">
        <v>146</v>
      </c>
      <c r="H3390" s="3" t="s">
        <v>43</v>
      </c>
      <c r="I3390" s="3" t="s">
        <v>108</v>
      </c>
      <c r="J3390" s="3" t="s">
        <v>36</v>
      </c>
      <c r="K3390" s="3">
        <v>45</v>
      </c>
      <c r="L3390" s="3" t="s">
        <v>151</v>
      </c>
      <c r="M3390" s="3" t="str">
        <f>IF(shopping_behavior_updated[[#This Row],[Subscription Status]]="","desconocido",shopping_behavior_updated[[#This Row],[Subscription Status]])</f>
        <v>No</v>
      </c>
      <c r="N3390" s="3" t="s">
        <v>73</v>
      </c>
      <c r="O3390" s="3" t="s">
        <v>151</v>
      </c>
      <c r="P3390" s="3" t="s">
        <v>151</v>
      </c>
      <c r="Q3390" s="3">
        <v>21</v>
      </c>
      <c r="R3390" s="3" t="s">
        <v>38</v>
      </c>
      <c r="S3390" s="3" t="s">
        <v>39</v>
      </c>
      <c r="T3390" s="3">
        <f>COUNTBLANK(shopping_behavior_updated[Customer ID])</f>
        <v>0</v>
      </c>
      <c r="U3390" s="3">
        <f>IF(IFERROR(VLOOKUP(shopping_behavior_updated[[#This Row],[Customer ID]],A3391:$A$3902,1,FALSE),0),1,0)</f>
        <v>0</v>
      </c>
    </row>
    <row r="3391" spans="1:21" x14ac:dyDescent="0.2">
      <c r="A3391" s="3">
        <v>3390</v>
      </c>
      <c r="B3391" s="3">
        <v>38</v>
      </c>
      <c r="C3391" s="3" t="s">
        <v>152</v>
      </c>
      <c r="D3391" s="3" t="s">
        <v>94</v>
      </c>
      <c r="E3391" s="3" t="s">
        <v>20</v>
      </c>
      <c r="F3391" s="3">
        <v>57</v>
      </c>
      <c r="G3391" s="3" t="s">
        <v>97</v>
      </c>
      <c r="H3391" s="3" t="s">
        <v>22</v>
      </c>
      <c r="I3391" s="3" t="s">
        <v>31</v>
      </c>
      <c r="J3391" s="3" t="s">
        <v>56</v>
      </c>
      <c r="K3391" s="3">
        <v>38</v>
      </c>
      <c r="L3391" s="3" t="s">
        <v>151</v>
      </c>
      <c r="M3391" s="3" t="str">
        <f>IF(shopping_behavior_updated[[#This Row],[Subscription Status]]="","desconocido",shopping_behavior_updated[[#This Row],[Subscription Status]])</f>
        <v>No</v>
      </c>
      <c r="N3391" s="3" t="s">
        <v>37</v>
      </c>
      <c r="O3391" s="3" t="s">
        <v>151</v>
      </c>
      <c r="P3391" s="3" t="s">
        <v>151</v>
      </c>
      <c r="Q3391" s="3">
        <v>39</v>
      </c>
      <c r="R3391" s="3" t="s">
        <v>27</v>
      </c>
      <c r="S3391" s="3" t="s">
        <v>48</v>
      </c>
      <c r="T3391" s="3">
        <f>COUNTBLANK(shopping_behavior_updated[Customer ID])</f>
        <v>0</v>
      </c>
      <c r="U3391" s="3">
        <f>IF(IFERROR(VLOOKUP(shopping_behavior_updated[[#This Row],[Customer ID]],A3392:$A$3902,1,FALSE),0),1,0)</f>
        <v>0</v>
      </c>
    </row>
    <row r="3392" spans="1:21" x14ac:dyDescent="0.2">
      <c r="A3392" s="3">
        <v>3391</v>
      </c>
      <c r="B3392" s="3">
        <v>32</v>
      </c>
      <c r="C3392" s="3" t="s">
        <v>152</v>
      </c>
      <c r="D3392" s="3" t="s">
        <v>124</v>
      </c>
      <c r="E3392" s="3" t="s">
        <v>20</v>
      </c>
      <c r="F3392" s="3">
        <v>70</v>
      </c>
      <c r="G3392" s="3" t="s">
        <v>46</v>
      </c>
      <c r="H3392" s="3" t="s">
        <v>35</v>
      </c>
      <c r="I3392" s="3" t="s">
        <v>107</v>
      </c>
      <c r="J3392" s="3" t="s">
        <v>52</v>
      </c>
      <c r="K3392" s="3">
        <v>3</v>
      </c>
      <c r="L3392" s="3" t="s">
        <v>151</v>
      </c>
      <c r="M3392" s="3" t="str">
        <f>IF(shopping_behavior_updated[[#This Row],[Subscription Status]]="","desconocido",shopping_behavior_updated[[#This Row],[Subscription Status]])</f>
        <v>No</v>
      </c>
      <c r="N3392" s="3" t="s">
        <v>44</v>
      </c>
      <c r="O3392" s="3" t="s">
        <v>151</v>
      </c>
      <c r="P3392" s="3" t="s">
        <v>151</v>
      </c>
      <c r="Q3392" s="3">
        <v>38</v>
      </c>
      <c r="R3392" s="3" t="s">
        <v>45</v>
      </c>
      <c r="S3392" s="3" t="s">
        <v>48</v>
      </c>
      <c r="T3392" s="3">
        <f>COUNTBLANK(shopping_behavior_updated[Customer ID])</f>
        <v>0</v>
      </c>
      <c r="U3392" s="3">
        <f>IF(IFERROR(VLOOKUP(shopping_behavior_updated[[#This Row],[Customer ID]],A3393:$A$3902,1,FALSE),0),1,0)</f>
        <v>0</v>
      </c>
    </row>
    <row r="3393" spans="1:21" x14ac:dyDescent="0.2">
      <c r="A3393" s="3">
        <v>3392</v>
      </c>
      <c r="B3393" s="3">
        <v>47</v>
      </c>
      <c r="C3393" s="3" t="s">
        <v>152</v>
      </c>
      <c r="D3393" s="3" t="s">
        <v>103</v>
      </c>
      <c r="E3393" s="3" t="s">
        <v>20</v>
      </c>
      <c r="F3393" s="3">
        <v>57</v>
      </c>
      <c r="G3393" s="3" t="s">
        <v>55</v>
      </c>
      <c r="H3393" s="3" t="s">
        <v>43</v>
      </c>
      <c r="I3393" s="3" t="s">
        <v>64</v>
      </c>
      <c r="J3393" s="3" t="s">
        <v>56</v>
      </c>
      <c r="K3393" s="3">
        <v>37</v>
      </c>
      <c r="L3393" s="3" t="s">
        <v>151</v>
      </c>
      <c r="M3393" s="3" t="str">
        <f>IF(shopping_behavior_updated[[#This Row],[Subscription Status]]="","desconocido",shopping_behavior_updated[[#This Row],[Subscription Status]])</f>
        <v>No</v>
      </c>
      <c r="N3393" s="3" t="s">
        <v>69</v>
      </c>
      <c r="O3393" s="3" t="s">
        <v>151</v>
      </c>
      <c r="P3393" s="3" t="s">
        <v>151</v>
      </c>
      <c r="Q3393" s="3">
        <v>6</v>
      </c>
      <c r="R3393" s="3" t="s">
        <v>85</v>
      </c>
      <c r="S3393" s="3" t="s">
        <v>96</v>
      </c>
      <c r="T3393" s="3">
        <f>COUNTBLANK(shopping_behavior_updated[Customer ID])</f>
        <v>0</v>
      </c>
      <c r="U3393" s="3">
        <f>IF(IFERROR(VLOOKUP(shopping_behavior_updated[[#This Row],[Customer ID]],A3394:$A$3902,1,FALSE),0),1,0)</f>
        <v>0</v>
      </c>
    </row>
    <row r="3394" spans="1:21" x14ac:dyDescent="0.2">
      <c r="A3394" s="3">
        <v>3393</v>
      </c>
      <c r="B3394" s="3">
        <v>53</v>
      </c>
      <c r="C3394" s="3" t="s">
        <v>152</v>
      </c>
      <c r="D3394" s="3" t="s">
        <v>118</v>
      </c>
      <c r="E3394" s="3" t="s">
        <v>66</v>
      </c>
      <c r="F3394" s="3">
        <v>74</v>
      </c>
      <c r="G3394" s="3" t="s">
        <v>126</v>
      </c>
      <c r="H3394" s="3" t="s">
        <v>91</v>
      </c>
      <c r="I3394" s="3" t="s">
        <v>143</v>
      </c>
      <c r="J3394" s="3" t="s">
        <v>24</v>
      </c>
      <c r="K3394" s="3">
        <v>44</v>
      </c>
      <c r="L3394" s="3" t="s">
        <v>151</v>
      </c>
      <c r="M3394" s="3" t="str">
        <f>IF(shopping_behavior_updated[[#This Row],[Subscription Status]]="","desconocido",shopping_behavior_updated[[#This Row],[Subscription Status]])</f>
        <v>No</v>
      </c>
      <c r="N3394" s="3" t="s">
        <v>37</v>
      </c>
      <c r="O3394" s="3" t="s">
        <v>151</v>
      </c>
      <c r="P3394" s="3" t="s">
        <v>151</v>
      </c>
      <c r="Q3394" s="3">
        <v>6</v>
      </c>
      <c r="R3394" s="3" t="s">
        <v>27</v>
      </c>
      <c r="S3394" s="3" t="s">
        <v>75</v>
      </c>
      <c r="T3394" s="3">
        <f>COUNTBLANK(shopping_behavior_updated[Customer ID])</f>
        <v>0</v>
      </c>
      <c r="U3394" s="3">
        <f>IF(IFERROR(VLOOKUP(shopping_behavior_updated[[#This Row],[Customer ID]],A3395:$A$3902,1,FALSE),0),1,0)</f>
        <v>0</v>
      </c>
    </row>
    <row r="3395" spans="1:21" x14ac:dyDescent="0.2">
      <c r="A3395" s="3">
        <v>3394</v>
      </c>
      <c r="B3395" s="3">
        <v>60</v>
      </c>
      <c r="C3395" s="3" t="s">
        <v>152</v>
      </c>
      <c r="D3395" s="3" t="s">
        <v>80</v>
      </c>
      <c r="E3395" s="3" t="s">
        <v>20</v>
      </c>
      <c r="F3395" s="3">
        <v>90</v>
      </c>
      <c r="G3395" s="3" t="s">
        <v>116</v>
      </c>
      <c r="H3395" s="3" t="s">
        <v>43</v>
      </c>
      <c r="I3395" s="3" t="s">
        <v>79</v>
      </c>
      <c r="J3395" s="3" t="s">
        <v>56</v>
      </c>
      <c r="K3395" s="3">
        <v>31</v>
      </c>
      <c r="L3395" s="3" t="s">
        <v>151</v>
      </c>
      <c r="M3395" s="3" t="str">
        <f>IF(shopping_behavior_updated[[#This Row],[Subscription Status]]="","desconocido",shopping_behavior_updated[[#This Row],[Subscription Status]])</f>
        <v>No</v>
      </c>
      <c r="N3395" s="3" t="s">
        <v>44</v>
      </c>
      <c r="O3395" s="3" t="s">
        <v>151</v>
      </c>
      <c r="P3395" s="3" t="s">
        <v>151</v>
      </c>
      <c r="Q3395" s="3">
        <v>50</v>
      </c>
      <c r="R3395" s="3" t="s">
        <v>85</v>
      </c>
      <c r="S3395" s="3" t="s">
        <v>87</v>
      </c>
      <c r="T3395" s="3">
        <f>COUNTBLANK(shopping_behavior_updated[Customer ID])</f>
        <v>0</v>
      </c>
      <c r="U3395" s="3">
        <f>IF(IFERROR(VLOOKUP(shopping_behavior_updated[[#This Row],[Customer ID]],A3396:$A$3902,1,FALSE),0),1,0)</f>
        <v>0</v>
      </c>
    </row>
    <row r="3396" spans="1:21" x14ac:dyDescent="0.2">
      <c r="A3396" s="3">
        <v>3395</v>
      </c>
      <c r="B3396" s="3">
        <v>31</v>
      </c>
      <c r="C3396" s="3" t="s">
        <v>152</v>
      </c>
      <c r="D3396" s="3" t="s">
        <v>40</v>
      </c>
      <c r="E3396" s="3" t="s">
        <v>41</v>
      </c>
      <c r="F3396" s="3">
        <v>98</v>
      </c>
      <c r="G3396" s="3" t="s">
        <v>128</v>
      </c>
      <c r="H3396" s="3" t="s">
        <v>35</v>
      </c>
      <c r="I3396" s="3" t="s">
        <v>133</v>
      </c>
      <c r="J3396" s="3" t="s">
        <v>36</v>
      </c>
      <c r="K3396" s="3">
        <v>42</v>
      </c>
      <c r="L3396" s="3" t="s">
        <v>151</v>
      </c>
      <c r="M3396" s="3" t="str">
        <f>IF(shopping_behavior_updated[[#This Row],[Subscription Status]]="","desconocido",shopping_behavior_updated[[#This Row],[Subscription Status]])</f>
        <v>No</v>
      </c>
      <c r="N3396" s="3" t="s">
        <v>73</v>
      </c>
      <c r="O3396" s="3" t="s">
        <v>151</v>
      </c>
      <c r="P3396" s="3" t="s">
        <v>151</v>
      </c>
      <c r="Q3396" s="3">
        <v>9</v>
      </c>
      <c r="R3396" s="3" t="s">
        <v>45</v>
      </c>
      <c r="S3396" s="3" t="s">
        <v>48</v>
      </c>
      <c r="T3396" s="3">
        <f>COUNTBLANK(shopping_behavior_updated[Customer ID])</f>
        <v>0</v>
      </c>
      <c r="U3396" s="3">
        <f>IF(IFERROR(VLOOKUP(shopping_behavior_updated[[#This Row],[Customer ID]],A3397:$A$3902,1,FALSE),0),1,0)</f>
        <v>0</v>
      </c>
    </row>
    <row r="3397" spans="1:21" x14ac:dyDescent="0.2">
      <c r="A3397" s="3">
        <v>3396</v>
      </c>
      <c r="B3397" s="3">
        <v>44</v>
      </c>
      <c r="C3397" s="3" t="s">
        <v>152</v>
      </c>
      <c r="D3397" s="3" t="s">
        <v>80</v>
      </c>
      <c r="E3397" s="3" t="s">
        <v>20</v>
      </c>
      <c r="F3397" s="3">
        <v>43</v>
      </c>
      <c r="G3397" s="3" t="s">
        <v>111</v>
      </c>
      <c r="H3397" s="3" t="s">
        <v>43</v>
      </c>
      <c r="I3397" s="3" t="s">
        <v>64</v>
      </c>
      <c r="J3397" s="3" t="s">
        <v>24</v>
      </c>
      <c r="K3397" s="3">
        <v>31</v>
      </c>
      <c r="L3397" s="3" t="s">
        <v>151</v>
      </c>
      <c r="M3397" s="3" t="str">
        <f>IF(shopping_behavior_updated[[#This Row],[Subscription Status]]="","desconocido",shopping_behavior_updated[[#This Row],[Subscription Status]])</f>
        <v>No</v>
      </c>
      <c r="N3397" s="3" t="s">
        <v>37</v>
      </c>
      <c r="O3397" s="3" t="s">
        <v>151</v>
      </c>
      <c r="P3397" s="3" t="s">
        <v>151</v>
      </c>
      <c r="Q3397" s="3">
        <v>15</v>
      </c>
      <c r="R3397" s="3" t="s">
        <v>85</v>
      </c>
      <c r="S3397" s="3" t="s">
        <v>96</v>
      </c>
      <c r="T3397" s="3">
        <f>COUNTBLANK(shopping_behavior_updated[Customer ID])</f>
        <v>0</v>
      </c>
      <c r="U3397" s="3">
        <f>IF(IFERROR(VLOOKUP(shopping_behavior_updated[[#This Row],[Customer ID]],A3398:$A$3902,1,FALSE),0),1,0)</f>
        <v>0</v>
      </c>
    </row>
    <row r="3398" spans="1:21" x14ac:dyDescent="0.2">
      <c r="A3398" s="3">
        <v>3397</v>
      </c>
      <c r="B3398" s="3">
        <v>29</v>
      </c>
      <c r="C3398" s="3" t="s">
        <v>152</v>
      </c>
      <c r="D3398" s="3" t="s">
        <v>94</v>
      </c>
      <c r="E3398" s="3" t="s">
        <v>20</v>
      </c>
      <c r="F3398" s="3">
        <v>37</v>
      </c>
      <c r="G3398" s="3" t="s">
        <v>121</v>
      </c>
      <c r="H3398" s="3" t="s">
        <v>91</v>
      </c>
      <c r="I3398" s="3" t="s">
        <v>93</v>
      </c>
      <c r="J3398" s="3" t="s">
        <v>24</v>
      </c>
      <c r="K3398" s="3">
        <v>5</v>
      </c>
      <c r="L3398" s="3" t="s">
        <v>151</v>
      </c>
      <c r="M3398" s="3" t="str">
        <f>IF(shopping_behavior_updated[[#This Row],[Subscription Status]]="","desconocido",shopping_behavior_updated[[#This Row],[Subscription Status]])</f>
        <v>No</v>
      </c>
      <c r="N3398" s="3" t="s">
        <v>44</v>
      </c>
      <c r="O3398" s="3" t="s">
        <v>151</v>
      </c>
      <c r="P3398" s="3" t="s">
        <v>151</v>
      </c>
      <c r="Q3398" s="3">
        <v>5</v>
      </c>
      <c r="R3398" s="3" t="s">
        <v>45</v>
      </c>
      <c r="S3398" s="3" t="s">
        <v>57</v>
      </c>
      <c r="T3398" s="3">
        <f>COUNTBLANK(shopping_behavior_updated[Customer ID])</f>
        <v>0</v>
      </c>
      <c r="U3398" s="3">
        <f>IF(IFERROR(VLOOKUP(shopping_behavior_updated[[#This Row],[Customer ID]],A3399:$A$3902,1,FALSE),0),1,0)</f>
        <v>0</v>
      </c>
    </row>
    <row r="3399" spans="1:21" x14ac:dyDescent="0.2">
      <c r="A3399" s="3">
        <v>3398</v>
      </c>
      <c r="B3399" s="3">
        <v>19</v>
      </c>
      <c r="C3399" s="3" t="s">
        <v>152</v>
      </c>
      <c r="D3399" s="3" t="s">
        <v>19</v>
      </c>
      <c r="E3399" s="3" t="s">
        <v>20</v>
      </c>
      <c r="F3399" s="3">
        <v>38</v>
      </c>
      <c r="G3399" s="3" t="s">
        <v>126</v>
      </c>
      <c r="H3399" s="3" t="s">
        <v>22</v>
      </c>
      <c r="I3399" s="3" t="s">
        <v>133</v>
      </c>
      <c r="J3399" s="3" t="s">
        <v>52</v>
      </c>
      <c r="K3399" s="3">
        <v>27</v>
      </c>
      <c r="L3399" s="3" t="s">
        <v>151</v>
      </c>
      <c r="M3399" s="3" t="str">
        <f>IF(shopping_behavior_updated[[#This Row],[Subscription Status]]="","desconocido",shopping_behavior_updated[[#This Row],[Subscription Status]])</f>
        <v>No</v>
      </c>
      <c r="N3399" s="3" t="s">
        <v>53</v>
      </c>
      <c r="O3399" s="3" t="s">
        <v>151</v>
      </c>
      <c r="P3399" s="3" t="s">
        <v>151</v>
      </c>
      <c r="Q3399" s="3">
        <v>13</v>
      </c>
      <c r="R3399" s="3" t="s">
        <v>74</v>
      </c>
      <c r="S3399" s="3" t="s">
        <v>75</v>
      </c>
      <c r="T3399" s="3">
        <f>COUNTBLANK(shopping_behavior_updated[Customer ID])</f>
        <v>0</v>
      </c>
      <c r="U3399" s="3">
        <f>IF(IFERROR(VLOOKUP(shopping_behavior_updated[[#This Row],[Customer ID]],A3400:$A$3902,1,FALSE),0),1,0)</f>
        <v>0</v>
      </c>
    </row>
    <row r="3400" spans="1:21" x14ac:dyDescent="0.2">
      <c r="A3400" s="3">
        <v>3399</v>
      </c>
      <c r="B3400" s="3">
        <v>54</v>
      </c>
      <c r="C3400" s="3" t="s">
        <v>152</v>
      </c>
      <c r="D3400" s="3" t="s">
        <v>33</v>
      </c>
      <c r="E3400" s="3" t="s">
        <v>20</v>
      </c>
      <c r="F3400" s="3">
        <v>60</v>
      </c>
      <c r="G3400" s="3" t="s">
        <v>55</v>
      </c>
      <c r="H3400" s="3" t="s">
        <v>22</v>
      </c>
      <c r="I3400" s="3" t="s">
        <v>68</v>
      </c>
      <c r="J3400" s="3" t="s">
        <v>24</v>
      </c>
      <c r="K3400" s="3">
        <v>38</v>
      </c>
      <c r="L3400" s="3" t="s">
        <v>151</v>
      </c>
      <c r="M3400" s="3" t="str">
        <f>IF(shopping_behavior_updated[[#This Row],[Subscription Status]]="","desconocido",shopping_behavior_updated[[#This Row],[Subscription Status]])</f>
        <v>No</v>
      </c>
      <c r="N3400" s="3" t="s">
        <v>53</v>
      </c>
      <c r="O3400" s="3" t="s">
        <v>151</v>
      </c>
      <c r="P3400" s="3" t="s">
        <v>151</v>
      </c>
      <c r="Q3400" s="3">
        <v>44</v>
      </c>
      <c r="R3400" s="3" t="s">
        <v>32</v>
      </c>
      <c r="S3400" s="3" t="s">
        <v>28</v>
      </c>
      <c r="T3400" s="3">
        <f>COUNTBLANK(shopping_behavior_updated[Customer ID])</f>
        <v>0</v>
      </c>
      <c r="U3400" s="3">
        <f>IF(IFERROR(VLOOKUP(shopping_behavior_updated[[#This Row],[Customer ID]],A3401:$A$3902,1,FALSE),0),1,0)</f>
        <v>0</v>
      </c>
    </row>
    <row r="3401" spans="1:21" x14ac:dyDescent="0.2">
      <c r="A3401" s="3">
        <v>3400</v>
      </c>
      <c r="B3401" s="3">
        <v>40</v>
      </c>
      <c r="C3401" s="3" t="s">
        <v>152</v>
      </c>
      <c r="D3401" s="3" t="s">
        <v>94</v>
      </c>
      <c r="E3401" s="3" t="s">
        <v>20</v>
      </c>
      <c r="F3401" s="3">
        <v>55</v>
      </c>
      <c r="G3401" s="3" t="s">
        <v>55</v>
      </c>
      <c r="H3401" s="3" t="s">
        <v>91</v>
      </c>
      <c r="I3401" s="3" t="s">
        <v>133</v>
      </c>
      <c r="J3401" s="3" t="s">
        <v>24</v>
      </c>
      <c r="K3401" s="3">
        <v>33</v>
      </c>
      <c r="L3401" s="3" t="s">
        <v>151</v>
      </c>
      <c r="M3401" s="3" t="str">
        <f>IF(shopping_behavior_updated[[#This Row],[Subscription Status]]="","desconocido",shopping_behavior_updated[[#This Row],[Subscription Status]])</f>
        <v>No</v>
      </c>
      <c r="N3401" s="3" t="s">
        <v>53</v>
      </c>
      <c r="O3401" s="3" t="s">
        <v>151</v>
      </c>
      <c r="P3401" s="3" t="s">
        <v>151</v>
      </c>
      <c r="Q3401" s="3">
        <v>36</v>
      </c>
      <c r="R3401" s="3" t="s">
        <v>85</v>
      </c>
      <c r="S3401" s="3" t="s">
        <v>48</v>
      </c>
      <c r="T3401" s="3">
        <f>COUNTBLANK(shopping_behavior_updated[Customer ID])</f>
        <v>0</v>
      </c>
      <c r="U3401" s="3">
        <f>IF(IFERROR(VLOOKUP(shopping_behavior_updated[[#This Row],[Customer ID]],A3402:$A$3902,1,FALSE),0),1,0)</f>
        <v>0</v>
      </c>
    </row>
    <row r="3402" spans="1:21" x14ac:dyDescent="0.2">
      <c r="A3402" s="3">
        <v>3401</v>
      </c>
      <c r="B3402" s="3">
        <v>39</v>
      </c>
      <c r="C3402" s="3" t="s">
        <v>152</v>
      </c>
      <c r="D3402" s="3" t="s">
        <v>88</v>
      </c>
      <c r="E3402" s="3" t="s">
        <v>66</v>
      </c>
      <c r="F3402" s="3">
        <v>51</v>
      </c>
      <c r="G3402" s="3" t="s">
        <v>106</v>
      </c>
      <c r="H3402" s="3" t="s">
        <v>43</v>
      </c>
      <c r="I3402" s="3" t="s">
        <v>92</v>
      </c>
      <c r="J3402" s="3" t="s">
        <v>56</v>
      </c>
      <c r="K3402" s="3">
        <v>48</v>
      </c>
      <c r="L3402" s="3" t="s">
        <v>151</v>
      </c>
      <c r="M3402" s="3" t="str">
        <f>IF(shopping_behavior_updated[[#This Row],[Subscription Status]]="","desconocido",shopping_behavior_updated[[#This Row],[Subscription Status]])</f>
        <v>No</v>
      </c>
      <c r="N3402" s="3" t="s">
        <v>37</v>
      </c>
      <c r="O3402" s="3" t="s">
        <v>151</v>
      </c>
      <c r="P3402" s="3" t="s">
        <v>151</v>
      </c>
      <c r="Q3402" s="3">
        <v>18</v>
      </c>
      <c r="R3402" s="3" t="s">
        <v>27</v>
      </c>
      <c r="S3402" s="3" t="s">
        <v>28</v>
      </c>
      <c r="T3402" s="3">
        <f>COUNTBLANK(shopping_behavior_updated[Customer ID])</f>
        <v>0</v>
      </c>
      <c r="U3402" s="3">
        <f>IF(IFERROR(VLOOKUP(shopping_behavior_updated[[#This Row],[Customer ID]],A3403:$A$3902,1,FALSE),0),1,0)</f>
        <v>0</v>
      </c>
    </row>
    <row r="3403" spans="1:21" x14ac:dyDescent="0.2">
      <c r="A3403" s="3">
        <v>3402</v>
      </c>
      <c r="B3403" s="3">
        <v>44</v>
      </c>
      <c r="C3403" s="3" t="s">
        <v>152</v>
      </c>
      <c r="D3403" s="3" t="s">
        <v>131</v>
      </c>
      <c r="E3403" s="3" t="s">
        <v>66</v>
      </c>
      <c r="F3403" s="3">
        <v>71</v>
      </c>
      <c r="G3403" s="3" t="s">
        <v>106</v>
      </c>
      <c r="H3403" s="3" t="s">
        <v>22</v>
      </c>
      <c r="I3403" s="3" t="s">
        <v>99</v>
      </c>
      <c r="J3403" s="3" t="s">
        <v>24</v>
      </c>
      <c r="K3403" s="3">
        <v>34</v>
      </c>
      <c r="L3403" s="3" t="s">
        <v>151</v>
      </c>
      <c r="M3403" s="3" t="str">
        <f>IF(shopping_behavior_updated[[#This Row],[Subscription Status]]="","desconocido",shopping_behavior_updated[[#This Row],[Subscription Status]])</f>
        <v>No</v>
      </c>
      <c r="N3403" s="3" t="s">
        <v>53</v>
      </c>
      <c r="O3403" s="3" t="s">
        <v>151</v>
      </c>
      <c r="P3403" s="3" t="s">
        <v>151</v>
      </c>
      <c r="Q3403" s="3">
        <v>39</v>
      </c>
      <c r="R3403" s="3" t="s">
        <v>38</v>
      </c>
      <c r="S3403" s="3" t="s">
        <v>39</v>
      </c>
      <c r="T3403" s="3">
        <f>COUNTBLANK(shopping_behavior_updated[Customer ID])</f>
        <v>0</v>
      </c>
      <c r="U3403" s="3">
        <f>IF(IFERROR(VLOOKUP(shopping_behavior_updated[[#This Row],[Customer ID]],A3404:$A$3902,1,FALSE),0),1,0)</f>
        <v>0</v>
      </c>
    </row>
    <row r="3404" spans="1:21" x14ac:dyDescent="0.2">
      <c r="A3404" s="3">
        <v>3403</v>
      </c>
      <c r="B3404" s="3">
        <v>22</v>
      </c>
      <c r="C3404" s="3" t="s">
        <v>152</v>
      </c>
      <c r="D3404" s="3" t="s">
        <v>103</v>
      </c>
      <c r="E3404" s="3" t="s">
        <v>20</v>
      </c>
      <c r="F3404" s="3">
        <v>61</v>
      </c>
      <c r="G3404" s="3" t="s">
        <v>59</v>
      </c>
      <c r="H3404" s="3" t="s">
        <v>43</v>
      </c>
      <c r="I3404" s="3" t="s">
        <v>93</v>
      </c>
      <c r="J3404" s="3" t="s">
        <v>36</v>
      </c>
      <c r="K3404" s="3">
        <v>44</v>
      </c>
      <c r="L3404" s="3" t="s">
        <v>151</v>
      </c>
      <c r="M3404" s="3" t="str">
        <f>IF(shopping_behavior_updated[[#This Row],[Subscription Status]]="","desconocido",shopping_behavior_updated[[#This Row],[Subscription Status]])</f>
        <v>No</v>
      </c>
      <c r="N3404" s="3" t="s">
        <v>69</v>
      </c>
      <c r="O3404" s="3" t="s">
        <v>151</v>
      </c>
      <c r="P3404" s="3" t="s">
        <v>151</v>
      </c>
      <c r="Q3404" s="3">
        <v>11</v>
      </c>
      <c r="R3404" s="3" t="s">
        <v>45</v>
      </c>
      <c r="S3404" s="3" t="s">
        <v>96</v>
      </c>
      <c r="T3404" s="3">
        <f>COUNTBLANK(shopping_behavior_updated[Customer ID])</f>
        <v>0</v>
      </c>
      <c r="U3404" s="3">
        <f>IF(IFERROR(VLOOKUP(shopping_behavior_updated[[#This Row],[Customer ID]],A3405:$A$3902,1,FALSE),0),1,0)</f>
        <v>0</v>
      </c>
    </row>
    <row r="3405" spans="1:21" x14ac:dyDescent="0.2">
      <c r="A3405" s="3">
        <v>3404</v>
      </c>
      <c r="B3405" s="3">
        <v>30</v>
      </c>
      <c r="C3405" s="3" t="s">
        <v>152</v>
      </c>
      <c r="D3405" s="3" t="s">
        <v>136</v>
      </c>
      <c r="E3405" s="3" t="s">
        <v>41</v>
      </c>
      <c r="F3405" s="3">
        <v>65</v>
      </c>
      <c r="G3405" s="3" t="s">
        <v>114</v>
      </c>
      <c r="H3405" s="3" t="s">
        <v>43</v>
      </c>
      <c r="I3405" s="3" t="s">
        <v>77</v>
      </c>
      <c r="J3405" s="3" t="s">
        <v>52</v>
      </c>
      <c r="K3405" s="3">
        <v>39</v>
      </c>
      <c r="L3405" s="3" t="s">
        <v>151</v>
      </c>
      <c r="M3405" s="3" t="str">
        <f>IF(shopping_behavior_updated[[#This Row],[Subscription Status]]="","desconocido",shopping_behavior_updated[[#This Row],[Subscription Status]])</f>
        <v>No</v>
      </c>
      <c r="N3405" s="3" t="s">
        <v>53</v>
      </c>
      <c r="O3405" s="3" t="s">
        <v>151</v>
      </c>
      <c r="P3405" s="3" t="s">
        <v>151</v>
      </c>
      <c r="Q3405" s="3">
        <v>1</v>
      </c>
      <c r="R3405" s="3" t="s">
        <v>32</v>
      </c>
      <c r="S3405" s="3" t="s">
        <v>75</v>
      </c>
      <c r="T3405" s="3">
        <f>COUNTBLANK(shopping_behavior_updated[Customer ID])</f>
        <v>0</v>
      </c>
      <c r="U3405" s="3">
        <f>IF(IFERROR(VLOOKUP(shopping_behavior_updated[[#This Row],[Customer ID]],A3406:$A$3902,1,FALSE),0),1,0)</f>
        <v>0</v>
      </c>
    </row>
    <row r="3406" spans="1:21" x14ac:dyDescent="0.2">
      <c r="A3406" s="3">
        <v>3405</v>
      </c>
      <c r="B3406" s="3">
        <v>69</v>
      </c>
      <c r="C3406" s="3" t="s">
        <v>152</v>
      </c>
      <c r="D3406" s="3" t="s">
        <v>142</v>
      </c>
      <c r="E3406" s="3" t="s">
        <v>66</v>
      </c>
      <c r="F3406" s="3">
        <v>34</v>
      </c>
      <c r="G3406" s="3" t="s">
        <v>130</v>
      </c>
      <c r="H3406" s="3" t="s">
        <v>22</v>
      </c>
      <c r="I3406" s="3" t="s">
        <v>77</v>
      </c>
      <c r="J3406" s="3" t="s">
        <v>56</v>
      </c>
      <c r="K3406" s="3">
        <v>39</v>
      </c>
      <c r="L3406" s="3" t="s">
        <v>151</v>
      </c>
      <c r="M3406" s="3" t="str">
        <f>IF(shopping_behavior_updated[[#This Row],[Subscription Status]]="","desconocido",shopping_behavior_updated[[#This Row],[Subscription Status]])</f>
        <v>No</v>
      </c>
      <c r="N3406" s="3" t="s">
        <v>69</v>
      </c>
      <c r="O3406" s="3" t="s">
        <v>151</v>
      </c>
      <c r="P3406" s="3" t="s">
        <v>151</v>
      </c>
      <c r="Q3406" s="3">
        <v>34</v>
      </c>
      <c r="R3406" s="3" t="s">
        <v>38</v>
      </c>
      <c r="S3406" s="3" t="s">
        <v>48</v>
      </c>
      <c r="T3406" s="3">
        <f>COUNTBLANK(shopping_behavior_updated[Customer ID])</f>
        <v>0</v>
      </c>
      <c r="U3406" s="3">
        <f>IF(IFERROR(VLOOKUP(shopping_behavior_updated[[#This Row],[Customer ID]],A3407:$A$3902,1,FALSE),0),1,0)</f>
        <v>0</v>
      </c>
    </row>
    <row r="3407" spans="1:21" x14ac:dyDescent="0.2">
      <c r="A3407" s="3">
        <v>3406</v>
      </c>
      <c r="B3407" s="3">
        <v>28</v>
      </c>
      <c r="C3407" s="3" t="s">
        <v>152</v>
      </c>
      <c r="D3407" s="3" t="s">
        <v>19</v>
      </c>
      <c r="E3407" s="3" t="s">
        <v>20</v>
      </c>
      <c r="F3407" s="3">
        <v>87</v>
      </c>
      <c r="G3407" s="3" t="s">
        <v>148</v>
      </c>
      <c r="H3407" s="3" t="s">
        <v>43</v>
      </c>
      <c r="I3407" s="3" t="s">
        <v>51</v>
      </c>
      <c r="J3407" s="3" t="s">
        <v>52</v>
      </c>
      <c r="K3407" s="3">
        <v>42</v>
      </c>
      <c r="L3407" s="3" t="s">
        <v>151</v>
      </c>
      <c r="M3407" s="3" t="str">
        <f>IF(shopping_behavior_updated[[#This Row],[Subscription Status]]="","desconocido",shopping_behavior_updated[[#This Row],[Subscription Status]])</f>
        <v>No</v>
      </c>
      <c r="N3407" s="3" t="s">
        <v>73</v>
      </c>
      <c r="O3407" s="3" t="s">
        <v>151</v>
      </c>
      <c r="P3407" s="3" t="s">
        <v>151</v>
      </c>
      <c r="Q3407" s="3">
        <v>47</v>
      </c>
      <c r="R3407" s="3" t="s">
        <v>74</v>
      </c>
      <c r="S3407" s="3" t="s">
        <v>75</v>
      </c>
      <c r="T3407" s="3">
        <f>COUNTBLANK(shopping_behavior_updated[Customer ID])</f>
        <v>0</v>
      </c>
      <c r="U3407" s="3">
        <f>IF(IFERROR(VLOOKUP(shopping_behavior_updated[[#This Row],[Customer ID]],A3408:$A$3902,1,FALSE),0),1,0)</f>
        <v>0</v>
      </c>
    </row>
    <row r="3408" spans="1:21" x14ac:dyDescent="0.2">
      <c r="A3408" s="3">
        <v>3407</v>
      </c>
      <c r="B3408" s="3">
        <v>57</v>
      </c>
      <c r="C3408" s="3" t="s">
        <v>152</v>
      </c>
      <c r="D3408" s="3" t="s">
        <v>29</v>
      </c>
      <c r="E3408" s="3" t="s">
        <v>20</v>
      </c>
      <c r="F3408" s="3">
        <v>79</v>
      </c>
      <c r="G3408" s="3" t="s">
        <v>144</v>
      </c>
      <c r="H3408" s="3" t="s">
        <v>43</v>
      </c>
      <c r="I3408" s="3" t="s">
        <v>107</v>
      </c>
      <c r="J3408" s="3" t="s">
        <v>36</v>
      </c>
      <c r="K3408" s="3">
        <v>4</v>
      </c>
      <c r="L3408" s="3" t="s">
        <v>151</v>
      </c>
      <c r="M3408" s="3" t="str">
        <f>IF(shopping_behavior_updated[[#This Row],[Subscription Status]]="","desconocido",shopping_behavior_updated[[#This Row],[Subscription Status]])</f>
        <v>No</v>
      </c>
      <c r="N3408" s="3" t="s">
        <v>73</v>
      </c>
      <c r="O3408" s="3" t="s">
        <v>151</v>
      </c>
      <c r="P3408" s="3" t="s">
        <v>151</v>
      </c>
      <c r="Q3408" s="3">
        <v>24</v>
      </c>
      <c r="R3408" s="3" t="s">
        <v>27</v>
      </c>
      <c r="S3408" s="3" t="s">
        <v>57</v>
      </c>
      <c r="T3408" s="3">
        <f>COUNTBLANK(shopping_behavior_updated[Customer ID])</f>
        <v>0</v>
      </c>
      <c r="U3408" s="3">
        <f>IF(IFERROR(VLOOKUP(shopping_behavior_updated[[#This Row],[Customer ID]],A3409:$A$3902,1,FALSE),0),1,0)</f>
        <v>0</v>
      </c>
    </row>
    <row r="3409" spans="1:21" x14ac:dyDescent="0.2">
      <c r="A3409" s="3">
        <v>3408</v>
      </c>
      <c r="B3409" s="3">
        <v>46</v>
      </c>
      <c r="C3409" s="3" t="s">
        <v>152</v>
      </c>
      <c r="D3409" s="3" t="s">
        <v>80</v>
      </c>
      <c r="E3409" s="3" t="s">
        <v>20</v>
      </c>
      <c r="F3409" s="3">
        <v>46</v>
      </c>
      <c r="G3409" s="3" t="s">
        <v>89</v>
      </c>
      <c r="H3409" s="3" t="s">
        <v>35</v>
      </c>
      <c r="I3409" s="3" t="s">
        <v>72</v>
      </c>
      <c r="J3409" s="3" t="s">
        <v>36</v>
      </c>
      <c r="K3409" s="3">
        <v>26</v>
      </c>
      <c r="L3409" s="3" t="s">
        <v>151</v>
      </c>
      <c r="M3409" s="3" t="str">
        <f>IF(shopping_behavior_updated[[#This Row],[Subscription Status]]="","desconocido",shopping_behavior_updated[[#This Row],[Subscription Status]])</f>
        <v>No</v>
      </c>
      <c r="N3409" s="3" t="s">
        <v>73</v>
      </c>
      <c r="O3409" s="3" t="s">
        <v>151</v>
      </c>
      <c r="P3409" s="3" t="s">
        <v>151</v>
      </c>
      <c r="Q3409" s="3">
        <v>20</v>
      </c>
      <c r="R3409" s="3" t="s">
        <v>32</v>
      </c>
      <c r="S3409" s="3" t="s">
        <v>57</v>
      </c>
      <c r="T3409" s="3">
        <f>COUNTBLANK(shopping_behavior_updated[Customer ID])</f>
        <v>0</v>
      </c>
      <c r="U3409" s="3">
        <f>IF(IFERROR(VLOOKUP(shopping_behavior_updated[[#This Row],[Customer ID]],A3410:$A$3902,1,FALSE),0),1,0)</f>
        <v>0</v>
      </c>
    </row>
    <row r="3410" spans="1:21" x14ac:dyDescent="0.2">
      <c r="A3410" s="3">
        <v>3409</v>
      </c>
      <c r="B3410" s="3">
        <v>48</v>
      </c>
      <c r="C3410" s="3" t="s">
        <v>152</v>
      </c>
      <c r="D3410" s="3" t="s">
        <v>124</v>
      </c>
      <c r="E3410" s="3" t="s">
        <v>20</v>
      </c>
      <c r="F3410" s="3">
        <v>72</v>
      </c>
      <c r="G3410" s="3" t="s">
        <v>55</v>
      </c>
      <c r="H3410" s="3" t="s">
        <v>22</v>
      </c>
      <c r="I3410" s="3" t="s">
        <v>72</v>
      </c>
      <c r="J3410" s="3" t="s">
        <v>52</v>
      </c>
      <c r="K3410" s="3">
        <v>44</v>
      </c>
      <c r="L3410" s="3" t="s">
        <v>151</v>
      </c>
      <c r="M3410" s="3" t="str">
        <f>IF(shopping_behavior_updated[[#This Row],[Subscription Status]]="","desconocido",shopping_behavior_updated[[#This Row],[Subscription Status]])</f>
        <v>No</v>
      </c>
      <c r="N3410" s="3" t="s">
        <v>53</v>
      </c>
      <c r="O3410" s="3" t="s">
        <v>151</v>
      </c>
      <c r="P3410" s="3" t="s">
        <v>151</v>
      </c>
      <c r="Q3410" s="3">
        <v>11</v>
      </c>
      <c r="R3410" s="3" t="s">
        <v>74</v>
      </c>
      <c r="S3410" s="3" t="s">
        <v>48</v>
      </c>
      <c r="T3410" s="3">
        <f>COUNTBLANK(shopping_behavior_updated[Customer ID])</f>
        <v>0</v>
      </c>
      <c r="U3410" s="3">
        <f>IF(IFERROR(VLOOKUP(shopping_behavior_updated[[#This Row],[Customer ID]],A3411:$A$3902,1,FALSE),0),1,0)</f>
        <v>0</v>
      </c>
    </row>
    <row r="3411" spans="1:21" x14ac:dyDescent="0.2">
      <c r="A3411" s="3">
        <v>3410</v>
      </c>
      <c r="B3411" s="3">
        <v>24</v>
      </c>
      <c r="C3411" s="3" t="s">
        <v>152</v>
      </c>
      <c r="D3411" s="3" t="s">
        <v>54</v>
      </c>
      <c r="E3411" s="3" t="s">
        <v>20</v>
      </c>
      <c r="F3411" s="3">
        <v>93</v>
      </c>
      <c r="G3411" s="3" t="s">
        <v>147</v>
      </c>
      <c r="H3411" s="3" t="s">
        <v>43</v>
      </c>
      <c r="I3411" s="3" t="s">
        <v>84</v>
      </c>
      <c r="J3411" s="3" t="s">
        <v>52</v>
      </c>
      <c r="K3411" s="3">
        <v>32</v>
      </c>
      <c r="L3411" s="3" t="s">
        <v>151</v>
      </c>
      <c r="M3411" s="3" t="str">
        <f>IF(shopping_behavior_updated[[#This Row],[Subscription Status]]="","desconocido",shopping_behavior_updated[[#This Row],[Subscription Status]])</f>
        <v>No</v>
      </c>
      <c r="N3411" s="3" t="s">
        <v>44</v>
      </c>
      <c r="O3411" s="3" t="s">
        <v>151</v>
      </c>
      <c r="P3411" s="3" t="s">
        <v>151</v>
      </c>
      <c r="Q3411" s="3">
        <v>3</v>
      </c>
      <c r="R3411" s="3" t="s">
        <v>38</v>
      </c>
      <c r="S3411" s="3" t="s">
        <v>96</v>
      </c>
      <c r="T3411" s="3">
        <f>COUNTBLANK(shopping_behavior_updated[Customer ID])</f>
        <v>0</v>
      </c>
      <c r="U3411" s="3">
        <f>IF(IFERROR(VLOOKUP(shopping_behavior_updated[[#This Row],[Customer ID]],A3412:$A$3902,1,FALSE),0),1,0)</f>
        <v>0</v>
      </c>
    </row>
    <row r="3412" spans="1:21" x14ac:dyDescent="0.2">
      <c r="A3412" s="3">
        <v>3411</v>
      </c>
      <c r="B3412" s="3">
        <v>50</v>
      </c>
      <c r="C3412" s="3" t="s">
        <v>152</v>
      </c>
      <c r="D3412" s="3" t="s">
        <v>40</v>
      </c>
      <c r="E3412" s="3" t="s">
        <v>41</v>
      </c>
      <c r="F3412" s="3">
        <v>76</v>
      </c>
      <c r="G3412" s="3" t="s">
        <v>122</v>
      </c>
      <c r="H3412" s="3" t="s">
        <v>22</v>
      </c>
      <c r="I3412" s="3" t="s">
        <v>84</v>
      </c>
      <c r="J3412" s="3" t="s">
        <v>52</v>
      </c>
      <c r="K3412" s="3">
        <v>43</v>
      </c>
      <c r="L3412" s="3" t="s">
        <v>151</v>
      </c>
      <c r="M3412" s="3" t="str">
        <f>IF(shopping_behavior_updated[[#This Row],[Subscription Status]]="","desconocido",shopping_behavior_updated[[#This Row],[Subscription Status]])</f>
        <v>No</v>
      </c>
      <c r="N3412" s="3" t="s">
        <v>37</v>
      </c>
      <c r="O3412" s="3" t="s">
        <v>151</v>
      </c>
      <c r="P3412" s="3" t="s">
        <v>151</v>
      </c>
      <c r="Q3412" s="3">
        <v>38</v>
      </c>
      <c r="R3412" s="3" t="s">
        <v>74</v>
      </c>
      <c r="S3412" s="3" t="s">
        <v>75</v>
      </c>
      <c r="T3412" s="3">
        <f>COUNTBLANK(shopping_behavior_updated[Customer ID])</f>
        <v>0</v>
      </c>
      <c r="U3412" s="3">
        <f>IF(IFERROR(VLOOKUP(shopping_behavior_updated[[#This Row],[Customer ID]],A3413:$A$3902,1,FALSE),0),1,0)</f>
        <v>0</v>
      </c>
    </row>
    <row r="3413" spans="1:21" x14ac:dyDescent="0.2">
      <c r="A3413" s="3">
        <v>3412</v>
      </c>
      <c r="B3413" s="3">
        <v>29</v>
      </c>
      <c r="C3413" s="3" t="s">
        <v>152</v>
      </c>
      <c r="D3413" s="3" t="s">
        <v>70</v>
      </c>
      <c r="E3413" s="3" t="s">
        <v>41</v>
      </c>
      <c r="F3413" s="3">
        <v>56</v>
      </c>
      <c r="G3413" s="3" t="s">
        <v>83</v>
      </c>
      <c r="H3413" s="3" t="s">
        <v>22</v>
      </c>
      <c r="I3413" s="3" t="s">
        <v>23</v>
      </c>
      <c r="J3413" s="3" t="s">
        <v>24</v>
      </c>
      <c r="K3413" s="3">
        <v>49</v>
      </c>
      <c r="L3413" s="3" t="s">
        <v>151</v>
      </c>
      <c r="M3413" s="3" t="str">
        <f>IF(shopping_behavior_updated[[#This Row],[Subscription Status]]="","desconocido",shopping_behavior_updated[[#This Row],[Subscription Status]])</f>
        <v>No</v>
      </c>
      <c r="N3413" s="3" t="s">
        <v>69</v>
      </c>
      <c r="O3413" s="3" t="s">
        <v>151</v>
      </c>
      <c r="P3413" s="3" t="s">
        <v>151</v>
      </c>
      <c r="Q3413" s="3">
        <v>45</v>
      </c>
      <c r="R3413" s="3" t="s">
        <v>32</v>
      </c>
      <c r="S3413" s="3" t="s">
        <v>39</v>
      </c>
      <c r="T3413" s="3">
        <f>COUNTBLANK(shopping_behavior_updated[Customer ID])</f>
        <v>0</v>
      </c>
      <c r="U3413" s="3">
        <f>IF(IFERROR(VLOOKUP(shopping_behavior_updated[[#This Row],[Customer ID]],A3414:$A$3902,1,FALSE),0),1,0)</f>
        <v>0</v>
      </c>
    </row>
    <row r="3414" spans="1:21" x14ac:dyDescent="0.2">
      <c r="A3414" s="3">
        <v>3413</v>
      </c>
      <c r="B3414" s="3">
        <v>61</v>
      </c>
      <c r="C3414" s="3" t="s">
        <v>152</v>
      </c>
      <c r="D3414" s="3" t="s">
        <v>40</v>
      </c>
      <c r="E3414" s="3" t="s">
        <v>41</v>
      </c>
      <c r="F3414" s="3">
        <v>83</v>
      </c>
      <c r="G3414" s="3" t="s">
        <v>115</v>
      </c>
      <c r="H3414" s="3" t="s">
        <v>43</v>
      </c>
      <c r="I3414" s="3" t="s">
        <v>135</v>
      </c>
      <c r="J3414" s="3" t="s">
        <v>56</v>
      </c>
      <c r="K3414" s="3">
        <v>38</v>
      </c>
      <c r="L3414" s="3" t="s">
        <v>151</v>
      </c>
      <c r="M3414" s="3" t="str">
        <f>IF(shopping_behavior_updated[[#This Row],[Subscription Status]]="","desconocido",shopping_behavior_updated[[#This Row],[Subscription Status]])</f>
        <v>No</v>
      </c>
      <c r="N3414" s="3" t="s">
        <v>73</v>
      </c>
      <c r="O3414" s="3" t="s">
        <v>151</v>
      </c>
      <c r="P3414" s="3" t="s">
        <v>151</v>
      </c>
      <c r="Q3414" s="3">
        <v>31</v>
      </c>
      <c r="R3414" s="3" t="s">
        <v>27</v>
      </c>
      <c r="S3414" s="3" t="s">
        <v>57</v>
      </c>
      <c r="T3414" s="3">
        <f>COUNTBLANK(shopping_behavior_updated[Customer ID])</f>
        <v>0</v>
      </c>
      <c r="U3414" s="3">
        <f>IF(IFERROR(VLOOKUP(shopping_behavior_updated[[#This Row],[Customer ID]],A3415:$A$3902,1,FALSE),0),1,0)</f>
        <v>0</v>
      </c>
    </row>
    <row r="3415" spans="1:21" x14ac:dyDescent="0.2">
      <c r="A3415" s="3">
        <v>3414</v>
      </c>
      <c r="B3415" s="3">
        <v>34</v>
      </c>
      <c r="C3415" s="3" t="s">
        <v>152</v>
      </c>
      <c r="D3415" s="3" t="s">
        <v>142</v>
      </c>
      <c r="E3415" s="3" t="s">
        <v>66</v>
      </c>
      <c r="F3415" s="3">
        <v>90</v>
      </c>
      <c r="G3415" s="3" t="s">
        <v>78</v>
      </c>
      <c r="H3415" s="3" t="s">
        <v>91</v>
      </c>
      <c r="I3415" s="3" t="s">
        <v>93</v>
      </c>
      <c r="J3415" s="3" t="s">
        <v>24</v>
      </c>
      <c r="K3415" s="3">
        <v>25</v>
      </c>
      <c r="L3415" s="3" t="s">
        <v>151</v>
      </c>
      <c r="M3415" s="3" t="str">
        <f>IF(shopping_behavior_updated[[#This Row],[Subscription Status]]="","desconocido",shopping_behavior_updated[[#This Row],[Subscription Status]])</f>
        <v>No</v>
      </c>
      <c r="N3415" s="3" t="s">
        <v>26</v>
      </c>
      <c r="O3415" s="3" t="s">
        <v>151</v>
      </c>
      <c r="P3415" s="3" t="s">
        <v>151</v>
      </c>
      <c r="Q3415" s="3">
        <v>16</v>
      </c>
      <c r="R3415" s="3" t="s">
        <v>45</v>
      </c>
      <c r="S3415" s="3" t="s">
        <v>75</v>
      </c>
      <c r="T3415" s="3">
        <f>COUNTBLANK(shopping_behavior_updated[Customer ID])</f>
        <v>0</v>
      </c>
      <c r="U3415" s="3">
        <f>IF(IFERROR(VLOOKUP(shopping_behavior_updated[[#This Row],[Customer ID]],A3416:$A$3902,1,FALSE),0),1,0)</f>
        <v>0</v>
      </c>
    </row>
    <row r="3416" spans="1:21" x14ac:dyDescent="0.2">
      <c r="A3416" s="3">
        <v>3415</v>
      </c>
      <c r="B3416" s="3">
        <v>27</v>
      </c>
      <c r="C3416" s="3" t="s">
        <v>152</v>
      </c>
      <c r="D3416" s="3" t="s">
        <v>136</v>
      </c>
      <c r="E3416" s="3" t="s">
        <v>41</v>
      </c>
      <c r="F3416" s="3">
        <v>94</v>
      </c>
      <c r="G3416" s="3" t="s">
        <v>138</v>
      </c>
      <c r="H3416" s="3" t="s">
        <v>43</v>
      </c>
      <c r="I3416" s="3" t="s">
        <v>31</v>
      </c>
      <c r="J3416" s="3" t="s">
        <v>36</v>
      </c>
      <c r="K3416" s="3">
        <v>49</v>
      </c>
      <c r="L3416" s="3" t="s">
        <v>151</v>
      </c>
      <c r="M3416" s="3" t="str">
        <f>IF(shopping_behavior_updated[[#This Row],[Subscription Status]]="","desconocido",shopping_behavior_updated[[#This Row],[Subscription Status]])</f>
        <v>No</v>
      </c>
      <c r="N3416" s="3" t="s">
        <v>44</v>
      </c>
      <c r="O3416" s="3" t="s">
        <v>151</v>
      </c>
      <c r="P3416" s="3" t="s">
        <v>151</v>
      </c>
      <c r="Q3416" s="3">
        <v>3</v>
      </c>
      <c r="R3416" s="3" t="s">
        <v>74</v>
      </c>
      <c r="S3416" s="3" t="s">
        <v>57</v>
      </c>
      <c r="T3416" s="3">
        <f>COUNTBLANK(shopping_behavior_updated[Customer ID])</f>
        <v>0</v>
      </c>
      <c r="U3416" s="3">
        <f>IF(IFERROR(VLOOKUP(shopping_behavior_updated[[#This Row],[Customer ID]],A3417:$A$3902,1,FALSE),0),1,0)</f>
        <v>0</v>
      </c>
    </row>
    <row r="3417" spans="1:21" x14ac:dyDescent="0.2">
      <c r="A3417" s="3">
        <v>3416</v>
      </c>
      <c r="B3417" s="3">
        <v>38</v>
      </c>
      <c r="C3417" s="3" t="s">
        <v>152</v>
      </c>
      <c r="D3417" s="3" t="s">
        <v>19</v>
      </c>
      <c r="E3417" s="3" t="s">
        <v>20</v>
      </c>
      <c r="F3417" s="3">
        <v>68</v>
      </c>
      <c r="G3417" s="3" t="s">
        <v>83</v>
      </c>
      <c r="H3417" s="3" t="s">
        <v>43</v>
      </c>
      <c r="I3417" s="3" t="s">
        <v>79</v>
      </c>
      <c r="J3417" s="3" t="s">
        <v>56</v>
      </c>
      <c r="K3417" s="3">
        <v>3</v>
      </c>
      <c r="L3417" s="3" t="s">
        <v>151</v>
      </c>
      <c r="M3417" s="3" t="str">
        <f>IF(shopping_behavior_updated[[#This Row],[Subscription Status]]="","desconocido",shopping_behavior_updated[[#This Row],[Subscription Status]])</f>
        <v>No</v>
      </c>
      <c r="N3417" s="3" t="s">
        <v>69</v>
      </c>
      <c r="O3417" s="3" t="s">
        <v>151</v>
      </c>
      <c r="P3417" s="3" t="s">
        <v>151</v>
      </c>
      <c r="Q3417" s="3">
        <v>15</v>
      </c>
      <c r="R3417" s="3" t="s">
        <v>74</v>
      </c>
      <c r="S3417" s="3" t="s">
        <v>48</v>
      </c>
      <c r="T3417" s="3">
        <f>COUNTBLANK(shopping_behavior_updated[Customer ID])</f>
        <v>0</v>
      </c>
      <c r="U3417" s="3">
        <f>IF(IFERROR(VLOOKUP(shopping_behavior_updated[[#This Row],[Customer ID]],A3418:$A$3902,1,FALSE),0),1,0)</f>
        <v>0</v>
      </c>
    </row>
    <row r="3418" spans="1:21" x14ac:dyDescent="0.2">
      <c r="A3418" s="3">
        <v>3417</v>
      </c>
      <c r="B3418" s="3">
        <v>25</v>
      </c>
      <c r="C3418" s="3" t="s">
        <v>152</v>
      </c>
      <c r="D3418" s="3" t="s">
        <v>40</v>
      </c>
      <c r="E3418" s="3" t="s">
        <v>41</v>
      </c>
      <c r="F3418" s="3">
        <v>53</v>
      </c>
      <c r="G3418" s="3" t="s">
        <v>89</v>
      </c>
      <c r="H3418" s="3" t="s">
        <v>43</v>
      </c>
      <c r="I3418" s="3" t="s">
        <v>72</v>
      </c>
      <c r="J3418" s="3" t="s">
        <v>36</v>
      </c>
      <c r="K3418" s="3">
        <v>32</v>
      </c>
      <c r="L3418" s="3" t="s">
        <v>151</v>
      </c>
      <c r="M3418" s="3" t="str">
        <f>IF(shopping_behavior_updated[[#This Row],[Subscription Status]]="","desconocido",shopping_behavior_updated[[#This Row],[Subscription Status]])</f>
        <v>No</v>
      </c>
      <c r="N3418" s="3" t="s">
        <v>73</v>
      </c>
      <c r="O3418" s="3" t="s">
        <v>151</v>
      </c>
      <c r="P3418" s="3" t="s">
        <v>151</v>
      </c>
      <c r="Q3418" s="3">
        <v>11</v>
      </c>
      <c r="R3418" s="3" t="s">
        <v>74</v>
      </c>
      <c r="S3418" s="3" t="s">
        <v>96</v>
      </c>
      <c r="T3418" s="3">
        <f>COUNTBLANK(shopping_behavior_updated[Customer ID])</f>
        <v>0</v>
      </c>
      <c r="U3418" s="3">
        <f>IF(IFERROR(VLOOKUP(shopping_behavior_updated[[#This Row],[Customer ID]],A3419:$A$3902,1,FALSE),0),1,0)</f>
        <v>0</v>
      </c>
    </row>
    <row r="3419" spans="1:21" x14ac:dyDescent="0.2">
      <c r="A3419" s="3">
        <v>3418</v>
      </c>
      <c r="B3419" s="3">
        <v>54</v>
      </c>
      <c r="C3419" s="3" t="s">
        <v>152</v>
      </c>
      <c r="D3419" s="3" t="s">
        <v>61</v>
      </c>
      <c r="E3419" s="3" t="s">
        <v>62</v>
      </c>
      <c r="F3419" s="3">
        <v>35</v>
      </c>
      <c r="G3419" s="3" t="s">
        <v>34</v>
      </c>
      <c r="H3419" s="3" t="s">
        <v>43</v>
      </c>
      <c r="I3419" s="3" t="s">
        <v>143</v>
      </c>
      <c r="J3419" s="3" t="s">
        <v>52</v>
      </c>
      <c r="K3419" s="3">
        <v>29</v>
      </c>
      <c r="L3419" s="3" t="s">
        <v>151</v>
      </c>
      <c r="M3419" s="3" t="str">
        <f>IF(shopping_behavior_updated[[#This Row],[Subscription Status]]="","desconocido",shopping_behavior_updated[[#This Row],[Subscription Status]])</f>
        <v>No</v>
      </c>
      <c r="N3419" s="3" t="s">
        <v>69</v>
      </c>
      <c r="O3419" s="3" t="s">
        <v>151</v>
      </c>
      <c r="P3419" s="3" t="s">
        <v>151</v>
      </c>
      <c r="Q3419" s="3">
        <v>22</v>
      </c>
      <c r="R3419" s="3" t="s">
        <v>85</v>
      </c>
      <c r="S3419" s="3" t="s">
        <v>28</v>
      </c>
      <c r="T3419" s="3">
        <f>COUNTBLANK(shopping_behavior_updated[Customer ID])</f>
        <v>0</v>
      </c>
      <c r="U3419" s="3">
        <f>IF(IFERROR(VLOOKUP(shopping_behavior_updated[[#This Row],[Customer ID]],A3420:$A$3902,1,FALSE),0),1,0)</f>
        <v>0</v>
      </c>
    </row>
    <row r="3420" spans="1:21" x14ac:dyDescent="0.2">
      <c r="A3420" s="3">
        <v>3419</v>
      </c>
      <c r="B3420" s="3">
        <v>53</v>
      </c>
      <c r="C3420" s="3" t="s">
        <v>152</v>
      </c>
      <c r="D3420" s="3" t="s">
        <v>101</v>
      </c>
      <c r="E3420" s="3" t="s">
        <v>62</v>
      </c>
      <c r="F3420" s="3">
        <v>30</v>
      </c>
      <c r="G3420" s="3" t="s">
        <v>130</v>
      </c>
      <c r="H3420" s="3" t="s">
        <v>43</v>
      </c>
      <c r="I3420" s="3" t="s">
        <v>117</v>
      </c>
      <c r="J3420" s="3" t="s">
        <v>52</v>
      </c>
      <c r="K3420" s="3">
        <v>28</v>
      </c>
      <c r="L3420" s="3" t="s">
        <v>151</v>
      </c>
      <c r="M3420" s="3" t="str">
        <f>IF(shopping_behavior_updated[[#This Row],[Subscription Status]]="","desconocido",shopping_behavior_updated[[#This Row],[Subscription Status]])</f>
        <v>No</v>
      </c>
      <c r="N3420" s="3" t="s">
        <v>37</v>
      </c>
      <c r="O3420" s="3" t="s">
        <v>151</v>
      </c>
      <c r="P3420" s="3" t="s">
        <v>151</v>
      </c>
      <c r="Q3420" s="3">
        <v>35</v>
      </c>
      <c r="R3420" s="3" t="s">
        <v>85</v>
      </c>
      <c r="S3420" s="3" t="s">
        <v>48</v>
      </c>
      <c r="T3420" s="3">
        <f>COUNTBLANK(shopping_behavior_updated[Customer ID])</f>
        <v>0</v>
      </c>
      <c r="U3420" s="3">
        <f>IF(IFERROR(VLOOKUP(shopping_behavior_updated[[#This Row],[Customer ID]],A3421:$A$3902,1,FALSE),0),1,0)</f>
        <v>0</v>
      </c>
    </row>
    <row r="3421" spans="1:21" x14ac:dyDescent="0.2">
      <c r="A3421" s="3">
        <v>3420</v>
      </c>
      <c r="B3421" s="3">
        <v>23</v>
      </c>
      <c r="C3421" s="3" t="s">
        <v>152</v>
      </c>
      <c r="D3421" s="3" t="s">
        <v>105</v>
      </c>
      <c r="E3421" s="3" t="s">
        <v>66</v>
      </c>
      <c r="F3421" s="3">
        <v>26</v>
      </c>
      <c r="G3421" s="3" t="s">
        <v>63</v>
      </c>
      <c r="H3421" s="3" t="s">
        <v>22</v>
      </c>
      <c r="I3421" s="3" t="s">
        <v>125</v>
      </c>
      <c r="J3421" s="3" t="s">
        <v>24</v>
      </c>
      <c r="K3421" s="3">
        <v>31</v>
      </c>
      <c r="L3421" s="3" t="s">
        <v>151</v>
      </c>
      <c r="M3421" s="3" t="str">
        <f>IF(shopping_behavior_updated[[#This Row],[Subscription Status]]="","desconocido",shopping_behavior_updated[[#This Row],[Subscription Status]])</f>
        <v>No</v>
      </c>
      <c r="N3421" s="3" t="s">
        <v>73</v>
      </c>
      <c r="O3421" s="3" t="s">
        <v>151</v>
      </c>
      <c r="P3421" s="3" t="s">
        <v>151</v>
      </c>
      <c r="Q3421" s="3">
        <v>5</v>
      </c>
      <c r="R3421" s="3" t="s">
        <v>27</v>
      </c>
      <c r="S3421" s="3" t="s">
        <v>75</v>
      </c>
      <c r="T3421" s="3">
        <f>COUNTBLANK(shopping_behavior_updated[Customer ID])</f>
        <v>0</v>
      </c>
      <c r="U3421" s="3">
        <f>IF(IFERROR(VLOOKUP(shopping_behavior_updated[[#This Row],[Customer ID]],A3422:$A$3902,1,FALSE),0),1,0)</f>
        <v>0</v>
      </c>
    </row>
    <row r="3422" spans="1:21" x14ac:dyDescent="0.2">
      <c r="A3422" s="3">
        <v>3421</v>
      </c>
      <c r="B3422" s="3">
        <v>19</v>
      </c>
      <c r="C3422" s="3" t="s">
        <v>152</v>
      </c>
      <c r="D3422" s="3" t="s">
        <v>123</v>
      </c>
      <c r="E3422" s="3" t="s">
        <v>66</v>
      </c>
      <c r="F3422" s="3">
        <v>60</v>
      </c>
      <c r="G3422" s="3" t="s">
        <v>21</v>
      </c>
      <c r="H3422" s="3" t="s">
        <v>43</v>
      </c>
      <c r="I3422" s="3" t="s">
        <v>72</v>
      </c>
      <c r="J3422" s="3" t="s">
        <v>24</v>
      </c>
      <c r="K3422" s="3">
        <v>34</v>
      </c>
      <c r="L3422" s="3" t="s">
        <v>151</v>
      </c>
      <c r="M3422" s="3" t="str">
        <f>IF(shopping_behavior_updated[[#This Row],[Subscription Status]]="","desconocido",shopping_behavior_updated[[#This Row],[Subscription Status]])</f>
        <v>No</v>
      </c>
      <c r="N3422" s="3" t="s">
        <v>26</v>
      </c>
      <c r="O3422" s="3" t="s">
        <v>151</v>
      </c>
      <c r="P3422" s="3" t="s">
        <v>151</v>
      </c>
      <c r="Q3422" s="3">
        <v>35</v>
      </c>
      <c r="R3422" s="3" t="s">
        <v>45</v>
      </c>
      <c r="S3422" s="3" t="s">
        <v>75</v>
      </c>
      <c r="T3422" s="3">
        <f>COUNTBLANK(shopping_behavior_updated[Customer ID])</f>
        <v>0</v>
      </c>
      <c r="U3422" s="3">
        <f>IF(IFERROR(VLOOKUP(shopping_behavior_updated[[#This Row],[Customer ID]],A3423:$A$3902,1,FALSE),0),1,0)</f>
        <v>0</v>
      </c>
    </row>
    <row r="3423" spans="1:21" x14ac:dyDescent="0.2">
      <c r="A3423" s="3">
        <v>3422</v>
      </c>
      <c r="B3423" s="3">
        <v>57</v>
      </c>
      <c r="C3423" s="3" t="s">
        <v>152</v>
      </c>
      <c r="D3423" s="3" t="s">
        <v>70</v>
      </c>
      <c r="E3423" s="3" t="s">
        <v>41</v>
      </c>
      <c r="F3423" s="3">
        <v>30</v>
      </c>
      <c r="G3423" s="3" t="s">
        <v>126</v>
      </c>
      <c r="H3423" s="3" t="s">
        <v>43</v>
      </c>
      <c r="I3423" s="3" t="s">
        <v>31</v>
      </c>
      <c r="J3423" s="3" t="s">
        <v>52</v>
      </c>
      <c r="K3423" s="3">
        <v>29</v>
      </c>
      <c r="L3423" s="3" t="s">
        <v>151</v>
      </c>
      <c r="M3423" s="3" t="str">
        <f>IF(shopping_behavior_updated[[#This Row],[Subscription Status]]="","desconocido",shopping_behavior_updated[[#This Row],[Subscription Status]])</f>
        <v>No</v>
      </c>
      <c r="N3423" s="3" t="s">
        <v>37</v>
      </c>
      <c r="O3423" s="3" t="s">
        <v>151</v>
      </c>
      <c r="P3423" s="3" t="s">
        <v>151</v>
      </c>
      <c r="Q3423" s="3">
        <v>27</v>
      </c>
      <c r="R3423" s="3" t="s">
        <v>45</v>
      </c>
      <c r="S3423" s="3" t="s">
        <v>39</v>
      </c>
      <c r="T3423" s="3">
        <f>COUNTBLANK(shopping_behavior_updated[Customer ID])</f>
        <v>0</v>
      </c>
      <c r="U3423" s="3">
        <f>IF(IFERROR(VLOOKUP(shopping_behavior_updated[[#This Row],[Customer ID]],A3424:$A$3902,1,FALSE),0),1,0)</f>
        <v>0</v>
      </c>
    </row>
    <row r="3424" spans="1:21" x14ac:dyDescent="0.2">
      <c r="A3424" s="3">
        <v>3423</v>
      </c>
      <c r="B3424" s="3">
        <v>19</v>
      </c>
      <c r="C3424" s="3" t="s">
        <v>152</v>
      </c>
      <c r="D3424" s="3" t="s">
        <v>61</v>
      </c>
      <c r="E3424" s="3" t="s">
        <v>62</v>
      </c>
      <c r="F3424" s="3">
        <v>91</v>
      </c>
      <c r="G3424" s="3" t="s">
        <v>83</v>
      </c>
      <c r="H3424" s="3" t="s">
        <v>22</v>
      </c>
      <c r="I3424" s="3" t="s">
        <v>117</v>
      </c>
      <c r="J3424" s="3" t="s">
        <v>24</v>
      </c>
      <c r="K3424" s="3">
        <v>32</v>
      </c>
      <c r="L3424" s="3" t="s">
        <v>151</v>
      </c>
      <c r="M3424" s="3" t="str">
        <f>IF(shopping_behavior_updated[[#This Row],[Subscription Status]]="","desconocido",shopping_behavior_updated[[#This Row],[Subscription Status]])</f>
        <v>No</v>
      </c>
      <c r="N3424" s="3" t="s">
        <v>44</v>
      </c>
      <c r="O3424" s="3" t="s">
        <v>151</v>
      </c>
      <c r="P3424" s="3" t="s">
        <v>151</v>
      </c>
      <c r="Q3424" s="3">
        <v>9</v>
      </c>
      <c r="R3424" s="3" t="s">
        <v>27</v>
      </c>
      <c r="S3424" s="3" t="s">
        <v>87</v>
      </c>
      <c r="T3424" s="3">
        <f>COUNTBLANK(shopping_behavior_updated[Customer ID])</f>
        <v>0</v>
      </c>
      <c r="U3424" s="3">
        <f>IF(IFERROR(VLOOKUP(shopping_behavior_updated[[#This Row],[Customer ID]],A3425:$A$3902,1,FALSE),0),1,0)</f>
        <v>0</v>
      </c>
    </row>
    <row r="3425" spans="1:21" x14ac:dyDescent="0.2">
      <c r="A3425" s="3">
        <v>3424</v>
      </c>
      <c r="B3425" s="3">
        <v>33</v>
      </c>
      <c r="C3425" s="3" t="s">
        <v>152</v>
      </c>
      <c r="D3425" s="3" t="s">
        <v>136</v>
      </c>
      <c r="E3425" s="3" t="s">
        <v>41</v>
      </c>
      <c r="F3425" s="3">
        <v>71</v>
      </c>
      <c r="G3425" s="3" t="s">
        <v>34</v>
      </c>
      <c r="H3425" s="3" t="s">
        <v>43</v>
      </c>
      <c r="I3425" s="3" t="s">
        <v>109</v>
      </c>
      <c r="J3425" s="3" t="s">
        <v>36</v>
      </c>
      <c r="K3425" s="3">
        <v>38</v>
      </c>
      <c r="L3425" s="3" t="s">
        <v>151</v>
      </c>
      <c r="M3425" s="3" t="str">
        <f>IF(shopping_behavior_updated[[#This Row],[Subscription Status]]="","desconocido",shopping_behavior_updated[[#This Row],[Subscription Status]])</f>
        <v>No</v>
      </c>
      <c r="N3425" s="3" t="s">
        <v>44</v>
      </c>
      <c r="O3425" s="3" t="s">
        <v>151</v>
      </c>
      <c r="P3425" s="3" t="s">
        <v>151</v>
      </c>
      <c r="Q3425" s="3">
        <v>21</v>
      </c>
      <c r="R3425" s="3" t="s">
        <v>45</v>
      </c>
      <c r="S3425" s="3" t="s">
        <v>75</v>
      </c>
      <c r="T3425" s="3">
        <f>COUNTBLANK(shopping_behavior_updated[Customer ID])</f>
        <v>0</v>
      </c>
      <c r="U3425" s="3">
        <f>IF(IFERROR(VLOOKUP(shopping_behavior_updated[[#This Row],[Customer ID]],A3426:$A$3902,1,FALSE),0),1,0)</f>
        <v>0</v>
      </c>
    </row>
    <row r="3426" spans="1:21" x14ac:dyDescent="0.2">
      <c r="A3426" s="3">
        <v>3425</v>
      </c>
      <c r="B3426" s="3">
        <v>33</v>
      </c>
      <c r="C3426" s="3" t="s">
        <v>152</v>
      </c>
      <c r="D3426" s="3" t="s">
        <v>118</v>
      </c>
      <c r="E3426" s="3" t="s">
        <v>66</v>
      </c>
      <c r="F3426" s="3">
        <v>64</v>
      </c>
      <c r="G3426" s="3" t="s">
        <v>102</v>
      </c>
      <c r="H3426" s="3" t="s">
        <v>22</v>
      </c>
      <c r="I3426" s="3" t="s">
        <v>95</v>
      </c>
      <c r="J3426" s="3" t="s">
        <v>52</v>
      </c>
      <c r="K3426" s="3">
        <v>36</v>
      </c>
      <c r="L3426" s="3" t="s">
        <v>151</v>
      </c>
      <c r="M3426" s="3" t="str">
        <f>IF(shopping_behavior_updated[[#This Row],[Subscription Status]]="","desconocido",shopping_behavior_updated[[#This Row],[Subscription Status]])</f>
        <v>No</v>
      </c>
      <c r="N3426" s="3" t="s">
        <v>69</v>
      </c>
      <c r="O3426" s="3" t="s">
        <v>151</v>
      </c>
      <c r="P3426" s="3" t="s">
        <v>151</v>
      </c>
      <c r="Q3426" s="3">
        <v>23</v>
      </c>
      <c r="R3426" s="3" t="s">
        <v>38</v>
      </c>
      <c r="S3426" s="3" t="s">
        <v>87</v>
      </c>
      <c r="T3426" s="3">
        <f>COUNTBLANK(shopping_behavior_updated[Customer ID])</f>
        <v>0</v>
      </c>
      <c r="U3426" s="3">
        <f>IF(IFERROR(VLOOKUP(shopping_behavior_updated[[#This Row],[Customer ID]],A3427:$A$3902,1,FALSE),0),1,0)</f>
        <v>0</v>
      </c>
    </row>
    <row r="3427" spans="1:21" x14ac:dyDescent="0.2">
      <c r="A3427" s="3">
        <v>3426</v>
      </c>
      <c r="B3427" s="3">
        <v>38</v>
      </c>
      <c r="C3427" s="3" t="s">
        <v>152</v>
      </c>
      <c r="D3427" s="3" t="s">
        <v>123</v>
      </c>
      <c r="E3427" s="3" t="s">
        <v>66</v>
      </c>
      <c r="F3427" s="3">
        <v>54</v>
      </c>
      <c r="G3427" s="3" t="s">
        <v>150</v>
      </c>
      <c r="H3427" s="3" t="s">
        <v>43</v>
      </c>
      <c r="I3427" s="3" t="s">
        <v>143</v>
      </c>
      <c r="J3427" s="3" t="s">
        <v>52</v>
      </c>
      <c r="K3427" s="3">
        <v>43</v>
      </c>
      <c r="L3427" s="3" t="s">
        <v>151</v>
      </c>
      <c r="M3427" s="3" t="str">
        <f>IF(shopping_behavior_updated[[#This Row],[Subscription Status]]="","desconocido",shopping_behavior_updated[[#This Row],[Subscription Status]])</f>
        <v>No</v>
      </c>
      <c r="N3427" s="3" t="s">
        <v>44</v>
      </c>
      <c r="O3427" s="3" t="s">
        <v>151</v>
      </c>
      <c r="P3427" s="3" t="s">
        <v>151</v>
      </c>
      <c r="Q3427" s="3">
        <v>3</v>
      </c>
      <c r="R3427" s="3" t="s">
        <v>85</v>
      </c>
      <c r="S3427" s="3" t="s">
        <v>75</v>
      </c>
      <c r="T3427" s="3">
        <f>COUNTBLANK(shopping_behavior_updated[Customer ID])</f>
        <v>0</v>
      </c>
      <c r="U3427" s="3">
        <f>IF(IFERROR(VLOOKUP(shopping_behavior_updated[[#This Row],[Customer ID]],A3428:$A$3902,1,FALSE),0),1,0)</f>
        <v>0</v>
      </c>
    </row>
    <row r="3428" spans="1:21" x14ac:dyDescent="0.2">
      <c r="A3428" s="3">
        <v>3427</v>
      </c>
      <c r="B3428" s="3">
        <v>47</v>
      </c>
      <c r="C3428" s="3" t="s">
        <v>152</v>
      </c>
      <c r="D3428" s="3" t="s">
        <v>124</v>
      </c>
      <c r="E3428" s="3" t="s">
        <v>20</v>
      </c>
      <c r="F3428" s="3">
        <v>35</v>
      </c>
      <c r="G3428" s="3" t="s">
        <v>46</v>
      </c>
      <c r="H3428" s="3" t="s">
        <v>91</v>
      </c>
      <c r="I3428" s="3" t="s">
        <v>135</v>
      </c>
      <c r="J3428" s="3" t="s">
        <v>56</v>
      </c>
      <c r="K3428" s="3">
        <v>48</v>
      </c>
      <c r="L3428" s="3" t="s">
        <v>151</v>
      </c>
      <c r="M3428" s="3" t="str">
        <f>IF(shopping_behavior_updated[[#This Row],[Subscription Status]]="","desconocido",shopping_behavior_updated[[#This Row],[Subscription Status]])</f>
        <v>No</v>
      </c>
      <c r="N3428" s="3" t="s">
        <v>69</v>
      </c>
      <c r="O3428" s="3" t="s">
        <v>151</v>
      </c>
      <c r="P3428" s="3" t="s">
        <v>151</v>
      </c>
      <c r="Q3428" s="3">
        <v>31</v>
      </c>
      <c r="R3428" s="3" t="s">
        <v>38</v>
      </c>
      <c r="S3428" s="3" t="s">
        <v>48</v>
      </c>
      <c r="T3428" s="3">
        <f>COUNTBLANK(shopping_behavior_updated[Customer ID])</f>
        <v>0</v>
      </c>
      <c r="U3428" s="3">
        <f>IF(IFERROR(VLOOKUP(shopping_behavior_updated[[#This Row],[Customer ID]],A3429:$A$3902,1,FALSE),0),1,0)</f>
        <v>0</v>
      </c>
    </row>
    <row r="3429" spans="1:21" x14ac:dyDescent="0.2">
      <c r="A3429" s="3">
        <v>3428</v>
      </c>
      <c r="B3429" s="3">
        <v>39</v>
      </c>
      <c r="C3429" s="3" t="s">
        <v>152</v>
      </c>
      <c r="D3429" s="3" t="s">
        <v>112</v>
      </c>
      <c r="E3429" s="3" t="s">
        <v>20</v>
      </c>
      <c r="F3429" s="3">
        <v>38</v>
      </c>
      <c r="G3429" s="3" t="s">
        <v>150</v>
      </c>
      <c r="H3429" s="3" t="s">
        <v>91</v>
      </c>
      <c r="I3429" s="3" t="s">
        <v>47</v>
      </c>
      <c r="J3429" s="3" t="s">
        <v>24</v>
      </c>
      <c r="K3429" s="3">
        <v>25</v>
      </c>
      <c r="L3429" s="3" t="s">
        <v>151</v>
      </c>
      <c r="M3429" s="3" t="str">
        <f>IF(shopping_behavior_updated[[#This Row],[Subscription Status]]="","desconocido",shopping_behavior_updated[[#This Row],[Subscription Status]])</f>
        <v>No</v>
      </c>
      <c r="N3429" s="3" t="s">
        <v>73</v>
      </c>
      <c r="O3429" s="3" t="s">
        <v>151</v>
      </c>
      <c r="P3429" s="3" t="s">
        <v>151</v>
      </c>
      <c r="Q3429" s="3">
        <v>44</v>
      </c>
      <c r="R3429" s="3" t="s">
        <v>32</v>
      </c>
      <c r="S3429" s="3" t="s">
        <v>48</v>
      </c>
      <c r="T3429" s="3">
        <f>COUNTBLANK(shopping_behavior_updated[Customer ID])</f>
        <v>0</v>
      </c>
      <c r="U3429" s="3">
        <f>IF(IFERROR(VLOOKUP(shopping_behavior_updated[[#This Row],[Customer ID]],A3430:$A$3902,1,FALSE),0),1,0)</f>
        <v>0</v>
      </c>
    </row>
    <row r="3430" spans="1:21" x14ac:dyDescent="0.2">
      <c r="A3430" s="3">
        <v>3429</v>
      </c>
      <c r="B3430" s="3">
        <v>32</v>
      </c>
      <c r="C3430" s="3" t="s">
        <v>152</v>
      </c>
      <c r="D3430" s="3" t="s">
        <v>105</v>
      </c>
      <c r="E3430" s="3" t="s">
        <v>66</v>
      </c>
      <c r="F3430" s="3">
        <v>69</v>
      </c>
      <c r="G3430" s="3" t="s">
        <v>148</v>
      </c>
      <c r="H3430" s="3" t="s">
        <v>43</v>
      </c>
      <c r="I3430" s="3" t="s">
        <v>23</v>
      </c>
      <c r="J3430" s="3" t="s">
        <v>56</v>
      </c>
      <c r="K3430" s="3">
        <v>25</v>
      </c>
      <c r="L3430" s="3" t="s">
        <v>151</v>
      </c>
      <c r="M3430" s="3" t="str">
        <f>IF(shopping_behavior_updated[[#This Row],[Subscription Status]]="","desconocido",shopping_behavior_updated[[#This Row],[Subscription Status]])</f>
        <v>No</v>
      </c>
      <c r="N3430" s="3" t="s">
        <v>44</v>
      </c>
      <c r="O3430" s="3" t="s">
        <v>151</v>
      </c>
      <c r="P3430" s="3" t="s">
        <v>151</v>
      </c>
      <c r="Q3430" s="3">
        <v>20</v>
      </c>
      <c r="R3430" s="3" t="s">
        <v>27</v>
      </c>
      <c r="S3430" s="3" t="s">
        <v>87</v>
      </c>
      <c r="T3430" s="3">
        <f>COUNTBLANK(shopping_behavior_updated[Customer ID])</f>
        <v>0</v>
      </c>
      <c r="U3430" s="3">
        <f>IF(IFERROR(VLOOKUP(shopping_behavior_updated[[#This Row],[Customer ID]],A3431:$A$3902,1,FALSE),0),1,0)</f>
        <v>0</v>
      </c>
    </row>
    <row r="3431" spans="1:21" x14ac:dyDescent="0.2">
      <c r="A3431" s="3">
        <v>3430</v>
      </c>
      <c r="B3431" s="3">
        <v>27</v>
      </c>
      <c r="C3431" s="3" t="s">
        <v>152</v>
      </c>
      <c r="D3431" s="3" t="s">
        <v>86</v>
      </c>
      <c r="E3431" s="3" t="s">
        <v>20</v>
      </c>
      <c r="F3431" s="3">
        <v>96</v>
      </c>
      <c r="G3431" s="3" t="s">
        <v>119</v>
      </c>
      <c r="H3431" s="3" t="s">
        <v>35</v>
      </c>
      <c r="I3431" s="3" t="s">
        <v>72</v>
      </c>
      <c r="J3431" s="3" t="s">
        <v>24</v>
      </c>
      <c r="K3431" s="3">
        <v>46</v>
      </c>
      <c r="L3431" s="3" t="s">
        <v>151</v>
      </c>
      <c r="M3431" s="3" t="str">
        <f>IF(shopping_behavior_updated[[#This Row],[Subscription Status]]="","desconocido",shopping_behavior_updated[[#This Row],[Subscription Status]])</f>
        <v>No</v>
      </c>
      <c r="N3431" s="3" t="s">
        <v>26</v>
      </c>
      <c r="O3431" s="3" t="s">
        <v>151</v>
      </c>
      <c r="P3431" s="3" t="s">
        <v>151</v>
      </c>
      <c r="Q3431" s="3">
        <v>34</v>
      </c>
      <c r="R3431" s="3" t="s">
        <v>85</v>
      </c>
      <c r="S3431" s="3" t="s">
        <v>39</v>
      </c>
      <c r="T3431" s="3">
        <f>COUNTBLANK(shopping_behavior_updated[Customer ID])</f>
        <v>0</v>
      </c>
      <c r="U3431" s="3">
        <f>IF(IFERROR(VLOOKUP(shopping_behavior_updated[[#This Row],[Customer ID]],A3432:$A$3902,1,FALSE),0),1,0)</f>
        <v>0</v>
      </c>
    </row>
    <row r="3432" spans="1:21" x14ac:dyDescent="0.2">
      <c r="A3432" s="3">
        <v>3431</v>
      </c>
      <c r="B3432" s="3">
        <v>67</v>
      </c>
      <c r="C3432" s="3" t="s">
        <v>152</v>
      </c>
      <c r="D3432" s="3" t="s">
        <v>124</v>
      </c>
      <c r="E3432" s="3" t="s">
        <v>20</v>
      </c>
      <c r="F3432" s="3">
        <v>73</v>
      </c>
      <c r="G3432" s="3" t="s">
        <v>55</v>
      </c>
      <c r="H3432" s="3" t="s">
        <v>43</v>
      </c>
      <c r="I3432" s="3" t="s">
        <v>92</v>
      </c>
      <c r="J3432" s="3" t="s">
        <v>24</v>
      </c>
      <c r="K3432" s="3">
        <v>42</v>
      </c>
      <c r="L3432" s="3" t="s">
        <v>151</v>
      </c>
      <c r="M3432" s="3" t="str">
        <f>IF(shopping_behavior_updated[[#This Row],[Subscription Status]]="","desconocido",shopping_behavior_updated[[#This Row],[Subscription Status]])</f>
        <v>No</v>
      </c>
      <c r="N3432" s="3" t="s">
        <v>44</v>
      </c>
      <c r="O3432" s="3" t="s">
        <v>151</v>
      </c>
      <c r="P3432" s="3" t="s">
        <v>151</v>
      </c>
      <c r="Q3432" s="3">
        <v>17</v>
      </c>
      <c r="R3432" s="3" t="s">
        <v>74</v>
      </c>
      <c r="S3432" s="3" t="s">
        <v>96</v>
      </c>
      <c r="T3432" s="3">
        <f>COUNTBLANK(shopping_behavior_updated[Customer ID])</f>
        <v>0</v>
      </c>
      <c r="U3432" s="3">
        <f>IF(IFERROR(VLOOKUP(shopping_behavior_updated[[#This Row],[Customer ID]],A3433:$A$3902,1,FALSE),0),1,0)</f>
        <v>0</v>
      </c>
    </row>
    <row r="3433" spans="1:21" x14ac:dyDescent="0.2">
      <c r="A3433" s="3">
        <v>3432</v>
      </c>
      <c r="B3433" s="3">
        <v>46</v>
      </c>
      <c r="C3433" s="3" t="s">
        <v>152</v>
      </c>
      <c r="D3433" s="3" t="s">
        <v>132</v>
      </c>
      <c r="E3433" s="3" t="s">
        <v>66</v>
      </c>
      <c r="F3433" s="3">
        <v>49</v>
      </c>
      <c r="G3433" s="3" t="s">
        <v>129</v>
      </c>
      <c r="H3433" s="3" t="s">
        <v>35</v>
      </c>
      <c r="I3433" s="3" t="s">
        <v>95</v>
      </c>
      <c r="J3433" s="3" t="s">
        <v>52</v>
      </c>
      <c r="K3433" s="3">
        <v>42</v>
      </c>
      <c r="L3433" s="3" t="s">
        <v>151</v>
      </c>
      <c r="M3433" s="3" t="str">
        <f>IF(shopping_behavior_updated[[#This Row],[Subscription Status]]="","desconocido",shopping_behavior_updated[[#This Row],[Subscription Status]])</f>
        <v>No</v>
      </c>
      <c r="N3433" s="3" t="s">
        <v>26</v>
      </c>
      <c r="O3433" s="3" t="s">
        <v>151</v>
      </c>
      <c r="P3433" s="3" t="s">
        <v>151</v>
      </c>
      <c r="Q3433" s="3">
        <v>20</v>
      </c>
      <c r="R3433" s="3" t="s">
        <v>27</v>
      </c>
      <c r="S3433" s="3" t="s">
        <v>48</v>
      </c>
      <c r="T3433" s="3">
        <f>COUNTBLANK(shopping_behavior_updated[Customer ID])</f>
        <v>0</v>
      </c>
      <c r="U3433" s="3">
        <f>IF(IFERROR(VLOOKUP(shopping_behavior_updated[[#This Row],[Customer ID]],A3434:$A$3902,1,FALSE),0),1,0)</f>
        <v>0</v>
      </c>
    </row>
    <row r="3434" spans="1:21" x14ac:dyDescent="0.2">
      <c r="A3434" s="3">
        <v>3433</v>
      </c>
      <c r="B3434" s="3">
        <v>36</v>
      </c>
      <c r="C3434" s="3" t="s">
        <v>152</v>
      </c>
      <c r="D3434" s="3" t="s">
        <v>136</v>
      </c>
      <c r="E3434" s="3" t="s">
        <v>41</v>
      </c>
      <c r="F3434" s="3">
        <v>44</v>
      </c>
      <c r="G3434" s="3" t="s">
        <v>138</v>
      </c>
      <c r="H3434" s="3" t="s">
        <v>43</v>
      </c>
      <c r="I3434" s="3" t="s">
        <v>23</v>
      </c>
      <c r="J3434" s="3" t="s">
        <v>52</v>
      </c>
      <c r="K3434" s="3">
        <v>48</v>
      </c>
      <c r="L3434" s="3" t="s">
        <v>151</v>
      </c>
      <c r="M3434" s="3" t="str">
        <f>IF(shopping_behavior_updated[[#This Row],[Subscription Status]]="","desconocido",shopping_behavior_updated[[#This Row],[Subscription Status]])</f>
        <v>No</v>
      </c>
      <c r="N3434" s="3" t="s">
        <v>69</v>
      </c>
      <c r="O3434" s="3" t="s">
        <v>151</v>
      </c>
      <c r="P3434" s="3" t="s">
        <v>151</v>
      </c>
      <c r="Q3434" s="3">
        <v>46</v>
      </c>
      <c r="R3434" s="3" t="s">
        <v>45</v>
      </c>
      <c r="S3434" s="3" t="s">
        <v>96</v>
      </c>
      <c r="T3434" s="3">
        <f>COUNTBLANK(shopping_behavior_updated[Customer ID])</f>
        <v>0</v>
      </c>
      <c r="U3434" s="3">
        <f>IF(IFERROR(VLOOKUP(shopping_behavior_updated[[#This Row],[Customer ID]],A3435:$A$3902,1,FALSE),0),1,0)</f>
        <v>0</v>
      </c>
    </row>
    <row r="3435" spans="1:21" x14ac:dyDescent="0.2">
      <c r="A3435" s="3">
        <v>3434</v>
      </c>
      <c r="B3435" s="3">
        <v>62</v>
      </c>
      <c r="C3435" s="3" t="s">
        <v>152</v>
      </c>
      <c r="D3435" s="3" t="s">
        <v>124</v>
      </c>
      <c r="E3435" s="3" t="s">
        <v>20</v>
      </c>
      <c r="F3435" s="3">
        <v>93</v>
      </c>
      <c r="G3435" s="3" t="s">
        <v>119</v>
      </c>
      <c r="H3435" s="3" t="s">
        <v>43</v>
      </c>
      <c r="I3435" s="3" t="s">
        <v>133</v>
      </c>
      <c r="J3435" s="3" t="s">
        <v>36</v>
      </c>
      <c r="K3435" s="3">
        <v>45</v>
      </c>
      <c r="L3435" s="3" t="s">
        <v>151</v>
      </c>
      <c r="M3435" s="3" t="str">
        <f>IF(shopping_behavior_updated[[#This Row],[Subscription Status]]="","desconocido",shopping_behavior_updated[[#This Row],[Subscription Status]])</f>
        <v>No</v>
      </c>
      <c r="N3435" s="3" t="s">
        <v>37</v>
      </c>
      <c r="O3435" s="3" t="s">
        <v>151</v>
      </c>
      <c r="P3435" s="3" t="s">
        <v>151</v>
      </c>
      <c r="Q3435" s="3">
        <v>28</v>
      </c>
      <c r="R3435" s="3" t="s">
        <v>45</v>
      </c>
      <c r="S3435" s="3" t="s">
        <v>48</v>
      </c>
      <c r="T3435" s="3">
        <f>COUNTBLANK(shopping_behavior_updated[Customer ID])</f>
        <v>0</v>
      </c>
      <c r="U3435" s="3">
        <f>IF(IFERROR(VLOOKUP(shopping_behavior_updated[[#This Row],[Customer ID]],A3436:$A$3902,1,FALSE),0),1,0)</f>
        <v>0</v>
      </c>
    </row>
    <row r="3436" spans="1:21" x14ac:dyDescent="0.2">
      <c r="A3436" s="3">
        <v>3435</v>
      </c>
      <c r="B3436" s="3">
        <v>31</v>
      </c>
      <c r="C3436" s="3" t="s">
        <v>152</v>
      </c>
      <c r="D3436" s="3" t="s">
        <v>94</v>
      </c>
      <c r="E3436" s="3" t="s">
        <v>20</v>
      </c>
      <c r="F3436" s="3">
        <v>72</v>
      </c>
      <c r="G3436" s="3" t="s">
        <v>122</v>
      </c>
      <c r="H3436" s="3" t="s">
        <v>35</v>
      </c>
      <c r="I3436" s="3" t="s">
        <v>120</v>
      </c>
      <c r="J3436" s="3" t="s">
        <v>52</v>
      </c>
      <c r="K3436" s="3">
        <v>33</v>
      </c>
      <c r="L3436" s="3" t="s">
        <v>151</v>
      </c>
      <c r="M3436" s="3" t="str">
        <f>IF(shopping_behavior_updated[[#This Row],[Subscription Status]]="","desconocido",shopping_behavior_updated[[#This Row],[Subscription Status]])</f>
        <v>No</v>
      </c>
      <c r="N3436" s="3" t="s">
        <v>69</v>
      </c>
      <c r="O3436" s="3" t="s">
        <v>151</v>
      </c>
      <c r="P3436" s="3" t="s">
        <v>151</v>
      </c>
      <c r="Q3436" s="3">
        <v>6</v>
      </c>
      <c r="R3436" s="3" t="s">
        <v>27</v>
      </c>
      <c r="S3436" s="3" t="s">
        <v>28</v>
      </c>
      <c r="T3436" s="3">
        <f>COUNTBLANK(shopping_behavior_updated[Customer ID])</f>
        <v>0</v>
      </c>
      <c r="U3436" s="3">
        <f>IF(IFERROR(VLOOKUP(shopping_behavior_updated[[#This Row],[Customer ID]],A3437:$A$3902,1,FALSE),0),1,0)</f>
        <v>0</v>
      </c>
    </row>
    <row r="3437" spans="1:21" x14ac:dyDescent="0.2">
      <c r="A3437" s="3">
        <v>3436</v>
      </c>
      <c r="B3437" s="3">
        <v>68</v>
      </c>
      <c r="C3437" s="3" t="s">
        <v>152</v>
      </c>
      <c r="D3437" s="3" t="s">
        <v>124</v>
      </c>
      <c r="E3437" s="3" t="s">
        <v>20</v>
      </c>
      <c r="F3437" s="3">
        <v>91</v>
      </c>
      <c r="G3437" s="3" t="s">
        <v>55</v>
      </c>
      <c r="H3437" s="3" t="s">
        <v>43</v>
      </c>
      <c r="I3437" s="3" t="s">
        <v>117</v>
      </c>
      <c r="J3437" s="3" t="s">
        <v>52</v>
      </c>
      <c r="K3437" s="3">
        <v>27</v>
      </c>
      <c r="L3437" s="3" t="s">
        <v>151</v>
      </c>
      <c r="M3437" s="3" t="str">
        <f>IF(shopping_behavior_updated[[#This Row],[Subscription Status]]="","desconocido",shopping_behavior_updated[[#This Row],[Subscription Status]])</f>
        <v>No</v>
      </c>
      <c r="N3437" s="3" t="s">
        <v>69</v>
      </c>
      <c r="O3437" s="3" t="s">
        <v>151</v>
      </c>
      <c r="P3437" s="3" t="s">
        <v>151</v>
      </c>
      <c r="Q3437" s="3">
        <v>50</v>
      </c>
      <c r="R3437" s="3" t="s">
        <v>85</v>
      </c>
      <c r="S3437" s="3" t="s">
        <v>75</v>
      </c>
      <c r="T3437" s="3">
        <f>COUNTBLANK(shopping_behavior_updated[Customer ID])</f>
        <v>0</v>
      </c>
      <c r="U3437" s="3">
        <f>IF(IFERROR(VLOOKUP(shopping_behavior_updated[[#This Row],[Customer ID]],A3438:$A$3902,1,FALSE),0),1,0)</f>
        <v>0</v>
      </c>
    </row>
    <row r="3438" spans="1:21" x14ac:dyDescent="0.2">
      <c r="A3438" s="3">
        <v>3437</v>
      </c>
      <c r="B3438" s="3">
        <v>57</v>
      </c>
      <c r="C3438" s="3" t="s">
        <v>152</v>
      </c>
      <c r="D3438" s="3" t="s">
        <v>132</v>
      </c>
      <c r="E3438" s="3" t="s">
        <v>66</v>
      </c>
      <c r="F3438" s="3">
        <v>83</v>
      </c>
      <c r="G3438" s="3" t="s">
        <v>144</v>
      </c>
      <c r="H3438" s="3" t="s">
        <v>22</v>
      </c>
      <c r="I3438" s="3" t="s">
        <v>99</v>
      </c>
      <c r="J3438" s="3" t="s">
        <v>24</v>
      </c>
      <c r="K3438" s="3">
        <v>28</v>
      </c>
      <c r="L3438" s="3" t="s">
        <v>151</v>
      </c>
      <c r="M3438" s="3" t="str">
        <f>IF(shopping_behavior_updated[[#This Row],[Subscription Status]]="","desconocido",shopping_behavior_updated[[#This Row],[Subscription Status]])</f>
        <v>No</v>
      </c>
      <c r="N3438" s="3" t="s">
        <v>69</v>
      </c>
      <c r="O3438" s="3" t="s">
        <v>151</v>
      </c>
      <c r="P3438" s="3" t="s">
        <v>151</v>
      </c>
      <c r="Q3438" s="3">
        <v>41</v>
      </c>
      <c r="R3438" s="3" t="s">
        <v>74</v>
      </c>
      <c r="S3438" s="3" t="s">
        <v>87</v>
      </c>
      <c r="T3438" s="3">
        <f>COUNTBLANK(shopping_behavior_updated[Customer ID])</f>
        <v>0</v>
      </c>
      <c r="U3438" s="3">
        <f>IF(IFERROR(VLOOKUP(shopping_behavior_updated[[#This Row],[Customer ID]],A3439:$A$3902,1,FALSE),0),1,0)</f>
        <v>0</v>
      </c>
    </row>
    <row r="3439" spans="1:21" x14ac:dyDescent="0.2">
      <c r="A3439" s="3">
        <v>3438</v>
      </c>
      <c r="B3439" s="3">
        <v>22</v>
      </c>
      <c r="C3439" s="3" t="s">
        <v>152</v>
      </c>
      <c r="D3439" s="3" t="s">
        <v>101</v>
      </c>
      <c r="E3439" s="3" t="s">
        <v>62</v>
      </c>
      <c r="F3439" s="3">
        <v>62</v>
      </c>
      <c r="G3439" s="3" t="s">
        <v>100</v>
      </c>
      <c r="H3439" s="3" t="s">
        <v>35</v>
      </c>
      <c r="I3439" s="3" t="s">
        <v>95</v>
      </c>
      <c r="J3439" s="3" t="s">
        <v>24</v>
      </c>
      <c r="K3439" s="3">
        <v>35</v>
      </c>
      <c r="L3439" s="3" t="s">
        <v>151</v>
      </c>
      <c r="M3439" s="3" t="str">
        <f>IF(shopping_behavior_updated[[#This Row],[Subscription Status]]="","desconocido",shopping_behavior_updated[[#This Row],[Subscription Status]])</f>
        <v>No</v>
      </c>
      <c r="N3439" s="3" t="s">
        <v>69</v>
      </c>
      <c r="O3439" s="3" t="s">
        <v>151</v>
      </c>
      <c r="P3439" s="3" t="s">
        <v>151</v>
      </c>
      <c r="Q3439" s="3">
        <v>50</v>
      </c>
      <c r="R3439" s="3" t="s">
        <v>45</v>
      </c>
      <c r="S3439" s="3" t="s">
        <v>48</v>
      </c>
      <c r="T3439" s="3">
        <f>COUNTBLANK(shopping_behavior_updated[Customer ID])</f>
        <v>0</v>
      </c>
      <c r="U3439" s="3">
        <f>IF(IFERROR(VLOOKUP(shopping_behavior_updated[[#This Row],[Customer ID]],A3440:$A$3902,1,FALSE),0),1,0)</f>
        <v>0</v>
      </c>
    </row>
    <row r="3440" spans="1:21" x14ac:dyDescent="0.2">
      <c r="A3440" s="3">
        <v>3439</v>
      </c>
      <c r="B3440" s="3">
        <v>26</v>
      </c>
      <c r="C3440" s="3" t="s">
        <v>152</v>
      </c>
      <c r="D3440" s="3" t="s">
        <v>54</v>
      </c>
      <c r="E3440" s="3" t="s">
        <v>20</v>
      </c>
      <c r="F3440" s="3">
        <v>71</v>
      </c>
      <c r="G3440" s="3" t="s">
        <v>21</v>
      </c>
      <c r="H3440" s="3" t="s">
        <v>43</v>
      </c>
      <c r="I3440" s="3" t="s">
        <v>82</v>
      </c>
      <c r="J3440" s="3" t="s">
        <v>56</v>
      </c>
      <c r="K3440" s="3">
        <v>3</v>
      </c>
      <c r="L3440" s="3" t="s">
        <v>151</v>
      </c>
      <c r="M3440" s="3" t="str">
        <f>IF(shopping_behavior_updated[[#This Row],[Subscription Status]]="","desconocido",shopping_behavior_updated[[#This Row],[Subscription Status]])</f>
        <v>No</v>
      </c>
      <c r="N3440" s="3" t="s">
        <v>73</v>
      </c>
      <c r="O3440" s="3" t="s">
        <v>151</v>
      </c>
      <c r="P3440" s="3" t="s">
        <v>151</v>
      </c>
      <c r="Q3440" s="3">
        <v>33</v>
      </c>
      <c r="R3440" s="3" t="s">
        <v>38</v>
      </c>
      <c r="S3440" s="3" t="s">
        <v>87</v>
      </c>
      <c r="T3440" s="3">
        <f>COUNTBLANK(shopping_behavior_updated[Customer ID])</f>
        <v>0</v>
      </c>
      <c r="U3440" s="3">
        <f>IF(IFERROR(VLOOKUP(shopping_behavior_updated[[#This Row],[Customer ID]],A3441:$A$3902,1,FALSE),0),1,0)</f>
        <v>0</v>
      </c>
    </row>
    <row r="3441" spans="1:21" x14ac:dyDescent="0.2">
      <c r="A3441" s="3">
        <v>3440</v>
      </c>
      <c r="B3441" s="3">
        <v>43</v>
      </c>
      <c r="C3441" s="3" t="s">
        <v>152</v>
      </c>
      <c r="D3441" s="3" t="s">
        <v>142</v>
      </c>
      <c r="E3441" s="3" t="s">
        <v>66</v>
      </c>
      <c r="F3441" s="3">
        <v>93</v>
      </c>
      <c r="G3441" s="3" t="s">
        <v>134</v>
      </c>
      <c r="H3441" s="3" t="s">
        <v>43</v>
      </c>
      <c r="I3441" s="3" t="s">
        <v>23</v>
      </c>
      <c r="J3441" s="3" t="s">
        <v>52</v>
      </c>
      <c r="K3441" s="3">
        <v>45</v>
      </c>
      <c r="L3441" s="3" t="s">
        <v>151</v>
      </c>
      <c r="M3441" s="3" t="str">
        <f>IF(shopping_behavior_updated[[#This Row],[Subscription Status]]="","desconocido",shopping_behavior_updated[[#This Row],[Subscription Status]])</f>
        <v>No</v>
      </c>
      <c r="N3441" s="3" t="s">
        <v>26</v>
      </c>
      <c r="O3441" s="3" t="s">
        <v>151</v>
      </c>
      <c r="P3441" s="3" t="s">
        <v>151</v>
      </c>
      <c r="Q3441" s="3">
        <v>25</v>
      </c>
      <c r="R3441" s="3" t="s">
        <v>27</v>
      </c>
      <c r="S3441" s="3" t="s">
        <v>57</v>
      </c>
      <c r="T3441" s="3">
        <f>COUNTBLANK(shopping_behavior_updated[Customer ID])</f>
        <v>0</v>
      </c>
      <c r="U3441" s="3">
        <f>IF(IFERROR(VLOOKUP(shopping_behavior_updated[[#This Row],[Customer ID]],A3442:$A$3902,1,FALSE),0),1,0)</f>
        <v>0</v>
      </c>
    </row>
    <row r="3442" spans="1:21" x14ac:dyDescent="0.2">
      <c r="A3442" s="3">
        <v>3441</v>
      </c>
      <c r="B3442" s="3">
        <v>45</v>
      </c>
      <c r="C3442" s="3" t="s">
        <v>152</v>
      </c>
      <c r="D3442" s="3" t="s">
        <v>65</v>
      </c>
      <c r="E3442" s="3" t="s">
        <v>66</v>
      </c>
      <c r="F3442" s="3">
        <v>63</v>
      </c>
      <c r="G3442" s="3" t="s">
        <v>127</v>
      </c>
      <c r="H3442" s="3" t="s">
        <v>22</v>
      </c>
      <c r="I3442" s="3" t="s">
        <v>135</v>
      </c>
      <c r="J3442" s="3" t="s">
        <v>56</v>
      </c>
      <c r="K3442" s="3">
        <v>43</v>
      </c>
      <c r="L3442" s="3" t="s">
        <v>151</v>
      </c>
      <c r="M3442" s="3" t="str">
        <f>IF(shopping_behavior_updated[[#This Row],[Subscription Status]]="","desconocido",shopping_behavior_updated[[#This Row],[Subscription Status]])</f>
        <v>No</v>
      </c>
      <c r="N3442" s="3" t="s">
        <v>69</v>
      </c>
      <c r="O3442" s="3" t="s">
        <v>151</v>
      </c>
      <c r="P3442" s="3" t="s">
        <v>151</v>
      </c>
      <c r="Q3442" s="3">
        <v>2</v>
      </c>
      <c r="R3442" s="3" t="s">
        <v>45</v>
      </c>
      <c r="S3442" s="3" t="s">
        <v>39</v>
      </c>
      <c r="T3442" s="3">
        <f>COUNTBLANK(shopping_behavior_updated[Customer ID])</f>
        <v>0</v>
      </c>
      <c r="U3442" s="3">
        <f>IF(IFERROR(VLOOKUP(shopping_behavior_updated[[#This Row],[Customer ID]],A3443:$A$3902,1,FALSE),0),1,0)</f>
        <v>0</v>
      </c>
    </row>
    <row r="3443" spans="1:21" x14ac:dyDescent="0.2">
      <c r="A3443" s="3">
        <v>3442</v>
      </c>
      <c r="B3443" s="3">
        <v>64</v>
      </c>
      <c r="C3443" s="3" t="s">
        <v>152</v>
      </c>
      <c r="D3443" s="3" t="s">
        <v>29</v>
      </c>
      <c r="E3443" s="3" t="s">
        <v>20</v>
      </c>
      <c r="F3443" s="3">
        <v>96</v>
      </c>
      <c r="G3443" s="3" t="s">
        <v>121</v>
      </c>
      <c r="H3443" s="3" t="s">
        <v>91</v>
      </c>
      <c r="I3443" s="3" t="s">
        <v>60</v>
      </c>
      <c r="J3443" s="3" t="s">
        <v>56</v>
      </c>
      <c r="K3443" s="3">
        <v>41</v>
      </c>
      <c r="L3443" s="3" t="s">
        <v>151</v>
      </c>
      <c r="M3443" s="3" t="str">
        <f>IF(shopping_behavior_updated[[#This Row],[Subscription Status]]="","desconocido",shopping_behavior_updated[[#This Row],[Subscription Status]])</f>
        <v>No</v>
      </c>
      <c r="N3443" s="3" t="s">
        <v>53</v>
      </c>
      <c r="O3443" s="3" t="s">
        <v>151</v>
      </c>
      <c r="P3443" s="3" t="s">
        <v>151</v>
      </c>
      <c r="Q3443" s="3">
        <v>15</v>
      </c>
      <c r="R3443" s="3" t="s">
        <v>38</v>
      </c>
      <c r="S3443" s="3" t="s">
        <v>48</v>
      </c>
      <c r="T3443" s="3">
        <f>COUNTBLANK(shopping_behavior_updated[Customer ID])</f>
        <v>0</v>
      </c>
      <c r="U3443" s="3">
        <f>IF(IFERROR(VLOOKUP(shopping_behavior_updated[[#This Row],[Customer ID]],A3444:$A$3902,1,FALSE),0),1,0)</f>
        <v>0</v>
      </c>
    </row>
    <row r="3444" spans="1:21" x14ac:dyDescent="0.2">
      <c r="A3444" s="3">
        <v>3443</v>
      </c>
      <c r="B3444" s="3">
        <v>28</v>
      </c>
      <c r="C3444" s="3" t="s">
        <v>152</v>
      </c>
      <c r="D3444" s="3" t="s">
        <v>86</v>
      </c>
      <c r="E3444" s="3" t="s">
        <v>20</v>
      </c>
      <c r="F3444" s="3">
        <v>78</v>
      </c>
      <c r="G3444" s="3" t="s">
        <v>150</v>
      </c>
      <c r="H3444" s="3" t="s">
        <v>43</v>
      </c>
      <c r="I3444" s="3" t="s">
        <v>82</v>
      </c>
      <c r="J3444" s="3" t="s">
        <v>36</v>
      </c>
      <c r="K3444" s="3">
        <v>43</v>
      </c>
      <c r="L3444" s="3" t="s">
        <v>151</v>
      </c>
      <c r="M3444" s="3" t="str">
        <f>IF(shopping_behavior_updated[[#This Row],[Subscription Status]]="","desconocido",shopping_behavior_updated[[#This Row],[Subscription Status]])</f>
        <v>No</v>
      </c>
      <c r="N3444" s="3" t="s">
        <v>44</v>
      </c>
      <c r="O3444" s="3" t="s">
        <v>151</v>
      </c>
      <c r="P3444" s="3" t="s">
        <v>151</v>
      </c>
      <c r="Q3444" s="3">
        <v>12</v>
      </c>
      <c r="R3444" s="3" t="s">
        <v>45</v>
      </c>
      <c r="S3444" s="3" t="s">
        <v>39</v>
      </c>
      <c r="T3444" s="3">
        <f>COUNTBLANK(shopping_behavior_updated[Customer ID])</f>
        <v>0</v>
      </c>
      <c r="U3444" s="3">
        <f>IF(IFERROR(VLOOKUP(shopping_behavior_updated[[#This Row],[Customer ID]],A3445:$A$3902,1,FALSE),0),1,0)</f>
        <v>0</v>
      </c>
    </row>
    <row r="3445" spans="1:21" x14ac:dyDescent="0.2">
      <c r="A3445" s="3">
        <v>3444</v>
      </c>
      <c r="B3445" s="3">
        <v>47</v>
      </c>
      <c r="C3445" s="3" t="s">
        <v>152</v>
      </c>
      <c r="D3445" s="3" t="s">
        <v>80</v>
      </c>
      <c r="E3445" s="3" t="s">
        <v>20</v>
      </c>
      <c r="F3445" s="3">
        <v>24</v>
      </c>
      <c r="G3445" s="3" t="s">
        <v>121</v>
      </c>
      <c r="H3445" s="3" t="s">
        <v>22</v>
      </c>
      <c r="I3445" s="3" t="s">
        <v>64</v>
      </c>
      <c r="J3445" s="3" t="s">
        <v>52</v>
      </c>
      <c r="K3445" s="3">
        <v>5</v>
      </c>
      <c r="L3445" s="3" t="s">
        <v>151</v>
      </c>
      <c r="M3445" s="3" t="str">
        <f>IF(shopping_behavior_updated[[#This Row],[Subscription Status]]="","desconocido",shopping_behavior_updated[[#This Row],[Subscription Status]])</f>
        <v>No</v>
      </c>
      <c r="N3445" s="3" t="s">
        <v>37</v>
      </c>
      <c r="O3445" s="3" t="s">
        <v>151</v>
      </c>
      <c r="P3445" s="3" t="s">
        <v>151</v>
      </c>
      <c r="Q3445" s="3">
        <v>28</v>
      </c>
      <c r="R3445" s="3" t="s">
        <v>32</v>
      </c>
      <c r="S3445" s="3" t="s">
        <v>75</v>
      </c>
      <c r="T3445" s="3">
        <f>COUNTBLANK(shopping_behavior_updated[Customer ID])</f>
        <v>0</v>
      </c>
      <c r="U3445" s="3">
        <f>IF(IFERROR(VLOOKUP(shopping_behavior_updated[[#This Row],[Customer ID]],A3446:$A$3902,1,FALSE),0),1,0)</f>
        <v>0</v>
      </c>
    </row>
    <row r="3446" spans="1:21" x14ac:dyDescent="0.2">
      <c r="A3446" s="3">
        <v>3445</v>
      </c>
      <c r="B3446" s="3">
        <v>53</v>
      </c>
      <c r="C3446" s="3" t="s">
        <v>152</v>
      </c>
      <c r="D3446" s="3" t="s">
        <v>94</v>
      </c>
      <c r="E3446" s="3" t="s">
        <v>20</v>
      </c>
      <c r="F3446" s="3">
        <v>63</v>
      </c>
      <c r="G3446" s="3" t="s">
        <v>42</v>
      </c>
      <c r="H3446" s="3" t="s">
        <v>35</v>
      </c>
      <c r="I3446" s="3" t="s">
        <v>95</v>
      </c>
      <c r="J3446" s="3" t="s">
        <v>52</v>
      </c>
      <c r="K3446" s="3">
        <v>38</v>
      </c>
      <c r="L3446" s="3" t="s">
        <v>151</v>
      </c>
      <c r="M3446" s="3" t="str">
        <f>IF(shopping_behavior_updated[[#This Row],[Subscription Status]]="","desconocido",shopping_behavior_updated[[#This Row],[Subscription Status]])</f>
        <v>No</v>
      </c>
      <c r="N3446" s="3" t="s">
        <v>69</v>
      </c>
      <c r="O3446" s="3" t="s">
        <v>151</v>
      </c>
      <c r="P3446" s="3" t="s">
        <v>151</v>
      </c>
      <c r="Q3446" s="3">
        <v>12</v>
      </c>
      <c r="R3446" s="3" t="s">
        <v>74</v>
      </c>
      <c r="S3446" s="3" t="s">
        <v>75</v>
      </c>
      <c r="T3446" s="3">
        <f>COUNTBLANK(shopping_behavior_updated[Customer ID])</f>
        <v>0</v>
      </c>
      <c r="U3446" s="3">
        <f>IF(IFERROR(VLOOKUP(shopping_behavior_updated[[#This Row],[Customer ID]],A3447:$A$3902,1,FALSE),0),1,0)</f>
        <v>0</v>
      </c>
    </row>
    <row r="3447" spans="1:21" x14ac:dyDescent="0.2">
      <c r="A3447" s="3">
        <v>3446</v>
      </c>
      <c r="B3447" s="3">
        <v>42</v>
      </c>
      <c r="C3447" s="3" t="s">
        <v>152</v>
      </c>
      <c r="D3447" s="3" t="s">
        <v>123</v>
      </c>
      <c r="E3447" s="3" t="s">
        <v>66</v>
      </c>
      <c r="F3447" s="3">
        <v>58</v>
      </c>
      <c r="G3447" s="3" t="s">
        <v>102</v>
      </c>
      <c r="H3447" s="3" t="s">
        <v>43</v>
      </c>
      <c r="I3447" s="3" t="s">
        <v>135</v>
      </c>
      <c r="J3447" s="3" t="s">
        <v>56</v>
      </c>
      <c r="K3447" s="3">
        <v>49</v>
      </c>
      <c r="L3447" s="3" t="s">
        <v>151</v>
      </c>
      <c r="M3447" s="3" t="str">
        <f>IF(shopping_behavior_updated[[#This Row],[Subscription Status]]="","desconocido",shopping_behavior_updated[[#This Row],[Subscription Status]])</f>
        <v>No</v>
      </c>
      <c r="N3447" s="3" t="s">
        <v>53</v>
      </c>
      <c r="O3447" s="3" t="s">
        <v>151</v>
      </c>
      <c r="P3447" s="3" t="s">
        <v>151</v>
      </c>
      <c r="Q3447" s="3">
        <v>3</v>
      </c>
      <c r="R3447" s="3" t="s">
        <v>85</v>
      </c>
      <c r="S3447" s="3" t="s">
        <v>48</v>
      </c>
      <c r="T3447" s="3">
        <f>COUNTBLANK(shopping_behavior_updated[Customer ID])</f>
        <v>0</v>
      </c>
      <c r="U3447" s="3">
        <f>IF(IFERROR(VLOOKUP(shopping_behavior_updated[[#This Row],[Customer ID]],A3448:$A$3902,1,FALSE),0),1,0)</f>
        <v>0</v>
      </c>
    </row>
    <row r="3448" spans="1:21" x14ac:dyDescent="0.2">
      <c r="A3448" s="3">
        <v>3447</v>
      </c>
      <c r="B3448" s="3">
        <v>51</v>
      </c>
      <c r="C3448" s="3" t="s">
        <v>152</v>
      </c>
      <c r="D3448" s="3" t="s">
        <v>136</v>
      </c>
      <c r="E3448" s="3" t="s">
        <v>41</v>
      </c>
      <c r="F3448" s="3">
        <v>55</v>
      </c>
      <c r="G3448" s="3" t="s">
        <v>59</v>
      </c>
      <c r="H3448" s="3" t="s">
        <v>35</v>
      </c>
      <c r="I3448" s="3" t="s">
        <v>72</v>
      </c>
      <c r="J3448" s="3" t="s">
        <v>36</v>
      </c>
      <c r="K3448" s="3">
        <v>5</v>
      </c>
      <c r="L3448" s="3" t="s">
        <v>151</v>
      </c>
      <c r="M3448" s="3" t="str">
        <f>IF(shopping_behavior_updated[[#This Row],[Subscription Status]]="","desconocido",shopping_behavior_updated[[#This Row],[Subscription Status]])</f>
        <v>No</v>
      </c>
      <c r="N3448" s="3" t="s">
        <v>69</v>
      </c>
      <c r="O3448" s="3" t="s">
        <v>151</v>
      </c>
      <c r="P3448" s="3" t="s">
        <v>151</v>
      </c>
      <c r="Q3448" s="3">
        <v>20</v>
      </c>
      <c r="R3448" s="3" t="s">
        <v>32</v>
      </c>
      <c r="S3448" s="3" t="s">
        <v>39</v>
      </c>
      <c r="T3448" s="3">
        <f>COUNTBLANK(shopping_behavior_updated[Customer ID])</f>
        <v>0</v>
      </c>
      <c r="U3448" s="3">
        <f>IF(IFERROR(VLOOKUP(shopping_behavior_updated[[#This Row],[Customer ID]],A3449:$A$3902,1,FALSE),0),1,0)</f>
        <v>0</v>
      </c>
    </row>
    <row r="3449" spans="1:21" x14ac:dyDescent="0.2">
      <c r="A3449" s="3">
        <v>3448</v>
      </c>
      <c r="B3449" s="3">
        <v>62</v>
      </c>
      <c r="C3449" s="3" t="s">
        <v>152</v>
      </c>
      <c r="D3449" s="3" t="s">
        <v>40</v>
      </c>
      <c r="E3449" s="3" t="s">
        <v>41</v>
      </c>
      <c r="F3449" s="3">
        <v>58</v>
      </c>
      <c r="G3449" s="3" t="s">
        <v>71</v>
      </c>
      <c r="H3449" s="3" t="s">
        <v>43</v>
      </c>
      <c r="I3449" s="3" t="s">
        <v>143</v>
      </c>
      <c r="J3449" s="3" t="s">
        <v>56</v>
      </c>
      <c r="K3449" s="3">
        <v>43</v>
      </c>
      <c r="L3449" s="3" t="s">
        <v>151</v>
      </c>
      <c r="M3449" s="3" t="str">
        <f>IF(shopping_behavior_updated[[#This Row],[Subscription Status]]="","desconocido",shopping_behavior_updated[[#This Row],[Subscription Status]])</f>
        <v>No</v>
      </c>
      <c r="N3449" s="3" t="s">
        <v>26</v>
      </c>
      <c r="O3449" s="3" t="s">
        <v>151</v>
      </c>
      <c r="P3449" s="3" t="s">
        <v>151</v>
      </c>
      <c r="Q3449" s="3">
        <v>3</v>
      </c>
      <c r="R3449" s="3" t="s">
        <v>74</v>
      </c>
      <c r="S3449" s="3" t="s">
        <v>75</v>
      </c>
      <c r="T3449" s="3">
        <f>COUNTBLANK(shopping_behavior_updated[Customer ID])</f>
        <v>0</v>
      </c>
      <c r="U3449" s="3">
        <f>IF(IFERROR(VLOOKUP(shopping_behavior_updated[[#This Row],[Customer ID]],A3450:$A$3902,1,FALSE),0),1,0)</f>
        <v>0</v>
      </c>
    </row>
    <row r="3450" spans="1:21" x14ac:dyDescent="0.2">
      <c r="A3450" s="3">
        <v>3449</v>
      </c>
      <c r="B3450" s="3">
        <v>18</v>
      </c>
      <c r="C3450" s="3" t="s">
        <v>152</v>
      </c>
      <c r="D3450" s="3" t="s">
        <v>61</v>
      </c>
      <c r="E3450" s="3" t="s">
        <v>62</v>
      </c>
      <c r="F3450" s="3">
        <v>28</v>
      </c>
      <c r="G3450" s="3" t="s">
        <v>21</v>
      </c>
      <c r="H3450" s="3" t="s">
        <v>35</v>
      </c>
      <c r="I3450" s="3" t="s">
        <v>133</v>
      </c>
      <c r="J3450" s="3" t="s">
        <v>24</v>
      </c>
      <c r="K3450" s="3">
        <v>41</v>
      </c>
      <c r="L3450" s="3" t="s">
        <v>151</v>
      </c>
      <c r="M3450" s="3" t="str">
        <f>IF(shopping_behavior_updated[[#This Row],[Subscription Status]]="","desconocido",shopping_behavior_updated[[#This Row],[Subscription Status]])</f>
        <v>No</v>
      </c>
      <c r="N3450" s="3" t="s">
        <v>26</v>
      </c>
      <c r="O3450" s="3" t="s">
        <v>151</v>
      </c>
      <c r="P3450" s="3" t="s">
        <v>151</v>
      </c>
      <c r="Q3450" s="3">
        <v>32</v>
      </c>
      <c r="R3450" s="3" t="s">
        <v>74</v>
      </c>
      <c r="S3450" s="3" t="s">
        <v>28</v>
      </c>
      <c r="T3450" s="3">
        <f>COUNTBLANK(shopping_behavior_updated[Customer ID])</f>
        <v>0</v>
      </c>
      <c r="U3450" s="3">
        <f>IF(IFERROR(VLOOKUP(shopping_behavior_updated[[#This Row],[Customer ID]],A3451:$A$3902,1,FALSE),0),1,0)</f>
        <v>0</v>
      </c>
    </row>
    <row r="3451" spans="1:21" x14ac:dyDescent="0.2">
      <c r="A3451" s="3">
        <v>3450</v>
      </c>
      <c r="B3451" s="3">
        <v>48</v>
      </c>
      <c r="C3451" s="3" t="s">
        <v>152</v>
      </c>
      <c r="D3451" s="3" t="s">
        <v>19</v>
      </c>
      <c r="E3451" s="3" t="s">
        <v>20</v>
      </c>
      <c r="F3451" s="3">
        <v>37</v>
      </c>
      <c r="G3451" s="3" t="s">
        <v>110</v>
      </c>
      <c r="H3451" s="3" t="s">
        <v>43</v>
      </c>
      <c r="I3451" s="3" t="s">
        <v>109</v>
      </c>
      <c r="J3451" s="3" t="s">
        <v>36</v>
      </c>
      <c r="K3451" s="3">
        <v>45</v>
      </c>
      <c r="L3451" s="3" t="s">
        <v>151</v>
      </c>
      <c r="M3451" s="3" t="str">
        <f>IF(shopping_behavior_updated[[#This Row],[Subscription Status]]="","desconocido",shopping_behavior_updated[[#This Row],[Subscription Status]])</f>
        <v>No</v>
      </c>
      <c r="N3451" s="3" t="s">
        <v>53</v>
      </c>
      <c r="O3451" s="3" t="s">
        <v>151</v>
      </c>
      <c r="P3451" s="3" t="s">
        <v>151</v>
      </c>
      <c r="Q3451" s="3">
        <v>35</v>
      </c>
      <c r="R3451" s="3" t="s">
        <v>32</v>
      </c>
      <c r="S3451" s="3" t="s">
        <v>87</v>
      </c>
      <c r="T3451" s="3">
        <f>COUNTBLANK(shopping_behavior_updated[Customer ID])</f>
        <v>0</v>
      </c>
      <c r="U3451" s="3">
        <f>IF(IFERROR(VLOOKUP(shopping_behavior_updated[[#This Row],[Customer ID]],A3452:$A$3902,1,FALSE),0),1,0)</f>
        <v>0</v>
      </c>
    </row>
    <row r="3452" spans="1:21" x14ac:dyDescent="0.2">
      <c r="A3452" s="3">
        <v>3451</v>
      </c>
      <c r="B3452" s="3">
        <v>20</v>
      </c>
      <c r="C3452" s="3" t="s">
        <v>152</v>
      </c>
      <c r="D3452" s="3" t="s">
        <v>58</v>
      </c>
      <c r="E3452" s="3" t="s">
        <v>20</v>
      </c>
      <c r="F3452" s="3">
        <v>78</v>
      </c>
      <c r="G3452" s="3" t="s">
        <v>128</v>
      </c>
      <c r="H3452" s="3" t="s">
        <v>43</v>
      </c>
      <c r="I3452" s="3" t="s">
        <v>68</v>
      </c>
      <c r="J3452" s="3" t="s">
        <v>36</v>
      </c>
      <c r="K3452" s="3">
        <v>36</v>
      </c>
      <c r="L3452" s="3" t="s">
        <v>151</v>
      </c>
      <c r="M3452" s="3" t="str">
        <f>IF(shopping_behavior_updated[[#This Row],[Subscription Status]]="","desconocido",shopping_behavior_updated[[#This Row],[Subscription Status]])</f>
        <v>No</v>
      </c>
      <c r="N3452" s="3" t="s">
        <v>73</v>
      </c>
      <c r="O3452" s="3" t="s">
        <v>151</v>
      </c>
      <c r="P3452" s="3" t="s">
        <v>151</v>
      </c>
      <c r="Q3452" s="3">
        <v>31</v>
      </c>
      <c r="R3452" s="3" t="s">
        <v>45</v>
      </c>
      <c r="S3452" s="3" t="s">
        <v>87</v>
      </c>
      <c r="T3452" s="3">
        <f>COUNTBLANK(shopping_behavior_updated[Customer ID])</f>
        <v>0</v>
      </c>
      <c r="U3452" s="3">
        <f>IF(IFERROR(VLOOKUP(shopping_behavior_updated[[#This Row],[Customer ID]],A3453:$A$3902,1,FALSE),0),1,0)</f>
        <v>0</v>
      </c>
    </row>
    <row r="3453" spans="1:21" x14ac:dyDescent="0.2">
      <c r="A3453" s="3">
        <v>3452</v>
      </c>
      <c r="B3453" s="3">
        <v>32</v>
      </c>
      <c r="C3453" s="3" t="s">
        <v>152</v>
      </c>
      <c r="D3453" s="3" t="s">
        <v>19</v>
      </c>
      <c r="E3453" s="3" t="s">
        <v>20</v>
      </c>
      <c r="F3453" s="3">
        <v>73</v>
      </c>
      <c r="G3453" s="3" t="s">
        <v>106</v>
      </c>
      <c r="H3453" s="3" t="s">
        <v>91</v>
      </c>
      <c r="I3453" s="3" t="s">
        <v>64</v>
      </c>
      <c r="J3453" s="3" t="s">
        <v>56</v>
      </c>
      <c r="K3453" s="3">
        <v>3</v>
      </c>
      <c r="L3453" s="3" t="s">
        <v>151</v>
      </c>
      <c r="M3453" s="3" t="str">
        <f>IF(shopping_behavior_updated[[#This Row],[Subscription Status]]="","desconocido",shopping_behavior_updated[[#This Row],[Subscription Status]])</f>
        <v>No</v>
      </c>
      <c r="N3453" s="3" t="s">
        <v>37</v>
      </c>
      <c r="O3453" s="3" t="s">
        <v>151</v>
      </c>
      <c r="P3453" s="3" t="s">
        <v>151</v>
      </c>
      <c r="Q3453" s="3">
        <v>13</v>
      </c>
      <c r="R3453" s="3" t="s">
        <v>38</v>
      </c>
      <c r="S3453" s="3" t="s">
        <v>48</v>
      </c>
      <c r="T3453" s="3">
        <f>COUNTBLANK(shopping_behavior_updated[Customer ID])</f>
        <v>0</v>
      </c>
      <c r="U3453" s="3">
        <f>IF(IFERROR(VLOOKUP(shopping_behavior_updated[[#This Row],[Customer ID]],A3454:$A$3902,1,FALSE),0),1,0)</f>
        <v>0</v>
      </c>
    </row>
    <row r="3454" spans="1:21" x14ac:dyDescent="0.2">
      <c r="A3454" s="3">
        <v>3453</v>
      </c>
      <c r="B3454" s="3">
        <v>26</v>
      </c>
      <c r="C3454" s="3" t="s">
        <v>152</v>
      </c>
      <c r="D3454" s="3" t="s">
        <v>101</v>
      </c>
      <c r="E3454" s="3" t="s">
        <v>62</v>
      </c>
      <c r="F3454" s="3">
        <v>20</v>
      </c>
      <c r="G3454" s="3" t="s">
        <v>100</v>
      </c>
      <c r="H3454" s="3" t="s">
        <v>43</v>
      </c>
      <c r="I3454" s="3" t="s">
        <v>125</v>
      </c>
      <c r="J3454" s="3" t="s">
        <v>36</v>
      </c>
      <c r="K3454" s="3">
        <v>37</v>
      </c>
      <c r="L3454" s="3" t="s">
        <v>151</v>
      </c>
      <c r="M3454" s="3" t="str">
        <f>IF(shopping_behavior_updated[[#This Row],[Subscription Status]]="","desconocido",shopping_behavior_updated[[#This Row],[Subscription Status]])</f>
        <v>No</v>
      </c>
      <c r="N3454" s="3" t="s">
        <v>44</v>
      </c>
      <c r="O3454" s="3" t="s">
        <v>151</v>
      </c>
      <c r="P3454" s="3" t="s">
        <v>151</v>
      </c>
      <c r="Q3454" s="3">
        <v>3</v>
      </c>
      <c r="R3454" s="3" t="s">
        <v>27</v>
      </c>
      <c r="S3454" s="3" t="s">
        <v>28</v>
      </c>
      <c r="T3454" s="3">
        <f>COUNTBLANK(shopping_behavior_updated[Customer ID])</f>
        <v>0</v>
      </c>
      <c r="U3454" s="3">
        <f>IF(IFERROR(VLOOKUP(shopping_behavior_updated[[#This Row],[Customer ID]],A3455:$A$3902,1,FALSE),0),1,0)</f>
        <v>0</v>
      </c>
    </row>
    <row r="3455" spans="1:21" x14ac:dyDescent="0.2">
      <c r="A3455" s="3">
        <v>3454</v>
      </c>
      <c r="B3455" s="3">
        <v>31</v>
      </c>
      <c r="C3455" s="3" t="s">
        <v>152</v>
      </c>
      <c r="D3455" s="3" t="s">
        <v>54</v>
      </c>
      <c r="E3455" s="3" t="s">
        <v>20</v>
      </c>
      <c r="F3455" s="3">
        <v>60</v>
      </c>
      <c r="G3455" s="3" t="s">
        <v>89</v>
      </c>
      <c r="H3455" s="3" t="s">
        <v>22</v>
      </c>
      <c r="I3455" s="3" t="s">
        <v>68</v>
      </c>
      <c r="J3455" s="3" t="s">
        <v>24</v>
      </c>
      <c r="K3455" s="3">
        <v>43</v>
      </c>
      <c r="L3455" s="3" t="s">
        <v>151</v>
      </c>
      <c r="M3455" s="3" t="str">
        <f>IF(shopping_behavior_updated[[#This Row],[Subscription Status]]="","desconocido",shopping_behavior_updated[[#This Row],[Subscription Status]])</f>
        <v>No</v>
      </c>
      <c r="N3455" s="3" t="s">
        <v>53</v>
      </c>
      <c r="O3455" s="3" t="s">
        <v>151</v>
      </c>
      <c r="P3455" s="3" t="s">
        <v>151</v>
      </c>
      <c r="Q3455" s="3">
        <v>48</v>
      </c>
      <c r="R3455" s="3" t="s">
        <v>27</v>
      </c>
      <c r="S3455" s="3" t="s">
        <v>75</v>
      </c>
      <c r="T3455" s="3">
        <f>COUNTBLANK(shopping_behavior_updated[Customer ID])</f>
        <v>0</v>
      </c>
      <c r="U3455" s="3">
        <f>IF(IFERROR(VLOOKUP(shopping_behavior_updated[[#This Row],[Customer ID]],A3456:$A$3902,1,FALSE),0),1,0)</f>
        <v>0</v>
      </c>
    </row>
    <row r="3456" spans="1:21" x14ac:dyDescent="0.2">
      <c r="A3456" s="3">
        <v>3455</v>
      </c>
      <c r="B3456" s="3">
        <v>55</v>
      </c>
      <c r="C3456" s="3" t="s">
        <v>152</v>
      </c>
      <c r="D3456" s="3" t="s">
        <v>65</v>
      </c>
      <c r="E3456" s="3" t="s">
        <v>66</v>
      </c>
      <c r="F3456" s="3">
        <v>71</v>
      </c>
      <c r="G3456" s="3" t="s">
        <v>59</v>
      </c>
      <c r="H3456" s="3" t="s">
        <v>35</v>
      </c>
      <c r="I3456" s="3" t="s">
        <v>92</v>
      </c>
      <c r="J3456" s="3" t="s">
        <v>56</v>
      </c>
      <c r="K3456" s="3">
        <v>46</v>
      </c>
      <c r="L3456" s="3" t="s">
        <v>151</v>
      </c>
      <c r="M3456" s="3" t="str">
        <f>IF(shopping_behavior_updated[[#This Row],[Subscription Status]]="","desconocido",shopping_behavior_updated[[#This Row],[Subscription Status]])</f>
        <v>No</v>
      </c>
      <c r="N3456" s="3" t="s">
        <v>73</v>
      </c>
      <c r="O3456" s="3" t="s">
        <v>151</v>
      </c>
      <c r="P3456" s="3" t="s">
        <v>151</v>
      </c>
      <c r="Q3456" s="3">
        <v>15</v>
      </c>
      <c r="R3456" s="3" t="s">
        <v>45</v>
      </c>
      <c r="S3456" s="3" t="s">
        <v>75</v>
      </c>
      <c r="T3456" s="3">
        <f>COUNTBLANK(shopping_behavior_updated[Customer ID])</f>
        <v>0</v>
      </c>
      <c r="U3456" s="3">
        <f>IF(IFERROR(VLOOKUP(shopping_behavior_updated[[#This Row],[Customer ID]],A3457:$A$3902,1,FALSE),0),1,0)</f>
        <v>0</v>
      </c>
    </row>
    <row r="3457" spans="1:21" x14ac:dyDescent="0.2">
      <c r="A3457" s="3">
        <v>3456</v>
      </c>
      <c r="B3457" s="3">
        <v>49</v>
      </c>
      <c r="C3457" s="3" t="s">
        <v>152</v>
      </c>
      <c r="D3457" s="3" t="s">
        <v>112</v>
      </c>
      <c r="E3457" s="3" t="s">
        <v>20</v>
      </c>
      <c r="F3457" s="3">
        <v>89</v>
      </c>
      <c r="G3457" s="3" t="s">
        <v>122</v>
      </c>
      <c r="H3457" s="3" t="s">
        <v>43</v>
      </c>
      <c r="I3457" s="3" t="s">
        <v>120</v>
      </c>
      <c r="J3457" s="3" t="s">
        <v>56</v>
      </c>
      <c r="K3457" s="3">
        <v>47</v>
      </c>
      <c r="L3457" s="3" t="s">
        <v>151</v>
      </c>
      <c r="M3457" s="3" t="str">
        <f>IF(shopping_behavior_updated[[#This Row],[Subscription Status]]="","desconocido",shopping_behavior_updated[[#This Row],[Subscription Status]])</f>
        <v>No</v>
      </c>
      <c r="N3457" s="3" t="s">
        <v>53</v>
      </c>
      <c r="O3457" s="3" t="s">
        <v>151</v>
      </c>
      <c r="P3457" s="3" t="s">
        <v>151</v>
      </c>
      <c r="Q3457" s="3">
        <v>13</v>
      </c>
      <c r="R3457" s="3" t="s">
        <v>27</v>
      </c>
      <c r="S3457" s="3" t="s">
        <v>48</v>
      </c>
      <c r="T3457" s="3">
        <f>COUNTBLANK(shopping_behavior_updated[Customer ID])</f>
        <v>0</v>
      </c>
      <c r="U3457" s="3">
        <f>IF(IFERROR(VLOOKUP(shopping_behavior_updated[[#This Row],[Customer ID]],A3458:$A$3902,1,FALSE),0),1,0)</f>
        <v>0</v>
      </c>
    </row>
    <row r="3458" spans="1:21" x14ac:dyDescent="0.2">
      <c r="A3458" s="3">
        <v>3457</v>
      </c>
      <c r="B3458" s="3">
        <v>42</v>
      </c>
      <c r="C3458" s="3" t="s">
        <v>152</v>
      </c>
      <c r="D3458" s="3" t="s">
        <v>103</v>
      </c>
      <c r="E3458" s="3" t="s">
        <v>20</v>
      </c>
      <c r="F3458" s="3">
        <v>53</v>
      </c>
      <c r="G3458" s="3" t="s">
        <v>104</v>
      </c>
      <c r="H3458" s="3" t="s">
        <v>43</v>
      </c>
      <c r="I3458" s="3" t="s">
        <v>107</v>
      </c>
      <c r="J3458" s="3" t="s">
        <v>56</v>
      </c>
      <c r="K3458" s="3">
        <v>46</v>
      </c>
      <c r="L3458" s="3" t="s">
        <v>151</v>
      </c>
      <c r="M3458" s="3" t="str">
        <f>IF(shopping_behavior_updated[[#This Row],[Subscription Status]]="","desconocido",shopping_behavior_updated[[#This Row],[Subscription Status]])</f>
        <v>No</v>
      </c>
      <c r="N3458" s="3" t="s">
        <v>26</v>
      </c>
      <c r="O3458" s="3" t="s">
        <v>151</v>
      </c>
      <c r="P3458" s="3" t="s">
        <v>151</v>
      </c>
      <c r="Q3458" s="3">
        <v>21</v>
      </c>
      <c r="R3458" s="3" t="s">
        <v>27</v>
      </c>
      <c r="S3458" s="3" t="s">
        <v>87</v>
      </c>
      <c r="T3458" s="3">
        <f>COUNTBLANK(shopping_behavior_updated[Customer ID])</f>
        <v>0</v>
      </c>
      <c r="U3458" s="3">
        <f>IF(IFERROR(VLOOKUP(shopping_behavior_updated[[#This Row],[Customer ID]],A3459:$A$3902,1,FALSE),0),1,0)</f>
        <v>0</v>
      </c>
    </row>
    <row r="3459" spans="1:21" x14ac:dyDescent="0.2">
      <c r="A3459" s="3">
        <v>3458</v>
      </c>
      <c r="B3459" s="3">
        <v>64</v>
      </c>
      <c r="C3459" s="3" t="s">
        <v>152</v>
      </c>
      <c r="D3459" s="3" t="s">
        <v>105</v>
      </c>
      <c r="E3459" s="3" t="s">
        <v>66</v>
      </c>
      <c r="F3459" s="3">
        <v>87</v>
      </c>
      <c r="G3459" s="3" t="s">
        <v>127</v>
      </c>
      <c r="H3459" s="3" t="s">
        <v>43</v>
      </c>
      <c r="I3459" s="3" t="s">
        <v>23</v>
      </c>
      <c r="J3459" s="3" t="s">
        <v>52</v>
      </c>
      <c r="K3459" s="3">
        <v>3</v>
      </c>
      <c r="L3459" s="3" t="s">
        <v>151</v>
      </c>
      <c r="M3459" s="3" t="str">
        <f>IF(shopping_behavior_updated[[#This Row],[Subscription Status]]="","desconocido",shopping_behavior_updated[[#This Row],[Subscription Status]])</f>
        <v>No</v>
      </c>
      <c r="N3459" s="3" t="s">
        <v>26</v>
      </c>
      <c r="O3459" s="3" t="s">
        <v>151</v>
      </c>
      <c r="P3459" s="3" t="s">
        <v>151</v>
      </c>
      <c r="Q3459" s="3">
        <v>29</v>
      </c>
      <c r="R3459" s="3" t="s">
        <v>32</v>
      </c>
      <c r="S3459" s="3" t="s">
        <v>28</v>
      </c>
      <c r="T3459" s="3">
        <f>COUNTBLANK(shopping_behavior_updated[Customer ID])</f>
        <v>0</v>
      </c>
      <c r="U3459" s="3">
        <f>IF(IFERROR(VLOOKUP(shopping_behavior_updated[[#This Row],[Customer ID]],A3460:$A$3902,1,FALSE),0),1,0)</f>
        <v>0</v>
      </c>
    </row>
    <row r="3460" spans="1:21" x14ac:dyDescent="0.2">
      <c r="A3460" s="3">
        <v>3459</v>
      </c>
      <c r="B3460" s="3">
        <v>68</v>
      </c>
      <c r="C3460" s="3" t="s">
        <v>152</v>
      </c>
      <c r="D3460" s="3" t="s">
        <v>105</v>
      </c>
      <c r="E3460" s="3" t="s">
        <v>66</v>
      </c>
      <c r="F3460" s="3">
        <v>37</v>
      </c>
      <c r="G3460" s="3" t="s">
        <v>63</v>
      </c>
      <c r="H3460" s="3" t="s">
        <v>22</v>
      </c>
      <c r="I3460" s="3" t="s">
        <v>82</v>
      </c>
      <c r="J3460" s="3" t="s">
        <v>36</v>
      </c>
      <c r="K3460" s="3">
        <v>34</v>
      </c>
      <c r="L3460" s="3" t="s">
        <v>151</v>
      </c>
      <c r="M3460" s="3" t="str">
        <f>IF(shopping_behavior_updated[[#This Row],[Subscription Status]]="","desconocido",shopping_behavior_updated[[#This Row],[Subscription Status]])</f>
        <v>No</v>
      </c>
      <c r="N3460" s="3" t="s">
        <v>53</v>
      </c>
      <c r="O3460" s="3" t="s">
        <v>151</v>
      </c>
      <c r="P3460" s="3" t="s">
        <v>151</v>
      </c>
      <c r="Q3460" s="3">
        <v>24</v>
      </c>
      <c r="R3460" s="3" t="s">
        <v>27</v>
      </c>
      <c r="S3460" s="3" t="s">
        <v>57</v>
      </c>
      <c r="T3460" s="3">
        <f>COUNTBLANK(shopping_behavior_updated[Customer ID])</f>
        <v>0</v>
      </c>
      <c r="U3460" s="3">
        <f>IF(IFERROR(VLOOKUP(shopping_behavior_updated[[#This Row],[Customer ID]],A3461:$A$3902,1,FALSE),0),1,0)</f>
        <v>0</v>
      </c>
    </row>
    <row r="3461" spans="1:21" x14ac:dyDescent="0.2">
      <c r="A3461" s="3">
        <v>3460</v>
      </c>
      <c r="B3461" s="3">
        <v>68</v>
      </c>
      <c r="C3461" s="3" t="s">
        <v>152</v>
      </c>
      <c r="D3461" s="3" t="s">
        <v>103</v>
      </c>
      <c r="E3461" s="3" t="s">
        <v>20</v>
      </c>
      <c r="F3461" s="3">
        <v>37</v>
      </c>
      <c r="G3461" s="3" t="s">
        <v>122</v>
      </c>
      <c r="H3461" s="3" t="s">
        <v>22</v>
      </c>
      <c r="I3461" s="3" t="s">
        <v>95</v>
      </c>
      <c r="J3461" s="3" t="s">
        <v>56</v>
      </c>
      <c r="K3461" s="3">
        <v>38</v>
      </c>
      <c r="L3461" s="3" t="s">
        <v>151</v>
      </c>
      <c r="M3461" s="3" t="str">
        <f>IF(shopping_behavior_updated[[#This Row],[Subscription Status]]="","desconocido",shopping_behavior_updated[[#This Row],[Subscription Status]])</f>
        <v>No</v>
      </c>
      <c r="N3461" s="3" t="s">
        <v>26</v>
      </c>
      <c r="O3461" s="3" t="s">
        <v>151</v>
      </c>
      <c r="P3461" s="3" t="s">
        <v>151</v>
      </c>
      <c r="Q3461" s="3">
        <v>21</v>
      </c>
      <c r="R3461" s="3" t="s">
        <v>45</v>
      </c>
      <c r="S3461" s="3" t="s">
        <v>48</v>
      </c>
      <c r="T3461" s="3">
        <f>COUNTBLANK(shopping_behavior_updated[Customer ID])</f>
        <v>0</v>
      </c>
      <c r="U3461" s="3">
        <f>IF(IFERROR(VLOOKUP(shopping_behavior_updated[[#This Row],[Customer ID]],A3462:$A$3902,1,FALSE),0),1,0)</f>
        <v>0</v>
      </c>
    </row>
    <row r="3462" spans="1:21" x14ac:dyDescent="0.2">
      <c r="A3462" s="3">
        <v>3461</v>
      </c>
      <c r="B3462" s="3">
        <v>41</v>
      </c>
      <c r="C3462" s="3" t="s">
        <v>152</v>
      </c>
      <c r="D3462" s="3" t="s">
        <v>118</v>
      </c>
      <c r="E3462" s="3" t="s">
        <v>66</v>
      </c>
      <c r="F3462" s="3">
        <v>78</v>
      </c>
      <c r="G3462" s="3" t="s">
        <v>115</v>
      </c>
      <c r="H3462" s="3" t="s">
        <v>43</v>
      </c>
      <c r="I3462" s="3" t="s">
        <v>79</v>
      </c>
      <c r="J3462" s="3" t="s">
        <v>36</v>
      </c>
      <c r="K3462" s="3">
        <v>31</v>
      </c>
      <c r="L3462" s="3" t="s">
        <v>151</v>
      </c>
      <c r="M3462" s="3" t="str">
        <f>IF(shopping_behavior_updated[[#This Row],[Subscription Status]]="","desconocido",shopping_behavior_updated[[#This Row],[Subscription Status]])</f>
        <v>No</v>
      </c>
      <c r="N3462" s="3" t="s">
        <v>26</v>
      </c>
      <c r="O3462" s="3" t="s">
        <v>151</v>
      </c>
      <c r="P3462" s="3" t="s">
        <v>151</v>
      </c>
      <c r="Q3462" s="3">
        <v>5</v>
      </c>
      <c r="R3462" s="3" t="s">
        <v>74</v>
      </c>
      <c r="S3462" s="3" t="s">
        <v>75</v>
      </c>
      <c r="T3462" s="3">
        <f>COUNTBLANK(shopping_behavior_updated[Customer ID])</f>
        <v>0</v>
      </c>
      <c r="U3462" s="3">
        <f>IF(IFERROR(VLOOKUP(shopping_behavior_updated[[#This Row],[Customer ID]],A3463:$A$3902,1,FALSE),0),1,0)</f>
        <v>0</v>
      </c>
    </row>
    <row r="3463" spans="1:21" x14ac:dyDescent="0.2">
      <c r="A3463" s="3">
        <v>3462</v>
      </c>
      <c r="B3463" s="3">
        <v>51</v>
      </c>
      <c r="C3463" s="3" t="s">
        <v>152</v>
      </c>
      <c r="D3463" s="3" t="s">
        <v>70</v>
      </c>
      <c r="E3463" s="3" t="s">
        <v>41</v>
      </c>
      <c r="F3463" s="3">
        <v>23</v>
      </c>
      <c r="G3463" s="3" t="s">
        <v>50</v>
      </c>
      <c r="H3463" s="3" t="s">
        <v>35</v>
      </c>
      <c r="I3463" s="3" t="s">
        <v>31</v>
      </c>
      <c r="J3463" s="3" t="s">
        <v>36</v>
      </c>
      <c r="K3463" s="3">
        <v>44</v>
      </c>
      <c r="L3463" s="3" t="s">
        <v>151</v>
      </c>
      <c r="M3463" s="3" t="str">
        <f>IF(shopping_behavior_updated[[#This Row],[Subscription Status]]="","desconocido",shopping_behavior_updated[[#This Row],[Subscription Status]])</f>
        <v>No</v>
      </c>
      <c r="N3463" s="3" t="s">
        <v>53</v>
      </c>
      <c r="O3463" s="3" t="s">
        <v>151</v>
      </c>
      <c r="P3463" s="3" t="s">
        <v>151</v>
      </c>
      <c r="Q3463" s="3">
        <v>47</v>
      </c>
      <c r="R3463" s="3" t="s">
        <v>32</v>
      </c>
      <c r="S3463" s="3" t="s">
        <v>57</v>
      </c>
      <c r="T3463" s="3">
        <f>COUNTBLANK(shopping_behavior_updated[Customer ID])</f>
        <v>0</v>
      </c>
      <c r="U3463" s="3">
        <f>IF(IFERROR(VLOOKUP(shopping_behavior_updated[[#This Row],[Customer ID]],A3464:$A$3902,1,FALSE),0),1,0)</f>
        <v>0</v>
      </c>
    </row>
    <row r="3464" spans="1:21" x14ac:dyDescent="0.2">
      <c r="A3464" s="3">
        <v>3463</v>
      </c>
      <c r="B3464" s="3">
        <v>44</v>
      </c>
      <c r="C3464" s="3" t="s">
        <v>152</v>
      </c>
      <c r="D3464" s="3" t="s">
        <v>33</v>
      </c>
      <c r="E3464" s="3" t="s">
        <v>20</v>
      </c>
      <c r="F3464" s="3">
        <v>73</v>
      </c>
      <c r="G3464" s="3" t="s">
        <v>150</v>
      </c>
      <c r="H3464" s="3" t="s">
        <v>22</v>
      </c>
      <c r="I3464" s="3" t="s">
        <v>77</v>
      </c>
      <c r="J3464" s="3" t="s">
        <v>36</v>
      </c>
      <c r="K3464" s="3">
        <v>45</v>
      </c>
      <c r="L3464" s="3" t="s">
        <v>151</v>
      </c>
      <c r="M3464" s="3" t="str">
        <f>IF(shopping_behavior_updated[[#This Row],[Subscription Status]]="","desconocido",shopping_behavior_updated[[#This Row],[Subscription Status]])</f>
        <v>No</v>
      </c>
      <c r="N3464" s="3" t="s">
        <v>53</v>
      </c>
      <c r="O3464" s="3" t="s">
        <v>151</v>
      </c>
      <c r="P3464" s="3" t="s">
        <v>151</v>
      </c>
      <c r="Q3464" s="3">
        <v>34</v>
      </c>
      <c r="R3464" s="3" t="s">
        <v>38</v>
      </c>
      <c r="S3464" s="3" t="s">
        <v>96</v>
      </c>
      <c r="T3464" s="3">
        <f>COUNTBLANK(shopping_behavior_updated[Customer ID])</f>
        <v>0</v>
      </c>
      <c r="U3464" s="3">
        <f>IF(IFERROR(VLOOKUP(shopping_behavior_updated[[#This Row],[Customer ID]],A3465:$A$3902,1,FALSE),0),1,0)</f>
        <v>0</v>
      </c>
    </row>
    <row r="3465" spans="1:21" x14ac:dyDescent="0.2">
      <c r="A3465" s="3">
        <v>3464</v>
      </c>
      <c r="B3465" s="3">
        <v>27</v>
      </c>
      <c r="C3465" s="3" t="s">
        <v>152</v>
      </c>
      <c r="D3465" s="3" t="s">
        <v>105</v>
      </c>
      <c r="E3465" s="3" t="s">
        <v>66</v>
      </c>
      <c r="F3465" s="3">
        <v>27</v>
      </c>
      <c r="G3465" s="3" t="s">
        <v>30</v>
      </c>
      <c r="H3465" s="3" t="s">
        <v>43</v>
      </c>
      <c r="I3465" s="3" t="s">
        <v>133</v>
      </c>
      <c r="J3465" s="3" t="s">
        <v>56</v>
      </c>
      <c r="K3465" s="3">
        <v>28</v>
      </c>
      <c r="L3465" s="3" t="s">
        <v>151</v>
      </c>
      <c r="M3465" s="3" t="str">
        <f>IF(shopping_behavior_updated[[#This Row],[Subscription Status]]="","desconocido",shopping_behavior_updated[[#This Row],[Subscription Status]])</f>
        <v>No</v>
      </c>
      <c r="N3465" s="3" t="s">
        <v>69</v>
      </c>
      <c r="O3465" s="3" t="s">
        <v>151</v>
      </c>
      <c r="P3465" s="3" t="s">
        <v>151</v>
      </c>
      <c r="Q3465" s="3">
        <v>45</v>
      </c>
      <c r="R3465" s="3" t="s">
        <v>45</v>
      </c>
      <c r="S3465" s="3" t="s">
        <v>28</v>
      </c>
      <c r="T3465" s="3">
        <f>COUNTBLANK(shopping_behavior_updated[Customer ID])</f>
        <v>0</v>
      </c>
      <c r="U3465" s="3">
        <f>IF(IFERROR(VLOOKUP(shopping_behavior_updated[[#This Row],[Customer ID]],A3466:$A$3902,1,FALSE),0),1,0)</f>
        <v>0</v>
      </c>
    </row>
    <row r="3466" spans="1:21" x14ac:dyDescent="0.2">
      <c r="A3466" s="3">
        <v>3465</v>
      </c>
      <c r="B3466" s="3">
        <v>36</v>
      </c>
      <c r="C3466" s="3" t="s">
        <v>152</v>
      </c>
      <c r="D3466" s="3" t="s">
        <v>61</v>
      </c>
      <c r="E3466" s="3" t="s">
        <v>62</v>
      </c>
      <c r="F3466" s="3">
        <v>59</v>
      </c>
      <c r="G3466" s="3" t="s">
        <v>139</v>
      </c>
      <c r="H3466" s="3" t="s">
        <v>35</v>
      </c>
      <c r="I3466" s="3" t="s">
        <v>99</v>
      </c>
      <c r="J3466" s="3" t="s">
        <v>24</v>
      </c>
      <c r="K3466" s="3">
        <v>27</v>
      </c>
      <c r="L3466" s="3" t="s">
        <v>151</v>
      </c>
      <c r="M3466" s="3" t="str">
        <f>IF(shopping_behavior_updated[[#This Row],[Subscription Status]]="","desconocido",shopping_behavior_updated[[#This Row],[Subscription Status]])</f>
        <v>No</v>
      </c>
      <c r="N3466" s="3" t="s">
        <v>44</v>
      </c>
      <c r="O3466" s="3" t="s">
        <v>151</v>
      </c>
      <c r="P3466" s="3" t="s">
        <v>151</v>
      </c>
      <c r="Q3466" s="3">
        <v>12</v>
      </c>
      <c r="R3466" s="3" t="s">
        <v>45</v>
      </c>
      <c r="S3466" s="3" t="s">
        <v>48</v>
      </c>
      <c r="T3466" s="3">
        <f>COUNTBLANK(shopping_behavior_updated[Customer ID])</f>
        <v>0</v>
      </c>
      <c r="U3466" s="3">
        <f>IF(IFERROR(VLOOKUP(shopping_behavior_updated[[#This Row],[Customer ID]],A3467:$A$3902,1,FALSE),0),1,0)</f>
        <v>0</v>
      </c>
    </row>
    <row r="3467" spans="1:21" x14ac:dyDescent="0.2">
      <c r="A3467" s="3">
        <v>3466</v>
      </c>
      <c r="B3467" s="3">
        <v>19</v>
      </c>
      <c r="C3467" s="3" t="s">
        <v>152</v>
      </c>
      <c r="D3467" s="3" t="s">
        <v>131</v>
      </c>
      <c r="E3467" s="3" t="s">
        <v>66</v>
      </c>
      <c r="F3467" s="3">
        <v>53</v>
      </c>
      <c r="G3467" s="3" t="s">
        <v>145</v>
      </c>
      <c r="H3467" s="3" t="s">
        <v>43</v>
      </c>
      <c r="I3467" s="3" t="s">
        <v>79</v>
      </c>
      <c r="J3467" s="3" t="s">
        <v>36</v>
      </c>
      <c r="K3467" s="3">
        <v>34</v>
      </c>
      <c r="L3467" s="3" t="s">
        <v>151</v>
      </c>
      <c r="M3467" s="3" t="str">
        <f>IF(shopping_behavior_updated[[#This Row],[Subscription Status]]="","desconocido",shopping_behavior_updated[[#This Row],[Subscription Status]])</f>
        <v>No</v>
      </c>
      <c r="N3467" s="3" t="s">
        <v>53</v>
      </c>
      <c r="O3467" s="3" t="s">
        <v>151</v>
      </c>
      <c r="P3467" s="3" t="s">
        <v>151</v>
      </c>
      <c r="Q3467" s="3">
        <v>31</v>
      </c>
      <c r="R3467" s="3" t="s">
        <v>85</v>
      </c>
      <c r="S3467" s="3" t="s">
        <v>39</v>
      </c>
      <c r="T3467" s="3">
        <f>COUNTBLANK(shopping_behavior_updated[Customer ID])</f>
        <v>0</v>
      </c>
      <c r="U3467" s="3">
        <f>IF(IFERROR(VLOOKUP(shopping_behavior_updated[[#This Row],[Customer ID]],A3468:$A$3902,1,FALSE),0),1,0)</f>
        <v>0</v>
      </c>
    </row>
    <row r="3468" spans="1:21" x14ac:dyDescent="0.2">
      <c r="A3468" s="3">
        <v>3467</v>
      </c>
      <c r="B3468" s="3">
        <v>49</v>
      </c>
      <c r="C3468" s="3" t="s">
        <v>152</v>
      </c>
      <c r="D3468" s="3" t="s">
        <v>124</v>
      </c>
      <c r="E3468" s="3" t="s">
        <v>20</v>
      </c>
      <c r="F3468" s="3">
        <v>42</v>
      </c>
      <c r="G3468" s="3" t="s">
        <v>127</v>
      </c>
      <c r="H3468" s="3" t="s">
        <v>35</v>
      </c>
      <c r="I3468" s="3" t="s">
        <v>72</v>
      </c>
      <c r="J3468" s="3" t="s">
        <v>52</v>
      </c>
      <c r="K3468" s="3">
        <v>46</v>
      </c>
      <c r="L3468" s="3" t="s">
        <v>151</v>
      </c>
      <c r="M3468" s="3" t="str">
        <f>IF(shopping_behavior_updated[[#This Row],[Subscription Status]]="","desconocido",shopping_behavior_updated[[#This Row],[Subscription Status]])</f>
        <v>No</v>
      </c>
      <c r="N3468" s="3" t="s">
        <v>53</v>
      </c>
      <c r="O3468" s="3" t="s">
        <v>151</v>
      </c>
      <c r="P3468" s="3" t="s">
        <v>151</v>
      </c>
      <c r="Q3468" s="3">
        <v>43</v>
      </c>
      <c r="R3468" s="3" t="s">
        <v>74</v>
      </c>
      <c r="S3468" s="3" t="s">
        <v>48</v>
      </c>
      <c r="T3468" s="3">
        <f>COUNTBLANK(shopping_behavior_updated[Customer ID])</f>
        <v>0</v>
      </c>
      <c r="U3468" s="3">
        <f>IF(IFERROR(VLOOKUP(shopping_behavior_updated[[#This Row],[Customer ID]],A3469:$A$3902,1,FALSE),0),1,0)</f>
        <v>0</v>
      </c>
    </row>
    <row r="3469" spans="1:21" x14ac:dyDescent="0.2">
      <c r="A3469" s="3">
        <v>3468</v>
      </c>
      <c r="B3469" s="3">
        <v>18</v>
      </c>
      <c r="C3469" s="3" t="s">
        <v>152</v>
      </c>
      <c r="D3469" s="3" t="s">
        <v>118</v>
      </c>
      <c r="E3469" s="3" t="s">
        <v>66</v>
      </c>
      <c r="F3469" s="3">
        <v>45</v>
      </c>
      <c r="G3469" s="3" t="s">
        <v>104</v>
      </c>
      <c r="H3469" s="3" t="s">
        <v>43</v>
      </c>
      <c r="I3469" s="3" t="s">
        <v>60</v>
      </c>
      <c r="J3469" s="3" t="s">
        <v>56</v>
      </c>
      <c r="K3469" s="3">
        <v>5</v>
      </c>
      <c r="L3469" s="3" t="s">
        <v>151</v>
      </c>
      <c r="M3469" s="3" t="str">
        <f>IF(shopping_behavior_updated[[#This Row],[Subscription Status]]="","desconocido",shopping_behavior_updated[[#This Row],[Subscription Status]])</f>
        <v>No</v>
      </c>
      <c r="N3469" s="3" t="s">
        <v>44</v>
      </c>
      <c r="O3469" s="3" t="s">
        <v>151</v>
      </c>
      <c r="P3469" s="3" t="s">
        <v>151</v>
      </c>
      <c r="Q3469" s="3">
        <v>5</v>
      </c>
      <c r="R3469" s="3" t="s">
        <v>38</v>
      </c>
      <c r="S3469" s="3" t="s">
        <v>48</v>
      </c>
      <c r="T3469" s="3">
        <f>COUNTBLANK(shopping_behavior_updated[Customer ID])</f>
        <v>0</v>
      </c>
      <c r="U3469" s="3">
        <f>IF(IFERROR(VLOOKUP(shopping_behavior_updated[[#This Row],[Customer ID]],A3470:$A$3902,1,FALSE),0),1,0)</f>
        <v>0</v>
      </c>
    </row>
    <row r="3470" spans="1:21" x14ac:dyDescent="0.2">
      <c r="A3470" s="3">
        <v>3469</v>
      </c>
      <c r="B3470" s="3">
        <v>36</v>
      </c>
      <c r="C3470" s="3" t="s">
        <v>152</v>
      </c>
      <c r="D3470" s="3" t="s">
        <v>88</v>
      </c>
      <c r="E3470" s="3" t="s">
        <v>66</v>
      </c>
      <c r="F3470" s="3">
        <v>89</v>
      </c>
      <c r="G3470" s="3" t="s">
        <v>122</v>
      </c>
      <c r="H3470" s="3" t="s">
        <v>35</v>
      </c>
      <c r="I3470" s="3" t="s">
        <v>125</v>
      </c>
      <c r="J3470" s="3" t="s">
        <v>24</v>
      </c>
      <c r="K3470" s="3">
        <v>35</v>
      </c>
      <c r="L3470" s="3" t="s">
        <v>151</v>
      </c>
      <c r="M3470" s="3" t="str">
        <f>IF(shopping_behavior_updated[[#This Row],[Subscription Status]]="","desconocido",shopping_behavior_updated[[#This Row],[Subscription Status]])</f>
        <v>No</v>
      </c>
      <c r="N3470" s="3" t="s">
        <v>53</v>
      </c>
      <c r="O3470" s="3" t="s">
        <v>151</v>
      </c>
      <c r="P3470" s="3" t="s">
        <v>151</v>
      </c>
      <c r="Q3470" s="3">
        <v>36</v>
      </c>
      <c r="R3470" s="3" t="s">
        <v>85</v>
      </c>
      <c r="S3470" s="3" t="s">
        <v>57</v>
      </c>
      <c r="T3470" s="3">
        <f>COUNTBLANK(shopping_behavior_updated[Customer ID])</f>
        <v>0</v>
      </c>
      <c r="U3470" s="3">
        <f>IF(IFERROR(VLOOKUP(shopping_behavior_updated[[#This Row],[Customer ID]],A3471:$A$3902,1,FALSE),0),1,0)</f>
        <v>0</v>
      </c>
    </row>
    <row r="3471" spans="1:21" x14ac:dyDescent="0.2">
      <c r="A3471" s="3">
        <v>3470</v>
      </c>
      <c r="B3471" s="3">
        <v>36</v>
      </c>
      <c r="C3471" s="3" t="s">
        <v>152</v>
      </c>
      <c r="D3471" s="3" t="s">
        <v>124</v>
      </c>
      <c r="E3471" s="3" t="s">
        <v>20</v>
      </c>
      <c r="F3471" s="3">
        <v>85</v>
      </c>
      <c r="G3471" s="3" t="s">
        <v>113</v>
      </c>
      <c r="H3471" s="3" t="s">
        <v>22</v>
      </c>
      <c r="I3471" s="3" t="s">
        <v>135</v>
      </c>
      <c r="J3471" s="3" t="s">
        <v>56</v>
      </c>
      <c r="K3471" s="3">
        <v>33</v>
      </c>
      <c r="L3471" s="3" t="s">
        <v>151</v>
      </c>
      <c r="M3471" s="3" t="str">
        <f>IF(shopping_behavior_updated[[#This Row],[Subscription Status]]="","desconocido",shopping_behavior_updated[[#This Row],[Subscription Status]])</f>
        <v>No</v>
      </c>
      <c r="N3471" s="3" t="s">
        <v>73</v>
      </c>
      <c r="O3471" s="3" t="s">
        <v>151</v>
      </c>
      <c r="P3471" s="3" t="s">
        <v>151</v>
      </c>
      <c r="Q3471" s="3">
        <v>12</v>
      </c>
      <c r="R3471" s="3" t="s">
        <v>32</v>
      </c>
      <c r="S3471" s="3" t="s">
        <v>48</v>
      </c>
      <c r="T3471" s="3">
        <f>COUNTBLANK(shopping_behavior_updated[Customer ID])</f>
        <v>0</v>
      </c>
      <c r="U3471" s="3">
        <f>IF(IFERROR(VLOOKUP(shopping_behavior_updated[[#This Row],[Customer ID]],A3472:$A$3902,1,FALSE),0),1,0)</f>
        <v>0</v>
      </c>
    </row>
    <row r="3472" spans="1:21" x14ac:dyDescent="0.2">
      <c r="A3472" s="3">
        <v>3471</v>
      </c>
      <c r="B3472" s="3">
        <v>19</v>
      </c>
      <c r="C3472" s="3" t="s">
        <v>152</v>
      </c>
      <c r="D3472" s="3" t="s">
        <v>61</v>
      </c>
      <c r="E3472" s="3" t="s">
        <v>62</v>
      </c>
      <c r="F3472" s="3">
        <v>69</v>
      </c>
      <c r="G3472" s="3" t="s">
        <v>63</v>
      </c>
      <c r="H3472" s="3" t="s">
        <v>35</v>
      </c>
      <c r="I3472" s="3" t="s">
        <v>77</v>
      </c>
      <c r="J3472" s="3" t="s">
        <v>52</v>
      </c>
      <c r="K3472" s="3">
        <v>45</v>
      </c>
      <c r="L3472" s="3" t="s">
        <v>151</v>
      </c>
      <c r="M3472" s="3" t="str">
        <f>IF(shopping_behavior_updated[[#This Row],[Subscription Status]]="","desconocido",shopping_behavior_updated[[#This Row],[Subscription Status]])</f>
        <v>No</v>
      </c>
      <c r="N3472" s="3" t="s">
        <v>37</v>
      </c>
      <c r="O3472" s="3" t="s">
        <v>151</v>
      </c>
      <c r="P3472" s="3" t="s">
        <v>151</v>
      </c>
      <c r="Q3472" s="3">
        <v>31</v>
      </c>
      <c r="R3472" s="3" t="s">
        <v>32</v>
      </c>
      <c r="S3472" s="3" t="s">
        <v>75</v>
      </c>
      <c r="T3472" s="3">
        <f>COUNTBLANK(shopping_behavior_updated[Customer ID])</f>
        <v>0</v>
      </c>
      <c r="U3472" s="3">
        <f>IF(IFERROR(VLOOKUP(shopping_behavior_updated[[#This Row],[Customer ID]],A3473:$A$3902,1,FALSE),0),1,0)</f>
        <v>0</v>
      </c>
    </row>
    <row r="3473" spans="1:21" x14ac:dyDescent="0.2">
      <c r="A3473" s="3">
        <v>3472</v>
      </c>
      <c r="B3473" s="3">
        <v>43</v>
      </c>
      <c r="C3473" s="3" t="s">
        <v>152</v>
      </c>
      <c r="D3473" s="3" t="s">
        <v>40</v>
      </c>
      <c r="E3473" s="3" t="s">
        <v>41</v>
      </c>
      <c r="F3473" s="3">
        <v>66</v>
      </c>
      <c r="G3473" s="3" t="s">
        <v>97</v>
      </c>
      <c r="H3473" s="3" t="s">
        <v>35</v>
      </c>
      <c r="I3473" s="3" t="s">
        <v>143</v>
      </c>
      <c r="J3473" s="3" t="s">
        <v>36</v>
      </c>
      <c r="K3473" s="3">
        <v>31</v>
      </c>
      <c r="L3473" s="3" t="s">
        <v>151</v>
      </c>
      <c r="M3473" s="3" t="str">
        <f>IF(shopping_behavior_updated[[#This Row],[Subscription Status]]="","desconocido",shopping_behavior_updated[[#This Row],[Subscription Status]])</f>
        <v>No</v>
      </c>
      <c r="N3473" s="3" t="s">
        <v>73</v>
      </c>
      <c r="O3473" s="3" t="s">
        <v>151</v>
      </c>
      <c r="P3473" s="3" t="s">
        <v>151</v>
      </c>
      <c r="Q3473" s="3">
        <v>31</v>
      </c>
      <c r="R3473" s="3" t="s">
        <v>32</v>
      </c>
      <c r="S3473" s="3" t="s">
        <v>75</v>
      </c>
      <c r="T3473" s="3">
        <f>COUNTBLANK(shopping_behavior_updated[Customer ID])</f>
        <v>0</v>
      </c>
      <c r="U3473" s="3">
        <f>IF(IFERROR(VLOOKUP(shopping_behavior_updated[[#This Row],[Customer ID]],A3474:$A$3902,1,FALSE),0),1,0)</f>
        <v>0</v>
      </c>
    </row>
    <row r="3474" spans="1:21" x14ac:dyDescent="0.2">
      <c r="A3474" s="3">
        <v>3473</v>
      </c>
      <c r="B3474" s="3">
        <v>31</v>
      </c>
      <c r="C3474" s="3" t="s">
        <v>152</v>
      </c>
      <c r="D3474" s="3" t="s">
        <v>19</v>
      </c>
      <c r="E3474" s="3" t="s">
        <v>20</v>
      </c>
      <c r="F3474" s="3">
        <v>42</v>
      </c>
      <c r="G3474" s="3" t="s">
        <v>141</v>
      </c>
      <c r="H3474" s="3" t="s">
        <v>35</v>
      </c>
      <c r="I3474" s="3" t="s">
        <v>51</v>
      </c>
      <c r="J3474" s="3" t="s">
        <v>52</v>
      </c>
      <c r="K3474" s="3">
        <v>4</v>
      </c>
      <c r="L3474" s="3" t="s">
        <v>151</v>
      </c>
      <c r="M3474" s="3" t="str">
        <f>IF(shopping_behavior_updated[[#This Row],[Subscription Status]]="","desconocido",shopping_behavior_updated[[#This Row],[Subscription Status]])</f>
        <v>No</v>
      </c>
      <c r="N3474" s="3" t="s">
        <v>37</v>
      </c>
      <c r="O3474" s="3" t="s">
        <v>151</v>
      </c>
      <c r="P3474" s="3" t="s">
        <v>151</v>
      </c>
      <c r="Q3474" s="3">
        <v>15</v>
      </c>
      <c r="R3474" s="3" t="s">
        <v>85</v>
      </c>
      <c r="S3474" s="3" t="s">
        <v>39</v>
      </c>
      <c r="T3474" s="3">
        <f>COUNTBLANK(shopping_behavior_updated[Customer ID])</f>
        <v>0</v>
      </c>
      <c r="U3474" s="3">
        <f>IF(IFERROR(VLOOKUP(shopping_behavior_updated[[#This Row],[Customer ID]],A3475:$A$3902,1,FALSE),0),1,0)</f>
        <v>0</v>
      </c>
    </row>
    <row r="3475" spans="1:21" x14ac:dyDescent="0.2">
      <c r="A3475" s="3">
        <v>3474</v>
      </c>
      <c r="B3475" s="3">
        <v>63</v>
      </c>
      <c r="C3475" s="3" t="s">
        <v>152</v>
      </c>
      <c r="D3475" s="3" t="s">
        <v>80</v>
      </c>
      <c r="E3475" s="3" t="s">
        <v>20</v>
      </c>
      <c r="F3475" s="3">
        <v>40</v>
      </c>
      <c r="G3475" s="3" t="s">
        <v>110</v>
      </c>
      <c r="H3475" s="3" t="s">
        <v>43</v>
      </c>
      <c r="I3475" s="3" t="s">
        <v>108</v>
      </c>
      <c r="J3475" s="3" t="s">
        <v>36</v>
      </c>
      <c r="K3475" s="3">
        <v>25</v>
      </c>
      <c r="L3475" s="3" t="s">
        <v>151</v>
      </c>
      <c r="M3475" s="3" t="str">
        <f>IF(shopping_behavior_updated[[#This Row],[Subscription Status]]="","desconocido",shopping_behavior_updated[[#This Row],[Subscription Status]])</f>
        <v>No</v>
      </c>
      <c r="N3475" s="3" t="s">
        <v>26</v>
      </c>
      <c r="O3475" s="3" t="s">
        <v>151</v>
      </c>
      <c r="P3475" s="3" t="s">
        <v>151</v>
      </c>
      <c r="Q3475" s="3">
        <v>11</v>
      </c>
      <c r="R3475" s="3" t="s">
        <v>32</v>
      </c>
      <c r="S3475" s="3" t="s">
        <v>39</v>
      </c>
      <c r="T3475" s="3">
        <f>COUNTBLANK(shopping_behavior_updated[Customer ID])</f>
        <v>0</v>
      </c>
      <c r="U3475" s="3">
        <f>IF(IFERROR(VLOOKUP(shopping_behavior_updated[[#This Row],[Customer ID]],A3476:$A$3902,1,FALSE),0),1,0)</f>
        <v>0</v>
      </c>
    </row>
    <row r="3476" spans="1:21" x14ac:dyDescent="0.2">
      <c r="A3476" s="3">
        <v>3475</v>
      </c>
      <c r="B3476" s="3">
        <v>41</v>
      </c>
      <c r="C3476" s="3" t="s">
        <v>152</v>
      </c>
      <c r="D3476" s="3" t="s">
        <v>94</v>
      </c>
      <c r="E3476" s="3" t="s">
        <v>20</v>
      </c>
      <c r="F3476" s="3">
        <v>82</v>
      </c>
      <c r="G3476" s="3" t="s">
        <v>30</v>
      </c>
      <c r="H3476" s="3" t="s">
        <v>43</v>
      </c>
      <c r="I3476" s="3" t="s">
        <v>108</v>
      </c>
      <c r="J3476" s="3" t="s">
        <v>24</v>
      </c>
      <c r="K3476" s="3">
        <v>44</v>
      </c>
      <c r="L3476" s="3" t="s">
        <v>151</v>
      </c>
      <c r="M3476" s="3" t="str">
        <f>IF(shopping_behavior_updated[[#This Row],[Subscription Status]]="","desconocido",shopping_behavior_updated[[#This Row],[Subscription Status]])</f>
        <v>No</v>
      </c>
      <c r="N3476" s="3" t="s">
        <v>73</v>
      </c>
      <c r="O3476" s="3" t="s">
        <v>151</v>
      </c>
      <c r="P3476" s="3" t="s">
        <v>151</v>
      </c>
      <c r="Q3476" s="3">
        <v>18</v>
      </c>
      <c r="R3476" s="3" t="s">
        <v>27</v>
      </c>
      <c r="S3476" s="3" t="s">
        <v>87</v>
      </c>
      <c r="T3476" s="3">
        <f>COUNTBLANK(shopping_behavior_updated[Customer ID])</f>
        <v>0</v>
      </c>
      <c r="U3476" s="3">
        <f>IF(IFERROR(VLOOKUP(shopping_behavior_updated[[#This Row],[Customer ID]],A3477:$A$3902,1,FALSE),0),1,0)</f>
        <v>0</v>
      </c>
    </row>
    <row r="3477" spans="1:21" x14ac:dyDescent="0.2">
      <c r="A3477" s="3">
        <v>3476</v>
      </c>
      <c r="B3477" s="3">
        <v>48</v>
      </c>
      <c r="C3477" s="3" t="s">
        <v>152</v>
      </c>
      <c r="D3477" s="3" t="s">
        <v>49</v>
      </c>
      <c r="E3477" s="3" t="s">
        <v>41</v>
      </c>
      <c r="F3477" s="3">
        <v>88</v>
      </c>
      <c r="G3477" s="3" t="s">
        <v>130</v>
      </c>
      <c r="H3477" s="3" t="s">
        <v>43</v>
      </c>
      <c r="I3477" s="3" t="s">
        <v>120</v>
      </c>
      <c r="J3477" s="3" t="s">
        <v>36</v>
      </c>
      <c r="K3477" s="3">
        <v>44</v>
      </c>
      <c r="L3477" s="3" t="s">
        <v>151</v>
      </c>
      <c r="M3477" s="3" t="str">
        <f>IF(shopping_behavior_updated[[#This Row],[Subscription Status]]="","desconocido",shopping_behavior_updated[[#This Row],[Subscription Status]])</f>
        <v>No</v>
      </c>
      <c r="N3477" s="3" t="s">
        <v>26</v>
      </c>
      <c r="O3477" s="3" t="s">
        <v>151</v>
      </c>
      <c r="P3477" s="3" t="s">
        <v>151</v>
      </c>
      <c r="Q3477" s="3">
        <v>9</v>
      </c>
      <c r="R3477" s="3" t="s">
        <v>32</v>
      </c>
      <c r="S3477" s="3" t="s">
        <v>57</v>
      </c>
      <c r="T3477" s="3">
        <f>COUNTBLANK(shopping_behavior_updated[Customer ID])</f>
        <v>0</v>
      </c>
      <c r="U3477" s="3">
        <f>IF(IFERROR(VLOOKUP(shopping_behavior_updated[[#This Row],[Customer ID]],A3478:$A$3902,1,FALSE),0),1,0)</f>
        <v>0</v>
      </c>
    </row>
    <row r="3478" spans="1:21" x14ac:dyDescent="0.2">
      <c r="A3478" s="3">
        <v>3477</v>
      </c>
      <c r="B3478" s="3">
        <v>68</v>
      </c>
      <c r="C3478" s="3" t="s">
        <v>152</v>
      </c>
      <c r="D3478" s="3" t="s">
        <v>136</v>
      </c>
      <c r="E3478" s="3" t="s">
        <v>41</v>
      </c>
      <c r="F3478" s="3">
        <v>99</v>
      </c>
      <c r="G3478" s="3" t="s">
        <v>130</v>
      </c>
      <c r="H3478" s="3" t="s">
        <v>91</v>
      </c>
      <c r="I3478" s="3" t="s">
        <v>120</v>
      </c>
      <c r="J3478" s="3" t="s">
        <v>52</v>
      </c>
      <c r="K3478" s="3">
        <v>32</v>
      </c>
      <c r="L3478" s="3" t="s">
        <v>151</v>
      </c>
      <c r="M3478" s="3" t="str">
        <f>IF(shopping_behavior_updated[[#This Row],[Subscription Status]]="","desconocido",shopping_behavior_updated[[#This Row],[Subscription Status]])</f>
        <v>No</v>
      </c>
      <c r="N3478" s="3" t="s">
        <v>37</v>
      </c>
      <c r="O3478" s="3" t="s">
        <v>151</v>
      </c>
      <c r="P3478" s="3" t="s">
        <v>151</v>
      </c>
      <c r="Q3478" s="3">
        <v>11</v>
      </c>
      <c r="R3478" s="3" t="s">
        <v>32</v>
      </c>
      <c r="S3478" s="3" t="s">
        <v>39</v>
      </c>
      <c r="T3478" s="3">
        <f>COUNTBLANK(shopping_behavior_updated[Customer ID])</f>
        <v>0</v>
      </c>
      <c r="U3478" s="3">
        <f>IF(IFERROR(VLOOKUP(shopping_behavior_updated[[#This Row],[Customer ID]],A3479:$A$3902,1,FALSE),0),1,0)</f>
        <v>0</v>
      </c>
    </row>
    <row r="3479" spans="1:21" x14ac:dyDescent="0.2">
      <c r="A3479" s="3">
        <v>3478</v>
      </c>
      <c r="B3479" s="3">
        <v>53</v>
      </c>
      <c r="C3479" s="3" t="s">
        <v>152</v>
      </c>
      <c r="D3479" s="3" t="s">
        <v>65</v>
      </c>
      <c r="E3479" s="3" t="s">
        <v>66</v>
      </c>
      <c r="F3479" s="3">
        <v>85</v>
      </c>
      <c r="G3479" s="3" t="s">
        <v>21</v>
      </c>
      <c r="H3479" s="3" t="s">
        <v>35</v>
      </c>
      <c r="I3479" s="3" t="s">
        <v>84</v>
      </c>
      <c r="J3479" s="3" t="s">
        <v>36</v>
      </c>
      <c r="K3479" s="3">
        <v>38</v>
      </c>
      <c r="L3479" s="3" t="s">
        <v>151</v>
      </c>
      <c r="M3479" s="3" t="str">
        <f>IF(shopping_behavior_updated[[#This Row],[Subscription Status]]="","desconocido",shopping_behavior_updated[[#This Row],[Subscription Status]])</f>
        <v>No</v>
      </c>
      <c r="N3479" s="3" t="s">
        <v>73</v>
      </c>
      <c r="O3479" s="3" t="s">
        <v>151</v>
      </c>
      <c r="P3479" s="3" t="s">
        <v>151</v>
      </c>
      <c r="Q3479" s="3">
        <v>38</v>
      </c>
      <c r="R3479" s="3" t="s">
        <v>85</v>
      </c>
      <c r="S3479" s="3" t="s">
        <v>75</v>
      </c>
      <c r="T3479" s="3">
        <f>COUNTBLANK(shopping_behavior_updated[Customer ID])</f>
        <v>0</v>
      </c>
      <c r="U3479" s="3">
        <f>IF(IFERROR(VLOOKUP(shopping_behavior_updated[[#This Row],[Customer ID]],A3480:$A$3902,1,FALSE),0),1,0)</f>
        <v>0</v>
      </c>
    </row>
    <row r="3480" spans="1:21" x14ac:dyDescent="0.2">
      <c r="A3480" s="3">
        <v>3479</v>
      </c>
      <c r="B3480" s="3">
        <v>36</v>
      </c>
      <c r="C3480" s="3" t="s">
        <v>152</v>
      </c>
      <c r="D3480" s="3" t="s">
        <v>65</v>
      </c>
      <c r="E3480" s="3" t="s">
        <v>66</v>
      </c>
      <c r="F3480" s="3">
        <v>57</v>
      </c>
      <c r="G3480" s="3" t="s">
        <v>116</v>
      </c>
      <c r="H3480" s="3" t="s">
        <v>43</v>
      </c>
      <c r="I3480" s="3" t="s">
        <v>135</v>
      </c>
      <c r="J3480" s="3" t="s">
        <v>56</v>
      </c>
      <c r="K3480" s="3">
        <v>46</v>
      </c>
      <c r="L3480" s="3" t="s">
        <v>151</v>
      </c>
      <c r="M3480" s="3" t="str">
        <f>IF(shopping_behavior_updated[[#This Row],[Subscription Status]]="","desconocido",shopping_behavior_updated[[#This Row],[Subscription Status]])</f>
        <v>No</v>
      </c>
      <c r="N3480" s="3" t="s">
        <v>73</v>
      </c>
      <c r="O3480" s="3" t="s">
        <v>151</v>
      </c>
      <c r="P3480" s="3" t="s">
        <v>151</v>
      </c>
      <c r="Q3480" s="3">
        <v>42</v>
      </c>
      <c r="R3480" s="3" t="s">
        <v>45</v>
      </c>
      <c r="S3480" s="3" t="s">
        <v>57</v>
      </c>
      <c r="T3480" s="3">
        <f>COUNTBLANK(shopping_behavior_updated[Customer ID])</f>
        <v>0</v>
      </c>
      <c r="U3480" s="3">
        <f>IF(IFERROR(VLOOKUP(shopping_behavior_updated[[#This Row],[Customer ID]],A3481:$A$3902,1,FALSE),0),1,0)</f>
        <v>0</v>
      </c>
    </row>
    <row r="3481" spans="1:21" x14ac:dyDescent="0.2">
      <c r="A3481" s="3">
        <v>3480</v>
      </c>
      <c r="B3481" s="3">
        <v>46</v>
      </c>
      <c r="C3481" s="3" t="s">
        <v>152</v>
      </c>
      <c r="D3481" s="3" t="s">
        <v>29</v>
      </c>
      <c r="E3481" s="3" t="s">
        <v>20</v>
      </c>
      <c r="F3481" s="3">
        <v>56</v>
      </c>
      <c r="G3481" s="3" t="s">
        <v>83</v>
      </c>
      <c r="H3481" s="3" t="s">
        <v>35</v>
      </c>
      <c r="I3481" s="3" t="s">
        <v>120</v>
      </c>
      <c r="J3481" s="3" t="s">
        <v>52</v>
      </c>
      <c r="K3481" s="3">
        <v>49</v>
      </c>
      <c r="L3481" s="3" t="s">
        <v>151</v>
      </c>
      <c r="M3481" s="3" t="str">
        <f>IF(shopping_behavior_updated[[#This Row],[Subscription Status]]="","desconocido",shopping_behavior_updated[[#This Row],[Subscription Status]])</f>
        <v>No</v>
      </c>
      <c r="N3481" s="3" t="s">
        <v>53</v>
      </c>
      <c r="O3481" s="3" t="s">
        <v>151</v>
      </c>
      <c r="P3481" s="3" t="s">
        <v>151</v>
      </c>
      <c r="Q3481" s="3">
        <v>41</v>
      </c>
      <c r="R3481" s="3" t="s">
        <v>32</v>
      </c>
      <c r="S3481" s="3" t="s">
        <v>87</v>
      </c>
      <c r="T3481" s="3">
        <f>COUNTBLANK(shopping_behavior_updated[Customer ID])</f>
        <v>0</v>
      </c>
      <c r="U3481" s="3">
        <f>IF(IFERROR(VLOOKUP(shopping_behavior_updated[[#This Row],[Customer ID]],A3482:$A$3902,1,FALSE),0),1,0)</f>
        <v>0</v>
      </c>
    </row>
    <row r="3482" spans="1:21" x14ac:dyDescent="0.2">
      <c r="A3482" s="3">
        <v>3481</v>
      </c>
      <c r="B3482" s="3">
        <v>21</v>
      </c>
      <c r="C3482" s="3" t="s">
        <v>152</v>
      </c>
      <c r="D3482" s="3" t="s">
        <v>40</v>
      </c>
      <c r="E3482" s="3" t="s">
        <v>41</v>
      </c>
      <c r="F3482" s="3">
        <v>79</v>
      </c>
      <c r="G3482" s="3" t="s">
        <v>81</v>
      </c>
      <c r="H3482" s="3" t="s">
        <v>22</v>
      </c>
      <c r="I3482" s="3" t="s">
        <v>99</v>
      </c>
      <c r="J3482" s="3" t="s">
        <v>24</v>
      </c>
      <c r="K3482" s="3">
        <v>35</v>
      </c>
      <c r="L3482" s="3" t="s">
        <v>151</v>
      </c>
      <c r="M3482" s="3" t="str">
        <f>IF(shopping_behavior_updated[[#This Row],[Subscription Status]]="","desconocido",shopping_behavior_updated[[#This Row],[Subscription Status]])</f>
        <v>No</v>
      </c>
      <c r="N3482" s="3" t="s">
        <v>37</v>
      </c>
      <c r="O3482" s="3" t="s">
        <v>151</v>
      </c>
      <c r="P3482" s="3" t="s">
        <v>151</v>
      </c>
      <c r="Q3482" s="3">
        <v>45</v>
      </c>
      <c r="R3482" s="3" t="s">
        <v>45</v>
      </c>
      <c r="S3482" s="3" t="s">
        <v>87</v>
      </c>
      <c r="T3482" s="3">
        <f>COUNTBLANK(shopping_behavior_updated[Customer ID])</f>
        <v>0</v>
      </c>
      <c r="U3482" s="3">
        <f>IF(IFERROR(VLOOKUP(shopping_behavior_updated[[#This Row],[Customer ID]],A3483:$A$3902,1,FALSE),0),1,0)</f>
        <v>0</v>
      </c>
    </row>
    <row r="3483" spans="1:21" x14ac:dyDescent="0.2">
      <c r="A3483" s="3">
        <v>3482</v>
      </c>
      <c r="B3483" s="3">
        <v>52</v>
      </c>
      <c r="C3483" s="3" t="s">
        <v>152</v>
      </c>
      <c r="D3483" s="3" t="s">
        <v>124</v>
      </c>
      <c r="E3483" s="3" t="s">
        <v>20</v>
      </c>
      <c r="F3483" s="3">
        <v>67</v>
      </c>
      <c r="G3483" s="3" t="s">
        <v>122</v>
      </c>
      <c r="H3483" s="3" t="s">
        <v>35</v>
      </c>
      <c r="I3483" s="3" t="s">
        <v>31</v>
      </c>
      <c r="J3483" s="3" t="s">
        <v>52</v>
      </c>
      <c r="K3483" s="3">
        <v>34</v>
      </c>
      <c r="L3483" s="3" t="s">
        <v>151</v>
      </c>
      <c r="M3483" s="3" t="str">
        <f>IF(shopping_behavior_updated[[#This Row],[Subscription Status]]="","desconocido",shopping_behavior_updated[[#This Row],[Subscription Status]])</f>
        <v>No</v>
      </c>
      <c r="N3483" s="3" t="s">
        <v>73</v>
      </c>
      <c r="O3483" s="3" t="s">
        <v>151</v>
      </c>
      <c r="P3483" s="3" t="s">
        <v>151</v>
      </c>
      <c r="Q3483" s="3">
        <v>41</v>
      </c>
      <c r="R3483" s="3" t="s">
        <v>85</v>
      </c>
      <c r="S3483" s="3" t="s">
        <v>75</v>
      </c>
      <c r="T3483" s="3">
        <f>COUNTBLANK(shopping_behavior_updated[Customer ID])</f>
        <v>0</v>
      </c>
      <c r="U3483" s="3">
        <f>IF(IFERROR(VLOOKUP(shopping_behavior_updated[[#This Row],[Customer ID]],A3484:$A$3902,1,FALSE),0),1,0)</f>
        <v>0</v>
      </c>
    </row>
    <row r="3484" spans="1:21" x14ac:dyDescent="0.2">
      <c r="A3484" s="3">
        <v>3483</v>
      </c>
      <c r="B3484" s="3">
        <v>66</v>
      </c>
      <c r="C3484" s="3" t="s">
        <v>152</v>
      </c>
      <c r="D3484" s="3" t="s">
        <v>142</v>
      </c>
      <c r="E3484" s="3" t="s">
        <v>66</v>
      </c>
      <c r="F3484" s="3">
        <v>61</v>
      </c>
      <c r="G3484" s="3" t="s">
        <v>76</v>
      </c>
      <c r="H3484" s="3" t="s">
        <v>43</v>
      </c>
      <c r="I3484" s="3" t="s">
        <v>79</v>
      </c>
      <c r="J3484" s="3" t="s">
        <v>24</v>
      </c>
      <c r="K3484" s="3">
        <v>39</v>
      </c>
      <c r="L3484" s="3" t="s">
        <v>151</v>
      </c>
      <c r="M3484" s="3" t="str">
        <f>IF(shopping_behavior_updated[[#This Row],[Subscription Status]]="","desconocido",shopping_behavior_updated[[#This Row],[Subscription Status]])</f>
        <v>No</v>
      </c>
      <c r="N3484" s="3" t="s">
        <v>44</v>
      </c>
      <c r="O3484" s="3" t="s">
        <v>151</v>
      </c>
      <c r="P3484" s="3" t="s">
        <v>151</v>
      </c>
      <c r="Q3484" s="3">
        <v>35</v>
      </c>
      <c r="R3484" s="3" t="s">
        <v>85</v>
      </c>
      <c r="S3484" s="3" t="s">
        <v>39</v>
      </c>
      <c r="T3484" s="3">
        <f>COUNTBLANK(shopping_behavior_updated[Customer ID])</f>
        <v>0</v>
      </c>
      <c r="U3484" s="3">
        <f>IF(IFERROR(VLOOKUP(shopping_behavior_updated[[#This Row],[Customer ID]],A3485:$A$3902,1,FALSE),0),1,0)</f>
        <v>0</v>
      </c>
    </row>
    <row r="3485" spans="1:21" x14ac:dyDescent="0.2">
      <c r="A3485" s="3">
        <v>3484</v>
      </c>
      <c r="B3485" s="3">
        <v>19</v>
      </c>
      <c r="C3485" s="3" t="s">
        <v>152</v>
      </c>
      <c r="D3485" s="3" t="s">
        <v>103</v>
      </c>
      <c r="E3485" s="3" t="s">
        <v>20</v>
      </c>
      <c r="F3485" s="3">
        <v>37</v>
      </c>
      <c r="G3485" s="3" t="s">
        <v>104</v>
      </c>
      <c r="H3485" s="3" t="s">
        <v>22</v>
      </c>
      <c r="I3485" s="3" t="s">
        <v>51</v>
      </c>
      <c r="J3485" s="3" t="s">
        <v>24</v>
      </c>
      <c r="K3485" s="3">
        <v>39</v>
      </c>
      <c r="L3485" s="3" t="s">
        <v>151</v>
      </c>
      <c r="M3485" s="3" t="str">
        <f>IF(shopping_behavior_updated[[#This Row],[Subscription Status]]="","desconocido",shopping_behavior_updated[[#This Row],[Subscription Status]])</f>
        <v>No</v>
      </c>
      <c r="N3485" s="3" t="s">
        <v>26</v>
      </c>
      <c r="O3485" s="3" t="s">
        <v>151</v>
      </c>
      <c r="P3485" s="3" t="s">
        <v>151</v>
      </c>
      <c r="Q3485" s="3">
        <v>21</v>
      </c>
      <c r="R3485" s="3" t="s">
        <v>38</v>
      </c>
      <c r="S3485" s="3" t="s">
        <v>96</v>
      </c>
      <c r="T3485" s="3">
        <f>COUNTBLANK(shopping_behavior_updated[Customer ID])</f>
        <v>0</v>
      </c>
      <c r="U3485" s="3">
        <f>IF(IFERROR(VLOOKUP(shopping_behavior_updated[[#This Row],[Customer ID]],A3486:$A$3902,1,FALSE),0),1,0)</f>
        <v>0</v>
      </c>
    </row>
    <row r="3486" spans="1:21" x14ac:dyDescent="0.2">
      <c r="A3486" s="3">
        <v>3485</v>
      </c>
      <c r="B3486" s="3">
        <v>44</v>
      </c>
      <c r="C3486" s="3" t="s">
        <v>152</v>
      </c>
      <c r="D3486" s="3" t="s">
        <v>80</v>
      </c>
      <c r="E3486" s="3" t="s">
        <v>20</v>
      </c>
      <c r="F3486" s="3">
        <v>75</v>
      </c>
      <c r="G3486" s="3" t="s">
        <v>114</v>
      </c>
      <c r="H3486" s="3" t="s">
        <v>22</v>
      </c>
      <c r="I3486" s="3" t="s">
        <v>23</v>
      </c>
      <c r="J3486" s="3" t="s">
        <v>56</v>
      </c>
      <c r="K3486" s="3">
        <v>42</v>
      </c>
      <c r="L3486" s="3" t="s">
        <v>151</v>
      </c>
      <c r="M3486" s="3" t="str">
        <f>IF(shopping_behavior_updated[[#This Row],[Subscription Status]]="","desconocido",shopping_behavior_updated[[#This Row],[Subscription Status]])</f>
        <v>No</v>
      </c>
      <c r="N3486" s="3" t="s">
        <v>37</v>
      </c>
      <c r="O3486" s="3" t="s">
        <v>151</v>
      </c>
      <c r="P3486" s="3" t="s">
        <v>151</v>
      </c>
      <c r="Q3486" s="3">
        <v>13</v>
      </c>
      <c r="R3486" s="3" t="s">
        <v>38</v>
      </c>
      <c r="S3486" s="3" t="s">
        <v>75</v>
      </c>
      <c r="T3486" s="3">
        <f>COUNTBLANK(shopping_behavior_updated[Customer ID])</f>
        <v>0</v>
      </c>
      <c r="U3486" s="3">
        <f>IF(IFERROR(VLOOKUP(shopping_behavior_updated[[#This Row],[Customer ID]],A3487:$A$3902,1,FALSE),0),1,0)</f>
        <v>0</v>
      </c>
    </row>
    <row r="3487" spans="1:21" x14ac:dyDescent="0.2">
      <c r="A3487" s="3">
        <v>3486</v>
      </c>
      <c r="B3487" s="3">
        <v>50</v>
      </c>
      <c r="C3487" s="3" t="s">
        <v>152</v>
      </c>
      <c r="D3487" s="3" t="s">
        <v>54</v>
      </c>
      <c r="E3487" s="3" t="s">
        <v>20</v>
      </c>
      <c r="F3487" s="3">
        <v>21</v>
      </c>
      <c r="G3487" s="3" t="s">
        <v>34</v>
      </c>
      <c r="H3487" s="3" t="s">
        <v>91</v>
      </c>
      <c r="I3487" s="3" t="s">
        <v>109</v>
      </c>
      <c r="J3487" s="3" t="s">
        <v>24</v>
      </c>
      <c r="K3487" s="3">
        <v>34</v>
      </c>
      <c r="L3487" s="3" t="s">
        <v>151</v>
      </c>
      <c r="M3487" s="3" t="str">
        <f>IF(shopping_behavior_updated[[#This Row],[Subscription Status]]="","desconocido",shopping_behavior_updated[[#This Row],[Subscription Status]])</f>
        <v>No</v>
      </c>
      <c r="N3487" s="3" t="s">
        <v>53</v>
      </c>
      <c r="O3487" s="3" t="s">
        <v>151</v>
      </c>
      <c r="P3487" s="3" t="s">
        <v>151</v>
      </c>
      <c r="Q3487" s="3">
        <v>23</v>
      </c>
      <c r="R3487" s="3" t="s">
        <v>85</v>
      </c>
      <c r="S3487" s="3" t="s">
        <v>28</v>
      </c>
      <c r="T3487" s="3">
        <f>COUNTBLANK(shopping_behavior_updated[Customer ID])</f>
        <v>0</v>
      </c>
      <c r="U3487" s="3">
        <f>IF(IFERROR(VLOOKUP(shopping_behavior_updated[[#This Row],[Customer ID]],A3488:$A$3902,1,FALSE),0),1,0)</f>
        <v>0</v>
      </c>
    </row>
    <row r="3488" spans="1:21" x14ac:dyDescent="0.2">
      <c r="A3488" s="3">
        <v>3487</v>
      </c>
      <c r="B3488" s="3">
        <v>51</v>
      </c>
      <c r="C3488" s="3" t="s">
        <v>152</v>
      </c>
      <c r="D3488" s="3" t="s">
        <v>58</v>
      </c>
      <c r="E3488" s="3" t="s">
        <v>20</v>
      </c>
      <c r="F3488" s="3">
        <v>89</v>
      </c>
      <c r="G3488" s="3" t="s">
        <v>97</v>
      </c>
      <c r="H3488" s="3" t="s">
        <v>22</v>
      </c>
      <c r="I3488" s="3" t="s">
        <v>60</v>
      </c>
      <c r="J3488" s="3" t="s">
        <v>24</v>
      </c>
      <c r="K3488" s="3">
        <v>49</v>
      </c>
      <c r="L3488" s="3" t="s">
        <v>151</v>
      </c>
      <c r="M3488" s="3" t="str">
        <f>IF(shopping_behavior_updated[[#This Row],[Subscription Status]]="","desconocido",shopping_behavior_updated[[#This Row],[Subscription Status]])</f>
        <v>No</v>
      </c>
      <c r="N3488" s="3" t="s">
        <v>53</v>
      </c>
      <c r="O3488" s="3" t="s">
        <v>151</v>
      </c>
      <c r="P3488" s="3" t="s">
        <v>151</v>
      </c>
      <c r="Q3488" s="3">
        <v>6</v>
      </c>
      <c r="R3488" s="3" t="s">
        <v>45</v>
      </c>
      <c r="S3488" s="3" t="s">
        <v>39</v>
      </c>
      <c r="T3488" s="3">
        <f>COUNTBLANK(shopping_behavior_updated[Customer ID])</f>
        <v>0</v>
      </c>
      <c r="U3488" s="3">
        <f>IF(IFERROR(VLOOKUP(shopping_behavior_updated[[#This Row],[Customer ID]],A3489:$A$3902,1,FALSE),0),1,0)</f>
        <v>0</v>
      </c>
    </row>
    <row r="3489" spans="1:21" x14ac:dyDescent="0.2">
      <c r="A3489" s="3">
        <v>3488</v>
      </c>
      <c r="B3489" s="3">
        <v>25</v>
      </c>
      <c r="C3489" s="3" t="s">
        <v>152</v>
      </c>
      <c r="D3489" s="3" t="s">
        <v>40</v>
      </c>
      <c r="E3489" s="3" t="s">
        <v>41</v>
      </c>
      <c r="F3489" s="3">
        <v>24</v>
      </c>
      <c r="G3489" s="3" t="s">
        <v>63</v>
      </c>
      <c r="H3489" s="3" t="s">
        <v>22</v>
      </c>
      <c r="I3489" s="3" t="s">
        <v>117</v>
      </c>
      <c r="J3489" s="3" t="s">
        <v>56</v>
      </c>
      <c r="K3489" s="3">
        <v>29</v>
      </c>
      <c r="L3489" s="3" t="s">
        <v>151</v>
      </c>
      <c r="M3489" s="3" t="str">
        <f>IF(shopping_behavior_updated[[#This Row],[Subscription Status]]="","desconocido",shopping_behavior_updated[[#This Row],[Subscription Status]])</f>
        <v>No</v>
      </c>
      <c r="N3489" s="3" t="s">
        <v>73</v>
      </c>
      <c r="O3489" s="3" t="s">
        <v>151</v>
      </c>
      <c r="P3489" s="3" t="s">
        <v>151</v>
      </c>
      <c r="Q3489" s="3">
        <v>39</v>
      </c>
      <c r="R3489" s="3" t="s">
        <v>74</v>
      </c>
      <c r="S3489" s="3" t="s">
        <v>48</v>
      </c>
      <c r="T3489" s="3">
        <f>COUNTBLANK(shopping_behavior_updated[Customer ID])</f>
        <v>0</v>
      </c>
      <c r="U3489" s="3">
        <f>IF(IFERROR(VLOOKUP(shopping_behavior_updated[[#This Row],[Customer ID]],A3490:$A$3902,1,FALSE),0),1,0)</f>
        <v>0</v>
      </c>
    </row>
    <row r="3490" spans="1:21" x14ac:dyDescent="0.2">
      <c r="A3490" s="3">
        <v>3489</v>
      </c>
      <c r="B3490" s="3">
        <v>62</v>
      </c>
      <c r="C3490" s="3" t="s">
        <v>152</v>
      </c>
      <c r="D3490" s="3" t="s">
        <v>29</v>
      </c>
      <c r="E3490" s="3" t="s">
        <v>20</v>
      </c>
      <c r="F3490" s="3">
        <v>27</v>
      </c>
      <c r="G3490" s="3" t="s">
        <v>78</v>
      </c>
      <c r="H3490" s="3" t="s">
        <v>91</v>
      </c>
      <c r="I3490" s="3" t="s">
        <v>84</v>
      </c>
      <c r="J3490" s="3" t="s">
        <v>36</v>
      </c>
      <c r="K3490" s="3">
        <v>49</v>
      </c>
      <c r="L3490" s="3" t="s">
        <v>151</v>
      </c>
      <c r="M3490" s="3" t="str">
        <f>IF(shopping_behavior_updated[[#This Row],[Subscription Status]]="","desconocido",shopping_behavior_updated[[#This Row],[Subscription Status]])</f>
        <v>No</v>
      </c>
      <c r="N3490" s="3" t="s">
        <v>73</v>
      </c>
      <c r="O3490" s="3" t="s">
        <v>151</v>
      </c>
      <c r="P3490" s="3" t="s">
        <v>151</v>
      </c>
      <c r="Q3490" s="3">
        <v>7</v>
      </c>
      <c r="R3490" s="3" t="s">
        <v>32</v>
      </c>
      <c r="S3490" s="3" t="s">
        <v>57</v>
      </c>
      <c r="T3490" s="3">
        <f>COUNTBLANK(shopping_behavior_updated[Customer ID])</f>
        <v>0</v>
      </c>
      <c r="U3490" s="3">
        <f>IF(IFERROR(VLOOKUP(shopping_behavior_updated[[#This Row],[Customer ID]],A3491:$A$3902,1,FALSE),0),1,0)</f>
        <v>0</v>
      </c>
    </row>
    <row r="3491" spans="1:21" x14ac:dyDescent="0.2">
      <c r="A3491" s="3">
        <v>3490</v>
      </c>
      <c r="B3491" s="3">
        <v>48</v>
      </c>
      <c r="C3491" s="3" t="s">
        <v>152</v>
      </c>
      <c r="D3491" s="3" t="s">
        <v>80</v>
      </c>
      <c r="E3491" s="3" t="s">
        <v>20</v>
      </c>
      <c r="F3491" s="3">
        <v>26</v>
      </c>
      <c r="G3491" s="3" t="s">
        <v>134</v>
      </c>
      <c r="H3491" s="3" t="s">
        <v>22</v>
      </c>
      <c r="I3491" s="3" t="s">
        <v>93</v>
      </c>
      <c r="J3491" s="3" t="s">
        <v>52</v>
      </c>
      <c r="K3491" s="3">
        <v>46</v>
      </c>
      <c r="L3491" s="3" t="s">
        <v>151</v>
      </c>
      <c r="M3491" s="3" t="str">
        <f>IF(shopping_behavior_updated[[#This Row],[Subscription Status]]="","desconocido",shopping_behavior_updated[[#This Row],[Subscription Status]])</f>
        <v>No</v>
      </c>
      <c r="N3491" s="3" t="s">
        <v>69</v>
      </c>
      <c r="O3491" s="3" t="s">
        <v>151</v>
      </c>
      <c r="P3491" s="3" t="s">
        <v>151</v>
      </c>
      <c r="Q3491" s="3">
        <v>32</v>
      </c>
      <c r="R3491" s="3" t="s">
        <v>45</v>
      </c>
      <c r="S3491" s="3" t="s">
        <v>96</v>
      </c>
      <c r="T3491" s="3">
        <f>COUNTBLANK(shopping_behavior_updated[Customer ID])</f>
        <v>0</v>
      </c>
      <c r="U3491" s="3">
        <f>IF(IFERROR(VLOOKUP(shopping_behavior_updated[[#This Row],[Customer ID]],A3492:$A$3902,1,FALSE),0),1,0)</f>
        <v>0</v>
      </c>
    </row>
    <row r="3492" spans="1:21" x14ac:dyDescent="0.2">
      <c r="A3492" s="3">
        <v>3491</v>
      </c>
      <c r="B3492" s="3">
        <v>62</v>
      </c>
      <c r="C3492" s="3" t="s">
        <v>152</v>
      </c>
      <c r="D3492" s="3" t="s">
        <v>136</v>
      </c>
      <c r="E3492" s="3" t="s">
        <v>41</v>
      </c>
      <c r="F3492" s="3">
        <v>82</v>
      </c>
      <c r="G3492" s="3" t="s">
        <v>46</v>
      </c>
      <c r="H3492" s="3" t="s">
        <v>43</v>
      </c>
      <c r="I3492" s="3" t="s">
        <v>82</v>
      </c>
      <c r="J3492" s="3" t="s">
        <v>36</v>
      </c>
      <c r="K3492" s="3">
        <v>36</v>
      </c>
      <c r="L3492" s="3" t="s">
        <v>151</v>
      </c>
      <c r="M3492" s="3" t="str">
        <f>IF(shopping_behavior_updated[[#This Row],[Subscription Status]]="","desconocido",shopping_behavior_updated[[#This Row],[Subscription Status]])</f>
        <v>No</v>
      </c>
      <c r="N3492" s="3" t="s">
        <v>73</v>
      </c>
      <c r="O3492" s="3" t="s">
        <v>151</v>
      </c>
      <c r="P3492" s="3" t="s">
        <v>151</v>
      </c>
      <c r="Q3492" s="3">
        <v>43</v>
      </c>
      <c r="R3492" s="3" t="s">
        <v>38</v>
      </c>
      <c r="S3492" s="3" t="s">
        <v>57</v>
      </c>
      <c r="T3492" s="3">
        <f>COUNTBLANK(shopping_behavior_updated[Customer ID])</f>
        <v>0</v>
      </c>
      <c r="U3492" s="3">
        <f>IF(IFERROR(VLOOKUP(shopping_behavior_updated[[#This Row],[Customer ID]],A3493:$A$3902,1,FALSE),0),1,0)</f>
        <v>0</v>
      </c>
    </row>
    <row r="3493" spans="1:21" x14ac:dyDescent="0.2">
      <c r="A3493" s="3">
        <v>3492</v>
      </c>
      <c r="B3493" s="3">
        <v>22</v>
      </c>
      <c r="C3493" s="3" t="s">
        <v>152</v>
      </c>
      <c r="D3493" s="3" t="s">
        <v>94</v>
      </c>
      <c r="E3493" s="3" t="s">
        <v>20</v>
      </c>
      <c r="F3493" s="3">
        <v>28</v>
      </c>
      <c r="G3493" s="3" t="s">
        <v>30</v>
      </c>
      <c r="H3493" s="3" t="s">
        <v>43</v>
      </c>
      <c r="I3493" s="3" t="s">
        <v>120</v>
      </c>
      <c r="J3493" s="3" t="s">
        <v>24</v>
      </c>
      <c r="K3493" s="3">
        <v>43</v>
      </c>
      <c r="L3493" s="3" t="s">
        <v>151</v>
      </c>
      <c r="M3493" s="3" t="str">
        <f>IF(shopping_behavior_updated[[#This Row],[Subscription Status]]="","desconocido",shopping_behavior_updated[[#This Row],[Subscription Status]])</f>
        <v>No</v>
      </c>
      <c r="N3493" s="3" t="s">
        <v>26</v>
      </c>
      <c r="O3493" s="3" t="s">
        <v>151</v>
      </c>
      <c r="P3493" s="3" t="s">
        <v>151</v>
      </c>
      <c r="Q3493" s="3">
        <v>15</v>
      </c>
      <c r="R3493" s="3" t="s">
        <v>32</v>
      </c>
      <c r="S3493" s="3" t="s">
        <v>87</v>
      </c>
      <c r="T3493" s="3">
        <f>COUNTBLANK(shopping_behavior_updated[Customer ID])</f>
        <v>0</v>
      </c>
      <c r="U3493" s="3">
        <f>IF(IFERROR(VLOOKUP(shopping_behavior_updated[[#This Row],[Customer ID]],A3494:$A$3902,1,FALSE),0),1,0)</f>
        <v>0</v>
      </c>
    </row>
    <row r="3494" spans="1:21" x14ac:dyDescent="0.2">
      <c r="A3494" s="3">
        <v>3493</v>
      </c>
      <c r="B3494" s="3">
        <v>48</v>
      </c>
      <c r="C3494" s="3" t="s">
        <v>152</v>
      </c>
      <c r="D3494" s="3" t="s">
        <v>142</v>
      </c>
      <c r="E3494" s="3" t="s">
        <v>66</v>
      </c>
      <c r="F3494" s="3">
        <v>65</v>
      </c>
      <c r="G3494" s="3" t="s">
        <v>146</v>
      </c>
      <c r="H3494" s="3" t="s">
        <v>43</v>
      </c>
      <c r="I3494" s="3" t="s">
        <v>47</v>
      </c>
      <c r="J3494" s="3" t="s">
        <v>56</v>
      </c>
      <c r="K3494" s="3">
        <v>46</v>
      </c>
      <c r="L3494" s="3" t="s">
        <v>151</v>
      </c>
      <c r="M3494" s="3" t="str">
        <f>IF(shopping_behavior_updated[[#This Row],[Subscription Status]]="","desconocido",shopping_behavior_updated[[#This Row],[Subscription Status]])</f>
        <v>No</v>
      </c>
      <c r="N3494" s="3" t="s">
        <v>53</v>
      </c>
      <c r="O3494" s="3" t="s">
        <v>151</v>
      </c>
      <c r="P3494" s="3" t="s">
        <v>151</v>
      </c>
      <c r="Q3494" s="3">
        <v>48</v>
      </c>
      <c r="R3494" s="3" t="s">
        <v>74</v>
      </c>
      <c r="S3494" s="3" t="s">
        <v>48</v>
      </c>
      <c r="T3494" s="3">
        <f>COUNTBLANK(shopping_behavior_updated[Customer ID])</f>
        <v>0</v>
      </c>
      <c r="U3494" s="3">
        <f>IF(IFERROR(VLOOKUP(shopping_behavior_updated[[#This Row],[Customer ID]],A3495:$A$3902,1,FALSE),0),1,0)</f>
        <v>0</v>
      </c>
    </row>
    <row r="3495" spans="1:21" x14ac:dyDescent="0.2">
      <c r="A3495" s="3">
        <v>3494</v>
      </c>
      <c r="B3495" s="3">
        <v>48</v>
      </c>
      <c r="C3495" s="3" t="s">
        <v>152</v>
      </c>
      <c r="D3495" s="3" t="s">
        <v>94</v>
      </c>
      <c r="E3495" s="3" t="s">
        <v>20</v>
      </c>
      <c r="F3495" s="3">
        <v>82</v>
      </c>
      <c r="G3495" s="3" t="s">
        <v>129</v>
      </c>
      <c r="H3495" s="3" t="s">
        <v>91</v>
      </c>
      <c r="I3495" s="3" t="s">
        <v>93</v>
      </c>
      <c r="J3495" s="3" t="s">
        <v>24</v>
      </c>
      <c r="K3495" s="3">
        <v>47</v>
      </c>
      <c r="L3495" s="3" t="s">
        <v>151</v>
      </c>
      <c r="M3495" s="3" t="str">
        <f>IF(shopping_behavior_updated[[#This Row],[Subscription Status]]="","desconocido",shopping_behavior_updated[[#This Row],[Subscription Status]])</f>
        <v>No</v>
      </c>
      <c r="N3495" s="3" t="s">
        <v>73</v>
      </c>
      <c r="O3495" s="3" t="s">
        <v>151</v>
      </c>
      <c r="P3495" s="3" t="s">
        <v>151</v>
      </c>
      <c r="Q3495" s="3">
        <v>35</v>
      </c>
      <c r="R3495" s="3" t="s">
        <v>38</v>
      </c>
      <c r="S3495" s="3" t="s">
        <v>39</v>
      </c>
      <c r="T3495" s="3">
        <f>COUNTBLANK(shopping_behavior_updated[Customer ID])</f>
        <v>0</v>
      </c>
      <c r="U3495" s="3">
        <f>IF(IFERROR(VLOOKUP(shopping_behavior_updated[[#This Row],[Customer ID]],A3496:$A$3902,1,FALSE),0),1,0)</f>
        <v>0</v>
      </c>
    </row>
    <row r="3496" spans="1:21" x14ac:dyDescent="0.2">
      <c r="A3496" s="3">
        <v>3495</v>
      </c>
      <c r="B3496" s="3">
        <v>62</v>
      </c>
      <c r="C3496" s="3" t="s">
        <v>152</v>
      </c>
      <c r="D3496" s="3" t="s">
        <v>118</v>
      </c>
      <c r="E3496" s="3" t="s">
        <v>66</v>
      </c>
      <c r="F3496" s="3">
        <v>38</v>
      </c>
      <c r="G3496" s="3" t="s">
        <v>148</v>
      </c>
      <c r="H3496" s="3" t="s">
        <v>43</v>
      </c>
      <c r="I3496" s="3" t="s">
        <v>64</v>
      </c>
      <c r="J3496" s="3" t="s">
        <v>24</v>
      </c>
      <c r="K3496" s="3">
        <v>35</v>
      </c>
      <c r="L3496" s="3" t="s">
        <v>151</v>
      </c>
      <c r="M3496" s="3" t="str">
        <f>IF(shopping_behavior_updated[[#This Row],[Subscription Status]]="","desconocido",shopping_behavior_updated[[#This Row],[Subscription Status]])</f>
        <v>No</v>
      </c>
      <c r="N3496" s="3" t="s">
        <v>37</v>
      </c>
      <c r="O3496" s="3" t="s">
        <v>151</v>
      </c>
      <c r="P3496" s="3" t="s">
        <v>151</v>
      </c>
      <c r="Q3496" s="3">
        <v>41</v>
      </c>
      <c r="R3496" s="3" t="s">
        <v>45</v>
      </c>
      <c r="S3496" s="3" t="s">
        <v>57</v>
      </c>
      <c r="T3496" s="3">
        <f>COUNTBLANK(shopping_behavior_updated[Customer ID])</f>
        <v>0</v>
      </c>
      <c r="U3496" s="3">
        <f>IF(IFERROR(VLOOKUP(shopping_behavior_updated[[#This Row],[Customer ID]],A3497:$A$3902,1,FALSE),0),1,0)</f>
        <v>0</v>
      </c>
    </row>
    <row r="3497" spans="1:21" x14ac:dyDescent="0.2">
      <c r="A3497" s="3">
        <v>3496</v>
      </c>
      <c r="B3497" s="3">
        <v>24</v>
      </c>
      <c r="C3497" s="3" t="s">
        <v>152</v>
      </c>
      <c r="D3497" s="3" t="s">
        <v>58</v>
      </c>
      <c r="E3497" s="3" t="s">
        <v>20</v>
      </c>
      <c r="F3497" s="3">
        <v>33</v>
      </c>
      <c r="G3497" s="3" t="s">
        <v>141</v>
      </c>
      <c r="H3497" s="3" t="s">
        <v>91</v>
      </c>
      <c r="I3497" s="3" t="s">
        <v>23</v>
      </c>
      <c r="J3497" s="3" t="s">
        <v>36</v>
      </c>
      <c r="K3497" s="3">
        <v>28</v>
      </c>
      <c r="L3497" s="3" t="s">
        <v>151</v>
      </c>
      <c r="M3497" s="3" t="str">
        <f>IF(shopping_behavior_updated[[#This Row],[Subscription Status]]="","desconocido",shopping_behavior_updated[[#This Row],[Subscription Status]])</f>
        <v>No</v>
      </c>
      <c r="N3497" s="3" t="s">
        <v>37</v>
      </c>
      <c r="O3497" s="3" t="s">
        <v>151</v>
      </c>
      <c r="P3497" s="3" t="s">
        <v>151</v>
      </c>
      <c r="Q3497" s="3">
        <v>14</v>
      </c>
      <c r="R3497" s="3" t="s">
        <v>32</v>
      </c>
      <c r="S3497" s="3" t="s">
        <v>39</v>
      </c>
      <c r="T3497" s="3">
        <f>COUNTBLANK(shopping_behavior_updated[Customer ID])</f>
        <v>0</v>
      </c>
      <c r="U3497" s="3">
        <f>IF(IFERROR(VLOOKUP(shopping_behavior_updated[[#This Row],[Customer ID]],A3498:$A$3902,1,FALSE),0),1,0)</f>
        <v>0</v>
      </c>
    </row>
    <row r="3498" spans="1:21" x14ac:dyDescent="0.2">
      <c r="A3498" s="3">
        <v>3497</v>
      </c>
      <c r="B3498" s="3">
        <v>39</v>
      </c>
      <c r="C3498" s="3" t="s">
        <v>152</v>
      </c>
      <c r="D3498" s="3" t="s">
        <v>70</v>
      </c>
      <c r="E3498" s="3" t="s">
        <v>41</v>
      </c>
      <c r="F3498" s="3">
        <v>38</v>
      </c>
      <c r="G3498" s="3" t="s">
        <v>134</v>
      </c>
      <c r="H3498" s="3" t="s">
        <v>43</v>
      </c>
      <c r="I3498" s="3" t="s">
        <v>68</v>
      </c>
      <c r="J3498" s="3" t="s">
        <v>52</v>
      </c>
      <c r="K3498" s="3">
        <v>4</v>
      </c>
      <c r="L3498" s="3" t="s">
        <v>151</v>
      </c>
      <c r="M3498" s="3" t="str">
        <f>IF(shopping_behavior_updated[[#This Row],[Subscription Status]]="","desconocido",shopping_behavior_updated[[#This Row],[Subscription Status]])</f>
        <v>No</v>
      </c>
      <c r="N3498" s="3" t="s">
        <v>37</v>
      </c>
      <c r="O3498" s="3" t="s">
        <v>151</v>
      </c>
      <c r="P3498" s="3" t="s">
        <v>151</v>
      </c>
      <c r="Q3498" s="3">
        <v>22</v>
      </c>
      <c r="R3498" s="3" t="s">
        <v>45</v>
      </c>
      <c r="S3498" s="3" t="s">
        <v>87</v>
      </c>
      <c r="T3498" s="3">
        <f>COUNTBLANK(shopping_behavior_updated[Customer ID])</f>
        <v>0</v>
      </c>
      <c r="U3498" s="3">
        <f>IF(IFERROR(VLOOKUP(shopping_behavior_updated[[#This Row],[Customer ID]],A3499:$A$3902,1,FALSE),0),1,0)</f>
        <v>0</v>
      </c>
    </row>
    <row r="3499" spans="1:21" x14ac:dyDescent="0.2">
      <c r="A3499" s="3">
        <v>3498</v>
      </c>
      <c r="B3499" s="3">
        <v>35</v>
      </c>
      <c r="C3499" s="3" t="s">
        <v>152</v>
      </c>
      <c r="D3499" s="3" t="s">
        <v>65</v>
      </c>
      <c r="E3499" s="3" t="s">
        <v>66</v>
      </c>
      <c r="F3499" s="3">
        <v>48</v>
      </c>
      <c r="G3499" s="3" t="s">
        <v>111</v>
      </c>
      <c r="H3499" s="3" t="s">
        <v>43</v>
      </c>
      <c r="I3499" s="3" t="s">
        <v>107</v>
      </c>
      <c r="J3499" s="3" t="s">
        <v>36</v>
      </c>
      <c r="K3499" s="3">
        <v>43</v>
      </c>
      <c r="L3499" s="3" t="s">
        <v>151</v>
      </c>
      <c r="M3499" s="3" t="str">
        <f>IF(shopping_behavior_updated[[#This Row],[Subscription Status]]="","desconocido",shopping_behavior_updated[[#This Row],[Subscription Status]])</f>
        <v>No</v>
      </c>
      <c r="N3499" s="3" t="s">
        <v>73</v>
      </c>
      <c r="O3499" s="3" t="s">
        <v>151</v>
      </c>
      <c r="P3499" s="3" t="s">
        <v>151</v>
      </c>
      <c r="Q3499" s="3">
        <v>16</v>
      </c>
      <c r="R3499" s="3" t="s">
        <v>27</v>
      </c>
      <c r="S3499" s="3" t="s">
        <v>96</v>
      </c>
      <c r="T3499" s="3">
        <f>COUNTBLANK(shopping_behavior_updated[Customer ID])</f>
        <v>0</v>
      </c>
      <c r="U3499" s="3">
        <f>IF(IFERROR(VLOOKUP(shopping_behavior_updated[[#This Row],[Customer ID]],A3500:$A$3902,1,FALSE),0),1,0)</f>
        <v>0</v>
      </c>
    </row>
    <row r="3500" spans="1:21" x14ac:dyDescent="0.2">
      <c r="A3500" s="3">
        <v>3499</v>
      </c>
      <c r="B3500" s="3">
        <v>47</v>
      </c>
      <c r="C3500" s="3" t="s">
        <v>152</v>
      </c>
      <c r="D3500" s="3" t="s">
        <v>40</v>
      </c>
      <c r="E3500" s="3" t="s">
        <v>41</v>
      </c>
      <c r="F3500" s="3">
        <v>35</v>
      </c>
      <c r="G3500" s="3" t="s">
        <v>21</v>
      </c>
      <c r="H3500" s="3" t="s">
        <v>43</v>
      </c>
      <c r="I3500" s="3" t="s">
        <v>92</v>
      </c>
      <c r="J3500" s="3" t="s">
        <v>52</v>
      </c>
      <c r="K3500" s="3">
        <v>38</v>
      </c>
      <c r="L3500" s="3" t="s">
        <v>151</v>
      </c>
      <c r="M3500" s="3" t="str">
        <f>IF(shopping_behavior_updated[[#This Row],[Subscription Status]]="","desconocido",shopping_behavior_updated[[#This Row],[Subscription Status]])</f>
        <v>No</v>
      </c>
      <c r="N3500" s="3" t="s">
        <v>53</v>
      </c>
      <c r="O3500" s="3" t="s">
        <v>151</v>
      </c>
      <c r="P3500" s="3" t="s">
        <v>151</v>
      </c>
      <c r="Q3500" s="3">
        <v>2</v>
      </c>
      <c r="R3500" s="3" t="s">
        <v>74</v>
      </c>
      <c r="S3500" s="3" t="s">
        <v>75</v>
      </c>
      <c r="T3500" s="3">
        <f>COUNTBLANK(shopping_behavior_updated[Customer ID])</f>
        <v>0</v>
      </c>
      <c r="U3500" s="3">
        <f>IF(IFERROR(VLOOKUP(shopping_behavior_updated[[#This Row],[Customer ID]],A3501:$A$3902,1,FALSE),0),1,0)</f>
        <v>0</v>
      </c>
    </row>
    <row r="3501" spans="1:21" x14ac:dyDescent="0.2">
      <c r="A3501" s="3">
        <v>3500</v>
      </c>
      <c r="B3501" s="3">
        <v>22</v>
      </c>
      <c r="C3501" s="3" t="s">
        <v>152</v>
      </c>
      <c r="D3501" s="3" t="s">
        <v>124</v>
      </c>
      <c r="E3501" s="3" t="s">
        <v>20</v>
      </c>
      <c r="F3501" s="3">
        <v>29</v>
      </c>
      <c r="G3501" s="3" t="s">
        <v>126</v>
      </c>
      <c r="H3501" s="3" t="s">
        <v>22</v>
      </c>
      <c r="I3501" s="3" t="s">
        <v>125</v>
      </c>
      <c r="J3501" s="3" t="s">
        <v>56</v>
      </c>
      <c r="K3501" s="3">
        <v>3</v>
      </c>
      <c r="L3501" s="3" t="s">
        <v>151</v>
      </c>
      <c r="M3501" s="3" t="str">
        <f>IF(shopping_behavior_updated[[#This Row],[Subscription Status]]="","desconocido",shopping_behavior_updated[[#This Row],[Subscription Status]])</f>
        <v>No</v>
      </c>
      <c r="N3501" s="3" t="s">
        <v>44</v>
      </c>
      <c r="O3501" s="3" t="s">
        <v>151</v>
      </c>
      <c r="P3501" s="3" t="s">
        <v>151</v>
      </c>
      <c r="Q3501" s="3">
        <v>13</v>
      </c>
      <c r="R3501" s="3" t="s">
        <v>45</v>
      </c>
      <c r="S3501" s="3" t="s">
        <v>96</v>
      </c>
      <c r="T3501" s="3">
        <f>COUNTBLANK(shopping_behavior_updated[Customer ID])</f>
        <v>0</v>
      </c>
      <c r="U3501" s="3">
        <f>IF(IFERROR(VLOOKUP(shopping_behavior_updated[[#This Row],[Customer ID]],A3502:$A$3902,1,FALSE),0),1,0)</f>
        <v>0</v>
      </c>
    </row>
    <row r="3502" spans="1:21" x14ac:dyDescent="0.2">
      <c r="A3502" s="3">
        <v>3501</v>
      </c>
      <c r="B3502" s="3">
        <v>38</v>
      </c>
      <c r="C3502" s="3" t="s">
        <v>152</v>
      </c>
      <c r="D3502" s="3" t="s">
        <v>54</v>
      </c>
      <c r="E3502" s="3" t="s">
        <v>20</v>
      </c>
      <c r="F3502" s="3">
        <v>48</v>
      </c>
      <c r="G3502" s="3" t="s">
        <v>46</v>
      </c>
      <c r="H3502" s="3" t="s">
        <v>35</v>
      </c>
      <c r="I3502" s="3" t="s">
        <v>64</v>
      </c>
      <c r="J3502" s="3" t="s">
        <v>56</v>
      </c>
      <c r="K3502" s="3">
        <v>46</v>
      </c>
      <c r="L3502" s="3" t="s">
        <v>151</v>
      </c>
      <c r="M3502" s="3" t="str">
        <f>IF(shopping_behavior_updated[[#This Row],[Subscription Status]]="","desconocido",shopping_behavior_updated[[#This Row],[Subscription Status]])</f>
        <v>No</v>
      </c>
      <c r="N3502" s="3" t="s">
        <v>44</v>
      </c>
      <c r="O3502" s="3" t="s">
        <v>151</v>
      </c>
      <c r="P3502" s="3" t="s">
        <v>151</v>
      </c>
      <c r="Q3502" s="3">
        <v>38</v>
      </c>
      <c r="R3502" s="3" t="s">
        <v>85</v>
      </c>
      <c r="S3502" s="3" t="s">
        <v>28</v>
      </c>
      <c r="T3502" s="3">
        <f>COUNTBLANK(shopping_behavior_updated[Customer ID])</f>
        <v>0</v>
      </c>
      <c r="U3502" s="3">
        <f>IF(IFERROR(VLOOKUP(shopping_behavior_updated[[#This Row],[Customer ID]],A3503:$A$3902,1,FALSE),0),1,0)</f>
        <v>0</v>
      </c>
    </row>
    <row r="3503" spans="1:21" x14ac:dyDescent="0.2">
      <c r="A3503" s="3">
        <v>3502</v>
      </c>
      <c r="B3503" s="3">
        <v>53</v>
      </c>
      <c r="C3503" s="3" t="s">
        <v>152</v>
      </c>
      <c r="D3503" s="3" t="s">
        <v>70</v>
      </c>
      <c r="E3503" s="3" t="s">
        <v>41</v>
      </c>
      <c r="F3503" s="3">
        <v>87</v>
      </c>
      <c r="G3503" s="3" t="s">
        <v>144</v>
      </c>
      <c r="H3503" s="3" t="s">
        <v>43</v>
      </c>
      <c r="I3503" s="3" t="s">
        <v>64</v>
      </c>
      <c r="J3503" s="3" t="s">
        <v>56</v>
      </c>
      <c r="K3503" s="3">
        <v>48</v>
      </c>
      <c r="L3503" s="3" t="s">
        <v>151</v>
      </c>
      <c r="M3503" s="3" t="str">
        <f>IF(shopping_behavior_updated[[#This Row],[Subscription Status]]="","desconocido",shopping_behavior_updated[[#This Row],[Subscription Status]])</f>
        <v>No</v>
      </c>
      <c r="N3503" s="3" t="s">
        <v>53</v>
      </c>
      <c r="O3503" s="3" t="s">
        <v>151</v>
      </c>
      <c r="P3503" s="3" t="s">
        <v>151</v>
      </c>
      <c r="Q3503" s="3">
        <v>43</v>
      </c>
      <c r="R3503" s="3" t="s">
        <v>74</v>
      </c>
      <c r="S3503" s="3" t="s">
        <v>39</v>
      </c>
      <c r="T3503" s="3">
        <f>COUNTBLANK(shopping_behavior_updated[Customer ID])</f>
        <v>0</v>
      </c>
      <c r="U3503" s="3">
        <f>IF(IFERROR(VLOOKUP(shopping_behavior_updated[[#This Row],[Customer ID]],A3504:$A$3902,1,FALSE),0),1,0)</f>
        <v>0</v>
      </c>
    </row>
    <row r="3504" spans="1:21" x14ac:dyDescent="0.2">
      <c r="A3504" s="3">
        <v>3503</v>
      </c>
      <c r="B3504" s="3">
        <v>31</v>
      </c>
      <c r="C3504" s="3" t="s">
        <v>152</v>
      </c>
      <c r="D3504" s="3" t="s">
        <v>131</v>
      </c>
      <c r="E3504" s="3" t="s">
        <v>66</v>
      </c>
      <c r="F3504" s="3">
        <v>62</v>
      </c>
      <c r="G3504" s="3" t="s">
        <v>34</v>
      </c>
      <c r="H3504" s="3" t="s">
        <v>43</v>
      </c>
      <c r="I3504" s="3" t="s">
        <v>95</v>
      </c>
      <c r="J3504" s="3" t="s">
        <v>56</v>
      </c>
      <c r="K3504" s="3">
        <v>47</v>
      </c>
      <c r="L3504" s="3" t="s">
        <v>151</v>
      </c>
      <c r="M3504" s="3" t="str">
        <f>IF(shopping_behavior_updated[[#This Row],[Subscription Status]]="","desconocido",shopping_behavior_updated[[#This Row],[Subscription Status]])</f>
        <v>No</v>
      </c>
      <c r="N3504" s="3" t="s">
        <v>44</v>
      </c>
      <c r="O3504" s="3" t="s">
        <v>151</v>
      </c>
      <c r="P3504" s="3" t="s">
        <v>151</v>
      </c>
      <c r="Q3504" s="3">
        <v>26</v>
      </c>
      <c r="R3504" s="3" t="s">
        <v>74</v>
      </c>
      <c r="S3504" s="3" t="s">
        <v>57</v>
      </c>
      <c r="T3504" s="3">
        <f>COUNTBLANK(shopping_behavior_updated[Customer ID])</f>
        <v>0</v>
      </c>
      <c r="U3504" s="3">
        <f>IF(IFERROR(VLOOKUP(shopping_behavior_updated[[#This Row],[Customer ID]],A3505:$A$3902,1,FALSE),0),1,0)</f>
        <v>0</v>
      </c>
    </row>
    <row r="3505" spans="1:21" x14ac:dyDescent="0.2">
      <c r="A3505" s="3">
        <v>3504</v>
      </c>
      <c r="B3505" s="3">
        <v>31</v>
      </c>
      <c r="C3505" s="3" t="s">
        <v>152</v>
      </c>
      <c r="D3505" s="3" t="s">
        <v>54</v>
      </c>
      <c r="E3505" s="3" t="s">
        <v>20</v>
      </c>
      <c r="F3505" s="3">
        <v>96</v>
      </c>
      <c r="G3505" s="3" t="s">
        <v>144</v>
      </c>
      <c r="H3505" s="3" t="s">
        <v>43</v>
      </c>
      <c r="I3505" s="3" t="s">
        <v>68</v>
      </c>
      <c r="J3505" s="3" t="s">
        <v>36</v>
      </c>
      <c r="K3505" s="3">
        <v>39</v>
      </c>
      <c r="L3505" s="3" t="s">
        <v>151</v>
      </c>
      <c r="M3505" s="3" t="str">
        <f>IF(shopping_behavior_updated[[#This Row],[Subscription Status]]="","desconocido",shopping_behavior_updated[[#This Row],[Subscription Status]])</f>
        <v>No</v>
      </c>
      <c r="N3505" s="3" t="s">
        <v>37</v>
      </c>
      <c r="O3505" s="3" t="s">
        <v>151</v>
      </c>
      <c r="P3505" s="3" t="s">
        <v>151</v>
      </c>
      <c r="Q3505" s="3">
        <v>39</v>
      </c>
      <c r="R3505" s="3" t="s">
        <v>32</v>
      </c>
      <c r="S3505" s="3" t="s">
        <v>39</v>
      </c>
      <c r="T3505" s="3">
        <f>COUNTBLANK(shopping_behavior_updated[Customer ID])</f>
        <v>0</v>
      </c>
      <c r="U3505" s="3">
        <f>IF(IFERROR(VLOOKUP(shopping_behavior_updated[[#This Row],[Customer ID]],A3506:$A$3902,1,FALSE),0),1,0)</f>
        <v>0</v>
      </c>
    </row>
    <row r="3506" spans="1:21" x14ac:dyDescent="0.2">
      <c r="A3506" s="3">
        <v>3505</v>
      </c>
      <c r="B3506" s="3">
        <v>65</v>
      </c>
      <c r="C3506" s="3" t="s">
        <v>152</v>
      </c>
      <c r="D3506" s="3" t="s">
        <v>65</v>
      </c>
      <c r="E3506" s="3" t="s">
        <v>66</v>
      </c>
      <c r="F3506" s="3">
        <v>41</v>
      </c>
      <c r="G3506" s="3" t="s">
        <v>76</v>
      </c>
      <c r="H3506" s="3" t="s">
        <v>35</v>
      </c>
      <c r="I3506" s="3" t="s">
        <v>82</v>
      </c>
      <c r="J3506" s="3" t="s">
        <v>56</v>
      </c>
      <c r="K3506" s="3">
        <v>4</v>
      </c>
      <c r="L3506" s="3" t="s">
        <v>151</v>
      </c>
      <c r="M3506" s="3" t="str">
        <f>IF(shopping_behavior_updated[[#This Row],[Subscription Status]]="","desconocido",shopping_behavior_updated[[#This Row],[Subscription Status]])</f>
        <v>No</v>
      </c>
      <c r="N3506" s="3" t="s">
        <v>44</v>
      </c>
      <c r="O3506" s="3" t="s">
        <v>151</v>
      </c>
      <c r="P3506" s="3" t="s">
        <v>151</v>
      </c>
      <c r="Q3506" s="3">
        <v>50</v>
      </c>
      <c r="R3506" s="3" t="s">
        <v>27</v>
      </c>
      <c r="S3506" s="3" t="s">
        <v>87</v>
      </c>
      <c r="T3506" s="3">
        <f>COUNTBLANK(shopping_behavior_updated[Customer ID])</f>
        <v>0</v>
      </c>
      <c r="U3506" s="3">
        <f>IF(IFERROR(VLOOKUP(shopping_behavior_updated[[#This Row],[Customer ID]],A3507:$A$3902,1,FALSE),0),1,0)</f>
        <v>0</v>
      </c>
    </row>
    <row r="3507" spans="1:21" x14ac:dyDescent="0.2">
      <c r="A3507" s="3">
        <v>3506</v>
      </c>
      <c r="B3507" s="3">
        <v>48</v>
      </c>
      <c r="C3507" s="3" t="s">
        <v>152</v>
      </c>
      <c r="D3507" s="3" t="s">
        <v>105</v>
      </c>
      <c r="E3507" s="3" t="s">
        <v>66</v>
      </c>
      <c r="F3507" s="3">
        <v>42</v>
      </c>
      <c r="G3507" s="3" t="s">
        <v>115</v>
      </c>
      <c r="H3507" s="3" t="s">
        <v>22</v>
      </c>
      <c r="I3507" s="3" t="s">
        <v>107</v>
      </c>
      <c r="J3507" s="3" t="s">
        <v>24</v>
      </c>
      <c r="K3507" s="3">
        <v>37</v>
      </c>
      <c r="L3507" s="3" t="s">
        <v>151</v>
      </c>
      <c r="M3507" s="3" t="str">
        <f>IF(shopping_behavior_updated[[#This Row],[Subscription Status]]="","desconocido",shopping_behavior_updated[[#This Row],[Subscription Status]])</f>
        <v>No</v>
      </c>
      <c r="N3507" s="3" t="s">
        <v>69</v>
      </c>
      <c r="O3507" s="3" t="s">
        <v>151</v>
      </c>
      <c r="P3507" s="3" t="s">
        <v>151</v>
      </c>
      <c r="Q3507" s="3">
        <v>40</v>
      </c>
      <c r="R3507" s="3" t="s">
        <v>74</v>
      </c>
      <c r="S3507" s="3" t="s">
        <v>96</v>
      </c>
      <c r="T3507" s="3">
        <f>COUNTBLANK(shopping_behavior_updated[Customer ID])</f>
        <v>0</v>
      </c>
      <c r="U3507" s="3">
        <f>IF(IFERROR(VLOOKUP(shopping_behavior_updated[[#This Row],[Customer ID]],A3508:$A$3902,1,FALSE),0),1,0)</f>
        <v>0</v>
      </c>
    </row>
    <row r="3508" spans="1:21" x14ac:dyDescent="0.2">
      <c r="A3508" s="3">
        <v>3507</v>
      </c>
      <c r="B3508" s="3">
        <v>18</v>
      </c>
      <c r="C3508" s="3" t="s">
        <v>152</v>
      </c>
      <c r="D3508" s="3" t="s">
        <v>54</v>
      </c>
      <c r="E3508" s="3" t="s">
        <v>20</v>
      </c>
      <c r="F3508" s="3">
        <v>57</v>
      </c>
      <c r="G3508" s="3" t="s">
        <v>114</v>
      </c>
      <c r="H3508" s="3" t="s">
        <v>22</v>
      </c>
      <c r="I3508" s="3" t="s">
        <v>77</v>
      </c>
      <c r="J3508" s="3" t="s">
        <v>24</v>
      </c>
      <c r="K3508" s="3">
        <v>37</v>
      </c>
      <c r="L3508" s="3" t="s">
        <v>151</v>
      </c>
      <c r="M3508" s="3" t="str">
        <f>IF(shopping_behavior_updated[[#This Row],[Subscription Status]]="","desconocido",shopping_behavior_updated[[#This Row],[Subscription Status]])</f>
        <v>No</v>
      </c>
      <c r="N3508" s="3" t="s">
        <v>69</v>
      </c>
      <c r="O3508" s="3" t="s">
        <v>151</v>
      </c>
      <c r="P3508" s="3" t="s">
        <v>151</v>
      </c>
      <c r="Q3508" s="3">
        <v>12</v>
      </c>
      <c r="R3508" s="3" t="s">
        <v>32</v>
      </c>
      <c r="S3508" s="3" t="s">
        <v>28</v>
      </c>
      <c r="T3508" s="3">
        <f>COUNTBLANK(shopping_behavior_updated[Customer ID])</f>
        <v>0</v>
      </c>
      <c r="U3508" s="3">
        <f>IF(IFERROR(VLOOKUP(shopping_behavior_updated[[#This Row],[Customer ID]],A3509:$A$3902,1,FALSE),0),1,0)</f>
        <v>0</v>
      </c>
    </row>
    <row r="3509" spans="1:21" x14ac:dyDescent="0.2">
      <c r="A3509" s="3">
        <v>3508</v>
      </c>
      <c r="B3509" s="3">
        <v>46</v>
      </c>
      <c r="C3509" s="3" t="s">
        <v>152</v>
      </c>
      <c r="D3509" s="3" t="s">
        <v>65</v>
      </c>
      <c r="E3509" s="3" t="s">
        <v>66</v>
      </c>
      <c r="F3509" s="3">
        <v>65</v>
      </c>
      <c r="G3509" s="3" t="s">
        <v>111</v>
      </c>
      <c r="H3509" s="3" t="s">
        <v>35</v>
      </c>
      <c r="I3509" s="3" t="s">
        <v>72</v>
      </c>
      <c r="J3509" s="3" t="s">
        <v>36</v>
      </c>
      <c r="K3509" s="3">
        <v>42</v>
      </c>
      <c r="L3509" s="3" t="s">
        <v>151</v>
      </c>
      <c r="M3509" s="3" t="str">
        <f>IF(shopping_behavior_updated[[#This Row],[Subscription Status]]="","desconocido",shopping_behavior_updated[[#This Row],[Subscription Status]])</f>
        <v>No</v>
      </c>
      <c r="N3509" s="3" t="s">
        <v>73</v>
      </c>
      <c r="O3509" s="3" t="s">
        <v>151</v>
      </c>
      <c r="P3509" s="3" t="s">
        <v>151</v>
      </c>
      <c r="Q3509" s="3">
        <v>33</v>
      </c>
      <c r="R3509" s="3" t="s">
        <v>38</v>
      </c>
      <c r="S3509" s="3" t="s">
        <v>96</v>
      </c>
      <c r="T3509" s="3">
        <f>COUNTBLANK(shopping_behavior_updated[Customer ID])</f>
        <v>0</v>
      </c>
      <c r="U3509" s="3">
        <f>IF(IFERROR(VLOOKUP(shopping_behavior_updated[[#This Row],[Customer ID]],A3510:$A$3902,1,FALSE),0),1,0)</f>
        <v>0</v>
      </c>
    </row>
    <row r="3510" spans="1:21" x14ac:dyDescent="0.2">
      <c r="A3510" s="3">
        <v>3509</v>
      </c>
      <c r="B3510" s="3">
        <v>52</v>
      </c>
      <c r="C3510" s="3" t="s">
        <v>152</v>
      </c>
      <c r="D3510" s="3" t="s">
        <v>94</v>
      </c>
      <c r="E3510" s="3" t="s">
        <v>20</v>
      </c>
      <c r="F3510" s="3">
        <v>54</v>
      </c>
      <c r="G3510" s="3" t="s">
        <v>137</v>
      </c>
      <c r="H3510" s="3" t="s">
        <v>43</v>
      </c>
      <c r="I3510" s="3" t="s">
        <v>23</v>
      </c>
      <c r="J3510" s="3" t="s">
        <v>56</v>
      </c>
      <c r="K3510" s="3">
        <v>47</v>
      </c>
      <c r="L3510" s="3" t="s">
        <v>151</v>
      </c>
      <c r="M3510" s="3" t="str">
        <f>IF(shopping_behavior_updated[[#This Row],[Subscription Status]]="","desconocido",shopping_behavior_updated[[#This Row],[Subscription Status]])</f>
        <v>No</v>
      </c>
      <c r="N3510" s="3" t="s">
        <v>53</v>
      </c>
      <c r="O3510" s="3" t="s">
        <v>151</v>
      </c>
      <c r="P3510" s="3" t="s">
        <v>151</v>
      </c>
      <c r="Q3510" s="3">
        <v>49</v>
      </c>
      <c r="R3510" s="3" t="s">
        <v>74</v>
      </c>
      <c r="S3510" s="3" t="s">
        <v>39</v>
      </c>
      <c r="T3510" s="3">
        <f>COUNTBLANK(shopping_behavior_updated[Customer ID])</f>
        <v>0</v>
      </c>
      <c r="U3510" s="3">
        <f>IF(IFERROR(VLOOKUP(shopping_behavior_updated[[#This Row],[Customer ID]],A3511:$A$3902,1,FALSE),0),1,0)</f>
        <v>0</v>
      </c>
    </row>
    <row r="3511" spans="1:21" x14ac:dyDescent="0.2">
      <c r="A3511" s="3">
        <v>3510</v>
      </c>
      <c r="B3511" s="3">
        <v>50</v>
      </c>
      <c r="C3511" s="3" t="s">
        <v>152</v>
      </c>
      <c r="D3511" s="3" t="s">
        <v>112</v>
      </c>
      <c r="E3511" s="3" t="s">
        <v>20</v>
      </c>
      <c r="F3511" s="3">
        <v>22</v>
      </c>
      <c r="G3511" s="3" t="s">
        <v>122</v>
      </c>
      <c r="H3511" s="3" t="s">
        <v>22</v>
      </c>
      <c r="I3511" s="3" t="s">
        <v>109</v>
      </c>
      <c r="J3511" s="3" t="s">
        <v>24</v>
      </c>
      <c r="K3511" s="3">
        <v>43</v>
      </c>
      <c r="L3511" s="3" t="s">
        <v>151</v>
      </c>
      <c r="M3511" s="3" t="str">
        <f>IF(shopping_behavior_updated[[#This Row],[Subscription Status]]="","desconocido",shopping_behavior_updated[[#This Row],[Subscription Status]])</f>
        <v>No</v>
      </c>
      <c r="N3511" s="3" t="s">
        <v>44</v>
      </c>
      <c r="O3511" s="3" t="s">
        <v>151</v>
      </c>
      <c r="P3511" s="3" t="s">
        <v>151</v>
      </c>
      <c r="Q3511" s="3">
        <v>43</v>
      </c>
      <c r="R3511" s="3" t="s">
        <v>27</v>
      </c>
      <c r="S3511" s="3" t="s">
        <v>75</v>
      </c>
      <c r="T3511" s="3">
        <f>COUNTBLANK(shopping_behavior_updated[Customer ID])</f>
        <v>0</v>
      </c>
      <c r="U3511" s="3">
        <f>IF(IFERROR(VLOOKUP(shopping_behavior_updated[[#This Row],[Customer ID]],A3512:$A$3902,1,FALSE),0),1,0)</f>
        <v>0</v>
      </c>
    </row>
    <row r="3512" spans="1:21" x14ac:dyDescent="0.2">
      <c r="A3512" s="3">
        <v>3511</v>
      </c>
      <c r="B3512" s="3">
        <v>49</v>
      </c>
      <c r="C3512" s="3" t="s">
        <v>152</v>
      </c>
      <c r="D3512" s="3" t="s">
        <v>49</v>
      </c>
      <c r="E3512" s="3" t="s">
        <v>41</v>
      </c>
      <c r="F3512" s="3">
        <v>96</v>
      </c>
      <c r="G3512" s="3" t="s">
        <v>137</v>
      </c>
      <c r="H3512" s="3" t="s">
        <v>35</v>
      </c>
      <c r="I3512" s="3" t="s">
        <v>120</v>
      </c>
      <c r="J3512" s="3" t="s">
        <v>56</v>
      </c>
      <c r="K3512" s="3">
        <v>49</v>
      </c>
      <c r="L3512" s="3" t="s">
        <v>151</v>
      </c>
      <c r="M3512" s="3" t="str">
        <f>IF(shopping_behavior_updated[[#This Row],[Subscription Status]]="","desconocido",shopping_behavior_updated[[#This Row],[Subscription Status]])</f>
        <v>No</v>
      </c>
      <c r="N3512" s="3" t="s">
        <v>69</v>
      </c>
      <c r="O3512" s="3" t="s">
        <v>151</v>
      </c>
      <c r="P3512" s="3" t="s">
        <v>151</v>
      </c>
      <c r="Q3512" s="3">
        <v>14</v>
      </c>
      <c r="R3512" s="3" t="s">
        <v>27</v>
      </c>
      <c r="S3512" s="3" t="s">
        <v>87</v>
      </c>
      <c r="T3512" s="3">
        <f>COUNTBLANK(shopping_behavior_updated[Customer ID])</f>
        <v>0</v>
      </c>
      <c r="U3512" s="3">
        <f>IF(IFERROR(VLOOKUP(shopping_behavior_updated[[#This Row],[Customer ID]],A3513:$A$3902,1,FALSE),0),1,0)</f>
        <v>0</v>
      </c>
    </row>
    <row r="3513" spans="1:21" x14ac:dyDescent="0.2">
      <c r="A3513" s="3">
        <v>3512</v>
      </c>
      <c r="B3513" s="3">
        <v>69</v>
      </c>
      <c r="C3513" s="3" t="s">
        <v>152</v>
      </c>
      <c r="D3513" s="3" t="s">
        <v>105</v>
      </c>
      <c r="E3513" s="3" t="s">
        <v>66</v>
      </c>
      <c r="F3513" s="3">
        <v>81</v>
      </c>
      <c r="G3513" s="3" t="s">
        <v>90</v>
      </c>
      <c r="H3513" s="3" t="s">
        <v>43</v>
      </c>
      <c r="I3513" s="3" t="s">
        <v>143</v>
      </c>
      <c r="J3513" s="3" t="s">
        <v>52</v>
      </c>
      <c r="K3513" s="3">
        <v>39</v>
      </c>
      <c r="L3513" s="3" t="s">
        <v>151</v>
      </c>
      <c r="M3513" s="3" t="str">
        <f>IF(shopping_behavior_updated[[#This Row],[Subscription Status]]="","desconocido",shopping_behavior_updated[[#This Row],[Subscription Status]])</f>
        <v>No</v>
      </c>
      <c r="N3513" s="3" t="s">
        <v>69</v>
      </c>
      <c r="O3513" s="3" t="s">
        <v>151</v>
      </c>
      <c r="P3513" s="3" t="s">
        <v>151</v>
      </c>
      <c r="Q3513" s="3">
        <v>21</v>
      </c>
      <c r="R3513" s="3" t="s">
        <v>38</v>
      </c>
      <c r="S3513" s="3" t="s">
        <v>96</v>
      </c>
      <c r="T3513" s="3">
        <f>COUNTBLANK(shopping_behavior_updated[Customer ID])</f>
        <v>0</v>
      </c>
      <c r="U3513" s="3">
        <f>IF(IFERROR(VLOOKUP(shopping_behavior_updated[[#This Row],[Customer ID]],A3514:$A$3902,1,FALSE),0),1,0)</f>
        <v>0</v>
      </c>
    </row>
    <row r="3514" spans="1:21" x14ac:dyDescent="0.2">
      <c r="A3514" s="3">
        <v>3513</v>
      </c>
      <c r="B3514" s="3">
        <v>36</v>
      </c>
      <c r="C3514" s="3" t="s">
        <v>152</v>
      </c>
      <c r="D3514" s="3" t="s">
        <v>54</v>
      </c>
      <c r="E3514" s="3" t="s">
        <v>20</v>
      </c>
      <c r="F3514" s="3">
        <v>46</v>
      </c>
      <c r="G3514" s="3" t="s">
        <v>21</v>
      </c>
      <c r="H3514" s="3" t="s">
        <v>43</v>
      </c>
      <c r="I3514" s="3" t="s">
        <v>51</v>
      </c>
      <c r="J3514" s="3" t="s">
        <v>56</v>
      </c>
      <c r="K3514" s="3">
        <v>34</v>
      </c>
      <c r="L3514" s="3" t="s">
        <v>151</v>
      </c>
      <c r="M3514" s="3" t="str">
        <f>IF(shopping_behavior_updated[[#This Row],[Subscription Status]]="","desconocido",shopping_behavior_updated[[#This Row],[Subscription Status]])</f>
        <v>No</v>
      </c>
      <c r="N3514" s="3" t="s">
        <v>37</v>
      </c>
      <c r="O3514" s="3" t="s">
        <v>151</v>
      </c>
      <c r="P3514" s="3" t="s">
        <v>151</v>
      </c>
      <c r="Q3514" s="3">
        <v>31</v>
      </c>
      <c r="R3514" s="3" t="s">
        <v>85</v>
      </c>
      <c r="S3514" s="3" t="s">
        <v>57</v>
      </c>
      <c r="T3514" s="3">
        <f>COUNTBLANK(shopping_behavior_updated[Customer ID])</f>
        <v>0</v>
      </c>
      <c r="U3514" s="3">
        <f>IF(IFERROR(VLOOKUP(shopping_behavior_updated[[#This Row],[Customer ID]],A3515:$A$3902,1,FALSE),0),1,0)</f>
        <v>0</v>
      </c>
    </row>
    <row r="3515" spans="1:21" x14ac:dyDescent="0.2">
      <c r="A3515" s="3">
        <v>3514</v>
      </c>
      <c r="B3515" s="3">
        <v>30</v>
      </c>
      <c r="C3515" s="3" t="s">
        <v>152</v>
      </c>
      <c r="D3515" s="3" t="s">
        <v>19</v>
      </c>
      <c r="E3515" s="3" t="s">
        <v>20</v>
      </c>
      <c r="F3515" s="3">
        <v>74</v>
      </c>
      <c r="G3515" s="3" t="s">
        <v>119</v>
      </c>
      <c r="H3515" s="3" t="s">
        <v>91</v>
      </c>
      <c r="I3515" s="3" t="s">
        <v>60</v>
      </c>
      <c r="J3515" s="3" t="s">
        <v>36</v>
      </c>
      <c r="K3515" s="3">
        <v>42</v>
      </c>
      <c r="L3515" s="3" t="s">
        <v>151</v>
      </c>
      <c r="M3515" s="3" t="str">
        <f>IF(shopping_behavior_updated[[#This Row],[Subscription Status]]="","desconocido",shopping_behavior_updated[[#This Row],[Subscription Status]])</f>
        <v>No</v>
      </c>
      <c r="N3515" s="3" t="s">
        <v>73</v>
      </c>
      <c r="O3515" s="3" t="s">
        <v>151</v>
      </c>
      <c r="P3515" s="3" t="s">
        <v>151</v>
      </c>
      <c r="Q3515" s="3">
        <v>29</v>
      </c>
      <c r="R3515" s="3" t="s">
        <v>38</v>
      </c>
      <c r="S3515" s="3" t="s">
        <v>28</v>
      </c>
      <c r="T3515" s="3">
        <f>COUNTBLANK(shopping_behavior_updated[Customer ID])</f>
        <v>0</v>
      </c>
      <c r="U3515" s="3">
        <f>IF(IFERROR(VLOOKUP(shopping_behavior_updated[[#This Row],[Customer ID]],A3516:$A$3902,1,FALSE),0),1,0)</f>
        <v>0</v>
      </c>
    </row>
    <row r="3516" spans="1:21" x14ac:dyDescent="0.2">
      <c r="A3516" s="3">
        <v>3515</v>
      </c>
      <c r="B3516" s="3">
        <v>25</v>
      </c>
      <c r="C3516" s="3" t="s">
        <v>152</v>
      </c>
      <c r="D3516" s="3" t="s">
        <v>49</v>
      </c>
      <c r="E3516" s="3" t="s">
        <v>41</v>
      </c>
      <c r="F3516" s="3">
        <v>50</v>
      </c>
      <c r="G3516" s="3" t="s">
        <v>141</v>
      </c>
      <c r="H3516" s="3" t="s">
        <v>91</v>
      </c>
      <c r="I3516" s="3" t="s">
        <v>23</v>
      </c>
      <c r="J3516" s="3" t="s">
        <v>24</v>
      </c>
      <c r="K3516" s="3">
        <v>47</v>
      </c>
      <c r="L3516" s="3" t="s">
        <v>151</v>
      </c>
      <c r="M3516" s="3" t="str">
        <f>IF(shopping_behavior_updated[[#This Row],[Subscription Status]]="","desconocido",shopping_behavior_updated[[#This Row],[Subscription Status]])</f>
        <v>No</v>
      </c>
      <c r="N3516" s="3" t="s">
        <v>26</v>
      </c>
      <c r="O3516" s="3" t="s">
        <v>151</v>
      </c>
      <c r="P3516" s="3" t="s">
        <v>151</v>
      </c>
      <c r="Q3516" s="3">
        <v>32</v>
      </c>
      <c r="R3516" s="3" t="s">
        <v>32</v>
      </c>
      <c r="S3516" s="3" t="s">
        <v>87</v>
      </c>
      <c r="T3516" s="3">
        <f>COUNTBLANK(shopping_behavior_updated[Customer ID])</f>
        <v>0</v>
      </c>
      <c r="U3516" s="3">
        <f>IF(IFERROR(VLOOKUP(shopping_behavior_updated[[#This Row],[Customer ID]],A3517:$A$3902,1,FALSE),0),1,0)</f>
        <v>0</v>
      </c>
    </row>
    <row r="3517" spans="1:21" x14ac:dyDescent="0.2">
      <c r="A3517" s="3">
        <v>3516</v>
      </c>
      <c r="B3517" s="3">
        <v>19</v>
      </c>
      <c r="C3517" s="3" t="s">
        <v>152</v>
      </c>
      <c r="D3517" s="3" t="s">
        <v>80</v>
      </c>
      <c r="E3517" s="3" t="s">
        <v>20</v>
      </c>
      <c r="F3517" s="3">
        <v>80</v>
      </c>
      <c r="G3517" s="3" t="s">
        <v>146</v>
      </c>
      <c r="H3517" s="3" t="s">
        <v>91</v>
      </c>
      <c r="I3517" s="3" t="s">
        <v>60</v>
      </c>
      <c r="J3517" s="3" t="s">
        <v>24</v>
      </c>
      <c r="K3517" s="3">
        <v>4</v>
      </c>
      <c r="L3517" s="3" t="s">
        <v>151</v>
      </c>
      <c r="M3517" s="3" t="str">
        <f>IF(shopping_behavior_updated[[#This Row],[Subscription Status]]="","desconocido",shopping_behavior_updated[[#This Row],[Subscription Status]])</f>
        <v>No</v>
      </c>
      <c r="N3517" s="3" t="s">
        <v>44</v>
      </c>
      <c r="O3517" s="3" t="s">
        <v>151</v>
      </c>
      <c r="P3517" s="3" t="s">
        <v>151</v>
      </c>
      <c r="Q3517" s="3">
        <v>16</v>
      </c>
      <c r="R3517" s="3" t="s">
        <v>85</v>
      </c>
      <c r="S3517" s="3" t="s">
        <v>75</v>
      </c>
      <c r="T3517" s="3">
        <f>COUNTBLANK(shopping_behavior_updated[Customer ID])</f>
        <v>0</v>
      </c>
      <c r="U3517" s="3">
        <f>IF(IFERROR(VLOOKUP(shopping_behavior_updated[[#This Row],[Customer ID]],A3518:$A$3902,1,FALSE),0),1,0)</f>
        <v>0</v>
      </c>
    </row>
    <row r="3518" spans="1:21" x14ac:dyDescent="0.2">
      <c r="A3518" s="3">
        <v>3517</v>
      </c>
      <c r="B3518" s="3">
        <v>34</v>
      </c>
      <c r="C3518" s="3" t="s">
        <v>152</v>
      </c>
      <c r="D3518" s="3" t="s">
        <v>136</v>
      </c>
      <c r="E3518" s="3" t="s">
        <v>41</v>
      </c>
      <c r="F3518" s="3">
        <v>56</v>
      </c>
      <c r="G3518" s="3" t="s">
        <v>130</v>
      </c>
      <c r="H3518" s="3" t="s">
        <v>35</v>
      </c>
      <c r="I3518" s="3" t="s">
        <v>51</v>
      </c>
      <c r="J3518" s="3" t="s">
        <v>52</v>
      </c>
      <c r="K3518" s="3">
        <v>4</v>
      </c>
      <c r="L3518" s="3" t="s">
        <v>151</v>
      </c>
      <c r="M3518" s="3" t="str">
        <f>IF(shopping_behavior_updated[[#This Row],[Subscription Status]]="","desconocido",shopping_behavior_updated[[#This Row],[Subscription Status]])</f>
        <v>No</v>
      </c>
      <c r="N3518" s="3" t="s">
        <v>37</v>
      </c>
      <c r="O3518" s="3" t="s">
        <v>151</v>
      </c>
      <c r="P3518" s="3" t="s">
        <v>151</v>
      </c>
      <c r="Q3518" s="3">
        <v>38</v>
      </c>
      <c r="R3518" s="3" t="s">
        <v>45</v>
      </c>
      <c r="S3518" s="3" t="s">
        <v>75</v>
      </c>
      <c r="T3518" s="3">
        <f>COUNTBLANK(shopping_behavior_updated[Customer ID])</f>
        <v>0</v>
      </c>
      <c r="U3518" s="3">
        <f>IF(IFERROR(VLOOKUP(shopping_behavior_updated[[#This Row],[Customer ID]],A3519:$A$3902,1,FALSE),0),1,0)</f>
        <v>0</v>
      </c>
    </row>
    <row r="3519" spans="1:21" x14ac:dyDescent="0.2">
      <c r="A3519" s="3">
        <v>3518</v>
      </c>
      <c r="B3519" s="3">
        <v>29</v>
      </c>
      <c r="C3519" s="3" t="s">
        <v>152</v>
      </c>
      <c r="D3519" s="3" t="s">
        <v>86</v>
      </c>
      <c r="E3519" s="3" t="s">
        <v>20</v>
      </c>
      <c r="F3519" s="3">
        <v>69</v>
      </c>
      <c r="G3519" s="3" t="s">
        <v>121</v>
      </c>
      <c r="H3519" s="3" t="s">
        <v>43</v>
      </c>
      <c r="I3519" s="3" t="s">
        <v>120</v>
      </c>
      <c r="J3519" s="3" t="s">
        <v>24</v>
      </c>
      <c r="K3519" s="3">
        <v>31</v>
      </c>
      <c r="L3519" s="3" t="s">
        <v>151</v>
      </c>
      <c r="M3519" s="3" t="str">
        <f>IF(shopping_behavior_updated[[#This Row],[Subscription Status]]="","desconocido",shopping_behavior_updated[[#This Row],[Subscription Status]])</f>
        <v>No</v>
      </c>
      <c r="N3519" s="3" t="s">
        <v>44</v>
      </c>
      <c r="O3519" s="3" t="s">
        <v>151</v>
      </c>
      <c r="P3519" s="3" t="s">
        <v>151</v>
      </c>
      <c r="Q3519" s="3">
        <v>34</v>
      </c>
      <c r="R3519" s="3" t="s">
        <v>85</v>
      </c>
      <c r="S3519" s="3" t="s">
        <v>96</v>
      </c>
      <c r="T3519" s="3">
        <f>COUNTBLANK(shopping_behavior_updated[Customer ID])</f>
        <v>0</v>
      </c>
      <c r="U3519" s="3">
        <f>IF(IFERROR(VLOOKUP(shopping_behavior_updated[[#This Row],[Customer ID]],A3520:$A$3902,1,FALSE),0),1,0)</f>
        <v>0</v>
      </c>
    </row>
    <row r="3520" spans="1:21" x14ac:dyDescent="0.2">
      <c r="A3520" s="3">
        <v>3519</v>
      </c>
      <c r="B3520" s="3">
        <v>50</v>
      </c>
      <c r="C3520" s="3" t="s">
        <v>152</v>
      </c>
      <c r="D3520" s="3" t="s">
        <v>54</v>
      </c>
      <c r="E3520" s="3" t="s">
        <v>20</v>
      </c>
      <c r="F3520" s="3">
        <v>97</v>
      </c>
      <c r="G3520" s="3" t="s">
        <v>111</v>
      </c>
      <c r="H3520" s="3" t="s">
        <v>43</v>
      </c>
      <c r="I3520" s="3" t="s">
        <v>93</v>
      </c>
      <c r="J3520" s="3" t="s">
        <v>36</v>
      </c>
      <c r="K3520" s="3">
        <v>42</v>
      </c>
      <c r="L3520" s="3" t="s">
        <v>151</v>
      </c>
      <c r="M3520" s="3" t="str">
        <f>IF(shopping_behavior_updated[[#This Row],[Subscription Status]]="","desconocido",shopping_behavior_updated[[#This Row],[Subscription Status]])</f>
        <v>No</v>
      </c>
      <c r="N3520" s="3" t="s">
        <v>53</v>
      </c>
      <c r="O3520" s="3" t="s">
        <v>151</v>
      </c>
      <c r="P3520" s="3" t="s">
        <v>151</v>
      </c>
      <c r="Q3520" s="3">
        <v>30</v>
      </c>
      <c r="R3520" s="3" t="s">
        <v>45</v>
      </c>
      <c r="S3520" s="3" t="s">
        <v>57</v>
      </c>
      <c r="T3520" s="3">
        <f>COUNTBLANK(shopping_behavior_updated[Customer ID])</f>
        <v>0</v>
      </c>
      <c r="U3520" s="3">
        <f>IF(IFERROR(VLOOKUP(shopping_behavior_updated[[#This Row],[Customer ID]],A3521:$A$3902,1,FALSE),0),1,0)</f>
        <v>0</v>
      </c>
    </row>
    <row r="3521" spans="1:21" x14ac:dyDescent="0.2">
      <c r="A3521" s="3">
        <v>3520</v>
      </c>
      <c r="B3521" s="3">
        <v>31</v>
      </c>
      <c r="C3521" s="3" t="s">
        <v>152</v>
      </c>
      <c r="D3521" s="3" t="s">
        <v>58</v>
      </c>
      <c r="E3521" s="3" t="s">
        <v>20</v>
      </c>
      <c r="F3521" s="3">
        <v>66</v>
      </c>
      <c r="G3521" s="3" t="s">
        <v>149</v>
      </c>
      <c r="H3521" s="3" t="s">
        <v>43</v>
      </c>
      <c r="I3521" s="3" t="s">
        <v>51</v>
      </c>
      <c r="J3521" s="3" t="s">
        <v>24</v>
      </c>
      <c r="K3521" s="3">
        <v>37</v>
      </c>
      <c r="L3521" s="3" t="s">
        <v>151</v>
      </c>
      <c r="M3521" s="3" t="str">
        <f>IF(shopping_behavior_updated[[#This Row],[Subscription Status]]="","desconocido",shopping_behavior_updated[[#This Row],[Subscription Status]])</f>
        <v>No</v>
      </c>
      <c r="N3521" s="3" t="s">
        <v>44</v>
      </c>
      <c r="O3521" s="3" t="s">
        <v>151</v>
      </c>
      <c r="P3521" s="3" t="s">
        <v>151</v>
      </c>
      <c r="Q3521" s="3">
        <v>14</v>
      </c>
      <c r="R3521" s="3" t="s">
        <v>74</v>
      </c>
      <c r="S3521" s="3" t="s">
        <v>28</v>
      </c>
      <c r="T3521" s="3">
        <f>COUNTBLANK(shopping_behavior_updated[Customer ID])</f>
        <v>0</v>
      </c>
      <c r="U3521" s="3">
        <f>IF(IFERROR(VLOOKUP(shopping_behavior_updated[[#This Row],[Customer ID]],A3522:$A$3902,1,FALSE),0),1,0)</f>
        <v>0</v>
      </c>
    </row>
    <row r="3522" spans="1:21" x14ac:dyDescent="0.2">
      <c r="A3522" s="3">
        <v>3521</v>
      </c>
      <c r="B3522" s="3">
        <v>41</v>
      </c>
      <c r="C3522" s="3" t="s">
        <v>152</v>
      </c>
      <c r="D3522" s="3" t="s">
        <v>123</v>
      </c>
      <c r="E3522" s="3" t="s">
        <v>66</v>
      </c>
      <c r="F3522" s="3">
        <v>70</v>
      </c>
      <c r="G3522" s="3" t="s">
        <v>141</v>
      </c>
      <c r="H3522" s="3" t="s">
        <v>35</v>
      </c>
      <c r="I3522" s="3" t="s">
        <v>109</v>
      </c>
      <c r="J3522" s="3" t="s">
        <v>36</v>
      </c>
      <c r="K3522" s="3">
        <v>31</v>
      </c>
      <c r="L3522" s="3" t="s">
        <v>151</v>
      </c>
      <c r="M3522" s="3" t="str">
        <f>IF(shopping_behavior_updated[[#This Row],[Subscription Status]]="","desconocido",shopping_behavior_updated[[#This Row],[Subscription Status]])</f>
        <v>No</v>
      </c>
      <c r="N3522" s="3" t="s">
        <v>26</v>
      </c>
      <c r="O3522" s="3" t="s">
        <v>151</v>
      </c>
      <c r="P3522" s="3" t="s">
        <v>151</v>
      </c>
      <c r="Q3522" s="3">
        <v>33</v>
      </c>
      <c r="R3522" s="3" t="s">
        <v>74</v>
      </c>
      <c r="S3522" s="3" t="s">
        <v>87</v>
      </c>
      <c r="T3522" s="3">
        <f>COUNTBLANK(shopping_behavior_updated[Customer ID])</f>
        <v>0</v>
      </c>
      <c r="U3522" s="3">
        <f>IF(IFERROR(VLOOKUP(shopping_behavior_updated[[#This Row],[Customer ID]],A3523:$A$3902,1,FALSE),0),1,0)</f>
        <v>0</v>
      </c>
    </row>
    <row r="3523" spans="1:21" x14ac:dyDescent="0.2">
      <c r="A3523" s="3">
        <v>3522</v>
      </c>
      <c r="B3523" s="3">
        <v>52</v>
      </c>
      <c r="C3523" s="3" t="s">
        <v>152</v>
      </c>
      <c r="D3523" s="3" t="s">
        <v>70</v>
      </c>
      <c r="E3523" s="3" t="s">
        <v>41</v>
      </c>
      <c r="F3523" s="3">
        <v>50</v>
      </c>
      <c r="G3523" s="3" t="s">
        <v>127</v>
      </c>
      <c r="H3523" s="3" t="s">
        <v>43</v>
      </c>
      <c r="I3523" s="3" t="s">
        <v>68</v>
      </c>
      <c r="J3523" s="3" t="s">
        <v>24</v>
      </c>
      <c r="K3523" s="3">
        <v>37</v>
      </c>
      <c r="L3523" s="3" t="s">
        <v>151</v>
      </c>
      <c r="M3523" s="3" t="str">
        <f>IF(shopping_behavior_updated[[#This Row],[Subscription Status]]="","desconocido",shopping_behavior_updated[[#This Row],[Subscription Status]])</f>
        <v>No</v>
      </c>
      <c r="N3523" s="3" t="s">
        <v>73</v>
      </c>
      <c r="O3523" s="3" t="s">
        <v>151</v>
      </c>
      <c r="P3523" s="3" t="s">
        <v>151</v>
      </c>
      <c r="Q3523" s="3">
        <v>35</v>
      </c>
      <c r="R3523" s="3" t="s">
        <v>27</v>
      </c>
      <c r="S3523" s="3" t="s">
        <v>39</v>
      </c>
      <c r="T3523" s="3">
        <f>COUNTBLANK(shopping_behavior_updated[Customer ID])</f>
        <v>0</v>
      </c>
      <c r="U3523" s="3">
        <f>IF(IFERROR(VLOOKUP(shopping_behavior_updated[[#This Row],[Customer ID]],A3524:$A$3902,1,FALSE),0),1,0)</f>
        <v>0</v>
      </c>
    </row>
    <row r="3524" spans="1:21" x14ac:dyDescent="0.2">
      <c r="A3524" s="3">
        <v>3523</v>
      </c>
      <c r="B3524" s="3">
        <v>27</v>
      </c>
      <c r="C3524" s="3" t="s">
        <v>152</v>
      </c>
      <c r="D3524" s="3" t="s">
        <v>94</v>
      </c>
      <c r="E3524" s="3" t="s">
        <v>20</v>
      </c>
      <c r="F3524" s="3">
        <v>85</v>
      </c>
      <c r="G3524" s="3" t="s">
        <v>126</v>
      </c>
      <c r="H3524" s="3" t="s">
        <v>43</v>
      </c>
      <c r="I3524" s="3" t="s">
        <v>133</v>
      </c>
      <c r="J3524" s="3" t="s">
        <v>36</v>
      </c>
      <c r="K3524" s="3">
        <v>32</v>
      </c>
      <c r="L3524" s="3" t="s">
        <v>151</v>
      </c>
      <c r="M3524" s="3" t="str">
        <f>IF(shopping_behavior_updated[[#This Row],[Subscription Status]]="","desconocido",shopping_behavior_updated[[#This Row],[Subscription Status]])</f>
        <v>No</v>
      </c>
      <c r="N3524" s="3" t="s">
        <v>73</v>
      </c>
      <c r="O3524" s="3" t="s">
        <v>151</v>
      </c>
      <c r="P3524" s="3" t="s">
        <v>151</v>
      </c>
      <c r="Q3524" s="3">
        <v>13</v>
      </c>
      <c r="R3524" s="3" t="s">
        <v>32</v>
      </c>
      <c r="S3524" s="3" t="s">
        <v>57</v>
      </c>
      <c r="T3524" s="3">
        <f>COUNTBLANK(shopping_behavior_updated[Customer ID])</f>
        <v>0</v>
      </c>
      <c r="U3524" s="3">
        <f>IF(IFERROR(VLOOKUP(shopping_behavior_updated[[#This Row],[Customer ID]],A3525:$A$3902,1,FALSE),0),1,0)</f>
        <v>0</v>
      </c>
    </row>
    <row r="3525" spans="1:21" x14ac:dyDescent="0.2">
      <c r="A3525" s="3">
        <v>3524</v>
      </c>
      <c r="B3525" s="3">
        <v>49</v>
      </c>
      <c r="C3525" s="3" t="s">
        <v>152</v>
      </c>
      <c r="D3525" s="3" t="s">
        <v>131</v>
      </c>
      <c r="E3525" s="3" t="s">
        <v>66</v>
      </c>
      <c r="F3525" s="3">
        <v>59</v>
      </c>
      <c r="G3525" s="3" t="s">
        <v>106</v>
      </c>
      <c r="H3525" s="3" t="s">
        <v>43</v>
      </c>
      <c r="I3525" s="3" t="s">
        <v>108</v>
      </c>
      <c r="J3525" s="3" t="s">
        <v>52</v>
      </c>
      <c r="K3525" s="3">
        <v>28</v>
      </c>
      <c r="L3525" s="3" t="s">
        <v>151</v>
      </c>
      <c r="M3525" s="3" t="str">
        <f>IF(shopping_behavior_updated[[#This Row],[Subscription Status]]="","desconocido",shopping_behavior_updated[[#This Row],[Subscription Status]])</f>
        <v>No</v>
      </c>
      <c r="N3525" s="3" t="s">
        <v>53</v>
      </c>
      <c r="O3525" s="3" t="s">
        <v>151</v>
      </c>
      <c r="P3525" s="3" t="s">
        <v>151</v>
      </c>
      <c r="Q3525" s="3">
        <v>30</v>
      </c>
      <c r="R3525" s="3" t="s">
        <v>32</v>
      </c>
      <c r="S3525" s="3" t="s">
        <v>28</v>
      </c>
      <c r="T3525" s="3">
        <f>COUNTBLANK(shopping_behavior_updated[Customer ID])</f>
        <v>0</v>
      </c>
      <c r="U3525" s="3">
        <f>IF(IFERROR(VLOOKUP(shopping_behavior_updated[[#This Row],[Customer ID]],A3526:$A$3902,1,FALSE),0),1,0)</f>
        <v>0</v>
      </c>
    </row>
    <row r="3526" spans="1:21" x14ac:dyDescent="0.2">
      <c r="A3526" s="3">
        <v>3525</v>
      </c>
      <c r="B3526" s="3">
        <v>69</v>
      </c>
      <c r="C3526" s="3" t="s">
        <v>152</v>
      </c>
      <c r="D3526" s="3" t="s">
        <v>94</v>
      </c>
      <c r="E3526" s="3" t="s">
        <v>20</v>
      </c>
      <c r="F3526" s="3">
        <v>74</v>
      </c>
      <c r="G3526" s="3" t="s">
        <v>150</v>
      </c>
      <c r="H3526" s="3" t="s">
        <v>22</v>
      </c>
      <c r="I3526" s="3" t="s">
        <v>64</v>
      </c>
      <c r="J3526" s="3" t="s">
        <v>52</v>
      </c>
      <c r="K3526" s="3">
        <v>29</v>
      </c>
      <c r="L3526" s="3" t="s">
        <v>151</v>
      </c>
      <c r="M3526" s="3" t="str">
        <f>IF(shopping_behavior_updated[[#This Row],[Subscription Status]]="","desconocido",shopping_behavior_updated[[#This Row],[Subscription Status]])</f>
        <v>No</v>
      </c>
      <c r="N3526" s="3" t="s">
        <v>37</v>
      </c>
      <c r="O3526" s="3" t="s">
        <v>151</v>
      </c>
      <c r="P3526" s="3" t="s">
        <v>151</v>
      </c>
      <c r="Q3526" s="3">
        <v>30</v>
      </c>
      <c r="R3526" s="3" t="s">
        <v>38</v>
      </c>
      <c r="S3526" s="3" t="s">
        <v>87</v>
      </c>
      <c r="T3526" s="3">
        <f>COUNTBLANK(shopping_behavior_updated[Customer ID])</f>
        <v>0</v>
      </c>
      <c r="U3526" s="3">
        <f>IF(IFERROR(VLOOKUP(shopping_behavior_updated[[#This Row],[Customer ID]],A3527:$A$3902,1,FALSE),0),1,0)</f>
        <v>0</v>
      </c>
    </row>
    <row r="3527" spans="1:21" x14ac:dyDescent="0.2">
      <c r="A3527" s="3">
        <v>3526</v>
      </c>
      <c r="B3527" s="3">
        <v>45</v>
      </c>
      <c r="C3527" s="3" t="s">
        <v>152</v>
      </c>
      <c r="D3527" s="3" t="s">
        <v>88</v>
      </c>
      <c r="E3527" s="3" t="s">
        <v>66</v>
      </c>
      <c r="F3527" s="3">
        <v>38</v>
      </c>
      <c r="G3527" s="3" t="s">
        <v>50</v>
      </c>
      <c r="H3527" s="3" t="s">
        <v>22</v>
      </c>
      <c r="I3527" s="3" t="s">
        <v>77</v>
      </c>
      <c r="J3527" s="3" t="s">
        <v>24</v>
      </c>
      <c r="K3527" s="3">
        <v>35</v>
      </c>
      <c r="L3527" s="3" t="s">
        <v>151</v>
      </c>
      <c r="M3527" s="3" t="str">
        <f>IF(shopping_behavior_updated[[#This Row],[Subscription Status]]="","desconocido",shopping_behavior_updated[[#This Row],[Subscription Status]])</f>
        <v>No</v>
      </c>
      <c r="N3527" s="3" t="s">
        <v>53</v>
      </c>
      <c r="O3527" s="3" t="s">
        <v>151</v>
      </c>
      <c r="P3527" s="3" t="s">
        <v>151</v>
      </c>
      <c r="Q3527" s="3">
        <v>47</v>
      </c>
      <c r="R3527" s="3" t="s">
        <v>74</v>
      </c>
      <c r="S3527" s="3" t="s">
        <v>48</v>
      </c>
      <c r="T3527" s="3">
        <f>COUNTBLANK(shopping_behavior_updated[Customer ID])</f>
        <v>0</v>
      </c>
      <c r="U3527" s="3">
        <f>IF(IFERROR(VLOOKUP(shopping_behavior_updated[[#This Row],[Customer ID]],A3528:$A$3902,1,FALSE),0),1,0)</f>
        <v>0</v>
      </c>
    </row>
    <row r="3528" spans="1:21" x14ac:dyDescent="0.2">
      <c r="A3528" s="3">
        <v>3527</v>
      </c>
      <c r="B3528" s="3">
        <v>20</v>
      </c>
      <c r="C3528" s="3" t="s">
        <v>152</v>
      </c>
      <c r="D3528" s="3" t="s">
        <v>29</v>
      </c>
      <c r="E3528" s="3" t="s">
        <v>20</v>
      </c>
      <c r="F3528" s="3">
        <v>99</v>
      </c>
      <c r="G3528" s="3" t="s">
        <v>34</v>
      </c>
      <c r="H3528" s="3" t="s">
        <v>43</v>
      </c>
      <c r="I3528" s="3" t="s">
        <v>77</v>
      </c>
      <c r="J3528" s="3" t="s">
        <v>36</v>
      </c>
      <c r="K3528" s="3">
        <v>38</v>
      </c>
      <c r="L3528" s="3" t="s">
        <v>151</v>
      </c>
      <c r="M3528" s="3" t="str">
        <f>IF(shopping_behavior_updated[[#This Row],[Subscription Status]]="","desconocido",shopping_behavior_updated[[#This Row],[Subscription Status]])</f>
        <v>No</v>
      </c>
      <c r="N3528" s="3" t="s">
        <v>26</v>
      </c>
      <c r="O3528" s="3" t="s">
        <v>151</v>
      </c>
      <c r="P3528" s="3" t="s">
        <v>151</v>
      </c>
      <c r="Q3528" s="3">
        <v>1</v>
      </c>
      <c r="R3528" s="3" t="s">
        <v>45</v>
      </c>
      <c r="S3528" s="3" t="s">
        <v>96</v>
      </c>
      <c r="T3528" s="3">
        <f>COUNTBLANK(shopping_behavior_updated[Customer ID])</f>
        <v>0</v>
      </c>
      <c r="U3528" s="3">
        <f>IF(IFERROR(VLOOKUP(shopping_behavior_updated[[#This Row],[Customer ID]],A3529:$A$3902,1,FALSE),0),1,0)</f>
        <v>0</v>
      </c>
    </row>
    <row r="3529" spans="1:21" x14ac:dyDescent="0.2">
      <c r="A3529" s="3">
        <v>3528</v>
      </c>
      <c r="B3529" s="3">
        <v>25</v>
      </c>
      <c r="C3529" s="3" t="s">
        <v>152</v>
      </c>
      <c r="D3529" s="3" t="s">
        <v>19</v>
      </c>
      <c r="E3529" s="3" t="s">
        <v>20</v>
      </c>
      <c r="F3529" s="3">
        <v>97</v>
      </c>
      <c r="G3529" s="3" t="s">
        <v>148</v>
      </c>
      <c r="H3529" s="3" t="s">
        <v>35</v>
      </c>
      <c r="I3529" s="3" t="s">
        <v>60</v>
      </c>
      <c r="J3529" s="3" t="s">
        <v>36</v>
      </c>
      <c r="K3529" s="3">
        <v>47</v>
      </c>
      <c r="L3529" s="3" t="s">
        <v>151</v>
      </c>
      <c r="M3529" s="3" t="str">
        <f>IF(shopping_behavior_updated[[#This Row],[Subscription Status]]="","desconocido",shopping_behavior_updated[[#This Row],[Subscription Status]])</f>
        <v>No</v>
      </c>
      <c r="N3529" s="3" t="s">
        <v>37</v>
      </c>
      <c r="O3529" s="3" t="s">
        <v>151</v>
      </c>
      <c r="P3529" s="3" t="s">
        <v>151</v>
      </c>
      <c r="Q3529" s="3">
        <v>1</v>
      </c>
      <c r="R3529" s="3" t="s">
        <v>32</v>
      </c>
      <c r="S3529" s="3" t="s">
        <v>39</v>
      </c>
      <c r="T3529" s="3">
        <f>COUNTBLANK(shopping_behavior_updated[Customer ID])</f>
        <v>0</v>
      </c>
      <c r="U3529" s="3">
        <f>IF(IFERROR(VLOOKUP(shopping_behavior_updated[[#This Row],[Customer ID]],A3530:$A$3902,1,FALSE),0),1,0)</f>
        <v>0</v>
      </c>
    </row>
    <row r="3530" spans="1:21" x14ac:dyDescent="0.2">
      <c r="A3530" s="3">
        <v>3529</v>
      </c>
      <c r="B3530" s="3">
        <v>38</v>
      </c>
      <c r="C3530" s="3" t="s">
        <v>152</v>
      </c>
      <c r="D3530" s="3" t="s">
        <v>118</v>
      </c>
      <c r="E3530" s="3" t="s">
        <v>66</v>
      </c>
      <c r="F3530" s="3">
        <v>67</v>
      </c>
      <c r="G3530" s="3" t="s">
        <v>30</v>
      </c>
      <c r="H3530" s="3" t="s">
        <v>22</v>
      </c>
      <c r="I3530" s="3" t="s">
        <v>23</v>
      </c>
      <c r="J3530" s="3" t="s">
        <v>52</v>
      </c>
      <c r="K3530" s="3">
        <v>45</v>
      </c>
      <c r="L3530" s="3" t="s">
        <v>151</v>
      </c>
      <c r="M3530" s="3" t="str">
        <f>IF(shopping_behavior_updated[[#This Row],[Subscription Status]]="","desconocido",shopping_behavior_updated[[#This Row],[Subscription Status]])</f>
        <v>No</v>
      </c>
      <c r="N3530" s="3" t="s">
        <v>37</v>
      </c>
      <c r="O3530" s="3" t="s">
        <v>151</v>
      </c>
      <c r="P3530" s="3" t="s">
        <v>151</v>
      </c>
      <c r="Q3530" s="3">
        <v>33</v>
      </c>
      <c r="R3530" s="3" t="s">
        <v>45</v>
      </c>
      <c r="S3530" s="3" t="s">
        <v>48</v>
      </c>
      <c r="T3530" s="3">
        <f>COUNTBLANK(shopping_behavior_updated[Customer ID])</f>
        <v>0</v>
      </c>
      <c r="U3530" s="3">
        <f>IF(IFERROR(VLOOKUP(shopping_behavior_updated[[#This Row],[Customer ID]],A3531:$A$3902,1,FALSE),0),1,0)</f>
        <v>0</v>
      </c>
    </row>
    <row r="3531" spans="1:21" x14ac:dyDescent="0.2">
      <c r="A3531" s="3">
        <v>3530</v>
      </c>
      <c r="B3531" s="3">
        <v>55</v>
      </c>
      <c r="C3531" s="3" t="s">
        <v>152</v>
      </c>
      <c r="D3531" s="3" t="s">
        <v>112</v>
      </c>
      <c r="E3531" s="3" t="s">
        <v>20</v>
      </c>
      <c r="F3531" s="3">
        <v>20</v>
      </c>
      <c r="G3531" s="3" t="s">
        <v>55</v>
      </c>
      <c r="H3531" s="3" t="s">
        <v>35</v>
      </c>
      <c r="I3531" s="3" t="s">
        <v>31</v>
      </c>
      <c r="J3531" s="3" t="s">
        <v>24</v>
      </c>
      <c r="K3531" s="3">
        <v>39</v>
      </c>
      <c r="L3531" s="3" t="s">
        <v>151</v>
      </c>
      <c r="M3531" s="3" t="str">
        <f>IF(shopping_behavior_updated[[#This Row],[Subscription Status]]="","desconocido",shopping_behavior_updated[[#This Row],[Subscription Status]])</f>
        <v>No</v>
      </c>
      <c r="N3531" s="3" t="s">
        <v>44</v>
      </c>
      <c r="O3531" s="3" t="s">
        <v>151</v>
      </c>
      <c r="P3531" s="3" t="s">
        <v>151</v>
      </c>
      <c r="Q3531" s="3">
        <v>43</v>
      </c>
      <c r="R3531" s="3" t="s">
        <v>74</v>
      </c>
      <c r="S3531" s="3" t="s">
        <v>39</v>
      </c>
      <c r="T3531" s="3">
        <f>COUNTBLANK(shopping_behavior_updated[Customer ID])</f>
        <v>0</v>
      </c>
      <c r="U3531" s="3">
        <f>IF(IFERROR(VLOOKUP(shopping_behavior_updated[[#This Row],[Customer ID]],A3532:$A$3902,1,FALSE),0),1,0)</f>
        <v>0</v>
      </c>
    </row>
    <row r="3532" spans="1:21" x14ac:dyDescent="0.2">
      <c r="A3532" s="3">
        <v>3531</v>
      </c>
      <c r="B3532" s="3">
        <v>62</v>
      </c>
      <c r="C3532" s="3" t="s">
        <v>152</v>
      </c>
      <c r="D3532" s="3" t="s">
        <v>88</v>
      </c>
      <c r="E3532" s="3" t="s">
        <v>66</v>
      </c>
      <c r="F3532" s="3">
        <v>45</v>
      </c>
      <c r="G3532" s="3" t="s">
        <v>100</v>
      </c>
      <c r="H3532" s="3" t="s">
        <v>22</v>
      </c>
      <c r="I3532" s="3" t="s">
        <v>93</v>
      </c>
      <c r="J3532" s="3" t="s">
        <v>36</v>
      </c>
      <c r="K3532" s="3">
        <v>34</v>
      </c>
      <c r="L3532" s="3" t="s">
        <v>151</v>
      </c>
      <c r="M3532" s="3" t="str">
        <f>IF(shopping_behavior_updated[[#This Row],[Subscription Status]]="","desconocido",shopping_behavior_updated[[#This Row],[Subscription Status]])</f>
        <v>No</v>
      </c>
      <c r="N3532" s="3" t="s">
        <v>26</v>
      </c>
      <c r="O3532" s="3" t="s">
        <v>151</v>
      </c>
      <c r="P3532" s="3" t="s">
        <v>151</v>
      </c>
      <c r="Q3532" s="3">
        <v>37</v>
      </c>
      <c r="R3532" s="3" t="s">
        <v>45</v>
      </c>
      <c r="S3532" s="3" t="s">
        <v>39</v>
      </c>
      <c r="T3532" s="3">
        <f>COUNTBLANK(shopping_behavior_updated[Customer ID])</f>
        <v>0</v>
      </c>
      <c r="U3532" s="3">
        <f>IF(IFERROR(VLOOKUP(shopping_behavior_updated[[#This Row],[Customer ID]],A3533:$A$3902,1,FALSE),0),1,0)</f>
        <v>0</v>
      </c>
    </row>
    <row r="3533" spans="1:21" x14ac:dyDescent="0.2">
      <c r="A3533" s="3">
        <v>3532</v>
      </c>
      <c r="B3533" s="3">
        <v>54</v>
      </c>
      <c r="C3533" s="3" t="s">
        <v>152</v>
      </c>
      <c r="D3533" s="3" t="s">
        <v>70</v>
      </c>
      <c r="E3533" s="3" t="s">
        <v>41</v>
      </c>
      <c r="F3533" s="3">
        <v>52</v>
      </c>
      <c r="G3533" s="3" t="s">
        <v>113</v>
      </c>
      <c r="H3533" s="3" t="s">
        <v>91</v>
      </c>
      <c r="I3533" s="3" t="s">
        <v>82</v>
      </c>
      <c r="J3533" s="3" t="s">
        <v>24</v>
      </c>
      <c r="K3533" s="3">
        <v>46</v>
      </c>
      <c r="L3533" s="3" t="s">
        <v>151</v>
      </c>
      <c r="M3533" s="3" t="str">
        <f>IF(shopping_behavior_updated[[#This Row],[Subscription Status]]="","desconocido",shopping_behavior_updated[[#This Row],[Subscription Status]])</f>
        <v>No</v>
      </c>
      <c r="N3533" s="3" t="s">
        <v>69</v>
      </c>
      <c r="O3533" s="3" t="s">
        <v>151</v>
      </c>
      <c r="P3533" s="3" t="s">
        <v>151</v>
      </c>
      <c r="Q3533" s="3">
        <v>23</v>
      </c>
      <c r="R3533" s="3" t="s">
        <v>32</v>
      </c>
      <c r="S3533" s="3" t="s">
        <v>57</v>
      </c>
      <c r="T3533" s="3">
        <f>COUNTBLANK(shopping_behavior_updated[Customer ID])</f>
        <v>0</v>
      </c>
      <c r="U3533" s="3">
        <f>IF(IFERROR(VLOOKUP(shopping_behavior_updated[[#This Row],[Customer ID]],A3534:$A$3902,1,FALSE),0),1,0)</f>
        <v>0</v>
      </c>
    </row>
    <row r="3534" spans="1:21" x14ac:dyDescent="0.2">
      <c r="A3534" s="3">
        <v>3533</v>
      </c>
      <c r="B3534" s="3">
        <v>61</v>
      </c>
      <c r="C3534" s="3" t="s">
        <v>152</v>
      </c>
      <c r="D3534" s="3" t="s">
        <v>94</v>
      </c>
      <c r="E3534" s="3" t="s">
        <v>20</v>
      </c>
      <c r="F3534" s="3">
        <v>68</v>
      </c>
      <c r="G3534" s="3" t="s">
        <v>138</v>
      </c>
      <c r="H3534" s="3" t="s">
        <v>22</v>
      </c>
      <c r="I3534" s="3" t="s">
        <v>125</v>
      </c>
      <c r="J3534" s="3" t="s">
        <v>56</v>
      </c>
      <c r="K3534" s="3">
        <v>46</v>
      </c>
      <c r="L3534" s="3" t="s">
        <v>151</v>
      </c>
      <c r="M3534" s="3" t="str">
        <f>IF(shopping_behavior_updated[[#This Row],[Subscription Status]]="","desconocido",shopping_behavior_updated[[#This Row],[Subscription Status]])</f>
        <v>No</v>
      </c>
      <c r="N3534" s="3" t="s">
        <v>53</v>
      </c>
      <c r="O3534" s="3" t="s">
        <v>151</v>
      </c>
      <c r="P3534" s="3" t="s">
        <v>151</v>
      </c>
      <c r="Q3534" s="3">
        <v>12</v>
      </c>
      <c r="R3534" s="3" t="s">
        <v>38</v>
      </c>
      <c r="S3534" s="3" t="s">
        <v>48</v>
      </c>
      <c r="T3534" s="3">
        <f>COUNTBLANK(shopping_behavior_updated[Customer ID])</f>
        <v>0</v>
      </c>
      <c r="U3534" s="3">
        <f>IF(IFERROR(VLOOKUP(shopping_behavior_updated[[#This Row],[Customer ID]],A3535:$A$3902,1,FALSE),0),1,0)</f>
        <v>0</v>
      </c>
    </row>
    <row r="3535" spans="1:21" x14ac:dyDescent="0.2">
      <c r="A3535" s="3">
        <v>3534</v>
      </c>
      <c r="B3535" s="3">
        <v>50</v>
      </c>
      <c r="C3535" s="3" t="s">
        <v>152</v>
      </c>
      <c r="D3535" s="3" t="s">
        <v>49</v>
      </c>
      <c r="E3535" s="3" t="s">
        <v>41</v>
      </c>
      <c r="F3535" s="3">
        <v>98</v>
      </c>
      <c r="G3535" s="3" t="s">
        <v>104</v>
      </c>
      <c r="H3535" s="3" t="s">
        <v>22</v>
      </c>
      <c r="I3535" s="3" t="s">
        <v>133</v>
      </c>
      <c r="J3535" s="3" t="s">
        <v>56</v>
      </c>
      <c r="K3535" s="3">
        <v>47</v>
      </c>
      <c r="L3535" s="3" t="s">
        <v>151</v>
      </c>
      <c r="M3535" s="3" t="str">
        <f>IF(shopping_behavior_updated[[#This Row],[Subscription Status]]="","desconocido",shopping_behavior_updated[[#This Row],[Subscription Status]])</f>
        <v>No</v>
      </c>
      <c r="N3535" s="3" t="s">
        <v>53</v>
      </c>
      <c r="O3535" s="3" t="s">
        <v>151</v>
      </c>
      <c r="P3535" s="3" t="s">
        <v>151</v>
      </c>
      <c r="Q3535" s="3">
        <v>30</v>
      </c>
      <c r="R3535" s="3" t="s">
        <v>27</v>
      </c>
      <c r="S3535" s="3" t="s">
        <v>28</v>
      </c>
      <c r="T3535" s="3">
        <f>COUNTBLANK(shopping_behavior_updated[Customer ID])</f>
        <v>0</v>
      </c>
      <c r="U3535" s="3">
        <f>IF(IFERROR(VLOOKUP(shopping_behavior_updated[[#This Row],[Customer ID]],A3536:$A$3902,1,FALSE),0),1,0)</f>
        <v>0</v>
      </c>
    </row>
    <row r="3536" spans="1:21" x14ac:dyDescent="0.2">
      <c r="A3536" s="3">
        <v>3535</v>
      </c>
      <c r="B3536" s="3">
        <v>65</v>
      </c>
      <c r="C3536" s="3" t="s">
        <v>152</v>
      </c>
      <c r="D3536" s="3" t="s">
        <v>70</v>
      </c>
      <c r="E3536" s="3" t="s">
        <v>41</v>
      </c>
      <c r="F3536" s="3">
        <v>83</v>
      </c>
      <c r="G3536" s="3" t="s">
        <v>78</v>
      </c>
      <c r="H3536" s="3" t="s">
        <v>43</v>
      </c>
      <c r="I3536" s="3" t="s">
        <v>23</v>
      </c>
      <c r="J3536" s="3" t="s">
        <v>56</v>
      </c>
      <c r="K3536" s="3">
        <v>32</v>
      </c>
      <c r="L3536" s="3" t="s">
        <v>151</v>
      </c>
      <c r="M3536" s="3" t="str">
        <f>IF(shopping_behavior_updated[[#This Row],[Subscription Status]]="","desconocido",shopping_behavior_updated[[#This Row],[Subscription Status]])</f>
        <v>No</v>
      </c>
      <c r="N3536" s="3" t="s">
        <v>26</v>
      </c>
      <c r="O3536" s="3" t="s">
        <v>151</v>
      </c>
      <c r="P3536" s="3" t="s">
        <v>151</v>
      </c>
      <c r="Q3536" s="3">
        <v>7</v>
      </c>
      <c r="R3536" s="3" t="s">
        <v>32</v>
      </c>
      <c r="S3536" s="3" t="s">
        <v>39</v>
      </c>
      <c r="T3536" s="3">
        <f>COUNTBLANK(shopping_behavior_updated[Customer ID])</f>
        <v>0</v>
      </c>
      <c r="U3536" s="3">
        <f>IF(IFERROR(VLOOKUP(shopping_behavior_updated[[#This Row],[Customer ID]],A3537:$A$3902,1,FALSE),0),1,0)</f>
        <v>0</v>
      </c>
    </row>
    <row r="3537" spans="1:21" x14ac:dyDescent="0.2">
      <c r="A3537" s="3">
        <v>3536</v>
      </c>
      <c r="B3537" s="3">
        <v>68</v>
      </c>
      <c r="C3537" s="3" t="s">
        <v>152</v>
      </c>
      <c r="D3537" s="3" t="s">
        <v>58</v>
      </c>
      <c r="E3537" s="3" t="s">
        <v>20</v>
      </c>
      <c r="F3537" s="3">
        <v>51</v>
      </c>
      <c r="G3537" s="3" t="s">
        <v>90</v>
      </c>
      <c r="H3537" s="3" t="s">
        <v>43</v>
      </c>
      <c r="I3537" s="3" t="s">
        <v>107</v>
      </c>
      <c r="J3537" s="3" t="s">
        <v>52</v>
      </c>
      <c r="K3537" s="3">
        <v>5</v>
      </c>
      <c r="L3537" s="3" t="s">
        <v>151</v>
      </c>
      <c r="M3537" s="3" t="str">
        <f>IF(shopping_behavior_updated[[#This Row],[Subscription Status]]="","desconocido",shopping_behavior_updated[[#This Row],[Subscription Status]])</f>
        <v>No</v>
      </c>
      <c r="N3537" s="3" t="s">
        <v>26</v>
      </c>
      <c r="O3537" s="3" t="s">
        <v>151</v>
      </c>
      <c r="P3537" s="3" t="s">
        <v>151</v>
      </c>
      <c r="Q3537" s="3">
        <v>20</v>
      </c>
      <c r="R3537" s="3" t="s">
        <v>85</v>
      </c>
      <c r="S3537" s="3" t="s">
        <v>87</v>
      </c>
      <c r="T3537" s="3">
        <f>COUNTBLANK(shopping_behavior_updated[Customer ID])</f>
        <v>0</v>
      </c>
      <c r="U3537" s="3">
        <f>IF(IFERROR(VLOOKUP(shopping_behavior_updated[[#This Row],[Customer ID]],A3538:$A$3902,1,FALSE),0),1,0)</f>
        <v>0</v>
      </c>
    </row>
    <row r="3538" spans="1:21" x14ac:dyDescent="0.2">
      <c r="A3538" s="3">
        <v>3537</v>
      </c>
      <c r="B3538" s="3">
        <v>55</v>
      </c>
      <c r="C3538" s="3" t="s">
        <v>152</v>
      </c>
      <c r="D3538" s="3" t="s">
        <v>65</v>
      </c>
      <c r="E3538" s="3" t="s">
        <v>66</v>
      </c>
      <c r="F3538" s="3">
        <v>21</v>
      </c>
      <c r="G3538" s="3" t="s">
        <v>147</v>
      </c>
      <c r="H3538" s="3" t="s">
        <v>22</v>
      </c>
      <c r="I3538" s="3" t="s">
        <v>99</v>
      </c>
      <c r="J3538" s="3" t="s">
        <v>36</v>
      </c>
      <c r="K3538" s="3">
        <v>45</v>
      </c>
      <c r="L3538" s="3" t="s">
        <v>151</v>
      </c>
      <c r="M3538" s="3" t="str">
        <f>IF(shopping_behavior_updated[[#This Row],[Subscription Status]]="","desconocido",shopping_behavior_updated[[#This Row],[Subscription Status]])</f>
        <v>No</v>
      </c>
      <c r="N3538" s="3" t="s">
        <v>26</v>
      </c>
      <c r="O3538" s="3" t="s">
        <v>151</v>
      </c>
      <c r="P3538" s="3" t="s">
        <v>151</v>
      </c>
      <c r="Q3538" s="3">
        <v>10</v>
      </c>
      <c r="R3538" s="3" t="s">
        <v>27</v>
      </c>
      <c r="S3538" s="3" t="s">
        <v>87</v>
      </c>
      <c r="T3538" s="3">
        <f>COUNTBLANK(shopping_behavior_updated[Customer ID])</f>
        <v>0</v>
      </c>
      <c r="U3538" s="3">
        <f>IF(IFERROR(VLOOKUP(shopping_behavior_updated[[#This Row],[Customer ID]],A3539:$A$3902,1,FALSE),0),1,0)</f>
        <v>0</v>
      </c>
    </row>
    <row r="3539" spans="1:21" x14ac:dyDescent="0.2">
      <c r="A3539" s="3">
        <v>3538</v>
      </c>
      <c r="B3539" s="3">
        <v>57</v>
      </c>
      <c r="C3539" s="3" t="s">
        <v>152</v>
      </c>
      <c r="D3539" s="3" t="s">
        <v>65</v>
      </c>
      <c r="E3539" s="3" t="s">
        <v>66</v>
      </c>
      <c r="F3539" s="3">
        <v>92</v>
      </c>
      <c r="G3539" s="3" t="s">
        <v>141</v>
      </c>
      <c r="H3539" s="3" t="s">
        <v>43</v>
      </c>
      <c r="I3539" s="3" t="s">
        <v>23</v>
      </c>
      <c r="J3539" s="3" t="s">
        <v>36</v>
      </c>
      <c r="K3539" s="3">
        <v>35</v>
      </c>
      <c r="L3539" s="3" t="s">
        <v>151</v>
      </c>
      <c r="M3539" s="3" t="str">
        <f>IF(shopping_behavior_updated[[#This Row],[Subscription Status]]="","desconocido",shopping_behavior_updated[[#This Row],[Subscription Status]])</f>
        <v>No</v>
      </c>
      <c r="N3539" s="3" t="s">
        <v>53</v>
      </c>
      <c r="O3539" s="3" t="s">
        <v>151</v>
      </c>
      <c r="P3539" s="3" t="s">
        <v>151</v>
      </c>
      <c r="Q3539" s="3">
        <v>40</v>
      </c>
      <c r="R3539" s="3" t="s">
        <v>38</v>
      </c>
      <c r="S3539" s="3" t="s">
        <v>96</v>
      </c>
      <c r="T3539" s="3">
        <f>COUNTBLANK(shopping_behavior_updated[Customer ID])</f>
        <v>0</v>
      </c>
      <c r="U3539" s="3">
        <f>IF(IFERROR(VLOOKUP(shopping_behavior_updated[[#This Row],[Customer ID]],A3540:$A$3902,1,FALSE),0),1,0)</f>
        <v>0</v>
      </c>
    </row>
    <row r="3540" spans="1:21" x14ac:dyDescent="0.2">
      <c r="A3540" s="3">
        <v>3539</v>
      </c>
      <c r="B3540" s="3">
        <v>56</v>
      </c>
      <c r="C3540" s="3" t="s">
        <v>152</v>
      </c>
      <c r="D3540" s="3" t="s">
        <v>70</v>
      </c>
      <c r="E3540" s="3" t="s">
        <v>41</v>
      </c>
      <c r="F3540" s="3">
        <v>63</v>
      </c>
      <c r="G3540" s="3" t="s">
        <v>145</v>
      </c>
      <c r="H3540" s="3" t="s">
        <v>35</v>
      </c>
      <c r="I3540" s="3" t="s">
        <v>51</v>
      </c>
      <c r="J3540" s="3" t="s">
        <v>36</v>
      </c>
      <c r="K3540" s="3">
        <v>45</v>
      </c>
      <c r="L3540" s="3" t="s">
        <v>151</v>
      </c>
      <c r="M3540" s="3" t="str">
        <f>IF(shopping_behavior_updated[[#This Row],[Subscription Status]]="","desconocido",shopping_behavior_updated[[#This Row],[Subscription Status]])</f>
        <v>No</v>
      </c>
      <c r="N3540" s="3" t="s">
        <v>73</v>
      </c>
      <c r="O3540" s="3" t="s">
        <v>151</v>
      </c>
      <c r="P3540" s="3" t="s">
        <v>151</v>
      </c>
      <c r="Q3540" s="3">
        <v>21</v>
      </c>
      <c r="R3540" s="3" t="s">
        <v>27</v>
      </c>
      <c r="S3540" s="3" t="s">
        <v>87</v>
      </c>
      <c r="T3540" s="3">
        <f>COUNTBLANK(shopping_behavior_updated[Customer ID])</f>
        <v>0</v>
      </c>
      <c r="U3540" s="3">
        <f>IF(IFERROR(VLOOKUP(shopping_behavior_updated[[#This Row],[Customer ID]],A3541:$A$3902,1,FALSE),0),1,0)</f>
        <v>0</v>
      </c>
    </row>
    <row r="3541" spans="1:21" x14ac:dyDescent="0.2">
      <c r="A3541" s="3">
        <v>3540</v>
      </c>
      <c r="B3541" s="3">
        <v>29</v>
      </c>
      <c r="C3541" s="3" t="s">
        <v>152</v>
      </c>
      <c r="D3541" s="3" t="s">
        <v>105</v>
      </c>
      <c r="E3541" s="3" t="s">
        <v>66</v>
      </c>
      <c r="F3541" s="3">
        <v>56</v>
      </c>
      <c r="G3541" s="3" t="s">
        <v>83</v>
      </c>
      <c r="H3541" s="3" t="s">
        <v>35</v>
      </c>
      <c r="I3541" s="3" t="s">
        <v>95</v>
      </c>
      <c r="J3541" s="3" t="s">
        <v>36</v>
      </c>
      <c r="K3541" s="3">
        <v>32</v>
      </c>
      <c r="L3541" s="3" t="s">
        <v>151</v>
      </c>
      <c r="M3541" s="3" t="str">
        <f>IF(shopping_behavior_updated[[#This Row],[Subscription Status]]="","desconocido",shopping_behavior_updated[[#This Row],[Subscription Status]])</f>
        <v>No</v>
      </c>
      <c r="N3541" s="3" t="s">
        <v>26</v>
      </c>
      <c r="O3541" s="3" t="s">
        <v>151</v>
      </c>
      <c r="P3541" s="3" t="s">
        <v>151</v>
      </c>
      <c r="Q3541" s="3">
        <v>17</v>
      </c>
      <c r="R3541" s="3" t="s">
        <v>38</v>
      </c>
      <c r="S3541" s="3" t="s">
        <v>75</v>
      </c>
      <c r="T3541" s="3">
        <f>COUNTBLANK(shopping_behavior_updated[Customer ID])</f>
        <v>0</v>
      </c>
      <c r="U3541" s="3">
        <f>IF(IFERROR(VLOOKUP(shopping_behavior_updated[[#This Row],[Customer ID]],A3542:$A$3902,1,FALSE),0),1,0)</f>
        <v>0</v>
      </c>
    </row>
    <row r="3542" spans="1:21" x14ac:dyDescent="0.2">
      <c r="A3542" s="3">
        <v>3541</v>
      </c>
      <c r="B3542" s="3">
        <v>24</v>
      </c>
      <c r="C3542" s="3" t="s">
        <v>152</v>
      </c>
      <c r="D3542" s="3" t="s">
        <v>58</v>
      </c>
      <c r="E3542" s="3" t="s">
        <v>20</v>
      </c>
      <c r="F3542" s="3">
        <v>95</v>
      </c>
      <c r="G3542" s="3" t="s">
        <v>106</v>
      </c>
      <c r="H3542" s="3" t="s">
        <v>43</v>
      </c>
      <c r="I3542" s="3" t="s">
        <v>135</v>
      </c>
      <c r="J3542" s="3" t="s">
        <v>36</v>
      </c>
      <c r="K3542" s="3">
        <v>46</v>
      </c>
      <c r="L3542" s="3" t="s">
        <v>151</v>
      </c>
      <c r="M3542" s="3" t="str">
        <f>IF(shopping_behavior_updated[[#This Row],[Subscription Status]]="","desconocido",shopping_behavior_updated[[#This Row],[Subscription Status]])</f>
        <v>No</v>
      </c>
      <c r="N3542" s="3" t="s">
        <v>37</v>
      </c>
      <c r="O3542" s="3" t="s">
        <v>151</v>
      </c>
      <c r="P3542" s="3" t="s">
        <v>151</v>
      </c>
      <c r="Q3542" s="3">
        <v>5</v>
      </c>
      <c r="R3542" s="3" t="s">
        <v>74</v>
      </c>
      <c r="S3542" s="3" t="s">
        <v>39</v>
      </c>
      <c r="T3542" s="3">
        <f>COUNTBLANK(shopping_behavior_updated[Customer ID])</f>
        <v>0</v>
      </c>
      <c r="U3542" s="3">
        <f>IF(IFERROR(VLOOKUP(shopping_behavior_updated[[#This Row],[Customer ID]],A3543:$A$3902,1,FALSE),0),1,0)</f>
        <v>0</v>
      </c>
    </row>
    <row r="3543" spans="1:21" x14ac:dyDescent="0.2">
      <c r="A3543" s="3">
        <v>3542</v>
      </c>
      <c r="B3543" s="3">
        <v>59</v>
      </c>
      <c r="C3543" s="3" t="s">
        <v>152</v>
      </c>
      <c r="D3543" s="3" t="s">
        <v>19</v>
      </c>
      <c r="E3543" s="3" t="s">
        <v>20</v>
      </c>
      <c r="F3543" s="3">
        <v>66</v>
      </c>
      <c r="G3543" s="3" t="s">
        <v>140</v>
      </c>
      <c r="H3543" s="3" t="s">
        <v>43</v>
      </c>
      <c r="I3543" s="3" t="s">
        <v>77</v>
      </c>
      <c r="J3543" s="3" t="s">
        <v>24</v>
      </c>
      <c r="K3543" s="3">
        <v>4</v>
      </c>
      <c r="L3543" s="3" t="s">
        <v>151</v>
      </c>
      <c r="M3543" s="3" t="str">
        <f>IF(shopping_behavior_updated[[#This Row],[Subscription Status]]="","desconocido",shopping_behavior_updated[[#This Row],[Subscription Status]])</f>
        <v>No</v>
      </c>
      <c r="N3543" s="3" t="s">
        <v>44</v>
      </c>
      <c r="O3543" s="3" t="s">
        <v>151</v>
      </c>
      <c r="P3543" s="3" t="s">
        <v>151</v>
      </c>
      <c r="Q3543" s="3">
        <v>22</v>
      </c>
      <c r="R3543" s="3" t="s">
        <v>45</v>
      </c>
      <c r="S3543" s="3" t="s">
        <v>48</v>
      </c>
      <c r="T3543" s="3">
        <f>COUNTBLANK(shopping_behavior_updated[Customer ID])</f>
        <v>0</v>
      </c>
      <c r="U3543" s="3">
        <f>IF(IFERROR(VLOOKUP(shopping_behavior_updated[[#This Row],[Customer ID]],A3544:$A$3902,1,FALSE),0),1,0)</f>
        <v>0</v>
      </c>
    </row>
    <row r="3544" spans="1:21" x14ac:dyDescent="0.2">
      <c r="A3544" s="3">
        <v>3543</v>
      </c>
      <c r="B3544" s="3">
        <v>62</v>
      </c>
      <c r="C3544" s="3" t="s">
        <v>152</v>
      </c>
      <c r="D3544" s="3" t="s">
        <v>61</v>
      </c>
      <c r="E3544" s="3" t="s">
        <v>62</v>
      </c>
      <c r="F3544" s="3">
        <v>28</v>
      </c>
      <c r="G3544" s="3" t="s">
        <v>134</v>
      </c>
      <c r="H3544" s="3" t="s">
        <v>35</v>
      </c>
      <c r="I3544" s="3" t="s">
        <v>77</v>
      </c>
      <c r="J3544" s="3" t="s">
        <v>36</v>
      </c>
      <c r="K3544" s="3">
        <v>42</v>
      </c>
      <c r="L3544" s="3" t="s">
        <v>151</v>
      </c>
      <c r="M3544" s="3" t="str">
        <f>IF(shopping_behavior_updated[[#This Row],[Subscription Status]]="","desconocido",shopping_behavior_updated[[#This Row],[Subscription Status]])</f>
        <v>No</v>
      </c>
      <c r="N3544" s="3" t="s">
        <v>26</v>
      </c>
      <c r="O3544" s="3" t="s">
        <v>151</v>
      </c>
      <c r="P3544" s="3" t="s">
        <v>151</v>
      </c>
      <c r="Q3544" s="3">
        <v>5</v>
      </c>
      <c r="R3544" s="3" t="s">
        <v>27</v>
      </c>
      <c r="S3544" s="3" t="s">
        <v>39</v>
      </c>
      <c r="T3544" s="3">
        <f>COUNTBLANK(shopping_behavior_updated[Customer ID])</f>
        <v>0</v>
      </c>
      <c r="U3544" s="3">
        <f>IF(IFERROR(VLOOKUP(shopping_behavior_updated[[#This Row],[Customer ID]],A3545:$A$3902,1,FALSE),0),1,0)</f>
        <v>0</v>
      </c>
    </row>
    <row r="3545" spans="1:21" x14ac:dyDescent="0.2">
      <c r="A3545" s="3">
        <v>3544</v>
      </c>
      <c r="B3545" s="3">
        <v>58</v>
      </c>
      <c r="C3545" s="3" t="s">
        <v>152</v>
      </c>
      <c r="D3545" s="3" t="s">
        <v>123</v>
      </c>
      <c r="E3545" s="3" t="s">
        <v>66</v>
      </c>
      <c r="F3545" s="3">
        <v>83</v>
      </c>
      <c r="G3545" s="3" t="s">
        <v>111</v>
      </c>
      <c r="H3545" s="3" t="s">
        <v>43</v>
      </c>
      <c r="I3545" s="3" t="s">
        <v>143</v>
      </c>
      <c r="J3545" s="3" t="s">
        <v>24</v>
      </c>
      <c r="K3545" s="3">
        <v>41</v>
      </c>
      <c r="L3545" s="3" t="s">
        <v>151</v>
      </c>
      <c r="M3545" s="3" t="str">
        <f>IF(shopping_behavior_updated[[#This Row],[Subscription Status]]="","desconocido",shopping_behavior_updated[[#This Row],[Subscription Status]])</f>
        <v>No</v>
      </c>
      <c r="N3545" s="3" t="s">
        <v>53</v>
      </c>
      <c r="O3545" s="3" t="s">
        <v>151</v>
      </c>
      <c r="P3545" s="3" t="s">
        <v>151</v>
      </c>
      <c r="Q3545" s="3">
        <v>18</v>
      </c>
      <c r="R3545" s="3" t="s">
        <v>45</v>
      </c>
      <c r="S3545" s="3" t="s">
        <v>96</v>
      </c>
      <c r="T3545" s="3">
        <f>COUNTBLANK(shopping_behavior_updated[Customer ID])</f>
        <v>0</v>
      </c>
      <c r="U3545" s="3">
        <f>IF(IFERROR(VLOOKUP(shopping_behavior_updated[[#This Row],[Customer ID]],A3546:$A$3902,1,FALSE),0),1,0)</f>
        <v>0</v>
      </c>
    </row>
    <row r="3546" spans="1:21" x14ac:dyDescent="0.2">
      <c r="A3546" s="3">
        <v>3545</v>
      </c>
      <c r="B3546" s="3">
        <v>64</v>
      </c>
      <c r="C3546" s="3" t="s">
        <v>152</v>
      </c>
      <c r="D3546" s="3" t="s">
        <v>124</v>
      </c>
      <c r="E3546" s="3" t="s">
        <v>20</v>
      </c>
      <c r="F3546" s="3">
        <v>55</v>
      </c>
      <c r="G3546" s="3" t="s">
        <v>149</v>
      </c>
      <c r="H3546" s="3" t="s">
        <v>91</v>
      </c>
      <c r="I3546" s="3" t="s">
        <v>60</v>
      </c>
      <c r="J3546" s="3" t="s">
        <v>56</v>
      </c>
      <c r="K3546" s="3">
        <v>36</v>
      </c>
      <c r="L3546" s="3" t="s">
        <v>151</v>
      </c>
      <c r="M3546" s="3" t="str">
        <f>IF(shopping_behavior_updated[[#This Row],[Subscription Status]]="","desconocido",shopping_behavior_updated[[#This Row],[Subscription Status]])</f>
        <v>No</v>
      </c>
      <c r="N3546" s="3" t="s">
        <v>69</v>
      </c>
      <c r="O3546" s="3" t="s">
        <v>151</v>
      </c>
      <c r="P3546" s="3" t="s">
        <v>151</v>
      </c>
      <c r="Q3546" s="3">
        <v>42</v>
      </c>
      <c r="R3546" s="3" t="s">
        <v>32</v>
      </c>
      <c r="S3546" s="3" t="s">
        <v>96</v>
      </c>
      <c r="T3546" s="3">
        <f>COUNTBLANK(shopping_behavior_updated[Customer ID])</f>
        <v>0</v>
      </c>
      <c r="U3546" s="3">
        <f>IF(IFERROR(VLOOKUP(shopping_behavior_updated[[#This Row],[Customer ID]],A3547:$A$3902,1,FALSE),0),1,0)</f>
        <v>0</v>
      </c>
    </row>
    <row r="3547" spans="1:21" x14ac:dyDescent="0.2">
      <c r="A3547" s="3">
        <v>3546</v>
      </c>
      <c r="B3547" s="3">
        <v>48</v>
      </c>
      <c r="C3547" s="3" t="s">
        <v>152</v>
      </c>
      <c r="D3547" s="3" t="s">
        <v>40</v>
      </c>
      <c r="E3547" s="3" t="s">
        <v>41</v>
      </c>
      <c r="F3547" s="3">
        <v>28</v>
      </c>
      <c r="G3547" s="3" t="s">
        <v>138</v>
      </c>
      <c r="H3547" s="3" t="s">
        <v>43</v>
      </c>
      <c r="I3547" s="3" t="s">
        <v>133</v>
      </c>
      <c r="J3547" s="3" t="s">
        <v>36</v>
      </c>
      <c r="K3547" s="3">
        <v>37</v>
      </c>
      <c r="L3547" s="3" t="s">
        <v>151</v>
      </c>
      <c r="M3547" s="3" t="str">
        <f>IF(shopping_behavior_updated[[#This Row],[Subscription Status]]="","desconocido",shopping_behavior_updated[[#This Row],[Subscription Status]])</f>
        <v>No</v>
      </c>
      <c r="N3547" s="3" t="s">
        <v>69</v>
      </c>
      <c r="O3547" s="3" t="s">
        <v>151</v>
      </c>
      <c r="P3547" s="3" t="s">
        <v>151</v>
      </c>
      <c r="Q3547" s="3">
        <v>22</v>
      </c>
      <c r="R3547" s="3" t="s">
        <v>85</v>
      </c>
      <c r="S3547" s="3" t="s">
        <v>48</v>
      </c>
      <c r="T3547" s="3">
        <f>COUNTBLANK(shopping_behavior_updated[Customer ID])</f>
        <v>0</v>
      </c>
      <c r="U3547" s="3">
        <f>IF(IFERROR(VLOOKUP(shopping_behavior_updated[[#This Row],[Customer ID]],A3548:$A$3902,1,FALSE),0),1,0)</f>
        <v>0</v>
      </c>
    </row>
    <row r="3548" spans="1:21" x14ac:dyDescent="0.2">
      <c r="A3548" s="3">
        <v>3547</v>
      </c>
      <c r="B3548" s="3">
        <v>60</v>
      </c>
      <c r="C3548" s="3" t="s">
        <v>152</v>
      </c>
      <c r="D3548" s="3" t="s">
        <v>118</v>
      </c>
      <c r="E3548" s="3" t="s">
        <v>66</v>
      </c>
      <c r="F3548" s="3">
        <v>79</v>
      </c>
      <c r="G3548" s="3" t="s">
        <v>110</v>
      </c>
      <c r="H3548" s="3" t="s">
        <v>43</v>
      </c>
      <c r="I3548" s="3" t="s">
        <v>82</v>
      </c>
      <c r="J3548" s="3" t="s">
        <v>52</v>
      </c>
      <c r="K3548" s="3">
        <v>36</v>
      </c>
      <c r="L3548" s="3" t="s">
        <v>151</v>
      </c>
      <c r="M3548" s="3" t="str">
        <f>IF(shopping_behavior_updated[[#This Row],[Subscription Status]]="","desconocido",shopping_behavior_updated[[#This Row],[Subscription Status]])</f>
        <v>No</v>
      </c>
      <c r="N3548" s="3" t="s">
        <v>37</v>
      </c>
      <c r="O3548" s="3" t="s">
        <v>151</v>
      </c>
      <c r="P3548" s="3" t="s">
        <v>151</v>
      </c>
      <c r="Q3548" s="3">
        <v>37</v>
      </c>
      <c r="R3548" s="3" t="s">
        <v>74</v>
      </c>
      <c r="S3548" s="3" t="s">
        <v>75</v>
      </c>
      <c r="T3548" s="3">
        <f>COUNTBLANK(shopping_behavior_updated[Customer ID])</f>
        <v>0</v>
      </c>
      <c r="U3548" s="3">
        <f>IF(IFERROR(VLOOKUP(shopping_behavior_updated[[#This Row],[Customer ID]],A3549:$A$3902,1,FALSE),0),1,0)</f>
        <v>0</v>
      </c>
    </row>
    <row r="3549" spans="1:21" x14ac:dyDescent="0.2">
      <c r="A3549" s="3">
        <v>3548</v>
      </c>
      <c r="B3549" s="3">
        <v>52</v>
      </c>
      <c r="C3549" s="3" t="s">
        <v>152</v>
      </c>
      <c r="D3549" s="3" t="s">
        <v>118</v>
      </c>
      <c r="E3549" s="3" t="s">
        <v>66</v>
      </c>
      <c r="F3549" s="3">
        <v>31</v>
      </c>
      <c r="G3549" s="3" t="s">
        <v>137</v>
      </c>
      <c r="H3549" s="3" t="s">
        <v>22</v>
      </c>
      <c r="I3549" s="3" t="s">
        <v>135</v>
      </c>
      <c r="J3549" s="3" t="s">
        <v>52</v>
      </c>
      <c r="K3549" s="3">
        <v>38</v>
      </c>
      <c r="L3549" s="3" t="s">
        <v>151</v>
      </c>
      <c r="M3549" s="3" t="str">
        <f>IF(shopping_behavior_updated[[#This Row],[Subscription Status]]="","desconocido",shopping_behavior_updated[[#This Row],[Subscription Status]])</f>
        <v>No</v>
      </c>
      <c r="N3549" s="3" t="s">
        <v>53</v>
      </c>
      <c r="O3549" s="3" t="s">
        <v>151</v>
      </c>
      <c r="P3549" s="3" t="s">
        <v>151</v>
      </c>
      <c r="Q3549" s="3">
        <v>23</v>
      </c>
      <c r="R3549" s="3" t="s">
        <v>38</v>
      </c>
      <c r="S3549" s="3" t="s">
        <v>48</v>
      </c>
      <c r="T3549" s="3">
        <f>COUNTBLANK(shopping_behavior_updated[Customer ID])</f>
        <v>0</v>
      </c>
      <c r="U3549" s="3">
        <f>IF(IFERROR(VLOOKUP(shopping_behavior_updated[[#This Row],[Customer ID]],A3550:$A$3902,1,FALSE),0),1,0)</f>
        <v>0</v>
      </c>
    </row>
    <row r="3550" spans="1:21" x14ac:dyDescent="0.2">
      <c r="A3550" s="3">
        <v>3549</v>
      </c>
      <c r="B3550" s="3">
        <v>63</v>
      </c>
      <c r="C3550" s="3" t="s">
        <v>152</v>
      </c>
      <c r="D3550" s="3" t="s">
        <v>19</v>
      </c>
      <c r="E3550" s="3" t="s">
        <v>20</v>
      </c>
      <c r="F3550" s="3">
        <v>37</v>
      </c>
      <c r="G3550" s="3" t="s">
        <v>139</v>
      </c>
      <c r="H3550" s="3" t="s">
        <v>43</v>
      </c>
      <c r="I3550" s="3" t="s">
        <v>107</v>
      </c>
      <c r="J3550" s="3" t="s">
        <v>56</v>
      </c>
      <c r="K3550" s="3">
        <v>3</v>
      </c>
      <c r="L3550" s="3" t="s">
        <v>151</v>
      </c>
      <c r="M3550" s="3" t="str">
        <f>IF(shopping_behavior_updated[[#This Row],[Subscription Status]]="","desconocido",shopping_behavior_updated[[#This Row],[Subscription Status]])</f>
        <v>No</v>
      </c>
      <c r="N3550" s="3" t="s">
        <v>53</v>
      </c>
      <c r="O3550" s="3" t="s">
        <v>151</v>
      </c>
      <c r="P3550" s="3" t="s">
        <v>151</v>
      </c>
      <c r="Q3550" s="3">
        <v>47</v>
      </c>
      <c r="R3550" s="3" t="s">
        <v>85</v>
      </c>
      <c r="S3550" s="3" t="s">
        <v>28</v>
      </c>
      <c r="T3550" s="3">
        <f>COUNTBLANK(shopping_behavior_updated[Customer ID])</f>
        <v>0</v>
      </c>
      <c r="U3550" s="3">
        <f>IF(IFERROR(VLOOKUP(shopping_behavior_updated[[#This Row],[Customer ID]],A3551:$A$3902,1,FALSE),0),1,0)</f>
        <v>0</v>
      </c>
    </row>
    <row r="3551" spans="1:21" x14ac:dyDescent="0.2">
      <c r="A3551" s="3">
        <v>3550</v>
      </c>
      <c r="B3551" s="3">
        <v>44</v>
      </c>
      <c r="C3551" s="3" t="s">
        <v>152</v>
      </c>
      <c r="D3551" s="3" t="s">
        <v>112</v>
      </c>
      <c r="E3551" s="3" t="s">
        <v>20</v>
      </c>
      <c r="F3551" s="3">
        <v>34</v>
      </c>
      <c r="G3551" s="3" t="s">
        <v>46</v>
      </c>
      <c r="H3551" s="3" t="s">
        <v>43</v>
      </c>
      <c r="I3551" s="3" t="s">
        <v>108</v>
      </c>
      <c r="J3551" s="3" t="s">
        <v>52</v>
      </c>
      <c r="K3551" s="3">
        <v>34</v>
      </c>
      <c r="L3551" s="3" t="s">
        <v>151</v>
      </c>
      <c r="M3551" s="3" t="str">
        <f>IF(shopping_behavior_updated[[#This Row],[Subscription Status]]="","desconocido",shopping_behavior_updated[[#This Row],[Subscription Status]])</f>
        <v>No</v>
      </c>
      <c r="N3551" s="3" t="s">
        <v>69</v>
      </c>
      <c r="O3551" s="3" t="s">
        <v>151</v>
      </c>
      <c r="P3551" s="3" t="s">
        <v>151</v>
      </c>
      <c r="Q3551" s="3">
        <v>11</v>
      </c>
      <c r="R3551" s="3" t="s">
        <v>74</v>
      </c>
      <c r="S3551" s="3" t="s">
        <v>28</v>
      </c>
      <c r="T3551" s="3">
        <f>COUNTBLANK(shopping_behavior_updated[Customer ID])</f>
        <v>0</v>
      </c>
      <c r="U3551" s="3">
        <f>IF(IFERROR(VLOOKUP(shopping_behavior_updated[[#This Row],[Customer ID]],A3552:$A$3902,1,FALSE),0),1,0)</f>
        <v>0</v>
      </c>
    </row>
    <row r="3552" spans="1:21" x14ac:dyDescent="0.2">
      <c r="A3552" s="3">
        <v>3551</v>
      </c>
      <c r="B3552" s="3">
        <v>63</v>
      </c>
      <c r="C3552" s="3" t="s">
        <v>152</v>
      </c>
      <c r="D3552" s="3" t="s">
        <v>70</v>
      </c>
      <c r="E3552" s="3" t="s">
        <v>41</v>
      </c>
      <c r="F3552" s="3">
        <v>74</v>
      </c>
      <c r="G3552" s="3" t="s">
        <v>63</v>
      </c>
      <c r="H3552" s="3" t="s">
        <v>35</v>
      </c>
      <c r="I3552" s="3" t="s">
        <v>120</v>
      </c>
      <c r="J3552" s="3" t="s">
        <v>24</v>
      </c>
      <c r="K3552" s="3">
        <v>48</v>
      </c>
      <c r="L3552" s="3" t="s">
        <v>151</v>
      </c>
      <c r="M3552" s="3" t="str">
        <f>IF(shopping_behavior_updated[[#This Row],[Subscription Status]]="","desconocido",shopping_behavior_updated[[#This Row],[Subscription Status]])</f>
        <v>No</v>
      </c>
      <c r="N3552" s="3" t="s">
        <v>53</v>
      </c>
      <c r="O3552" s="3" t="s">
        <v>151</v>
      </c>
      <c r="P3552" s="3" t="s">
        <v>151</v>
      </c>
      <c r="Q3552" s="3">
        <v>32</v>
      </c>
      <c r="R3552" s="3" t="s">
        <v>32</v>
      </c>
      <c r="S3552" s="3" t="s">
        <v>39</v>
      </c>
      <c r="T3552" s="3">
        <f>COUNTBLANK(shopping_behavior_updated[Customer ID])</f>
        <v>0</v>
      </c>
      <c r="U3552" s="3">
        <f>IF(IFERROR(VLOOKUP(shopping_behavior_updated[[#This Row],[Customer ID]],A3553:$A$3902,1,FALSE),0),1,0)</f>
        <v>0</v>
      </c>
    </row>
    <row r="3553" spans="1:21" x14ac:dyDescent="0.2">
      <c r="A3553" s="3">
        <v>3552</v>
      </c>
      <c r="B3553" s="3">
        <v>66</v>
      </c>
      <c r="C3553" s="3" t="s">
        <v>152</v>
      </c>
      <c r="D3553" s="3" t="s">
        <v>142</v>
      </c>
      <c r="E3553" s="3" t="s">
        <v>66</v>
      </c>
      <c r="F3553" s="3">
        <v>31</v>
      </c>
      <c r="G3553" s="3" t="s">
        <v>55</v>
      </c>
      <c r="H3553" s="3" t="s">
        <v>22</v>
      </c>
      <c r="I3553" s="3" t="s">
        <v>93</v>
      </c>
      <c r="J3553" s="3" t="s">
        <v>36</v>
      </c>
      <c r="K3553" s="3">
        <v>26</v>
      </c>
      <c r="L3553" s="3" t="s">
        <v>151</v>
      </c>
      <c r="M3553" s="3" t="str">
        <f>IF(shopping_behavior_updated[[#This Row],[Subscription Status]]="","desconocido",shopping_behavior_updated[[#This Row],[Subscription Status]])</f>
        <v>No</v>
      </c>
      <c r="N3553" s="3" t="s">
        <v>73</v>
      </c>
      <c r="O3553" s="3" t="s">
        <v>151</v>
      </c>
      <c r="P3553" s="3" t="s">
        <v>151</v>
      </c>
      <c r="Q3553" s="3">
        <v>20</v>
      </c>
      <c r="R3553" s="3" t="s">
        <v>27</v>
      </c>
      <c r="S3553" s="3" t="s">
        <v>39</v>
      </c>
      <c r="T3553" s="3">
        <f>COUNTBLANK(shopping_behavior_updated[Customer ID])</f>
        <v>0</v>
      </c>
      <c r="U3553" s="3">
        <f>IF(IFERROR(VLOOKUP(shopping_behavior_updated[[#This Row],[Customer ID]],A3554:$A$3902,1,FALSE),0),1,0)</f>
        <v>0</v>
      </c>
    </row>
    <row r="3554" spans="1:21" x14ac:dyDescent="0.2">
      <c r="A3554" s="3">
        <v>3553</v>
      </c>
      <c r="B3554" s="3">
        <v>22</v>
      </c>
      <c r="C3554" s="3" t="s">
        <v>152</v>
      </c>
      <c r="D3554" s="3" t="s">
        <v>88</v>
      </c>
      <c r="E3554" s="3" t="s">
        <v>66</v>
      </c>
      <c r="F3554" s="3">
        <v>66</v>
      </c>
      <c r="G3554" s="3" t="s">
        <v>21</v>
      </c>
      <c r="H3554" s="3" t="s">
        <v>43</v>
      </c>
      <c r="I3554" s="3" t="s">
        <v>143</v>
      </c>
      <c r="J3554" s="3" t="s">
        <v>24</v>
      </c>
      <c r="K3554" s="3">
        <v>29</v>
      </c>
      <c r="L3554" s="3" t="s">
        <v>151</v>
      </c>
      <c r="M3554" s="3" t="str">
        <f>IF(shopping_behavior_updated[[#This Row],[Subscription Status]]="","desconocido",shopping_behavior_updated[[#This Row],[Subscription Status]])</f>
        <v>No</v>
      </c>
      <c r="N3554" s="3" t="s">
        <v>44</v>
      </c>
      <c r="O3554" s="3" t="s">
        <v>151</v>
      </c>
      <c r="P3554" s="3" t="s">
        <v>151</v>
      </c>
      <c r="Q3554" s="3">
        <v>3</v>
      </c>
      <c r="R3554" s="3" t="s">
        <v>45</v>
      </c>
      <c r="S3554" s="3" t="s">
        <v>57</v>
      </c>
      <c r="T3554" s="3">
        <f>COUNTBLANK(shopping_behavior_updated[Customer ID])</f>
        <v>0</v>
      </c>
      <c r="U3554" s="3">
        <f>IF(IFERROR(VLOOKUP(shopping_behavior_updated[[#This Row],[Customer ID]],A3555:$A$3902,1,FALSE),0),1,0)</f>
        <v>0</v>
      </c>
    </row>
    <row r="3555" spans="1:21" x14ac:dyDescent="0.2">
      <c r="A3555" s="3">
        <v>3554</v>
      </c>
      <c r="B3555" s="3">
        <v>62</v>
      </c>
      <c r="C3555" s="3" t="s">
        <v>152</v>
      </c>
      <c r="D3555" s="3" t="s">
        <v>70</v>
      </c>
      <c r="E3555" s="3" t="s">
        <v>41</v>
      </c>
      <c r="F3555" s="3">
        <v>99</v>
      </c>
      <c r="G3555" s="3" t="s">
        <v>147</v>
      </c>
      <c r="H3555" s="3" t="s">
        <v>43</v>
      </c>
      <c r="I3555" s="3" t="s">
        <v>60</v>
      </c>
      <c r="J3555" s="3" t="s">
        <v>36</v>
      </c>
      <c r="K3555" s="3">
        <v>49</v>
      </c>
      <c r="L3555" s="3" t="s">
        <v>151</v>
      </c>
      <c r="M3555" s="3" t="str">
        <f>IF(shopping_behavior_updated[[#This Row],[Subscription Status]]="","desconocido",shopping_behavior_updated[[#This Row],[Subscription Status]])</f>
        <v>No</v>
      </c>
      <c r="N3555" s="3" t="s">
        <v>37</v>
      </c>
      <c r="O3555" s="3" t="s">
        <v>151</v>
      </c>
      <c r="P3555" s="3" t="s">
        <v>151</v>
      </c>
      <c r="Q3555" s="3">
        <v>32</v>
      </c>
      <c r="R3555" s="3" t="s">
        <v>74</v>
      </c>
      <c r="S3555" s="3" t="s">
        <v>39</v>
      </c>
      <c r="T3555" s="3">
        <f>COUNTBLANK(shopping_behavior_updated[Customer ID])</f>
        <v>0</v>
      </c>
      <c r="U3555" s="3">
        <f>IF(IFERROR(VLOOKUP(shopping_behavior_updated[[#This Row],[Customer ID]],A3556:$A$3902,1,FALSE),0),1,0)</f>
        <v>0</v>
      </c>
    </row>
    <row r="3556" spans="1:21" x14ac:dyDescent="0.2">
      <c r="A3556" s="3">
        <v>3555</v>
      </c>
      <c r="B3556" s="3">
        <v>39</v>
      </c>
      <c r="C3556" s="3" t="s">
        <v>152</v>
      </c>
      <c r="D3556" s="3" t="s">
        <v>80</v>
      </c>
      <c r="E3556" s="3" t="s">
        <v>20</v>
      </c>
      <c r="F3556" s="3">
        <v>55</v>
      </c>
      <c r="G3556" s="3" t="s">
        <v>59</v>
      </c>
      <c r="H3556" s="3" t="s">
        <v>43</v>
      </c>
      <c r="I3556" s="3" t="s">
        <v>125</v>
      </c>
      <c r="J3556" s="3" t="s">
        <v>36</v>
      </c>
      <c r="K3556" s="3">
        <v>5</v>
      </c>
      <c r="L3556" s="3" t="s">
        <v>151</v>
      </c>
      <c r="M3556" s="3" t="str">
        <f>IF(shopping_behavior_updated[[#This Row],[Subscription Status]]="","desconocido",shopping_behavior_updated[[#This Row],[Subscription Status]])</f>
        <v>No</v>
      </c>
      <c r="N3556" s="3" t="s">
        <v>37</v>
      </c>
      <c r="O3556" s="3" t="s">
        <v>151</v>
      </c>
      <c r="P3556" s="3" t="s">
        <v>151</v>
      </c>
      <c r="Q3556" s="3">
        <v>5</v>
      </c>
      <c r="R3556" s="3" t="s">
        <v>38</v>
      </c>
      <c r="S3556" s="3" t="s">
        <v>28</v>
      </c>
      <c r="T3556" s="3">
        <f>COUNTBLANK(shopping_behavior_updated[Customer ID])</f>
        <v>0</v>
      </c>
      <c r="U3556" s="3">
        <f>IF(IFERROR(VLOOKUP(shopping_behavior_updated[[#This Row],[Customer ID]],A3557:$A$3902,1,FALSE),0),1,0)</f>
        <v>0</v>
      </c>
    </row>
    <row r="3557" spans="1:21" x14ac:dyDescent="0.2">
      <c r="A3557" s="3">
        <v>3556</v>
      </c>
      <c r="B3557" s="3">
        <v>25</v>
      </c>
      <c r="C3557" s="3" t="s">
        <v>152</v>
      </c>
      <c r="D3557" s="3" t="s">
        <v>19</v>
      </c>
      <c r="E3557" s="3" t="s">
        <v>20</v>
      </c>
      <c r="F3557" s="3">
        <v>23</v>
      </c>
      <c r="G3557" s="3" t="s">
        <v>78</v>
      </c>
      <c r="H3557" s="3" t="s">
        <v>22</v>
      </c>
      <c r="I3557" s="3" t="s">
        <v>64</v>
      </c>
      <c r="J3557" s="3" t="s">
        <v>36</v>
      </c>
      <c r="K3557" s="3">
        <v>46</v>
      </c>
      <c r="L3557" s="3" t="s">
        <v>151</v>
      </c>
      <c r="M3557" s="3" t="str">
        <f>IF(shopping_behavior_updated[[#This Row],[Subscription Status]]="","desconocido",shopping_behavior_updated[[#This Row],[Subscription Status]])</f>
        <v>No</v>
      </c>
      <c r="N3557" s="3" t="s">
        <v>44</v>
      </c>
      <c r="O3557" s="3" t="s">
        <v>151</v>
      </c>
      <c r="P3557" s="3" t="s">
        <v>151</v>
      </c>
      <c r="Q3557" s="3">
        <v>45</v>
      </c>
      <c r="R3557" s="3" t="s">
        <v>32</v>
      </c>
      <c r="S3557" s="3" t="s">
        <v>57</v>
      </c>
      <c r="T3557" s="3">
        <f>COUNTBLANK(shopping_behavior_updated[Customer ID])</f>
        <v>0</v>
      </c>
      <c r="U3557" s="3">
        <f>IF(IFERROR(VLOOKUP(shopping_behavior_updated[[#This Row],[Customer ID]],A3558:$A$3902,1,FALSE),0),1,0)</f>
        <v>0</v>
      </c>
    </row>
    <row r="3558" spans="1:21" x14ac:dyDescent="0.2">
      <c r="A3558" s="3">
        <v>3557</v>
      </c>
      <c r="B3558" s="3">
        <v>70</v>
      </c>
      <c r="C3558" s="3" t="s">
        <v>152</v>
      </c>
      <c r="D3558" s="3" t="s">
        <v>29</v>
      </c>
      <c r="E3558" s="3" t="s">
        <v>20</v>
      </c>
      <c r="F3558" s="3">
        <v>88</v>
      </c>
      <c r="G3558" s="3" t="s">
        <v>116</v>
      </c>
      <c r="H3558" s="3" t="s">
        <v>43</v>
      </c>
      <c r="I3558" s="3" t="s">
        <v>109</v>
      </c>
      <c r="J3558" s="3" t="s">
        <v>56</v>
      </c>
      <c r="K3558" s="3">
        <v>42</v>
      </c>
      <c r="L3558" s="3" t="s">
        <v>151</v>
      </c>
      <c r="M3558" s="3" t="str">
        <f>IF(shopping_behavior_updated[[#This Row],[Subscription Status]]="","desconocido",shopping_behavior_updated[[#This Row],[Subscription Status]])</f>
        <v>No</v>
      </c>
      <c r="N3558" s="3" t="s">
        <v>26</v>
      </c>
      <c r="O3558" s="3" t="s">
        <v>151</v>
      </c>
      <c r="P3558" s="3" t="s">
        <v>151</v>
      </c>
      <c r="Q3558" s="3">
        <v>43</v>
      </c>
      <c r="R3558" s="3" t="s">
        <v>32</v>
      </c>
      <c r="S3558" s="3" t="s">
        <v>75</v>
      </c>
      <c r="T3558" s="3">
        <f>COUNTBLANK(shopping_behavior_updated[Customer ID])</f>
        <v>0</v>
      </c>
      <c r="U3558" s="3">
        <f>IF(IFERROR(VLOOKUP(shopping_behavior_updated[[#This Row],[Customer ID]],A3559:$A$3902,1,FALSE),0),1,0)</f>
        <v>0</v>
      </c>
    </row>
    <row r="3559" spans="1:21" x14ac:dyDescent="0.2">
      <c r="A3559" s="3">
        <v>3558</v>
      </c>
      <c r="B3559" s="3">
        <v>52</v>
      </c>
      <c r="C3559" s="3" t="s">
        <v>152</v>
      </c>
      <c r="D3559" s="3" t="s">
        <v>101</v>
      </c>
      <c r="E3559" s="3" t="s">
        <v>62</v>
      </c>
      <c r="F3559" s="3">
        <v>26</v>
      </c>
      <c r="G3559" s="3" t="s">
        <v>106</v>
      </c>
      <c r="H3559" s="3" t="s">
        <v>43</v>
      </c>
      <c r="I3559" s="3" t="s">
        <v>99</v>
      </c>
      <c r="J3559" s="3" t="s">
        <v>52</v>
      </c>
      <c r="K3559" s="3">
        <v>49</v>
      </c>
      <c r="L3559" s="3" t="s">
        <v>151</v>
      </c>
      <c r="M3559" s="3" t="str">
        <f>IF(shopping_behavior_updated[[#This Row],[Subscription Status]]="","desconocido",shopping_behavior_updated[[#This Row],[Subscription Status]])</f>
        <v>No</v>
      </c>
      <c r="N3559" s="3" t="s">
        <v>44</v>
      </c>
      <c r="O3559" s="3" t="s">
        <v>151</v>
      </c>
      <c r="P3559" s="3" t="s">
        <v>151</v>
      </c>
      <c r="Q3559" s="3">
        <v>1</v>
      </c>
      <c r="R3559" s="3" t="s">
        <v>45</v>
      </c>
      <c r="S3559" s="3" t="s">
        <v>96</v>
      </c>
      <c r="T3559" s="3">
        <f>COUNTBLANK(shopping_behavior_updated[Customer ID])</f>
        <v>0</v>
      </c>
      <c r="U3559" s="3">
        <f>IF(IFERROR(VLOOKUP(shopping_behavior_updated[[#This Row],[Customer ID]],A3560:$A$3902,1,FALSE),0),1,0)</f>
        <v>0</v>
      </c>
    </row>
    <row r="3560" spans="1:21" x14ac:dyDescent="0.2">
      <c r="A3560" s="3">
        <v>3559</v>
      </c>
      <c r="B3560" s="3">
        <v>68</v>
      </c>
      <c r="C3560" s="3" t="s">
        <v>152</v>
      </c>
      <c r="D3560" s="3" t="s">
        <v>131</v>
      </c>
      <c r="E3560" s="3" t="s">
        <v>66</v>
      </c>
      <c r="F3560" s="3">
        <v>94</v>
      </c>
      <c r="G3560" s="3" t="s">
        <v>119</v>
      </c>
      <c r="H3560" s="3" t="s">
        <v>22</v>
      </c>
      <c r="I3560" s="3" t="s">
        <v>135</v>
      </c>
      <c r="J3560" s="3" t="s">
        <v>52</v>
      </c>
      <c r="K3560" s="3">
        <v>48</v>
      </c>
      <c r="L3560" s="3" t="s">
        <v>151</v>
      </c>
      <c r="M3560" s="3" t="str">
        <f>IF(shopping_behavior_updated[[#This Row],[Subscription Status]]="","desconocido",shopping_behavior_updated[[#This Row],[Subscription Status]])</f>
        <v>No</v>
      </c>
      <c r="N3560" s="3" t="s">
        <v>53</v>
      </c>
      <c r="O3560" s="3" t="s">
        <v>151</v>
      </c>
      <c r="P3560" s="3" t="s">
        <v>151</v>
      </c>
      <c r="Q3560" s="3">
        <v>9</v>
      </c>
      <c r="R3560" s="3" t="s">
        <v>27</v>
      </c>
      <c r="S3560" s="3" t="s">
        <v>57</v>
      </c>
      <c r="T3560" s="3">
        <f>COUNTBLANK(shopping_behavior_updated[Customer ID])</f>
        <v>0</v>
      </c>
      <c r="U3560" s="3">
        <f>IF(IFERROR(VLOOKUP(shopping_behavior_updated[[#This Row],[Customer ID]],A3561:$A$3902,1,FALSE),0),1,0)</f>
        <v>0</v>
      </c>
    </row>
    <row r="3561" spans="1:21" x14ac:dyDescent="0.2">
      <c r="A3561" s="3">
        <v>3560</v>
      </c>
      <c r="B3561" s="3">
        <v>18</v>
      </c>
      <c r="C3561" s="3" t="s">
        <v>152</v>
      </c>
      <c r="D3561" s="3" t="s">
        <v>58</v>
      </c>
      <c r="E3561" s="3" t="s">
        <v>20</v>
      </c>
      <c r="F3561" s="3">
        <v>25</v>
      </c>
      <c r="G3561" s="3" t="s">
        <v>139</v>
      </c>
      <c r="H3561" s="3" t="s">
        <v>43</v>
      </c>
      <c r="I3561" s="3" t="s">
        <v>117</v>
      </c>
      <c r="J3561" s="3" t="s">
        <v>56</v>
      </c>
      <c r="K3561" s="3">
        <v>3</v>
      </c>
      <c r="L3561" s="3" t="s">
        <v>151</v>
      </c>
      <c r="M3561" s="3" t="str">
        <f>IF(shopping_behavior_updated[[#This Row],[Subscription Status]]="","desconocido",shopping_behavior_updated[[#This Row],[Subscription Status]])</f>
        <v>No</v>
      </c>
      <c r="N3561" s="3" t="s">
        <v>44</v>
      </c>
      <c r="O3561" s="3" t="s">
        <v>151</v>
      </c>
      <c r="P3561" s="3" t="s">
        <v>151</v>
      </c>
      <c r="Q3561" s="3">
        <v>13</v>
      </c>
      <c r="R3561" s="3" t="s">
        <v>27</v>
      </c>
      <c r="S3561" s="3" t="s">
        <v>96</v>
      </c>
      <c r="T3561" s="3">
        <f>COUNTBLANK(shopping_behavior_updated[Customer ID])</f>
        <v>0</v>
      </c>
      <c r="U3561" s="3">
        <f>IF(IFERROR(VLOOKUP(shopping_behavior_updated[[#This Row],[Customer ID]],A3562:$A$3902,1,FALSE),0),1,0)</f>
        <v>0</v>
      </c>
    </row>
    <row r="3562" spans="1:21" x14ac:dyDescent="0.2">
      <c r="A3562" s="3">
        <v>3561</v>
      </c>
      <c r="B3562" s="3">
        <v>18</v>
      </c>
      <c r="C3562" s="3" t="s">
        <v>152</v>
      </c>
      <c r="D3562" s="3" t="s">
        <v>124</v>
      </c>
      <c r="E3562" s="3" t="s">
        <v>20</v>
      </c>
      <c r="F3562" s="3">
        <v>96</v>
      </c>
      <c r="G3562" s="3" t="s">
        <v>110</v>
      </c>
      <c r="H3562" s="3" t="s">
        <v>91</v>
      </c>
      <c r="I3562" s="3" t="s">
        <v>82</v>
      </c>
      <c r="J3562" s="3" t="s">
        <v>56</v>
      </c>
      <c r="K3562" s="3">
        <v>35</v>
      </c>
      <c r="L3562" s="3" t="s">
        <v>151</v>
      </c>
      <c r="M3562" s="3" t="str">
        <f>IF(shopping_behavior_updated[[#This Row],[Subscription Status]]="","desconocido",shopping_behavior_updated[[#This Row],[Subscription Status]])</f>
        <v>No</v>
      </c>
      <c r="N3562" s="3" t="s">
        <v>26</v>
      </c>
      <c r="O3562" s="3" t="s">
        <v>151</v>
      </c>
      <c r="P3562" s="3" t="s">
        <v>151</v>
      </c>
      <c r="Q3562" s="3">
        <v>5</v>
      </c>
      <c r="R3562" s="3" t="s">
        <v>38</v>
      </c>
      <c r="S3562" s="3" t="s">
        <v>48</v>
      </c>
      <c r="T3562" s="3">
        <f>COUNTBLANK(shopping_behavior_updated[Customer ID])</f>
        <v>0</v>
      </c>
      <c r="U3562" s="3">
        <f>IF(IFERROR(VLOOKUP(shopping_behavior_updated[[#This Row],[Customer ID]],A3563:$A$3902,1,FALSE),0),1,0)</f>
        <v>0</v>
      </c>
    </row>
    <row r="3563" spans="1:21" x14ac:dyDescent="0.2">
      <c r="A3563" s="3">
        <v>3562</v>
      </c>
      <c r="B3563" s="3">
        <v>63</v>
      </c>
      <c r="C3563" s="3" t="s">
        <v>152</v>
      </c>
      <c r="D3563" s="3" t="s">
        <v>49</v>
      </c>
      <c r="E3563" s="3" t="s">
        <v>41</v>
      </c>
      <c r="F3563" s="3">
        <v>29</v>
      </c>
      <c r="G3563" s="3" t="s">
        <v>97</v>
      </c>
      <c r="H3563" s="3" t="s">
        <v>22</v>
      </c>
      <c r="I3563" s="3" t="s">
        <v>93</v>
      </c>
      <c r="J3563" s="3" t="s">
        <v>36</v>
      </c>
      <c r="K3563" s="3">
        <v>34</v>
      </c>
      <c r="L3563" s="3" t="s">
        <v>151</v>
      </c>
      <c r="M3563" s="3" t="str">
        <f>IF(shopping_behavior_updated[[#This Row],[Subscription Status]]="","desconocido",shopping_behavior_updated[[#This Row],[Subscription Status]])</f>
        <v>No</v>
      </c>
      <c r="N3563" s="3" t="s">
        <v>53</v>
      </c>
      <c r="O3563" s="3" t="s">
        <v>151</v>
      </c>
      <c r="P3563" s="3" t="s">
        <v>151</v>
      </c>
      <c r="Q3563" s="3">
        <v>39</v>
      </c>
      <c r="R3563" s="3" t="s">
        <v>38</v>
      </c>
      <c r="S3563" s="3" t="s">
        <v>28</v>
      </c>
      <c r="T3563" s="3">
        <f>COUNTBLANK(shopping_behavior_updated[Customer ID])</f>
        <v>0</v>
      </c>
      <c r="U3563" s="3">
        <f>IF(IFERROR(VLOOKUP(shopping_behavior_updated[[#This Row],[Customer ID]],A3564:$A$3902,1,FALSE),0),1,0)</f>
        <v>0</v>
      </c>
    </row>
    <row r="3564" spans="1:21" x14ac:dyDescent="0.2">
      <c r="A3564" s="3">
        <v>3563</v>
      </c>
      <c r="B3564" s="3">
        <v>47</v>
      </c>
      <c r="C3564" s="3" t="s">
        <v>152</v>
      </c>
      <c r="D3564" s="3" t="s">
        <v>49</v>
      </c>
      <c r="E3564" s="3" t="s">
        <v>41</v>
      </c>
      <c r="F3564" s="3">
        <v>36</v>
      </c>
      <c r="G3564" s="3" t="s">
        <v>127</v>
      </c>
      <c r="H3564" s="3" t="s">
        <v>43</v>
      </c>
      <c r="I3564" s="3" t="s">
        <v>108</v>
      </c>
      <c r="J3564" s="3" t="s">
        <v>24</v>
      </c>
      <c r="K3564" s="3">
        <v>34</v>
      </c>
      <c r="L3564" s="3" t="s">
        <v>151</v>
      </c>
      <c r="M3564" s="3" t="str">
        <f>IF(shopping_behavior_updated[[#This Row],[Subscription Status]]="","desconocido",shopping_behavior_updated[[#This Row],[Subscription Status]])</f>
        <v>No</v>
      </c>
      <c r="N3564" s="3" t="s">
        <v>37</v>
      </c>
      <c r="O3564" s="3" t="s">
        <v>151</v>
      </c>
      <c r="P3564" s="3" t="s">
        <v>151</v>
      </c>
      <c r="Q3564" s="3">
        <v>7</v>
      </c>
      <c r="R3564" s="3" t="s">
        <v>74</v>
      </c>
      <c r="S3564" s="3" t="s">
        <v>39</v>
      </c>
      <c r="T3564" s="3">
        <f>COUNTBLANK(shopping_behavior_updated[Customer ID])</f>
        <v>0</v>
      </c>
      <c r="U3564" s="3">
        <f>IF(IFERROR(VLOOKUP(shopping_behavior_updated[[#This Row],[Customer ID]],A3565:$A$3902,1,FALSE),0),1,0)</f>
        <v>0</v>
      </c>
    </row>
    <row r="3565" spans="1:21" x14ac:dyDescent="0.2">
      <c r="A3565" s="3">
        <v>3564</v>
      </c>
      <c r="B3565" s="3">
        <v>43</v>
      </c>
      <c r="C3565" s="3" t="s">
        <v>152</v>
      </c>
      <c r="D3565" s="3" t="s">
        <v>19</v>
      </c>
      <c r="E3565" s="3" t="s">
        <v>20</v>
      </c>
      <c r="F3565" s="3">
        <v>90</v>
      </c>
      <c r="G3565" s="3" t="s">
        <v>30</v>
      </c>
      <c r="H3565" s="3" t="s">
        <v>43</v>
      </c>
      <c r="I3565" s="3" t="s">
        <v>95</v>
      </c>
      <c r="J3565" s="3" t="s">
        <v>52</v>
      </c>
      <c r="K3565" s="3">
        <v>49</v>
      </c>
      <c r="L3565" s="3" t="s">
        <v>151</v>
      </c>
      <c r="M3565" s="3" t="str">
        <f>IF(shopping_behavior_updated[[#This Row],[Subscription Status]]="","desconocido",shopping_behavior_updated[[#This Row],[Subscription Status]])</f>
        <v>No</v>
      </c>
      <c r="N3565" s="3" t="s">
        <v>53</v>
      </c>
      <c r="O3565" s="3" t="s">
        <v>151</v>
      </c>
      <c r="P3565" s="3" t="s">
        <v>151</v>
      </c>
      <c r="Q3565" s="3">
        <v>8</v>
      </c>
      <c r="R3565" s="3" t="s">
        <v>38</v>
      </c>
      <c r="S3565" s="3" t="s">
        <v>96</v>
      </c>
      <c r="T3565" s="3">
        <f>COUNTBLANK(shopping_behavior_updated[Customer ID])</f>
        <v>0</v>
      </c>
      <c r="U3565" s="3">
        <f>IF(IFERROR(VLOOKUP(shopping_behavior_updated[[#This Row],[Customer ID]],A3566:$A$3902,1,FALSE),0),1,0)</f>
        <v>0</v>
      </c>
    </row>
    <row r="3566" spans="1:21" x14ac:dyDescent="0.2">
      <c r="A3566" s="3">
        <v>3565</v>
      </c>
      <c r="B3566" s="3">
        <v>60</v>
      </c>
      <c r="C3566" s="3" t="s">
        <v>152</v>
      </c>
      <c r="D3566" s="3" t="s">
        <v>142</v>
      </c>
      <c r="E3566" s="3" t="s">
        <v>66</v>
      </c>
      <c r="F3566" s="3">
        <v>38</v>
      </c>
      <c r="G3566" s="3" t="s">
        <v>114</v>
      </c>
      <c r="H3566" s="3" t="s">
        <v>35</v>
      </c>
      <c r="I3566" s="3" t="s">
        <v>109</v>
      </c>
      <c r="J3566" s="3" t="s">
        <v>52</v>
      </c>
      <c r="K3566" s="3">
        <v>44</v>
      </c>
      <c r="L3566" s="3" t="s">
        <v>151</v>
      </c>
      <c r="M3566" s="3" t="str">
        <f>IF(shopping_behavior_updated[[#This Row],[Subscription Status]]="","desconocido",shopping_behavior_updated[[#This Row],[Subscription Status]])</f>
        <v>No</v>
      </c>
      <c r="N3566" s="3" t="s">
        <v>37</v>
      </c>
      <c r="O3566" s="3" t="s">
        <v>151</v>
      </c>
      <c r="P3566" s="3" t="s">
        <v>151</v>
      </c>
      <c r="Q3566" s="3">
        <v>40</v>
      </c>
      <c r="R3566" s="3" t="s">
        <v>27</v>
      </c>
      <c r="S3566" s="3" t="s">
        <v>48</v>
      </c>
      <c r="T3566" s="3">
        <f>COUNTBLANK(shopping_behavior_updated[Customer ID])</f>
        <v>0</v>
      </c>
      <c r="U3566" s="3">
        <f>IF(IFERROR(VLOOKUP(shopping_behavior_updated[[#This Row],[Customer ID]],A3567:$A$3902,1,FALSE),0),1,0)</f>
        <v>0</v>
      </c>
    </row>
    <row r="3567" spans="1:21" x14ac:dyDescent="0.2">
      <c r="A3567" s="3">
        <v>3566</v>
      </c>
      <c r="B3567" s="3">
        <v>49</v>
      </c>
      <c r="C3567" s="3" t="s">
        <v>152</v>
      </c>
      <c r="D3567" s="3" t="s">
        <v>65</v>
      </c>
      <c r="E3567" s="3" t="s">
        <v>66</v>
      </c>
      <c r="F3567" s="3">
        <v>52</v>
      </c>
      <c r="G3567" s="3" t="s">
        <v>137</v>
      </c>
      <c r="H3567" s="3" t="s">
        <v>35</v>
      </c>
      <c r="I3567" s="3" t="s">
        <v>23</v>
      </c>
      <c r="J3567" s="3" t="s">
        <v>36</v>
      </c>
      <c r="K3567" s="3">
        <v>42</v>
      </c>
      <c r="L3567" s="3" t="s">
        <v>151</v>
      </c>
      <c r="M3567" s="3" t="str">
        <f>IF(shopping_behavior_updated[[#This Row],[Subscription Status]]="","desconocido",shopping_behavior_updated[[#This Row],[Subscription Status]])</f>
        <v>No</v>
      </c>
      <c r="N3567" s="3" t="s">
        <v>73</v>
      </c>
      <c r="O3567" s="3" t="s">
        <v>151</v>
      </c>
      <c r="P3567" s="3" t="s">
        <v>151</v>
      </c>
      <c r="Q3567" s="3">
        <v>35</v>
      </c>
      <c r="R3567" s="3" t="s">
        <v>45</v>
      </c>
      <c r="S3567" s="3" t="s">
        <v>87</v>
      </c>
      <c r="T3567" s="3">
        <f>COUNTBLANK(shopping_behavior_updated[Customer ID])</f>
        <v>0</v>
      </c>
      <c r="U3567" s="3">
        <f>IF(IFERROR(VLOOKUP(shopping_behavior_updated[[#This Row],[Customer ID]],A3568:$A$3902,1,FALSE),0),1,0)</f>
        <v>0</v>
      </c>
    </row>
    <row r="3568" spans="1:21" x14ac:dyDescent="0.2">
      <c r="A3568" s="3">
        <v>3567</v>
      </c>
      <c r="B3568" s="3">
        <v>28</v>
      </c>
      <c r="C3568" s="3" t="s">
        <v>152</v>
      </c>
      <c r="D3568" s="3" t="s">
        <v>33</v>
      </c>
      <c r="E3568" s="3" t="s">
        <v>20</v>
      </c>
      <c r="F3568" s="3">
        <v>88</v>
      </c>
      <c r="G3568" s="3" t="s">
        <v>119</v>
      </c>
      <c r="H3568" s="3" t="s">
        <v>35</v>
      </c>
      <c r="I3568" s="3" t="s">
        <v>120</v>
      </c>
      <c r="J3568" s="3" t="s">
        <v>36</v>
      </c>
      <c r="K3568" s="3">
        <v>31</v>
      </c>
      <c r="L3568" s="3" t="s">
        <v>151</v>
      </c>
      <c r="M3568" s="3" t="str">
        <f>IF(shopping_behavior_updated[[#This Row],[Subscription Status]]="","desconocido",shopping_behavior_updated[[#This Row],[Subscription Status]])</f>
        <v>No</v>
      </c>
      <c r="N3568" s="3" t="s">
        <v>44</v>
      </c>
      <c r="O3568" s="3" t="s">
        <v>151</v>
      </c>
      <c r="P3568" s="3" t="s">
        <v>151</v>
      </c>
      <c r="Q3568" s="3">
        <v>14</v>
      </c>
      <c r="R3568" s="3" t="s">
        <v>27</v>
      </c>
      <c r="S3568" s="3" t="s">
        <v>87</v>
      </c>
      <c r="T3568" s="3">
        <f>COUNTBLANK(shopping_behavior_updated[Customer ID])</f>
        <v>0</v>
      </c>
      <c r="U3568" s="3">
        <f>IF(IFERROR(VLOOKUP(shopping_behavior_updated[[#This Row],[Customer ID]],A3569:$A$3902,1,FALSE),0),1,0)</f>
        <v>0</v>
      </c>
    </row>
    <row r="3569" spans="1:21" x14ac:dyDescent="0.2">
      <c r="A3569" s="3">
        <v>3568</v>
      </c>
      <c r="B3569" s="3">
        <v>32</v>
      </c>
      <c r="C3569" s="3" t="s">
        <v>152</v>
      </c>
      <c r="D3569" s="3" t="s">
        <v>118</v>
      </c>
      <c r="E3569" s="3" t="s">
        <v>66</v>
      </c>
      <c r="F3569" s="3">
        <v>56</v>
      </c>
      <c r="G3569" s="3" t="s">
        <v>129</v>
      </c>
      <c r="H3569" s="3" t="s">
        <v>35</v>
      </c>
      <c r="I3569" s="3" t="s">
        <v>64</v>
      </c>
      <c r="J3569" s="3" t="s">
        <v>52</v>
      </c>
      <c r="K3569" s="3">
        <v>4</v>
      </c>
      <c r="L3569" s="3" t="s">
        <v>151</v>
      </c>
      <c r="M3569" s="3" t="str">
        <f>IF(shopping_behavior_updated[[#This Row],[Subscription Status]]="","desconocido",shopping_behavior_updated[[#This Row],[Subscription Status]])</f>
        <v>No</v>
      </c>
      <c r="N3569" s="3" t="s">
        <v>44</v>
      </c>
      <c r="O3569" s="3" t="s">
        <v>151</v>
      </c>
      <c r="P3569" s="3" t="s">
        <v>151</v>
      </c>
      <c r="Q3569" s="3">
        <v>26</v>
      </c>
      <c r="R3569" s="3" t="s">
        <v>38</v>
      </c>
      <c r="S3569" s="3" t="s">
        <v>87</v>
      </c>
      <c r="T3569" s="3">
        <f>COUNTBLANK(shopping_behavior_updated[Customer ID])</f>
        <v>0</v>
      </c>
      <c r="U3569" s="3">
        <f>IF(IFERROR(VLOOKUP(shopping_behavior_updated[[#This Row],[Customer ID]],A3570:$A$3902,1,FALSE),0),1,0)</f>
        <v>0</v>
      </c>
    </row>
    <row r="3570" spans="1:21" x14ac:dyDescent="0.2">
      <c r="A3570" s="3">
        <v>3569</v>
      </c>
      <c r="B3570" s="3">
        <v>29</v>
      </c>
      <c r="C3570" s="3" t="s">
        <v>152</v>
      </c>
      <c r="D3570" s="3" t="s">
        <v>40</v>
      </c>
      <c r="E3570" s="3" t="s">
        <v>41</v>
      </c>
      <c r="F3570" s="3">
        <v>71</v>
      </c>
      <c r="G3570" s="3" t="s">
        <v>71</v>
      </c>
      <c r="H3570" s="3" t="s">
        <v>43</v>
      </c>
      <c r="I3570" s="3" t="s">
        <v>72</v>
      </c>
      <c r="J3570" s="3" t="s">
        <v>36</v>
      </c>
      <c r="K3570" s="3">
        <v>48</v>
      </c>
      <c r="L3570" s="3" t="s">
        <v>151</v>
      </c>
      <c r="M3570" s="3" t="str">
        <f>IF(shopping_behavior_updated[[#This Row],[Subscription Status]]="","desconocido",shopping_behavior_updated[[#This Row],[Subscription Status]])</f>
        <v>No</v>
      </c>
      <c r="N3570" s="3" t="s">
        <v>44</v>
      </c>
      <c r="O3570" s="3" t="s">
        <v>151</v>
      </c>
      <c r="P3570" s="3" t="s">
        <v>151</v>
      </c>
      <c r="Q3570" s="3">
        <v>14</v>
      </c>
      <c r="R3570" s="3" t="s">
        <v>45</v>
      </c>
      <c r="S3570" s="3" t="s">
        <v>57</v>
      </c>
      <c r="T3570" s="3">
        <f>COUNTBLANK(shopping_behavior_updated[Customer ID])</f>
        <v>0</v>
      </c>
      <c r="U3570" s="3">
        <f>IF(IFERROR(VLOOKUP(shopping_behavior_updated[[#This Row],[Customer ID]],A3571:$A$3902,1,FALSE),0),1,0)</f>
        <v>0</v>
      </c>
    </row>
    <row r="3571" spans="1:21" x14ac:dyDescent="0.2">
      <c r="A3571" s="3">
        <v>3570</v>
      </c>
      <c r="B3571" s="3">
        <v>35</v>
      </c>
      <c r="C3571" s="3" t="s">
        <v>152</v>
      </c>
      <c r="D3571" s="3" t="s">
        <v>40</v>
      </c>
      <c r="E3571" s="3" t="s">
        <v>41</v>
      </c>
      <c r="F3571" s="3">
        <v>94</v>
      </c>
      <c r="G3571" s="3" t="s">
        <v>119</v>
      </c>
      <c r="H3571" s="3" t="s">
        <v>43</v>
      </c>
      <c r="I3571" s="3" t="s">
        <v>77</v>
      </c>
      <c r="J3571" s="3" t="s">
        <v>56</v>
      </c>
      <c r="K3571" s="3">
        <v>33</v>
      </c>
      <c r="L3571" s="3" t="s">
        <v>151</v>
      </c>
      <c r="M3571" s="3" t="str">
        <f>IF(shopping_behavior_updated[[#This Row],[Subscription Status]]="","desconocido",shopping_behavior_updated[[#This Row],[Subscription Status]])</f>
        <v>No</v>
      </c>
      <c r="N3571" s="3" t="s">
        <v>26</v>
      </c>
      <c r="O3571" s="3" t="s">
        <v>151</v>
      </c>
      <c r="P3571" s="3" t="s">
        <v>151</v>
      </c>
      <c r="Q3571" s="3">
        <v>9</v>
      </c>
      <c r="R3571" s="3" t="s">
        <v>74</v>
      </c>
      <c r="S3571" s="3" t="s">
        <v>28</v>
      </c>
      <c r="T3571" s="3">
        <f>COUNTBLANK(shopping_behavior_updated[Customer ID])</f>
        <v>0</v>
      </c>
      <c r="U3571" s="3">
        <f>IF(IFERROR(VLOOKUP(shopping_behavior_updated[[#This Row],[Customer ID]],A3572:$A$3902,1,FALSE),0),1,0)</f>
        <v>0</v>
      </c>
    </row>
    <row r="3572" spans="1:21" x14ac:dyDescent="0.2">
      <c r="A3572" s="3">
        <v>3571</v>
      </c>
      <c r="B3572" s="3">
        <v>23</v>
      </c>
      <c r="C3572" s="3" t="s">
        <v>152</v>
      </c>
      <c r="D3572" s="3" t="s">
        <v>80</v>
      </c>
      <c r="E3572" s="3" t="s">
        <v>20</v>
      </c>
      <c r="F3572" s="3">
        <v>97</v>
      </c>
      <c r="G3572" s="3" t="s">
        <v>59</v>
      </c>
      <c r="H3572" s="3" t="s">
        <v>91</v>
      </c>
      <c r="I3572" s="3" t="s">
        <v>84</v>
      </c>
      <c r="J3572" s="3" t="s">
        <v>24</v>
      </c>
      <c r="K3572" s="3">
        <v>47</v>
      </c>
      <c r="L3572" s="3" t="s">
        <v>151</v>
      </c>
      <c r="M3572" s="3" t="str">
        <f>IF(shopping_behavior_updated[[#This Row],[Subscription Status]]="","desconocido",shopping_behavior_updated[[#This Row],[Subscription Status]])</f>
        <v>No</v>
      </c>
      <c r="N3572" s="3" t="s">
        <v>53</v>
      </c>
      <c r="O3572" s="3" t="s">
        <v>151</v>
      </c>
      <c r="P3572" s="3" t="s">
        <v>151</v>
      </c>
      <c r="Q3572" s="3">
        <v>32</v>
      </c>
      <c r="R3572" s="3" t="s">
        <v>85</v>
      </c>
      <c r="S3572" s="3" t="s">
        <v>48</v>
      </c>
      <c r="T3572" s="3">
        <f>COUNTBLANK(shopping_behavior_updated[Customer ID])</f>
        <v>0</v>
      </c>
      <c r="U3572" s="3">
        <f>IF(IFERROR(VLOOKUP(shopping_behavior_updated[[#This Row],[Customer ID]],A3573:$A$3902,1,FALSE),0),1,0)</f>
        <v>0</v>
      </c>
    </row>
    <row r="3573" spans="1:21" x14ac:dyDescent="0.2">
      <c r="A3573" s="3">
        <v>3572</v>
      </c>
      <c r="B3573" s="3">
        <v>70</v>
      </c>
      <c r="C3573" s="3" t="s">
        <v>152</v>
      </c>
      <c r="D3573" s="3" t="s">
        <v>86</v>
      </c>
      <c r="E3573" s="3" t="s">
        <v>20</v>
      </c>
      <c r="F3573" s="3">
        <v>27</v>
      </c>
      <c r="G3573" s="3" t="s">
        <v>113</v>
      </c>
      <c r="H3573" s="3" t="s">
        <v>43</v>
      </c>
      <c r="I3573" s="3" t="s">
        <v>51</v>
      </c>
      <c r="J3573" s="3" t="s">
        <v>52</v>
      </c>
      <c r="K3573" s="3">
        <v>32</v>
      </c>
      <c r="L3573" s="3" t="s">
        <v>151</v>
      </c>
      <c r="M3573" s="3" t="str">
        <f>IF(shopping_behavior_updated[[#This Row],[Subscription Status]]="","desconocido",shopping_behavior_updated[[#This Row],[Subscription Status]])</f>
        <v>No</v>
      </c>
      <c r="N3573" s="3" t="s">
        <v>53</v>
      </c>
      <c r="O3573" s="3" t="s">
        <v>151</v>
      </c>
      <c r="P3573" s="3" t="s">
        <v>151</v>
      </c>
      <c r="Q3573" s="3">
        <v>15</v>
      </c>
      <c r="R3573" s="3" t="s">
        <v>74</v>
      </c>
      <c r="S3573" s="3" t="s">
        <v>96</v>
      </c>
      <c r="T3573" s="3">
        <f>COUNTBLANK(shopping_behavior_updated[Customer ID])</f>
        <v>0</v>
      </c>
      <c r="U3573" s="3">
        <f>IF(IFERROR(VLOOKUP(shopping_behavior_updated[[#This Row],[Customer ID]],A3574:$A$3902,1,FALSE),0),1,0)</f>
        <v>0</v>
      </c>
    </row>
    <row r="3574" spans="1:21" x14ac:dyDescent="0.2">
      <c r="A3574" s="3">
        <v>3573</v>
      </c>
      <c r="B3574" s="3">
        <v>23</v>
      </c>
      <c r="C3574" s="3" t="s">
        <v>152</v>
      </c>
      <c r="D3574" s="3" t="s">
        <v>58</v>
      </c>
      <c r="E3574" s="3" t="s">
        <v>20</v>
      </c>
      <c r="F3574" s="3">
        <v>28</v>
      </c>
      <c r="G3574" s="3" t="s">
        <v>42</v>
      </c>
      <c r="H3574" s="3" t="s">
        <v>43</v>
      </c>
      <c r="I3574" s="3" t="s">
        <v>93</v>
      </c>
      <c r="J3574" s="3" t="s">
        <v>36</v>
      </c>
      <c r="K3574" s="3">
        <v>5</v>
      </c>
      <c r="L3574" s="3" t="s">
        <v>151</v>
      </c>
      <c r="M3574" s="3" t="str">
        <f>IF(shopping_behavior_updated[[#This Row],[Subscription Status]]="","desconocido",shopping_behavior_updated[[#This Row],[Subscription Status]])</f>
        <v>No</v>
      </c>
      <c r="N3574" s="3" t="s">
        <v>53</v>
      </c>
      <c r="O3574" s="3" t="s">
        <v>151</v>
      </c>
      <c r="P3574" s="3" t="s">
        <v>151</v>
      </c>
      <c r="Q3574" s="3">
        <v>25</v>
      </c>
      <c r="R3574" s="3" t="s">
        <v>38</v>
      </c>
      <c r="S3574" s="3" t="s">
        <v>87</v>
      </c>
      <c r="T3574" s="3">
        <f>COUNTBLANK(shopping_behavior_updated[Customer ID])</f>
        <v>0</v>
      </c>
      <c r="U3574" s="3">
        <f>IF(IFERROR(VLOOKUP(shopping_behavior_updated[[#This Row],[Customer ID]],A3575:$A$3902,1,FALSE),0),1,0)</f>
        <v>0</v>
      </c>
    </row>
    <row r="3575" spans="1:21" x14ac:dyDescent="0.2">
      <c r="A3575" s="3">
        <v>3574</v>
      </c>
      <c r="B3575" s="3">
        <v>43</v>
      </c>
      <c r="C3575" s="3" t="s">
        <v>152</v>
      </c>
      <c r="D3575" s="3" t="s">
        <v>33</v>
      </c>
      <c r="E3575" s="3" t="s">
        <v>20</v>
      </c>
      <c r="F3575" s="3">
        <v>67</v>
      </c>
      <c r="G3575" s="3" t="s">
        <v>138</v>
      </c>
      <c r="H3575" s="3" t="s">
        <v>22</v>
      </c>
      <c r="I3575" s="3" t="s">
        <v>31</v>
      </c>
      <c r="J3575" s="3" t="s">
        <v>56</v>
      </c>
      <c r="K3575" s="3">
        <v>49</v>
      </c>
      <c r="L3575" s="3" t="s">
        <v>151</v>
      </c>
      <c r="M3575" s="3" t="str">
        <f>IF(shopping_behavior_updated[[#This Row],[Subscription Status]]="","desconocido",shopping_behavior_updated[[#This Row],[Subscription Status]])</f>
        <v>No</v>
      </c>
      <c r="N3575" s="3" t="s">
        <v>37</v>
      </c>
      <c r="O3575" s="3" t="s">
        <v>151</v>
      </c>
      <c r="P3575" s="3" t="s">
        <v>151</v>
      </c>
      <c r="Q3575" s="3">
        <v>27</v>
      </c>
      <c r="R3575" s="3" t="s">
        <v>45</v>
      </c>
      <c r="S3575" s="3" t="s">
        <v>87</v>
      </c>
      <c r="T3575" s="3">
        <f>COUNTBLANK(shopping_behavior_updated[Customer ID])</f>
        <v>0</v>
      </c>
      <c r="U3575" s="3">
        <f>IF(IFERROR(VLOOKUP(shopping_behavior_updated[[#This Row],[Customer ID]],A3576:$A$3902,1,FALSE),0),1,0)</f>
        <v>0</v>
      </c>
    </row>
    <row r="3576" spans="1:21" x14ac:dyDescent="0.2">
      <c r="A3576" s="3">
        <v>3575</v>
      </c>
      <c r="B3576" s="3">
        <v>29</v>
      </c>
      <c r="C3576" s="3" t="s">
        <v>152</v>
      </c>
      <c r="D3576" s="3" t="s">
        <v>124</v>
      </c>
      <c r="E3576" s="3" t="s">
        <v>20</v>
      </c>
      <c r="F3576" s="3">
        <v>70</v>
      </c>
      <c r="G3576" s="3" t="s">
        <v>83</v>
      </c>
      <c r="H3576" s="3" t="s">
        <v>43</v>
      </c>
      <c r="I3576" s="3" t="s">
        <v>108</v>
      </c>
      <c r="J3576" s="3" t="s">
        <v>56</v>
      </c>
      <c r="K3576" s="3">
        <v>49</v>
      </c>
      <c r="L3576" s="3" t="s">
        <v>151</v>
      </c>
      <c r="M3576" s="3" t="str">
        <f>IF(shopping_behavior_updated[[#This Row],[Subscription Status]]="","desconocido",shopping_behavior_updated[[#This Row],[Subscription Status]])</f>
        <v>No</v>
      </c>
      <c r="N3576" s="3" t="s">
        <v>26</v>
      </c>
      <c r="O3576" s="3" t="s">
        <v>151</v>
      </c>
      <c r="P3576" s="3" t="s">
        <v>151</v>
      </c>
      <c r="Q3576" s="3">
        <v>39</v>
      </c>
      <c r="R3576" s="3" t="s">
        <v>74</v>
      </c>
      <c r="S3576" s="3" t="s">
        <v>57</v>
      </c>
      <c r="T3576" s="3">
        <f>COUNTBLANK(shopping_behavior_updated[Customer ID])</f>
        <v>0</v>
      </c>
      <c r="U3576" s="3">
        <f>IF(IFERROR(VLOOKUP(shopping_behavior_updated[[#This Row],[Customer ID]],A3577:$A$3902,1,FALSE),0),1,0)</f>
        <v>0</v>
      </c>
    </row>
    <row r="3577" spans="1:21" x14ac:dyDescent="0.2">
      <c r="A3577" s="3">
        <v>3576</v>
      </c>
      <c r="B3577" s="3">
        <v>61</v>
      </c>
      <c r="C3577" s="3" t="s">
        <v>152</v>
      </c>
      <c r="D3577" s="3" t="s">
        <v>61</v>
      </c>
      <c r="E3577" s="3" t="s">
        <v>62</v>
      </c>
      <c r="F3577" s="3">
        <v>95</v>
      </c>
      <c r="G3577" s="3" t="s">
        <v>21</v>
      </c>
      <c r="H3577" s="3" t="s">
        <v>43</v>
      </c>
      <c r="I3577" s="3" t="s">
        <v>82</v>
      </c>
      <c r="J3577" s="3" t="s">
        <v>56</v>
      </c>
      <c r="K3577" s="3">
        <v>37</v>
      </c>
      <c r="L3577" s="3" t="s">
        <v>151</v>
      </c>
      <c r="M3577" s="3" t="str">
        <f>IF(shopping_behavior_updated[[#This Row],[Subscription Status]]="","desconocido",shopping_behavior_updated[[#This Row],[Subscription Status]])</f>
        <v>No</v>
      </c>
      <c r="N3577" s="3" t="s">
        <v>26</v>
      </c>
      <c r="O3577" s="3" t="s">
        <v>151</v>
      </c>
      <c r="P3577" s="3" t="s">
        <v>151</v>
      </c>
      <c r="Q3577" s="3">
        <v>49</v>
      </c>
      <c r="R3577" s="3" t="s">
        <v>27</v>
      </c>
      <c r="S3577" s="3" t="s">
        <v>75</v>
      </c>
      <c r="T3577" s="3">
        <f>COUNTBLANK(shopping_behavior_updated[Customer ID])</f>
        <v>0</v>
      </c>
      <c r="U3577" s="3">
        <f>IF(IFERROR(VLOOKUP(shopping_behavior_updated[[#This Row],[Customer ID]],A3578:$A$3902,1,FALSE),0),1,0)</f>
        <v>0</v>
      </c>
    </row>
    <row r="3578" spans="1:21" x14ac:dyDescent="0.2">
      <c r="A3578" s="3">
        <v>3577</v>
      </c>
      <c r="B3578" s="3">
        <v>29</v>
      </c>
      <c r="C3578" s="3" t="s">
        <v>152</v>
      </c>
      <c r="D3578" s="3" t="s">
        <v>136</v>
      </c>
      <c r="E3578" s="3" t="s">
        <v>41</v>
      </c>
      <c r="F3578" s="3">
        <v>24</v>
      </c>
      <c r="G3578" s="3" t="s">
        <v>30</v>
      </c>
      <c r="H3578" s="3" t="s">
        <v>22</v>
      </c>
      <c r="I3578" s="3" t="s">
        <v>133</v>
      </c>
      <c r="J3578" s="3" t="s">
        <v>36</v>
      </c>
      <c r="K3578" s="3">
        <v>3</v>
      </c>
      <c r="L3578" s="3" t="s">
        <v>151</v>
      </c>
      <c r="M3578" s="3" t="str">
        <f>IF(shopping_behavior_updated[[#This Row],[Subscription Status]]="","desconocido",shopping_behavior_updated[[#This Row],[Subscription Status]])</f>
        <v>No</v>
      </c>
      <c r="N3578" s="3" t="s">
        <v>26</v>
      </c>
      <c r="O3578" s="3" t="s">
        <v>151</v>
      </c>
      <c r="P3578" s="3" t="s">
        <v>151</v>
      </c>
      <c r="Q3578" s="3">
        <v>12</v>
      </c>
      <c r="R3578" s="3" t="s">
        <v>27</v>
      </c>
      <c r="S3578" s="3" t="s">
        <v>75</v>
      </c>
      <c r="T3578" s="3">
        <f>COUNTBLANK(shopping_behavior_updated[Customer ID])</f>
        <v>0</v>
      </c>
      <c r="U3578" s="3">
        <f>IF(IFERROR(VLOOKUP(shopping_behavior_updated[[#This Row],[Customer ID]],A3579:$A$3902,1,FALSE),0),1,0)</f>
        <v>0</v>
      </c>
    </row>
    <row r="3579" spans="1:21" x14ac:dyDescent="0.2">
      <c r="A3579" s="3">
        <v>3578</v>
      </c>
      <c r="B3579" s="3">
        <v>66</v>
      </c>
      <c r="C3579" s="3" t="s">
        <v>152</v>
      </c>
      <c r="D3579" s="3" t="s">
        <v>132</v>
      </c>
      <c r="E3579" s="3" t="s">
        <v>66</v>
      </c>
      <c r="F3579" s="3">
        <v>35</v>
      </c>
      <c r="G3579" s="3" t="s">
        <v>67</v>
      </c>
      <c r="H3579" s="3" t="s">
        <v>35</v>
      </c>
      <c r="I3579" s="3" t="s">
        <v>133</v>
      </c>
      <c r="J3579" s="3" t="s">
        <v>24</v>
      </c>
      <c r="K3579" s="3">
        <v>26</v>
      </c>
      <c r="L3579" s="3" t="s">
        <v>151</v>
      </c>
      <c r="M3579" s="3" t="str">
        <f>IF(shopping_behavior_updated[[#This Row],[Subscription Status]]="","desconocido",shopping_behavior_updated[[#This Row],[Subscription Status]])</f>
        <v>No</v>
      </c>
      <c r="N3579" s="3" t="s">
        <v>53</v>
      </c>
      <c r="O3579" s="3" t="s">
        <v>151</v>
      </c>
      <c r="P3579" s="3" t="s">
        <v>151</v>
      </c>
      <c r="Q3579" s="3">
        <v>13</v>
      </c>
      <c r="R3579" s="3" t="s">
        <v>74</v>
      </c>
      <c r="S3579" s="3" t="s">
        <v>39</v>
      </c>
      <c r="T3579" s="3">
        <f>COUNTBLANK(shopping_behavior_updated[Customer ID])</f>
        <v>0</v>
      </c>
      <c r="U3579" s="3">
        <f>IF(IFERROR(VLOOKUP(shopping_behavior_updated[[#This Row],[Customer ID]],A3580:$A$3902,1,FALSE),0),1,0)</f>
        <v>0</v>
      </c>
    </row>
    <row r="3580" spans="1:21" x14ac:dyDescent="0.2">
      <c r="A3580" s="3">
        <v>3579</v>
      </c>
      <c r="B3580" s="3">
        <v>46</v>
      </c>
      <c r="C3580" s="3" t="s">
        <v>152</v>
      </c>
      <c r="D3580" s="3" t="s">
        <v>70</v>
      </c>
      <c r="E3580" s="3" t="s">
        <v>41</v>
      </c>
      <c r="F3580" s="3">
        <v>22</v>
      </c>
      <c r="G3580" s="3" t="s">
        <v>141</v>
      </c>
      <c r="H3580" s="3" t="s">
        <v>22</v>
      </c>
      <c r="I3580" s="3" t="s">
        <v>77</v>
      </c>
      <c r="J3580" s="3" t="s">
        <v>24</v>
      </c>
      <c r="K3580" s="3">
        <v>26</v>
      </c>
      <c r="L3580" s="3" t="s">
        <v>151</v>
      </c>
      <c r="M3580" s="3" t="str">
        <f>IF(shopping_behavior_updated[[#This Row],[Subscription Status]]="","desconocido",shopping_behavior_updated[[#This Row],[Subscription Status]])</f>
        <v>No</v>
      </c>
      <c r="N3580" s="3" t="s">
        <v>53</v>
      </c>
      <c r="O3580" s="3" t="s">
        <v>151</v>
      </c>
      <c r="P3580" s="3" t="s">
        <v>151</v>
      </c>
      <c r="Q3580" s="3">
        <v>22</v>
      </c>
      <c r="R3580" s="3" t="s">
        <v>74</v>
      </c>
      <c r="S3580" s="3" t="s">
        <v>57</v>
      </c>
      <c r="T3580" s="3">
        <f>COUNTBLANK(shopping_behavior_updated[Customer ID])</f>
        <v>0</v>
      </c>
      <c r="U3580" s="3">
        <f>IF(IFERROR(VLOOKUP(shopping_behavior_updated[[#This Row],[Customer ID]],A3581:$A$3902,1,FALSE),0),1,0)</f>
        <v>0</v>
      </c>
    </row>
    <row r="3581" spans="1:21" x14ac:dyDescent="0.2">
      <c r="A3581" s="3">
        <v>3580</v>
      </c>
      <c r="B3581" s="3">
        <v>34</v>
      </c>
      <c r="C3581" s="3" t="s">
        <v>152</v>
      </c>
      <c r="D3581" s="3" t="s">
        <v>118</v>
      </c>
      <c r="E3581" s="3" t="s">
        <v>66</v>
      </c>
      <c r="F3581" s="3">
        <v>66</v>
      </c>
      <c r="G3581" s="3" t="s">
        <v>116</v>
      </c>
      <c r="H3581" s="3" t="s">
        <v>22</v>
      </c>
      <c r="I3581" s="3" t="s">
        <v>77</v>
      </c>
      <c r="J3581" s="3" t="s">
        <v>56</v>
      </c>
      <c r="K3581" s="3">
        <v>48</v>
      </c>
      <c r="L3581" s="3" t="s">
        <v>151</v>
      </c>
      <c r="M3581" s="3" t="str">
        <f>IF(shopping_behavior_updated[[#This Row],[Subscription Status]]="","desconocido",shopping_behavior_updated[[#This Row],[Subscription Status]])</f>
        <v>No</v>
      </c>
      <c r="N3581" s="3" t="s">
        <v>53</v>
      </c>
      <c r="O3581" s="3" t="s">
        <v>151</v>
      </c>
      <c r="P3581" s="3" t="s">
        <v>151</v>
      </c>
      <c r="Q3581" s="3">
        <v>19</v>
      </c>
      <c r="R3581" s="3" t="s">
        <v>38</v>
      </c>
      <c r="S3581" s="3" t="s">
        <v>96</v>
      </c>
      <c r="T3581" s="3">
        <f>COUNTBLANK(shopping_behavior_updated[Customer ID])</f>
        <v>0</v>
      </c>
      <c r="U3581" s="3">
        <f>IF(IFERROR(VLOOKUP(shopping_behavior_updated[[#This Row],[Customer ID]],A3582:$A$3902,1,FALSE),0),1,0)</f>
        <v>0</v>
      </c>
    </row>
    <row r="3582" spans="1:21" x14ac:dyDescent="0.2">
      <c r="A3582" s="3">
        <v>3581</v>
      </c>
      <c r="B3582" s="3">
        <v>51</v>
      </c>
      <c r="C3582" s="3" t="s">
        <v>152</v>
      </c>
      <c r="D3582" s="3" t="s">
        <v>19</v>
      </c>
      <c r="E3582" s="3" t="s">
        <v>20</v>
      </c>
      <c r="F3582" s="3">
        <v>83</v>
      </c>
      <c r="G3582" s="3" t="s">
        <v>81</v>
      </c>
      <c r="H3582" s="3" t="s">
        <v>43</v>
      </c>
      <c r="I3582" s="3" t="s">
        <v>135</v>
      </c>
      <c r="J3582" s="3" t="s">
        <v>52</v>
      </c>
      <c r="K3582" s="3">
        <v>32</v>
      </c>
      <c r="L3582" s="3" t="s">
        <v>151</v>
      </c>
      <c r="M3582" s="3" t="str">
        <f>IF(shopping_behavior_updated[[#This Row],[Subscription Status]]="","desconocido",shopping_behavior_updated[[#This Row],[Subscription Status]])</f>
        <v>No</v>
      </c>
      <c r="N3582" s="3" t="s">
        <v>69</v>
      </c>
      <c r="O3582" s="3" t="s">
        <v>151</v>
      </c>
      <c r="P3582" s="3" t="s">
        <v>151</v>
      </c>
      <c r="Q3582" s="3">
        <v>3</v>
      </c>
      <c r="R3582" s="3" t="s">
        <v>32</v>
      </c>
      <c r="S3582" s="3" t="s">
        <v>75</v>
      </c>
      <c r="T3582" s="3">
        <f>COUNTBLANK(shopping_behavior_updated[Customer ID])</f>
        <v>0</v>
      </c>
      <c r="U3582" s="3">
        <f>IF(IFERROR(VLOOKUP(shopping_behavior_updated[[#This Row],[Customer ID]],A3583:$A$3902,1,FALSE),0),1,0)</f>
        <v>0</v>
      </c>
    </row>
    <row r="3583" spans="1:21" x14ac:dyDescent="0.2">
      <c r="A3583" s="3">
        <v>3582</v>
      </c>
      <c r="B3583" s="3">
        <v>26</v>
      </c>
      <c r="C3583" s="3" t="s">
        <v>152</v>
      </c>
      <c r="D3583" s="3" t="s">
        <v>80</v>
      </c>
      <c r="E3583" s="3" t="s">
        <v>20</v>
      </c>
      <c r="F3583" s="3">
        <v>95</v>
      </c>
      <c r="G3583" s="3" t="s">
        <v>141</v>
      </c>
      <c r="H3583" s="3" t="s">
        <v>43</v>
      </c>
      <c r="I3583" s="3" t="s">
        <v>120</v>
      </c>
      <c r="J3583" s="3" t="s">
        <v>56</v>
      </c>
      <c r="K3583" s="3">
        <v>49</v>
      </c>
      <c r="L3583" s="3" t="s">
        <v>151</v>
      </c>
      <c r="M3583" s="3" t="str">
        <f>IF(shopping_behavior_updated[[#This Row],[Subscription Status]]="","desconocido",shopping_behavior_updated[[#This Row],[Subscription Status]])</f>
        <v>No</v>
      </c>
      <c r="N3583" s="3" t="s">
        <v>44</v>
      </c>
      <c r="O3583" s="3" t="s">
        <v>151</v>
      </c>
      <c r="P3583" s="3" t="s">
        <v>151</v>
      </c>
      <c r="Q3583" s="3">
        <v>50</v>
      </c>
      <c r="R3583" s="3" t="s">
        <v>38</v>
      </c>
      <c r="S3583" s="3" t="s">
        <v>39</v>
      </c>
      <c r="T3583" s="3">
        <f>COUNTBLANK(shopping_behavior_updated[Customer ID])</f>
        <v>0</v>
      </c>
      <c r="U3583" s="3">
        <f>IF(IFERROR(VLOOKUP(shopping_behavior_updated[[#This Row],[Customer ID]],A3584:$A$3902,1,FALSE),0),1,0)</f>
        <v>0</v>
      </c>
    </row>
    <row r="3584" spans="1:21" x14ac:dyDescent="0.2">
      <c r="A3584" s="3">
        <v>3583</v>
      </c>
      <c r="B3584" s="3">
        <v>23</v>
      </c>
      <c r="C3584" s="3" t="s">
        <v>152</v>
      </c>
      <c r="D3584" s="3" t="s">
        <v>58</v>
      </c>
      <c r="E3584" s="3" t="s">
        <v>20</v>
      </c>
      <c r="F3584" s="3">
        <v>41</v>
      </c>
      <c r="G3584" s="3" t="s">
        <v>98</v>
      </c>
      <c r="H3584" s="3" t="s">
        <v>35</v>
      </c>
      <c r="I3584" s="3" t="s">
        <v>117</v>
      </c>
      <c r="J3584" s="3" t="s">
        <v>52</v>
      </c>
      <c r="K3584" s="3">
        <v>34</v>
      </c>
      <c r="L3584" s="3" t="s">
        <v>151</v>
      </c>
      <c r="M3584" s="3" t="str">
        <f>IF(shopping_behavior_updated[[#This Row],[Subscription Status]]="","desconocido",shopping_behavior_updated[[#This Row],[Subscription Status]])</f>
        <v>No</v>
      </c>
      <c r="N3584" s="3" t="s">
        <v>69</v>
      </c>
      <c r="O3584" s="3" t="s">
        <v>151</v>
      </c>
      <c r="P3584" s="3" t="s">
        <v>151</v>
      </c>
      <c r="Q3584" s="3">
        <v>15</v>
      </c>
      <c r="R3584" s="3" t="s">
        <v>45</v>
      </c>
      <c r="S3584" s="3" t="s">
        <v>48</v>
      </c>
      <c r="T3584" s="3">
        <f>COUNTBLANK(shopping_behavior_updated[Customer ID])</f>
        <v>0</v>
      </c>
      <c r="U3584" s="3">
        <f>IF(IFERROR(VLOOKUP(shopping_behavior_updated[[#This Row],[Customer ID]],A3585:$A$3902,1,FALSE),0),1,0)</f>
        <v>0</v>
      </c>
    </row>
    <row r="3585" spans="1:21" x14ac:dyDescent="0.2">
      <c r="A3585" s="3">
        <v>3584</v>
      </c>
      <c r="B3585" s="3">
        <v>52</v>
      </c>
      <c r="C3585" s="3" t="s">
        <v>152</v>
      </c>
      <c r="D3585" s="3" t="s">
        <v>19</v>
      </c>
      <c r="E3585" s="3" t="s">
        <v>20</v>
      </c>
      <c r="F3585" s="3">
        <v>77</v>
      </c>
      <c r="G3585" s="3" t="s">
        <v>116</v>
      </c>
      <c r="H3585" s="3" t="s">
        <v>22</v>
      </c>
      <c r="I3585" s="3" t="s">
        <v>109</v>
      </c>
      <c r="J3585" s="3" t="s">
        <v>52</v>
      </c>
      <c r="K3585" s="3">
        <v>27</v>
      </c>
      <c r="L3585" s="3" t="s">
        <v>151</v>
      </c>
      <c r="M3585" s="3" t="str">
        <f>IF(shopping_behavior_updated[[#This Row],[Subscription Status]]="","desconocido",shopping_behavior_updated[[#This Row],[Subscription Status]])</f>
        <v>No</v>
      </c>
      <c r="N3585" s="3" t="s">
        <v>73</v>
      </c>
      <c r="O3585" s="3" t="s">
        <v>151</v>
      </c>
      <c r="P3585" s="3" t="s">
        <v>151</v>
      </c>
      <c r="Q3585" s="3">
        <v>44</v>
      </c>
      <c r="R3585" s="3" t="s">
        <v>38</v>
      </c>
      <c r="S3585" s="3" t="s">
        <v>96</v>
      </c>
      <c r="T3585" s="3">
        <f>COUNTBLANK(shopping_behavior_updated[Customer ID])</f>
        <v>0</v>
      </c>
      <c r="U3585" s="3">
        <f>IF(IFERROR(VLOOKUP(shopping_behavior_updated[[#This Row],[Customer ID]],A3586:$A$3902,1,FALSE),0),1,0)</f>
        <v>0</v>
      </c>
    </row>
    <row r="3586" spans="1:21" x14ac:dyDescent="0.2">
      <c r="A3586" s="3">
        <v>3585</v>
      </c>
      <c r="B3586" s="3">
        <v>39</v>
      </c>
      <c r="C3586" s="3" t="s">
        <v>152</v>
      </c>
      <c r="D3586" s="3" t="s">
        <v>49</v>
      </c>
      <c r="E3586" s="3" t="s">
        <v>41</v>
      </c>
      <c r="F3586" s="3">
        <v>52</v>
      </c>
      <c r="G3586" s="3" t="s">
        <v>102</v>
      </c>
      <c r="H3586" s="3" t="s">
        <v>22</v>
      </c>
      <c r="I3586" s="3" t="s">
        <v>125</v>
      </c>
      <c r="J3586" s="3" t="s">
        <v>56</v>
      </c>
      <c r="K3586" s="3">
        <v>48</v>
      </c>
      <c r="L3586" s="3" t="s">
        <v>151</v>
      </c>
      <c r="M3586" s="3" t="str">
        <f>IF(shopping_behavior_updated[[#This Row],[Subscription Status]]="","desconocido",shopping_behavior_updated[[#This Row],[Subscription Status]])</f>
        <v>No</v>
      </c>
      <c r="N3586" s="3" t="s">
        <v>26</v>
      </c>
      <c r="O3586" s="3" t="s">
        <v>151</v>
      </c>
      <c r="P3586" s="3" t="s">
        <v>151</v>
      </c>
      <c r="Q3586" s="3">
        <v>48</v>
      </c>
      <c r="R3586" s="3" t="s">
        <v>85</v>
      </c>
      <c r="S3586" s="3" t="s">
        <v>87</v>
      </c>
      <c r="T3586" s="3">
        <f>COUNTBLANK(shopping_behavior_updated[Customer ID])</f>
        <v>0</v>
      </c>
      <c r="U3586" s="3">
        <f>IF(IFERROR(VLOOKUP(shopping_behavior_updated[[#This Row],[Customer ID]],A3587:$A$3902,1,FALSE),0),1,0)</f>
        <v>0</v>
      </c>
    </row>
    <row r="3587" spans="1:21" x14ac:dyDescent="0.2">
      <c r="A3587" s="3">
        <v>3586</v>
      </c>
      <c r="B3587" s="3">
        <v>39</v>
      </c>
      <c r="C3587" s="3" t="s">
        <v>152</v>
      </c>
      <c r="D3587" s="3" t="s">
        <v>142</v>
      </c>
      <c r="E3587" s="3" t="s">
        <v>66</v>
      </c>
      <c r="F3587" s="3">
        <v>41</v>
      </c>
      <c r="G3587" s="3" t="s">
        <v>83</v>
      </c>
      <c r="H3587" s="3" t="s">
        <v>91</v>
      </c>
      <c r="I3587" s="3" t="s">
        <v>23</v>
      </c>
      <c r="J3587" s="3" t="s">
        <v>24</v>
      </c>
      <c r="K3587" s="3">
        <v>41</v>
      </c>
      <c r="L3587" s="3" t="s">
        <v>151</v>
      </c>
      <c r="M3587" s="3" t="str">
        <f>IF(shopping_behavior_updated[[#This Row],[Subscription Status]]="","desconocido",shopping_behavior_updated[[#This Row],[Subscription Status]])</f>
        <v>No</v>
      </c>
      <c r="N3587" s="3" t="s">
        <v>53</v>
      </c>
      <c r="O3587" s="3" t="s">
        <v>151</v>
      </c>
      <c r="P3587" s="3" t="s">
        <v>151</v>
      </c>
      <c r="Q3587" s="3">
        <v>4</v>
      </c>
      <c r="R3587" s="3" t="s">
        <v>27</v>
      </c>
      <c r="S3587" s="3" t="s">
        <v>75</v>
      </c>
      <c r="T3587" s="3">
        <f>COUNTBLANK(shopping_behavior_updated[Customer ID])</f>
        <v>0</v>
      </c>
      <c r="U3587" s="3">
        <f>IF(IFERROR(VLOOKUP(shopping_behavior_updated[[#This Row],[Customer ID]],A3588:$A$3902,1,FALSE),0),1,0)</f>
        <v>0</v>
      </c>
    </row>
    <row r="3588" spans="1:21" x14ac:dyDescent="0.2">
      <c r="A3588" s="3">
        <v>3587</v>
      </c>
      <c r="B3588" s="3">
        <v>33</v>
      </c>
      <c r="C3588" s="3" t="s">
        <v>152</v>
      </c>
      <c r="D3588" s="3" t="s">
        <v>103</v>
      </c>
      <c r="E3588" s="3" t="s">
        <v>20</v>
      </c>
      <c r="F3588" s="3">
        <v>28</v>
      </c>
      <c r="G3588" s="3" t="s">
        <v>134</v>
      </c>
      <c r="H3588" s="3" t="s">
        <v>43</v>
      </c>
      <c r="I3588" s="3" t="s">
        <v>133</v>
      </c>
      <c r="J3588" s="3" t="s">
        <v>24</v>
      </c>
      <c r="K3588" s="3">
        <v>46</v>
      </c>
      <c r="L3588" s="3" t="s">
        <v>151</v>
      </c>
      <c r="M3588" s="3" t="str">
        <f>IF(shopping_behavior_updated[[#This Row],[Subscription Status]]="","desconocido",shopping_behavior_updated[[#This Row],[Subscription Status]])</f>
        <v>No</v>
      </c>
      <c r="N3588" s="3" t="s">
        <v>73</v>
      </c>
      <c r="O3588" s="3" t="s">
        <v>151</v>
      </c>
      <c r="P3588" s="3" t="s">
        <v>151</v>
      </c>
      <c r="Q3588" s="3">
        <v>12</v>
      </c>
      <c r="R3588" s="3" t="s">
        <v>45</v>
      </c>
      <c r="S3588" s="3" t="s">
        <v>75</v>
      </c>
      <c r="T3588" s="3">
        <f>COUNTBLANK(shopping_behavior_updated[Customer ID])</f>
        <v>0</v>
      </c>
      <c r="U3588" s="3">
        <f>IF(IFERROR(VLOOKUP(shopping_behavior_updated[[#This Row],[Customer ID]],A3589:$A$3902,1,FALSE),0),1,0)</f>
        <v>0</v>
      </c>
    </row>
    <row r="3589" spans="1:21" x14ac:dyDescent="0.2">
      <c r="A3589" s="3">
        <v>3588</v>
      </c>
      <c r="B3589" s="3">
        <v>33</v>
      </c>
      <c r="C3589" s="3" t="s">
        <v>152</v>
      </c>
      <c r="D3589" s="3" t="s">
        <v>29</v>
      </c>
      <c r="E3589" s="3" t="s">
        <v>20</v>
      </c>
      <c r="F3589" s="3">
        <v>90</v>
      </c>
      <c r="G3589" s="3" t="s">
        <v>140</v>
      </c>
      <c r="H3589" s="3" t="s">
        <v>35</v>
      </c>
      <c r="I3589" s="3" t="s">
        <v>82</v>
      </c>
      <c r="J3589" s="3" t="s">
        <v>52</v>
      </c>
      <c r="K3589" s="3">
        <v>44</v>
      </c>
      <c r="L3589" s="3" t="s">
        <v>151</v>
      </c>
      <c r="M3589" s="3" t="str">
        <f>IF(shopping_behavior_updated[[#This Row],[Subscription Status]]="","desconocido",shopping_behavior_updated[[#This Row],[Subscription Status]])</f>
        <v>No</v>
      </c>
      <c r="N3589" s="3" t="s">
        <v>53</v>
      </c>
      <c r="O3589" s="3" t="s">
        <v>151</v>
      </c>
      <c r="P3589" s="3" t="s">
        <v>151</v>
      </c>
      <c r="Q3589" s="3">
        <v>33</v>
      </c>
      <c r="R3589" s="3" t="s">
        <v>85</v>
      </c>
      <c r="S3589" s="3" t="s">
        <v>48</v>
      </c>
      <c r="T3589" s="3">
        <f>COUNTBLANK(shopping_behavior_updated[Customer ID])</f>
        <v>0</v>
      </c>
      <c r="U3589" s="3">
        <f>IF(IFERROR(VLOOKUP(shopping_behavior_updated[[#This Row],[Customer ID]],A3590:$A$3902,1,FALSE),0),1,0)</f>
        <v>0</v>
      </c>
    </row>
    <row r="3590" spans="1:21" x14ac:dyDescent="0.2">
      <c r="A3590" s="3">
        <v>3589</v>
      </c>
      <c r="B3590" s="3">
        <v>23</v>
      </c>
      <c r="C3590" s="3" t="s">
        <v>152</v>
      </c>
      <c r="D3590" s="3" t="s">
        <v>88</v>
      </c>
      <c r="E3590" s="3" t="s">
        <v>66</v>
      </c>
      <c r="F3590" s="3">
        <v>55</v>
      </c>
      <c r="G3590" s="3" t="s">
        <v>150</v>
      </c>
      <c r="H3590" s="3" t="s">
        <v>43</v>
      </c>
      <c r="I3590" s="3" t="s">
        <v>135</v>
      </c>
      <c r="J3590" s="3" t="s">
        <v>36</v>
      </c>
      <c r="K3590" s="3">
        <v>35</v>
      </c>
      <c r="L3590" s="3" t="s">
        <v>151</v>
      </c>
      <c r="M3590" s="3" t="str">
        <f>IF(shopping_behavior_updated[[#This Row],[Subscription Status]]="","desconocido",shopping_behavior_updated[[#This Row],[Subscription Status]])</f>
        <v>No</v>
      </c>
      <c r="N3590" s="3" t="s">
        <v>69</v>
      </c>
      <c r="O3590" s="3" t="s">
        <v>151</v>
      </c>
      <c r="P3590" s="3" t="s">
        <v>151</v>
      </c>
      <c r="Q3590" s="3">
        <v>40</v>
      </c>
      <c r="R3590" s="3" t="s">
        <v>32</v>
      </c>
      <c r="S3590" s="3" t="s">
        <v>48</v>
      </c>
      <c r="T3590" s="3">
        <f>COUNTBLANK(shopping_behavior_updated[Customer ID])</f>
        <v>0</v>
      </c>
      <c r="U3590" s="3">
        <f>IF(IFERROR(VLOOKUP(shopping_behavior_updated[[#This Row],[Customer ID]],A3591:$A$3902,1,FALSE),0),1,0)</f>
        <v>0</v>
      </c>
    </row>
    <row r="3591" spans="1:21" x14ac:dyDescent="0.2">
      <c r="A3591" s="3">
        <v>3590</v>
      </c>
      <c r="B3591" s="3">
        <v>31</v>
      </c>
      <c r="C3591" s="3" t="s">
        <v>152</v>
      </c>
      <c r="D3591" s="3" t="s">
        <v>132</v>
      </c>
      <c r="E3591" s="3" t="s">
        <v>66</v>
      </c>
      <c r="F3591" s="3">
        <v>73</v>
      </c>
      <c r="G3591" s="3" t="s">
        <v>81</v>
      </c>
      <c r="H3591" s="3" t="s">
        <v>43</v>
      </c>
      <c r="I3591" s="3" t="s">
        <v>143</v>
      </c>
      <c r="J3591" s="3" t="s">
        <v>36</v>
      </c>
      <c r="K3591" s="3">
        <v>48</v>
      </c>
      <c r="L3591" s="3" t="s">
        <v>151</v>
      </c>
      <c r="M3591" s="3" t="str">
        <f>IF(shopping_behavior_updated[[#This Row],[Subscription Status]]="","desconocido",shopping_behavior_updated[[#This Row],[Subscription Status]])</f>
        <v>No</v>
      </c>
      <c r="N3591" s="3" t="s">
        <v>44</v>
      </c>
      <c r="O3591" s="3" t="s">
        <v>151</v>
      </c>
      <c r="P3591" s="3" t="s">
        <v>151</v>
      </c>
      <c r="Q3591" s="3">
        <v>38</v>
      </c>
      <c r="R3591" s="3" t="s">
        <v>32</v>
      </c>
      <c r="S3591" s="3" t="s">
        <v>96</v>
      </c>
      <c r="T3591" s="3">
        <f>COUNTBLANK(shopping_behavior_updated[Customer ID])</f>
        <v>0</v>
      </c>
      <c r="U3591" s="3">
        <f>IF(IFERROR(VLOOKUP(shopping_behavior_updated[[#This Row],[Customer ID]],A3592:$A$3902,1,FALSE),0),1,0)</f>
        <v>0</v>
      </c>
    </row>
    <row r="3592" spans="1:21" x14ac:dyDescent="0.2">
      <c r="A3592" s="3">
        <v>3591</v>
      </c>
      <c r="B3592" s="3">
        <v>27</v>
      </c>
      <c r="C3592" s="3" t="s">
        <v>152</v>
      </c>
      <c r="D3592" s="3" t="s">
        <v>80</v>
      </c>
      <c r="E3592" s="3" t="s">
        <v>20</v>
      </c>
      <c r="F3592" s="3">
        <v>87</v>
      </c>
      <c r="G3592" s="3" t="s">
        <v>146</v>
      </c>
      <c r="H3592" s="3" t="s">
        <v>43</v>
      </c>
      <c r="I3592" s="3" t="s">
        <v>23</v>
      </c>
      <c r="J3592" s="3" t="s">
        <v>56</v>
      </c>
      <c r="K3592" s="3">
        <v>29</v>
      </c>
      <c r="L3592" s="3" t="s">
        <v>151</v>
      </c>
      <c r="M3592" s="3" t="str">
        <f>IF(shopping_behavior_updated[[#This Row],[Subscription Status]]="","desconocido",shopping_behavior_updated[[#This Row],[Subscription Status]])</f>
        <v>No</v>
      </c>
      <c r="N3592" s="3" t="s">
        <v>69</v>
      </c>
      <c r="O3592" s="3" t="s">
        <v>151</v>
      </c>
      <c r="P3592" s="3" t="s">
        <v>151</v>
      </c>
      <c r="Q3592" s="3">
        <v>19</v>
      </c>
      <c r="R3592" s="3" t="s">
        <v>27</v>
      </c>
      <c r="S3592" s="3" t="s">
        <v>96</v>
      </c>
      <c r="T3592" s="3">
        <f>COUNTBLANK(shopping_behavior_updated[Customer ID])</f>
        <v>0</v>
      </c>
      <c r="U3592" s="3">
        <f>IF(IFERROR(VLOOKUP(shopping_behavior_updated[[#This Row],[Customer ID]],A3593:$A$3902,1,FALSE),0),1,0)</f>
        <v>0</v>
      </c>
    </row>
    <row r="3593" spans="1:21" x14ac:dyDescent="0.2">
      <c r="A3593" s="3">
        <v>3592</v>
      </c>
      <c r="B3593" s="3">
        <v>48</v>
      </c>
      <c r="C3593" s="3" t="s">
        <v>152</v>
      </c>
      <c r="D3593" s="3" t="s">
        <v>101</v>
      </c>
      <c r="E3593" s="3" t="s">
        <v>62</v>
      </c>
      <c r="F3593" s="3">
        <v>89</v>
      </c>
      <c r="G3593" s="3" t="s">
        <v>146</v>
      </c>
      <c r="H3593" s="3" t="s">
        <v>43</v>
      </c>
      <c r="I3593" s="3" t="s">
        <v>79</v>
      </c>
      <c r="J3593" s="3" t="s">
        <v>24</v>
      </c>
      <c r="K3593" s="3">
        <v>32</v>
      </c>
      <c r="L3593" s="3" t="s">
        <v>151</v>
      </c>
      <c r="M3593" s="3" t="str">
        <f>IF(shopping_behavior_updated[[#This Row],[Subscription Status]]="","desconocido",shopping_behavior_updated[[#This Row],[Subscription Status]])</f>
        <v>No</v>
      </c>
      <c r="N3593" s="3" t="s">
        <v>69</v>
      </c>
      <c r="O3593" s="3" t="s">
        <v>151</v>
      </c>
      <c r="P3593" s="3" t="s">
        <v>151</v>
      </c>
      <c r="Q3593" s="3">
        <v>38</v>
      </c>
      <c r="R3593" s="3" t="s">
        <v>74</v>
      </c>
      <c r="S3593" s="3" t="s">
        <v>57</v>
      </c>
      <c r="T3593" s="3">
        <f>COUNTBLANK(shopping_behavior_updated[Customer ID])</f>
        <v>0</v>
      </c>
      <c r="U3593" s="3">
        <f>IF(IFERROR(VLOOKUP(shopping_behavior_updated[[#This Row],[Customer ID]],A3594:$A$3902,1,FALSE),0),1,0)</f>
        <v>0</v>
      </c>
    </row>
    <row r="3594" spans="1:21" x14ac:dyDescent="0.2">
      <c r="A3594" s="3">
        <v>3593</v>
      </c>
      <c r="B3594" s="3">
        <v>61</v>
      </c>
      <c r="C3594" s="3" t="s">
        <v>152</v>
      </c>
      <c r="D3594" s="3" t="s">
        <v>136</v>
      </c>
      <c r="E3594" s="3" t="s">
        <v>41</v>
      </c>
      <c r="F3594" s="3">
        <v>82</v>
      </c>
      <c r="G3594" s="3" t="s">
        <v>126</v>
      </c>
      <c r="H3594" s="3" t="s">
        <v>22</v>
      </c>
      <c r="I3594" s="3" t="s">
        <v>92</v>
      </c>
      <c r="J3594" s="3" t="s">
        <v>36</v>
      </c>
      <c r="K3594" s="3">
        <v>44</v>
      </c>
      <c r="L3594" s="3" t="s">
        <v>151</v>
      </c>
      <c r="M3594" s="3" t="str">
        <f>IF(shopping_behavior_updated[[#This Row],[Subscription Status]]="","desconocido",shopping_behavior_updated[[#This Row],[Subscription Status]])</f>
        <v>No</v>
      </c>
      <c r="N3594" s="3" t="s">
        <v>69</v>
      </c>
      <c r="O3594" s="3" t="s">
        <v>151</v>
      </c>
      <c r="P3594" s="3" t="s">
        <v>151</v>
      </c>
      <c r="Q3594" s="3">
        <v>18</v>
      </c>
      <c r="R3594" s="3" t="s">
        <v>27</v>
      </c>
      <c r="S3594" s="3" t="s">
        <v>28</v>
      </c>
      <c r="T3594" s="3">
        <f>COUNTBLANK(shopping_behavior_updated[Customer ID])</f>
        <v>0</v>
      </c>
      <c r="U3594" s="3">
        <f>IF(IFERROR(VLOOKUP(shopping_behavior_updated[[#This Row],[Customer ID]],A3595:$A$3902,1,FALSE),0),1,0)</f>
        <v>0</v>
      </c>
    </row>
    <row r="3595" spans="1:21" x14ac:dyDescent="0.2">
      <c r="A3595" s="3">
        <v>3594</v>
      </c>
      <c r="B3595" s="3">
        <v>63</v>
      </c>
      <c r="C3595" s="3" t="s">
        <v>152</v>
      </c>
      <c r="D3595" s="3" t="s">
        <v>40</v>
      </c>
      <c r="E3595" s="3" t="s">
        <v>41</v>
      </c>
      <c r="F3595" s="3">
        <v>80</v>
      </c>
      <c r="G3595" s="3" t="s">
        <v>50</v>
      </c>
      <c r="H3595" s="3" t="s">
        <v>43</v>
      </c>
      <c r="I3595" s="3" t="s">
        <v>93</v>
      </c>
      <c r="J3595" s="3" t="s">
        <v>36</v>
      </c>
      <c r="K3595" s="3">
        <v>46</v>
      </c>
      <c r="L3595" s="3" t="s">
        <v>151</v>
      </c>
      <c r="M3595" s="3" t="str">
        <f>IF(shopping_behavior_updated[[#This Row],[Subscription Status]]="","desconocido",shopping_behavior_updated[[#This Row],[Subscription Status]])</f>
        <v>No</v>
      </c>
      <c r="N3595" s="3" t="s">
        <v>44</v>
      </c>
      <c r="O3595" s="3" t="s">
        <v>151</v>
      </c>
      <c r="P3595" s="3" t="s">
        <v>151</v>
      </c>
      <c r="Q3595" s="3">
        <v>24</v>
      </c>
      <c r="R3595" s="3" t="s">
        <v>45</v>
      </c>
      <c r="S3595" s="3" t="s">
        <v>87</v>
      </c>
      <c r="T3595" s="3">
        <f>COUNTBLANK(shopping_behavior_updated[Customer ID])</f>
        <v>0</v>
      </c>
      <c r="U3595" s="3">
        <f>IF(IFERROR(VLOOKUP(shopping_behavior_updated[[#This Row],[Customer ID]],A3596:$A$3902,1,FALSE),0),1,0)</f>
        <v>0</v>
      </c>
    </row>
    <row r="3596" spans="1:21" x14ac:dyDescent="0.2">
      <c r="A3596" s="3">
        <v>3595</v>
      </c>
      <c r="B3596" s="3">
        <v>19</v>
      </c>
      <c r="C3596" s="3" t="s">
        <v>152</v>
      </c>
      <c r="D3596" s="3" t="s">
        <v>118</v>
      </c>
      <c r="E3596" s="3" t="s">
        <v>66</v>
      </c>
      <c r="F3596" s="3">
        <v>87</v>
      </c>
      <c r="G3596" s="3" t="s">
        <v>89</v>
      </c>
      <c r="H3596" s="3" t="s">
        <v>22</v>
      </c>
      <c r="I3596" s="3" t="s">
        <v>60</v>
      </c>
      <c r="J3596" s="3" t="s">
        <v>52</v>
      </c>
      <c r="K3596" s="3">
        <v>26</v>
      </c>
      <c r="L3596" s="3" t="s">
        <v>151</v>
      </c>
      <c r="M3596" s="3" t="str">
        <f>IF(shopping_behavior_updated[[#This Row],[Subscription Status]]="","desconocido",shopping_behavior_updated[[#This Row],[Subscription Status]])</f>
        <v>No</v>
      </c>
      <c r="N3596" s="3" t="s">
        <v>69</v>
      </c>
      <c r="O3596" s="3" t="s">
        <v>151</v>
      </c>
      <c r="P3596" s="3" t="s">
        <v>151</v>
      </c>
      <c r="Q3596" s="3">
        <v>29</v>
      </c>
      <c r="R3596" s="3" t="s">
        <v>27</v>
      </c>
      <c r="S3596" s="3" t="s">
        <v>57</v>
      </c>
      <c r="T3596" s="3">
        <f>COUNTBLANK(shopping_behavior_updated[Customer ID])</f>
        <v>0</v>
      </c>
      <c r="U3596" s="3">
        <f>IF(IFERROR(VLOOKUP(shopping_behavior_updated[[#This Row],[Customer ID]],A3597:$A$3902,1,FALSE),0),1,0)</f>
        <v>0</v>
      </c>
    </row>
    <row r="3597" spans="1:21" x14ac:dyDescent="0.2">
      <c r="A3597" s="3">
        <v>3596</v>
      </c>
      <c r="B3597" s="3">
        <v>21</v>
      </c>
      <c r="C3597" s="3" t="s">
        <v>152</v>
      </c>
      <c r="D3597" s="3" t="s">
        <v>19</v>
      </c>
      <c r="E3597" s="3" t="s">
        <v>20</v>
      </c>
      <c r="F3597" s="3">
        <v>41</v>
      </c>
      <c r="G3597" s="3" t="s">
        <v>146</v>
      </c>
      <c r="H3597" s="3" t="s">
        <v>43</v>
      </c>
      <c r="I3597" s="3" t="s">
        <v>82</v>
      </c>
      <c r="J3597" s="3" t="s">
        <v>36</v>
      </c>
      <c r="K3597" s="3">
        <v>31</v>
      </c>
      <c r="L3597" s="3" t="s">
        <v>151</v>
      </c>
      <c r="M3597" s="3" t="str">
        <f>IF(shopping_behavior_updated[[#This Row],[Subscription Status]]="","desconocido",shopping_behavior_updated[[#This Row],[Subscription Status]])</f>
        <v>No</v>
      </c>
      <c r="N3597" s="3" t="s">
        <v>73</v>
      </c>
      <c r="O3597" s="3" t="s">
        <v>151</v>
      </c>
      <c r="P3597" s="3" t="s">
        <v>151</v>
      </c>
      <c r="Q3597" s="3">
        <v>14</v>
      </c>
      <c r="R3597" s="3" t="s">
        <v>45</v>
      </c>
      <c r="S3597" s="3" t="s">
        <v>48</v>
      </c>
      <c r="T3597" s="3">
        <f>COUNTBLANK(shopping_behavior_updated[Customer ID])</f>
        <v>0</v>
      </c>
      <c r="U3597" s="3">
        <f>IF(IFERROR(VLOOKUP(shopping_behavior_updated[[#This Row],[Customer ID]],A3598:$A$3902,1,FALSE),0),1,0)</f>
        <v>0</v>
      </c>
    </row>
    <row r="3598" spans="1:21" x14ac:dyDescent="0.2">
      <c r="A3598" s="3">
        <v>3597</v>
      </c>
      <c r="B3598" s="3">
        <v>28</v>
      </c>
      <c r="C3598" s="3" t="s">
        <v>152</v>
      </c>
      <c r="D3598" s="3" t="s">
        <v>103</v>
      </c>
      <c r="E3598" s="3" t="s">
        <v>20</v>
      </c>
      <c r="F3598" s="3">
        <v>83</v>
      </c>
      <c r="G3598" s="3" t="s">
        <v>130</v>
      </c>
      <c r="H3598" s="3" t="s">
        <v>43</v>
      </c>
      <c r="I3598" s="3" t="s">
        <v>60</v>
      </c>
      <c r="J3598" s="3" t="s">
        <v>36</v>
      </c>
      <c r="K3598" s="3">
        <v>43</v>
      </c>
      <c r="L3598" s="3" t="s">
        <v>151</v>
      </c>
      <c r="M3598" s="3" t="str">
        <f>IF(shopping_behavior_updated[[#This Row],[Subscription Status]]="","desconocido",shopping_behavior_updated[[#This Row],[Subscription Status]])</f>
        <v>No</v>
      </c>
      <c r="N3598" s="3" t="s">
        <v>53</v>
      </c>
      <c r="O3598" s="3" t="s">
        <v>151</v>
      </c>
      <c r="P3598" s="3" t="s">
        <v>151</v>
      </c>
      <c r="Q3598" s="3">
        <v>44</v>
      </c>
      <c r="R3598" s="3" t="s">
        <v>32</v>
      </c>
      <c r="S3598" s="3" t="s">
        <v>28</v>
      </c>
      <c r="T3598" s="3">
        <f>COUNTBLANK(shopping_behavior_updated[Customer ID])</f>
        <v>0</v>
      </c>
      <c r="U3598" s="3">
        <f>IF(IFERROR(VLOOKUP(shopping_behavior_updated[[#This Row],[Customer ID]],A3599:$A$3902,1,FALSE),0),1,0)</f>
        <v>0</v>
      </c>
    </row>
    <row r="3599" spans="1:21" x14ac:dyDescent="0.2">
      <c r="A3599" s="3">
        <v>3598</v>
      </c>
      <c r="B3599" s="3">
        <v>29</v>
      </c>
      <c r="C3599" s="3" t="s">
        <v>152</v>
      </c>
      <c r="D3599" s="3" t="s">
        <v>88</v>
      </c>
      <c r="E3599" s="3" t="s">
        <v>66</v>
      </c>
      <c r="F3599" s="3">
        <v>71</v>
      </c>
      <c r="G3599" s="3" t="s">
        <v>129</v>
      </c>
      <c r="H3599" s="3" t="s">
        <v>43</v>
      </c>
      <c r="I3599" s="3" t="s">
        <v>31</v>
      </c>
      <c r="J3599" s="3" t="s">
        <v>52</v>
      </c>
      <c r="K3599" s="3">
        <v>31</v>
      </c>
      <c r="L3599" s="3" t="s">
        <v>151</v>
      </c>
      <c r="M3599" s="3" t="str">
        <f>IF(shopping_behavior_updated[[#This Row],[Subscription Status]]="","desconocido",shopping_behavior_updated[[#This Row],[Subscription Status]])</f>
        <v>No</v>
      </c>
      <c r="N3599" s="3" t="s">
        <v>53</v>
      </c>
      <c r="O3599" s="3" t="s">
        <v>151</v>
      </c>
      <c r="P3599" s="3" t="s">
        <v>151</v>
      </c>
      <c r="Q3599" s="3">
        <v>18</v>
      </c>
      <c r="R3599" s="3" t="s">
        <v>74</v>
      </c>
      <c r="S3599" s="3" t="s">
        <v>57</v>
      </c>
      <c r="T3599" s="3">
        <f>COUNTBLANK(shopping_behavior_updated[Customer ID])</f>
        <v>0</v>
      </c>
      <c r="U3599" s="3">
        <f>IF(IFERROR(VLOOKUP(shopping_behavior_updated[[#This Row],[Customer ID]],A3600:$A$3902,1,FALSE),0),1,0)</f>
        <v>0</v>
      </c>
    </row>
    <row r="3600" spans="1:21" x14ac:dyDescent="0.2">
      <c r="A3600" s="3">
        <v>3599</v>
      </c>
      <c r="B3600" s="3">
        <v>23</v>
      </c>
      <c r="C3600" s="3" t="s">
        <v>152</v>
      </c>
      <c r="D3600" s="3" t="s">
        <v>103</v>
      </c>
      <c r="E3600" s="3" t="s">
        <v>20</v>
      </c>
      <c r="F3600" s="3">
        <v>76</v>
      </c>
      <c r="G3600" s="3" t="s">
        <v>138</v>
      </c>
      <c r="H3600" s="3" t="s">
        <v>91</v>
      </c>
      <c r="I3600" s="3" t="s">
        <v>72</v>
      </c>
      <c r="J3600" s="3" t="s">
        <v>36</v>
      </c>
      <c r="K3600" s="3">
        <v>46</v>
      </c>
      <c r="L3600" s="3" t="s">
        <v>151</v>
      </c>
      <c r="M3600" s="3" t="str">
        <f>IF(shopping_behavior_updated[[#This Row],[Subscription Status]]="","desconocido",shopping_behavior_updated[[#This Row],[Subscription Status]])</f>
        <v>No</v>
      </c>
      <c r="N3600" s="3" t="s">
        <v>73</v>
      </c>
      <c r="O3600" s="3" t="s">
        <v>151</v>
      </c>
      <c r="P3600" s="3" t="s">
        <v>151</v>
      </c>
      <c r="Q3600" s="3">
        <v>19</v>
      </c>
      <c r="R3600" s="3" t="s">
        <v>74</v>
      </c>
      <c r="S3600" s="3" t="s">
        <v>75</v>
      </c>
      <c r="T3600" s="3">
        <f>COUNTBLANK(shopping_behavior_updated[Customer ID])</f>
        <v>0</v>
      </c>
      <c r="U3600" s="3">
        <f>IF(IFERROR(VLOOKUP(shopping_behavior_updated[[#This Row],[Customer ID]],A3601:$A$3902,1,FALSE),0),1,0)</f>
        <v>0</v>
      </c>
    </row>
    <row r="3601" spans="1:21" x14ac:dyDescent="0.2">
      <c r="A3601" s="3">
        <v>3600</v>
      </c>
      <c r="B3601" s="3">
        <v>37</v>
      </c>
      <c r="C3601" s="3" t="s">
        <v>152</v>
      </c>
      <c r="D3601" s="3" t="s">
        <v>118</v>
      </c>
      <c r="E3601" s="3" t="s">
        <v>66</v>
      </c>
      <c r="F3601" s="3">
        <v>34</v>
      </c>
      <c r="G3601" s="3" t="s">
        <v>110</v>
      </c>
      <c r="H3601" s="3" t="s">
        <v>35</v>
      </c>
      <c r="I3601" s="3" t="s">
        <v>99</v>
      </c>
      <c r="J3601" s="3" t="s">
        <v>36</v>
      </c>
      <c r="K3601" s="3">
        <v>46</v>
      </c>
      <c r="L3601" s="3" t="s">
        <v>151</v>
      </c>
      <c r="M3601" s="3" t="str">
        <f>IF(shopping_behavior_updated[[#This Row],[Subscription Status]]="","desconocido",shopping_behavior_updated[[#This Row],[Subscription Status]])</f>
        <v>No</v>
      </c>
      <c r="N3601" s="3" t="s">
        <v>26</v>
      </c>
      <c r="O3601" s="3" t="s">
        <v>151</v>
      </c>
      <c r="P3601" s="3" t="s">
        <v>151</v>
      </c>
      <c r="Q3601" s="3">
        <v>4</v>
      </c>
      <c r="R3601" s="3" t="s">
        <v>32</v>
      </c>
      <c r="S3601" s="3" t="s">
        <v>39</v>
      </c>
      <c r="T3601" s="3">
        <f>COUNTBLANK(shopping_behavior_updated[Customer ID])</f>
        <v>0</v>
      </c>
      <c r="U3601" s="3">
        <f>IF(IFERROR(VLOOKUP(shopping_behavior_updated[[#This Row],[Customer ID]],A3602:$A$3902,1,FALSE),0),1,0)</f>
        <v>0</v>
      </c>
    </row>
    <row r="3602" spans="1:21" x14ac:dyDescent="0.2">
      <c r="A3602" s="3">
        <v>3601</v>
      </c>
      <c r="B3602" s="3">
        <v>67</v>
      </c>
      <c r="C3602" s="3" t="s">
        <v>152</v>
      </c>
      <c r="D3602" s="3" t="s">
        <v>80</v>
      </c>
      <c r="E3602" s="3" t="s">
        <v>20</v>
      </c>
      <c r="F3602" s="3">
        <v>81</v>
      </c>
      <c r="G3602" s="3" t="s">
        <v>130</v>
      </c>
      <c r="H3602" s="3" t="s">
        <v>91</v>
      </c>
      <c r="I3602" s="3" t="s">
        <v>77</v>
      </c>
      <c r="J3602" s="3" t="s">
        <v>36</v>
      </c>
      <c r="K3602" s="3">
        <v>27</v>
      </c>
      <c r="L3602" s="3" t="s">
        <v>151</v>
      </c>
      <c r="M3602" s="3" t="str">
        <f>IF(shopping_behavior_updated[[#This Row],[Subscription Status]]="","desconocido",shopping_behavior_updated[[#This Row],[Subscription Status]])</f>
        <v>No</v>
      </c>
      <c r="N3602" s="3" t="s">
        <v>37</v>
      </c>
      <c r="O3602" s="3" t="s">
        <v>151</v>
      </c>
      <c r="P3602" s="3" t="s">
        <v>151</v>
      </c>
      <c r="Q3602" s="3">
        <v>25</v>
      </c>
      <c r="R3602" s="3" t="s">
        <v>32</v>
      </c>
      <c r="S3602" s="3" t="s">
        <v>75</v>
      </c>
      <c r="T3602" s="3">
        <f>COUNTBLANK(shopping_behavior_updated[Customer ID])</f>
        <v>0</v>
      </c>
      <c r="U3602" s="3">
        <f>IF(IFERROR(VLOOKUP(shopping_behavior_updated[[#This Row],[Customer ID]],A3603:$A$3902,1,FALSE),0),1,0)</f>
        <v>0</v>
      </c>
    </row>
    <row r="3603" spans="1:21" x14ac:dyDescent="0.2">
      <c r="A3603" s="3">
        <v>3602</v>
      </c>
      <c r="B3603" s="3">
        <v>34</v>
      </c>
      <c r="C3603" s="3" t="s">
        <v>152</v>
      </c>
      <c r="D3603" s="3" t="s">
        <v>112</v>
      </c>
      <c r="E3603" s="3" t="s">
        <v>20</v>
      </c>
      <c r="F3603" s="3">
        <v>47</v>
      </c>
      <c r="G3603" s="3" t="s">
        <v>97</v>
      </c>
      <c r="H3603" s="3" t="s">
        <v>43</v>
      </c>
      <c r="I3603" s="3" t="s">
        <v>125</v>
      </c>
      <c r="J3603" s="3" t="s">
        <v>52</v>
      </c>
      <c r="K3603" s="3">
        <v>3</v>
      </c>
      <c r="L3603" s="3" t="s">
        <v>151</v>
      </c>
      <c r="M3603" s="3" t="str">
        <f>IF(shopping_behavior_updated[[#This Row],[Subscription Status]]="","desconocido",shopping_behavior_updated[[#This Row],[Subscription Status]])</f>
        <v>No</v>
      </c>
      <c r="N3603" s="3" t="s">
        <v>44</v>
      </c>
      <c r="O3603" s="3" t="s">
        <v>151</v>
      </c>
      <c r="P3603" s="3" t="s">
        <v>151</v>
      </c>
      <c r="Q3603" s="3">
        <v>3</v>
      </c>
      <c r="R3603" s="3" t="s">
        <v>45</v>
      </c>
      <c r="S3603" s="3" t="s">
        <v>87</v>
      </c>
      <c r="T3603" s="3">
        <f>COUNTBLANK(shopping_behavior_updated[Customer ID])</f>
        <v>0</v>
      </c>
      <c r="U3603" s="3">
        <f>IF(IFERROR(VLOOKUP(shopping_behavior_updated[[#This Row],[Customer ID]],A3604:$A$3902,1,FALSE),0),1,0)</f>
        <v>0</v>
      </c>
    </row>
    <row r="3604" spans="1:21" x14ac:dyDescent="0.2">
      <c r="A3604" s="3">
        <v>3603</v>
      </c>
      <c r="B3604" s="3">
        <v>58</v>
      </c>
      <c r="C3604" s="3" t="s">
        <v>152</v>
      </c>
      <c r="D3604" s="3" t="s">
        <v>86</v>
      </c>
      <c r="E3604" s="3" t="s">
        <v>20</v>
      </c>
      <c r="F3604" s="3">
        <v>36</v>
      </c>
      <c r="G3604" s="3" t="s">
        <v>50</v>
      </c>
      <c r="H3604" s="3" t="s">
        <v>35</v>
      </c>
      <c r="I3604" s="3" t="s">
        <v>135</v>
      </c>
      <c r="J3604" s="3" t="s">
        <v>52</v>
      </c>
      <c r="K3604" s="3">
        <v>33</v>
      </c>
      <c r="L3604" s="3" t="s">
        <v>151</v>
      </c>
      <c r="M3604" s="3" t="str">
        <f>IF(shopping_behavior_updated[[#This Row],[Subscription Status]]="","desconocido",shopping_behavior_updated[[#This Row],[Subscription Status]])</f>
        <v>No</v>
      </c>
      <c r="N3604" s="3" t="s">
        <v>73</v>
      </c>
      <c r="O3604" s="3" t="s">
        <v>151</v>
      </c>
      <c r="P3604" s="3" t="s">
        <v>151</v>
      </c>
      <c r="Q3604" s="3">
        <v>40</v>
      </c>
      <c r="R3604" s="3" t="s">
        <v>85</v>
      </c>
      <c r="S3604" s="3" t="s">
        <v>57</v>
      </c>
      <c r="T3604" s="3">
        <f>COUNTBLANK(shopping_behavior_updated[Customer ID])</f>
        <v>0</v>
      </c>
      <c r="U3604" s="3">
        <f>IF(IFERROR(VLOOKUP(shopping_behavior_updated[[#This Row],[Customer ID]],A3605:$A$3902,1,FALSE),0),1,0)</f>
        <v>0</v>
      </c>
    </row>
    <row r="3605" spans="1:21" x14ac:dyDescent="0.2">
      <c r="A3605" s="3">
        <v>3604</v>
      </c>
      <c r="B3605" s="3">
        <v>45</v>
      </c>
      <c r="C3605" s="3" t="s">
        <v>152</v>
      </c>
      <c r="D3605" s="3" t="s">
        <v>33</v>
      </c>
      <c r="E3605" s="3" t="s">
        <v>20</v>
      </c>
      <c r="F3605" s="3">
        <v>51</v>
      </c>
      <c r="G3605" s="3" t="s">
        <v>59</v>
      </c>
      <c r="H3605" s="3" t="s">
        <v>43</v>
      </c>
      <c r="I3605" s="3" t="s">
        <v>79</v>
      </c>
      <c r="J3605" s="3" t="s">
        <v>36</v>
      </c>
      <c r="K3605" s="3">
        <v>27</v>
      </c>
      <c r="L3605" s="3" t="s">
        <v>151</v>
      </c>
      <c r="M3605" s="3" t="str">
        <f>IF(shopping_behavior_updated[[#This Row],[Subscription Status]]="","desconocido",shopping_behavior_updated[[#This Row],[Subscription Status]])</f>
        <v>No</v>
      </c>
      <c r="N3605" s="3" t="s">
        <v>37</v>
      </c>
      <c r="O3605" s="3" t="s">
        <v>151</v>
      </c>
      <c r="P3605" s="3" t="s">
        <v>151</v>
      </c>
      <c r="Q3605" s="3">
        <v>5</v>
      </c>
      <c r="R3605" s="3" t="s">
        <v>32</v>
      </c>
      <c r="S3605" s="3" t="s">
        <v>39</v>
      </c>
      <c r="T3605" s="3">
        <f>COUNTBLANK(shopping_behavior_updated[Customer ID])</f>
        <v>0</v>
      </c>
      <c r="U3605" s="3">
        <f>IF(IFERROR(VLOOKUP(shopping_behavior_updated[[#This Row],[Customer ID]],A3606:$A$3902,1,FALSE),0),1,0)</f>
        <v>0</v>
      </c>
    </row>
    <row r="3606" spans="1:21" x14ac:dyDescent="0.2">
      <c r="A3606" s="3">
        <v>3605</v>
      </c>
      <c r="B3606" s="3">
        <v>63</v>
      </c>
      <c r="C3606" s="3" t="s">
        <v>152</v>
      </c>
      <c r="D3606" s="3" t="s">
        <v>103</v>
      </c>
      <c r="E3606" s="3" t="s">
        <v>20</v>
      </c>
      <c r="F3606" s="3">
        <v>86</v>
      </c>
      <c r="G3606" s="3" t="s">
        <v>59</v>
      </c>
      <c r="H3606" s="3" t="s">
        <v>43</v>
      </c>
      <c r="I3606" s="3" t="s">
        <v>120</v>
      </c>
      <c r="J3606" s="3" t="s">
        <v>56</v>
      </c>
      <c r="K3606" s="3">
        <v>33</v>
      </c>
      <c r="L3606" s="3" t="s">
        <v>151</v>
      </c>
      <c r="M3606" s="3" t="str">
        <f>IF(shopping_behavior_updated[[#This Row],[Subscription Status]]="","desconocido",shopping_behavior_updated[[#This Row],[Subscription Status]])</f>
        <v>No</v>
      </c>
      <c r="N3606" s="3" t="s">
        <v>53</v>
      </c>
      <c r="O3606" s="3" t="s">
        <v>151</v>
      </c>
      <c r="P3606" s="3" t="s">
        <v>151</v>
      </c>
      <c r="Q3606" s="3">
        <v>17</v>
      </c>
      <c r="R3606" s="3" t="s">
        <v>85</v>
      </c>
      <c r="S3606" s="3" t="s">
        <v>48</v>
      </c>
      <c r="T3606" s="3">
        <f>COUNTBLANK(shopping_behavior_updated[Customer ID])</f>
        <v>0</v>
      </c>
      <c r="U3606" s="3">
        <f>IF(IFERROR(VLOOKUP(shopping_behavior_updated[[#This Row],[Customer ID]],A3607:$A$3902,1,FALSE),0),1,0)</f>
        <v>0</v>
      </c>
    </row>
    <row r="3607" spans="1:21" x14ac:dyDescent="0.2">
      <c r="A3607" s="3">
        <v>3606</v>
      </c>
      <c r="B3607" s="3">
        <v>68</v>
      </c>
      <c r="C3607" s="3" t="s">
        <v>152</v>
      </c>
      <c r="D3607" s="3" t="s">
        <v>33</v>
      </c>
      <c r="E3607" s="3" t="s">
        <v>20</v>
      </c>
      <c r="F3607" s="3">
        <v>41</v>
      </c>
      <c r="G3607" s="3" t="s">
        <v>89</v>
      </c>
      <c r="H3607" s="3" t="s">
        <v>43</v>
      </c>
      <c r="I3607" s="3" t="s">
        <v>79</v>
      </c>
      <c r="J3607" s="3" t="s">
        <v>56</v>
      </c>
      <c r="K3607" s="3">
        <v>43</v>
      </c>
      <c r="L3607" s="3" t="s">
        <v>151</v>
      </c>
      <c r="M3607" s="3" t="str">
        <f>IF(shopping_behavior_updated[[#This Row],[Subscription Status]]="","desconocido",shopping_behavior_updated[[#This Row],[Subscription Status]])</f>
        <v>No</v>
      </c>
      <c r="N3607" s="3" t="s">
        <v>73</v>
      </c>
      <c r="O3607" s="3" t="s">
        <v>151</v>
      </c>
      <c r="P3607" s="3" t="s">
        <v>151</v>
      </c>
      <c r="Q3607" s="3">
        <v>36</v>
      </c>
      <c r="R3607" s="3" t="s">
        <v>74</v>
      </c>
      <c r="S3607" s="3" t="s">
        <v>96</v>
      </c>
      <c r="T3607" s="3">
        <f>COUNTBLANK(shopping_behavior_updated[Customer ID])</f>
        <v>0</v>
      </c>
      <c r="U3607" s="3">
        <f>IF(IFERROR(VLOOKUP(shopping_behavior_updated[[#This Row],[Customer ID]],A3608:$A$3902,1,FALSE),0),1,0)</f>
        <v>0</v>
      </c>
    </row>
    <row r="3608" spans="1:21" x14ac:dyDescent="0.2">
      <c r="A3608" s="3">
        <v>3607</v>
      </c>
      <c r="B3608" s="3">
        <v>41</v>
      </c>
      <c r="C3608" s="3" t="s">
        <v>152</v>
      </c>
      <c r="D3608" s="3" t="s">
        <v>40</v>
      </c>
      <c r="E3608" s="3" t="s">
        <v>41</v>
      </c>
      <c r="F3608" s="3">
        <v>90</v>
      </c>
      <c r="G3608" s="3" t="s">
        <v>147</v>
      </c>
      <c r="H3608" s="3" t="s">
        <v>91</v>
      </c>
      <c r="I3608" s="3" t="s">
        <v>72</v>
      </c>
      <c r="J3608" s="3" t="s">
        <v>56</v>
      </c>
      <c r="K3608" s="3">
        <v>48</v>
      </c>
      <c r="L3608" s="3" t="s">
        <v>151</v>
      </c>
      <c r="M3608" s="3" t="str">
        <f>IF(shopping_behavior_updated[[#This Row],[Subscription Status]]="","desconocido",shopping_behavior_updated[[#This Row],[Subscription Status]])</f>
        <v>No</v>
      </c>
      <c r="N3608" s="3" t="s">
        <v>26</v>
      </c>
      <c r="O3608" s="3" t="s">
        <v>151</v>
      </c>
      <c r="P3608" s="3" t="s">
        <v>151</v>
      </c>
      <c r="Q3608" s="3">
        <v>41</v>
      </c>
      <c r="R3608" s="3" t="s">
        <v>27</v>
      </c>
      <c r="S3608" s="3" t="s">
        <v>48</v>
      </c>
      <c r="T3608" s="3">
        <f>COUNTBLANK(shopping_behavior_updated[Customer ID])</f>
        <v>0</v>
      </c>
      <c r="U3608" s="3">
        <f>IF(IFERROR(VLOOKUP(shopping_behavior_updated[[#This Row],[Customer ID]],A3609:$A$3902,1,FALSE),0),1,0)</f>
        <v>0</v>
      </c>
    </row>
    <row r="3609" spans="1:21" x14ac:dyDescent="0.2">
      <c r="A3609" s="3">
        <v>3608</v>
      </c>
      <c r="B3609" s="3">
        <v>50</v>
      </c>
      <c r="C3609" s="3" t="s">
        <v>152</v>
      </c>
      <c r="D3609" s="3" t="s">
        <v>123</v>
      </c>
      <c r="E3609" s="3" t="s">
        <v>66</v>
      </c>
      <c r="F3609" s="3">
        <v>93</v>
      </c>
      <c r="G3609" s="3" t="s">
        <v>129</v>
      </c>
      <c r="H3609" s="3" t="s">
        <v>22</v>
      </c>
      <c r="I3609" s="3" t="s">
        <v>60</v>
      </c>
      <c r="J3609" s="3" t="s">
        <v>56</v>
      </c>
      <c r="K3609" s="3">
        <v>33</v>
      </c>
      <c r="L3609" s="3" t="s">
        <v>151</v>
      </c>
      <c r="M3609" s="3" t="str">
        <f>IF(shopping_behavior_updated[[#This Row],[Subscription Status]]="","desconocido",shopping_behavior_updated[[#This Row],[Subscription Status]])</f>
        <v>No</v>
      </c>
      <c r="N3609" s="3" t="s">
        <v>53</v>
      </c>
      <c r="O3609" s="3" t="s">
        <v>151</v>
      </c>
      <c r="P3609" s="3" t="s">
        <v>151</v>
      </c>
      <c r="Q3609" s="3">
        <v>20</v>
      </c>
      <c r="R3609" s="3" t="s">
        <v>27</v>
      </c>
      <c r="S3609" s="3" t="s">
        <v>75</v>
      </c>
      <c r="T3609" s="3">
        <f>COUNTBLANK(shopping_behavior_updated[Customer ID])</f>
        <v>0</v>
      </c>
      <c r="U3609" s="3">
        <f>IF(IFERROR(VLOOKUP(shopping_behavior_updated[[#This Row],[Customer ID]],A3610:$A$3902,1,FALSE),0),1,0)</f>
        <v>0</v>
      </c>
    </row>
    <row r="3610" spans="1:21" x14ac:dyDescent="0.2">
      <c r="A3610" s="3">
        <v>3609</v>
      </c>
      <c r="B3610" s="3">
        <v>24</v>
      </c>
      <c r="C3610" s="3" t="s">
        <v>152</v>
      </c>
      <c r="D3610" s="3" t="s">
        <v>142</v>
      </c>
      <c r="E3610" s="3" t="s">
        <v>66</v>
      </c>
      <c r="F3610" s="3">
        <v>56</v>
      </c>
      <c r="G3610" s="3" t="s">
        <v>121</v>
      </c>
      <c r="H3610" s="3" t="s">
        <v>43</v>
      </c>
      <c r="I3610" s="3" t="s">
        <v>108</v>
      </c>
      <c r="J3610" s="3" t="s">
        <v>56</v>
      </c>
      <c r="K3610" s="3">
        <v>43</v>
      </c>
      <c r="L3610" s="3" t="s">
        <v>151</v>
      </c>
      <c r="M3610" s="3" t="str">
        <f>IF(shopping_behavior_updated[[#This Row],[Subscription Status]]="","desconocido",shopping_behavior_updated[[#This Row],[Subscription Status]])</f>
        <v>No</v>
      </c>
      <c r="N3610" s="3" t="s">
        <v>44</v>
      </c>
      <c r="O3610" s="3" t="s">
        <v>151</v>
      </c>
      <c r="P3610" s="3" t="s">
        <v>151</v>
      </c>
      <c r="Q3610" s="3">
        <v>2</v>
      </c>
      <c r="R3610" s="3" t="s">
        <v>32</v>
      </c>
      <c r="S3610" s="3" t="s">
        <v>96</v>
      </c>
      <c r="T3610" s="3">
        <f>COUNTBLANK(shopping_behavior_updated[Customer ID])</f>
        <v>0</v>
      </c>
      <c r="U3610" s="3">
        <f>IF(IFERROR(VLOOKUP(shopping_behavior_updated[[#This Row],[Customer ID]],A3611:$A$3902,1,FALSE),0),1,0)</f>
        <v>0</v>
      </c>
    </row>
    <row r="3611" spans="1:21" x14ac:dyDescent="0.2">
      <c r="A3611" s="3">
        <v>3610</v>
      </c>
      <c r="B3611" s="3">
        <v>21</v>
      </c>
      <c r="C3611" s="3" t="s">
        <v>152</v>
      </c>
      <c r="D3611" s="3" t="s">
        <v>124</v>
      </c>
      <c r="E3611" s="3" t="s">
        <v>20</v>
      </c>
      <c r="F3611" s="3">
        <v>39</v>
      </c>
      <c r="G3611" s="3" t="s">
        <v>129</v>
      </c>
      <c r="H3611" s="3" t="s">
        <v>43</v>
      </c>
      <c r="I3611" s="3" t="s">
        <v>108</v>
      </c>
      <c r="J3611" s="3" t="s">
        <v>52</v>
      </c>
      <c r="K3611" s="3">
        <v>3</v>
      </c>
      <c r="L3611" s="3" t="s">
        <v>151</v>
      </c>
      <c r="M3611" s="3" t="str">
        <f>IF(shopping_behavior_updated[[#This Row],[Subscription Status]]="","desconocido",shopping_behavior_updated[[#This Row],[Subscription Status]])</f>
        <v>No</v>
      </c>
      <c r="N3611" s="3" t="s">
        <v>69</v>
      </c>
      <c r="O3611" s="3" t="s">
        <v>151</v>
      </c>
      <c r="P3611" s="3" t="s">
        <v>151</v>
      </c>
      <c r="Q3611" s="3">
        <v>31</v>
      </c>
      <c r="R3611" s="3" t="s">
        <v>85</v>
      </c>
      <c r="S3611" s="3" t="s">
        <v>87</v>
      </c>
      <c r="T3611" s="3">
        <f>COUNTBLANK(shopping_behavior_updated[Customer ID])</f>
        <v>0</v>
      </c>
      <c r="U3611" s="3">
        <f>IF(IFERROR(VLOOKUP(shopping_behavior_updated[[#This Row],[Customer ID]],A3612:$A$3902,1,FALSE),0),1,0)</f>
        <v>0</v>
      </c>
    </row>
    <row r="3612" spans="1:21" x14ac:dyDescent="0.2">
      <c r="A3612" s="3">
        <v>3611</v>
      </c>
      <c r="B3612" s="3">
        <v>18</v>
      </c>
      <c r="C3612" s="3" t="s">
        <v>152</v>
      </c>
      <c r="D3612" s="3" t="s">
        <v>101</v>
      </c>
      <c r="E3612" s="3" t="s">
        <v>62</v>
      </c>
      <c r="F3612" s="3">
        <v>86</v>
      </c>
      <c r="G3612" s="3" t="s">
        <v>104</v>
      </c>
      <c r="H3612" s="3" t="s">
        <v>91</v>
      </c>
      <c r="I3612" s="3" t="s">
        <v>95</v>
      </c>
      <c r="J3612" s="3" t="s">
        <v>56</v>
      </c>
      <c r="K3612" s="3">
        <v>48</v>
      </c>
      <c r="L3612" s="3" t="s">
        <v>151</v>
      </c>
      <c r="M3612" s="3" t="str">
        <f>IF(shopping_behavior_updated[[#This Row],[Subscription Status]]="","desconocido",shopping_behavior_updated[[#This Row],[Subscription Status]])</f>
        <v>No</v>
      </c>
      <c r="N3612" s="3" t="s">
        <v>69</v>
      </c>
      <c r="O3612" s="3" t="s">
        <v>151</v>
      </c>
      <c r="P3612" s="3" t="s">
        <v>151</v>
      </c>
      <c r="Q3612" s="3">
        <v>23</v>
      </c>
      <c r="R3612" s="3" t="s">
        <v>74</v>
      </c>
      <c r="S3612" s="3" t="s">
        <v>28</v>
      </c>
      <c r="T3612" s="3">
        <f>COUNTBLANK(shopping_behavior_updated[Customer ID])</f>
        <v>0</v>
      </c>
      <c r="U3612" s="3">
        <f>IF(IFERROR(VLOOKUP(shopping_behavior_updated[[#This Row],[Customer ID]],A3613:$A$3902,1,FALSE),0),1,0)</f>
        <v>0</v>
      </c>
    </row>
    <row r="3613" spans="1:21" x14ac:dyDescent="0.2">
      <c r="A3613" s="3">
        <v>3612</v>
      </c>
      <c r="B3613" s="3">
        <v>63</v>
      </c>
      <c r="C3613" s="3" t="s">
        <v>152</v>
      </c>
      <c r="D3613" s="3" t="s">
        <v>112</v>
      </c>
      <c r="E3613" s="3" t="s">
        <v>20</v>
      </c>
      <c r="F3613" s="3">
        <v>82</v>
      </c>
      <c r="G3613" s="3" t="s">
        <v>148</v>
      </c>
      <c r="H3613" s="3" t="s">
        <v>43</v>
      </c>
      <c r="I3613" s="3" t="s">
        <v>64</v>
      </c>
      <c r="J3613" s="3" t="s">
        <v>36</v>
      </c>
      <c r="K3613" s="3">
        <v>29</v>
      </c>
      <c r="L3613" s="3" t="s">
        <v>151</v>
      </c>
      <c r="M3613" s="3" t="str">
        <f>IF(shopping_behavior_updated[[#This Row],[Subscription Status]]="","desconocido",shopping_behavior_updated[[#This Row],[Subscription Status]])</f>
        <v>No</v>
      </c>
      <c r="N3613" s="3" t="s">
        <v>53</v>
      </c>
      <c r="O3613" s="3" t="s">
        <v>151</v>
      </c>
      <c r="P3613" s="3" t="s">
        <v>151</v>
      </c>
      <c r="Q3613" s="3">
        <v>30</v>
      </c>
      <c r="R3613" s="3" t="s">
        <v>38</v>
      </c>
      <c r="S3613" s="3" t="s">
        <v>48</v>
      </c>
      <c r="T3613" s="3">
        <f>COUNTBLANK(shopping_behavior_updated[Customer ID])</f>
        <v>0</v>
      </c>
      <c r="U3613" s="3">
        <f>IF(IFERROR(VLOOKUP(shopping_behavior_updated[[#This Row],[Customer ID]],A3614:$A$3902,1,FALSE),0),1,0)</f>
        <v>0</v>
      </c>
    </row>
    <row r="3614" spans="1:21" x14ac:dyDescent="0.2">
      <c r="A3614" s="3">
        <v>3613</v>
      </c>
      <c r="B3614" s="3">
        <v>47</v>
      </c>
      <c r="C3614" s="3" t="s">
        <v>152</v>
      </c>
      <c r="D3614" s="3" t="s">
        <v>40</v>
      </c>
      <c r="E3614" s="3" t="s">
        <v>41</v>
      </c>
      <c r="F3614" s="3">
        <v>29</v>
      </c>
      <c r="G3614" s="3" t="s">
        <v>150</v>
      </c>
      <c r="H3614" s="3" t="s">
        <v>43</v>
      </c>
      <c r="I3614" s="3" t="s">
        <v>84</v>
      </c>
      <c r="J3614" s="3" t="s">
        <v>52</v>
      </c>
      <c r="K3614" s="3">
        <v>36</v>
      </c>
      <c r="L3614" s="3" t="s">
        <v>151</v>
      </c>
      <c r="M3614" s="3" t="str">
        <f>IF(shopping_behavior_updated[[#This Row],[Subscription Status]]="","desconocido",shopping_behavior_updated[[#This Row],[Subscription Status]])</f>
        <v>No</v>
      </c>
      <c r="N3614" s="3" t="s">
        <v>53</v>
      </c>
      <c r="O3614" s="3" t="s">
        <v>151</v>
      </c>
      <c r="P3614" s="3" t="s">
        <v>151</v>
      </c>
      <c r="Q3614" s="3">
        <v>26</v>
      </c>
      <c r="R3614" s="3" t="s">
        <v>32</v>
      </c>
      <c r="S3614" s="3" t="s">
        <v>96</v>
      </c>
      <c r="T3614" s="3">
        <f>COUNTBLANK(shopping_behavior_updated[Customer ID])</f>
        <v>0</v>
      </c>
      <c r="U3614" s="3">
        <f>IF(IFERROR(VLOOKUP(shopping_behavior_updated[[#This Row],[Customer ID]],A3615:$A$3902,1,FALSE),0),1,0)</f>
        <v>0</v>
      </c>
    </row>
    <row r="3615" spans="1:21" x14ac:dyDescent="0.2">
      <c r="A3615" s="3">
        <v>3614</v>
      </c>
      <c r="B3615" s="3">
        <v>58</v>
      </c>
      <c r="C3615" s="3" t="s">
        <v>152</v>
      </c>
      <c r="D3615" s="3" t="s">
        <v>123</v>
      </c>
      <c r="E3615" s="3" t="s">
        <v>66</v>
      </c>
      <c r="F3615" s="3">
        <v>27</v>
      </c>
      <c r="G3615" s="3" t="s">
        <v>147</v>
      </c>
      <c r="H3615" s="3" t="s">
        <v>43</v>
      </c>
      <c r="I3615" s="3" t="s">
        <v>135</v>
      </c>
      <c r="J3615" s="3" t="s">
        <v>56</v>
      </c>
      <c r="K3615" s="3">
        <v>35</v>
      </c>
      <c r="L3615" s="3" t="s">
        <v>151</v>
      </c>
      <c r="M3615" s="3" t="str">
        <f>IF(shopping_behavior_updated[[#This Row],[Subscription Status]]="","desconocido",shopping_behavior_updated[[#This Row],[Subscription Status]])</f>
        <v>No</v>
      </c>
      <c r="N3615" s="3" t="s">
        <v>73</v>
      </c>
      <c r="O3615" s="3" t="s">
        <v>151</v>
      </c>
      <c r="P3615" s="3" t="s">
        <v>151</v>
      </c>
      <c r="Q3615" s="3">
        <v>40</v>
      </c>
      <c r="R3615" s="3" t="s">
        <v>27</v>
      </c>
      <c r="S3615" s="3" t="s">
        <v>48</v>
      </c>
      <c r="T3615" s="3">
        <f>COUNTBLANK(shopping_behavior_updated[Customer ID])</f>
        <v>0</v>
      </c>
      <c r="U3615" s="3">
        <f>IF(IFERROR(VLOOKUP(shopping_behavior_updated[[#This Row],[Customer ID]],A3616:$A$3902,1,FALSE),0),1,0)</f>
        <v>0</v>
      </c>
    </row>
    <row r="3616" spans="1:21" x14ac:dyDescent="0.2">
      <c r="A3616" s="3">
        <v>3615</v>
      </c>
      <c r="B3616" s="3">
        <v>46</v>
      </c>
      <c r="C3616" s="3" t="s">
        <v>152</v>
      </c>
      <c r="D3616" s="3" t="s">
        <v>142</v>
      </c>
      <c r="E3616" s="3" t="s">
        <v>66</v>
      </c>
      <c r="F3616" s="3">
        <v>25</v>
      </c>
      <c r="G3616" s="3" t="s">
        <v>78</v>
      </c>
      <c r="H3616" s="3" t="s">
        <v>22</v>
      </c>
      <c r="I3616" s="3" t="s">
        <v>31</v>
      </c>
      <c r="J3616" s="3" t="s">
        <v>36</v>
      </c>
      <c r="K3616" s="3">
        <v>47</v>
      </c>
      <c r="L3616" s="3" t="s">
        <v>151</v>
      </c>
      <c r="M3616" s="3" t="str">
        <f>IF(shopping_behavior_updated[[#This Row],[Subscription Status]]="","desconocido",shopping_behavior_updated[[#This Row],[Subscription Status]])</f>
        <v>No</v>
      </c>
      <c r="N3616" s="3" t="s">
        <v>69</v>
      </c>
      <c r="O3616" s="3" t="s">
        <v>151</v>
      </c>
      <c r="P3616" s="3" t="s">
        <v>151</v>
      </c>
      <c r="Q3616" s="3">
        <v>19</v>
      </c>
      <c r="R3616" s="3" t="s">
        <v>74</v>
      </c>
      <c r="S3616" s="3" t="s">
        <v>48</v>
      </c>
      <c r="T3616" s="3">
        <f>COUNTBLANK(shopping_behavior_updated[Customer ID])</f>
        <v>0</v>
      </c>
      <c r="U3616" s="3">
        <f>IF(IFERROR(VLOOKUP(shopping_behavior_updated[[#This Row],[Customer ID]],A3617:$A$3902,1,FALSE),0),1,0)</f>
        <v>0</v>
      </c>
    </row>
    <row r="3617" spans="1:21" x14ac:dyDescent="0.2">
      <c r="A3617" s="3">
        <v>3616</v>
      </c>
      <c r="B3617" s="3">
        <v>35</v>
      </c>
      <c r="C3617" s="3" t="s">
        <v>152</v>
      </c>
      <c r="D3617" s="3" t="s">
        <v>80</v>
      </c>
      <c r="E3617" s="3" t="s">
        <v>20</v>
      </c>
      <c r="F3617" s="3">
        <v>31</v>
      </c>
      <c r="G3617" s="3" t="s">
        <v>98</v>
      </c>
      <c r="H3617" s="3" t="s">
        <v>43</v>
      </c>
      <c r="I3617" s="3" t="s">
        <v>79</v>
      </c>
      <c r="J3617" s="3" t="s">
        <v>24</v>
      </c>
      <c r="K3617" s="3">
        <v>44</v>
      </c>
      <c r="L3617" s="3" t="s">
        <v>151</v>
      </c>
      <c r="M3617" s="3" t="str">
        <f>IF(shopping_behavior_updated[[#This Row],[Subscription Status]]="","desconocido",shopping_behavior_updated[[#This Row],[Subscription Status]])</f>
        <v>No</v>
      </c>
      <c r="N3617" s="3" t="s">
        <v>37</v>
      </c>
      <c r="O3617" s="3" t="s">
        <v>151</v>
      </c>
      <c r="P3617" s="3" t="s">
        <v>151</v>
      </c>
      <c r="Q3617" s="3">
        <v>4</v>
      </c>
      <c r="R3617" s="3" t="s">
        <v>38</v>
      </c>
      <c r="S3617" s="3" t="s">
        <v>87</v>
      </c>
      <c r="T3617" s="3">
        <f>COUNTBLANK(shopping_behavior_updated[Customer ID])</f>
        <v>0</v>
      </c>
      <c r="U3617" s="3">
        <f>IF(IFERROR(VLOOKUP(shopping_behavior_updated[[#This Row],[Customer ID]],A3618:$A$3902,1,FALSE),0),1,0)</f>
        <v>0</v>
      </c>
    </row>
    <row r="3618" spans="1:21" x14ac:dyDescent="0.2">
      <c r="A3618" s="3">
        <v>3617</v>
      </c>
      <c r="B3618" s="3">
        <v>42</v>
      </c>
      <c r="C3618" s="3" t="s">
        <v>152</v>
      </c>
      <c r="D3618" s="3" t="s">
        <v>103</v>
      </c>
      <c r="E3618" s="3" t="s">
        <v>20</v>
      </c>
      <c r="F3618" s="3">
        <v>23</v>
      </c>
      <c r="G3618" s="3" t="s">
        <v>149</v>
      </c>
      <c r="H3618" s="3" t="s">
        <v>22</v>
      </c>
      <c r="I3618" s="3" t="s">
        <v>72</v>
      </c>
      <c r="J3618" s="3" t="s">
        <v>24</v>
      </c>
      <c r="K3618" s="3">
        <v>33</v>
      </c>
      <c r="L3618" s="3" t="s">
        <v>151</v>
      </c>
      <c r="M3618" s="3" t="str">
        <f>IF(shopping_behavior_updated[[#This Row],[Subscription Status]]="","desconocido",shopping_behavior_updated[[#This Row],[Subscription Status]])</f>
        <v>No</v>
      </c>
      <c r="N3618" s="3" t="s">
        <v>73</v>
      </c>
      <c r="O3618" s="3" t="s">
        <v>151</v>
      </c>
      <c r="P3618" s="3" t="s">
        <v>151</v>
      </c>
      <c r="Q3618" s="3">
        <v>33</v>
      </c>
      <c r="R3618" s="3" t="s">
        <v>85</v>
      </c>
      <c r="S3618" s="3" t="s">
        <v>28</v>
      </c>
      <c r="T3618" s="3">
        <f>COUNTBLANK(shopping_behavior_updated[Customer ID])</f>
        <v>0</v>
      </c>
      <c r="U3618" s="3">
        <f>IF(IFERROR(VLOOKUP(shopping_behavior_updated[[#This Row],[Customer ID]],A3619:$A$3902,1,FALSE),0),1,0)</f>
        <v>0</v>
      </c>
    </row>
    <row r="3619" spans="1:21" x14ac:dyDescent="0.2">
      <c r="A3619" s="3">
        <v>3618</v>
      </c>
      <c r="B3619" s="3">
        <v>48</v>
      </c>
      <c r="C3619" s="3" t="s">
        <v>152</v>
      </c>
      <c r="D3619" s="3" t="s">
        <v>132</v>
      </c>
      <c r="E3619" s="3" t="s">
        <v>66</v>
      </c>
      <c r="F3619" s="3">
        <v>47</v>
      </c>
      <c r="G3619" s="3" t="s">
        <v>21</v>
      </c>
      <c r="H3619" s="3" t="s">
        <v>43</v>
      </c>
      <c r="I3619" s="3" t="s">
        <v>92</v>
      </c>
      <c r="J3619" s="3" t="s">
        <v>56</v>
      </c>
      <c r="K3619" s="3">
        <v>43</v>
      </c>
      <c r="L3619" s="3" t="s">
        <v>151</v>
      </c>
      <c r="M3619" s="3" t="str">
        <f>IF(shopping_behavior_updated[[#This Row],[Subscription Status]]="","desconocido",shopping_behavior_updated[[#This Row],[Subscription Status]])</f>
        <v>No</v>
      </c>
      <c r="N3619" s="3" t="s">
        <v>26</v>
      </c>
      <c r="O3619" s="3" t="s">
        <v>151</v>
      </c>
      <c r="P3619" s="3" t="s">
        <v>151</v>
      </c>
      <c r="Q3619" s="3">
        <v>29</v>
      </c>
      <c r="R3619" s="3" t="s">
        <v>85</v>
      </c>
      <c r="S3619" s="3" t="s">
        <v>87</v>
      </c>
      <c r="T3619" s="3">
        <f>COUNTBLANK(shopping_behavior_updated[Customer ID])</f>
        <v>0</v>
      </c>
      <c r="U3619" s="3">
        <f>IF(IFERROR(VLOOKUP(shopping_behavior_updated[[#This Row],[Customer ID]],A3620:$A$3902,1,FALSE),0),1,0)</f>
        <v>0</v>
      </c>
    </row>
    <row r="3620" spans="1:21" x14ac:dyDescent="0.2">
      <c r="A3620" s="3">
        <v>3619</v>
      </c>
      <c r="B3620" s="3">
        <v>28</v>
      </c>
      <c r="C3620" s="3" t="s">
        <v>152</v>
      </c>
      <c r="D3620" s="3" t="s">
        <v>142</v>
      </c>
      <c r="E3620" s="3" t="s">
        <v>66</v>
      </c>
      <c r="F3620" s="3">
        <v>67</v>
      </c>
      <c r="G3620" s="3" t="s">
        <v>106</v>
      </c>
      <c r="H3620" s="3" t="s">
        <v>43</v>
      </c>
      <c r="I3620" s="3" t="s">
        <v>31</v>
      </c>
      <c r="J3620" s="3" t="s">
        <v>56</v>
      </c>
      <c r="K3620" s="3">
        <v>4</v>
      </c>
      <c r="L3620" s="3" t="s">
        <v>151</v>
      </c>
      <c r="M3620" s="3" t="str">
        <f>IF(shopping_behavior_updated[[#This Row],[Subscription Status]]="","desconocido",shopping_behavior_updated[[#This Row],[Subscription Status]])</f>
        <v>No</v>
      </c>
      <c r="N3620" s="3" t="s">
        <v>69</v>
      </c>
      <c r="O3620" s="3" t="s">
        <v>151</v>
      </c>
      <c r="P3620" s="3" t="s">
        <v>151</v>
      </c>
      <c r="Q3620" s="3">
        <v>47</v>
      </c>
      <c r="R3620" s="3" t="s">
        <v>45</v>
      </c>
      <c r="S3620" s="3" t="s">
        <v>75</v>
      </c>
      <c r="T3620" s="3">
        <f>COUNTBLANK(shopping_behavior_updated[Customer ID])</f>
        <v>0</v>
      </c>
      <c r="U3620" s="3">
        <f>IF(IFERROR(VLOOKUP(shopping_behavior_updated[[#This Row],[Customer ID]],A3621:$A$3902,1,FALSE),0),1,0)</f>
        <v>0</v>
      </c>
    </row>
    <row r="3621" spans="1:21" x14ac:dyDescent="0.2">
      <c r="A3621" s="3">
        <v>3620</v>
      </c>
      <c r="B3621" s="3">
        <v>44</v>
      </c>
      <c r="C3621" s="3" t="s">
        <v>152</v>
      </c>
      <c r="D3621" s="3" t="s">
        <v>118</v>
      </c>
      <c r="E3621" s="3" t="s">
        <v>66</v>
      </c>
      <c r="F3621" s="3">
        <v>75</v>
      </c>
      <c r="G3621" s="3" t="s">
        <v>97</v>
      </c>
      <c r="H3621" s="3" t="s">
        <v>35</v>
      </c>
      <c r="I3621" s="3" t="s">
        <v>135</v>
      </c>
      <c r="J3621" s="3" t="s">
        <v>24</v>
      </c>
      <c r="K3621" s="3">
        <v>49</v>
      </c>
      <c r="L3621" s="3" t="s">
        <v>151</v>
      </c>
      <c r="M3621" s="3" t="str">
        <f>IF(shopping_behavior_updated[[#This Row],[Subscription Status]]="","desconocido",shopping_behavior_updated[[#This Row],[Subscription Status]])</f>
        <v>No</v>
      </c>
      <c r="N3621" s="3" t="s">
        <v>69</v>
      </c>
      <c r="O3621" s="3" t="s">
        <v>151</v>
      </c>
      <c r="P3621" s="3" t="s">
        <v>151</v>
      </c>
      <c r="Q3621" s="3">
        <v>50</v>
      </c>
      <c r="R3621" s="3" t="s">
        <v>27</v>
      </c>
      <c r="S3621" s="3" t="s">
        <v>39</v>
      </c>
      <c r="T3621" s="3">
        <f>COUNTBLANK(shopping_behavior_updated[Customer ID])</f>
        <v>0</v>
      </c>
      <c r="U3621" s="3">
        <f>IF(IFERROR(VLOOKUP(shopping_behavior_updated[[#This Row],[Customer ID]],A3622:$A$3902,1,FALSE),0),1,0)</f>
        <v>0</v>
      </c>
    </row>
    <row r="3622" spans="1:21" x14ac:dyDescent="0.2">
      <c r="A3622" s="3">
        <v>3621</v>
      </c>
      <c r="B3622" s="3">
        <v>60</v>
      </c>
      <c r="C3622" s="3" t="s">
        <v>152</v>
      </c>
      <c r="D3622" s="3" t="s">
        <v>40</v>
      </c>
      <c r="E3622" s="3" t="s">
        <v>41</v>
      </c>
      <c r="F3622" s="3">
        <v>82</v>
      </c>
      <c r="G3622" s="3" t="s">
        <v>59</v>
      </c>
      <c r="H3622" s="3" t="s">
        <v>43</v>
      </c>
      <c r="I3622" s="3" t="s">
        <v>47</v>
      </c>
      <c r="J3622" s="3" t="s">
        <v>52</v>
      </c>
      <c r="K3622" s="3">
        <v>29</v>
      </c>
      <c r="L3622" s="3" t="s">
        <v>151</v>
      </c>
      <c r="M3622" s="3" t="str">
        <f>IF(shopping_behavior_updated[[#This Row],[Subscription Status]]="","desconocido",shopping_behavior_updated[[#This Row],[Subscription Status]])</f>
        <v>No</v>
      </c>
      <c r="N3622" s="3" t="s">
        <v>26</v>
      </c>
      <c r="O3622" s="3" t="s">
        <v>151</v>
      </c>
      <c r="P3622" s="3" t="s">
        <v>151</v>
      </c>
      <c r="Q3622" s="3">
        <v>28</v>
      </c>
      <c r="R3622" s="3" t="s">
        <v>38</v>
      </c>
      <c r="S3622" s="3" t="s">
        <v>28</v>
      </c>
      <c r="T3622" s="3">
        <f>COUNTBLANK(shopping_behavior_updated[Customer ID])</f>
        <v>0</v>
      </c>
      <c r="U3622" s="3">
        <f>IF(IFERROR(VLOOKUP(shopping_behavior_updated[[#This Row],[Customer ID]],A3623:$A$3902,1,FALSE),0),1,0)</f>
        <v>0</v>
      </c>
    </row>
    <row r="3623" spans="1:21" x14ac:dyDescent="0.2">
      <c r="A3623" s="3">
        <v>3622</v>
      </c>
      <c r="B3623" s="3">
        <v>38</v>
      </c>
      <c r="C3623" s="3" t="s">
        <v>152</v>
      </c>
      <c r="D3623" s="3" t="s">
        <v>49</v>
      </c>
      <c r="E3623" s="3" t="s">
        <v>41</v>
      </c>
      <c r="F3623" s="3">
        <v>32</v>
      </c>
      <c r="G3623" s="3" t="s">
        <v>126</v>
      </c>
      <c r="H3623" s="3" t="s">
        <v>91</v>
      </c>
      <c r="I3623" s="3" t="s">
        <v>64</v>
      </c>
      <c r="J3623" s="3" t="s">
        <v>52</v>
      </c>
      <c r="K3623" s="3">
        <v>4</v>
      </c>
      <c r="L3623" s="3" t="s">
        <v>151</v>
      </c>
      <c r="M3623" s="3" t="str">
        <f>IF(shopping_behavior_updated[[#This Row],[Subscription Status]]="","desconocido",shopping_behavior_updated[[#This Row],[Subscription Status]])</f>
        <v>No</v>
      </c>
      <c r="N3623" s="3" t="s">
        <v>69</v>
      </c>
      <c r="O3623" s="3" t="s">
        <v>151</v>
      </c>
      <c r="P3623" s="3" t="s">
        <v>151</v>
      </c>
      <c r="Q3623" s="3">
        <v>5</v>
      </c>
      <c r="R3623" s="3" t="s">
        <v>32</v>
      </c>
      <c r="S3623" s="3" t="s">
        <v>28</v>
      </c>
      <c r="T3623" s="3">
        <f>COUNTBLANK(shopping_behavior_updated[Customer ID])</f>
        <v>0</v>
      </c>
      <c r="U3623" s="3">
        <f>IF(IFERROR(VLOOKUP(shopping_behavior_updated[[#This Row],[Customer ID]],A3624:$A$3902,1,FALSE),0),1,0)</f>
        <v>0</v>
      </c>
    </row>
    <row r="3624" spans="1:21" x14ac:dyDescent="0.2">
      <c r="A3624" s="3">
        <v>3623</v>
      </c>
      <c r="B3624" s="3">
        <v>46</v>
      </c>
      <c r="C3624" s="3" t="s">
        <v>152</v>
      </c>
      <c r="D3624" s="3" t="s">
        <v>80</v>
      </c>
      <c r="E3624" s="3" t="s">
        <v>20</v>
      </c>
      <c r="F3624" s="3">
        <v>41</v>
      </c>
      <c r="G3624" s="3" t="s">
        <v>149</v>
      </c>
      <c r="H3624" s="3" t="s">
        <v>43</v>
      </c>
      <c r="I3624" s="3" t="s">
        <v>72</v>
      </c>
      <c r="J3624" s="3" t="s">
        <v>56</v>
      </c>
      <c r="K3624" s="3">
        <v>43</v>
      </c>
      <c r="L3624" s="3" t="s">
        <v>151</v>
      </c>
      <c r="M3624" s="3" t="str">
        <f>IF(shopping_behavior_updated[[#This Row],[Subscription Status]]="","desconocido",shopping_behavior_updated[[#This Row],[Subscription Status]])</f>
        <v>No</v>
      </c>
      <c r="N3624" s="3" t="s">
        <v>73</v>
      </c>
      <c r="O3624" s="3" t="s">
        <v>151</v>
      </c>
      <c r="P3624" s="3" t="s">
        <v>151</v>
      </c>
      <c r="Q3624" s="3">
        <v>12</v>
      </c>
      <c r="R3624" s="3" t="s">
        <v>38</v>
      </c>
      <c r="S3624" s="3" t="s">
        <v>48</v>
      </c>
      <c r="T3624" s="3">
        <f>COUNTBLANK(shopping_behavior_updated[Customer ID])</f>
        <v>0</v>
      </c>
      <c r="U3624" s="3">
        <f>IF(IFERROR(VLOOKUP(shopping_behavior_updated[[#This Row],[Customer ID]],A3625:$A$3902,1,FALSE),0),1,0)</f>
        <v>0</v>
      </c>
    </row>
    <row r="3625" spans="1:21" x14ac:dyDescent="0.2">
      <c r="A3625" s="3">
        <v>3624</v>
      </c>
      <c r="B3625" s="3">
        <v>39</v>
      </c>
      <c r="C3625" s="3" t="s">
        <v>152</v>
      </c>
      <c r="D3625" s="3" t="s">
        <v>105</v>
      </c>
      <c r="E3625" s="3" t="s">
        <v>66</v>
      </c>
      <c r="F3625" s="3">
        <v>89</v>
      </c>
      <c r="G3625" s="3" t="s">
        <v>71</v>
      </c>
      <c r="H3625" s="3" t="s">
        <v>43</v>
      </c>
      <c r="I3625" s="3" t="s">
        <v>82</v>
      </c>
      <c r="J3625" s="3" t="s">
        <v>24</v>
      </c>
      <c r="K3625" s="3">
        <v>27</v>
      </c>
      <c r="L3625" s="3" t="s">
        <v>151</v>
      </c>
      <c r="M3625" s="3" t="str">
        <f>IF(shopping_behavior_updated[[#This Row],[Subscription Status]]="","desconocido",shopping_behavior_updated[[#This Row],[Subscription Status]])</f>
        <v>No</v>
      </c>
      <c r="N3625" s="3" t="s">
        <v>69</v>
      </c>
      <c r="O3625" s="3" t="s">
        <v>151</v>
      </c>
      <c r="P3625" s="3" t="s">
        <v>151</v>
      </c>
      <c r="Q3625" s="3">
        <v>4</v>
      </c>
      <c r="R3625" s="3" t="s">
        <v>45</v>
      </c>
      <c r="S3625" s="3" t="s">
        <v>39</v>
      </c>
      <c r="T3625" s="3">
        <f>COUNTBLANK(shopping_behavior_updated[Customer ID])</f>
        <v>0</v>
      </c>
      <c r="U3625" s="3">
        <f>IF(IFERROR(VLOOKUP(shopping_behavior_updated[[#This Row],[Customer ID]],A3626:$A$3902,1,FALSE),0),1,0)</f>
        <v>0</v>
      </c>
    </row>
    <row r="3626" spans="1:21" x14ac:dyDescent="0.2">
      <c r="A3626" s="3">
        <v>3625</v>
      </c>
      <c r="B3626" s="3">
        <v>22</v>
      </c>
      <c r="C3626" s="3" t="s">
        <v>152</v>
      </c>
      <c r="D3626" s="3" t="s">
        <v>123</v>
      </c>
      <c r="E3626" s="3" t="s">
        <v>66</v>
      </c>
      <c r="F3626" s="3">
        <v>82</v>
      </c>
      <c r="G3626" s="3" t="s">
        <v>104</v>
      </c>
      <c r="H3626" s="3" t="s">
        <v>91</v>
      </c>
      <c r="I3626" s="3" t="s">
        <v>99</v>
      </c>
      <c r="J3626" s="3" t="s">
        <v>56</v>
      </c>
      <c r="K3626" s="3">
        <v>5</v>
      </c>
      <c r="L3626" s="3" t="s">
        <v>151</v>
      </c>
      <c r="M3626" s="3" t="str">
        <f>IF(shopping_behavior_updated[[#This Row],[Subscription Status]]="","desconocido",shopping_behavior_updated[[#This Row],[Subscription Status]])</f>
        <v>No</v>
      </c>
      <c r="N3626" s="3" t="s">
        <v>73</v>
      </c>
      <c r="O3626" s="3" t="s">
        <v>151</v>
      </c>
      <c r="P3626" s="3" t="s">
        <v>151</v>
      </c>
      <c r="Q3626" s="3">
        <v>22</v>
      </c>
      <c r="R3626" s="3" t="s">
        <v>74</v>
      </c>
      <c r="S3626" s="3" t="s">
        <v>75</v>
      </c>
      <c r="T3626" s="3">
        <f>COUNTBLANK(shopping_behavior_updated[Customer ID])</f>
        <v>0</v>
      </c>
      <c r="U3626" s="3">
        <f>IF(IFERROR(VLOOKUP(shopping_behavior_updated[[#This Row],[Customer ID]],A3627:$A$3902,1,FALSE),0),1,0)</f>
        <v>0</v>
      </c>
    </row>
    <row r="3627" spans="1:21" x14ac:dyDescent="0.2">
      <c r="A3627" s="3">
        <v>3626</v>
      </c>
      <c r="B3627" s="3">
        <v>44</v>
      </c>
      <c r="C3627" s="3" t="s">
        <v>152</v>
      </c>
      <c r="D3627" s="3" t="s">
        <v>118</v>
      </c>
      <c r="E3627" s="3" t="s">
        <v>66</v>
      </c>
      <c r="F3627" s="3">
        <v>99</v>
      </c>
      <c r="G3627" s="3" t="s">
        <v>114</v>
      </c>
      <c r="H3627" s="3" t="s">
        <v>22</v>
      </c>
      <c r="I3627" s="3" t="s">
        <v>95</v>
      </c>
      <c r="J3627" s="3" t="s">
        <v>24</v>
      </c>
      <c r="K3627" s="3">
        <v>44</v>
      </c>
      <c r="L3627" s="3" t="s">
        <v>151</v>
      </c>
      <c r="M3627" s="3" t="str">
        <f>IF(shopping_behavior_updated[[#This Row],[Subscription Status]]="","desconocido",shopping_behavior_updated[[#This Row],[Subscription Status]])</f>
        <v>No</v>
      </c>
      <c r="N3627" s="3" t="s">
        <v>26</v>
      </c>
      <c r="O3627" s="3" t="s">
        <v>151</v>
      </c>
      <c r="P3627" s="3" t="s">
        <v>151</v>
      </c>
      <c r="Q3627" s="3">
        <v>32</v>
      </c>
      <c r="R3627" s="3" t="s">
        <v>45</v>
      </c>
      <c r="S3627" s="3" t="s">
        <v>39</v>
      </c>
      <c r="T3627" s="3">
        <f>COUNTBLANK(shopping_behavior_updated[Customer ID])</f>
        <v>0</v>
      </c>
      <c r="U3627" s="3">
        <f>IF(IFERROR(VLOOKUP(shopping_behavior_updated[[#This Row],[Customer ID]],A3628:$A$3902,1,FALSE),0),1,0)</f>
        <v>0</v>
      </c>
    </row>
    <row r="3628" spans="1:21" x14ac:dyDescent="0.2">
      <c r="A3628" s="3">
        <v>3627</v>
      </c>
      <c r="B3628" s="3">
        <v>69</v>
      </c>
      <c r="C3628" s="3" t="s">
        <v>152</v>
      </c>
      <c r="D3628" s="3" t="s">
        <v>19</v>
      </c>
      <c r="E3628" s="3" t="s">
        <v>20</v>
      </c>
      <c r="F3628" s="3">
        <v>98</v>
      </c>
      <c r="G3628" s="3" t="s">
        <v>90</v>
      </c>
      <c r="H3628" s="3" t="s">
        <v>22</v>
      </c>
      <c r="I3628" s="3" t="s">
        <v>84</v>
      </c>
      <c r="J3628" s="3" t="s">
        <v>56</v>
      </c>
      <c r="K3628" s="3">
        <v>35</v>
      </c>
      <c r="L3628" s="3" t="s">
        <v>151</v>
      </c>
      <c r="M3628" s="3" t="str">
        <f>IF(shopping_behavior_updated[[#This Row],[Subscription Status]]="","desconocido",shopping_behavior_updated[[#This Row],[Subscription Status]])</f>
        <v>No</v>
      </c>
      <c r="N3628" s="3" t="s">
        <v>26</v>
      </c>
      <c r="O3628" s="3" t="s">
        <v>151</v>
      </c>
      <c r="P3628" s="3" t="s">
        <v>151</v>
      </c>
      <c r="Q3628" s="3">
        <v>32</v>
      </c>
      <c r="R3628" s="3" t="s">
        <v>27</v>
      </c>
      <c r="S3628" s="3" t="s">
        <v>57</v>
      </c>
      <c r="T3628" s="3">
        <f>COUNTBLANK(shopping_behavior_updated[Customer ID])</f>
        <v>0</v>
      </c>
      <c r="U3628" s="3">
        <f>IF(IFERROR(VLOOKUP(shopping_behavior_updated[[#This Row],[Customer ID]],A3629:$A$3902,1,FALSE),0),1,0)</f>
        <v>0</v>
      </c>
    </row>
    <row r="3629" spans="1:21" x14ac:dyDescent="0.2">
      <c r="A3629" s="3">
        <v>3628</v>
      </c>
      <c r="B3629" s="3">
        <v>39</v>
      </c>
      <c r="C3629" s="3" t="s">
        <v>152</v>
      </c>
      <c r="D3629" s="3" t="s">
        <v>132</v>
      </c>
      <c r="E3629" s="3" t="s">
        <v>66</v>
      </c>
      <c r="F3629" s="3">
        <v>54</v>
      </c>
      <c r="G3629" s="3" t="s">
        <v>78</v>
      </c>
      <c r="H3629" s="3" t="s">
        <v>43</v>
      </c>
      <c r="I3629" s="3" t="s">
        <v>64</v>
      </c>
      <c r="J3629" s="3" t="s">
        <v>24</v>
      </c>
      <c r="K3629" s="3">
        <v>33</v>
      </c>
      <c r="L3629" s="3" t="s">
        <v>151</v>
      </c>
      <c r="M3629" s="3" t="str">
        <f>IF(shopping_behavior_updated[[#This Row],[Subscription Status]]="","desconocido",shopping_behavior_updated[[#This Row],[Subscription Status]])</f>
        <v>No</v>
      </c>
      <c r="N3629" s="3" t="s">
        <v>44</v>
      </c>
      <c r="O3629" s="3" t="s">
        <v>151</v>
      </c>
      <c r="P3629" s="3" t="s">
        <v>151</v>
      </c>
      <c r="Q3629" s="3">
        <v>48</v>
      </c>
      <c r="R3629" s="3" t="s">
        <v>32</v>
      </c>
      <c r="S3629" s="3" t="s">
        <v>96</v>
      </c>
      <c r="T3629" s="3">
        <f>COUNTBLANK(shopping_behavior_updated[Customer ID])</f>
        <v>0</v>
      </c>
      <c r="U3629" s="3">
        <f>IF(IFERROR(VLOOKUP(shopping_behavior_updated[[#This Row],[Customer ID]],A3630:$A$3902,1,FALSE),0),1,0)</f>
        <v>0</v>
      </c>
    </row>
    <row r="3630" spans="1:21" x14ac:dyDescent="0.2">
      <c r="A3630" s="3">
        <v>3629</v>
      </c>
      <c r="B3630" s="3">
        <v>53</v>
      </c>
      <c r="C3630" s="3" t="s">
        <v>152</v>
      </c>
      <c r="D3630" s="3" t="s">
        <v>19</v>
      </c>
      <c r="E3630" s="3" t="s">
        <v>20</v>
      </c>
      <c r="F3630" s="3">
        <v>88</v>
      </c>
      <c r="G3630" s="3" t="s">
        <v>141</v>
      </c>
      <c r="H3630" s="3" t="s">
        <v>22</v>
      </c>
      <c r="I3630" s="3" t="s">
        <v>72</v>
      </c>
      <c r="J3630" s="3" t="s">
        <v>52</v>
      </c>
      <c r="K3630" s="3">
        <v>38</v>
      </c>
      <c r="L3630" s="3" t="s">
        <v>151</v>
      </c>
      <c r="M3630" s="3" t="str">
        <f>IF(shopping_behavior_updated[[#This Row],[Subscription Status]]="","desconocido",shopping_behavior_updated[[#This Row],[Subscription Status]])</f>
        <v>No</v>
      </c>
      <c r="N3630" s="3" t="s">
        <v>37</v>
      </c>
      <c r="O3630" s="3" t="s">
        <v>151</v>
      </c>
      <c r="P3630" s="3" t="s">
        <v>151</v>
      </c>
      <c r="Q3630" s="3">
        <v>35</v>
      </c>
      <c r="R3630" s="3" t="s">
        <v>38</v>
      </c>
      <c r="S3630" s="3" t="s">
        <v>87</v>
      </c>
      <c r="T3630" s="3">
        <f>COUNTBLANK(shopping_behavior_updated[Customer ID])</f>
        <v>0</v>
      </c>
      <c r="U3630" s="3">
        <f>IF(IFERROR(VLOOKUP(shopping_behavior_updated[[#This Row],[Customer ID]],A3631:$A$3902,1,FALSE),0),1,0)</f>
        <v>0</v>
      </c>
    </row>
    <row r="3631" spans="1:21" x14ac:dyDescent="0.2">
      <c r="A3631" s="3">
        <v>3630</v>
      </c>
      <c r="B3631" s="3">
        <v>52</v>
      </c>
      <c r="C3631" s="3" t="s">
        <v>152</v>
      </c>
      <c r="D3631" s="3" t="s">
        <v>112</v>
      </c>
      <c r="E3631" s="3" t="s">
        <v>20</v>
      </c>
      <c r="F3631" s="3">
        <v>43</v>
      </c>
      <c r="G3631" s="3" t="s">
        <v>110</v>
      </c>
      <c r="H3631" s="3" t="s">
        <v>22</v>
      </c>
      <c r="I3631" s="3" t="s">
        <v>92</v>
      </c>
      <c r="J3631" s="3" t="s">
        <v>52</v>
      </c>
      <c r="K3631" s="3">
        <v>45</v>
      </c>
      <c r="L3631" s="3" t="s">
        <v>151</v>
      </c>
      <c r="M3631" s="3" t="str">
        <f>IF(shopping_behavior_updated[[#This Row],[Subscription Status]]="","desconocido",shopping_behavior_updated[[#This Row],[Subscription Status]])</f>
        <v>No</v>
      </c>
      <c r="N3631" s="3" t="s">
        <v>53</v>
      </c>
      <c r="O3631" s="3" t="s">
        <v>151</v>
      </c>
      <c r="P3631" s="3" t="s">
        <v>151</v>
      </c>
      <c r="Q3631" s="3">
        <v>44</v>
      </c>
      <c r="R3631" s="3" t="s">
        <v>85</v>
      </c>
      <c r="S3631" s="3" t="s">
        <v>28</v>
      </c>
      <c r="T3631" s="3">
        <f>COUNTBLANK(shopping_behavior_updated[Customer ID])</f>
        <v>0</v>
      </c>
      <c r="U3631" s="3">
        <f>IF(IFERROR(VLOOKUP(shopping_behavior_updated[[#This Row],[Customer ID]],A3632:$A$3902,1,FALSE),0),1,0)</f>
        <v>0</v>
      </c>
    </row>
    <row r="3632" spans="1:21" x14ac:dyDescent="0.2">
      <c r="A3632" s="3">
        <v>3631</v>
      </c>
      <c r="B3632" s="3">
        <v>65</v>
      </c>
      <c r="C3632" s="3" t="s">
        <v>152</v>
      </c>
      <c r="D3632" s="3" t="s">
        <v>123</v>
      </c>
      <c r="E3632" s="3" t="s">
        <v>66</v>
      </c>
      <c r="F3632" s="3">
        <v>73</v>
      </c>
      <c r="G3632" s="3" t="s">
        <v>100</v>
      </c>
      <c r="H3632" s="3" t="s">
        <v>43</v>
      </c>
      <c r="I3632" s="3" t="s">
        <v>92</v>
      </c>
      <c r="J3632" s="3" t="s">
        <v>24</v>
      </c>
      <c r="K3632" s="3">
        <v>48</v>
      </c>
      <c r="L3632" s="3" t="s">
        <v>151</v>
      </c>
      <c r="M3632" s="3" t="str">
        <f>IF(shopping_behavior_updated[[#This Row],[Subscription Status]]="","desconocido",shopping_behavior_updated[[#This Row],[Subscription Status]])</f>
        <v>No</v>
      </c>
      <c r="N3632" s="3" t="s">
        <v>73</v>
      </c>
      <c r="O3632" s="3" t="s">
        <v>151</v>
      </c>
      <c r="P3632" s="3" t="s">
        <v>151</v>
      </c>
      <c r="Q3632" s="3">
        <v>29</v>
      </c>
      <c r="R3632" s="3" t="s">
        <v>32</v>
      </c>
      <c r="S3632" s="3" t="s">
        <v>39</v>
      </c>
      <c r="T3632" s="3">
        <f>COUNTBLANK(shopping_behavior_updated[Customer ID])</f>
        <v>0</v>
      </c>
      <c r="U3632" s="3">
        <f>IF(IFERROR(VLOOKUP(shopping_behavior_updated[[#This Row],[Customer ID]],A3633:$A$3902,1,FALSE),0),1,0)</f>
        <v>0</v>
      </c>
    </row>
    <row r="3633" spans="1:21" x14ac:dyDescent="0.2">
      <c r="A3633" s="3">
        <v>3632</v>
      </c>
      <c r="B3633" s="3">
        <v>48</v>
      </c>
      <c r="C3633" s="3" t="s">
        <v>152</v>
      </c>
      <c r="D3633" s="3" t="s">
        <v>123</v>
      </c>
      <c r="E3633" s="3" t="s">
        <v>66</v>
      </c>
      <c r="F3633" s="3">
        <v>50</v>
      </c>
      <c r="G3633" s="3" t="s">
        <v>126</v>
      </c>
      <c r="H3633" s="3" t="s">
        <v>43</v>
      </c>
      <c r="I3633" s="3" t="s">
        <v>99</v>
      </c>
      <c r="J3633" s="3" t="s">
        <v>56</v>
      </c>
      <c r="K3633" s="3">
        <v>29</v>
      </c>
      <c r="L3633" s="3" t="s">
        <v>151</v>
      </c>
      <c r="M3633" s="3" t="str">
        <f>IF(shopping_behavior_updated[[#This Row],[Subscription Status]]="","desconocido",shopping_behavior_updated[[#This Row],[Subscription Status]])</f>
        <v>No</v>
      </c>
      <c r="N3633" s="3" t="s">
        <v>73</v>
      </c>
      <c r="O3633" s="3" t="s">
        <v>151</v>
      </c>
      <c r="P3633" s="3" t="s">
        <v>151</v>
      </c>
      <c r="Q3633" s="3">
        <v>26</v>
      </c>
      <c r="R3633" s="3" t="s">
        <v>38</v>
      </c>
      <c r="S3633" s="3" t="s">
        <v>87</v>
      </c>
      <c r="T3633" s="3">
        <f>COUNTBLANK(shopping_behavior_updated[Customer ID])</f>
        <v>0</v>
      </c>
      <c r="U3633" s="3">
        <f>IF(IFERROR(VLOOKUP(shopping_behavior_updated[[#This Row],[Customer ID]],A3634:$A$3902,1,FALSE),0),1,0)</f>
        <v>0</v>
      </c>
    </row>
    <row r="3634" spans="1:21" x14ac:dyDescent="0.2">
      <c r="A3634" s="3">
        <v>3633</v>
      </c>
      <c r="B3634" s="3">
        <v>27</v>
      </c>
      <c r="C3634" s="3" t="s">
        <v>152</v>
      </c>
      <c r="D3634" s="3" t="s">
        <v>49</v>
      </c>
      <c r="E3634" s="3" t="s">
        <v>41</v>
      </c>
      <c r="F3634" s="3">
        <v>73</v>
      </c>
      <c r="G3634" s="3" t="s">
        <v>139</v>
      </c>
      <c r="H3634" s="3" t="s">
        <v>22</v>
      </c>
      <c r="I3634" s="3" t="s">
        <v>95</v>
      </c>
      <c r="J3634" s="3" t="s">
        <v>36</v>
      </c>
      <c r="K3634" s="3">
        <v>32</v>
      </c>
      <c r="L3634" s="3" t="s">
        <v>151</v>
      </c>
      <c r="M3634" s="3" t="str">
        <f>IF(shopping_behavior_updated[[#This Row],[Subscription Status]]="","desconocido",shopping_behavior_updated[[#This Row],[Subscription Status]])</f>
        <v>No</v>
      </c>
      <c r="N3634" s="3" t="s">
        <v>26</v>
      </c>
      <c r="O3634" s="3" t="s">
        <v>151</v>
      </c>
      <c r="P3634" s="3" t="s">
        <v>151</v>
      </c>
      <c r="Q3634" s="3">
        <v>3</v>
      </c>
      <c r="R3634" s="3" t="s">
        <v>85</v>
      </c>
      <c r="S3634" s="3" t="s">
        <v>57</v>
      </c>
      <c r="T3634" s="3">
        <f>COUNTBLANK(shopping_behavior_updated[Customer ID])</f>
        <v>0</v>
      </c>
      <c r="U3634" s="3">
        <f>IF(IFERROR(VLOOKUP(shopping_behavior_updated[[#This Row],[Customer ID]],A3635:$A$3902,1,FALSE),0),1,0)</f>
        <v>0</v>
      </c>
    </row>
    <row r="3635" spans="1:21" x14ac:dyDescent="0.2">
      <c r="A3635" s="3">
        <v>3634</v>
      </c>
      <c r="B3635" s="3">
        <v>39</v>
      </c>
      <c r="C3635" s="3" t="s">
        <v>152</v>
      </c>
      <c r="D3635" s="3" t="s">
        <v>142</v>
      </c>
      <c r="E3635" s="3" t="s">
        <v>66</v>
      </c>
      <c r="F3635" s="3">
        <v>51</v>
      </c>
      <c r="G3635" s="3" t="s">
        <v>55</v>
      </c>
      <c r="H3635" s="3" t="s">
        <v>43</v>
      </c>
      <c r="I3635" s="3" t="s">
        <v>120</v>
      </c>
      <c r="J3635" s="3" t="s">
        <v>36</v>
      </c>
      <c r="K3635" s="3">
        <v>28</v>
      </c>
      <c r="L3635" s="3" t="s">
        <v>151</v>
      </c>
      <c r="M3635" s="3" t="str">
        <f>IF(shopping_behavior_updated[[#This Row],[Subscription Status]]="","desconocido",shopping_behavior_updated[[#This Row],[Subscription Status]])</f>
        <v>No</v>
      </c>
      <c r="N3635" s="3" t="s">
        <v>37</v>
      </c>
      <c r="O3635" s="3" t="s">
        <v>151</v>
      </c>
      <c r="P3635" s="3" t="s">
        <v>151</v>
      </c>
      <c r="Q3635" s="3">
        <v>1</v>
      </c>
      <c r="R3635" s="3" t="s">
        <v>74</v>
      </c>
      <c r="S3635" s="3" t="s">
        <v>75</v>
      </c>
      <c r="T3635" s="3">
        <f>COUNTBLANK(shopping_behavior_updated[Customer ID])</f>
        <v>0</v>
      </c>
      <c r="U3635" s="3">
        <f>IF(IFERROR(VLOOKUP(shopping_behavior_updated[[#This Row],[Customer ID]],A3636:$A$3902,1,FALSE),0),1,0)</f>
        <v>0</v>
      </c>
    </row>
    <row r="3636" spans="1:21" x14ac:dyDescent="0.2">
      <c r="A3636" s="3">
        <v>3635</v>
      </c>
      <c r="B3636" s="3">
        <v>59</v>
      </c>
      <c r="C3636" s="3" t="s">
        <v>152</v>
      </c>
      <c r="D3636" s="3" t="s">
        <v>124</v>
      </c>
      <c r="E3636" s="3" t="s">
        <v>20</v>
      </c>
      <c r="F3636" s="3">
        <v>22</v>
      </c>
      <c r="G3636" s="3" t="s">
        <v>122</v>
      </c>
      <c r="H3636" s="3" t="s">
        <v>43</v>
      </c>
      <c r="I3636" s="3" t="s">
        <v>68</v>
      </c>
      <c r="J3636" s="3" t="s">
        <v>24</v>
      </c>
      <c r="K3636" s="3">
        <v>33</v>
      </c>
      <c r="L3636" s="3" t="s">
        <v>151</v>
      </c>
      <c r="M3636" s="3" t="str">
        <f>IF(shopping_behavior_updated[[#This Row],[Subscription Status]]="","desconocido",shopping_behavior_updated[[#This Row],[Subscription Status]])</f>
        <v>No</v>
      </c>
      <c r="N3636" s="3" t="s">
        <v>53</v>
      </c>
      <c r="O3636" s="3" t="s">
        <v>151</v>
      </c>
      <c r="P3636" s="3" t="s">
        <v>151</v>
      </c>
      <c r="Q3636" s="3">
        <v>17</v>
      </c>
      <c r="R3636" s="3" t="s">
        <v>45</v>
      </c>
      <c r="S3636" s="3" t="s">
        <v>48</v>
      </c>
      <c r="T3636" s="3">
        <f>COUNTBLANK(shopping_behavior_updated[Customer ID])</f>
        <v>0</v>
      </c>
      <c r="U3636" s="3">
        <f>IF(IFERROR(VLOOKUP(shopping_behavior_updated[[#This Row],[Customer ID]],A3637:$A$3902,1,FALSE),0),1,0)</f>
        <v>0</v>
      </c>
    </row>
    <row r="3637" spans="1:21" x14ac:dyDescent="0.2">
      <c r="A3637" s="3">
        <v>3636</v>
      </c>
      <c r="B3637" s="3">
        <v>52</v>
      </c>
      <c r="C3637" s="3" t="s">
        <v>152</v>
      </c>
      <c r="D3637" s="3" t="s">
        <v>40</v>
      </c>
      <c r="E3637" s="3" t="s">
        <v>41</v>
      </c>
      <c r="F3637" s="3">
        <v>32</v>
      </c>
      <c r="G3637" s="3" t="s">
        <v>111</v>
      </c>
      <c r="H3637" s="3" t="s">
        <v>22</v>
      </c>
      <c r="I3637" s="3" t="s">
        <v>108</v>
      </c>
      <c r="J3637" s="3" t="s">
        <v>56</v>
      </c>
      <c r="K3637" s="3">
        <v>33</v>
      </c>
      <c r="L3637" s="3" t="s">
        <v>151</v>
      </c>
      <c r="M3637" s="3" t="str">
        <f>IF(shopping_behavior_updated[[#This Row],[Subscription Status]]="","desconocido",shopping_behavior_updated[[#This Row],[Subscription Status]])</f>
        <v>No</v>
      </c>
      <c r="N3637" s="3" t="s">
        <v>37</v>
      </c>
      <c r="O3637" s="3" t="s">
        <v>151</v>
      </c>
      <c r="P3637" s="3" t="s">
        <v>151</v>
      </c>
      <c r="Q3637" s="3">
        <v>17</v>
      </c>
      <c r="R3637" s="3" t="s">
        <v>38</v>
      </c>
      <c r="S3637" s="3" t="s">
        <v>28</v>
      </c>
      <c r="T3637" s="3">
        <f>COUNTBLANK(shopping_behavior_updated[Customer ID])</f>
        <v>0</v>
      </c>
      <c r="U3637" s="3">
        <f>IF(IFERROR(VLOOKUP(shopping_behavior_updated[[#This Row],[Customer ID]],A3638:$A$3902,1,FALSE),0),1,0)</f>
        <v>0</v>
      </c>
    </row>
    <row r="3638" spans="1:21" x14ac:dyDescent="0.2">
      <c r="A3638" s="3">
        <v>3637</v>
      </c>
      <c r="B3638" s="3">
        <v>50</v>
      </c>
      <c r="C3638" s="3" t="s">
        <v>152</v>
      </c>
      <c r="D3638" s="3" t="s">
        <v>40</v>
      </c>
      <c r="E3638" s="3" t="s">
        <v>41</v>
      </c>
      <c r="F3638" s="3">
        <v>38</v>
      </c>
      <c r="G3638" s="3" t="s">
        <v>98</v>
      </c>
      <c r="H3638" s="3" t="s">
        <v>22</v>
      </c>
      <c r="I3638" s="3" t="s">
        <v>92</v>
      </c>
      <c r="J3638" s="3" t="s">
        <v>52</v>
      </c>
      <c r="K3638" s="3">
        <v>42</v>
      </c>
      <c r="L3638" s="3" t="s">
        <v>151</v>
      </c>
      <c r="M3638" s="3" t="str">
        <f>IF(shopping_behavior_updated[[#This Row],[Subscription Status]]="","desconocido",shopping_behavior_updated[[#This Row],[Subscription Status]])</f>
        <v>No</v>
      </c>
      <c r="N3638" s="3" t="s">
        <v>69</v>
      </c>
      <c r="O3638" s="3" t="s">
        <v>151</v>
      </c>
      <c r="P3638" s="3" t="s">
        <v>151</v>
      </c>
      <c r="Q3638" s="3">
        <v>36</v>
      </c>
      <c r="R3638" s="3" t="s">
        <v>32</v>
      </c>
      <c r="S3638" s="3" t="s">
        <v>39</v>
      </c>
      <c r="T3638" s="3">
        <f>COUNTBLANK(shopping_behavior_updated[Customer ID])</f>
        <v>0</v>
      </c>
      <c r="U3638" s="3">
        <f>IF(IFERROR(VLOOKUP(shopping_behavior_updated[[#This Row],[Customer ID]],A3639:$A$3902,1,FALSE),0),1,0)</f>
        <v>0</v>
      </c>
    </row>
    <row r="3639" spans="1:21" x14ac:dyDescent="0.2">
      <c r="A3639" s="3">
        <v>3638</v>
      </c>
      <c r="B3639" s="3">
        <v>32</v>
      </c>
      <c r="C3639" s="3" t="s">
        <v>152</v>
      </c>
      <c r="D3639" s="3" t="s">
        <v>136</v>
      </c>
      <c r="E3639" s="3" t="s">
        <v>41</v>
      </c>
      <c r="F3639" s="3">
        <v>66</v>
      </c>
      <c r="G3639" s="3" t="s">
        <v>139</v>
      </c>
      <c r="H3639" s="3" t="s">
        <v>22</v>
      </c>
      <c r="I3639" s="3" t="s">
        <v>133</v>
      </c>
      <c r="J3639" s="3" t="s">
        <v>24</v>
      </c>
      <c r="K3639" s="3">
        <v>36</v>
      </c>
      <c r="L3639" s="3" t="s">
        <v>151</v>
      </c>
      <c r="M3639" s="3" t="str">
        <f>IF(shopping_behavior_updated[[#This Row],[Subscription Status]]="","desconocido",shopping_behavior_updated[[#This Row],[Subscription Status]])</f>
        <v>No</v>
      </c>
      <c r="N3639" s="3" t="s">
        <v>26</v>
      </c>
      <c r="O3639" s="3" t="s">
        <v>151</v>
      </c>
      <c r="P3639" s="3" t="s">
        <v>151</v>
      </c>
      <c r="Q3639" s="3">
        <v>32</v>
      </c>
      <c r="R3639" s="3" t="s">
        <v>38</v>
      </c>
      <c r="S3639" s="3" t="s">
        <v>28</v>
      </c>
      <c r="T3639" s="3">
        <f>COUNTBLANK(shopping_behavior_updated[Customer ID])</f>
        <v>0</v>
      </c>
      <c r="U3639" s="3">
        <f>IF(IFERROR(VLOOKUP(shopping_behavior_updated[[#This Row],[Customer ID]],A3640:$A$3902,1,FALSE),0),1,0)</f>
        <v>0</v>
      </c>
    </row>
    <row r="3640" spans="1:21" x14ac:dyDescent="0.2">
      <c r="A3640" s="3">
        <v>3639</v>
      </c>
      <c r="B3640" s="3">
        <v>40</v>
      </c>
      <c r="C3640" s="3" t="s">
        <v>152</v>
      </c>
      <c r="D3640" s="3" t="s">
        <v>131</v>
      </c>
      <c r="E3640" s="3" t="s">
        <v>66</v>
      </c>
      <c r="F3640" s="3">
        <v>20</v>
      </c>
      <c r="G3640" s="3" t="s">
        <v>110</v>
      </c>
      <c r="H3640" s="3" t="s">
        <v>43</v>
      </c>
      <c r="I3640" s="3" t="s">
        <v>77</v>
      </c>
      <c r="J3640" s="3" t="s">
        <v>36</v>
      </c>
      <c r="K3640" s="3">
        <v>46</v>
      </c>
      <c r="L3640" s="3" t="s">
        <v>151</v>
      </c>
      <c r="M3640" s="3" t="str">
        <f>IF(shopping_behavior_updated[[#This Row],[Subscription Status]]="","desconocido",shopping_behavior_updated[[#This Row],[Subscription Status]])</f>
        <v>No</v>
      </c>
      <c r="N3640" s="3" t="s">
        <v>26</v>
      </c>
      <c r="O3640" s="3" t="s">
        <v>151</v>
      </c>
      <c r="P3640" s="3" t="s">
        <v>151</v>
      </c>
      <c r="Q3640" s="3">
        <v>50</v>
      </c>
      <c r="R3640" s="3" t="s">
        <v>45</v>
      </c>
      <c r="S3640" s="3" t="s">
        <v>75</v>
      </c>
      <c r="T3640" s="3">
        <f>COUNTBLANK(shopping_behavior_updated[Customer ID])</f>
        <v>0</v>
      </c>
      <c r="U3640" s="3">
        <f>IF(IFERROR(VLOOKUP(shopping_behavior_updated[[#This Row],[Customer ID]],A3641:$A$3902,1,FALSE),0),1,0)</f>
        <v>0</v>
      </c>
    </row>
    <row r="3641" spans="1:21" x14ac:dyDescent="0.2">
      <c r="A3641" s="3">
        <v>3640</v>
      </c>
      <c r="B3641" s="3">
        <v>26</v>
      </c>
      <c r="C3641" s="3" t="s">
        <v>152</v>
      </c>
      <c r="D3641" s="3" t="s">
        <v>61</v>
      </c>
      <c r="E3641" s="3" t="s">
        <v>62</v>
      </c>
      <c r="F3641" s="3">
        <v>44</v>
      </c>
      <c r="G3641" s="3" t="s">
        <v>114</v>
      </c>
      <c r="H3641" s="3" t="s">
        <v>43</v>
      </c>
      <c r="I3641" s="3" t="s">
        <v>109</v>
      </c>
      <c r="J3641" s="3" t="s">
        <v>52</v>
      </c>
      <c r="K3641" s="3">
        <v>36</v>
      </c>
      <c r="L3641" s="3" t="s">
        <v>151</v>
      </c>
      <c r="M3641" s="3" t="str">
        <f>IF(shopping_behavior_updated[[#This Row],[Subscription Status]]="","desconocido",shopping_behavior_updated[[#This Row],[Subscription Status]])</f>
        <v>No</v>
      </c>
      <c r="N3641" s="3" t="s">
        <v>69</v>
      </c>
      <c r="O3641" s="3" t="s">
        <v>151</v>
      </c>
      <c r="P3641" s="3" t="s">
        <v>151</v>
      </c>
      <c r="Q3641" s="3">
        <v>39</v>
      </c>
      <c r="R3641" s="3" t="s">
        <v>27</v>
      </c>
      <c r="S3641" s="3" t="s">
        <v>48</v>
      </c>
      <c r="T3641" s="3">
        <f>COUNTBLANK(shopping_behavior_updated[Customer ID])</f>
        <v>0</v>
      </c>
      <c r="U3641" s="3">
        <f>IF(IFERROR(VLOOKUP(shopping_behavior_updated[[#This Row],[Customer ID]],A3642:$A$3902,1,FALSE),0),1,0)</f>
        <v>0</v>
      </c>
    </row>
    <row r="3642" spans="1:21" x14ac:dyDescent="0.2">
      <c r="A3642" s="3">
        <v>3641</v>
      </c>
      <c r="B3642" s="3">
        <v>47</v>
      </c>
      <c r="C3642" s="3" t="s">
        <v>152</v>
      </c>
      <c r="D3642" s="3" t="s">
        <v>88</v>
      </c>
      <c r="E3642" s="3" t="s">
        <v>66</v>
      </c>
      <c r="F3642" s="3">
        <v>31</v>
      </c>
      <c r="G3642" s="3" t="s">
        <v>147</v>
      </c>
      <c r="H3642" s="3" t="s">
        <v>22</v>
      </c>
      <c r="I3642" s="3" t="s">
        <v>68</v>
      </c>
      <c r="J3642" s="3" t="s">
        <v>36</v>
      </c>
      <c r="K3642" s="3">
        <v>4</v>
      </c>
      <c r="L3642" s="3" t="s">
        <v>151</v>
      </c>
      <c r="M3642" s="3" t="str">
        <f>IF(shopping_behavior_updated[[#This Row],[Subscription Status]]="","desconocido",shopping_behavior_updated[[#This Row],[Subscription Status]])</f>
        <v>No</v>
      </c>
      <c r="N3642" s="3" t="s">
        <v>44</v>
      </c>
      <c r="O3642" s="3" t="s">
        <v>151</v>
      </c>
      <c r="P3642" s="3" t="s">
        <v>151</v>
      </c>
      <c r="Q3642" s="3">
        <v>17</v>
      </c>
      <c r="R3642" s="3" t="s">
        <v>45</v>
      </c>
      <c r="S3642" s="3" t="s">
        <v>87</v>
      </c>
      <c r="T3642" s="3">
        <f>COUNTBLANK(shopping_behavior_updated[Customer ID])</f>
        <v>0</v>
      </c>
      <c r="U3642" s="3">
        <f>IF(IFERROR(VLOOKUP(shopping_behavior_updated[[#This Row],[Customer ID]],A3643:$A$3902,1,FALSE),0),1,0)</f>
        <v>0</v>
      </c>
    </row>
    <row r="3643" spans="1:21" x14ac:dyDescent="0.2">
      <c r="A3643" s="3">
        <v>3642</v>
      </c>
      <c r="B3643" s="3">
        <v>51</v>
      </c>
      <c r="C3643" s="3" t="s">
        <v>152</v>
      </c>
      <c r="D3643" s="3" t="s">
        <v>101</v>
      </c>
      <c r="E3643" s="3" t="s">
        <v>62</v>
      </c>
      <c r="F3643" s="3">
        <v>45</v>
      </c>
      <c r="G3643" s="3" t="s">
        <v>83</v>
      </c>
      <c r="H3643" s="3" t="s">
        <v>43</v>
      </c>
      <c r="I3643" s="3" t="s">
        <v>108</v>
      </c>
      <c r="J3643" s="3" t="s">
        <v>56</v>
      </c>
      <c r="K3643" s="3">
        <v>27</v>
      </c>
      <c r="L3643" s="3" t="s">
        <v>151</v>
      </c>
      <c r="M3643" s="3" t="str">
        <f>IF(shopping_behavior_updated[[#This Row],[Subscription Status]]="","desconocido",shopping_behavior_updated[[#This Row],[Subscription Status]])</f>
        <v>No</v>
      </c>
      <c r="N3643" s="3" t="s">
        <v>37</v>
      </c>
      <c r="O3643" s="3" t="s">
        <v>151</v>
      </c>
      <c r="P3643" s="3" t="s">
        <v>151</v>
      </c>
      <c r="Q3643" s="3">
        <v>39</v>
      </c>
      <c r="R3643" s="3" t="s">
        <v>74</v>
      </c>
      <c r="S3643" s="3" t="s">
        <v>96</v>
      </c>
      <c r="T3643" s="3">
        <f>COUNTBLANK(shopping_behavior_updated[Customer ID])</f>
        <v>0</v>
      </c>
      <c r="U3643" s="3">
        <f>IF(IFERROR(VLOOKUP(shopping_behavior_updated[[#This Row],[Customer ID]],A3644:$A$3902,1,FALSE),0),1,0)</f>
        <v>0</v>
      </c>
    </row>
    <row r="3644" spans="1:21" x14ac:dyDescent="0.2">
      <c r="A3644" s="3">
        <v>3643</v>
      </c>
      <c r="B3644" s="3">
        <v>47</v>
      </c>
      <c r="C3644" s="3" t="s">
        <v>152</v>
      </c>
      <c r="D3644" s="3" t="s">
        <v>80</v>
      </c>
      <c r="E3644" s="3" t="s">
        <v>20</v>
      </c>
      <c r="F3644" s="3">
        <v>71</v>
      </c>
      <c r="G3644" s="3" t="s">
        <v>116</v>
      </c>
      <c r="H3644" s="3" t="s">
        <v>22</v>
      </c>
      <c r="I3644" s="3" t="s">
        <v>31</v>
      </c>
      <c r="J3644" s="3" t="s">
        <v>52</v>
      </c>
      <c r="K3644" s="3">
        <v>44</v>
      </c>
      <c r="L3644" s="3" t="s">
        <v>151</v>
      </c>
      <c r="M3644" s="3" t="str">
        <f>IF(shopping_behavior_updated[[#This Row],[Subscription Status]]="","desconocido",shopping_behavior_updated[[#This Row],[Subscription Status]])</f>
        <v>No</v>
      </c>
      <c r="N3644" s="3" t="s">
        <v>73</v>
      </c>
      <c r="O3644" s="3" t="s">
        <v>151</v>
      </c>
      <c r="P3644" s="3" t="s">
        <v>151</v>
      </c>
      <c r="Q3644" s="3">
        <v>5</v>
      </c>
      <c r="R3644" s="3" t="s">
        <v>45</v>
      </c>
      <c r="S3644" s="3" t="s">
        <v>48</v>
      </c>
      <c r="T3644" s="3">
        <f>COUNTBLANK(shopping_behavior_updated[Customer ID])</f>
        <v>0</v>
      </c>
      <c r="U3644" s="3">
        <f>IF(IFERROR(VLOOKUP(shopping_behavior_updated[[#This Row],[Customer ID]],A3645:$A$3902,1,FALSE),0),1,0)</f>
        <v>0</v>
      </c>
    </row>
    <row r="3645" spans="1:21" x14ac:dyDescent="0.2">
      <c r="A3645" s="3">
        <v>3644</v>
      </c>
      <c r="B3645" s="3">
        <v>53</v>
      </c>
      <c r="C3645" s="3" t="s">
        <v>152</v>
      </c>
      <c r="D3645" s="3" t="s">
        <v>118</v>
      </c>
      <c r="E3645" s="3" t="s">
        <v>66</v>
      </c>
      <c r="F3645" s="3">
        <v>96</v>
      </c>
      <c r="G3645" s="3" t="s">
        <v>121</v>
      </c>
      <c r="H3645" s="3" t="s">
        <v>91</v>
      </c>
      <c r="I3645" s="3" t="s">
        <v>135</v>
      </c>
      <c r="J3645" s="3" t="s">
        <v>56</v>
      </c>
      <c r="K3645" s="3">
        <v>32</v>
      </c>
      <c r="L3645" s="3" t="s">
        <v>151</v>
      </c>
      <c r="M3645" s="3" t="str">
        <f>IF(shopping_behavior_updated[[#This Row],[Subscription Status]]="","desconocido",shopping_behavior_updated[[#This Row],[Subscription Status]])</f>
        <v>No</v>
      </c>
      <c r="N3645" s="3" t="s">
        <v>53</v>
      </c>
      <c r="O3645" s="3" t="s">
        <v>151</v>
      </c>
      <c r="P3645" s="3" t="s">
        <v>151</v>
      </c>
      <c r="Q3645" s="3">
        <v>47</v>
      </c>
      <c r="R3645" s="3" t="s">
        <v>85</v>
      </c>
      <c r="S3645" s="3" t="s">
        <v>48</v>
      </c>
      <c r="T3645" s="3">
        <f>COUNTBLANK(shopping_behavior_updated[Customer ID])</f>
        <v>0</v>
      </c>
      <c r="U3645" s="3">
        <f>IF(IFERROR(VLOOKUP(shopping_behavior_updated[[#This Row],[Customer ID]],A3646:$A$3902,1,FALSE),0),1,0)</f>
        <v>0</v>
      </c>
    </row>
    <row r="3646" spans="1:21" x14ac:dyDescent="0.2">
      <c r="A3646" s="3">
        <v>3645</v>
      </c>
      <c r="B3646" s="3">
        <v>35</v>
      </c>
      <c r="C3646" s="3" t="s">
        <v>152</v>
      </c>
      <c r="D3646" s="3" t="s">
        <v>19</v>
      </c>
      <c r="E3646" s="3" t="s">
        <v>20</v>
      </c>
      <c r="F3646" s="3">
        <v>32</v>
      </c>
      <c r="G3646" s="3" t="s">
        <v>71</v>
      </c>
      <c r="H3646" s="3" t="s">
        <v>43</v>
      </c>
      <c r="I3646" s="3" t="s">
        <v>82</v>
      </c>
      <c r="J3646" s="3" t="s">
        <v>24</v>
      </c>
      <c r="K3646" s="3">
        <v>26</v>
      </c>
      <c r="L3646" s="3" t="s">
        <v>151</v>
      </c>
      <c r="M3646" s="3" t="str">
        <f>IF(shopping_behavior_updated[[#This Row],[Subscription Status]]="","desconocido",shopping_behavior_updated[[#This Row],[Subscription Status]])</f>
        <v>No</v>
      </c>
      <c r="N3646" s="3" t="s">
        <v>44</v>
      </c>
      <c r="O3646" s="3" t="s">
        <v>151</v>
      </c>
      <c r="P3646" s="3" t="s">
        <v>151</v>
      </c>
      <c r="Q3646" s="3">
        <v>18</v>
      </c>
      <c r="R3646" s="3" t="s">
        <v>27</v>
      </c>
      <c r="S3646" s="3" t="s">
        <v>39</v>
      </c>
      <c r="T3646" s="3">
        <f>COUNTBLANK(shopping_behavior_updated[Customer ID])</f>
        <v>0</v>
      </c>
      <c r="U3646" s="3">
        <f>IF(IFERROR(VLOOKUP(shopping_behavior_updated[[#This Row],[Customer ID]],A3647:$A$3902,1,FALSE),0),1,0)</f>
        <v>0</v>
      </c>
    </row>
    <row r="3647" spans="1:21" x14ac:dyDescent="0.2">
      <c r="A3647" s="3">
        <v>3646</v>
      </c>
      <c r="B3647" s="3">
        <v>38</v>
      </c>
      <c r="C3647" s="3" t="s">
        <v>152</v>
      </c>
      <c r="D3647" s="3" t="s">
        <v>131</v>
      </c>
      <c r="E3647" s="3" t="s">
        <v>66</v>
      </c>
      <c r="F3647" s="3">
        <v>90</v>
      </c>
      <c r="G3647" s="3" t="s">
        <v>111</v>
      </c>
      <c r="H3647" s="3" t="s">
        <v>22</v>
      </c>
      <c r="I3647" s="3" t="s">
        <v>64</v>
      </c>
      <c r="J3647" s="3" t="s">
        <v>52</v>
      </c>
      <c r="K3647" s="3">
        <v>34</v>
      </c>
      <c r="L3647" s="3" t="s">
        <v>151</v>
      </c>
      <c r="M3647" s="3" t="str">
        <f>IF(shopping_behavior_updated[[#This Row],[Subscription Status]]="","desconocido",shopping_behavior_updated[[#This Row],[Subscription Status]])</f>
        <v>No</v>
      </c>
      <c r="N3647" s="3" t="s">
        <v>37</v>
      </c>
      <c r="O3647" s="3" t="s">
        <v>151</v>
      </c>
      <c r="P3647" s="3" t="s">
        <v>151</v>
      </c>
      <c r="Q3647" s="3">
        <v>31</v>
      </c>
      <c r="R3647" s="3" t="s">
        <v>38</v>
      </c>
      <c r="S3647" s="3" t="s">
        <v>96</v>
      </c>
      <c r="T3647" s="3">
        <f>COUNTBLANK(shopping_behavior_updated[Customer ID])</f>
        <v>0</v>
      </c>
      <c r="U3647" s="3">
        <f>IF(IFERROR(VLOOKUP(shopping_behavior_updated[[#This Row],[Customer ID]],A3648:$A$3902,1,FALSE),0),1,0)</f>
        <v>0</v>
      </c>
    </row>
    <row r="3648" spans="1:21" x14ac:dyDescent="0.2">
      <c r="A3648" s="3">
        <v>3647</v>
      </c>
      <c r="B3648" s="3">
        <v>69</v>
      </c>
      <c r="C3648" s="3" t="s">
        <v>152</v>
      </c>
      <c r="D3648" s="3" t="s">
        <v>105</v>
      </c>
      <c r="E3648" s="3" t="s">
        <v>66</v>
      </c>
      <c r="F3648" s="3">
        <v>68</v>
      </c>
      <c r="G3648" s="3" t="s">
        <v>106</v>
      </c>
      <c r="H3648" s="3" t="s">
        <v>43</v>
      </c>
      <c r="I3648" s="3" t="s">
        <v>31</v>
      </c>
      <c r="J3648" s="3" t="s">
        <v>36</v>
      </c>
      <c r="K3648" s="3">
        <v>5</v>
      </c>
      <c r="L3648" s="3" t="s">
        <v>151</v>
      </c>
      <c r="M3648" s="3" t="str">
        <f>IF(shopping_behavior_updated[[#This Row],[Subscription Status]]="","desconocido",shopping_behavior_updated[[#This Row],[Subscription Status]])</f>
        <v>No</v>
      </c>
      <c r="N3648" s="3" t="s">
        <v>69</v>
      </c>
      <c r="O3648" s="3" t="s">
        <v>151</v>
      </c>
      <c r="P3648" s="3" t="s">
        <v>151</v>
      </c>
      <c r="Q3648" s="3">
        <v>39</v>
      </c>
      <c r="R3648" s="3" t="s">
        <v>85</v>
      </c>
      <c r="S3648" s="3" t="s">
        <v>28</v>
      </c>
      <c r="T3648" s="3">
        <f>COUNTBLANK(shopping_behavior_updated[Customer ID])</f>
        <v>0</v>
      </c>
      <c r="U3648" s="3">
        <f>IF(IFERROR(VLOOKUP(shopping_behavior_updated[[#This Row],[Customer ID]],A3649:$A$3902,1,FALSE),0),1,0)</f>
        <v>0</v>
      </c>
    </row>
    <row r="3649" spans="1:21" x14ac:dyDescent="0.2">
      <c r="A3649" s="3">
        <v>3648</v>
      </c>
      <c r="B3649" s="3">
        <v>47</v>
      </c>
      <c r="C3649" s="3" t="s">
        <v>152</v>
      </c>
      <c r="D3649" s="3" t="s">
        <v>58</v>
      </c>
      <c r="E3649" s="3" t="s">
        <v>20</v>
      </c>
      <c r="F3649" s="3">
        <v>45</v>
      </c>
      <c r="G3649" s="3" t="s">
        <v>110</v>
      </c>
      <c r="H3649" s="3" t="s">
        <v>43</v>
      </c>
      <c r="I3649" s="3" t="s">
        <v>23</v>
      </c>
      <c r="J3649" s="3" t="s">
        <v>24</v>
      </c>
      <c r="K3649" s="3">
        <v>29</v>
      </c>
      <c r="L3649" s="3" t="s">
        <v>151</v>
      </c>
      <c r="M3649" s="3" t="str">
        <f>IF(shopping_behavior_updated[[#This Row],[Subscription Status]]="","desconocido",shopping_behavior_updated[[#This Row],[Subscription Status]])</f>
        <v>No</v>
      </c>
      <c r="N3649" s="3" t="s">
        <v>73</v>
      </c>
      <c r="O3649" s="3" t="s">
        <v>151</v>
      </c>
      <c r="P3649" s="3" t="s">
        <v>151</v>
      </c>
      <c r="Q3649" s="3">
        <v>12</v>
      </c>
      <c r="R3649" s="3" t="s">
        <v>74</v>
      </c>
      <c r="S3649" s="3" t="s">
        <v>39</v>
      </c>
      <c r="T3649" s="3">
        <f>COUNTBLANK(shopping_behavior_updated[Customer ID])</f>
        <v>0</v>
      </c>
      <c r="U3649" s="3">
        <f>IF(IFERROR(VLOOKUP(shopping_behavior_updated[[#This Row],[Customer ID]],A3650:$A$3902,1,FALSE),0),1,0)</f>
        <v>0</v>
      </c>
    </row>
    <row r="3650" spans="1:21" x14ac:dyDescent="0.2">
      <c r="A3650" s="3">
        <v>3649</v>
      </c>
      <c r="B3650" s="3">
        <v>31</v>
      </c>
      <c r="C3650" s="3" t="s">
        <v>152</v>
      </c>
      <c r="D3650" s="3" t="s">
        <v>86</v>
      </c>
      <c r="E3650" s="3" t="s">
        <v>20</v>
      </c>
      <c r="F3650" s="3">
        <v>67</v>
      </c>
      <c r="G3650" s="3" t="s">
        <v>83</v>
      </c>
      <c r="H3650" s="3" t="s">
        <v>43</v>
      </c>
      <c r="I3650" s="3" t="s">
        <v>51</v>
      </c>
      <c r="J3650" s="3" t="s">
        <v>24</v>
      </c>
      <c r="K3650" s="3">
        <v>5</v>
      </c>
      <c r="L3650" s="3" t="s">
        <v>151</v>
      </c>
      <c r="M3650" s="3" t="str">
        <f>IF(shopping_behavior_updated[[#This Row],[Subscription Status]]="","desconocido",shopping_behavior_updated[[#This Row],[Subscription Status]])</f>
        <v>No</v>
      </c>
      <c r="N3650" s="3" t="s">
        <v>37</v>
      </c>
      <c r="O3650" s="3" t="s">
        <v>151</v>
      </c>
      <c r="P3650" s="3" t="s">
        <v>151</v>
      </c>
      <c r="Q3650" s="3">
        <v>45</v>
      </c>
      <c r="R3650" s="3" t="s">
        <v>32</v>
      </c>
      <c r="S3650" s="3" t="s">
        <v>75</v>
      </c>
      <c r="T3650" s="3">
        <f>COUNTBLANK(shopping_behavior_updated[Customer ID])</f>
        <v>0</v>
      </c>
      <c r="U3650" s="3">
        <f>IF(IFERROR(VLOOKUP(shopping_behavior_updated[[#This Row],[Customer ID]],A3651:$A$3902,1,FALSE),0),1,0)</f>
        <v>0</v>
      </c>
    </row>
    <row r="3651" spans="1:21" x14ac:dyDescent="0.2">
      <c r="A3651" s="3">
        <v>3650</v>
      </c>
      <c r="B3651" s="3">
        <v>68</v>
      </c>
      <c r="C3651" s="3" t="s">
        <v>152</v>
      </c>
      <c r="D3651" s="3" t="s">
        <v>86</v>
      </c>
      <c r="E3651" s="3" t="s">
        <v>20</v>
      </c>
      <c r="F3651" s="3">
        <v>57</v>
      </c>
      <c r="G3651" s="3" t="s">
        <v>147</v>
      </c>
      <c r="H3651" s="3" t="s">
        <v>43</v>
      </c>
      <c r="I3651" s="3" t="s">
        <v>109</v>
      </c>
      <c r="J3651" s="3" t="s">
        <v>56</v>
      </c>
      <c r="K3651" s="3">
        <v>44</v>
      </c>
      <c r="L3651" s="3" t="s">
        <v>151</v>
      </c>
      <c r="M3651" s="3" t="str">
        <f>IF(shopping_behavior_updated[[#This Row],[Subscription Status]]="","desconocido",shopping_behavior_updated[[#This Row],[Subscription Status]])</f>
        <v>No</v>
      </c>
      <c r="N3651" s="3" t="s">
        <v>53</v>
      </c>
      <c r="O3651" s="3" t="s">
        <v>151</v>
      </c>
      <c r="P3651" s="3" t="s">
        <v>151</v>
      </c>
      <c r="Q3651" s="3">
        <v>33</v>
      </c>
      <c r="R3651" s="3" t="s">
        <v>38</v>
      </c>
      <c r="S3651" s="3" t="s">
        <v>28</v>
      </c>
      <c r="T3651" s="3">
        <f>COUNTBLANK(shopping_behavior_updated[Customer ID])</f>
        <v>0</v>
      </c>
      <c r="U3651" s="3">
        <f>IF(IFERROR(VLOOKUP(shopping_behavior_updated[[#This Row],[Customer ID]],A3652:$A$3902,1,FALSE),0),1,0)</f>
        <v>0</v>
      </c>
    </row>
    <row r="3652" spans="1:21" x14ac:dyDescent="0.2">
      <c r="A3652" s="3">
        <v>3651</v>
      </c>
      <c r="B3652" s="3">
        <v>51</v>
      </c>
      <c r="C3652" s="3" t="s">
        <v>152</v>
      </c>
      <c r="D3652" s="3" t="s">
        <v>33</v>
      </c>
      <c r="E3652" s="3" t="s">
        <v>20</v>
      </c>
      <c r="F3652" s="3">
        <v>60</v>
      </c>
      <c r="G3652" s="3" t="s">
        <v>122</v>
      </c>
      <c r="H3652" s="3" t="s">
        <v>43</v>
      </c>
      <c r="I3652" s="3" t="s">
        <v>64</v>
      </c>
      <c r="J3652" s="3" t="s">
        <v>52</v>
      </c>
      <c r="K3652" s="3">
        <v>35</v>
      </c>
      <c r="L3652" s="3" t="s">
        <v>151</v>
      </c>
      <c r="M3652" s="3" t="str">
        <f>IF(shopping_behavior_updated[[#This Row],[Subscription Status]]="","desconocido",shopping_behavior_updated[[#This Row],[Subscription Status]])</f>
        <v>No</v>
      </c>
      <c r="N3652" s="3" t="s">
        <v>69</v>
      </c>
      <c r="O3652" s="3" t="s">
        <v>151</v>
      </c>
      <c r="P3652" s="3" t="s">
        <v>151</v>
      </c>
      <c r="Q3652" s="3">
        <v>3</v>
      </c>
      <c r="R3652" s="3" t="s">
        <v>45</v>
      </c>
      <c r="S3652" s="3" t="s">
        <v>48</v>
      </c>
      <c r="T3652" s="3">
        <f>COUNTBLANK(shopping_behavior_updated[Customer ID])</f>
        <v>0</v>
      </c>
      <c r="U3652" s="3">
        <f>IF(IFERROR(VLOOKUP(shopping_behavior_updated[[#This Row],[Customer ID]],A3653:$A$3902,1,FALSE),0),1,0)</f>
        <v>0</v>
      </c>
    </row>
    <row r="3653" spans="1:21" x14ac:dyDescent="0.2">
      <c r="A3653" s="3">
        <v>3652</v>
      </c>
      <c r="B3653" s="3">
        <v>20</v>
      </c>
      <c r="C3653" s="3" t="s">
        <v>152</v>
      </c>
      <c r="D3653" s="3" t="s">
        <v>65</v>
      </c>
      <c r="E3653" s="3" t="s">
        <v>66</v>
      </c>
      <c r="F3653" s="3">
        <v>32</v>
      </c>
      <c r="G3653" s="3" t="s">
        <v>116</v>
      </c>
      <c r="H3653" s="3" t="s">
        <v>43</v>
      </c>
      <c r="I3653" s="3" t="s">
        <v>133</v>
      </c>
      <c r="J3653" s="3" t="s">
        <v>36</v>
      </c>
      <c r="K3653" s="3">
        <v>38</v>
      </c>
      <c r="L3653" s="3" t="s">
        <v>151</v>
      </c>
      <c r="M3653" s="3" t="str">
        <f>IF(shopping_behavior_updated[[#This Row],[Subscription Status]]="","desconocido",shopping_behavior_updated[[#This Row],[Subscription Status]])</f>
        <v>No</v>
      </c>
      <c r="N3653" s="3" t="s">
        <v>26</v>
      </c>
      <c r="O3653" s="3" t="s">
        <v>151</v>
      </c>
      <c r="P3653" s="3" t="s">
        <v>151</v>
      </c>
      <c r="Q3653" s="3">
        <v>5</v>
      </c>
      <c r="R3653" s="3" t="s">
        <v>27</v>
      </c>
      <c r="S3653" s="3" t="s">
        <v>96</v>
      </c>
      <c r="T3653" s="3">
        <f>COUNTBLANK(shopping_behavior_updated[Customer ID])</f>
        <v>0</v>
      </c>
      <c r="U3653" s="3">
        <f>IF(IFERROR(VLOOKUP(shopping_behavior_updated[[#This Row],[Customer ID]],A3654:$A$3902,1,FALSE),0),1,0)</f>
        <v>0</v>
      </c>
    </row>
    <row r="3654" spans="1:21" x14ac:dyDescent="0.2">
      <c r="A3654" s="3">
        <v>3653</v>
      </c>
      <c r="B3654" s="3">
        <v>27</v>
      </c>
      <c r="C3654" s="3" t="s">
        <v>152</v>
      </c>
      <c r="D3654" s="3" t="s">
        <v>65</v>
      </c>
      <c r="E3654" s="3" t="s">
        <v>66</v>
      </c>
      <c r="F3654" s="3">
        <v>29</v>
      </c>
      <c r="G3654" s="3" t="s">
        <v>21</v>
      </c>
      <c r="H3654" s="3" t="s">
        <v>35</v>
      </c>
      <c r="I3654" s="3" t="s">
        <v>135</v>
      </c>
      <c r="J3654" s="3" t="s">
        <v>56</v>
      </c>
      <c r="K3654" s="3">
        <v>38</v>
      </c>
      <c r="L3654" s="3" t="s">
        <v>151</v>
      </c>
      <c r="M3654" s="3" t="str">
        <f>IF(shopping_behavior_updated[[#This Row],[Subscription Status]]="","desconocido",shopping_behavior_updated[[#This Row],[Subscription Status]])</f>
        <v>No</v>
      </c>
      <c r="N3654" s="3" t="s">
        <v>73</v>
      </c>
      <c r="O3654" s="3" t="s">
        <v>151</v>
      </c>
      <c r="P3654" s="3" t="s">
        <v>151</v>
      </c>
      <c r="Q3654" s="3">
        <v>23</v>
      </c>
      <c r="R3654" s="3" t="s">
        <v>85</v>
      </c>
      <c r="S3654" s="3" t="s">
        <v>87</v>
      </c>
      <c r="T3654" s="3">
        <f>COUNTBLANK(shopping_behavior_updated[Customer ID])</f>
        <v>0</v>
      </c>
      <c r="U3654" s="3">
        <f>IF(IFERROR(VLOOKUP(shopping_behavior_updated[[#This Row],[Customer ID]],A3655:$A$3902,1,FALSE),0),1,0)</f>
        <v>0</v>
      </c>
    </row>
    <row r="3655" spans="1:21" x14ac:dyDescent="0.2">
      <c r="A3655" s="3">
        <v>3654</v>
      </c>
      <c r="B3655" s="3">
        <v>67</v>
      </c>
      <c r="C3655" s="3" t="s">
        <v>152</v>
      </c>
      <c r="D3655" s="3" t="s">
        <v>61</v>
      </c>
      <c r="E3655" s="3" t="s">
        <v>62</v>
      </c>
      <c r="F3655" s="3">
        <v>20</v>
      </c>
      <c r="G3655" s="3" t="s">
        <v>147</v>
      </c>
      <c r="H3655" s="3" t="s">
        <v>43</v>
      </c>
      <c r="I3655" s="3" t="s">
        <v>143</v>
      </c>
      <c r="J3655" s="3" t="s">
        <v>36</v>
      </c>
      <c r="K3655" s="3">
        <v>39</v>
      </c>
      <c r="L3655" s="3" t="s">
        <v>151</v>
      </c>
      <c r="M3655" s="3" t="str">
        <f>IF(shopping_behavior_updated[[#This Row],[Subscription Status]]="","desconocido",shopping_behavior_updated[[#This Row],[Subscription Status]])</f>
        <v>No</v>
      </c>
      <c r="N3655" s="3" t="s">
        <v>44</v>
      </c>
      <c r="O3655" s="3" t="s">
        <v>151</v>
      </c>
      <c r="P3655" s="3" t="s">
        <v>151</v>
      </c>
      <c r="Q3655" s="3">
        <v>39</v>
      </c>
      <c r="R3655" s="3" t="s">
        <v>38</v>
      </c>
      <c r="S3655" s="3" t="s">
        <v>28</v>
      </c>
      <c r="T3655" s="3">
        <f>COUNTBLANK(shopping_behavior_updated[Customer ID])</f>
        <v>0</v>
      </c>
      <c r="U3655" s="3">
        <f>IF(IFERROR(VLOOKUP(shopping_behavior_updated[[#This Row],[Customer ID]],A3656:$A$3902,1,FALSE),0),1,0)</f>
        <v>0</v>
      </c>
    </row>
    <row r="3656" spans="1:21" x14ac:dyDescent="0.2">
      <c r="A3656" s="3">
        <v>3655</v>
      </c>
      <c r="B3656" s="3">
        <v>21</v>
      </c>
      <c r="C3656" s="3" t="s">
        <v>152</v>
      </c>
      <c r="D3656" s="3" t="s">
        <v>105</v>
      </c>
      <c r="E3656" s="3" t="s">
        <v>66</v>
      </c>
      <c r="F3656" s="3">
        <v>98</v>
      </c>
      <c r="G3656" s="3" t="s">
        <v>71</v>
      </c>
      <c r="H3656" s="3" t="s">
        <v>43</v>
      </c>
      <c r="I3656" s="3" t="s">
        <v>95</v>
      </c>
      <c r="J3656" s="3" t="s">
        <v>24</v>
      </c>
      <c r="K3656" s="3">
        <v>33</v>
      </c>
      <c r="L3656" s="3" t="s">
        <v>151</v>
      </c>
      <c r="M3656" s="3" t="str">
        <f>IF(shopping_behavior_updated[[#This Row],[Subscription Status]]="","desconocido",shopping_behavior_updated[[#This Row],[Subscription Status]])</f>
        <v>No</v>
      </c>
      <c r="N3656" s="3" t="s">
        <v>44</v>
      </c>
      <c r="O3656" s="3" t="s">
        <v>151</v>
      </c>
      <c r="P3656" s="3" t="s">
        <v>151</v>
      </c>
      <c r="Q3656" s="3">
        <v>10</v>
      </c>
      <c r="R3656" s="3" t="s">
        <v>38</v>
      </c>
      <c r="S3656" s="3" t="s">
        <v>48</v>
      </c>
      <c r="T3656" s="3">
        <f>COUNTBLANK(shopping_behavior_updated[Customer ID])</f>
        <v>0</v>
      </c>
      <c r="U3656" s="3">
        <f>IF(IFERROR(VLOOKUP(shopping_behavior_updated[[#This Row],[Customer ID]],A3657:$A$3902,1,FALSE),0),1,0)</f>
        <v>0</v>
      </c>
    </row>
    <row r="3657" spans="1:21" x14ac:dyDescent="0.2">
      <c r="A3657" s="3">
        <v>3656</v>
      </c>
      <c r="B3657" s="3">
        <v>20</v>
      </c>
      <c r="C3657" s="3" t="s">
        <v>152</v>
      </c>
      <c r="D3657" s="3" t="s">
        <v>29</v>
      </c>
      <c r="E3657" s="3" t="s">
        <v>20</v>
      </c>
      <c r="F3657" s="3">
        <v>27</v>
      </c>
      <c r="G3657" s="3" t="s">
        <v>50</v>
      </c>
      <c r="H3657" s="3" t="s">
        <v>43</v>
      </c>
      <c r="I3657" s="3" t="s">
        <v>133</v>
      </c>
      <c r="J3657" s="3" t="s">
        <v>56</v>
      </c>
      <c r="K3657" s="3">
        <v>29</v>
      </c>
      <c r="L3657" s="3" t="s">
        <v>151</v>
      </c>
      <c r="M3657" s="3" t="str">
        <f>IF(shopping_behavior_updated[[#This Row],[Subscription Status]]="","desconocido",shopping_behavior_updated[[#This Row],[Subscription Status]])</f>
        <v>No</v>
      </c>
      <c r="N3657" s="3" t="s">
        <v>44</v>
      </c>
      <c r="O3657" s="3" t="s">
        <v>151</v>
      </c>
      <c r="P3657" s="3" t="s">
        <v>151</v>
      </c>
      <c r="Q3657" s="3">
        <v>4</v>
      </c>
      <c r="R3657" s="3" t="s">
        <v>38</v>
      </c>
      <c r="S3657" s="3" t="s">
        <v>75</v>
      </c>
      <c r="T3657" s="3">
        <f>COUNTBLANK(shopping_behavior_updated[Customer ID])</f>
        <v>0</v>
      </c>
      <c r="U3657" s="3">
        <f>IF(IFERROR(VLOOKUP(shopping_behavior_updated[[#This Row],[Customer ID]],A3658:$A$3902,1,FALSE),0),1,0)</f>
        <v>0</v>
      </c>
    </row>
    <row r="3658" spans="1:21" x14ac:dyDescent="0.2">
      <c r="A3658" s="3">
        <v>3657</v>
      </c>
      <c r="B3658" s="3">
        <v>35</v>
      </c>
      <c r="C3658" s="3" t="s">
        <v>152</v>
      </c>
      <c r="D3658" s="3" t="s">
        <v>101</v>
      </c>
      <c r="E3658" s="3" t="s">
        <v>62</v>
      </c>
      <c r="F3658" s="3">
        <v>67</v>
      </c>
      <c r="G3658" s="3" t="s">
        <v>113</v>
      </c>
      <c r="H3658" s="3" t="s">
        <v>91</v>
      </c>
      <c r="I3658" s="3" t="s">
        <v>108</v>
      </c>
      <c r="J3658" s="3" t="s">
        <v>36</v>
      </c>
      <c r="K3658" s="3">
        <v>37</v>
      </c>
      <c r="L3658" s="3" t="s">
        <v>151</v>
      </c>
      <c r="M3658" s="3" t="str">
        <f>IF(shopping_behavior_updated[[#This Row],[Subscription Status]]="","desconocido",shopping_behavior_updated[[#This Row],[Subscription Status]])</f>
        <v>No</v>
      </c>
      <c r="N3658" s="3" t="s">
        <v>69</v>
      </c>
      <c r="O3658" s="3" t="s">
        <v>151</v>
      </c>
      <c r="P3658" s="3" t="s">
        <v>151</v>
      </c>
      <c r="Q3658" s="3">
        <v>18</v>
      </c>
      <c r="R3658" s="3" t="s">
        <v>38</v>
      </c>
      <c r="S3658" s="3" t="s">
        <v>87</v>
      </c>
      <c r="T3658" s="3">
        <f>COUNTBLANK(shopping_behavior_updated[Customer ID])</f>
        <v>0</v>
      </c>
      <c r="U3658" s="3">
        <f>IF(IFERROR(VLOOKUP(shopping_behavior_updated[[#This Row],[Customer ID]],A3659:$A$3902,1,FALSE),0),1,0)</f>
        <v>0</v>
      </c>
    </row>
    <row r="3659" spans="1:21" x14ac:dyDescent="0.2">
      <c r="A3659" s="3">
        <v>3658</v>
      </c>
      <c r="B3659" s="3">
        <v>58</v>
      </c>
      <c r="C3659" s="3" t="s">
        <v>152</v>
      </c>
      <c r="D3659" s="3" t="s">
        <v>70</v>
      </c>
      <c r="E3659" s="3" t="s">
        <v>41</v>
      </c>
      <c r="F3659" s="3">
        <v>82</v>
      </c>
      <c r="G3659" s="3" t="s">
        <v>89</v>
      </c>
      <c r="H3659" s="3" t="s">
        <v>22</v>
      </c>
      <c r="I3659" s="3" t="s">
        <v>79</v>
      </c>
      <c r="J3659" s="3" t="s">
        <v>24</v>
      </c>
      <c r="K3659" s="3">
        <v>37</v>
      </c>
      <c r="L3659" s="3" t="s">
        <v>151</v>
      </c>
      <c r="M3659" s="3" t="str">
        <f>IF(shopping_behavior_updated[[#This Row],[Subscription Status]]="","desconocido",shopping_behavior_updated[[#This Row],[Subscription Status]])</f>
        <v>No</v>
      </c>
      <c r="N3659" s="3" t="s">
        <v>26</v>
      </c>
      <c r="O3659" s="3" t="s">
        <v>151</v>
      </c>
      <c r="P3659" s="3" t="s">
        <v>151</v>
      </c>
      <c r="Q3659" s="3">
        <v>1</v>
      </c>
      <c r="R3659" s="3" t="s">
        <v>85</v>
      </c>
      <c r="S3659" s="3" t="s">
        <v>96</v>
      </c>
      <c r="T3659" s="3">
        <f>COUNTBLANK(shopping_behavior_updated[Customer ID])</f>
        <v>0</v>
      </c>
      <c r="U3659" s="3">
        <f>IF(IFERROR(VLOOKUP(shopping_behavior_updated[[#This Row],[Customer ID]],A3660:$A$3902,1,FALSE),0),1,0)</f>
        <v>0</v>
      </c>
    </row>
    <row r="3660" spans="1:21" x14ac:dyDescent="0.2">
      <c r="A3660" s="3">
        <v>3659</v>
      </c>
      <c r="B3660" s="3">
        <v>28</v>
      </c>
      <c r="C3660" s="3" t="s">
        <v>152</v>
      </c>
      <c r="D3660" s="3" t="s">
        <v>112</v>
      </c>
      <c r="E3660" s="3" t="s">
        <v>20</v>
      </c>
      <c r="F3660" s="3">
        <v>72</v>
      </c>
      <c r="G3660" s="3" t="s">
        <v>90</v>
      </c>
      <c r="H3660" s="3" t="s">
        <v>43</v>
      </c>
      <c r="I3660" s="3" t="s">
        <v>135</v>
      </c>
      <c r="J3660" s="3" t="s">
        <v>56</v>
      </c>
      <c r="K3660" s="3">
        <v>46</v>
      </c>
      <c r="L3660" s="3" t="s">
        <v>151</v>
      </c>
      <c r="M3660" s="3" t="str">
        <f>IF(shopping_behavior_updated[[#This Row],[Subscription Status]]="","desconocido",shopping_behavior_updated[[#This Row],[Subscription Status]])</f>
        <v>No</v>
      </c>
      <c r="N3660" s="3" t="s">
        <v>53</v>
      </c>
      <c r="O3660" s="3" t="s">
        <v>151</v>
      </c>
      <c r="P3660" s="3" t="s">
        <v>151</v>
      </c>
      <c r="Q3660" s="3">
        <v>18</v>
      </c>
      <c r="R3660" s="3" t="s">
        <v>45</v>
      </c>
      <c r="S3660" s="3" t="s">
        <v>28</v>
      </c>
      <c r="T3660" s="3">
        <f>COUNTBLANK(shopping_behavior_updated[Customer ID])</f>
        <v>0</v>
      </c>
      <c r="U3660" s="3">
        <f>IF(IFERROR(VLOOKUP(shopping_behavior_updated[[#This Row],[Customer ID]],A3661:$A$3902,1,FALSE),0),1,0)</f>
        <v>0</v>
      </c>
    </row>
    <row r="3661" spans="1:21" x14ac:dyDescent="0.2">
      <c r="A3661" s="3">
        <v>3660</v>
      </c>
      <c r="B3661" s="3">
        <v>27</v>
      </c>
      <c r="C3661" s="3" t="s">
        <v>152</v>
      </c>
      <c r="D3661" s="3" t="s">
        <v>40</v>
      </c>
      <c r="E3661" s="3" t="s">
        <v>41</v>
      </c>
      <c r="F3661" s="3">
        <v>77</v>
      </c>
      <c r="G3661" s="3" t="s">
        <v>114</v>
      </c>
      <c r="H3661" s="3" t="s">
        <v>35</v>
      </c>
      <c r="I3661" s="3" t="s">
        <v>23</v>
      </c>
      <c r="J3661" s="3" t="s">
        <v>56</v>
      </c>
      <c r="K3661" s="3">
        <v>49</v>
      </c>
      <c r="L3661" s="3" t="s">
        <v>151</v>
      </c>
      <c r="M3661" s="3" t="str">
        <f>IF(shopping_behavior_updated[[#This Row],[Subscription Status]]="","desconocido",shopping_behavior_updated[[#This Row],[Subscription Status]])</f>
        <v>No</v>
      </c>
      <c r="N3661" s="3" t="s">
        <v>73</v>
      </c>
      <c r="O3661" s="3" t="s">
        <v>151</v>
      </c>
      <c r="P3661" s="3" t="s">
        <v>151</v>
      </c>
      <c r="Q3661" s="3">
        <v>46</v>
      </c>
      <c r="R3661" s="3" t="s">
        <v>74</v>
      </c>
      <c r="S3661" s="3" t="s">
        <v>48</v>
      </c>
      <c r="T3661" s="3">
        <f>COUNTBLANK(shopping_behavior_updated[Customer ID])</f>
        <v>0</v>
      </c>
      <c r="U3661" s="3">
        <f>IF(IFERROR(VLOOKUP(shopping_behavior_updated[[#This Row],[Customer ID]],A3662:$A$3902,1,FALSE),0),1,0)</f>
        <v>0</v>
      </c>
    </row>
    <row r="3662" spans="1:21" x14ac:dyDescent="0.2">
      <c r="A3662" s="3">
        <v>3661</v>
      </c>
      <c r="B3662" s="3">
        <v>19</v>
      </c>
      <c r="C3662" s="3" t="s">
        <v>152</v>
      </c>
      <c r="D3662" s="3" t="s">
        <v>70</v>
      </c>
      <c r="E3662" s="3" t="s">
        <v>41</v>
      </c>
      <c r="F3662" s="3">
        <v>74</v>
      </c>
      <c r="G3662" s="3" t="s">
        <v>71</v>
      </c>
      <c r="H3662" s="3" t="s">
        <v>22</v>
      </c>
      <c r="I3662" s="3" t="s">
        <v>125</v>
      </c>
      <c r="J3662" s="3" t="s">
        <v>24</v>
      </c>
      <c r="K3662" s="3">
        <v>31</v>
      </c>
      <c r="L3662" s="3" t="s">
        <v>151</v>
      </c>
      <c r="M3662" s="3" t="str">
        <f>IF(shopping_behavior_updated[[#This Row],[Subscription Status]]="","desconocido",shopping_behavior_updated[[#This Row],[Subscription Status]])</f>
        <v>No</v>
      </c>
      <c r="N3662" s="3" t="s">
        <v>69</v>
      </c>
      <c r="O3662" s="3" t="s">
        <v>151</v>
      </c>
      <c r="P3662" s="3" t="s">
        <v>151</v>
      </c>
      <c r="Q3662" s="3">
        <v>13</v>
      </c>
      <c r="R3662" s="3" t="s">
        <v>74</v>
      </c>
      <c r="S3662" s="3" t="s">
        <v>28</v>
      </c>
      <c r="T3662" s="3">
        <f>COUNTBLANK(shopping_behavior_updated[Customer ID])</f>
        <v>0</v>
      </c>
      <c r="U3662" s="3">
        <f>IF(IFERROR(VLOOKUP(shopping_behavior_updated[[#This Row],[Customer ID]],A3663:$A$3902,1,FALSE),0),1,0)</f>
        <v>0</v>
      </c>
    </row>
    <row r="3663" spans="1:21" x14ac:dyDescent="0.2">
      <c r="A3663" s="3">
        <v>3662</v>
      </c>
      <c r="B3663" s="3">
        <v>63</v>
      </c>
      <c r="C3663" s="3" t="s">
        <v>152</v>
      </c>
      <c r="D3663" s="3" t="s">
        <v>40</v>
      </c>
      <c r="E3663" s="3" t="s">
        <v>41</v>
      </c>
      <c r="F3663" s="3">
        <v>39</v>
      </c>
      <c r="G3663" s="3" t="s">
        <v>110</v>
      </c>
      <c r="H3663" s="3" t="s">
        <v>35</v>
      </c>
      <c r="I3663" s="3" t="s">
        <v>51</v>
      </c>
      <c r="J3663" s="3" t="s">
        <v>24</v>
      </c>
      <c r="K3663" s="3">
        <v>35</v>
      </c>
      <c r="L3663" s="3" t="s">
        <v>151</v>
      </c>
      <c r="M3663" s="3" t="str">
        <f>IF(shopping_behavior_updated[[#This Row],[Subscription Status]]="","desconocido",shopping_behavior_updated[[#This Row],[Subscription Status]])</f>
        <v>No</v>
      </c>
      <c r="N3663" s="3" t="s">
        <v>44</v>
      </c>
      <c r="O3663" s="3" t="s">
        <v>151</v>
      </c>
      <c r="P3663" s="3" t="s">
        <v>151</v>
      </c>
      <c r="Q3663" s="3">
        <v>5</v>
      </c>
      <c r="R3663" s="3" t="s">
        <v>38</v>
      </c>
      <c r="S3663" s="3" t="s">
        <v>28</v>
      </c>
      <c r="T3663" s="3">
        <f>COUNTBLANK(shopping_behavior_updated[Customer ID])</f>
        <v>0</v>
      </c>
      <c r="U3663" s="3">
        <f>IF(IFERROR(VLOOKUP(shopping_behavior_updated[[#This Row],[Customer ID]],A3664:$A$3902,1,FALSE),0),1,0)</f>
        <v>0</v>
      </c>
    </row>
    <row r="3664" spans="1:21" x14ac:dyDescent="0.2">
      <c r="A3664" s="3">
        <v>3663</v>
      </c>
      <c r="B3664" s="3">
        <v>69</v>
      </c>
      <c r="C3664" s="3" t="s">
        <v>152</v>
      </c>
      <c r="D3664" s="3" t="s">
        <v>58</v>
      </c>
      <c r="E3664" s="3" t="s">
        <v>20</v>
      </c>
      <c r="F3664" s="3">
        <v>80</v>
      </c>
      <c r="G3664" s="3" t="s">
        <v>42</v>
      </c>
      <c r="H3664" s="3" t="s">
        <v>43</v>
      </c>
      <c r="I3664" s="3" t="s">
        <v>125</v>
      </c>
      <c r="J3664" s="3" t="s">
        <v>36</v>
      </c>
      <c r="K3664" s="3">
        <v>49</v>
      </c>
      <c r="L3664" s="3" t="s">
        <v>151</v>
      </c>
      <c r="M3664" s="3" t="str">
        <f>IF(shopping_behavior_updated[[#This Row],[Subscription Status]]="","desconocido",shopping_behavior_updated[[#This Row],[Subscription Status]])</f>
        <v>No</v>
      </c>
      <c r="N3664" s="3" t="s">
        <v>44</v>
      </c>
      <c r="O3664" s="3" t="s">
        <v>151</v>
      </c>
      <c r="P3664" s="3" t="s">
        <v>151</v>
      </c>
      <c r="Q3664" s="3">
        <v>11</v>
      </c>
      <c r="R3664" s="3" t="s">
        <v>85</v>
      </c>
      <c r="S3664" s="3" t="s">
        <v>39</v>
      </c>
      <c r="T3664" s="3">
        <f>COUNTBLANK(shopping_behavior_updated[Customer ID])</f>
        <v>0</v>
      </c>
      <c r="U3664" s="3">
        <f>IF(IFERROR(VLOOKUP(shopping_behavior_updated[[#This Row],[Customer ID]],A3665:$A$3902,1,FALSE),0),1,0)</f>
        <v>0</v>
      </c>
    </row>
    <row r="3665" spans="1:21" x14ac:dyDescent="0.2">
      <c r="A3665" s="3">
        <v>3664</v>
      </c>
      <c r="B3665" s="3">
        <v>65</v>
      </c>
      <c r="C3665" s="3" t="s">
        <v>152</v>
      </c>
      <c r="D3665" s="3" t="s">
        <v>131</v>
      </c>
      <c r="E3665" s="3" t="s">
        <v>66</v>
      </c>
      <c r="F3665" s="3">
        <v>59</v>
      </c>
      <c r="G3665" s="3" t="s">
        <v>102</v>
      </c>
      <c r="H3665" s="3" t="s">
        <v>43</v>
      </c>
      <c r="I3665" s="3" t="s">
        <v>95</v>
      </c>
      <c r="J3665" s="3" t="s">
        <v>52</v>
      </c>
      <c r="K3665" s="3">
        <v>44</v>
      </c>
      <c r="L3665" s="3" t="s">
        <v>151</v>
      </c>
      <c r="M3665" s="3" t="str">
        <f>IF(shopping_behavior_updated[[#This Row],[Subscription Status]]="","desconocido",shopping_behavior_updated[[#This Row],[Subscription Status]])</f>
        <v>No</v>
      </c>
      <c r="N3665" s="3" t="s">
        <v>26</v>
      </c>
      <c r="O3665" s="3" t="s">
        <v>151</v>
      </c>
      <c r="P3665" s="3" t="s">
        <v>151</v>
      </c>
      <c r="Q3665" s="3">
        <v>49</v>
      </c>
      <c r="R3665" s="3" t="s">
        <v>38</v>
      </c>
      <c r="S3665" s="3" t="s">
        <v>39</v>
      </c>
      <c r="T3665" s="3">
        <f>COUNTBLANK(shopping_behavior_updated[Customer ID])</f>
        <v>0</v>
      </c>
      <c r="U3665" s="3">
        <f>IF(IFERROR(VLOOKUP(shopping_behavior_updated[[#This Row],[Customer ID]],A3666:$A$3902,1,FALSE),0),1,0)</f>
        <v>0</v>
      </c>
    </row>
    <row r="3666" spans="1:21" x14ac:dyDescent="0.2">
      <c r="A3666" s="3">
        <v>3665</v>
      </c>
      <c r="B3666" s="3">
        <v>63</v>
      </c>
      <c r="C3666" s="3" t="s">
        <v>152</v>
      </c>
      <c r="D3666" s="3" t="s">
        <v>101</v>
      </c>
      <c r="E3666" s="3" t="s">
        <v>62</v>
      </c>
      <c r="F3666" s="3">
        <v>68</v>
      </c>
      <c r="G3666" s="3" t="s">
        <v>67</v>
      </c>
      <c r="H3666" s="3" t="s">
        <v>43</v>
      </c>
      <c r="I3666" s="3" t="s">
        <v>47</v>
      </c>
      <c r="J3666" s="3" t="s">
        <v>56</v>
      </c>
      <c r="K3666" s="3">
        <v>44</v>
      </c>
      <c r="L3666" s="3" t="s">
        <v>151</v>
      </c>
      <c r="M3666" s="3" t="str">
        <f>IF(shopping_behavior_updated[[#This Row],[Subscription Status]]="","desconocido",shopping_behavior_updated[[#This Row],[Subscription Status]])</f>
        <v>No</v>
      </c>
      <c r="N3666" s="3" t="s">
        <v>73</v>
      </c>
      <c r="O3666" s="3" t="s">
        <v>151</v>
      </c>
      <c r="P3666" s="3" t="s">
        <v>151</v>
      </c>
      <c r="Q3666" s="3">
        <v>1</v>
      </c>
      <c r="R3666" s="3" t="s">
        <v>85</v>
      </c>
      <c r="S3666" s="3" t="s">
        <v>28</v>
      </c>
      <c r="T3666" s="3">
        <f>COUNTBLANK(shopping_behavior_updated[Customer ID])</f>
        <v>0</v>
      </c>
      <c r="U3666" s="3">
        <f>IF(IFERROR(VLOOKUP(shopping_behavior_updated[[#This Row],[Customer ID]],A3667:$A$3902,1,FALSE),0),1,0)</f>
        <v>0</v>
      </c>
    </row>
    <row r="3667" spans="1:21" x14ac:dyDescent="0.2">
      <c r="A3667" s="3">
        <v>3666</v>
      </c>
      <c r="B3667" s="3">
        <v>28</v>
      </c>
      <c r="C3667" s="3" t="s">
        <v>152</v>
      </c>
      <c r="D3667" s="3" t="s">
        <v>124</v>
      </c>
      <c r="E3667" s="3" t="s">
        <v>20</v>
      </c>
      <c r="F3667" s="3">
        <v>77</v>
      </c>
      <c r="G3667" s="3" t="s">
        <v>97</v>
      </c>
      <c r="H3667" s="3" t="s">
        <v>43</v>
      </c>
      <c r="I3667" s="3" t="s">
        <v>99</v>
      </c>
      <c r="J3667" s="3" t="s">
        <v>56</v>
      </c>
      <c r="K3667" s="3">
        <v>34</v>
      </c>
      <c r="L3667" s="3" t="s">
        <v>151</v>
      </c>
      <c r="M3667" s="3" t="str">
        <f>IF(shopping_behavior_updated[[#This Row],[Subscription Status]]="","desconocido",shopping_behavior_updated[[#This Row],[Subscription Status]])</f>
        <v>No</v>
      </c>
      <c r="N3667" s="3" t="s">
        <v>44</v>
      </c>
      <c r="O3667" s="3" t="s">
        <v>151</v>
      </c>
      <c r="P3667" s="3" t="s">
        <v>151</v>
      </c>
      <c r="Q3667" s="3">
        <v>11</v>
      </c>
      <c r="R3667" s="3" t="s">
        <v>38</v>
      </c>
      <c r="S3667" s="3" t="s">
        <v>57</v>
      </c>
      <c r="T3667" s="3">
        <f>COUNTBLANK(shopping_behavior_updated[Customer ID])</f>
        <v>0</v>
      </c>
      <c r="U3667" s="3">
        <f>IF(IFERROR(VLOOKUP(shopping_behavior_updated[[#This Row],[Customer ID]],A3668:$A$3902,1,FALSE),0),1,0)</f>
        <v>0</v>
      </c>
    </row>
    <row r="3668" spans="1:21" x14ac:dyDescent="0.2">
      <c r="A3668" s="3">
        <v>3667</v>
      </c>
      <c r="B3668" s="3">
        <v>67</v>
      </c>
      <c r="C3668" s="3" t="s">
        <v>152</v>
      </c>
      <c r="D3668" s="3" t="s">
        <v>105</v>
      </c>
      <c r="E3668" s="3" t="s">
        <v>66</v>
      </c>
      <c r="F3668" s="3">
        <v>50</v>
      </c>
      <c r="G3668" s="3" t="s">
        <v>89</v>
      </c>
      <c r="H3668" s="3" t="s">
        <v>43</v>
      </c>
      <c r="I3668" s="3" t="s">
        <v>77</v>
      </c>
      <c r="J3668" s="3" t="s">
        <v>24</v>
      </c>
      <c r="K3668" s="3">
        <v>3</v>
      </c>
      <c r="L3668" s="3" t="s">
        <v>151</v>
      </c>
      <c r="M3668" s="3" t="str">
        <f>IF(shopping_behavior_updated[[#This Row],[Subscription Status]]="","desconocido",shopping_behavior_updated[[#This Row],[Subscription Status]])</f>
        <v>No</v>
      </c>
      <c r="N3668" s="3" t="s">
        <v>69</v>
      </c>
      <c r="O3668" s="3" t="s">
        <v>151</v>
      </c>
      <c r="P3668" s="3" t="s">
        <v>151</v>
      </c>
      <c r="Q3668" s="3">
        <v>47</v>
      </c>
      <c r="R3668" s="3" t="s">
        <v>32</v>
      </c>
      <c r="S3668" s="3" t="s">
        <v>96</v>
      </c>
      <c r="T3668" s="3">
        <f>COUNTBLANK(shopping_behavior_updated[Customer ID])</f>
        <v>0</v>
      </c>
      <c r="U3668" s="3">
        <f>IF(IFERROR(VLOOKUP(shopping_behavior_updated[[#This Row],[Customer ID]],A3669:$A$3902,1,FALSE),0),1,0)</f>
        <v>0</v>
      </c>
    </row>
    <row r="3669" spans="1:21" x14ac:dyDescent="0.2">
      <c r="A3669" s="3">
        <v>3668</v>
      </c>
      <c r="B3669" s="3">
        <v>51</v>
      </c>
      <c r="C3669" s="3" t="s">
        <v>152</v>
      </c>
      <c r="D3669" s="3" t="s">
        <v>94</v>
      </c>
      <c r="E3669" s="3" t="s">
        <v>20</v>
      </c>
      <c r="F3669" s="3">
        <v>45</v>
      </c>
      <c r="G3669" s="3" t="s">
        <v>148</v>
      </c>
      <c r="H3669" s="3" t="s">
        <v>22</v>
      </c>
      <c r="I3669" s="3" t="s">
        <v>108</v>
      </c>
      <c r="J3669" s="3" t="s">
        <v>56</v>
      </c>
      <c r="K3669" s="3">
        <v>26</v>
      </c>
      <c r="L3669" s="3" t="s">
        <v>151</v>
      </c>
      <c r="M3669" s="3" t="str">
        <f>IF(shopping_behavior_updated[[#This Row],[Subscription Status]]="","desconocido",shopping_behavior_updated[[#This Row],[Subscription Status]])</f>
        <v>No</v>
      </c>
      <c r="N3669" s="3" t="s">
        <v>44</v>
      </c>
      <c r="O3669" s="3" t="s">
        <v>151</v>
      </c>
      <c r="P3669" s="3" t="s">
        <v>151</v>
      </c>
      <c r="Q3669" s="3">
        <v>20</v>
      </c>
      <c r="R3669" s="3" t="s">
        <v>27</v>
      </c>
      <c r="S3669" s="3" t="s">
        <v>87</v>
      </c>
      <c r="T3669" s="3">
        <f>COUNTBLANK(shopping_behavior_updated[Customer ID])</f>
        <v>0</v>
      </c>
      <c r="U3669" s="3">
        <f>IF(IFERROR(VLOOKUP(shopping_behavior_updated[[#This Row],[Customer ID]],A3670:$A$3902,1,FALSE),0),1,0)</f>
        <v>0</v>
      </c>
    </row>
    <row r="3670" spans="1:21" x14ac:dyDescent="0.2">
      <c r="A3670" s="3">
        <v>3669</v>
      </c>
      <c r="B3670" s="3">
        <v>59</v>
      </c>
      <c r="C3670" s="3" t="s">
        <v>152</v>
      </c>
      <c r="D3670" s="3" t="s">
        <v>19</v>
      </c>
      <c r="E3670" s="3" t="s">
        <v>20</v>
      </c>
      <c r="F3670" s="3">
        <v>71</v>
      </c>
      <c r="G3670" s="3" t="s">
        <v>150</v>
      </c>
      <c r="H3670" s="3" t="s">
        <v>91</v>
      </c>
      <c r="I3670" s="3" t="s">
        <v>135</v>
      </c>
      <c r="J3670" s="3" t="s">
        <v>52</v>
      </c>
      <c r="K3670" s="3">
        <v>32</v>
      </c>
      <c r="L3670" s="3" t="s">
        <v>151</v>
      </c>
      <c r="M3670" s="3" t="str">
        <f>IF(shopping_behavior_updated[[#This Row],[Subscription Status]]="","desconocido",shopping_behavior_updated[[#This Row],[Subscription Status]])</f>
        <v>No</v>
      </c>
      <c r="N3670" s="3" t="s">
        <v>73</v>
      </c>
      <c r="O3670" s="3" t="s">
        <v>151</v>
      </c>
      <c r="P3670" s="3" t="s">
        <v>151</v>
      </c>
      <c r="Q3670" s="3">
        <v>18</v>
      </c>
      <c r="R3670" s="3" t="s">
        <v>27</v>
      </c>
      <c r="S3670" s="3" t="s">
        <v>48</v>
      </c>
      <c r="T3670" s="3">
        <f>COUNTBLANK(shopping_behavior_updated[Customer ID])</f>
        <v>0</v>
      </c>
      <c r="U3670" s="3">
        <f>IF(IFERROR(VLOOKUP(shopping_behavior_updated[[#This Row],[Customer ID]],A3671:$A$3902,1,FALSE),0),1,0)</f>
        <v>0</v>
      </c>
    </row>
    <row r="3671" spans="1:21" x14ac:dyDescent="0.2">
      <c r="A3671" s="3">
        <v>3670</v>
      </c>
      <c r="B3671" s="3">
        <v>25</v>
      </c>
      <c r="C3671" s="3" t="s">
        <v>152</v>
      </c>
      <c r="D3671" s="3" t="s">
        <v>124</v>
      </c>
      <c r="E3671" s="3" t="s">
        <v>20</v>
      </c>
      <c r="F3671" s="3">
        <v>52</v>
      </c>
      <c r="G3671" s="3" t="s">
        <v>148</v>
      </c>
      <c r="H3671" s="3" t="s">
        <v>35</v>
      </c>
      <c r="I3671" s="3" t="s">
        <v>64</v>
      </c>
      <c r="J3671" s="3" t="s">
        <v>56</v>
      </c>
      <c r="K3671" s="3">
        <v>46</v>
      </c>
      <c r="L3671" s="3" t="s">
        <v>151</v>
      </c>
      <c r="M3671" s="3" t="str">
        <f>IF(shopping_behavior_updated[[#This Row],[Subscription Status]]="","desconocido",shopping_behavior_updated[[#This Row],[Subscription Status]])</f>
        <v>No</v>
      </c>
      <c r="N3671" s="3" t="s">
        <v>73</v>
      </c>
      <c r="O3671" s="3" t="s">
        <v>151</v>
      </c>
      <c r="P3671" s="3" t="s">
        <v>151</v>
      </c>
      <c r="Q3671" s="3">
        <v>43</v>
      </c>
      <c r="R3671" s="3" t="s">
        <v>45</v>
      </c>
      <c r="S3671" s="3" t="s">
        <v>57</v>
      </c>
      <c r="T3671" s="3">
        <f>COUNTBLANK(shopping_behavior_updated[Customer ID])</f>
        <v>0</v>
      </c>
      <c r="U3671" s="3">
        <f>IF(IFERROR(VLOOKUP(shopping_behavior_updated[[#This Row],[Customer ID]],A3672:$A$3902,1,FALSE),0),1,0)</f>
        <v>0</v>
      </c>
    </row>
    <row r="3672" spans="1:21" x14ac:dyDescent="0.2">
      <c r="A3672" s="3">
        <v>3671</v>
      </c>
      <c r="B3672" s="3">
        <v>31</v>
      </c>
      <c r="C3672" s="3" t="s">
        <v>152</v>
      </c>
      <c r="D3672" s="3" t="s">
        <v>70</v>
      </c>
      <c r="E3672" s="3" t="s">
        <v>41</v>
      </c>
      <c r="F3672" s="3">
        <v>50</v>
      </c>
      <c r="G3672" s="3" t="s">
        <v>128</v>
      </c>
      <c r="H3672" s="3" t="s">
        <v>35</v>
      </c>
      <c r="I3672" s="3" t="s">
        <v>51</v>
      </c>
      <c r="J3672" s="3" t="s">
        <v>24</v>
      </c>
      <c r="K3672" s="3">
        <v>38</v>
      </c>
      <c r="L3672" s="3" t="s">
        <v>151</v>
      </c>
      <c r="M3672" s="3" t="str">
        <f>IF(shopping_behavior_updated[[#This Row],[Subscription Status]]="","desconocido",shopping_behavior_updated[[#This Row],[Subscription Status]])</f>
        <v>No</v>
      </c>
      <c r="N3672" s="3" t="s">
        <v>37</v>
      </c>
      <c r="O3672" s="3" t="s">
        <v>151</v>
      </c>
      <c r="P3672" s="3" t="s">
        <v>151</v>
      </c>
      <c r="Q3672" s="3">
        <v>4</v>
      </c>
      <c r="R3672" s="3" t="s">
        <v>45</v>
      </c>
      <c r="S3672" s="3" t="s">
        <v>96</v>
      </c>
      <c r="T3672" s="3">
        <f>COUNTBLANK(shopping_behavior_updated[Customer ID])</f>
        <v>0</v>
      </c>
      <c r="U3672" s="3">
        <f>IF(IFERROR(VLOOKUP(shopping_behavior_updated[[#This Row],[Customer ID]],A3673:$A$3902,1,FALSE),0),1,0)</f>
        <v>0</v>
      </c>
    </row>
    <row r="3673" spans="1:21" x14ac:dyDescent="0.2">
      <c r="A3673" s="3">
        <v>3672</v>
      </c>
      <c r="B3673" s="3">
        <v>62</v>
      </c>
      <c r="C3673" s="3" t="s">
        <v>152</v>
      </c>
      <c r="D3673" s="3" t="s">
        <v>65</v>
      </c>
      <c r="E3673" s="3" t="s">
        <v>66</v>
      </c>
      <c r="F3673" s="3">
        <v>66</v>
      </c>
      <c r="G3673" s="3" t="s">
        <v>114</v>
      </c>
      <c r="H3673" s="3" t="s">
        <v>22</v>
      </c>
      <c r="I3673" s="3" t="s">
        <v>68</v>
      </c>
      <c r="J3673" s="3" t="s">
        <v>52</v>
      </c>
      <c r="K3673" s="3">
        <v>48</v>
      </c>
      <c r="L3673" s="3" t="s">
        <v>151</v>
      </c>
      <c r="M3673" s="3" t="str">
        <f>IF(shopping_behavior_updated[[#This Row],[Subscription Status]]="","desconocido",shopping_behavior_updated[[#This Row],[Subscription Status]])</f>
        <v>No</v>
      </c>
      <c r="N3673" s="3" t="s">
        <v>69</v>
      </c>
      <c r="O3673" s="3" t="s">
        <v>151</v>
      </c>
      <c r="P3673" s="3" t="s">
        <v>151</v>
      </c>
      <c r="Q3673" s="3">
        <v>20</v>
      </c>
      <c r="R3673" s="3" t="s">
        <v>27</v>
      </c>
      <c r="S3673" s="3" t="s">
        <v>57</v>
      </c>
      <c r="T3673" s="3">
        <f>COUNTBLANK(shopping_behavior_updated[Customer ID])</f>
        <v>0</v>
      </c>
      <c r="U3673" s="3">
        <f>IF(IFERROR(VLOOKUP(shopping_behavior_updated[[#This Row],[Customer ID]],A3674:$A$3902,1,FALSE),0),1,0)</f>
        <v>0</v>
      </c>
    </row>
    <row r="3674" spans="1:21" x14ac:dyDescent="0.2">
      <c r="A3674" s="3">
        <v>3673</v>
      </c>
      <c r="B3674" s="3">
        <v>51</v>
      </c>
      <c r="C3674" s="3" t="s">
        <v>152</v>
      </c>
      <c r="D3674" s="3" t="s">
        <v>40</v>
      </c>
      <c r="E3674" s="3" t="s">
        <v>41</v>
      </c>
      <c r="F3674" s="3">
        <v>81</v>
      </c>
      <c r="G3674" s="3" t="s">
        <v>83</v>
      </c>
      <c r="H3674" s="3" t="s">
        <v>35</v>
      </c>
      <c r="I3674" s="3" t="s">
        <v>68</v>
      </c>
      <c r="J3674" s="3" t="s">
        <v>56</v>
      </c>
      <c r="K3674" s="3">
        <v>45</v>
      </c>
      <c r="L3674" s="3" t="s">
        <v>151</v>
      </c>
      <c r="M3674" s="3" t="str">
        <f>IF(shopping_behavior_updated[[#This Row],[Subscription Status]]="","desconocido",shopping_behavior_updated[[#This Row],[Subscription Status]])</f>
        <v>No</v>
      </c>
      <c r="N3674" s="3" t="s">
        <v>37</v>
      </c>
      <c r="O3674" s="3" t="s">
        <v>151</v>
      </c>
      <c r="P3674" s="3" t="s">
        <v>151</v>
      </c>
      <c r="Q3674" s="3">
        <v>7</v>
      </c>
      <c r="R3674" s="3" t="s">
        <v>45</v>
      </c>
      <c r="S3674" s="3" t="s">
        <v>87</v>
      </c>
      <c r="T3674" s="3">
        <f>COUNTBLANK(shopping_behavior_updated[Customer ID])</f>
        <v>0</v>
      </c>
      <c r="U3674" s="3">
        <f>IF(IFERROR(VLOOKUP(shopping_behavior_updated[[#This Row],[Customer ID]],A3675:$A$3902,1,FALSE),0),1,0)</f>
        <v>0</v>
      </c>
    </row>
    <row r="3675" spans="1:21" x14ac:dyDescent="0.2">
      <c r="A3675" s="3">
        <v>3674</v>
      </c>
      <c r="B3675" s="3">
        <v>32</v>
      </c>
      <c r="C3675" s="3" t="s">
        <v>152</v>
      </c>
      <c r="D3675" s="3" t="s">
        <v>124</v>
      </c>
      <c r="E3675" s="3" t="s">
        <v>20</v>
      </c>
      <c r="F3675" s="3">
        <v>28</v>
      </c>
      <c r="G3675" s="3" t="s">
        <v>42</v>
      </c>
      <c r="H3675" s="3" t="s">
        <v>43</v>
      </c>
      <c r="I3675" s="3" t="s">
        <v>68</v>
      </c>
      <c r="J3675" s="3" t="s">
        <v>52</v>
      </c>
      <c r="K3675" s="3">
        <v>42</v>
      </c>
      <c r="L3675" s="3" t="s">
        <v>151</v>
      </c>
      <c r="M3675" s="3" t="str">
        <f>IF(shopping_behavior_updated[[#This Row],[Subscription Status]]="","desconocido",shopping_behavior_updated[[#This Row],[Subscription Status]])</f>
        <v>No</v>
      </c>
      <c r="N3675" s="3" t="s">
        <v>69</v>
      </c>
      <c r="O3675" s="3" t="s">
        <v>151</v>
      </c>
      <c r="P3675" s="3" t="s">
        <v>151</v>
      </c>
      <c r="Q3675" s="3">
        <v>31</v>
      </c>
      <c r="R3675" s="3" t="s">
        <v>74</v>
      </c>
      <c r="S3675" s="3" t="s">
        <v>28</v>
      </c>
      <c r="T3675" s="3">
        <f>COUNTBLANK(shopping_behavior_updated[Customer ID])</f>
        <v>0</v>
      </c>
      <c r="U3675" s="3">
        <f>IF(IFERROR(VLOOKUP(shopping_behavior_updated[[#This Row],[Customer ID]],A3676:$A$3902,1,FALSE),0),1,0)</f>
        <v>0</v>
      </c>
    </row>
    <row r="3676" spans="1:21" x14ac:dyDescent="0.2">
      <c r="A3676" s="3">
        <v>3675</v>
      </c>
      <c r="B3676" s="3">
        <v>35</v>
      </c>
      <c r="C3676" s="3" t="s">
        <v>152</v>
      </c>
      <c r="D3676" s="3" t="s">
        <v>65</v>
      </c>
      <c r="E3676" s="3" t="s">
        <v>66</v>
      </c>
      <c r="F3676" s="3">
        <v>65</v>
      </c>
      <c r="G3676" s="3" t="s">
        <v>148</v>
      </c>
      <c r="H3676" s="3" t="s">
        <v>43</v>
      </c>
      <c r="I3676" s="3" t="s">
        <v>143</v>
      </c>
      <c r="J3676" s="3" t="s">
        <v>24</v>
      </c>
      <c r="K3676" s="3">
        <v>27</v>
      </c>
      <c r="L3676" s="3" t="s">
        <v>151</v>
      </c>
      <c r="M3676" s="3" t="str">
        <f>IF(shopping_behavior_updated[[#This Row],[Subscription Status]]="","desconocido",shopping_behavior_updated[[#This Row],[Subscription Status]])</f>
        <v>No</v>
      </c>
      <c r="N3676" s="3" t="s">
        <v>69</v>
      </c>
      <c r="O3676" s="3" t="s">
        <v>151</v>
      </c>
      <c r="P3676" s="3" t="s">
        <v>151</v>
      </c>
      <c r="Q3676" s="3">
        <v>41</v>
      </c>
      <c r="R3676" s="3" t="s">
        <v>27</v>
      </c>
      <c r="S3676" s="3" t="s">
        <v>28</v>
      </c>
      <c r="T3676" s="3">
        <f>COUNTBLANK(shopping_behavior_updated[Customer ID])</f>
        <v>0</v>
      </c>
      <c r="U3676" s="3">
        <f>IF(IFERROR(VLOOKUP(shopping_behavior_updated[[#This Row],[Customer ID]],A3677:$A$3902,1,FALSE),0),1,0)</f>
        <v>0</v>
      </c>
    </row>
    <row r="3677" spans="1:21" x14ac:dyDescent="0.2">
      <c r="A3677" s="3">
        <v>3676</v>
      </c>
      <c r="B3677" s="3">
        <v>70</v>
      </c>
      <c r="C3677" s="3" t="s">
        <v>152</v>
      </c>
      <c r="D3677" s="3" t="s">
        <v>123</v>
      </c>
      <c r="E3677" s="3" t="s">
        <v>66</v>
      </c>
      <c r="F3677" s="3">
        <v>80</v>
      </c>
      <c r="G3677" s="3" t="s">
        <v>140</v>
      </c>
      <c r="H3677" s="3" t="s">
        <v>43</v>
      </c>
      <c r="I3677" s="3" t="s">
        <v>51</v>
      </c>
      <c r="J3677" s="3" t="s">
        <v>24</v>
      </c>
      <c r="K3677" s="3">
        <v>45</v>
      </c>
      <c r="L3677" s="3" t="s">
        <v>151</v>
      </c>
      <c r="M3677" s="3" t="str">
        <f>IF(shopping_behavior_updated[[#This Row],[Subscription Status]]="","desconocido",shopping_behavior_updated[[#This Row],[Subscription Status]])</f>
        <v>No</v>
      </c>
      <c r="N3677" s="3" t="s">
        <v>26</v>
      </c>
      <c r="O3677" s="3" t="s">
        <v>151</v>
      </c>
      <c r="P3677" s="3" t="s">
        <v>151</v>
      </c>
      <c r="Q3677" s="3">
        <v>3</v>
      </c>
      <c r="R3677" s="3" t="s">
        <v>74</v>
      </c>
      <c r="S3677" s="3" t="s">
        <v>87</v>
      </c>
      <c r="T3677" s="3">
        <f>COUNTBLANK(shopping_behavior_updated[Customer ID])</f>
        <v>0</v>
      </c>
      <c r="U3677" s="3">
        <f>IF(IFERROR(VLOOKUP(shopping_behavior_updated[[#This Row],[Customer ID]],A3678:$A$3902,1,FALSE),0),1,0)</f>
        <v>0</v>
      </c>
    </row>
    <row r="3678" spans="1:21" x14ac:dyDescent="0.2">
      <c r="A3678" s="3">
        <v>3677</v>
      </c>
      <c r="B3678" s="3">
        <v>19</v>
      </c>
      <c r="C3678" s="3" t="s">
        <v>152</v>
      </c>
      <c r="D3678" s="3" t="s">
        <v>105</v>
      </c>
      <c r="E3678" s="3" t="s">
        <v>66</v>
      </c>
      <c r="F3678" s="3">
        <v>94</v>
      </c>
      <c r="G3678" s="3" t="s">
        <v>149</v>
      </c>
      <c r="H3678" s="3" t="s">
        <v>35</v>
      </c>
      <c r="I3678" s="3" t="s">
        <v>84</v>
      </c>
      <c r="J3678" s="3" t="s">
        <v>36</v>
      </c>
      <c r="K3678" s="3">
        <v>49</v>
      </c>
      <c r="L3678" s="3" t="s">
        <v>151</v>
      </c>
      <c r="M3678" s="3" t="str">
        <f>IF(shopping_behavior_updated[[#This Row],[Subscription Status]]="","desconocido",shopping_behavior_updated[[#This Row],[Subscription Status]])</f>
        <v>No</v>
      </c>
      <c r="N3678" s="3" t="s">
        <v>37</v>
      </c>
      <c r="O3678" s="3" t="s">
        <v>151</v>
      </c>
      <c r="P3678" s="3" t="s">
        <v>151</v>
      </c>
      <c r="Q3678" s="3">
        <v>16</v>
      </c>
      <c r="R3678" s="3" t="s">
        <v>45</v>
      </c>
      <c r="S3678" s="3" t="s">
        <v>87</v>
      </c>
      <c r="T3678" s="3">
        <f>COUNTBLANK(shopping_behavior_updated[Customer ID])</f>
        <v>0</v>
      </c>
      <c r="U3678" s="3">
        <f>IF(IFERROR(VLOOKUP(shopping_behavior_updated[[#This Row],[Customer ID]],A3679:$A$3902,1,FALSE),0),1,0)</f>
        <v>0</v>
      </c>
    </row>
    <row r="3679" spans="1:21" x14ac:dyDescent="0.2">
      <c r="A3679" s="3">
        <v>3678</v>
      </c>
      <c r="B3679" s="3">
        <v>32</v>
      </c>
      <c r="C3679" s="3" t="s">
        <v>152</v>
      </c>
      <c r="D3679" s="3" t="s">
        <v>131</v>
      </c>
      <c r="E3679" s="3" t="s">
        <v>66</v>
      </c>
      <c r="F3679" s="3">
        <v>30</v>
      </c>
      <c r="G3679" s="3" t="s">
        <v>150</v>
      </c>
      <c r="H3679" s="3" t="s">
        <v>43</v>
      </c>
      <c r="I3679" s="3" t="s">
        <v>23</v>
      </c>
      <c r="J3679" s="3" t="s">
        <v>56</v>
      </c>
      <c r="K3679" s="3">
        <v>28</v>
      </c>
      <c r="L3679" s="3" t="s">
        <v>151</v>
      </c>
      <c r="M3679" s="3" t="str">
        <f>IF(shopping_behavior_updated[[#This Row],[Subscription Status]]="","desconocido",shopping_behavior_updated[[#This Row],[Subscription Status]])</f>
        <v>No</v>
      </c>
      <c r="N3679" s="3" t="s">
        <v>53</v>
      </c>
      <c r="O3679" s="3" t="s">
        <v>151</v>
      </c>
      <c r="P3679" s="3" t="s">
        <v>151</v>
      </c>
      <c r="Q3679" s="3">
        <v>43</v>
      </c>
      <c r="R3679" s="3" t="s">
        <v>32</v>
      </c>
      <c r="S3679" s="3" t="s">
        <v>48</v>
      </c>
      <c r="T3679" s="3">
        <f>COUNTBLANK(shopping_behavior_updated[Customer ID])</f>
        <v>0</v>
      </c>
      <c r="U3679" s="3">
        <f>IF(IFERROR(VLOOKUP(shopping_behavior_updated[[#This Row],[Customer ID]],A3680:$A$3902,1,FALSE),0),1,0)</f>
        <v>0</v>
      </c>
    </row>
    <row r="3680" spans="1:21" x14ac:dyDescent="0.2">
      <c r="A3680" s="3">
        <v>3679</v>
      </c>
      <c r="B3680" s="3">
        <v>56</v>
      </c>
      <c r="C3680" s="3" t="s">
        <v>152</v>
      </c>
      <c r="D3680" s="3" t="s">
        <v>54</v>
      </c>
      <c r="E3680" s="3" t="s">
        <v>20</v>
      </c>
      <c r="F3680" s="3">
        <v>45</v>
      </c>
      <c r="G3680" s="3" t="s">
        <v>104</v>
      </c>
      <c r="H3680" s="3" t="s">
        <v>35</v>
      </c>
      <c r="I3680" s="3" t="s">
        <v>117</v>
      </c>
      <c r="J3680" s="3" t="s">
        <v>56</v>
      </c>
      <c r="K3680" s="3">
        <v>35</v>
      </c>
      <c r="L3680" s="3" t="s">
        <v>151</v>
      </c>
      <c r="M3680" s="3" t="str">
        <f>IF(shopping_behavior_updated[[#This Row],[Subscription Status]]="","desconocido",shopping_behavior_updated[[#This Row],[Subscription Status]])</f>
        <v>No</v>
      </c>
      <c r="N3680" s="3" t="s">
        <v>53</v>
      </c>
      <c r="O3680" s="3" t="s">
        <v>151</v>
      </c>
      <c r="P3680" s="3" t="s">
        <v>151</v>
      </c>
      <c r="Q3680" s="3">
        <v>29</v>
      </c>
      <c r="R3680" s="3" t="s">
        <v>74</v>
      </c>
      <c r="S3680" s="3" t="s">
        <v>28</v>
      </c>
      <c r="T3680" s="3">
        <f>COUNTBLANK(shopping_behavior_updated[Customer ID])</f>
        <v>0</v>
      </c>
      <c r="U3680" s="3">
        <f>IF(IFERROR(VLOOKUP(shopping_behavior_updated[[#This Row],[Customer ID]],A3681:$A$3902,1,FALSE),0),1,0)</f>
        <v>0</v>
      </c>
    </row>
    <row r="3681" spans="1:21" x14ac:dyDescent="0.2">
      <c r="A3681" s="3">
        <v>3680</v>
      </c>
      <c r="B3681" s="3">
        <v>53</v>
      </c>
      <c r="C3681" s="3" t="s">
        <v>152</v>
      </c>
      <c r="D3681" s="3" t="s">
        <v>61</v>
      </c>
      <c r="E3681" s="3" t="s">
        <v>62</v>
      </c>
      <c r="F3681" s="3">
        <v>91</v>
      </c>
      <c r="G3681" s="3" t="s">
        <v>134</v>
      </c>
      <c r="H3681" s="3" t="s">
        <v>43</v>
      </c>
      <c r="I3681" s="3" t="s">
        <v>82</v>
      </c>
      <c r="J3681" s="3" t="s">
        <v>52</v>
      </c>
      <c r="K3681" s="3">
        <v>25</v>
      </c>
      <c r="L3681" s="3" t="s">
        <v>151</v>
      </c>
      <c r="M3681" s="3" t="str">
        <f>IF(shopping_behavior_updated[[#This Row],[Subscription Status]]="","desconocido",shopping_behavior_updated[[#This Row],[Subscription Status]])</f>
        <v>No</v>
      </c>
      <c r="N3681" s="3" t="s">
        <v>73</v>
      </c>
      <c r="O3681" s="3" t="s">
        <v>151</v>
      </c>
      <c r="P3681" s="3" t="s">
        <v>151</v>
      </c>
      <c r="Q3681" s="3">
        <v>5</v>
      </c>
      <c r="R3681" s="3" t="s">
        <v>32</v>
      </c>
      <c r="S3681" s="3" t="s">
        <v>75</v>
      </c>
      <c r="T3681" s="3">
        <f>COUNTBLANK(shopping_behavior_updated[Customer ID])</f>
        <v>0</v>
      </c>
      <c r="U3681" s="3">
        <f>IF(IFERROR(VLOOKUP(shopping_behavior_updated[[#This Row],[Customer ID]],A3682:$A$3902,1,FALSE),0),1,0)</f>
        <v>0</v>
      </c>
    </row>
    <row r="3682" spans="1:21" x14ac:dyDescent="0.2">
      <c r="A3682" s="3">
        <v>3681</v>
      </c>
      <c r="B3682" s="3">
        <v>22</v>
      </c>
      <c r="C3682" s="3" t="s">
        <v>152</v>
      </c>
      <c r="D3682" s="3" t="s">
        <v>88</v>
      </c>
      <c r="E3682" s="3" t="s">
        <v>66</v>
      </c>
      <c r="F3682" s="3">
        <v>36</v>
      </c>
      <c r="G3682" s="3" t="s">
        <v>145</v>
      </c>
      <c r="H3682" s="3" t="s">
        <v>35</v>
      </c>
      <c r="I3682" s="3" t="s">
        <v>143</v>
      </c>
      <c r="J3682" s="3" t="s">
        <v>24</v>
      </c>
      <c r="K3682" s="3">
        <v>29</v>
      </c>
      <c r="L3682" s="3" t="s">
        <v>151</v>
      </c>
      <c r="M3682" s="3" t="str">
        <f>IF(shopping_behavior_updated[[#This Row],[Subscription Status]]="","desconocido",shopping_behavior_updated[[#This Row],[Subscription Status]])</f>
        <v>No</v>
      </c>
      <c r="N3682" s="3" t="s">
        <v>53</v>
      </c>
      <c r="O3682" s="3" t="s">
        <v>151</v>
      </c>
      <c r="P3682" s="3" t="s">
        <v>151</v>
      </c>
      <c r="Q3682" s="3">
        <v>30</v>
      </c>
      <c r="R3682" s="3" t="s">
        <v>85</v>
      </c>
      <c r="S3682" s="3" t="s">
        <v>57</v>
      </c>
      <c r="T3682" s="3">
        <f>COUNTBLANK(shopping_behavior_updated[Customer ID])</f>
        <v>0</v>
      </c>
      <c r="U3682" s="3">
        <f>IF(IFERROR(VLOOKUP(shopping_behavior_updated[[#This Row],[Customer ID]],A3683:$A$3902,1,FALSE),0),1,0)</f>
        <v>0</v>
      </c>
    </row>
    <row r="3683" spans="1:21" x14ac:dyDescent="0.2">
      <c r="A3683" s="3">
        <v>3682</v>
      </c>
      <c r="B3683" s="3">
        <v>26</v>
      </c>
      <c r="C3683" s="3" t="s">
        <v>152</v>
      </c>
      <c r="D3683" s="3" t="s">
        <v>142</v>
      </c>
      <c r="E3683" s="3" t="s">
        <v>66</v>
      </c>
      <c r="F3683" s="3">
        <v>73</v>
      </c>
      <c r="G3683" s="3" t="s">
        <v>138</v>
      </c>
      <c r="H3683" s="3" t="s">
        <v>91</v>
      </c>
      <c r="I3683" s="3" t="s">
        <v>135</v>
      </c>
      <c r="J3683" s="3" t="s">
        <v>56</v>
      </c>
      <c r="K3683" s="3">
        <v>42</v>
      </c>
      <c r="L3683" s="3" t="s">
        <v>151</v>
      </c>
      <c r="M3683" s="3" t="str">
        <f>IF(shopping_behavior_updated[[#This Row],[Subscription Status]]="","desconocido",shopping_behavior_updated[[#This Row],[Subscription Status]])</f>
        <v>No</v>
      </c>
      <c r="N3683" s="3" t="s">
        <v>44</v>
      </c>
      <c r="O3683" s="3" t="s">
        <v>151</v>
      </c>
      <c r="P3683" s="3" t="s">
        <v>151</v>
      </c>
      <c r="Q3683" s="3">
        <v>33</v>
      </c>
      <c r="R3683" s="3" t="s">
        <v>85</v>
      </c>
      <c r="S3683" s="3" t="s">
        <v>87</v>
      </c>
      <c r="T3683" s="3">
        <f>COUNTBLANK(shopping_behavior_updated[Customer ID])</f>
        <v>0</v>
      </c>
      <c r="U3683" s="3">
        <f>IF(IFERROR(VLOOKUP(shopping_behavior_updated[[#This Row],[Customer ID]],A3684:$A$3902,1,FALSE),0),1,0)</f>
        <v>0</v>
      </c>
    </row>
    <row r="3684" spans="1:21" x14ac:dyDescent="0.2">
      <c r="A3684" s="3">
        <v>3683</v>
      </c>
      <c r="B3684" s="3">
        <v>42</v>
      </c>
      <c r="C3684" s="3" t="s">
        <v>152</v>
      </c>
      <c r="D3684" s="3" t="s">
        <v>54</v>
      </c>
      <c r="E3684" s="3" t="s">
        <v>20</v>
      </c>
      <c r="F3684" s="3">
        <v>60</v>
      </c>
      <c r="G3684" s="3" t="s">
        <v>50</v>
      </c>
      <c r="H3684" s="3" t="s">
        <v>43</v>
      </c>
      <c r="I3684" s="3" t="s">
        <v>31</v>
      </c>
      <c r="J3684" s="3" t="s">
        <v>56</v>
      </c>
      <c r="K3684" s="3">
        <v>46</v>
      </c>
      <c r="L3684" s="3" t="s">
        <v>151</v>
      </c>
      <c r="M3684" s="3" t="str">
        <f>IF(shopping_behavior_updated[[#This Row],[Subscription Status]]="","desconocido",shopping_behavior_updated[[#This Row],[Subscription Status]])</f>
        <v>No</v>
      </c>
      <c r="N3684" s="3" t="s">
        <v>73</v>
      </c>
      <c r="O3684" s="3" t="s">
        <v>151</v>
      </c>
      <c r="P3684" s="3" t="s">
        <v>151</v>
      </c>
      <c r="Q3684" s="3">
        <v>46</v>
      </c>
      <c r="R3684" s="3" t="s">
        <v>27</v>
      </c>
      <c r="S3684" s="3" t="s">
        <v>75</v>
      </c>
      <c r="T3684" s="3">
        <f>COUNTBLANK(shopping_behavior_updated[Customer ID])</f>
        <v>0</v>
      </c>
      <c r="U3684" s="3">
        <f>IF(IFERROR(VLOOKUP(shopping_behavior_updated[[#This Row],[Customer ID]],A3685:$A$3902,1,FALSE),0),1,0)</f>
        <v>0</v>
      </c>
    </row>
    <row r="3685" spans="1:21" x14ac:dyDescent="0.2">
      <c r="A3685" s="3">
        <v>3684</v>
      </c>
      <c r="B3685" s="3">
        <v>30</v>
      </c>
      <c r="C3685" s="3" t="s">
        <v>152</v>
      </c>
      <c r="D3685" s="3" t="s">
        <v>124</v>
      </c>
      <c r="E3685" s="3" t="s">
        <v>20</v>
      </c>
      <c r="F3685" s="3">
        <v>77</v>
      </c>
      <c r="G3685" s="3" t="s">
        <v>90</v>
      </c>
      <c r="H3685" s="3" t="s">
        <v>43</v>
      </c>
      <c r="I3685" s="3" t="s">
        <v>72</v>
      </c>
      <c r="J3685" s="3" t="s">
        <v>24</v>
      </c>
      <c r="K3685" s="3">
        <v>3</v>
      </c>
      <c r="L3685" s="3" t="s">
        <v>151</v>
      </c>
      <c r="M3685" s="3" t="str">
        <f>IF(shopping_behavior_updated[[#This Row],[Subscription Status]]="","desconocido",shopping_behavior_updated[[#This Row],[Subscription Status]])</f>
        <v>No</v>
      </c>
      <c r="N3685" s="3" t="s">
        <v>37</v>
      </c>
      <c r="O3685" s="3" t="s">
        <v>151</v>
      </c>
      <c r="P3685" s="3" t="s">
        <v>151</v>
      </c>
      <c r="Q3685" s="3">
        <v>17</v>
      </c>
      <c r="R3685" s="3" t="s">
        <v>27</v>
      </c>
      <c r="S3685" s="3" t="s">
        <v>28</v>
      </c>
      <c r="T3685" s="3">
        <f>COUNTBLANK(shopping_behavior_updated[Customer ID])</f>
        <v>0</v>
      </c>
      <c r="U3685" s="3">
        <f>IF(IFERROR(VLOOKUP(shopping_behavior_updated[[#This Row],[Customer ID]],A3686:$A$3902,1,FALSE),0),1,0)</f>
        <v>0</v>
      </c>
    </row>
    <row r="3686" spans="1:21" x14ac:dyDescent="0.2">
      <c r="A3686" s="3">
        <v>3685</v>
      </c>
      <c r="B3686" s="3">
        <v>29</v>
      </c>
      <c r="C3686" s="3" t="s">
        <v>152</v>
      </c>
      <c r="D3686" s="3" t="s">
        <v>86</v>
      </c>
      <c r="E3686" s="3" t="s">
        <v>20</v>
      </c>
      <c r="F3686" s="3">
        <v>86</v>
      </c>
      <c r="G3686" s="3" t="s">
        <v>137</v>
      </c>
      <c r="H3686" s="3" t="s">
        <v>22</v>
      </c>
      <c r="I3686" s="3" t="s">
        <v>60</v>
      </c>
      <c r="J3686" s="3" t="s">
        <v>36</v>
      </c>
      <c r="K3686" s="3">
        <v>44</v>
      </c>
      <c r="L3686" s="3" t="s">
        <v>151</v>
      </c>
      <c r="M3686" s="3" t="str">
        <f>IF(shopping_behavior_updated[[#This Row],[Subscription Status]]="","desconocido",shopping_behavior_updated[[#This Row],[Subscription Status]])</f>
        <v>No</v>
      </c>
      <c r="N3686" s="3" t="s">
        <v>37</v>
      </c>
      <c r="O3686" s="3" t="s">
        <v>151</v>
      </c>
      <c r="P3686" s="3" t="s">
        <v>151</v>
      </c>
      <c r="Q3686" s="3">
        <v>47</v>
      </c>
      <c r="R3686" s="3" t="s">
        <v>38</v>
      </c>
      <c r="S3686" s="3" t="s">
        <v>75</v>
      </c>
      <c r="T3686" s="3">
        <f>COUNTBLANK(shopping_behavior_updated[Customer ID])</f>
        <v>0</v>
      </c>
      <c r="U3686" s="3">
        <f>IF(IFERROR(VLOOKUP(shopping_behavior_updated[[#This Row],[Customer ID]],A3687:$A$3902,1,FALSE),0),1,0)</f>
        <v>0</v>
      </c>
    </row>
    <row r="3687" spans="1:21" x14ac:dyDescent="0.2">
      <c r="A3687" s="3">
        <v>3686</v>
      </c>
      <c r="B3687" s="3">
        <v>47</v>
      </c>
      <c r="C3687" s="3" t="s">
        <v>152</v>
      </c>
      <c r="D3687" s="3" t="s">
        <v>58</v>
      </c>
      <c r="E3687" s="3" t="s">
        <v>20</v>
      </c>
      <c r="F3687" s="3">
        <v>42</v>
      </c>
      <c r="G3687" s="3" t="s">
        <v>121</v>
      </c>
      <c r="H3687" s="3" t="s">
        <v>22</v>
      </c>
      <c r="I3687" s="3" t="s">
        <v>107</v>
      </c>
      <c r="J3687" s="3" t="s">
        <v>52</v>
      </c>
      <c r="K3687" s="3">
        <v>26</v>
      </c>
      <c r="L3687" s="3" t="s">
        <v>151</v>
      </c>
      <c r="M3687" s="3" t="str">
        <f>IF(shopping_behavior_updated[[#This Row],[Subscription Status]]="","desconocido",shopping_behavior_updated[[#This Row],[Subscription Status]])</f>
        <v>No</v>
      </c>
      <c r="N3687" s="3" t="s">
        <v>53</v>
      </c>
      <c r="O3687" s="3" t="s">
        <v>151</v>
      </c>
      <c r="P3687" s="3" t="s">
        <v>151</v>
      </c>
      <c r="Q3687" s="3">
        <v>17</v>
      </c>
      <c r="R3687" s="3" t="s">
        <v>32</v>
      </c>
      <c r="S3687" s="3" t="s">
        <v>75</v>
      </c>
      <c r="T3687" s="3">
        <f>COUNTBLANK(shopping_behavior_updated[Customer ID])</f>
        <v>0</v>
      </c>
      <c r="U3687" s="3">
        <f>IF(IFERROR(VLOOKUP(shopping_behavior_updated[[#This Row],[Customer ID]],A3688:$A$3902,1,FALSE),0),1,0)</f>
        <v>0</v>
      </c>
    </row>
    <row r="3688" spans="1:21" x14ac:dyDescent="0.2">
      <c r="A3688" s="3">
        <v>3687</v>
      </c>
      <c r="B3688" s="3">
        <v>59</v>
      </c>
      <c r="C3688" s="3" t="s">
        <v>152</v>
      </c>
      <c r="D3688" s="3" t="s">
        <v>40</v>
      </c>
      <c r="E3688" s="3" t="s">
        <v>41</v>
      </c>
      <c r="F3688" s="3">
        <v>70</v>
      </c>
      <c r="G3688" s="3" t="s">
        <v>59</v>
      </c>
      <c r="H3688" s="3" t="s">
        <v>43</v>
      </c>
      <c r="I3688" s="3" t="s">
        <v>60</v>
      </c>
      <c r="J3688" s="3" t="s">
        <v>36</v>
      </c>
      <c r="K3688" s="3">
        <v>48</v>
      </c>
      <c r="L3688" s="3" t="s">
        <v>151</v>
      </c>
      <c r="M3688" s="3" t="str">
        <f>IF(shopping_behavior_updated[[#This Row],[Subscription Status]]="","desconocido",shopping_behavior_updated[[#This Row],[Subscription Status]])</f>
        <v>No</v>
      </c>
      <c r="N3688" s="3" t="s">
        <v>37</v>
      </c>
      <c r="O3688" s="3" t="s">
        <v>151</v>
      </c>
      <c r="P3688" s="3" t="s">
        <v>151</v>
      </c>
      <c r="Q3688" s="3">
        <v>17</v>
      </c>
      <c r="R3688" s="3" t="s">
        <v>32</v>
      </c>
      <c r="S3688" s="3" t="s">
        <v>75</v>
      </c>
      <c r="T3688" s="3">
        <f>COUNTBLANK(shopping_behavior_updated[Customer ID])</f>
        <v>0</v>
      </c>
      <c r="U3688" s="3">
        <f>IF(IFERROR(VLOOKUP(shopping_behavior_updated[[#This Row],[Customer ID]],A3689:$A$3902,1,FALSE),0),1,0)</f>
        <v>0</v>
      </c>
    </row>
    <row r="3689" spans="1:21" x14ac:dyDescent="0.2">
      <c r="A3689" s="3">
        <v>3688</v>
      </c>
      <c r="B3689" s="3">
        <v>34</v>
      </c>
      <c r="C3689" s="3" t="s">
        <v>152</v>
      </c>
      <c r="D3689" s="3" t="s">
        <v>54</v>
      </c>
      <c r="E3689" s="3" t="s">
        <v>20</v>
      </c>
      <c r="F3689" s="3">
        <v>44</v>
      </c>
      <c r="G3689" s="3" t="s">
        <v>71</v>
      </c>
      <c r="H3689" s="3" t="s">
        <v>22</v>
      </c>
      <c r="I3689" s="3" t="s">
        <v>92</v>
      </c>
      <c r="J3689" s="3" t="s">
        <v>52</v>
      </c>
      <c r="K3689" s="3">
        <v>29</v>
      </c>
      <c r="L3689" s="3" t="s">
        <v>151</v>
      </c>
      <c r="M3689" s="3" t="str">
        <f>IF(shopping_behavior_updated[[#This Row],[Subscription Status]]="","desconocido",shopping_behavior_updated[[#This Row],[Subscription Status]])</f>
        <v>No</v>
      </c>
      <c r="N3689" s="3" t="s">
        <v>44</v>
      </c>
      <c r="O3689" s="3" t="s">
        <v>151</v>
      </c>
      <c r="P3689" s="3" t="s">
        <v>151</v>
      </c>
      <c r="Q3689" s="3">
        <v>28</v>
      </c>
      <c r="R3689" s="3" t="s">
        <v>74</v>
      </c>
      <c r="S3689" s="3" t="s">
        <v>96</v>
      </c>
      <c r="T3689" s="3">
        <f>COUNTBLANK(shopping_behavior_updated[Customer ID])</f>
        <v>0</v>
      </c>
      <c r="U3689" s="3">
        <f>IF(IFERROR(VLOOKUP(shopping_behavior_updated[[#This Row],[Customer ID]],A3690:$A$3902,1,FALSE),0),1,0)</f>
        <v>0</v>
      </c>
    </row>
    <row r="3690" spans="1:21" x14ac:dyDescent="0.2">
      <c r="A3690" s="3">
        <v>3689</v>
      </c>
      <c r="B3690" s="3">
        <v>52</v>
      </c>
      <c r="C3690" s="3" t="s">
        <v>152</v>
      </c>
      <c r="D3690" s="3" t="s">
        <v>88</v>
      </c>
      <c r="E3690" s="3" t="s">
        <v>66</v>
      </c>
      <c r="F3690" s="3">
        <v>91</v>
      </c>
      <c r="G3690" s="3" t="s">
        <v>63</v>
      </c>
      <c r="H3690" s="3" t="s">
        <v>22</v>
      </c>
      <c r="I3690" s="3" t="s">
        <v>51</v>
      </c>
      <c r="J3690" s="3" t="s">
        <v>36</v>
      </c>
      <c r="K3690" s="3">
        <v>3</v>
      </c>
      <c r="L3690" s="3" t="s">
        <v>151</v>
      </c>
      <c r="M3690" s="3" t="str">
        <f>IF(shopping_behavior_updated[[#This Row],[Subscription Status]]="","desconocido",shopping_behavior_updated[[#This Row],[Subscription Status]])</f>
        <v>No</v>
      </c>
      <c r="N3690" s="3" t="s">
        <v>44</v>
      </c>
      <c r="O3690" s="3" t="s">
        <v>151</v>
      </c>
      <c r="P3690" s="3" t="s">
        <v>151</v>
      </c>
      <c r="Q3690" s="3">
        <v>8</v>
      </c>
      <c r="R3690" s="3" t="s">
        <v>32</v>
      </c>
      <c r="S3690" s="3" t="s">
        <v>87</v>
      </c>
      <c r="T3690" s="3">
        <f>COUNTBLANK(shopping_behavior_updated[Customer ID])</f>
        <v>0</v>
      </c>
      <c r="U3690" s="3">
        <f>IF(IFERROR(VLOOKUP(shopping_behavior_updated[[#This Row],[Customer ID]],A3691:$A$3902,1,FALSE),0),1,0)</f>
        <v>0</v>
      </c>
    </row>
    <row r="3691" spans="1:21" x14ac:dyDescent="0.2">
      <c r="A3691" s="3">
        <v>3690</v>
      </c>
      <c r="B3691" s="3">
        <v>47</v>
      </c>
      <c r="C3691" s="3" t="s">
        <v>152</v>
      </c>
      <c r="D3691" s="3" t="s">
        <v>105</v>
      </c>
      <c r="E3691" s="3" t="s">
        <v>66</v>
      </c>
      <c r="F3691" s="3">
        <v>30</v>
      </c>
      <c r="G3691" s="3" t="s">
        <v>130</v>
      </c>
      <c r="H3691" s="3" t="s">
        <v>22</v>
      </c>
      <c r="I3691" s="3" t="s">
        <v>107</v>
      </c>
      <c r="J3691" s="3" t="s">
        <v>56</v>
      </c>
      <c r="K3691" s="3">
        <v>45</v>
      </c>
      <c r="L3691" s="3" t="s">
        <v>151</v>
      </c>
      <c r="M3691" s="3" t="str">
        <f>IF(shopping_behavior_updated[[#This Row],[Subscription Status]]="","desconocido",shopping_behavior_updated[[#This Row],[Subscription Status]])</f>
        <v>No</v>
      </c>
      <c r="N3691" s="3" t="s">
        <v>53</v>
      </c>
      <c r="O3691" s="3" t="s">
        <v>151</v>
      </c>
      <c r="P3691" s="3" t="s">
        <v>151</v>
      </c>
      <c r="Q3691" s="3">
        <v>8</v>
      </c>
      <c r="R3691" s="3" t="s">
        <v>74</v>
      </c>
      <c r="S3691" s="3" t="s">
        <v>57</v>
      </c>
      <c r="T3691" s="3">
        <f>COUNTBLANK(shopping_behavior_updated[Customer ID])</f>
        <v>0</v>
      </c>
      <c r="U3691" s="3">
        <f>IF(IFERROR(VLOOKUP(shopping_behavior_updated[[#This Row],[Customer ID]],A3692:$A$3902,1,FALSE),0),1,0)</f>
        <v>0</v>
      </c>
    </row>
    <row r="3692" spans="1:21" x14ac:dyDescent="0.2">
      <c r="A3692" s="3">
        <v>3691</v>
      </c>
      <c r="B3692" s="3">
        <v>24</v>
      </c>
      <c r="C3692" s="3" t="s">
        <v>152</v>
      </c>
      <c r="D3692" s="3" t="s">
        <v>19</v>
      </c>
      <c r="E3692" s="3" t="s">
        <v>20</v>
      </c>
      <c r="F3692" s="3">
        <v>23</v>
      </c>
      <c r="G3692" s="3" t="s">
        <v>110</v>
      </c>
      <c r="H3692" s="3" t="s">
        <v>35</v>
      </c>
      <c r="I3692" s="3" t="s">
        <v>82</v>
      </c>
      <c r="J3692" s="3" t="s">
        <v>56</v>
      </c>
      <c r="K3692" s="3">
        <v>37</v>
      </c>
      <c r="L3692" s="3" t="s">
        <v>151</v>
      </c>
      <c r="M3692" s="3" t="str">
        <f>IF(shopping_behavior_updated[[#This Row],[Subscription Status]]="","desconocido",shopping_behavior_updated[[#This Row],[Subscription Status]])</f>
        <v>No</v>
      </c>
      <c r="N3692" s="3" t="s">
        <v>73</v>
      </c>
      <c r="O3692" s="3" t="s">
        <v>151</v>
      </c>
      <c r="P3692" s="3" t="s">
        <v>151</v>
      </c>
      <c r="Q3692" s="3">
        <v>4</v>
      </c>
      <c r="R3692" s="3" t="s">
        <v>74</v>
      </c>
      <c r="S3692" s="3" t="s">
        <v>75</v>
      </c>
      <c r="T3692" s="3">
        <f>COUNTBLANK(shopping_behavior_updated[Customer ID])</f>
        <v>0</v>
      </c>
      <c r="U3692" s="3">
        <f>IF(IFERROR(VLOOKUP(shopping_behavior_updated[[#This Row],[Customer ID]],A3693:$A$3902,1,FALSE),0),1,0)</f>
        <v>0</v>
      </c>
    </row>
    <row r="3693" spans="1:21" x14ac:dyDescent="0.2">
      <c r="A3693" s="3">
        <v>3692</v>
      </c>
      <c r="B3693" s="3">
        <v>63</v>
      </c>
      <c r="C3693" s="3" t="s">
        <v>152</v>
      </c>
      <c r="D3693" s="3" t="s">
        <v>40</v>
      </c>
      <c r="E3693" s="3" t="s">
        <v>41</v>
      </c>
      <c r="F3693" s="3">
        <v>21</v>
      </c>
      <c r="G3693" s="3" t="s">
        <v>150</v>
      </c>
      <c r="H3693" s="3" t="s">
        <v>91</v>
      </c>
      <c r="I3693" s="3" t="s">
        <v>120</v>
      </c>
      <c r="J3693" s="3" t="s">
        <v>52</v>
      </c>
      <c r="K3693" s="3">
        <v>48</v>
      </c>
      <c r="L3693" s="3" t="s">
        <v>151</v>
      </c>
      <c r="M3693" s="3" t="str">
        <f>IF(shopping_behavior_updated[[#This Row],[Subscription Status]]="","desconocido",shopping_behavior_updated[[#This Row],[Subscription Status]])</f>
        <v>No</v>
      </c>
      <c r="N3693" s="3" t="s">
        <v>44</v>
      </c>
      <c r="O3693" s="3" t="s">
        <v>151</v>
      </c>
      <c r="P3693" s="3" t="s">
        <v>151</v>
      </c>
      <c r="Q3693" s="3">
        <v>24</v>
      </c>
      <c r="R3693" s="3" t="s">
        <v>45</v>
      </c>
      <c r="S3693" s="3" t="s">
        <v>39</v>
      </c>
      <c r="T3693" s="3">
        <f>COUNTBLANK(shopping_behavior_updated[Customer ID])</f>
        <v>0</v>
      </c>
      <c r="U3693" s="3">
        <f>IF(IFERROR(VLOOKUP(shopping_behavior_updated[[#This Row],[Customer ID]],A3694:$A$3902,1,FALSE),0),1,0)</f>
        <v>0</v>
      </c>
    </row>
    <row r="3694" spans="1:21" x14ac:dyDescent="0.2">
      <c r="A3694" s="3">
        <v>3693</v>
      </c>
      <c r="B3694" s="3">
        <v>59</v>
      </c>
      <c r="C3694" s="3" t="s">
        <v>152</v>
      </c>
      <c r="D3694" s="3" t="s">
        <v>61</v>
      </c>
      <c r="E3694" s="3" t="s">
        <v>62</v>
      </c>
      <c r="F3694" s="3">
        <v>34</v>
      </c>
      <c r="G3694" s="3" t="s">
        <v>89</v>
      </c>
      <c r="H3694" s="3" t="s">
        <v>22</v>
      </c>
      <c r="I3694" s="3" t="s">
        <v>47</v>
      </c>
      <c r="J3694" s="3" t="s">
        <v>36</v>
      </c>
      <c r="K3694" s="3">
        <v>48</v>
      </c>
      <c r="L3694" s="3" t="s">
        <v>151</v>
      </c>
      <c r="M3694" s="3" t="str">
        <f>IF(shopping_behavior_updated[[#This Row],[Subscription Status]]="","desconocido",shopping_behavior_updated[[#This Row],[Subscription Status]])</f>
        <v>No</v>
      </c>
      <c r="N3694" s="3" t="s">
        <v>37</v>
      </c>
      <c r="O3694" s="3" t="s">
        <v>151</v>
      </c>
      <c r="P3694" s="3" t="s">
        <v>151</v>
      </c>
      <c r="Q3694" s="3">
        <v>29</v>
      </c>
      <c r="R3694" s="3" t="s">
        <v>32</v>
      </c>
      <c r="S3694" s="3" t="s">
        <v>28</v>
      </c>
      <c r="T3694" s="3">
        <f>COUNTBLANK(shopping_behavior_updated[Customer ID])</f>
        <v>0</v>
      </c>
      <c r="U3694" s="3">
        <f>IF(IFERROR(VLOOKUP(shopping_behavior_updated[[#This Row],[Customer ID]],A3695:$A$3902,1,FALSE),0),1,0)</f>
        <v>0</v>
      </c>
    </row>
    <row r="3695" spans="1:21" x14ac:dyDescent="0.2">
      <c r="A3695" s="3">
        <v>3694</v>
      </c>
      <c r="B3695" s="3">
        <v>66</v>
      </c>
      <c r="C3695" s="3" t="s">
        <v>152</v>
      </c>
      <c r="D3695" s="3" t="s">
        <v>19</v>
      </c>
      <c r="E3695" s="3" t="s">
        <v>20</v>
      </c>
      <c r="F3695" s="3">
        <v>46</v>
      </c>
      <c r="G3695" s="3" t="s">
        <v>146</v>
      </c>
      <c r="H3695" s="3" t="s">
        <v>43</v>
      </c>
      <c r="I3695" s="3" t="s">
        <v>82</v>
      </c>
      <c r="J3695" s="3" t="s">
        <v>52</v>
      </c>
      <c r="K3695" s="3">
        <v>47</v>
      </c>
      <c r="L3695" s="3" t="s">
        <v>151</v>
      </c>
      <c r="M3695" s="3" t="str">
        <f>IF(shopping_behavior_updated[[#This Row],[Subscription Status]]="","desconocido",shopping_behavior_updated[[#This Row],[Subscription Status]])</f>
        <v>No</v>
      </c>
      <c r="N3695" s="3" t="s">
        <v>69</v>
      </c>
      <c r="O3695" s="3" t="s">
        <v>151</v>
      </c>
      <c r="P3695" s="3" t="s">
        <v>151</v>
      </c>
      <c r="Q3695" s="3">
        <v>10</v>
      </c>
      <c r="R3695" s="3" t="s">
        <v>27</v>
      </c>
      <c r="S3695" s="3" t="s">
        <v>39</v>
      </c>
      <c r="T3695" s="3">
        <f>COUNTBLANK(shopping_behavior_updated[Customer ID])</f>
        <v>0</v>
      </c>
      <c r="U3695" s="3">
        <f>IF(IFERROR(VLOOKUP(shopping_behavior_updated[[#This Row],[Customer ID]],A3696:$A$3902,1,FALSE),0),1,0)</f>
        <v>0</v>
      </c>
    </row>
    <row r="3696" spans="1:21" x14ac:dyDescent="0.2">
      <c r="A3696" s="3">
        <v>3695</v>
      </c>
      <c r="B3696" s="3">
        <v>45</v>
      </c>
      <c r="C3696" s="3" t="s">
        <v>152</v>
      </c>
      <c r="D3696" s="3" t="s">
        <v>29</v>
      </c>
      <c r="E3696" s="3" t="s">
        <v>20</v>
      </c>
      <c r="F3696" s="3">
        <v>41</v>
      </c>
      <c r="G3696" s="3" t="s">
        <v>42</v>
      </c>
      <c r="H3696" s="3" t="s">
        <v>43</v>
      </c>
      <c r="I3696" s="3" t="s">
        <v>143</v>
      </c>
      <c r="J3696" s="3" t="s">
        <v>24</v>
      </c>
      <c r="K3696" s="3">
        <v>26</v>
      </c>
      <c r="L3696" s="3" t="s">
        <v>151</v>
      </c>
      <c r="M3696" s="3" t="str">
        <f>IF(shopping_behavior_updated[[#This Row],[Subscription Status]]="","desconocido",shopping_behavior_updated[[#This Row],[Subscription Status]])</f>
        <v>No</v>
      </c>
      <c r="N3696" s="3" t="s">
        <v>26</v>
      </c>
      <c r="O3696" s="3" t="s">
        <v>151</v>
      </c>
      <c r="P3696" s="3" t="s">
        <v>151</v>
      </c>
      <c r="Q3696" s="3">
        <v>11</v>
      </c>
      <c r="R3696" s="3" t="s">
        <v>45</v>
      </c>
      <c r="S3696" s="3" t="s">
        <v>75</v>
      </c>
      <c r="T3696" s="3">
        <f>COUNTBLANK(shopping_behavior_updated[Customer ID])</f>
        <v>0</v>
      </c>
      <c r="U3696" s="3">
        <f>IF(IFERROR(VLOOKUP(shopping_behavior_updated[[#This Row],[Customer ID]],A3697:$A$3902,1,FALSE),0),1,0)</f>
        <v>0</v>
      </c>
    </row>
    <row r="3697" spans="1:21" x14ac:dyDescent="0.2">
      <c r="A3697" s="3">
        <v>3696</v>
      </c>
      <c r="B3697" s="3">
        <v>38</v>
      </c>
      <c r="C3697" s="3" t="s">
        <v>152</v>
      </c>
      <c r="D3697" s="3" t="s">
        <v>86</v>
      </c>
      <c r="E3697" s="3" t="s">
        <v>20</v>
      </c>
      <c r="F3697" s="3">
        <v>33</v>
      </c>
      <c r="G3697" s="3" t="s">
        <v>102</v>
      </c>
      <c r="H3697" s="3" t="s">
        <v>43</v>
      </c>
      <c r="I3697" s="3" t="s">
        <v>51</v>
      </c>
      <c r="J3697" s="3" t="s">
        <v>56</v>
      </c>
      <c r="K3697" s="3">
        <v>46</v>
      </c>
      <c r="L3697" s="3" t="s">
        <v>151</v>
      </c>
      <c r="M3697" s="3" t="str">
        <f>IF(shopping_behavior_updated[[#This Row],[Subscription Status]]="","desconocido",shopping_behavior_updated[[#This Row],[Subscription Status]])</f>
        <v>No</v>
      </c>
      <c r="N3697" s="3" t="s">
        <v>53</v>
      </c>
      <c r="O3697" s="3" t="s">
        <v>151</v>
      </c>
      <c r="P3697" s="3" t="s">
        <v>151</v>
      </c>
      <c r="Q3697" s="3">
        <v>18</v>
      </c>
      <c r="R3697" s="3" t="s">
        <v>74</v>
      </c>
      <c r="S3697" s="3" t="s">
        <v>28</v>
      </c>
      <c r="T3697" s="3">
        <f>COUNTBLANK(shopping_behavior_updated[Customer ID])</f>
        <v>0</v>
      </c>
      <c r="U3697" s="3">
        <f>IF(IFERROR(VLOOKUP(shopping_behavior_updated[[#This Row],[Customer ID]],A3698:$A$3902,1,FALSE),0),1,0)</f>
        <v>0</v>
      </c>
    </row>
    <row r="3698" spans="1:21" x14ac:dyDescent="0.2">
      <c r="A3698" s="3">
        <v>3697</v>
      </c>
      <c r="B3698" s="3">
        <v>63</v>
      </c>
      <c r="C3698" s="3" t="s">
        <v>152</v>
      </c>
      <c r="D3698" s="3" t="s">
        <v>19</v>
      </c>
      <c r="E3698" s="3" t="s">
        <v>20</v>
      </c>
      <c r="F3698" s="3">
        <v>48</v>
      </c>
      <c r="G3698" s="3" t="s">
        <v>138</v>
      </c>
      <c r="H3698" s="3" t="s">
        <v>22</v>
      </c>
      <c r="I3698" s="3" t="s">
        <v>47</v>
      </c>
      <c r="J3698" s="3" t="s">
        <v>56</v>
      </c>
      <c r="K3698" s="3">
        <v>34</v>
      </c>
      <c r="L3698" s="3" t="s">
        <v>151</v>
      </c>
      <c r="M3698" s="3" t="str">
        <f>IF(shopping_behavior_updated[[#This Row],[Subscription Status]]="","desconocido",shopping_behavior_updated[[#This Row],[Subscription Status]])</f>
        <v>No</v>
      </c>
      <c r="N3698" s="3" t="s">
        <v>44</v>
      </c>
      <c r="O3698" s="3" t="s">
        <v>151</v>
      </c>
      <c r="P3698" s="3" t="s">
        <v>151</v>
      </c>
      <c r="Q3698" s="3">
        <v>26</v>
      </c>
      <c r="R3698" s="3" t="s">
        <v>74</v>
      </c>
      <c r="S3698" s="3" t="s">
        <v>48</v>
      </c>
      <c r="T3698" s="3">
        <f>COUNTBLANK(shopping_behavior_updated[Customer ID])</f>
        <v>0</v>
      </c>
      <c r="U3698" s="3">
        <f>IF(IFERROR(VLOOKUP(shopping_behavior_updated[[#This Row],[Customer ID]],A3699:$A$3902,1,FALSE),0),1,0)</f>
        <v>0</v>
      </c>
    </row>
    <row r="3699" spans="1:21" x14ac:dyDescent="0.2">
      <c r="A3699" s="3">
        <v>3698</v>
      </c>
      <c r="B3699" s="3">
        <v>55</v>
      </c>
      <c r="C3699" s="3" t="s">
        <v>152</v>
      </c>
      <c r="D3699" s="3" t="s">
        <v>103</v>
      </c>
      <c r="E3699" s="3" t="s">
        <v>20</v>
      </c>
      <c r="F3699" s="3">
        <v>66</v>
      </c>
      <c r="G3699" s="3" t="s">
        <v>137</v>
      </c>
      <c r="H3699" s="3" t="s">
        <v>22</v>
      </c>
      <c r="I3699" s="3" t="s">
        <v>68</v>
      </c>
      <c r="J3699" s="3" t="s">
        <v>24</v>
      </c>
      <c r="K3699" s="3">
        <v>3</v>
      </c>
      <c r="L3699" s="3" t="s">
        <v>151</v>
      </c>
      <c r="M3699" s="3" t="str">
        <f>IF(shopping_behavior_updated[[#This Row],[Subscription Status]]="","desconocido",shopping_behavior_updated[[#This Row],[Subscription Status]])</f>
        <v>No</v>
      </c>
      <c r="N3699" s="3" t="s">
        <v>53</v>
      </c>
      <c r="O3699" s="3" t="s">
        <v>151</v>
      </c>
      <c r="P3699" s="3" t="s">
        <v>151</v>
      </c>
      <c r="Q3699" s="3">
        <v>39</v>
      </c>
      <c r="R3699" s="3" t="s">
        <v>32</v>
      </c>
      <c r="S3699" s="3" t="s">
        <v>39</v>
      </c>
      <c r="T3699" s="3">
        <f>COUNTBLANK(shopping_behavior_updated[Customer ID])</f>
        <v>0</v>
      </c>
      <c r="U3699" s="3">
        <f>IF(IFERROR(VLOOKUP(shopping_behavior_updated[[#This Row],[Customer ID]],A3700:$A$3902,1,FALSE),0),1,0)</f>
        <v>0</v>
      </c>
    </row>
    <row r="3700" spans="1:21" x14ac:dyDescent="0.2">
      <c r="A3700" s="3">
        <v>3699</v>
      </c>
      <c r="B3700" s="3">
        <v>25</v>
      </c>
      <c r="C3700" s="3" t="s">
        <v>152</v>
      </c>
      <c r="D3700" s="3" t="s">
        <v>86</v>
      </c>
      <c r="E3700" s="3" t="s">
        <v>20</v>
      </c>
      <c r="F3700" s="3">
        <v>54</v>
      </c>
      <c r="G3700" s="3" t="s">
        <v>98</v>
      </c>
      <c r="H3700" s="3" t="s">
        <v>91</v>
      </c>
      <c r="I3700" s="3" t="s">
        <v>31</v>
      </c>
      <c r="J3700" s="3" t="s">
        <v>36</v>
      </c>
      <c r="K3700" s="3">
        <v>4</v>
      </c>
      <c r="L3700" s="3" t="s">
        <v>151</v>
      </c>
      <c r="M3700" s="3" t="str">
        <f>IF(shopping_behavior_updated[[#This Row],[Subscription Status]]="","desconocido",shopping_behavior_updated[[#This Row],[Subscription Status]])</f>
        <v>No</v>
      </c>
      <c r="N3700" s="3" t="s">
        <v>69</v>
      </c>
      <c r="O3700" s="3" t="s">
        <v>151</v>
      </c>
      <c r="P3700" s="3" t="s">
        <v>151</v>
      </c>
      <c r="Q3700" s="3">
        <v>4</v>
      </c>
      <c r="R3700" s="3" t="s">
        <v>27</v>
      </c>
      <c r="S3700" s="3" t="s">
        <v>48</v>
      </c>
      <c r="T3700" s="3">
        <f>COUNTBLANK(shopping_behavior_updated[Customer ID])</f>
        <v>0</v>
      </c>
      <c r="U3700" s="3">
        <f>IF(IFERROR(VLOOKUP(shopping_behavior_updated[[#This Row],[Customer ID]],A3701:$A$3902,1,FALSE),0),1,0)</f>
        <v>0</v>
      </c>
    </row>
    <row r="3701" spans="1:21" x14ac:dyDescent="0.2">
      <c r="A3701" s="3">
        <v>3700</v>
      </c>
      <c r="B3701" s="3">
        <v>51</v>
      </c>
      <c r="C3701" s="3" t="s">
        <v>152</v>
      </c>
      <c r="D3701" s="3" t="s">
        <v>131</v>
      </c>
      <c r="E3701" s="3" t="s">
        <v>66</v>
      </c>
      <c r="F3701" s="3">
        <v>55</v>
      </c>
      <c r="G3701" s="3" t="s">
        <v>100</v>
      </c>
      <c r="H3701" s="3" t="s">
        <v>43</v>
      </c>
      <c r="I3701" s="3" t="s">
        <v>77</v>
      </c>
      <c r="J3701" s="3" t="s">
        <v>56</v>
      </c>
      <c r="K3701" s="3">
        <v>26</v>
      </c>
      <c r="L3701" s="3" t="s">
        <v>151</v>
      </c>
      <c r="M3701" s="3" t="str">
        <f>IF(shopping_behavior_updated[[#This Row],[Subscription Status]]="","desconocido",shopping_behavior_updated[[#This Row],[Subscription Status]])</f>
        <v>No</v>
      </c>
      <c r="N3701" s="3" t="s">
        <v>73</v>
      </c>
      <c r="O3701" s="3" t="s">
        <v>151</v>
      </c>
      <c r="P3701" s="3" t="s">
        <v>151</v>
      </c>
      <c r="Q3701" s="3">
        <v>24</v>
      </c>
      <c r="R3701" s="3" t="s">
        <v>74</v>
      </c>
      <c r="S3701" s="3" t="s">
        <v>39</v>
      </c>
      <c r="T3701" s="3">
        <f>COUNTBLANK(shopping_behavior_updated[Customer ID])</f>
        <v>0</v>
      </c>
      <c r="U3701" s="3">
        <f>IF(IFERROR(VLOOKUP(shopping_behavior_updated[[#This Row],[Customer ID]],A3702:$A$3902,1,FALSE),0),1,0)</f>
        <v>0</v>
      </c>
    </row>
    <row r="3702" spans="1:21" x14ac:dyDescent="0.2">
      <c r="A3702" s="3">
        <v>3701</v>
      </c>
      <c r="B3702" s="3">
        <v>28</v>
      </c>
      <c r="C3702" s="3" t="s">
        <v>152</v>
      </c>
      <c r="D3702" s="3" t="s">
        <v>65</v>
      </c>
      <c r="E3702" s="3" t="s">
        <v>66</v>
      </c>
      <c r="F3702" s="3">
        <v>84</v>
      </c>
      <c r="G3702" s="3" t="s">
        <v>113</v>
      </c>
      <c r="H3702" s="3" t="s">
        <v>91</v>
      </c>
      <c r="I3702" s="3" t="s">
        <v>60</v>
      </c>
      <c r="J3702" s="3" t="s">
        <v>52</v>
      </c>
      <c r="K3702" s="3">
        <v>34</v>
      </c>
      <c r="L3702" s="3" t="s">
        <v>151</v>
      </c>
      <c r="M3702" s="3" t="str">
        <f>IF(shopping_behavior_updated[[#This Row],[Subscription Status]]="","desconocido",shopping_behavior_updated[[#This Row],[Subscription Status]])</f>
        <v>No</v>
      </c>
      <c r="N3702" s="3" t="s">
        <v>73</v>
      </c>
      <c r="O3702" s="3" t="s">
        <v>151</v>
      </c>
      <c r="P3702" s="3" t="s">
        <v>151</v>
      </c>
      <c r="Q3702" s="3">
        <v>2</v>
      </c>
      <c r="R3702" s="3" t="s">
        <v>74</v>
      </c>
      <c r="S3702" s="3" t="s">
        <v>96</v>
      </c>
      <c r="T3702" s="3">
        <f>COUNTBLANK(shopping_behavior_updated[Customer ID])</f>
        <v>0</v>
      </c>
      <c r="U3702" s="3">
        <f>IF(IFERROR(VLOOKUP(shopping_behavior_updated[[#This Row],[Customer ID]],A3703:$A$3902,1,FALSE),0),1,0)</f>
        <v>0</v>
      </c>
    </row>
    <row r="3703" spans="1:21" x14ac:dyDescent="0.2">
      <c r="A3703" s="3">
        <v>3702</v>
      </c>
      <c r="B3703" s="3">
        <v>46</v>
      </c>
      <c r="C3703" s="3" t="s">
        <v>152</v>
      </c>
      <c r="D3703" s="3" t="s">
        <v>40</v>
      </c>
      <c r="E3703" s="3" t="s">
        <v>41</v>
      </c>
      <c r="F3703" s="3">
        <v>66</v>
      </c>
      <c r="G3703" s="3" t="s">
        <v>129</v>
      </c>
      <c r="H3703" s="3" t="s">
        <v>43</v>
      </c>
      <c r="I3703" s="3" t="s">
        <v>60</v>
      </c>
      <c r="J3703" s="3" t="s">
        <v>36</v>
      </c>
      <c r="K3703" s="3">
        <v>45</v>
      </c>
      <c r="L3703" s="3" t="s">
        <v>151</v>
      </c>
      <c r="M3703" s="3" t="str">
        <f>IF(shopping_behavior_updated[[#This Row],[Subscription Status]]="","desconocido",shopping_behavior_updated[[#This Row],[Subscription Status]])</f>
        <v>No</v>
      </c>
      <c r="N3703" s="3" t="s">
        <v>73</v>
      </c>
      <c r="O3703" s="3" t="s">
        <v>151</v>
      </c>
      <c r="P3703" s="3" t="s">
        <v>151</v>
      </c>
      <c r="Q3703" s="3">
        <v>36</v>
      </c>
      <c r="R3703" s="3" t="s">
        <v>32</v>
      </c>
      <c r="S3703" s="3" t="s">
        <v>48</v>
      </c>
      <c r="T3703" s="3">
        <f>COUNTBLANK(shopping_behavior_updated[Customer ID])</f>
        <v>0</v>
      </c>
      <c r="U3703" s="3">
        <f>IF(IFERROR(VLOOKUP(shopping_behavior_updated[[#This Row],[Customer ID]],A3704:$A$3902,1,FALSE),0),1,0)</f>
        <v>0</v>
      </c>
    </row>
    <row r="3704" spans="1:21" x14ac:dyDescent="0.2">
      <c r="A3704" s="3">
        <v>3703</v>
      </c>
      <c r="B3704" s="3">
        <v>58</v>
      </c>
      <c r="C3704" s="3" t="s">
        <v>152</v>
      </c>
      <c r="D3704" s="3" t="s">
        <v>70</v>
      </c>
      <c r="E3704" s="3" t="s">
        <v>41</v>
      </c>
      <c r="F3704" s="3">
        <v>65</v>
      </c>
      <c r="G3704" s="3" t="s">
        <v>130</v>
      </c>
      <c r="H3704" s="3" t="s">
        <v>43</v>
      </c>
      <c r="I3704" s="3" t="s">
        <v>125</v>
      </c>
      <c r="J3704" s="3" t="s">
        <v>36</v>
      </c>
      <c r="K3704" s="3">
        <v>27</v>
      </c>
      <c r="L3704" s="3" t="s">
        <v>151</v>
      </c>
      <c r="M3704" s="3" t="str">
        <f>IF(shopping_behavior_updated[[#This Row],[Subscription Status]]="","desconocido",shopping_behavior_updated[[#This Row],[Subscription Status]])</f>
        <v>No</v>
      </c>
      <c r="N3704" s="3" t="s">
        <v>73</v>
      </c>
      <c r="O3704" s="3" t="s">
        <v>151</v>
      </c>
      <c r="P3704" s="3" t="s">
        <v>151</v>
      </c>
      <c r="Q3704" s="3">
        <v>36</v>
      </c>
      <c r="R3704" s="3" t="s">
        <v>27</v>
      </c>
      <c r="S3704" s="3" t="s">
        <v>39</v>
      </c>
      <c r="T3704" s="3">
        <f>COUNTBLANK(shopping_behavior_updated[Customer ID])</f>
        <v>0</v>
      </c>
      <c r="U3704" s="3">
        <f>IF(IFERROR(VLOOKUP(shopping_behavior_updated[[#This Row],[Customer ID]],A3705:$A$3902,1,FALSE),0),1,0)</f>
        <v>0</v>
      </c>
    </row>
    <row r="3705" spans="1:21" x14ac:dyDescent="0.2">
      <c r="A3705" s="3">
        <v>3704</v>
      </c>
      <c r="B3705" s="3">
        <v>30</v>
      </c>
      <c r="C3705" s="3" t="s">
        <v>152</v>
      </c>
      <c r="D3705" s="3" t="s">
        <v>40</v>
      </c>
      <c r="E3705" s="3" t="s">
        <v>41</v>
      </c>
      <c r="F3705" s="3">
        <v>83</v>
      </c>
      <c r="G3705" s="3" t="s">
        <v>150</v>
      </c>
      <c r="H3705" s="3" t="s">
        <v>35</v>
      </c>
      <c r="I3705" s="3" t="s">
        <v>84</v>
      </c>
      <c r="J3705" s="3" t="s">
        <v>56</v>
      </c>
      <c r="K3705" s="3">
        <v>29</v>
      </c>
      <c r="L3705" s="3" t="s">
        <v>151</v>
      </c>
      <c r="M3705" s="3" t="str">
        <f>IF(shopping_behavior_updated[[#This Row],[Subscription Status]]="","desconocido",shopping_behavior_updated[[#This Row],[Subscription Status]])</f>
        <v>No</v>
      </c>
      <c r="N3705" s="3" t="s">
        <v>53</v>
      </c>
      <c r="O3705" s="3" t="s">
        <v>151</v>
      </c>
      <c r="P3705" s="3" t="s">
        <v>151</v>
      </c>
      <c r="Q3705" s="3">
        <v>23</v>
      </c>
      <c r="R3705" s="3" t="s">
        <v>45</v>
      </c>
      <c r="S3705" s="3" t="s">
        <v>96</v>
      </c>
      <c r="T3705" s="3">
        <f>COUNTBLANK(shopping_behavior_updated[Customer ID])</f>
        <v>0</v>
      </c>
      <c r="U3705" s="3">
        <f>IF(IFERROR(VLOOKUP(shopping_behavior_updated[[#This Row],[Customer ID]],A3706:$A$3902,1,FALSE),0),1,0)</f>
        <v>0</v>
      </c>
    </row>
    <row r="3706" spans="1:21" x14ac:dyDescent="0.2">
      <c r="A3706" s="3">
        <v>3705</v>
      </c>
      <c r="B3706" s="3">
        <v>68</v>
      </c>
      <c r="C3706" s="3" t="s">
        <v>152</v>
      </c>
      <c r="D3706" s="3" t="s">
        <v>88</v>
      </c>
      <c r="E3706" s="3" t="s">
        <v>66</v>
      </c>
      <c r="F3706" s="3">
        <v>61</v>
      </c>
      <c r="G3706" s="3" t="s">
        <v>67</v>
      </c>
      <c r="H3706" s="3" t="s">
        <v>22</v>
      </c>
      <c r="I3706" s="3" t="s">
        <v>93</v>
      </c>
      <c r="J3706" s="3" t="s">
        <v>24</v>
      </c>
      <c r="K3706" s="3">
        <v>4</v>
      </c>
      <c r="L3706" s="3" t="s">
        <v>151</v>
      </c>
      <c r="M3706" s="3" t="str">
        <f>IF(shopping_behavior_updated[[#This Row],[Subscription Status]]="","desconocido",shopping_behavior_updated[[#This Row],[Subscription Status]])</f>
        <v>No</v>
      </c>
      <c r="N3706" s="3" t="s">
        <v>73</v>
      </c>
      <c r="O3706" s="3" t="s">
        <v>151</v>
      </c>
      <c r="P3706" s="3" t="s">
        <v>151</v>
      </c>
      <c r="Q3706" s="3">
        <v>36</v>
      </c>
      <c r="R3706" s="3" t="s">
        <v>38</v>
      </c>
      <c r="S3706" s="3" t="s">
        <v>57</v>
      </c>
      <c r="T3706" s="3">
        <f>COUNTBLANK(shopping_behavior_updated[Customer ID])</f>
        <v>0</v>
      </c>
      <c r="U3706" s="3">
        <f>IF(IFERROR(VLOOKUP(shopping_behavior_updated[[#This Row],[Customer ID]],A3707:$A$3902,1,FALSE),0),1,0)</f>
        <v>0</v>
      </c>
    </row>
    <row r="3707" spans="1:21" x14ac:dyDescent="0.2">
      <c r="A3707" s="3">
        <v>3706</v>
      </c>
      <c r="B3707" s="3">
        <v>28</v>
      </c>
      <c r="C3707" s="3" t="s">
        <v>152</v>
      </c>
      <c r="D3707" s="3" t="s">
        <v>86</v>
      </c>
      <c r="E3707" s="3" t="s">
        <v>20</v>
      </c>
      <c r="F3707" s="3">
        <v>65</v>
      </c>
      <c r="G3707" s="3" t="s">
        <v>111</v>
      </c>
      <c r="H3707" s="3" t="s">
        <v>22</v>
      </c>
      <c r="I3707" s="3" t="s">
        <v>84</v>
      </c>
      <c r="J3707" s="3" t="s">
        <v>52</v>
      </c>
      <c r="K3707" s="3">
        <v>32</v>
      </c>
      <c r="L3707" s="3" t="s">
        <v>151</v>
      </c>
      <c r="M3707" s="3" t="str">
        <f>IF(shopping_behavior_updated[[#This Row],[Subscription Status]]="","desconocido",shopping_behavior_updated[[#This Row],[Subscription Status]])</f>
        <v>No</v>
      </c>
      <c r="N3707" s="3" t="s">
        <v>37</v>
      </c>
      <c r="O3707" s="3" t="s">
        <v>151</v>
      </c>
      <c r="P3707" s="3" t="s">
        <v>151</v>
      </c>
      <c r="Q3707" s="3">
        <v>2</v>
      </c>
      <c r="R3707" s="3" t="s">
        <v>85</v>
      </c>
      <c r="S3707" s="3" t="s">
        <v>48</v>
      </c>
      <c r="T3707" s="3">
        <f>COUNTBLANK(shopping_behavior_updated[Customer ID])</f>
        <v>0</v>
      </c>
      <c r="U3707" s="3">
        <f>IF(IFERROR(VLOOKUP(shopping_behavior_updated[[#This Row],[Customer ID]],A3708:$A$3902,1,FALSE),0),1,0)</f>
        <v>0</v>
      </c>
    </row>
    <row r="3708" spans="1:21" x14ac:dyDescent="0.2">
      <c r="A3708" s="3">
        <v>3707</v>
      </c>
      <c r="B3708" s="3">
        <v>26</v>
      </c>
      <c r="C3708" s="3" t="s">
        <v>152</v>
      </c>
      <c r="D3708" s="3" t="s">
        <v>40</v>
      </c>
      <c r="E3708" s="3" t="s">
        <v>41</v>
      </c>
      <c r="F3708" s="3">
        <v>55</v>
      </c>
      <c r="G3708" s="3" t="s">
        <v>110</v>
      </c>
      <c r="H3708" s="3" t="s">
        <v>43</v>
      </c>
      <c r="I3708" s="3" t="s">
        <v>95</v>
      </c>
      <c r="J3708" s="3" t="s">
        <v>36</v>
      </c>
      <c r="K3708" s="3">
        <v>4</v>
      </c>
      <c r="L3708" s="3" t="s">
        <v>151</v>
      </c>
      <c r="M3708" s="3" t="str">
        <f>IF(shopping_behavior_updated[[#This Row],[Subscription Status]]="","desconocido",shopping_behavior_updated[[#This Row],[Subscription Status]])</f>
        <v>No</v>
      </c>
      <c r="N3708" s="3" t="s">
        <v>73</v>
      </c>
      <c r="O3708" s="3" t="s">
        <v>151</v>
      </c>
      <c r="P3708" s="3" t="s">
        <v>151</v>
      </c>
      <c r="Q3708" s="3">
        <v>17</v>
      </c>
      <c r="R3708" s="3" t="s">
        <v>32</v>
      </c>
      <c r="S3708" s="3" t="s">
        <v>75</v>
      </c>
      <c r="T3708" s="3">
        <f>COUNTBLANK(shopping_behavior_updated[Customer ID])</f>
        <v>0</v>
      </c>
      <c r="U3708" s="3">
        <f>IF(IFERROR(VLOOKUP(shopping_behavior_updated[[#This Row],[Customer ID]],A3709:$A$3902,1,FALSE),0),1,0)</f>
        <v>0</v>
      </c>
    </row>
    <row r="3709" spans="1:21" x14ac:dyDescent="0.2">
      <c r="A3709" s="3">
        <v>3708</v>
      </c>
      <c r="B3709" s="3">
        <v>35</v>
      </c>
      <c r="C3709" s="3" t="s">
        <v>152</v>
      </c>
      <c r="D3709" s="3" t="s">
        <v>142</v>
      </c>
      <c r="E3709" s="3" t="s">
        <v>66</v>
      </c>
      <c r="F3709" s="3">
        <v>79</v>
      </c>
      <c r="G3709" s="3" t="s">
        <v>114</v>
      </c>
      <c r="H3709" s="3" t="s">
        <v>43</v>
      </c>
      <c r="I3709" s="3" t="s">
        <v>79</v>
      </c>
      <c r="J3709" s="3" t="s">
        <v>56</v>
      </c>
      <c r="K3709" s="3">
        <v>34</v>
      </c>
      <c r="L3709" s="3" t="s">
        <v>151</v>
      </c>
      <c r="M3709" s="3" t="str">
        <f>IF(shopping_behavior_updated[[#This Row],[Subscription Status]]="","desconocido",shopping_behavior_updated[[#This Row],[Subscription Status]])</f>
        <v>No</v>
      </c>
      <c r="N3709" s="3" t="s">
        <v>69</v>
      </c>
      <c r="O3709" s="3" t="s">
        <v>151</v>
      </c>
      <c r="P3709" s="3" t="s">
        <v>151</v>
      </c>
      <c r="Q3709" s="3">
        <v>19</v>
      </c>
      <c r="R3709" s="3" t="s">
        <v>27</v>
      </c>
      <c r="S3709" s="3" t="s">
        <v>39</v>
      </c>
      <c r="T3709" s="3">
        <f>COUNTBLANK(shopping_behavior_updated[Customer ID])</f>
        <v>0</v>
      </c>
      <c r="U3709" s="3">
        <f>IF(IFERROR(VLOOKUP(shopping_behavior_updated[[#This Row],[Customer ID]],A3710:$A$3902,1,FALSE),0),1,0)</f>
        <v>0</v>
      </c>
    </row>
    <row r="3710" spans="1:21" x14ac:dyDescent="0.2">
      <c r="A3710" s="3">
        <v>3709</v>
      </c>
      <c r="B3710" s="3">
        <v>40</v>
      </c>
      <c r="C3710" s="3" t="s">
        <v>152</v>
      </c>
      <c r="D3710" s="3" t="s">
        <v>103</v>
      </c>
      <c r="E3710" s="3" t="s">
        <v>20</v>
      </c>
      <c r="F3710" s="3">
        <v>96</v>
      </c>
      <c r="G3710" s="3" t="s">
        <v>130</v>
      </c>
      <c r="H3710" s="3" t="s">
        <v>43</v>
      </c>
      <c r="I3710" s="3" t="s">
        <v>107</v>
      </c>
      <c r="J3710" s="3" t="s">
        <v>56</v>
      </c>
      <c r="K3710" s="3">
        <v>49</v>
      </c>
      <c r="L3710" s="3" t="s">
        <v>151</v>
      </c>
      <c r="M3710" s="3" t="str">
        <f>IF(shopping_behavior_updated[[#This Row],[Subscription Status]]="","desconocido",shopping_behavior_updated[[#This Row],[Subscription Status]])</f>
        <v>No</v>
      </c>
      <c r="N3710" s="3" t="s">
        <v>26</v>
      </c>
      <c r="O3710" s="3" t="s">
        <v>151</v>
      </c>
      <c r="P3710" s="3" t="s">
        <v>151</v>
      </c>
      <c r="Q3710" s="3">
        <v>41</v>
      </c>
      <c r="R3710" s="3" t="s">
        <v>45</v>
      </c>
      <c r="S3710" s="3" t="s">
        <v>87</v>
      </c>
      <c r="T3710" s="3">
        <f>COUNTBLANK(shopping_behavior_updated[Customer ID])</f>
        <v>0</v>
      </c>
      <c r="U3710" s="3">
        <f>IF(IFERROR(VLOOKUP(shopping_behavior_updated[[#This Row],[Customer ID]],A3711:$A$3902,1,FALSE),0),1,0)</f>
        <v>0</v>
      </c>
    </row>
    <row r="3711" spans="1:21" x14ac:dyDescent="0.2">
      <c r="A3711" s="3">
        <v>3710</v>
      </c>
      <c r="B3711" s="3">
        <v>31</v>
      </c>
      <c r="C3711" s="3" t="s">
        <v>152</v>
      </c>
      <c r="D3711" s="3" t="s">
        <v>124</v>
      </c>
      <c r="E3711" s="3" t="s">
        <v>20</v>
      </c>
      <c r="F3711" s="3">
        <v>43</v>
      </c>
      <c r="G3711" s="3" t="s">
        <v>139</v>
      </c>
      <c r="H3711" s="3" t="s">
        <v>43</v>
      </c>
      <c r="I3711" s="3" t="s">
        <v>64</v>
      </c>
      <c r="J3711" s="3" t="s">
        <v>56</v>
      </c>
      <c r="K3711" s="3">
        <v>36</v>
      </c>
      <c r="L3711" s="3" t="s">
        <v>151</v>
      </c>
      <c r="M3711" s="3" t="str">
        <f>IF(shopping_behavior_updated[[#This Row],[Subscription Status]]="","desconocido",shopping_behavior_updated[[#This Row],[Subscription Status]])</f>
        <v>No</v>
      </c>
      <c r="N3711" s="3" t="s">
        <v>37</v>
      </c>
      <c r="O3711" s="3" t="s">
        <v>151</v>
      </c>
      <c r="P3711" s="3" t="s">
        <v>151</v>
      </c>
      <c r="Q3711" s="3">
        <v>27</v>
      </c>
      <c r="R3711" s="3" t="s">
        <v>45</v>
      </c>
      <c r="S3711" s="3" t="s">
        <v>57</v>
      </c>
      <c r="T3711" s="3">
        <f>COUNTBLANK(shopping_behavior_updated[Customer ID])</f>
        <v>0</v>
      </c>
      <c r="U3711" s="3">
        <f>IF(IFERROR(VLOOKUP(shopping_behavior_updated[[#This Row],[Customer ID]],A3712:$A$3902,1,FALSE),0),1,0)</f>
        <v>0</v>
      </c>
    </row>
    <row r="3712" spans="1:21" x14ac:dyDescent="0.2">
      <c r="A3712" s="3">
        <v>3711</v>
      </c>
      <c r="B3712" s="3">
        <v>60</v>
      </c>
      <c r="C3712" s="3" t="s">
        <v>152</v>
      </c>
      <c r="D3712" s="3" t="s">
        <v>105</v>
      </c>
      <c r="E3712" s="3" t="s">
        <v>66</v>
      </c>
      <c r="F3712" s="3">
        <v>40</v>
      </c>
      <c r="G3712" s="3" t="s">
        <v>76</v>
      </c>
      <c r="H3712" s="3" t="s">
        <v>43</v>
      </c>
      <c r="I3712" s="3" t="s">
        <v>133</v>
      </c>
      <c r="J3712" s="3" t="s">
        <v>52</v>
      </c>
      <c r="K3712" s="3">
        <v>36</v>
      </c>
      <c r="L3712" s="3" t="s">
        <v>151</v>
      </c>
      <c r="M3712" s="3" t="str">
        <f>IF(shopping_behavior_updated[[#This Row],[Subscription Status]]="","desconocido",shopping_behavior_updated[[#This Row],[Subscription Status]])</f>
        <v>No</v>
      </c>
      <c r="N3712" s="3" t="s">
        <v>69</v>
      </c>
      <c r="O3712" s="3" t="s">
        <v>151</v>
      </c>
      <c r="P3712" s="3" t="s">
        <v>151</v>
      </c>
      <c r="Q3712" s="3">
        <v>32</v>
      </c>
      <c r="R3712" s="3" t="s">
        <v>74</v>
      </c>
      <c r="S3712" s="3" t="s">
        <v>28</v>
      </c>
      <c r="T3712" s="3">
        <f>COUNTBLANK(shopping_behavior_updated[Customer ID])</f>
        <v>0</v>
      </c>
      <c r="U3712" s="3">
        <f>IF(IFERROR(VLOOKUP(shopping_behavior_updated[[#This Row],[Customer ID]],A3713:$A$3902,1,FALSE),0),1,0)</f>
        <v>0</v>
      </c>
    </row>
    <row r="3713" spans="1:21" x14ac:dyDescent="0.2">
      <c r="A3713" s="3">
        <v>3712</v>
      </c>
      <c r="B3713" s="3">
        <v>69</v>
      </c>
      <c r="C3713" s="3" t="s">
        <v>152</v>
      </c>
      <c r="D3713" s="3" t="s">
        <v>123</v>
      </c>
      <c r="E3713" s="3" t="s">
        <v>66</v>
      </c>
      <c r="F3713" s="3">
        <v>62</v>
      </c>
      <c r="G3713" s="3" t="s">
        <v>104</v>
      </c>
      <c r="H3713" s="3" t="s">
        <v>91</v>
      </c>
      <c r="I3713" s="3" t="s">
        <v>99</v>
      </c>
      <c r="J3713" s="3" t="s">
        <v>56</v>
      </c>
      <c r="K3713" s="3">
        <v>32</v>
      </c>
      <c r="L3713" s="3" t="s">
        <v>151</v>
      </c>
      <c r="M3713" s="3" t="str">
        <f>IF(shopping_behavior_updated[[#This Row],[Subscription Status]]="","desconocido",shopping_behavior_updated[[#This Row],[Subscription Status]])</f>
        <v>No</v>
      </c>
      <c r="N3713" s="3" t="s">
        <v>37</v>
      </c>
      <c r="O3713" s="3" t="s">
        <v>151</v>
      </c>
      <c r="P3713" s="3" t="s">
        <v>151</v>
      </c>
      <c r="Q3713" s="3">
        <v>33</v>
      </c>
      <c r="R3713" s="3" t="s">
        <v>32</v>
      </c>
      <c r="S3713" s="3" t="s">
        <v>48</v>
      </c>
      <c r="T3713" s="3">
        <f>COUNTBLANK(shopping_behavior_updated[Customer ID])</f>
        <v>0</v>
      </c>
      <c r="U3713" s="3">
        <f>IF(IFERROR(VLOOKUP(shopping_behavior_updated[[#This Row],[Customer ID]],A3714:$A$3902,1,FALSE),0),1,0)</f>
        <v>0</v>
      </c>
    </row>
    <row r="3714" spans="1:21" x14ac:dyDescent="0.2">
      <c r="A3714" s="3">
        <v>3713</v>
      </c>
      <c r="B3714" s="3">
        <v>51</v>
      </c>
      <c r="C3714" s="3" t="s">
        <v>152</v>
      </c>
      <c r="D3714" s="3" t="s">
        <v>19</v>
      </c>
      <c r="E3714" s="3" t="s">
        <v>20</v>
      </c>
      <c r="F3714" s="3">
        <v>72</v>
      </c>
      <c r="G3714" s="3" t="s">
        <v>46</v>
      </c>
      <c r="H3714" s="3" t="s">
        <v>43</v>
      </c>
      <c r="I3714" s="3" t="s">
        <v>47</v>
      </c>
      <c r="J3714" s="3" t="s">
        <v>36</v>
      </c>
      <c r="K3714" s="3">
        <v>37</v>
      </c>
      <c r="L3714" s="3" t="s">
        <v>151</v>
      </c>
      <c r="M3714" s="3" t="str">
        <f>IF(shopping_behavior_updated[[#This Row],[Subscription Status]]="","desconocido",shopping_behavior_updated[[#This Row],[Subscription Status]])</f>
        <v>No</v>
      </c>
      <c r="N3714" s="3" t="s">
        <v>69</v>
      </c>
      <c r="O3714" s="3" t="s">
        <v>151</v>
      </c>
      <c r="P3714" s="3" t="s">
        <v>151</v>
      </c>
      <c r="Q3714" s="3">
        <v>24</v>
      </c>
      <c r="R3714" s="3" t="s">
        <v>45</v>
      </c>
      <c r="S3714" s="3" t="s">
        <v>57</v>
      </c>
      <c r="T3714" s="3">
        <f>COUNTBLANK(shopping_behavior_updated[Customer ID])</f>
        <v>0</v>
      </c>
      <c r="U3714" s="3">
        <f>IF(IFERROR(VLOOKUP(shopping_behavior_updated[[#This Row],[Customer ID]],A3715:$A$3902,1,FALSE),0),1,0)</f>
        <v>0</v>
      </c>
    </row>
    <row r="3715" spans="1:21" x14ac:dyDescent="0.2">
      <c r="A3715" s="3">
        <v>3714</v>
      </c>
      <c r="B3715" s="3">
        <v>49</v>
      </c>
      <c r="C3715" s="3" t="s">
        <v>152</v>
      </c>
      <c r="D3715" s="3" t="s">
        <v>70</v>
      </c>
      <c r="E3715" s="3" t="s">
        <v>41</v>
      </c>
      <c r="F3715" s="3">
        <v>87</v>
      </c>
      <c r="G3715" s="3" t="s">
        <v>116</v>
      </c>
      <c r="H3715" s="3" t="s">
        <v>43</v>
      </c>
      <c r="I3715" s="3" t="s">
        <v>99</v>
      </c>
      <c r="J3715" s="3" t="s">
        <v>36</v>
      </c>
      <c r="K3715" s="3">
        <v>26</v>
      </c>
      <c r="L3715" s="3" t="s">
        <v>151</v>
      </c>
      <c r="M3715" s="3" t="str">
        <f>IF(shopping_behavior_updated[[#This Row],[Subscription Status]]="","desconocido",shopping_behavior_updated[[#This Row],[Subscription Status]])</f>
        <v>No</v>
      </c>
      <c r="N3715" s="3" t="s">
        <v>26</v>
      </c>
      <c r="O3715" s="3" t="s">
        <v>151</v>
      </c>
      <c r="P3715" s="3" t="s">
        <v>151</v>
      </c>
      <c r="Q3715" s="3">
        <v>31</v>
      </c>
      <c r="R3715" s="3" t="s">
        <v>85</v>
      </c>
      <c r="S3715" s="3" t="s">
        <v>96</v>
      </c>
      <c r="T3715" s="3">
        <f>COUNTBLANK(shopping_behavior_updated[Customer ID])</f>
        <v>0</v>
      </c>
      <c r="U3715" s="3">
        <f>IF(IFERROR(VLOOKUP(shopping_behavior_updated[[#This Row],[Customer ID]],A3716:$A$3902,1,FALSE),0),1,0)</f>
        <v>0</v>
      </c>
    </row>
    <row r="3716" spans="1:21" x14ac:dyDescent="0.2">
      <c r="A3716" s="3">
        <v>3715</v>
      </c>
      <c r="B3716" s="3">
        <v>18</v>
      </c>
      <c r="C3716" s="3" t="s">
        <v>152</v>
      </c>
      <c r="D3716" s="3" t="s">
        <v>123</v>
      </c>
      <c r="E3716" s="3" t="s">
        <v>66</v>
      </c>
      <c r="F3716" s="3">
        <v>31</v>
      </c>
      <c r="G3716" s="3" t="s">
        <v>83</v>
      </c>
      <c r="H3716" s="3" t="s">
        <v>35</v>
      </c>
      <c r="I3716" s="3" t="s">
        <v>99</v>
      </c>
      <c r="J3716" s="3" t="s">
        <v>24</v>
      </c>
      <c r="K3716" s="3">
        <v>39</v>
      </c>
      <c r="L3716" s="3" t="s">
        <v>151</v>
      </c>
      <c r="M3716" s="3" t="str">
        <f>IF(shopping_behavior_updated[[#This Row],[Subscription Status]]="","desconocido",shopping_behavior_updated[[#This Row],[Subscription Status]])</f>
        <v>No</v>
      </c>
      <c r="N3716" s="3" t="s">
        <v>26</v>
      </c>
      <c r="O3716" s="3" t="s">
        <v>151</v>
      </c>
      <c r="P3716" s="3" t="s">
        <v>151</v>
      </c>
      <c r="Q3716" s="3">
        <v>35</v>
      </c>
      <c r="R3716" s="3" t="s">
        <v>38</v>
      </c>
      <c r="S3716" s="3" t="s">
        <v>39</v>
      </c>
      <c r="T3716" s="3">
        <f>COUNTBLANK(shopping_behavior_updated[Customer ID])</f>
        <v>0</v>
      </c>
      <c r="U3716" s="3">
        <f>IF(IFERROR(VLOOKUP(shopping_behavior_updated[[#This Row],[Customer ID]],A3717:$A$3902,1,FALSE),0),1,0)</f>
        <v>0</v>
      </c>
    </row>
    <row r="3717" spans="1:21" x14ac:dyDescent="0.2">
      <c r="A3717" s="3">
        <v>3716</v>
      </c>
      <c r="B3717" s="3">
        <v>63</v>
      </c>
      <c r="C3717" s="3" t="s">
        <v>152</v>
      </c>
      <c r="D3717" s="3" t="s">
        <v>88</v>
      </c>
      <c r="E3717" s="3" t="s">
        <v>66</v>
      </c>
      <c r="F3717" s="3">
        <v>34</v>
      </c>
      <c r="G3717" s="3" t="s">
        <v>144</v>
      </c>
      <c r="H3717" s="3" t="s">
        <v>35</v>
      </c>
      <c r="I3717" s="3" t="s">
        <v>120</v>
      </c>
      <c r="J3717" s="3" t="s">
        <v>56</v>
      </c>
      <c r="K3717" s="3">
        <v>34</v>
      </c>
      <c r="L3717" s="3" t="s">
        <v>151</v>
      </c>
      <c r="M3717" s="3" t="str">
        <f>IF(shopping_behavior_updated[[#This Row],[Subscription Status]]="","desconocido",shopping_behavior_updated[[#This Row],[Subscription Status]])</f>
        <v>No</v>
      </c>
      <c r="N3717" s="3" t="s">
        <v>37</v>
      </c>
      <c r="O3717" s="3" t="s">
        <v>151</v>
      </c>
      <c r="P3717" s="3" t="s">
        <v>151</v>
      </c>
      <c r="Q3717" s="3">
        <v>2</v>
      </c>
      <c r="R3717" s="3" t="s">
        <v>74</v>
      </c>
      <c r="S3717" s="3" t="s">
        <v>87</v>
      </c>
      <c r="T3717" s="3">
        <f>COUNTBLANK(shopping_behavior_updated[Customer ID])</f>
        <v>0</v>
      </c>
      <c r="U3717" s="3">
        <f>IF(IFERROR(VLOOKUP(shopping_behavior_updated[[#This Row],[Customer ID]],A3718:$A$3902,1,FALSE),0),1,0)</f>
        <v>0</v>
      </c>
    </row>
    <row r="3718" spans="1:21" x14ac:dyDescent="0.2">
      <c r="A3718" s="3">
        <v>3717</v>
      </c>
      <c r="B3718" s="3">
        <v>57</v>
      </c>
      <c r="C3718" s="3" t="s">
        <v>152</v>
      </c>
      <c r="D3718" s="3" t="s">
        <v>54</v>
      </c>
      <c r="E3718" s="3" t="s">
        <v>20</v>
      </c>
      <c r="F3718" s="3">
        <v>53</v>
      </c>
      <c r="G3718" s="3" t="s">
        <v>128</v>
      </c>
      <c r="H3718" s="3" t="s">
        <v>43</v>
      </c>
      <c r="I3718" s="3" t="s">
        <v>60</v>
      </c>
      <c r="J3718" s="3" t="s">
        <v>56</v>
      </c>
      <c r="K3718" s="3">
        <v>34</v>
      </c>
      <c r="L3718" s="3" t="s">
        <v>151</v>
      </c>
      <c r="M3718" s="3" t="str">
        <f>IF(shopping_behavior_updated[[#This Row],[Subscription Status]]="","desconocido",shopping_behavior_updated[[#This Row],[Subscription Status]])</f>
        <v>No</v>
      </c>
      <c r="N3718" s="3" t="s">
        <v>44</v>
      </c>
      <c r="O3718" s="3" t="s">
        <v>151</v>
      </c>
      <c r="P3718" s="3" t="s">
        <v>151</v>
      </c>
      <c r="Q3718" s="3">
        <v>42</v>
      </c>
      <c r="R3718" s="3" t="s">
        <v>85</v>
      </c>
      <c r="S3718" s="3" t="s">
        <v>96</v>
      </c>
      <c r="T3718" s="3">
        <f>COUNTBLANK(shopping_behavior_updated[Customer ID])</f>
        <v>0</v>
      </c>
      <c r="U3718" s="3">
        <f>IF(IFERROR(VLOOKUP(shopping_behavior_updated[[#This Row],[Customer ID]],A3719:$A$3902,1,FALSE),0),1,0)</f>
        <v>0</v>
      </c>
    </row>
    <row r="3719" spans="1:21" x14ac:dyDescent="0.2">
      <c r="A3719" s="3">
        <v>3718</v>
      </c>
      <c r="B3719" s="3">
        <v>45</v>
      </c>
      <c r="C3719" s="3" t="s">
        <v>152</v>
      </c>
      <c r="D3719" s="3" t="s">
        <v>112</v>
      </c>
      <c r="E3719" s="3" t="s">
        <v>20</v>
      </c>
      <c r="F3719" s="3">
        <v>85</v>
      </c>
      <c r="G3719" s="3" t="s">
        <v>127</v>
      </c>
      <c r="H3719" s="3" t="s">
        <v>91</v>
      </c>
      <c r="I3719" s="3" t="s">
        <v>51</v>
      </c>
      <c r="J3719" s="3" t="s">
        <v>52</v>
      </c>
      <c r="K3719" s="3">
        <v>42</v>
      </c>
      <c r="L3719" s="3" t="s">
        <v>151</v>
      </c>
      <c r="M3719" s="3" t="str">
        <f>IF(shopping_behavior_updated[[#This Row],[Subscription Status]]="","desconocido",shopping_behavior_updated[[#This Row],[Subscription Status]])</f>
        <v>No</v>
      </c>
      <c r="N3719" s="3" t="s">
        <v>26</v>
      </c>
      <c r="O3719" s="3" t="s">
        <v>151</v>
      </c>
      <c r="P3719" s="3" t="s">
        <v>151</v>
      </c>
      <c r="Q3719" s="3">
        <v>47</v>
      </c>
      <c r="R3719" s="3" t="s">
        <v>74</v>
      </c>
      <c r="S3719" s="3" t="s">
        <v>96</v>
      </c>
      <c r="T3719" s="3">
        <f>COUNTBLANK(shopping_behavior_updated[Customer ID])</f>
        <v>0</v>
      </c>
      <c r="U3719" s="3">
        <f>IF(IFERROR(VLOOKUP(shopping_behavior_updated[[#This Row],[Customer ID]],A3720:$A$3902,1,FALSE),0),1,0)</f>
        <v>0</v>
      </c>
    </row>
    <row r="3720" spans="1:21" x14ac:dyDescent="0.2">
      <c r="A3720" s="3">
        <v>3719</v>
      </c>
      <c r="B3720" s="3">
        <v>36</v>
      </c>
      <c r="C3720" s="3" t="s">
        <v>152</v>
      </c>
      <c r="D3720" s="3" t="s">
        <v>94</v>
      </c>
      <c r="E3720" s="3" t="s">
        <v>20</v>
      </c>
      <c r="F3720" s="3">
        <v>50</v>
      </c>
      <c r="G3720" s="3" t="s">
        <v>121</v>
      </c>
      <c r="H3720" s="3" t="s">
        <v>22</v>
      </c>
      <c r="I3720" s="3" t="s">
        <v>47</v>
      </c>
      <c r="J3720" s="3" t="s">
        <v>56</v>
      </c>
      <c r="K3720" s="3">
        <v>29</v>
      </c>
      <c r="L3720" s="3" t="s">
        <v>151</v>
      </c>
      <c r="M3720" s="3" t="str">
        <f>IF(shopping_behavior_updated[[#This Row],[Subscription Status]]="","desconocido",shopping_behavior_updated[[#This Row],[Subscription Status]])</f>
        <v>No</v>
      </c>
      <c r="N3720" s="3" t="s">
        <v>53</v>
      </c>
      <c r="O3720" s="3" t="s">
        <v>151</v>
      </c>
      <c r="P3720" s="3" t="s">
        <v>151</v>
      </c>
      <c r="Q3720" s="3">
        <v>44</v>
      </c>
      <c r="R3720" s="3" t="s">
        <v>74</v>
      </c>
      <c r="S3720" s="3" t="s">
        <v>75</v>
      </c>
      <c r="T3720" s="3">
        <f>COUNTBLANK(shopping_behavior_updated[Customer ID])</f>
        <v>0</v>
      </c>
      <c r="U3720" s="3">
        <f>IF(IFERROR(VLOOKUP(shopping_behavior_updated[[#This Row],[Customer ID]],A3721:$A$3902,1,FALSE),0),1,0)</f>
        <v>0</v>
      </c>
    </row>
    <row r="3721" spans="1:21" x14ac:dyDescent="0.2">
      <c r="A3721" s="3">
        <v>3720</v>
      </c>
      <c r="B3721" s="3">
        <v>20</v>
      </c>
      <c r="C3721" s="3" t="s">
        <v>152</v>
      </c>
      <c r="D3721" s="3" t="s">
        <v>94</v>
      </c>
      <c r="E3721" s="3" t="s">
        <v>20</v>
      </c>
      <c r="F3721" s="3">
        <v>91</v>
      </c>
      <c r="G3721" s="3" t="s">
        <v>137</v>
      </c>
      <c r="H3721" s="3" t="s">
        <v>43</v>
      </c>
      <c r="I3721" s="3" t="s">
        <v>107</v>
      </c>
      <c r="J3721" s="3" t="s">
        <v>52</v>
      </c>
      <c r="K3721" s="3">
        <v>41</v>
      </c>
      <c r="L3721" s="3" t="s">
        <v>151</v>
      </c>
      <c r="M3721" s="3" t="str">
        <f>IF(shopping_behavior_updated[[#This Row],[Subscription Status]]="","desconocido",shopping_behavior_updated[[#This Row],[Subscription Status]])</f>
        <v>No</v>
      </c>
      <c r="N3721" s="3" t="s">
        <v>37</v>
      </c>
      <c r="O3721" s="3" t="s">
        <v>151</v>
      </c>
      <c r="P3721" s="3" t="s">
        <v>151</v>
      </c>
      <c r="Q3721" s="3">
        <v>8</v>
      </c>
      <c r="R3721" s="3" t="s">
        <v>74</v>
      </c>
      <c r="S3721" s="3" t="s">
        <v>96</v>
      </c>
      <c r="T3721" s="3">
        <f>COUNTBLANK(shopping_behavior_updated[Customer ID])</f>
        <v>0</v>
      </c>
      <c r="U3721" s="3">
        <f>IF(IFERROR(VLOOKUP(shopping_behavior_updated[[#This Row],[Customer ID]],A3722:$A$3902,1,FALSE),0),1,0)</f>
        <v>0</v>
      </c>
    </row>
    <row r="3722" spans="1:21" x14ac:dyDescent="0.2">
      <c r="A3722" s="3">
        <v>3721</v>
      </c>
      <c r="B3722" s="3">
        <v>21</v>
      </c>
      <c r="C3722" s="3" t="s">
        <v>152</v>
      </c>
      <c r="D3722" s="3" t="s">
        <v>123</v>
      </c>
      <c r="E3722" s="3" t="s">
        <v>66</v>
      </c>
      <c r="F3722" s="3">
        <v>56</v>
      </c>
      <c r="G3722" s="3" t="s">
        <v>130</v>
      </c>
      <c r="H3722" s="3" t="s">
        <v>43</v>
      </c>
      <c r="I3722" s="3" t="s">
        <v>99</v>
      </c>
      <c r="J3722" s="3" t="s">
        <v>56</v>
      </c>
      <c r="K3722" s="3">
        <v>36</v>
      </c>
      <c r="L3722" s="3" t="s">
        <v>151</v>
      </c>
      <c r="M3722" s="3" t="str">
        <f>IF(shopping_behavior_updated[[#This Row],[Subscription Status]]="","desconocido",shopping_behavior_updated[[#This Row],[Subscription Status]])</f>
        <v>No</v>
      </c>
      <c r="N3722" s="3" t="s">
        <v>37</v>
      </c>
      <c r="O3722" s="3" t="s">
        <v>151</v>
      </c>
      <c r="P3722" s="3" t="s">
        <v>151</v>
      </c>
      <c r="Q3722" s="3">
        <v>13</v>
      </c>
      <c r="R3722" s="3" t="s">
        <v>38</v>
      </c>
      <c r="S3722" s="3" t="s">
        <v>57</v>
      </c>
      <c r="T3722" s="3">
        <f>COUNTBLANK(shopping_behavior_updated[Customer ID])</f>
        <v>0</v>
      </c>
      <c r="U3722" s="3">
        <f>IF(IFERROR(VLOOKUP(shopping_behavior_updated[[#This Row],[Customer ID]],A3723:$A$3902,1,FALSE),0),1,0)</f>
        <v>0</v>
      </c>
    </row>
    <row r="3723" spans="1:21" x14ac:dyDescent="0.2">
      <c r="A3723" s="3">
        <v>3722</v>
      </c>
      <c r="B3723" s="3">
        <v>62</v>
      </c>
      <c r="C3723" s="3" t="s">
        <v>152</v>
      </c>
      <c r="D3723" s="3" t="s">
        <v>61</v>
      </c>
      <c r="E3723" s="3" t="s">
        <v>62</v>
      </c>
      <c r="F3723" s="3">
        <v>60</v>
      </c>
      <c r="G3723" s="3" t="s">
        <v>138</v>
      </c>
      <c r="H3723" s="3" t="s">
        <v>22</v>
      </c>
      <c r="I3723" s="3" t="s">
        <v>68</v>
      </c>
      <c r="J3723" s="3" t="s">
        <v>56</v>
      </c>
      <c r="K3723" s="3">
        <v>4</v>
      </c>
      <c r="L3723" s="3" t="s">
        <v>151</v>
      </c>
      <c r="M3723" s="3" t="str">
        <f>IF(shopping_behavior_updated[[#This Row],[Subscription Status]]="","desconocido",shopping_behavior_updated[[#This Row],[Subscription Status]])</f>
        <v>No</v>
      </c>
      <c r="N3723" s="3" t="s">
        <v>44</v>
      </c>
      <c r="O3723" s="3" t="s">
        <v>151</v>
      </c>
      <c r="P3723" s="3" t="s">
        <v>151</v>
      </c>
      <c r="Q3723" s="3">
        <v>10</v>
      </c>
      <c r="R3723" s="3" t="s">
        <v>32</v>
      </c>
      <c r="S3723" s="3" t="s">
        <v>48</v>
      </c>
      <c r="T3723" s="3">
        <f>COUNTBLANK(shopping_behavior_updated[Customer ID])</f>
        <v>0</v>
      </c>
      <c r="U3723" s="3">
        <f>IF(IFERROR(VLOOKUP(shopping_behavior_updated[[#This Row],[Customer ID]],A3724:$A$3902,1,FALSE),0),1,0)</f>
        <v>0</v>
      </c>
    </row>
    <row r="3724" spans="1:21" x14ac:dyDescent="0.2">
      <c r="A3724" s="3">
        <v>3723</v>
      </c>
      <c r="B3724" s="3">
        <v>23</v>
      </c>
      <c r="C3724" s="3" t="s">
        <v>152</v>
      </c>
      <c r="D3724" s="3" t="s">
        <v>101</v>
      </c>
      <c r="E3724" s="3" t="s">
        <v>62</v>
      </c>
      <c r="F3724" s="3">
        <v>34</v>
      </c>
      <c r="G3724" s="3" t="s">
        <v>21</v>
      </c>
      <c r="H3724" s="3" t="s">
        <v>91</v>
      </c>
      <c r="I3724" s="3" t="s">
        <v>133</v>
      </c>
      <c r="J3724" s="3" t="s">
        <v>56</v>
      </c>
      <c r="K3724" s="3">
        <v>4</v>
      </c>
      <c r="L3724" s="3" t="s">
        <v>151</v>
      </c>
      <c r="M3724" s="3" t="str">
        <f>IF(shopping_behavior_updated[[#This Row],[Subscription Status]]="","desconocido",shopping_behavior_updated[[#This Row],[Subscription Status]])</f>
        <v>No</v>
      </c>
      <c r="N3724" s="3" t="s">
        <v>53</v>
      </c>
      <c r="O3724" s="3" t="s">
        <v>151</v>
      </c>
      <c r="P3724" s="3" t="s">
        <v>151</v>
      </c>
      <c r="Q3724" s="3">
        <v>1</v>
      </c>
      <c r="R3724" s="3" t="s">
        <v>38</v>
      </c>
      <c r="S3724" s="3" t="s">
        <v>28</v>
      </c>
      <c r="T3724" s="3">
        <f>COUNTBLANK(shopping_behavior_updated[Customer ID])</f>
        <v>0</v>
      </c>
      <c r="U3724" s="3">
        <f>IF(IFERROR(VLOOKUP(shopping_behavior_updated[[#This Row],[Customer ID]],A3725:$A$3902,1,FALSE),0),1,0)</f>
        <v>0</v>
      </c>
    </row>
    <row r="3725" spans="1:21" x14ac:dyDescent="0.2">
      <c r="A3725" s="3">
        <v>3724</v>
      </c>
      <c r="B3725" s="3">
        <v>26</v>
      </c>
      <c r="C3725" s="3" t="s">
        <v>152</v>
      </c>
      <c r="D3725" s="3" t="s">
        <v>40</v>
      </c>
      <c r="E3725" s="3" t="s">
        <v>41</v>
      </c>
      <c r="F3725" s="3">
        <v>30</v>
      </c>
      <c r="G3725" s="3" t="s">
        <v>42</v>
      </c>
      <c r="H3725" s="3" t="s">
        <v>43</v>
      </c>
      <c r="I3725" s="3" t="s">
        <v>117</v>
      </c>
      <c r="J3725" s="3" t="s">
        <v>36</v>
      </c>
      <c r="K3725" s="3">
        <v>36</v>
      </c>
      <c r="L3725" s="3" t="s">
        <v>151</v>
      </c>
      <c r="M3725" s="3" t="str">
        <f>IF(shopping_behavior_updated[[#This Row],[Subscription Status]]="","desconocido",shopping_behavior_updated[[#This Row],[Subscription Status]])</f>
        <v>No</v>
      </c>
      <c r="N3725" s="3" t="s">
        <v>37</v>
      </c>
      <c r="O3725" s="3" t="s">
        <v>151</v>
      </c>
      <c r="P3725" s="3" t="s">
        <v>151</v>
      </c>
      <c r="Q3725" s="3">
        <v>1</v>
      </c>
      <c r="R3725" s="3" t="s">
        <v>85</v>
      </c>
      <c r="S3725" s="3" t="s">
        <v>87</v>
      </c>
      <c r="T3725" s="3">
        <f>COUNTBLANK(shopping_behavior_updated[Customer ID])</f>
        <v>0</v>
      </c>
      <c r="U3725" s="3">
        <f>IF(IFERROR(VLOOKUP(shopping_behavior_updated[[#This Row],[Customer ID]],A3726:$A$3902,1,FALSE),0),1,0)</f>
        <v>0</v>
      </c>
    </row>
    <row r="3726" spans="1:21" x14ac:dyDescent="0.2">
      <c r="A3726" s="3">
        <v>3725</v>
      </c>
      <c r="B3726" s="3">
        <v>30</v>
      </c>
      <c r="C3726" s="3" t="s">
        <v>152</v>
      </c>
      <c r="D3726" s="3" t="s">
        <v>142</v>
      </c>
      <c r="E3726" s="3" t="s">
        <v>66</v>
      </c>
      <c r="F3726" s="3">
        <v>71</v>
      </c>
      <c r="G3726" s="3" t="s">
        <v>111</v>
      </c>
      <c r="H3726" s="3" t="s">
        <v>22</v>
      </c>
      <c r="I3726" s="3" t="s">
        <v>95</v>
      </c>
      <c r="J3726" s="3" t="s">
        <v>24</v>
      </c>
      <c r="K3726" s="3">
        <v>31</v>
      </c>
      <c r="L3726" s="3" t="s">
        <v>151</v>
      </c>
      <c r="M3726" s="3" t="str">
        <f>IF(shopping_behavior_updated[[#This Row],[Subscription Status]]="","desconocido",shopping_behavior_updated[[#This Row],[Subscription Status]])</f>
        <v>No</v>
      </c>
      <c r="N3726" s="3" t="s">
        <v>26</v>
      </c>
      <c r="O3726" s="3" t="s">
        <v>151</v>
      </c>
      <c r="P3726" s="3" t="s">
        <v>151</v>
      </c>
      <c r="Q3726" s="3">
        <v>18</v>
      </c>
      <c r="R3726" s="3" t="s">
        <v>74</v>
      </c>
      <c r="S3726" s="3" t="s">
        <v>48</v>
      </c>
      <c r="T3726" s="3">
        <f>COUNTBLANK(shopping_behavior_updated[Customer ID])</f>
        <v>0</v>
      </c>
      <c r="U3726" s="3">
        <f>IF(IFERROR(VLOOKUP(shopping_behavior_updated[[#This Row],[Customer ID]],A3727:$A$3902,1,FALSE),0),1,0)</f>
        <v>0</v>
      </c>
    </row>
    <row r="3727" spans="1:21" x14ac:dyDescent="0.2">
      <c r="A3727" s="3">
        <v>3726</v>
      </c>
      <c r="B3727" s="3">
        <v>18</v>
      </c>
      <c r="C3727" s="3" t="s">
        <v>152</v>
      </c>
      <c r="D3727" s="3" t="s">
        <v>80</v>
      </c>
      <c r="E3727" s="3" t="s">
        <v>20</v>
      </c>
      <c r="F3727" s="3">
        <v>100</v>
      </c>
      <c r="G3727" s="3" t="s">
        <v>100</v>
      </c>
      <c r="H3727" s="3" t="s">
        <v>35</v>
      </c>
      <c r="I3727" s="3" t="s">
        <v>47</v>
      </c>
      <c r="J3727" s="3" t="s">
        <v>24</v>
      </c>
      <c r="K3727" s="3">
        <v>44</v>
      </c>
      <c r="L3727" s="3" t="s">
        <v>151</v>
      </c>
      <c r="M3727" s="3" t="str">
        <f>IF(shopping_behavior_updated[[#This Row],[Subscription Status]]="","desconocido",shopping_behavior_updated[[#This Row],[Subscription Status]])</f>
        <v>No</v>
      </c>
      <c r="N3727" s="3" t="s">
        <v>44</v>
      </c>
      <c r="O3727" s="3" t="s">
        <v>151</v>
      </c>
      <c r="P3727" s="3" t="s">
        <v>151</v>
      </c>
      <c r="Q3727" s="3">
        <v>2</v>
      </c>
      <c r="R3727" s="3" t="s">
        <v>45</v>
      </c>
      <c r="S3727" s="3" t="s">
        <v>48</v>
      </c>
      <c r="T3727" s="3">
        <f>COUNTBLANK(shopping_behavior_updated[Customer ID])</f>
        <v>0</v>
      </c>
      <c r="U3727" s="3">
        <f>IF(IFERROR(VLOOKUP(shopping_behavior_updated[[#This Row],[Customer ID]],A3728:$A$3902,1,FALSE),0),1,0)</f>
        <v>0</v>
      </c>
    </row>
    <row r="3728" spans="1:21" x14ac:dyDescent="0.2">
      <c r="A3728" s="3">
        <v>3727</v>
      </c>
      <c r="B3728" s="3">
        <v>47</v>
      </c>
      <c r="C3728" s="3" t="s">
        <v>152</v>
      </c>
      <c r="D3728" s="3" t="s">
        <v>132</v>
      </c>
      <c r="E3728" s="3" t="s">
        <v>66</v>
      </c>
      <c r="F3728" s="3">
        <v>85</v>
      </c>
      <c r="G3728" s="3" t="s">
        <v>134</v>
      </c>
      <c r="H3728" s="3" t="s">
        <v>91</v>
      </c>
      <c r="I3728" s="3" t="s">
        <v>120</v>
      </c>
      <c r="J3728" s="3" t="s">
        <v>56</v>
      </c>
      <c r="K3728" s="3">
        <v>43</v>
      </c>
      <c r="L3728" s="3" t="s">
        <v>151</v>
      </c>
      <c r="M3728" s="3" t="str">
        <f>IF(shopping_behavior_updated[[#This Row],[Subscription Status]]="","desconocido",shopping_behavior_updated[[#This Row],[Subscription Status]])</f>
        <v>No</v>
      </c>
      <c r="N3728" s="3" t="s">
        <v>44</v>
      </c>
      <c r="O3728" s="3" t="s">
        <v>151</v>
      </c>
      <c r="P3728" s="3" t="s">
        <v>151</v>
      </c>
      <c r="Q3728" s="3">
        <v>36</v>
      </c>
      <c r="R3728" s="3" t="s">
        <v>85</v>
      </c>
      <c r="S3728" s="3" t="s">
        <v>96</v>
      </c>
      <c r="T3728" s="3">
        <f>COUNTBLANK(shopping_behavior_updated[Customer ID])</f>
        <v>0</v>
      </c>
      <c r="U3728" s="3">
        <f>IF(IFERROR(VLOOKUP(shopping_behavior_updated[[#This Row],[Customer ID]],A3729:$A$3902,1,FALSE),0),1,0)</f>
        <v>0</v>
      </c>
    </row>
    <row r="3729" spans="1:21" x14ac:dyDescent="0.2">
      <c r="A3729" s="3">
        <v>3728</v>
      </c>
      <c r="B3729" s="3">
        <v>41</v>
      </c>
      <c r="C3729" s="3" t="s">
        <v>152</v>
      </c>
      <c r="D3729" s="3" t="s">
        <v>124</v>
      </c>
      <c r="E3729" s="3" t="s">
        <v>20</v>
      </c>
      <c r="F3729" s="3">
        <v>83</v>
      </c>
      <c r="G3729" s="3" t="s">
        <v>30</v>
      </c>
      <c r="H3729" s="3" t="s">
        <v>43</v>
      </c>
      <c r="I3729" s="3" t="s">
        <v>79</v>
      </c>
      <c r="J3729" s="3" t="s">
        <v>52</v>
      </c>
      <c r="K3729" s="3">
        <v>35</v>
      </c>
      <c r="L3729" s="3" t="s">
        <v>151</v>
      </c>
      <c r="M3729" s="3" t="str">
        <f>IF(shopping_behavior_updated[[#This Row],[Subscription Status]]="","desconocido",shopping_behavior_updated[[#This Row],[Subscription Status]])</f>
        <v>No</v>
      </c>
      <c r="N3729" s="3" t="s">
        <v>44</v>
      </c>
      <c r="O3729" s="3" t="s">
        <v>151</v>
      </c>
      <c r="P3729" s="3" t="s">
        <v>151</v>
      </c>
      <c r="Q3729" s="3">
        <v>17</v>
      </c>
      <c r="R3729" s="3" t="s">
        <v>85</v>
      </c>
      <c r="S3729" s="3" t="s">
        <v>75</v>
      </c>
      <c r="T3729" s="3">
        <f>COUNTBLANK(shopping_behavior_updated[Customer ID])</f>
        <v>0</v>
      </c>
      <c r="U3729" s="3">
        <f>IF(IFERROR(VLOOKUP(shopping_behavior_updated[[#This Row],[Customer ID]],A3730:$A$3902,1,FALSE),0),1,0)</f>
        <v>0</v>
      </c>
    </row>
    <row r="3730" spans="1:21" x14ac:dyDescent="0.2">
      <c r="A3730" s="3">
        <v>3729</v>
      </c>
      <c r="B3730" s="3">
        <v>62</v>
      </c>
      <c r="C3730" s="3" t="s">
        <v>152</v>
      </c>
      <c r="D3730" s="3" t="s">
        <v>101</v>
      </c>
      <c r="E3730" s="3" t="s">
        <v>62</v>
      </c>
      <c r="F3730" s="3">
        <v>31</v>
      </c>
      <c r="G3730" s="3" t="s">
        <v>128</v>
      </c>
      <c r="H3730" s="3" t="s">
        <v>22</v>
      </c>
      <c r="I3730" s="3" t="s">
        <v>107</v>
      </c>
      <c r="J3730" s="3" t="s">
        <v>24</v>
      </c>
      <c r="K3730" s="3">
        <v>3</v>
      </c>
      <c r="L3730" s="3" t="s">
        <v>151</v>
      </c>
      <c r="M3730" s="3" t="str">
        <f>IF(shopping_behavior_updated[[#This Row],[Subscription Status]]="","desconocido",shopping_behavior_updated[[#This Row],[Subscription Status]])</f>
        <v>No</v>
      </c>
      <c r="N3730" s="3" t="s">
        <v>53</v>
      </c>
      <c r="O3730" s="3" t="s">
        <v>151</v>
      </c>
      <c r="P3730" s="3" t="s">
        <v>151</v>
      </c>
      <c r="Q3730" s="3">
        <v>1</v>
      </c>
      <c r="R3730" s="3" t="s">
        <v>85</v>
      </c>
      <c r="S3730" s="3" t="s">
        <v>48</v>
      </c>
      <c r="T3730" s="3">
        <f>COUNTBLANK(shopping_behavior_updated[Customer ID])</f>
        <v>0</v>
      </c>
      <c r="U3730" s="3">
        <f>IF(IFERROR(VLOOKUP(shopping_behavior_updated[[#This Row],[Customer ID]],A3731:$A$3902,1,FALSE),0),1,0)</f>
        <v>0</v>
      </c>
    </row>
    <row r="3731" spans="1:21" x14ac:dyDescent="0.2">
      <c r="A3731" s="3">
        <v>3730</v>
      </c>
      <c r="B3731" s="3">
        <v>28</v>
      </c>
      <c r="C3731" s="3" t="s">
        <v>152</v>
      </c>
      <c r="D3731" s="3" t="s">
        <v>136</v>
      </c>
      <c r="E3731" s="3" t="s">
        <v>41</v>
      </c>
      <c r="F3731" s="3">
        <v>82</v>
      </c>
      <c r="G3731" s="3" t="s">
        <v>42</v>
      </c>
      <c r="H3731" s="3" t="s">
        <v>43</v>
      </c>
      <c r="I3731" s="3" t="s">
        <v>84</v>
      </c>
      <c r="J3731" s="3" t="s">
        <v>36</v>
      </c>
      <c r="K3731" s="3">
        <v>47</v>
      </c>
      <c r="L3731" s="3" t="s">
        <v>151</v>
      </c>
      <c r="M3731" s="3" t="str">
        <f>IF(shopping_behavior_updated[[#This Row],[Subscription Status]]="","desconocido",shopping_behavior_updated[[#This Row],[Subscription Status]])</f>
        <v>No</v>
      </c>
      <c r="N3731" s="3" t="s">
        <v>69</v>
      </c>
      <c r="O3731" s="3" t="s">
        <v>151</v>
      </c>
      <c r="P3731" s="3" t="s">
        <v>151</v>
      </c>
      <c r="Q3731" s="3">
        <v>50</v>
      </c>
      <c r="R3731" s="3" t="s">
        <v>32</v>
      </c>
      <c r="S3731" s="3" t="s">
        <v>57</v>
      </c>
      <c r="T3731" s="3">
        <f>COUNTBLANK(shopping_behavior_updated[Customer ID])</f>
        <v>0</v>
      </c>
      <c r="U3731" s="3">
        <f>IF(IFERROR(VLOOKUP(shopping_behavior_updated[[#This Row],[Customer ID]],A3732:$A$3902,1,FALSE),0),1,0)</f>
        <v>0</v>
      </c>
    </row>
    <row r="3732" spans="1:21" x14ac:dyDescent="0.2">
      <c r="A3732" s="3">
        <v>3731</v>
      </c>
      <c r="B3732" s="3">
        <v>46</v>
      </c>
      <c r="C3732" s="3" t="s">
        <v>152</v>
      </c>
      <c r="D3732" s="3" t="s">
        <v>54</v>
      </c>
      <c r="E3732" s="3" t="s">
        <v>20</v>
      </c>
      <c r="F3732" s="3">
        <v>79</v>
      </c>
      <c r="G3732" s="3" t="s">
        <v>102</v>
      </c>
      <c r="H3732" s="3" t="s">
        <v>43</v>
      </c>
      <c r="I3732" s="3" t="s">
        <v>84</v>
      </c>
      <c r="J3732" s="3" t="s">
        <v>52</v>
      </c>
      <c r="K3732" s="3">
        <v>25</v>
      </c>
      <c r="L3732" s="3" t="s">
        <v>151</v>
      </c>
      <c r="M3732" s="3" t="str">
        <f>IF(shopping_behavior_updated[[#This Row],[Subscription Status]]="","desconocido",shopping_behavior_updated[[#This Row],[Subscription Status]])</f>
        <v>No</v>
      </c>
      <c r="N3732" s="3" t="s">
        <v>69</v>
      </c>
      <c r="O3732" s="3" t="s">
        <v>151</v>
      </c>
      <c r="P3732" s="3" t="s">
        <v>151</v>
      </c>
      <c r="Q3732" s="3">
        <v>3</v>
      </c>
      <c r="R3732" s="3" t="s">
        <v>38</v>
      </c>
      <c r="S3732" s="3" t="s">
        <v>75</v>
      </c>
      <c r="T3732" s="3">
        <f>COUNTBLANK(shopping_behavior_updated[Customer ID])</f>
        <v>0</v>
      </c>
      <c r="U3732" s="3">
        <f>IF(IFERROR(VLOOKUP(shopping_behavior_updated[[#This Row],[Customer ID]],A3733:$A$3902,1,FALSE),0),1,0)</f>
        <v>0</v>
      </c>
    </row>
    <row r="3733" spans="1:21" x14ac:dyDescent="0.2">
      <c r="A3733" s="3">
        <v>3732</v>
      </c>
      <c r="B3733" s="3">
        <v>54</v>
      </c>
      <c r="C3733" s="3" t="s">
        <v>152</v>
      </c>
      <c r="D3733" s="3" t="s">
        <v>123</v>
      </c>
      <c r="E3733" s="3" t="s">
        <v>66</v>
      </c>
      <c r="F3733" s="3">
        <v>62</v>
      </c>
      <c r="G3733" s="3" t="s">
        <v>63</v>
      </c>
      <c r="H3733" s="3" t="s">
        <v>43</v>
      </c>
      <c r="I3733" s="3" t="s">
        <v>92</v>
      </c>
      <c r="J3733" s="3" t="s">
        <v>36</v>
      </c>
      <c r="K3733" s="3">
        <v>31</v>
      </c>
      <c r="L3733" s="3" t="s">
        <v>151</v>
      </c>
      <c r="M3733" s="3" t="str">
        <f>IF(shopping_behavior_updated[[#This Row],[Subscription Status]]="","desconocido",shopping_behavior_updated[[#This Row],[Subscription Status]])</f>
        <v>No</v>
      </c>
      <c r="N3733" s="3" t="s">
        <v>69</v>
      </c>
      <c r="O3733" s="3" t="s">
        <v>151</v>
      </c>
      <c r="P3733" s="3" t="s">
        <v>151</v>
      </c>
      <c r="Q3733" s="3">
        <v>45</v>
      </c>
      <c r="R3733" s="3" t="s">
        <v>45</v>
      </c>
      <c r="S3733" s="3" t="s">
        <v>57</v>
      </c>
      <c r="T3733" s="3">
        <f>COUNTBLANK(shopping_behavior_updated[Customer ID])</f>
        <v>0</v>
      </c>
      <c r="U3733" s="3">
        <f>IF(IFERROR(VLOOKUP(shopping_behavior_updated[[#This Row],[Customer ID]],A3734:$A$3902,1,FALSE),0),1,0)</f>
        <v>0</v>
      </c>
    </row>
    <row r="3734" spans="1:21" x14ac:dyDescent="0.2">
      <c r="A3734" s="3">
        <v>3733</v>
      </c>
      <c r="B3734" s="3">
        <v>36</v>
      </c>
      <c r="C3734" s="3" t="s">
        <v>152</v>
      </c>
      <c r="D3734" s="3" t="s">
        <v>70</v>
      </c>
      <c r="E3734" s="3" t="s">
        <v>41</v>
      </c>
      <c r="F3734" s="3">
        <v>92</v>
      </c>
      <c r="G3734" s="3" t="s">
        <v>115</v>
      </c>
      <c r="H3734" s="3" t="s">
        <v>22</v>
      </c>
      <c r="I3734" s="3" t="s">
        <v>68</v>
      </c>
      <c r="J3734" s="3" t="s">
        <v>36</v>
      </c>
      <c r="K3734" s="3">
        <v>33</v>
      </c>
      <c r="L3734" s="3" t="s">
        <v>151</v>
      </c>
      <c r="M3734" s="3" t="str">
        <f>IF(shopping_behavior_updated[[#This Row],[Subscription Status]]="","desconocido",shopping_behavior_updated[[#This Row],[Subscription Status]])</f>
        <v>No</v>
      </c>
      <c r="N3734" s="3" t="s">
        <v>37</v>
      </c>
      <c r="O3734" s="3" t="s">
        <v>151</v>
      </c>
      <c r="P3734" s="3" t="s">
        <v>151</v>
      </c>
      <c r="Q3734" s="3">
        <v>28</v>
      </c>
      <c r="R3734" s="3" t="s">
        <v>45</v>
      </c>
      <c r="S3734" s="3" t="s">
        <v>48</v>
      </c>
      <c r="T3734" s="3">
        <f>COUNTBLANK(shopping_behavior_updated[Customer ID])</f>
        <v>0</v>
      </c>
      <c r="U3734" s="3">
        <f>IF(IFERROR(VLOOKUP(shopping_behavior_updated[[#This Row],[Customer ID]],A3735:$A$3902,1,FALSE),0),1,0)</f>
        <v>0</v>
      </c>
    </row>
    <row r="3735" spans="1:21" x14ac:dyDescent="0.2">
      <c r="A3735" s="3">
        <v>3734</v>
      </c>
      <c r="B3735" s="3">
        <v>25</v>
      </c>
      <c r="C3735" s="3" t="s">
        <v>152</v>
      </c>
      <c r="D3735" s="3" t="s">
        <v>124</v>
      </c>
      <c r="E3735" s="3" t="s">
        <v>20</v>
      </c>
      <c r="F3735" s="3">
        <v>58</v>
      </c>
      <c r="G3735" s="3" t="s">
        <v>114</v>
      </c>
      <c r="H3735" s="3" t="s">
        <v>43</v>
      </c>
      <c r="I3735" s="3" t="s">
        <v>31</v>
      </c>
      <c r="J3735" s="3" t="s">
        <v>56</v>
      </c>
      <c r="K3735" s="3">
        <v>47</v>
      </c>
      <c r="L3735" s="3" t="s">
        <v>151</v>
      </c>
      <c r="M3735" s="3" t="str">
        <f>IF(shopping_behavior_updated[[#This Row],[Subscription Status]]="","desconocido",shopping_behavior_updated[[#This Row],[Subscription Status]])</f>
        <v>No</v>
      </c>
      <c r="N3735" s="3" t="s">
        <v>44</v>
      </c>
      <c r="O3735" s="3" t="s">
        <v>151</v>
      </c>
      <c r="P3735" s="3" t="s">
        <v>151</v>
      </c>
      <c r="Q3735" s="3">
        <v>6</v>
      </c>
      <c r="R3735" s="3" t="s">
        <v>85</v>
      </c>
      <c r="S3735" s="3" t="s">
        <v>96</v>
      </c>
      <c r="T3735" s="3">
        <f>COUNTBLANK(shopping_behavior_updated[Customer ID])</f>
        <v>0</v>
      </c>
      <c r="U3735" s="3">
        <f>IF(IFERROR(VLOOKUP(shopping_behavior_updated[[#This Row],[Customer ID]],A3736:$A$3902,1,FALSE),0),1,0)</f>
        <v>0</v>
      </c>
    </row>
    <row r="3736" spans="1:21" x14ac:dyDescent="0.2">
      <c r="A3736" s="3">
        <v>3735</v>
      </c>
      <c r="B3736" s="3">
        <v>38</v>
      </c>
      <c r="C3736" s="3" t="s">
        <v>152</v>
      </c>
      <c r="D3736" s="3" t="s">
        <v>103</v>
      </c>
      <c r="E3736" s="3" t="s">
        <v>20</v>
      </c>
      <c r="F3736" s="3">
        <v>88</v>
      </c>
      <c r="G3736" s="3" t="s">
        <v>98</v>
      </c>
      <c r="H3736" s="3" t="s">
        <v>43</v>
      </c>
      <c r="I3736" s="3" t="s">
        <v>117</v>
      </c>
      <c r="J3736" s="3" t="s">
        <v>36</v>
      </c>
      <c r="K3736" s="3">
        <v>34</v>
      </c>
      <c r="L3736" s="3" t="s">
        <v>151</v>
      </c>
      <c r="M3736" s="3" t="str">
        <f>IF(shopping_behavior_updated[[#This Row],[Subscription Status]]="","desconocido",shopping_behavior_updated[[#This Row],[Subscription Status]])</f>
        <v>No</v>
      </c>
      <c r="N3736" s="3" t="s">
        <v>44</v>
      </c>
      <c r="O3736" s="3" t="s">
        <v>151</v>
      </c>
      <c r="P3736" s="3" t="s">
        <v>151</v>
      </c>
      <c r="Q3736" s="3">
        <v>33</v>
      </c>
      <c r="R3736" s="3" t="s">
        <v>85</v>
      </c>
      <c r="S3736" s="3" t="s">
        <v>96</v>
      </c>
      <c r="T3736" s="3">
        <f>COUNTBLANK(shopping_behavior_updated[Customer ID])</f>
        <v>0</v>
      </c>
      <c r="U3736" s="3">
        <f>IF(IFERROR(VLOOKUP(shopping_behavior_updated[[#This Row],[Customer ID]],A3737:$A$3902,1,FALSE),0),1,0)</f>
        <v>0</v>
      </c>
    </row>
    <row r="3737" spans="1:21" x14ac:dyDescent="0.2">
      <c r="A3737" s="3">
        <v>3736</v>
      </c>
      <c r="B3737" s="3">
        <v>38</v>
      </c>
      <c r="C3737" s="3" t="s">
        <v>152</v>
      </c>
      <c r="D3737" s="3" t="s">
        <v>40</v>
      </c>
      <c r="E3737" s="3" t="s">
        <v>41</v>
      </c>
      <c r="F3737" s="3">
        <v>44</v>
      </c>
      <c r="G3737" s="3" t="s">
        <v>34</v>
      </c>
      <c r="H3737" s="3" t="s">
        <v>22</v>
      </c>
      <c r="I3737" s="3" t="s">
        <v>120</v>
      </c>
      <c r="J3737" s="3" t="s">
        <v>36</v>
      </c>
      <c r="K3737" s="3">
        <v>31</v>
      </c>
      <c r="L3737" s="3" t="s">
        <v>151</v>
      </c>
      <c r="M3737" s="3" t="str">
        <f>IF(shopping_behavior_updated[[#This Row],[Subscription Status]]="","desconocido",shopping_behavior_updated[[#This Row],[Subscription Status]])</f>
        <v>No</v>
      </c>
      <c r="N3737" s="3" t="s">
        <v>69</v>
      </c>
      <c r="O3737" s="3" t="s">
        <v>151</v>
      </c>
      <c r="P3737" s="3" t="s">
        <v>151</v>
      </c>
      <c r="Q3737" s="3">
        <v>29</v>
      </c>
      <c r="R3737" s="3" t="s">
        <v>45</v>
      </c>
      <c r="S3737" s="3" t="s">
        <v>48</v>
      </c>
      <c r="T3737" s="3">
        <f>COUNTBLANK(shopping_behavior_updated[Customer ID])</f>
        <v>0</v>
      </c>
      <c r="U3737" s="3">
        <f>IF(IFERROR(VLOOKUP(shopping_behavior_updated[[#This Row],[Customer ID]],A3738:$A$3902,1,FALSE),0),1,0)</f>
        <v>0</v>
      </c>
    </row>
    <row r="3738" spans="1:21" x14ac:dyDescent="0.2">
      <c r="A3738" s="3">
        <v>3737</v>
      </c>
      <c r="B3738" s="3">
        <v>42</v>
      </c>
      <c r="C3738" s="3" t="s">
        <v>152</v>
      </c>
      <c r="D3738" s="3" t="s">
        <v>33</v>
      </c>
      <c r="E3738" s="3" t="s">
        <v>20</v>
      </c>
      <c r="F3738" s="3">
        <v>56</v>
      </c>
      <c r="G3738" s="3" t="s">
        <v>134</v>
      </c>
      <c r="H3738" s="3" t="s">
        <v>43</v>
      </c>
      <c r="I3738" s="3" t="s">
        <v>107</v>
      </c>
      <c r="J3738" s="3" t="s">
        <v>36</v>
      </c>
      <c r="K3738" s="3">
        <v>46</v>
      </c>
      <c r="L3738" s="3" t="s">
        <v>151</v>
      </c>
      <c r="M3738" s="3" t="str">
        <f>IF(shopping_behavior_updated[[#This Row],[Subscription Status]]="","desconocido",shopping_behavior_updated[[#This Row],[Subscription Status]])</f>
        <v>No</v>
      </c>
      <c r="N3738" s="3" t="s">
        <v>73</v>
      </c>
      <c r="O3738" s="3" t="s">
        <v>151</v>
      </c>
      <c r="P3738" s="3" t="s">
        <v>151</v>
      </c>
      <c r="Q3738" s="3">
        <v>2</v>
      </c>
      <c r="R3738" s="3" t="s">
        <v>45</v>
      </c>
      <c r="S3738" s="3" t="s">
        <v>96</v>
      </c>
      <c r="T3738" s="3">
        <f>COUNTBLANK(shopping_behavior_updated[Customer ID])</f>
        <v>0</v>
      </c>
      <c r="U3738" s="3">
        <f>IF(IFERROR(VLOOKUP(shopping_behavior_updated[[#This Row],[Customer ID]],A3739:$A$3902,1,FALSE),0),1,0)</f>
        <v>0</v>
      </c>
    </row>
    <row r="3739" spans="1:21" x14ac:dyDescent="0.2">
      <c r="A3739" s="3">
        <v>3738</v>
      </c>
      <c r="B3739" s="3">
        <v>19</v>
      </c>
      <c r="C3739" s="3" t="s">
        <v>152</v>
      </c>
      <c r="D3739" s="3" t="s">
        <v>105</v>
      </c>
      <c r="E3739" s="3" t="s">
        <v>66</v>
      </c>
      <c r="F3739" s="3">
        <v>23</v>
      </c>
      <c r="G3739" s="3" t="s">
        <v>21</v>
      </c>
      <c r="H3739" s="3" t="s">
        <v>35</v>
      </c>
      <c r="I3739" s="3" t="s">
        <v>31</v>
      </c>
      <c r="J3739" s="3" t="s">
        <v>24</v>
      </c>
      <c r="K3739" s="3">
        <v>49</v>
      </c>
      <c r="L3739" s="3" t="s">
        <v>151</v>
      </c>
      <c r="M3739" s="3" t="str">
        <f>IF(shopping_behavior_updated[[#This Row],[Subscription Status]]="","desconocido",shopping_behavior_updated[[#This Row],[Subscription Status]])</f>
        <v>No</v>
      </c>
      <c r="N3739" s="3" t="s">
        <v>37</v>
      </c>
      <c r="O3739" s="3" t="s">
        <v>151</v>
      </c>
      <c r="P3739" s="3" t="s">
        <v>151</v>
      </c>
      <c r="Q3739" s="3">
        <v>43</v>
      </c>
      <c r="R3739" s="3" t="s">
        <v>45</v>
      </c>
      <c r="S3739" s="3" t="s">
        <v>75</v>
      </c>
      <c r="T3739" s="3">
        <f>COUNTBLANK(shopping_behavior_updated[Customer ID])</f>
        <v>0</v>
      </c>
      <c r="U3739" s="3">
        <f>IF(IFERROR(VLOOKUP(shopping_behavior_updated[[#This Row],[Customer ID]],A3740:$A$3902,1,FALSE),0),1,0)</f>
        <v>0</v>
      </c>
    </row>
    <row r="3740" spans="1:21" x14ac:dyDescent="0.2">
      <c r="A3740" s="3">
        <v>3739</v>
      </c>
      <c r="B3740" s="3">
        <v>34</v>
      </c>
      <c r="C3740" s="3" t="s">
        <v>152</v>
      </c>
      <c r="D3740" s="3" t="s">
        <v>58</v>
      </c>
      <c r="E3740" s="3" t="s">
        <v>20</v>
      </c>
      <c r="F3740" s="3">
        <v>45</v>
      </c>
      <c r="G3740" s="3" t="s">
        <v>78</v>
      </c>
      <c r="H3740" s="3" t="s">
        <v>43</v>
      </c>
      <c r="I3740" s="3" t="s">
        <v>109</v>
      </c>
      <c r="J3740" s="3" t="s">
        <v>36</v>
      </c>
      <c r="K3740" s="3">
        <v>27</v>
      </c>
      <c r="L3740" s="3" t="s">
        <v>151</v>
      </c>
      <c r="M3740" s="3" t="str">
        <f>IF(shopping_behavior_updated[[#This Row],[Subscription Status]]="","desconocido",shopping_behavior_updated[[#This Row],[Subscription Status]])</f>
        <v>No</v>
      </c>
      <c r="N3740" s="3" t="s">
        <v>37</v>
      </c>
      <c r="O3740" s="3" t="s">
        <v>151</v>
      </c>
      <c r="P3740" s="3" t="s">
        <v>151</v>
      </c>
      <c r="Q3740" s="3">
        <v>48</v>
      </c>
      <c r="R3740" s="3" t="s">
        <v>32</v>
      </c>
      <c r="S3740" s="3" t="s">
        <v>28</v>
      </c>
      <c r="T3740" s="3">
        <f>COUNTBLANK(shopping_behavior_updated[Customer ID])</f>
        <v>0</v>
      </c>
      <c r="U3740" s="3">
        <f>IF(IFERROR(VLOOKUP(shopping_behavior_updated[[#This Row],[Customer ID]],A3741:$A$3902,1,FALSE),0),1,0)</f>
        <v>0</v>
      </c>
    </row>
    <row r="3741" spans="1:21" x14ac:dyDescent="0.2">
      <c r="A3741" s="3">
        <v>3740</v>
      </c>
      <c r="B3741" s="3">
        <v>38</v>
      </c>
      <c r="C3741" s="3" t="s">
        <v>152</v>
      </c>
      <c r="D3741" s="3" t="s">
        <v>88</v>
      </c>
      <c r="E3741" s="3" t="s">
        <v>66</v>
      </c>
      <c r="F3741" s="3">
        <v>31</v>
      </c>
      <c r="G3741" s="3" t="s">
        <v>134</v>
      </c>
      <c r="H3741" s="3" t="s">
        <v>43</v>
      </c>
      <c r="I3741" s="3" t="s">
        <v>77</v>
      </c>
      <c r="J3741" s="3" t="s">
        <v>56</v>
      </c>
      <c r="K3741" s="3">
        <v>42</v>
      </c>
      <c r="L3741" s="3" t="s">
        <v>151</v>
      </c>
      <c r="M3741" s="3" t="str">
        <f>IF(shopping_behavior_updated[[#This Row],[Subscription Status]]="","desconocido",shopping_behavior_updated[[#This Row],[Subscription Status]])</f>
        <v>No</v>
      </c>
      <c r="N3741" s="3" t="s">
        <v>37</v>
      </c>
      <c r="O3741" s="3" t="s">
        <v>151</v>
      </c>
      <c r="P3741" s="3" t="s">
        <v>151</v>
      </c>
      <c r="Q3741" s="3">
        <v>43</v>
      </c>
      <c r="R3741" s="3" t="s">
        <v>38</v>
      </c>
      <c r="S3741" s="3" t="s">
        <v>39</v>
      </c>
      <c r="T3741" s="3">
        <f>COUNTBLANK(shopping_behavior_updated[Customer ID])</f>
        <v>0</v>
      </c>
      <c r="U3741" s="3">
        <f>IF(IFERROR(VLOOKUP(shopping_behavior_updated[[#This Row],[Customer ID]],A3742:$A$3902,1,FALSE),0),1,0)</f>
        <v>0</v>
      </c>
    </row>
    <row r="3742" spans="1:21" x14ac:dyDescent="0.2">
      <c r="A3742" s="3">
        <v>3741</v>
      </c>
      <c r="B3742" s="3">
        <v>42</v>
      </c>
      <c r="C3742" s="3" t="s">
        <v>152</v>
      </c>
      <c r="D3742" s="3" t="s">
        <v>94</v>
      </c>
      <c r="E3742" s="3" t="s">
        <v>20</v>
      </c>
      <c r="F3742" s="3">
        <v>96</v>
      </c>
      <c r="G3742" s="3" t="s">
        <v>140</v>
      </c>
      <c r="H3742" s="3" t="s">
        <v>43</v>
      </c>
      <c r="I3742" s="3" t="s">
        <v>64</v>
      </c>
      <c r="J3742" s="3" t="s">
        <v>52</v>
      </c>
      <c r="K3742" s="3">
        <v>26</v>
      </c>
      <c r="L3742" s="3" t="s">
        <v>151</v>
      </c>
      <c r="M3742" s="3" t="str">
        <f>IF(shopping_behavior_updated[[#This Row],[Subscription Status]]="","desconocido",shopping_behavior_updated[[#This Row],[Subscription Status]])</f>
        <v>No</v>
      </c>
      <c r="N3742" s="3" t="s">
        <v>73</v>
      </c>
      <c r="O3742" s="3" t="s">
        <v>151</v>
      </c>
      <c r="P3742" s="3" t="s">
        <v>151</v>
      </c>
      <c r="Q3742" s="3">
        <v>26</v>
      </c>
      <c r="R3742" s="3" t="s">
        <v>85</v>
      </c>
      <c r="S3742" s="3" t="s">
        <v>75</v>
      </c>
      <c r="T3742" s="3">
        <f>COUNTBLANK(shopping_behavior_updated[Customer ID])</f>
        <v>0</v>
      </c>
      <c r="U3742" s="3">
        <f>IF(IFERROR(VLOOKUP(shopping_behavior_updated[[#This Row],[Customer ID]],A3743:$A$3902,1,FALSE),0),1,0)</f>
        <v>0</v>
      </c>
    </row>
    <row r="3743" spans="1:21" x14ac:dyDescent="0.2">
      <c r="A3743" s="3">
        <v>3742</v>
      </c>
      <c r="B3743" s="3">
        <v>58</v>
      </c>
      <c r="C3743" s="3" t="s">
        <v>152</v>
      </c>
      <c r="D3743" s="3" t="s">
        <v>54</v>
      </c>
      <c r="E3743" s="3" t="s">
        <v>20</v>
      </c>
      <c r="F3743" s="3">
        <v>96</v>
      </c>
      <c r="G3743" s="3" t="s">
        <v>116</v>
      </c>
      <c r="H3743" s="3" t="s">
        <v>43</v>
      </c>
      <c r="I3743" s="3" t="s">
        <v>72</v>
      </c>
      <c r="J3743" s="3" t="s">
        <v>36</v>
      </c>
      <c r="K3743" s="3">
        <v>32</v>
      </c>
      <c r="L3743" s="3" t="s">
        <v>151</v>
      </c>
      <c r="M3743" s="3" t="str">
        <f>IF(shopping_behavior_updated[[#This Row],[Subscription Status]]="","desconocido",shopping_behavior_updated[[#This Row],[Subscription Status]])</f>
        <v>No</v>
      </c>
      <c r="N3743" s="3" t="s">
        <v>69</v>
      </c>
      <c r="O3743" s="3" t="s">
        <v>151</v>
      </c>
      <c r="P3743" s="3" t="s">
        <v>151</v>
      </c>
      <c r="Q3743" s="3">
        <v>26</v>
      </c>
      <c r="R3743" s="3" t="s">
        <v>85</v>
      </c>
      <c r="S3743" s="3" t="s">
        <v>75</v>
      </c>
      <c r="T3743" s="3">
        <f>COUNTBLANK(shopping_behavior_updated[Customer ID])</f>
        <v>0</v>
      </c>
      <c r="U3743" s="3">
        <f>IF(IFERROR(VLOOKUP(shopping_behavior_updated[[#This Row],[Customer ID]],A3744:$A$3902,1,FALSE),0),1,0)</f>
        <v>0</v>
      </c>
    </row>
    <row r="3744" spans="1:21" x14ac:dyDescent="0.2">
      <c r="A3744" s="3">
        <v>3743</v>
      </c>
      <c r="B3744" s="3">
        <v>56</v>
      </c>
      <c r="C3744" s="3" t="s">
        <v>152</v>
      </c>
      <c r="D3744" s="3" t="s">
        <v>54</v>
      </c>
      <c r="E3744" s="3" t="s">
        <v>20</v>
      </c>
      <c r="F3744" s="3">
        <v>80</v>
      </c>
      <c r="G3744" s="3" t="s">
        <v>127</v>
      </c>
      <c r="H3744" s="3" t="s">
        <v>43</v>
      </c>
      <c r="I3744" s="3" t="s">
        <v>23</v>
      </c>
      <c r="J3744" s="3" t="s">
        <v>56</v>
      </c>
      <c r="K3744" s="3">
        <v>44</v>
      </c>
      <c r="L3744" s="3" t="s">
        <v>151</v>
      </c>
      <c r="M3744" s="3" t="str">
        <f>IF(shopping_behavior_updated[[#This Row],[Subscription Status]]="","desconocido",shopping_behavior_updated[[#This Row],[Subscription Status]])</f>
        <v>No</v>
      </c>
      <c r="N3744" s="3" t="s">
        <v>53</v>
      </c>
      <c r="O3744" s="3" t="s">
        <v>151</v>
      </c>
      <c r="P3744" s="3" t="s">
        <v>151</v>
      </c>
      <c r="Q3744" s="3">
        <v>50</v>
      </c>
      <c r="R3744" s="3" t="s">
        <v>38</v>
      </c>
      <c r="S3744" s="3" t="s">
        <v>75</v>
      </c>
      <c r="T3744" s="3">
        <f>COUNTBLANK(shopping_behavior_updated[Customer ID])</f>
        <v>0</v>
      </c>
      <c r="U3744" s="3">
        <f>IF(IFERROR(VLOOKUP(shopping_behavior_updated[[#This Row],[Customer ID]],A3745:$A$3902,1,FALSE),0),1,0)</f>
        <v>0</v>
      </c>
    </row>
    <row r="3745" spans="1:21" x14ac:dyDescent="0.2">
      <c r="A3745" s="3">
        <v>3744</v>
      </c>
      <c r="B3745" s="3">
        <v>62</v>
      </c>
      <c r="C3745" s="3" t="s">
        <v>152</v>
      </c>
      <c r="D3745" s="3" t="s">
        <v>94</v>
      </c>
      <c r="E3745" s="3" t="s">
        <v>20</v>
      </c>
      <c r="F3745" s="3">
        <v>28</v>
      </c>
      <c r="G3745" s="3" t="s">
        <v>134</v>
      </c>
      <c r="H3745" s="3" t="s">
        <v>22</v>
      </c>
      <c r="I3745" s="3" t="s">
        <v>108</v>
      </c>
      <c r="J3745" s="3" t="s">
        <v>56</v>
      </c>
      <c r="K3745" s="3">
        <v>36</v>
      </c>
      <c r="L3745" s="3" t="s">
        <v>151</v>
      </c>
      <c r="M3745" s="3" t="str">
        <f>IF(shopping_behavior_updated[[#This Row],[Subscription Status]]="","desconocido",shopping_behavior_updated[[#This Row],[Subscription Status]])</f>
        <v>No</v>
      </c>
      <c r="N3745" s="3" t="s">
        <v>37</v>
      </c>
      <c r="O3745" s="3" t="s">
        <v>151</v>
      </c>
      <c r="P3745" s="3" t="s">
        <v>151</v>
      </c>
      <c r="Q3745" s="3">
        <v>36</v>
      </c>
      <c r="R3745" s="3" t="s">
        <v>85</v>
      </c>
      <c r="S3745" s="3" t="s">
        <v>57</v>
      </c>
      <c r="T3745" s="3">
        <f>COUNTBLANK(shopping_behavior_updated[Customer ID])</f>
        <v>0</v>
      </c>
      <c r="U3745" s="3">
        <f>IF(IFERROR(VLOOKUP(shopping_behavior_updated[[#This Row],[Customer ID]],A3746:$A$3902,1,FALSE),0),1,0)</f>
        <v>0</v>
      </c>
    </row>
    <row r="3746" spans="1:21" x14ac:dyDescent="0.2">
      <c r="A3746" s="3">
        <v>3745</v>
      </c>
      <c r="B3746" s="3">
        <v>24</v>
      </c>
      <c r="C3746" s="3" t="s">
        <v>152</v>
      </c>
      <c r="D3746" s="3" t="s">
        <v>103</v>
      </c>
      <c r="E3746" s="3" t="s">
        <v>20</v>
      </c>
      <c r="F3746" s="3">
        <v>51</v>
      </c>
      <c r="G3746" s="3" t="s">
        <v>126</v>
      </c>
      <c r="H3746" s="3" t="s">
        <v>43</v>
      </c>
      <c r="I3746" s="3" t="s">
        <v>23</v>
      </c>
      <c r="J3746" s="3" t="s">
        <v>52</v>
      </c>
      <c r="K3746" s="3">
        <v>27</v>
      </c>
      <c r="L3746" s="3" t="s">
        <v>151</v>
      </c>
      <c r="M3746" s="3" t="str">
        <f>IF(shopping_behavior_updated[[#This Row],[Subscription Status]]="","desconocido",shopping_behavior_updated[[#This Row],[Subscription Status]])</f>
        <v>No</v>
      </c>
      <c r="N3746" s="3" t="s">
        <v>44</v>
      </c>
      <c r="O3746" s="3" t="s">
        <v>151</v>
      </c>
      <c r="P3746" s="3" t="s">
        <v>151</v>
      </c>
      <c r="Q3746" s="3">
        <v>26</v>
      </c>
      <c r="R3746" s="3" t="s">
        <v>74</v>
      </c>
      <c r="S3746" s="3" t="s">
        <v>28</v>
      </c>
      <c r="T3746" s="3">
        <f>COUNTBLANK(shopping_behavior_updated[Customer ID])</f>
        <v>0</v>
      </c>
      <c r="U3746" s="3">
        <f>IF(IFERROR(VLOOKUP(shopping_behavior_updated[[#This Row],[Customer ID]],A3747:$A$3902,1,FALSE),0),1,0)</f>
        <v>0</v>
      </c>
    </row>
    <row r="3747" spans="1:21" x14ac:dyDescent="0.2">
      <c r="A3747" s="3">
        <v>3746</v>
      </c>
      <c r="B3747" s="3">
        <v>60</v>
      </c>
      <c r="C3747" s="3" t="s">
        <v>152</v>
      </c>
      <c r="D3747" s="3" t="s">
        <v>124</v>
      </c>
      <c r="E3747" s="3" t="s">
        <v>20</v>
      </c>
      <c r="F3747" s="3">
        <v>41</v>
      </c>
      <c r="G3747" s="3" t="s">
        <v>148</v>
      </c>
      <c r="H3747" s="3" t="s">
        <v>22</v>
      </c>
      <c r="I3747" s="3" t="s">
        <v>79</v>
      </c>
      <c r="J3747" s="3" t="s">
        <v>36</v>
      </c>
      <c r="K3747" s="3">
        <v>43</v>
      </c>
      <c r="L3747" s="3" t="s">
        <v>151</v>
      </c>
      <c r="M3747" s="3" t="str">
        <f>IF(shopping_behavior_updated[[#This Row],[Subscription Status]]="","desconocido",shopping_behavior_updated[[#This Row],[Subscription Status]])</f>
        <v>No</v>
      </c>
      <c r="N3747" s="3" t="s">
        <v>26</v>
      </c>
      <c r="O3747" s="3" t="s">
        <v>151</v>
      </c>
      <c r="P3747" s="3" t="s">
        <v>151</v>
      </c>
      <c r="Q3747" s="3">
        <v>2</v>
      </c>
      <c r="R3747" s="3" t="s">
        <v>85</v>
      </c>
      <c r="S3747" s="3" t="s">
        <v>87</v>
      </c>
      <c r="T3747" s="3">
        <f>COUNTBLANK(shopping_behavior_updated[Customer ID])</f>
        <v>0</v>
      </c>
      <c r="U3747" s="3">
        <f>IF(IFERROR(VLOOKUP(shopping_behavior_updated[[#This Row],[Customer ID]],A3748:$A$3902,1,FALSE),0),1,0)</f>
        <v>0</v>
      </c>
    </row>
    <row r="3748" spans="1:21" x14ac:dyDescent="0.2">
      <c r="A3748" s="3">
        <v>3747</v>
      </c>
      <c r="B3748" s="3">
        <v>53</v>
      </c>
      <c r="C3748" s="3" t="s">
        <v>152</v>
      </c>
      <c r="D3748" s="3" t="s">
        <v>61</v>
      </c>
      <c r="E3748" s="3" t="s">
        <v>62</v>
      </c>
      <c r="F3748" s="3">
        <v>99</v>
      </c>
      <c r="G3748" s="3" t="s">
        <v>134</v>
      </c>
      <c r="H3748" s="3" t="s">
        <v>91</v>
      </c>
      <c r="I3748" s="3" t="s">
        <v>108</v>
      </c>
      <c r="J3748" s="3" t="s">
        <v>52</v>
      </c>
      <c r="K3748" s="3">
        <v>26</v>
      </c>
      <c r="L3748" s="3" t="s">
        <v>151</v>
      </c>
      <c r="M3748" s="3" t="str">
        <f>IF(shopping_behavior_updated[[#This Row],[Subscription Status]]="","desconocido",shopping_behavior_updated[[#This Row],[Subscription Status]])</f>
        <v>No</v>
      </c>
      <c r="N3748" s="3" t="s">
        <v>44</v>
      </c>
      <c r="O3748" s="3" t="s">
        <v>151</v>
      </c>
      <c r="P3748" s="3" t="s">
        <v>151</v>
      </c>
      <c r="Q3748" s="3">
        <v>49</v>
      </c>
      <c r="R3748" s="3" t="s">
        <v>45</v>
      </c>
      <c r="S3748" s="3" t="s">
        <v>87</v>
      </c>
      <c r="T3748" s="3">
        <f>COUNTBLANK(shopping_behavior_updated[Customer ID])</f>
        <v>0</v>
      </c>
      <c r="U3748" s="3">
        <f>IF(IFERROR(VLOOKUP(shopping_behavior_updated[[#This Row],[Customer ID]],A3749:$A$3902,1,FALSE),0),1,0)</f>
        <v>0</v>
      </c>
    </row>
    <row r="3749" spans="1:21" x14ac:dyDescent="0.2">
      <c r="A3749" s="3">
        <v>3748</v>
      </c>
      <c r="B3749" s="3">
        <v>26</v>
      </c>
      <c r="C3749" s="3" t="s">
        <v>152</v>
      </c>
      <c r="D3749" s="3" t="s">
        <v>29</v>
      </c>
      <c r="E3749" s="3" t="s">
        <v>20</v>
      </c>
      <c r="F3749" s="3">
        <v>53</v>
      </c>
      <c r="G3749" s="3" t="s">
        <v>42</v>
      </c>
      <c r="H3749" s="3" t="s">
        <v>22</v>
      </c>
      <c r="I3749" s="3" t="s">
        <v>77</v>
      </c>
      <c r="J3749" s="3" t="s">
        <v>36</v>
      </c>
      <c r="K3749" s="3">
        <v>43</v>
      </c>
      <c r="L3749" s="3" t="s">
        <v>151</v>
      </c>
      <c r="M3749" s="3" t="str">
        <f>IF(shopping_behavior_updated[[#This Row],[Subscription Status]]="","desconocido",shopping_behavior_updated[[#This Row],[Subscription Status]])</f>
        <v>No</v>
      </c>
      <c r="N3749" s="3" t="s">
        <v>73</v>
      </c>
      <c r="O3749" s="3" t="s">
        <v>151</v>
      </c>
      <c r="P3749" s="3" t="s">
        <v>151</v>
      </c>
      <c r="Q3749" s="3">
        <v>32</v>
      </c>
      <c r="R3749" s="3" t="s">
        <v>74</v>
      </c>
      <c r="S3749" s="3" t="s">
        <v>75</v>
      </c>
      <c r="T3749" s="3">
        <f>COUNTBLANK(shopping_behavior_updated[Customer ID])</f>
        <v>0</v>
      </c>
      <c r="U3749" s="3">
        <f>IF(IFERROR(VLOOKUP(shopping_behavior_updated[[#This Row],[Customer ID]],A3750:$A$3902,1,FALSE),0),1,0)</f>
        <v>0</v>
      </c>
    </row>
    <row r="3750" spans="1:21" x14ac:dyDescent="0.2">
      <c r="A3750" s="3">
        <v>3749</v>
      </c>
      <c r="B3750" s="3">
        <v>34</v>
      </c>
      <c r="C3750" s="3" t="s">
        <v>152</v>
      </c>
      <c r="D3750" s="3" t="s">
        <v>131</v>
      </c>
      <c r="E3750" s="3" t="s">
        <v>66</v>
      </c>
      <c r="F3750" s="3">
        <v>25</v>
      </c>
      <c r="G3750" s="3" t="s">
        <v>78</v>
      </c>
      <c r="H3750" s="3" t="s">
        <v>43</v>
      </c>
      <c r="I3750" s="3" t="s">
        <v>82</v>
      </c>
      <c r="J3750" s="3" t="s">
        <v>56</v>
      </c>
      <c r="K3750" s="3">
        <v>39</v>
      </c>
      <c r="L3750" s="3" t="s">
        <v>151</v>
      </c>
      <c r="M3750" s="3" t="str">
        <f>IF(shopping_behavior_updated[[#This Row],[Subscription Status]]="","desconocido",shopping_behavior_updated[[#This Row],[Subscription Status]])</f>
        <v>No</v>
      </c>
      <c r="N3750" s="3" t="s">
        <v>69</v>
      </c>
      <c r="O3750" s="3" t="s">
        <v>151</v>
      </c>
      <c r="P3750" s="3" t="s">
        <v>151</v>
      </c>
      <c r="Q3750" s="3">
        <v>3</v>
      </c>
      <c r="R3750" s="3" t="s">
        <v>27</v>
      </c>
      <c r="S3750" s="3" t="s">
        <v>48</v>
      </c>
      <c r="T3750" s="3">
        <f>COUNTBLANK(shopping_behavior_updated[Customer ID])</f>
        <v>0</v>
      </c>
      <c r="U3750" s="3">
        <f>IF(IFERROR(VLOOKUP(shopping_behavior_updated[[#This Row],[Customer ID]],A3751:$A$3902,1,FALSE),0),1,0)</f>
        <v>0</v>
      </c>
    </row>
    <row r="3751" spans="1:21" x14ac:dyDescent="0.2">
      <c r="A3751" s="3">
        <v>3750</v>
      </c>
      <c r="B3751" s="3">
        <v>24</v>
      </c>
      <c r="C3751" s="3" t="s">
        <v>152</v>
      </c>
      <c r="D3751" s="3" t="s">
        <v>19</v>
      </c>
      <c r="E3751" s="3" t="s">
        <v>20</v>
      </c>
      <c r="F3751" s="3">
        <v>95</v>
      </c>
      <c r="G3751" s="3" t="s">
        <v>119</v>
      </c>
      <c r="H3751" s="3" t="s">
        <v>22</v>
      </c>
      <c r="I3751" s="3" t="s">
        <v>133</v>
      </c>
      <c r="J3751" s="3" t="s">
        <v>24</v>
      </c>
      <c r="K3751" s="3">
        <v>29</v>
      </c>
      <c r="L3751" s="3" t="s">
        <v>151</v>
      </c>
      <c r="M3751" s="3" t="str">
        <f>IF(shopping_behavior_updated[[#This Row],[Subscription Status]]="","desconocido",shopping_behavior_updated[[#This Row],[Subscription Status]])</f>
        <v>No</v>
      </c>
      <c r="N3751" s="3" t="s">
        <v>69</v>
      </c>
      <c r="O3751" s="3" t="s">
        <v>151</v>
      </c>
      <c r="P3751" s="3" t="s">
        <v>151</v>
      </c>
      <c r="Q3751" s="3">
        <v>38</v>
      </c>
      <c r="R3751" s="3" t="s">
        <v>27</v>
      </c>
      <c r="S3751" s="3" t="s">
        <v>96</v>
      </c>
      <c r="T3751" s="3">
        <f>COUNTBLANK(shopping_behavior_updated[Customer ID])</f>
        <v>0</v>
      </c>
      <c r="U3751" s="3">
        <f>IF(IFERROR(VLOOKUP(shopping_behavior_updated[[#This Row],[Customer ID]],A3752:$A$3902,1,FALSE),0),1,0)</f>
        <v>0</v>
      </c>
    </row>
    <row r="3752" spans="1:21" x14ac:dyDescent="0.2">
      <c r="A3752" s="3">
        <v>3751</v>
      </c>
      <c r="B3752" s="3">
        <v>42</v>
      </c>
      <c r="C3752" s="3" t="s">
        <v>152</v>
      </c>
      <c r="D3752" s="3" t="s">
        <v>103</v>
      </c>
      <c r="E3752" s="3" t="s">
        <v>20</v>
      </c>
      <c r="F3752" s="3">
        <v>88</v>
      </c>
      <c r="G3752" s="3" t="s">
        <v>116</v>
      </c>
      <c r="H3752" s="3" t="s">
        <v>43</v>
      </c>
      <c r="I3752" s="3" t="s">
        <v>79</v>
      </c>
      <c r="J3752" s="3" t="s">
        <v>56</v>
      </c>
      <c r="K3752" s="3">
        <v>31</v>
      </c>
      <c r="L3752" s="3" t="s">
        <v>151</v>
      </c>
      <c r="M3752" s="3" t="str">
        <f>IF(shopping_behavior_updated[[#This Row],[Subscription Status]]="","desconocido",shopping_behavior_updated[[#This Row],[Subscription Status]])</f>
        <v>No</v>
      </c>
      <c r="N3752" s="3" t="s">
        <v>37</v>
      </c>
      <c r="O3752" s="3" t="s">
        <v>151</v>
      </c>
      <c r="P3752" s="3" t="s">
        <v>151</v>
      </c>
      <c r="Q3752" s="3">
        <v>5</v>
      </c>
      <c r="R3752" s="3" t="s">
        <v>45</v>
      </c>
      <c r="S3752" s="3" t="s">
        <v>87</v>
      </c>
      <c r="T3752" s="3">
        <f>COUNTBLANK(shopping_behavior_updated[Customer ID])</f>
        <v>0</v>
      </c>
      <c r="U3752" s="3">
        <f>IF(IFERROR(VLOOKUP(shopping_behavior_updated[[#This Row],[Customer ID]],A3753:$A$3902,1,FALSE),0),1,0)</f>
        <v>0</v>
      </c>
    </row>
    <row r="3753" spans="1:21" x14ac:dyDescent="0.2">
      <c r="A3753" s="3">
        <v>3752</v>
      </c>
      <c r="B3753" s="3">
        <v>36</v>
      </c>
      <c r="C3753" s="3" t="s">
        <v>152</v>
      </c>
      <c r="D3753" s="3" t="s">
        <v>105</v>
      </c>
      <c r="E3753" s="3" t="s">
        <v>66</v>
      </c>
      <c r="F3753" s="3">
        <v>97</v>
      </c>
      <c r="G3753" s="3" t="s">
        <v>89</v>
      </c>
      <c r="H3753" s="3" t="s">
        <v>35</v>
      </c>
      <c r="I3753" s="3" t="s">
        <v>64</v>
      </c>
      <c r="J3753" s="3" t="s">
        <v>56</v>
      </c>
      <c r="K3753" s="3">
        <v>42</v>
      </c>
      <c r="L3753" s="3" t="s">
        <v>151</v>
      </c>
      <c r="M3753" s="3" t="str">
        <f>IF(shopping_behavior_updated[[#This Row],[Subscription Status]]="","desconocido",shopping_behavior_updated[[#This Row],[Subscription Status]])</f>
        <v>No</v>
      </c>
      <c r="N3753" s="3" t="s">
        <v>37</v>
      </c>
      <c r="O3753" s="3" t="s">
        <v>151</v>
      </c>
      <c r="P3753" s="3" t="s">
        <v>151</v>
      </c>
      <c r="Q3753" s="3">
        <v>8</v>
      </c>
      <c r="R3753" s="3" t="s">
        <v>38</v>
      </c>
      <c r="S3753" s="3" t="s">
        <v>96</v>
      </c>
      <c r="T3753" s="3">
        <f>COUNTBLANK(shopping_behavior_updated[Customer ID])</f>
        <v>0</v>
      </c>
      <c r="U3753" s="3">
        <f>IF(IFERROR(VLOOKUP(shopping_behavior_updated[[#This Row],[Customer ID]],A3754:$A$3902,1,FALSE),0),1,0)</f>
        <v>0</v>
      </c>
    </row>
    <row r="3754" spans="1:21" x14ac:dyDescent="0.2">
      <c r="A3754" s="3">
        <v>3753</v>
      </c>
      <c r="B3754" s="3">
        <v>24</v>
      </c>
      <c r="C3754" s="3" t="s">
        <v>152</v>
      </c>
      <c r="D3754" s="3" t="s">
        <v>61</v>
      </c>
      <c r="E3754" s="3" t="s">
        <v>62</v>
      </c>
      <c r="F3754" s="3">
        <v>81</v>
      </c>
      <c r="G3754" s="3" t="s">
        <v>148</v>
      </c>
      <c r="H3754" s="3" t="s">
        <v>22</v>
      </c>
      <c r="I3754" s="3" t="s">
        <v>68</v>
      </c>
      <c r="J3754" s="3" t="s">
        <v>24</v>
      </c>
      <c r="K3754" s="3">
        <v>41</v>
      </c>
      <c r="L3754" s="3" t="s">
        <v>151</v>
      </c>
      <c r="M3754" s="3" t="str">
        <f>IF(shopping_behavior_updated[[#This Row],[Subscription Status]]="","desconocido",shopping_behavior_updated[[#This Row],[Subscription Status]])</f>
        <v>No</v>
      </c>
      <c r="N3754" s="3" t="s">
        <v>69</v>
      </c>
      <c r="O3754" s="3" t="s">
        <v>151</v>
      </c>
      <c r="P3754" s="3" t="s">
        <v>151</v>
      </c>
      <c r="Q3754" s="3">
        <v>43</v>
      </c>
      <c r="R3754" s="3" t="s">
        <v>27</v>
      </c>
      <c r="S3754" s="3" t="s">
        <v>39</v>
      </c>
      <c r="T3754" s="3">
        <f>COUNTBLANK(shopping_behavior_updated[Customer ID])</f>
        <v>0</v>
      </c>
      <c r="U3754" s="3">
        <f>IF(IFERROR(VLOOKUP(shopping_behavior_updated[[#This Row],[Customer ID]],A3755:$A$3902,1,FALSE),0),1,0)</f>
        <v>0</v>
      </c>
    </row>
    <row r="3755" spans="1:21" x14ac:dyDescent="0.2">
      <c r="A3755" s="3">
        <v>3754</v>
      </c>
      <c r="B3755" s="3">
        <v>39</v>
      </c>
      <c r="C3755" s="3" t="s">
        <v>152</v>
      </c>
      <c r="D3755" s="3" t="s">
        <v>88</v>
      </c>
      <c r="E3755" s="3" t="s">
        <v>66</v>
      </c>
      <c r="F3755" s="3">
        <v>26</v>
      </c>
      <c r="G3755" s="3" t="s">
        <v>59</v>
      </c>
      <c r="H3755" s="3" t="s">
        <v>35</v>
      </c>
      <c r="I3755" s="3" t="s">
        <v>47</v>
      </c>
      <c r="J3755" s="3" t="s">
        <v>24</v>
      </c>
      <c r="K3755" s="3">
        <v>42</v>
      </c>
      <c r="L3755" s="3" t="s">
        <v>151</v>
      </c>
      <c r="M3755" s="3" t="str">
        <f>IF(shopping_behavior_updated[[#This Row],[Subscription Status]]="","desconocido",shopping_behavior_updated[[#This Row],[Subscription Status]])</f>
        <v>No</v>
      </c>
      <c r="N3755" s="3" t="s">
        <v>44</v>
      </c>
      <c r="O3755" s="3" t="s">
        <v>151</v>
      </c>
      <c r="P3755" s="3" t="s">
        <v>151</v>
      </c>
      <c r="Q3755" s="3">
        <v>22</v>
      </c>
      <c r="R3755" s="3" t="s">
        <v>74</v>
      </c>
      <c r="S3755" s="3" t="s">
        <v>28</v>
      </c>
      <c r="T3755" s="3">
        <f>COUNTBLANK(shopping_behavior_updated[Customer ID])</f>
        <v>0</v>
      </c>
      <c r="U3755" s="3">
        <f>IF(IFERROR(VLOOKUP(shopping_behavior_updated[[#This Row],[Customer ID]],A3756:$A$3902,1,FALSE),0),1,0)</f>
        <v>0</v>
      </c>
    </row>
    <row r="3756" spans="1:21" x14ac:dyDescent="0.2">
      <c r="A3756" s="3">
        <v>3755</v>
      </c>
      <c r="B3756" s="3">
        <v>46</v>
      </c>
      <c r="C3756" s="3" t="s">
        <v>152</v>
      </c>
      <c r="D3756" s="3" t="s">
        <v>70</v>
      </c>
      <c r="E3756" s="3" t="s">
        <v>41</v>
      </c>
      <c r="F3756" s="3">
        <v>41</v>
      </c>
      <c r="G3756" s="3" t="s">
        <v>144</v>
      </c>
      <c r="H3756" s="3" t="s">
        <v>43</v>
      </c>
      <c r="I3756" s="3" t="s">
        <v>47</v>
      </c>
      <c r="J3756" s="3" t="s">
        <v>52</v>
      </c>
      <c r="K3756" s="3">
        <v>44</v>
      </c>
      <c r="L3756" s="3" t="s">
        <v>151</v>
      </c>
      <c r="M3756" s="3" t="str">
        <f>IF(shopping_behavior_updated[[#This Row],[Subscription Status]]="","desconocido",shopping_behavior_updated[[#This Row],[Subscription Status]])</f>
        <v>No</v>
      </c>
      <c r="N3756" s="3" t="s">
        <v>26</v>
      </c>
      <c r="O3756" s="3" t="s">
        <v>151</v>
      </c>
      <c r="P3756" s="3" t="s">
        <v>151</v>
      </c>
      <c r="Q3756" s="3">
        <v>10</v>
      </c>
      <c r="R3756" s="3" t="s">
        <v>32</v>
      </c>
      <c r="S3756" s="3" t="s">
        <v>96</v>
      </c>
      <c r="T3756" s="3">
        <f>COUNTBLANK(shopping_behavior_updated[Customer ID])</f>
        <v>0</v>
      </c>
      <c r="U3756" s="3">
        <f>IF(IFERROR(VLOOKUP(shopping_behavior_updated[[#This Row],[Customer ID]],A3757:$A$3902,1,FALSE),0),1,0)</f>
        <v>0</v>
      </c>
    </row>
    <row r="3757" spans="1:21" x14ac:dyDescent="0.2">
      <c r="A3757" s="3">
        <v>3756</v>
      </c>
      <c r="B3757" s="3">
        <v>64</v>
      </c>
      <c r="C3757" s="3" t="s">
        <v>152</v>
      </c>
      <c r="D3757" s="3" t="s">
        <v>86</v>
      </c>
      <c r="E3757" s="3" t="s">
        <v>20</v>
      </c>
      <c r="F3757" s="3">
        <v>93</v>
      </c>
      <c r="G3757" s="3" t="s">
        <v>137</v>
      </c>
      <c r="H3757" s="3" t="s">
        <v>43</v>
      </c>
      <c r="I3757" s="3" t="s">
        <v>99</v>
      </c>
      <c r="J3757" s="3" t="s">
        <v>56</v>
      </c>
      <c r="K3757" s="3">
        <v>34</v>
      </c>
      <c r="L3757" s="3" t="s">
        <v>151</v>
      </c>
      <c r="M3757" s="3" t="str">
        <f>IF(shopping_behavior_updated[[#This Row],[Subscription Status]]="","desconocido",shopping_behavior_updated[[#This Row],[Subscription Status]])</f>
        <v>No</v>
      </c>
      <c r="N3757" s="3" t="s">
        <v>37</v>
      </c>
      <c r="O3757" s="3" t="s">
        <v>151</v>
      </c>
      <c r="P3757" s="3" t="s">
        <v>151</v>
      </c>
      <c r="Q3757" s="3">
        <v>26</v>
      </c>
      <c r="R3757" s="3" t="s">
        <v>38</v>
      </c>
      <c r="S3757" s="3" t="s">
        <v>87</v>
      </c>
      <c r="T3757" s="3">
        <f>COUNTBLANK(shopping_behavior_updated[Customer ID])</f>
        <v>0</v>
      </c>
      <c r="U3757" s="3">
        <f>IF(IFERROR(VLOOKUP(shopping_behavior_updated[[#This Row],[Customer ID]],A3758:$A$3902,1,FALSE),0),1,0)</f>
        <v>0</v>
      </c>
    </row>
    <row r="3758" spans="1:21" x14ac:dyDescent="0.2">
      <c r="A3758" s="3">
        <v>3757</v>
      </c>
      <c r="B3758" s="3">
        <v>64</v>
      </c>
      <c r="C3758" s="3" t="s">
        <v>152</v>
      </c>
      <c r="D3758" s="3" t="s">
        <v>86</v>
      </c>
      <c r="E3758" s="3" t="s">
        <v>20</v>
      </c>
      <c r="F3758" s="3">
        <v>69</v>
      </c>
      <c r="G3758" s="3" t="s">
        <v>130</v>
      </c>
      <c r="H3758" s="3" t="s">
        <v>22</v>
      </c>
      <c r="I3758" s="3" t="s">
        <v>84</v>
      </c>
      <c r="J3758" s="3" t="s">
        <v>36</v>
      </c>
      <c r="K3758" s="3">
        <v>48</v>
      </c>
      <c r="L3758" s="3" t="s">
        <v>151</v>
      </c>
      <c r="M3758" s="3" t="str">
        <f>IF(shopping_behavior_updated[[#This Row],[Subscription Status]]="","desconocido",shopping_behavior_updated[[#This Row],[Subscription Status]])</f>
        <v>No</v>
      </c>
      <c r="N3758" s="3" t="s">
        <v>26</v>
      </c>
      <c r="O3758" s="3" t="s">
        <v>151</v>
      </c>
      <c r="P3758" s="3" t="s">
        <v>151</v>
      </c>
      <c r="Q3758" s="3">
        <v>42</v>
      </c>
      <c r="R3758" s="3" t="s">
        <v>85</v>
      </c>
      <c r="S3758" s="3" t="s">
        <v>75</v>
      </c>
      <c r="T3758" s="3">
        <f>COUNTBLANK(shopping_behavior_updated[Customer ID])</f>
        <v>0</v>
      </c>
      <c r="U3758" s="3">
        <f>IF(IFERROR(VLOOKUP(shopping_behavior_updated[[#This Row],[Customer ID]],A3759:$A$3902,1,FALSE),0),1,0)</f>
        <v>0</v>
      </c>
    </row>
    <row r="3759" spans="1:21" x14ac:dyDescent="0.2">
      <c r="A3759" s="3">
        <v>3758</v>
      </c>
      <c r="B3759" s="3">
        <v>61</v>
      </c>
      <c r="C3759" s="3" t="s">
        <v>152</v>
      </c>
      <c r="D3759" s="3" t="s">
        <v>86</v>
      </c>
      <c r="E3759" s="3" t="s">
        <v>20</v>
      </c>
      <c r="F3759" s="3">
        <v>44</v>
      </c>
      <c r="G3759" s="3" t="s">
        <v>98</v>
      </c>
      <c r="H3759" s="3" t="s">
        <v>22</v>
      </c>
      <c r="I3759" s="3" t="s">
        <v>107</v>
      </c>
      <c r="J3759" s="3" t="s">
        <v>56</v>
      </c>
      <c r="K3759" s="3">
        <v>45</v>
      </c>
      <c r="L3759" s="3" t="s">
        <v>151</v>
      </c>
      <c r="M3759" s="3" t="str">
        <f>IF(shopping_behavior_updated[[#This Row],[Subscription Status]]="","desconocido",shopping_behavior_updated[[#This Row],[Subscription Status]])</f>
        <v>No</v>
      </c>
      <c r="N3759" s="3" t="s">
        <v>69</v>
      </c>
      <c r="O3759" s="3" t="s">
        <v>151</v>
      </c>
      <c r="P3759" s="3" t="s">
        <v>151</v>
      </c>
      <c r="Q3759" s="3">
        <v>33</v>
      </c>
      <c r="R3759" s="3" t="s">
        <v>32</v>
      </c>
      <c r="S3759" s="3" t="s">
        <v>39</v>
      </c>
      <c r="T3759" s="3">
        <f>COUNTBLANK(shopping_behavior_updated[Customer ID])</f>
        <v>0</v>
      </c>
      <c r="U3759" s="3">
        <f>IF(IFERROR(VLOOKUP(shopping_behavior_updated[[#This Row],[Customer ID]],A3760:$A$3902,1,FALSE),0),1,0)</f>
        <v>0</v>
      </c>
    </row>
    <row r="3760" spans="1:21" x14ac:dyDescent="0.2">
      <c r="A3760" s="3">
        <v>3759</v>
      </c>
      <c r="B3760" s="3">
        <v>61</v>
      </c>
      <c r="C3760" s="3" t="s">
        <v>152</v>
      </c>
      <c r="D3760" s="3" t="s">
        <v>40</v>
      </c>
      <c r="E3760" s="3" t="s">
        <v>41</v>
      </c>
      <c r="F3760" s="3">
        <v>54</v>
      </c>
      <c r="G3760" s="3" t="s">
        <v>115</v>
      </c>
      <c r="H3760" s="3" t="s">
        <v>35</v>
      </c>
      <c r="I3760" s="3" t="s">
        <v>93</v>
      </c>
      <c r="J3760" s="3" t="s">
        <v>36</v>
      </c>
      <c r="K3760" s="3">
        <v>27</v>
      </c>
      <c r="L3760" s="3" t="s">
        <v>151</v>
      </c>
      <c r="M3760" s="3" t="str">
        <f>IF(shopping_behavior_updated[[#This Row],[Subscription Status]]="","desconocido",shopping_behavior_updated[[#This Row],[Subscription Status]])</f>
        <v>No</v>
      </c>
      <c r="N3760" s="3" t="s">
        <v>73</v>
      </c>
      <c r="O3760" s="3" t="s">
        <v>151</v>
      </c>
      <c r="P3760" s="3" t="s">
        <v>151</v>
      </c>
      <c r="Q3760" s="3">
        <v>23</v>
      </c>
      <c r="R3760" s="3" t="s">
        <v>74</v>
      </c>
      <c r="S3760" s="3" t="s">
        <v>57</v>
      </c>
      <c r="T3760" s="3">
        <f>COUNTBLANK(shopping_behavior_updated[Customer ID])</f>
        <v>0</v>
      </c>
      <c r="U3760" s="3">
        <f>IF(IFERROR(VLOOKUP(shopping_behavior_updated[[#This Row],[Customer ID]],A3761:$A$3902,1,FALSE),0),1,0)</f>
        <v>0</v>
      </c>
    </row>
    <row r="3761" spans="1:21" x14ac:dyDescent="0.2">
      <c r="A3761" s="3">
        <v>3760</v>
      </c>
      <c r="B3761" s="3">
        <v>44</v>
      </c>
      <c r="C3761" s="3" t="s">
        <v>152</v>
      </c>
      <c r="D3761" s="3" t="s">
        <v>49</v>
      </c>
      <c r="E3761" s="3" t="s">
        <v>41</v>
      </c>
      <c r="F3761" s="3">
        <v>61</v>
      </c>
      <c r="G3761" s="3" t="s">
        <v>67</v>
      </c>
      <c r="H3761" s="3" t="s">
        <v>43</v>
      </c>
      <c r="I3761" s="3" t="s">
        <v>68</v>
      </c>
      <c r="J3761" s="3" t="s">
        <v>36</v>
      </c>
      <c r="K3761" s="3">
        <v>35</v>
      </c>
      <c r="L3761" s="3" t="s">
        <v>151</v>
      </c>
      <c r="M3761" s="3" t="str">
        <f>IF(shopping_behavior_updated[[#This Row],[Subscription Status]]="","desconocido",shopping_behavior_updated[[#This Row],[Subscription Status]])</f>
        <v>No</v>
      </c>
      <c r="N3761" s="3" t="s">
        <v>73</v>
      </c>
      <c r="O3761" s="3" t="s">
        <v>151</v>
      </c>
      <c r="P3761" s="3" t="s">
        <v>151</v>
      </c>
      <c r="Q3761" s="3">
        <v>30</v>
      </c>
      <c r="R3761" s="3" t="s">
        <v>27</v>
      </c>
      <c r="S3761" s="3" t="s">
        <v>57</v>
      </c>
      <c r="T3761" s="3">
        <f>COUNTBLANK(shopping_behavior_updated[Customer ID])</f>
        <v>0</v>
      </c>
      <c r="U3761" s="3">
        <f>IF(IFERROR(VLOOKUP(shopping_behavior_updated[[#This Row],[Customer ID]],A3762:$A$3902,1,FALSE),0),1,0)</f>
        <v>0</v>
      </c>
    </row>
    <row r="3762" spans="1:21" x14ac:dyDescent="0.2">
      <c r="A3762" s="3">
        <v>3761</v>
      </c>
      <c r="B3762" s="3">
        <v>65</v>
      </c>
      <c r="C3762" s="3" t="s">
        <v>152</v>
      </c>
      <c r="D3762" s="3" t="s">
        <v>124</v>
      </c>
      <c r="E3762" s="3" t="s">
        <v>20</v>
      </c>
      <c r="F3762" s="3">
        <v>80</v>
      </c>
      <c r="G3762" s="3" t="s">
        <v>138</v>
      </c>
      <c r="H3762" s="3" t="s">
        <v>43</v>
      </c>
      <c r="I3762" s="3" t="s">
        <v>99</v>
      </c>
      <c r="J3762" s="3" t="s">
        <v>56</v>
      </c>
      <c r="K3762" s="3">
        <v>31</v>
      </c>
      <c r="L3762" s="3" t="s">
        <v>151</v>
      </c>
      <c r="M3762" s="3" t="str">
        <f>IF(shopping_behavior_updated[[#This Row],[Subscription Status]]="","desconocido",shopping_behavior_updated[[#This Row],[Subscription Status]])</f>
        <v>No</v>
      </c>
      <c r="N3762" s="3" t="s">
        <v>44</v>
      </c>
      <c r="O3762" s="3" t="s">
        <v>151</v>
      </c>
      <c r="P3762" s="3" t="s">
        <v>151</v>
      </c>
      <c r="Q3762" s="3">
        <v>36</v>
      </c>
      <c r="R3762" s="3" t="s">
        <v>45</v>
      </c>
      <c r="S3762" s="3" t="s">
        <v>39</v>
      </c>
      <c r="T3762" s="3">
        <f>COUNTBLANK(shopping_behavior_updated[Customer ID])</f>
        <v>0</v>
      </c>
      <c r="U3762" s="3">
        <f>IF(IFERROR(VLOOKUP(shopping_behavior_updated[[#This Row],[Customer ID]],A3763:$A$3902,1,FALSE),0),1,0)</f>
        <v>0</v>
      </c>
    </row>
    <row r="3763" spans="1:21" x14ac:dyDescent="0.2">
      <c r="A3763" s="3">
        <v>3762</v>
      </c>
      <c r="B3763" s="3">
        <v>60</v>
      </c>
      <c r="C3763" s="3" t="s">
        <v>152</v>
      </c>
      <c r="D3763" s="3" t="s">
        <v>131</v>
      </c>
      <c r="E3763" s="3" t="s">
        <v>66</v>
      </c>
      <c r="F3763" s="3">
        <v>30</v>
      </c>
      <c r="G3763" s="3" t="s">
        <v>106</v>
      </c>
      <c r="H3763" s="3" t="s">
        <v>43</v>
      </c>
      <c r="I3763" s="3" t="s">
        <v>95</v>
      </c>
      <c r="J3763" s="3" t="s">
        <v>52</v>
      </c>
      <c r="K3763" s="3">
        <v>28</v>
      </c>
      <c r="L3763" s="3" t="s">
        <v>151</v>
      </c>
      <c r="M3763" s="3" t="str">
        <f>IF(shopping_behavior_updated[[#This Row],[Subscription Status]]="","desconocido",shopping_behavior_updated[[#This Row],[Subscription Status]])</f>
        <v>No</v>
      </c>
      <c r="N3763" s="3" t="s">
        <v>44</v>
      </c>
      <c r="O3763" s="3" t="s">
        <v>151</v>
      </c>
      <c r="P3763" s="3" t="s">
        <v>151</v>
      </c>
      <c r="Q3763" s="3">
        <v>3</v>
      </c>
      <c r="R3763" s="3" t="s">
        <v>27</v>
      </c>
      <c r="S3763" s="3" t="s">
        <v>96</v>
      </c>
      <c r="T3763" s="3">
        <f>COUNTBLANK(shopping_behavior_updated[Customer ID])</f>
        <v>0</v>
      </c>
      <c r="U3763" s="3">
        <f>IF(IFERROR(VLOOKUP(shopping_behavior_updated[[#This Row],[Customer ID]],A3764:$A$3902,1,FALSE),0),1,0)</f>
        <v>0</v>
      </c>
    </row>
    <row r="3764" spans="1:21" x14ac:dyDescent="0.2">
      <c r="A3764" s="3">
        <v>3763</v>
      </c>
      <c r="B3764" s="3">
        <v>65</v>
      </c>
      <c r="C3764" s="3" t="s">
        <v>152</v>
      </c>
      <c r="D3764" s="3" t="s">
        <v>58</v>
      </c>
      <c r="E3764" s="3" t="s">
        <v>20</v>
      </c>
      <c r="F3764" s="3">
        <v>94</v>
      </c>
      <c r="G3764" s="3" t="s">
        <v>83</v>
      </c>
      <c r="H3764" s="3" t="s">
        <v>22</v>
      </c>
      <c r="I3764" s="3" t="s">
        <v>95</v>
      </c>
      <c r="J3764" s="3" t="s">
        <v>56</v>
      </c>
      <c r="K3764" s="3">
        <v>29</v>
      </c>
      <c r="L3764" s="3" t="s">
        <v>151</v>
      </c>
      <c r="M3764" s="3" t="str">
        <f>IF(shopping_behavior_updated[[#This Row],[Subscription Status]]="","desconocido",shopping_behavior_updated[[#This Row],[Subscription Status]])</f>
        <v>No</v>
      </c>
      <c r="N3764" s="3" t="s">
        <v>73</v>
      </c>
      <c r="O3764" s="3" t="s">
        <v>151</v>
      </c>
      <c r="P3764" s="3" t="s">
        <v>151</v>
      </c>
      <c r="Q3764" s="3">
        <v>13</v>
      </c>
      <c r="R3764" s="3" t="s">
        <v>45</v>
      </c>
      <c r="S3764" s="3" t="s">
        <v>48</v>
      </c>
      <c r="T3764" s="3">
        <f>COUNTBLANK(shopping_behavior_updated[Customer ID])</f>
        <v>0</v>
      </c>
      <c r="U3764" s="3">
        <f>IF(IFERROR(VLOOKUP(shopping_behavior_updated[[#This Row],[Customer ID]],A3765:$A$3902,1,FALSE),0),1,0)</f>
        <v>0</v>
      </c>
    </row>
    <row r="3765" spans="1:21" x14ac:dyDescent="0.2">
      <c r="A3765" s="3">
        <v>3764</v>
      </c>
      <c r="B3765" s="3">
        <v>27</v>
      </c>
      <c r="C3765" s="3" t="s">
        <v>152</v>
      </c>
      <c r="D3765" s="3" t="s">
        <v>54</v>
      </c>
      <c r="E3765" s="3" t="s">
        <v>20</v>
      </c>
      <c r="F3765" s="3">
        <v>24</v>
      </c>
      <c r="G3765" s="3" t="s">
        <v>100</v>
      </c>
      <c r="H3765" s="3" t="s">
        <v>91</v>
      </c>
      <c r="I3765" s="3" t="s">
        <v>107</v>
      </c>
      <c r="J3765" s="3" t="s">
        <v>24</v>
      </c>
      <c r="K3765" s="3">
        <v>45</v>
      </c>
      <c r="L3765" s="3" t="s">
        <v>151</v>
      </c>
      <c r="M3765" s="3" t="str">
        <f>IF(shopping_behavior_updated[[#This Row],[Subscription Status]]="","desconocido",shopping_behavior_updated[[#This Row],[Subscription Status]])</f>
        <v>No</v>
      </c>
      <c r="N3765" s="3" t="s">
        <v>53</v>
      </c>
      <c r="O3765" s="3" t="s">
        <v>151</v>
      </c>
      <c r="P3765" s="3" t="s">
        <v>151</v>
      </c>
      <c r="Q3765" s="3">
        <v>38</v>
      </c>
      <c r="R3765" s="3" t="s">
        <v>32</v>
      </c>
      <c r="S3765" s="3" t="s">
        <v>96</v>
      </c>
      <c r="T3765" s="3">
        <f>COUNTBLANK(shopping_behavior_updated[Customer ID])</f>
        <v>0</v>
      </c>
      <c r="U3765" s="3">
        <f>IF(IFERROR(VLOOKUP(shopping_behavior_updated[[#This Row],[Customer ID]],A3766:$A$3902,1,FALSE),0),1,0)</f>
        <v>0</v>
      </c>
    </row>
    <row r="3766" spans="1:21" x14ac:dyDescent="0.2">
      <c r="A3766" s="3">
        <v>3765</v>
      </c>
      <c r="B3766" s="3">
        <v>36</v>
      </c>
      <c r="C3766" s="3" t="s">
        <v>152</v>
      </c>
      <c r="D3766" s="3" t="s">
        <v>124</v>
      </c>
      <c r="E3766" s="3" t="s">
        <v>20</v>
      </c>
      <c r="F3766" s="3">
        <v>21</v>
      </c>
      <c r="G3766" s="3" t="s">
        <v>146</v>
      </c>
      <c r="H3766" s="3" t="s">
        <v>43</v>
      </c>
      <c r="I3766" s="3" t="s">
        <v>31</v>
      </c>
      <c r="J3766" s="3" t="s">
        <v>56</v>
      </c>
      <c r="K3766" s="3">
        <v>35</v>
      </c>
      <c r="L3766" s="3" t="s">
        <v>151</v>
      </c>
      <c r="M3766" s="3" t="str">
        <f>IF(shopping_behavior_updated[[#This Row],[Subscription Status]]="","desconocido",shopping_behavior_updated[[#This Row],[Subscription Status]])</f>
        <v>No</v>
      </c>
      <c r="N3766" s="3" t="s">
        <v>44</v>
      </c>
      <c r="O3766" s="3" t="s">
        <v>151</v>
      </c>
      <c r="P3766" s="3" t="s">
        <v>151</v>
      </c>
      <c r="Q3766" s="3">
        <v>19</v>
      </c>
      <c r="R3766" s="3" t="s">
        <v>27</v>
      </c>
      <c r="S3766" s="3" t="s">
        <v>87</v>
      </c>
      <c r="T3766" s="3">
        <f>COUNTBLANK(shopping_behavior_updated[Customer ID])</f>
        <v>0</v>
      </c>
      <c r="U3766" s="3">
        <f>IF(IFERROR(VLOOKUP(shopping_behavior_updated[[#This Row],[Customer ID]],A3767:$A$3902,1,FALSE),0),1,0)</f>
        <v>0</v>
      </c>
    </row>
    <row r="3767" spans="1:21" x14ac:dyDescent="0.2">
      <c r="A3767" s="3">
        <v>3766</v>
      </c>
      <c r="B3767" s="3">
        <v>22</v>
      </c>
      <c r="C3767" s="3" t="s">
        <v>152</v>
      </c>
      <c r="D3767" s="3" t="s">
        <v>105</v>
      </c>
      <c r="E3767" s="3" t="s">
        <v>66</v>
      </c>
      <c r="F3767" s="3">
        <v>52</v>
      </c>
      <c r="G3767" s="3" t="s">
        <v>67</v>
      </c>
      <c r="H3767" s="3" t="s">
        <v>43</v>
      </c>
      <c r="I3767" s="3" t="s">
        <v>95</v>
      </c>
      <c r="J3767" s="3" t="s">
        <v>52</v>
      </c>
      <c r="K3767" s="3">
        <v>43</v>
      </c>
      <c r="L3767" s="3" t="s">
        <v>151</v>
      </c>
      <c r="M3767" s="3" t="str">
        <f>IF(shopping_behavior_updated[[#This Row],[Subscription Status]]="","desconocido",shopping_behavior_updated[[#This Row],[Subscription Status]])</f>
        <v>No</v>
      </c>
      <c r="N3767" s="3" t="s">
        <v>53</v>
      </c>
      <c r="O3767" s="3" t="s">
        <v>151</v>
      </c>
      <c r="P3767" s="3" t="s">
        <v>151</v>
      </c>
      <c r="Q3767" s="3">
        <v>14</v>
      </c>
      <c r="R3767" s="3" t="s">
        <v>74</v>
      </c>
      <c r="S3767" s="3" t="s">
        <v>75</v>
      </c>
      <c r="T3767" s="3">
        <f>COUNTBLANK(shopping_behavior_updated[Customer ID])</f>
        <v>0</v>
      </c>
      <c r="U3767" s="3">
        <f>IF(IFERROR(VLOOKUP(shopping_behavior_updated[[#This Row],[Customer ID]],A3768:$A$3902,1,FALSE),0),1,0)</f>
        <v>0</v>
      </c>
    </row>
    <row r="3768" spans="1:21" x14ac:dyDescent="0.2">
      <c r="A3768" s="3">
        <v>3767</v>
      </c>
      <c r="B3768" s="3">
        <v>62</v>
      </c>
      <c r="C3768" s="3" t="s">
        <v>152</v>
      </c>
      <c r="D3768" s="3" t="s">
        <v>65</v>
      </c>
      <c r="E3768" s="3" t="s">
        <v>66</v>
      </c>
      <c r="F3768" s="3">
        <v>59</v>
      </c>
      <c r="G3768" s="3" t="s">
        <v>104</v>
      </c>
      <c r="H3768" s="3" t="s">
        <v>43</v>
      </c>
      <c r="I3768" s="3" t="s">
        <v>93</v>
      </c>
      <c r="J3768" s="3" t="s">
        <v>56</v>
      </c>
      <c r="K3768" s="3">
        <v>49</v>
      </c>
      <c r="L3768" s="3" t="s">
        <v>151</v>
      </c>
      <c r="M3768" s="3" t="str">
        <f>IF(shopping_behavior_updated[[#This Row],[Subscription Status]]="","desconocido",shopping_behavior_updated[[#This Row],[Subscription Status]])</f>
        <v>No</v>
      </c>
      <c r="N3768" s="3" t="s">
        <v>44</v>
      </c>
      <c r="O3768" s="3" t="s">
        <v>151</v>
      </c>
      <c r="P3768" s="3" t="s">
        <v>151</v>
      </c>
      <c r="Q3768" s="3">
        <v>43</v>
      </c>
      <c r="R3768" s="3" t="s">
        <v>85</v>
      </c>
      <c r="S3768" s="3" t="s">
        <v>48</v>
      </c>
      <c r="T3768" s="3">
        <f>COUNTBLANK(shopping_behavior_updated[Customer ID])</f>
        <v>0</v>
      </c>
      <c r="U3768" s="3">
        <f>IF(IFERROR(VLOOKUP(shopping_behavior_updated[[#This Row],[Customer ID]],A3769:$A$3902,1,FALSE),0),1,0)</f>
        <v>0</v>
      </c>
    </row>
    <row r="3769" spans="1:21" x14ac:dyDescent="0.2">
      <c r="A3769" s="3">
        <v>3768</v>
      </c>
      <c r="B3769" s="3">
        <v>59</v>
      </c>
      <c r="C3769" s="3" t="s">
        <v>152</v>
      </c>
      <c r="D3769" s="3" t="s">
        <v>58</v>
      </c>
      <c r="E3769" s="3" t="s">
        <v>20</v>
      </c>
      <c r="F3769" s="3">
        <v>51</v>
      </c>
      <c r="G3769" s="3" t="s">
        <v>83</v>
      </c>
      <c r="H3769" s="3" t="s">
        <v>91</v>
      </c>
      <c r="I3769" s="3" t="s">
        <v>93</v>
      </c>
      <c r="J3769" s="3" t="s">
        <v>52</v>
      </c>
      <c r="K3769" s="3">
        <v>31</v>
      </c>
      <c r="L3769" s="3" t="s">
        <v>151</v>
      </c>
      <c r="M3769" s="3" t="str">
        <f>IF(shopping_behavior_updated[[#This Row],[Subscription Status]]="","desconocido",shopping_behavior_updated[[#This Row],[Subscription Status]])</f>
        <v>No</v>
      </c>
      <c r="N3769" s="3" t="s">
        <v>37</v>
      </c>
      <c r="O3769" s="3" t="s">
        <v>151</v>
      </c>
      <c r="P3769" s="3" t="s">
        <v>151</v>
      </c>
      <c r="Q3769" s="3">
        <v>10</v>
      </c>
      <c r="R3769" s="3" t="s">
        <v>74</v>
      </c>
      <c r="S3769" s="3" t="s">
        <v>28</v>
      </c>
      <c r="T3769" s="3">
        <f>COUNTBLANK(shopping_behavior_updated[Customer ID])</f>
        <v>0</v>
      </c>
      <c r="U3769" s="3">
        <f>IF(IFERROR(VLOOKUP(shopping_behavior_updated[[#This Row],[Customer ID]],A3770:$A$3902,1,FALSE),0),1,0)</f>
        <v>0</v>
      </c>
    </row>
    <row r="3770" spans="1:21" x14ac:dyDescent="0.2">
      <c r="A3770" s="3">
        <v>3769</v>
      </c>
      <c r="B3770" s="3">
        <v>50</v>
      </c>
      <c r="C3770" s="3" t="s">
        <v>152</v>
      </c>
      <c r="D3770" s="3" t="s">
        <v>29</v>
      </c>
      <c r="E3770" s="3" t="s">
        <v>20</v>
      </c>
      <c r="F3770" s="3">
        <v>35</v>
      </c>
      <c r="G3770" s="3" t="s">
        <v>128</v>
      </c>
      <c r="H3770" s="3" t="s">
        <v>43</v>
      </c>
      <c r="I3770" s="3" t="s">
        <v>133</v>
      </c>
      <c r="J3770" s="3" t="s">
        <v>24</v>
      </c>
      <c r="K3770" s="3">
        <v>4</v>
      </c>
      <c r="L3770" s="3" t="s">
        <v>151</v>
      </c>
      <c r="M3770" s="3" t="str">
        <f>IF(shopping_behavior_updated[[#This Row],[Subscription Status]]="","desconocido",shopping_behavior_updated[[#This Row],[Subscription Status]])</f>
        <v>No</v>
      </c>
      <c r="N3770" s="3" t="s">
        <v>37</v>
      </c>
      <c r="O3770" s="3" t="s">
        <v>151</v>
      </c>
      <c r="P3770" s="3" t="s">
        <v>151</v>
      </c>
      <c r="Q3770" s="3">
        <v>34</v>
      </c>
      <c r="R3770" s="3" t="s">
        <v>74</v>
      </c>
      <c r="S3770" s="3" t="s">
        <v>57</v>
      </c>
      <c r="T3770" s="3">
        <f>COUNTBLANK(shopping_behavior_updated[Customer ID])</f>
        <v>0</v>
      </c>
      <c r="U3770" s="3">
        <f>IF(IFERROR(VLOOKUP(shopping_behavior_updated[[#This Row],[Customer ID]],A3771:$A$3902,1,FALSE),0),1,0)</f>
        <v>0</v>
      </c>
    </row>
    <row r="3771" spans="1:21" x14ac:dyDescent="0.2">
      <c r="A3771" s="3">
        <v>3770</v>
      </c>
      <c r="B3771" s="3">
        <v>51</v>
      </c>
      <c r="C3771" s="3" t="s">
        <v>152</v>
      </c>
      <c r="D3771" s="3" t="s">
        <v>142</v>
      </c>
      <c r="E3771" s="3" t="s">
        <v>66</v>
      </c>
      <c r="F3771" s="3">
        <v>87</v>
      </c>
      <c r="G3771" s="3" t="s">
        <v>116</v>
      </c>
      <c r="H3771" s="3" t="s">
        <v>22</v>
      </c>
      <c r="I3771" s="3" t="s">
        <v>95</v>
      </c>
      <c r="J3771" s="3" t="s">
        <v>52</v>
      </c>
      <c r="K3771" s="3">
        <v>36</v>
      </c>
      <c r="L3771" s="3" t="s">
        <v>151</v>
      </c>
      <c r="M3771" s="3" t="str">
        <f>IF(shopping_behavior_updated[[#This Row],[Subscription Status]]="","desconocido",shopping_behavior_updated[[#This Row],[Subscription Status]])</f>
        <v>No</v>
      </c>
      <c r="N3771" s="3" t="s">
        <v>53</v>
      </c>
      <c r="O3771" s="3" t="s">
        <v>151</v>
      </c>
      <c r="P3771" s="3" t="s">
        <v>151</v>
      </c>
      <c r="Q3771" s="3">
        <v>31</v>
      </c>
      <c r="R3771" s="3" t="s">
        <v>27</v>
      </c>
      <c r="S3771" s="3" t="s">
        <v>48</v>
      </c>
      <c r="T3771" s="3">
        <f>COUNTBLANK(shopping_behavior_updated[Customer ID])</f>
        <v>0</v>
      </c>
      <c r="U3771" s="3">
        <f>IF(IFERROR(VLOOKUP(shopping_behavior_updated[[#This Row],[Customer ID]],A3772:$A$3902,1,FALSE),0),1,0)</f>
        <v>0</v>
      </c>
    </row>
    <row r="3772" spans="1:21" x14ac:dyDescent="0.2">
      <c r="A3772" s="3">
        <v>3771</v>
      </c>
      <c r="B3772" s="3">
        <v>23</v>
      </c>
      <c r="C3772" s="3" t="s">
        <v>152</v>
      </c>
      <c r="D3772" s="3" t="s">
        <v>94</v>
      </c>
      <c r="E3772" s="3" t="s">
        <v>20</v>
      </c>
      <c r="F3772" s="3">
        <v>42</v>
      </c>
      <c r="G3772" s="3" t="s">
        <v>55</v>
      </c>
      <c r="H3772" s="3" t="s">
        <v>22</v>
      </c>
      <c r="I3772" s="3" t="s">
        <v>93</v>
      </c>
      <c r="J3772" s="3" t="s">
        <v>52</v>
      </c>
      <c r="K3772" s="3">
        <v>4</v>
      </c>
      <c r="L3772" s="3" t="s">
        <v>151</v>
      </c>
      <c r="M3772" s="3" t="str">
        <f>IF(shopping_behavior_updated[[#This Row],[Subscription Status]]="","desconocido",shopping_behavior_updated[[#This Row],[Subscription Status]])</f>
        <v>No</v>
      </c>
      <c r="N3772" s="3" t="s">
        <v>73</v>
      </c>
      <c r="O3772" s="3" t="s">
        <v>151</v>
      </c>
      <c r="P3772" s="3" t="s">
        <v>151</v>
      </c>
      <c r="Q3772" s="3">
        <v>34</v>
      </c>
      <c r="R3772" s="3" t="s">
        <v>74</v>
      </c>
      <c r="S3772" s="3" t="s">
        <v>39</v>
      </c>
      <c r="T3772" s="3">
        <f>COUNTBLANK(shopping_behavior_updated[Customer ID])</f>
        <v>0</v>
      </c>
      <c r="U3772" s="3">
        <f>IF(IFERROR(VLOOKUP(shopping_behavior_updated[[#This Row],[Customer ID]],A3773:$A$3902,1,FALSE),0),1,0)</f>
        <v>0</v>
      </c>
    </row>
    <row r="3773" spans="1:21" x14ac:dyDescent="0.2">
      <c r="A3773" s="3">
        <v>3772</v>
      </c>
      <c r="B3773" s="3">
        <v>21</v>
      </c>
      <c r="C3773" s="3" t="s">
        <v>152</v>
      </c>
      <c r="D3773" s="3" t="s">
        <v>112</v>
      </c>
      <c r="E3773" s="3" t="s">
        <v>20</v>
      </c>
      <c r="F3773" s="3">
        <v>86</v>
      </c>
      <c r="G3773" s="3" t="s">
        <v>100</v>
      </c>
      <c r="H3773" s="3" t="s">
        <v>43</v>
      </c>
      <c r="I3773" s="3" t="s">
        <v>107</v>
      </c>
      <c r="J3773" s="3" t="s">
        <v>24</v>
      </c>
      <c r="K3773" s="3">
        <v>26</v>
      </c>
      <c r="L3773" s="3" t="s">
        <v>151</v>
      </c>
      <c r="M3773" s="3" t="str">
        <f>IF(shopping_behavior_updated[[#This Row],[Subscription Status]]="","desconocido",shopping_behavior_updated[[#This Row],[Subscription Status]])</f>
        <v>No</v>
      </c>
      <c r="N3773" s="3" t="s">
        <v>26</v>
      </c>
      <c r="O3773" s="3" t="s">
        <v>151</v>
      </c>
      <c r="P3773" s="3" t="s">
        <v>151</v>
      </c>
      <c r="Q3773" s="3">
        <v>28</v>
      </c>
      <c r="R3773" s="3" t="s">
        <v>27</v>
      </c>
      <c r="S3773" s="3" t="s">
        <v>75</v>
      </c>
      <c r="T3773" s="3">
        <f>COUNTBLANK(shopping_behavior_updated[Customer ID])</f>
        <v>0</v>
      </c>
      <c r="U3773" s="3">
        <f>IF(IFERROR(VLOOKUP(shopping_behavior_updated[[#This Row],[Customer ID]],A3774:$A$3902,1,FALSE),0),1,0)</f>
        <v>0</v>
      </c>
    </row>
    <row r="3774" spans="1:21" x14ac:dyDescent="0.2">
      <c r="A3774" s="3">
        <v>3773</v>
      </c>
      <c r="B3774" s="3">
        <v>44</v>
      </c>
      <c r="C3774" s="3" t="s">
        <v>152</v>
      </c>
      <c r="D3774" s="3" t="s">
        <v>94</v>
      </c>
      <c r="E3774" s="3" t="s">
        <v>20</v>
      </c>
      <c r="F3774" s="3">
        <v>26</v>
      </c>
      <c r="G3774" s="3" t="s">
        <v>81</v>
      </c>
      <c r="H3774" s="3" t="s">
        <v>22</v>
      </c>
      <c r="I3774" s="3" t="s">
        <v>133</v>
      </c>
      <c r="J3774" s="3" t="s">
        <v>56</v>
      </c>
      <c r="K3774" s="3">
        <v>31</v>
      </c>
      <c r="L3774" s="3" t="s">
        <v>151</v>
      </c>
      <c r="M3774" s="3" t="str">
        <f>IF(shopping_behavior_updated[[#This Row],[Subscription Status]]="","desconocido",shopping_behavior_updated[[#This Row],[Subscription Status]])</f>
        <v>No</v>
      </c>
      <c r="N3774" s="3" t="s">
        <v>44</v>
      </c>
      <c r="O3774" s="3" t="s">
        <v>151</v>
      </c>
      <c r="P3774" s="3" t="s">
        <v>151</v>
      </c>
      <c r="Q3774" s="3">
        <v>35</v>
      </c>
      <c r="R3774" s="3" t="s">
        <v>32</v>
      </c>
      <c r="S3774" s="3" t="s">
        <v>48</v>
      </c>
      <c r="T3774" s="3">
        <f>COUNTBLANK(shopping_behavior_updated[Customer ID])</f>
        <v>0</v>
      </c>
      <c r="U3774" s="3">
        <f>IF(IFERROR(VLOOKUP(shopping_behavior_updated[[#This Row],[Customer ID]],A3775:$A$3902,1,FALSE),0),1,0)</f>
        <v>0</v>
      </c>
    </row>
    <row r="3775" spans="1:21" x14ac:dyDescent="0.2">
      <c r="A3775" s="3">
        <v>3774</v>
      </c>
      <c r="B3775" s="3">
        <v>25</v>
      </c>
      <c r="C3775" s="3" t="s">
        <v>152</v>
      </c>
      <c r="D3775" s="3" t="s">
        <v>29</v>
      </c>
      <c r="E3775" s="3" t="s">
        <v>20</v>
      </c>
      <c r="F3775" s="3">
        <v>60</v>
      </c>
      <c r="G3775" s="3" t="s">
        <v>149</v>
      </c>
      <c r="H3775" s="3" t="s">
        <v>43</v>
      </c>
      <c r="I3775" s="3" t="s">
        <v>82</v>
      </c>
      <c r="J3775" s="3" t="s">
        <v>52</v>
      </c>
      <c r="K3775" s="3">
        <v>35</v>
      </c>
      <c r="L3775" s="3" t="s">
        <v>151</v>
      </c>
      <c r="M3775" s="3" t="str">
        <f>IF(shopping_behavior_updated[[#This Row],[Subscription Status]]="","desconocido",shopping_behavior_updated[[#This Row],[Subscription Status]])</f>
        <v>No</v>
      </c>
      <c r="N3775" s="3" t="s">
        <v>73</v>
      </c>
      <c r="O3775" s="3" t="s">
        <v>151</v>
      </c>
      <c r="P3775" s="3" t="s">
        <v>151</v>
      </c>
      <c r="Q3775" s="3">
        <v>41</v>
      </c>
      <c r="R3775" s="3" t="s">
        <v>32</v>
      </c>
      <c r="S3775" s="3" t="s">
        <v>57</v>
      </c>
      <c r="T3775" s="3">
        <f>COUNTBLANK(shopping_behavior_updated[Customer ID])</f>
        <v>0</v>
      </c>
      <c r="U3775" s="3">
        <f>IF(IFERROR(VLOOKUP(shopping_behavior_updated[[#This Row],[Customer ID]],A3776:$A$3902,1,FALSE),0),1,0)</f>
        <v>0</v>
      </c>
    </row>
    <row r="3776" spans="1:21" x14ac:dyDescent="0.2">
      <c r="A3776" s="3">
        <v>3775</v>
      </c>
      <c r="B3776" s="3">
        <v>57</v>
      </c>
      <c r="C3776" s="3" t="s">
        <v>152</v>
      </c>
      <c r="D3776" s="3" t="s">
        <v>142</v>
      </c>
      <c r="E3776" s="3" t="s">
        <v>66</v>
      </c>
      <c r="F3776" s="3">
        <v>83</v>
      </c>
      <c r="G3776" s="3" t="s">
        <v>119</v>
      </c>
      <c r="H3776" s="3" t="s">
        <v>35</v>
      </c>
      <c r="I3776" s="3" t="s">
        <v>108</v>
      </c>
      <c r="J3776" s="3" t="s">
        <v>24</v>
      </c>
      <c r="K3776" s="3">
        <v>39</v>
      </c>
      <c r="L3776" s="3" t="s">
        <v>151</v>
      </c>
      <c r="M3776" s="3" t="str">
        <f>IF(shopping_behavior_updated[[#This Row],[Subscription Status]]="","desconocido",shopping_behavior_updated[[#This Row],[Subscription Status]])</f>
        <v>No</v>
      </c>
      <c r="N3776" s="3" t="s">
        <v>53</v>
      </c>
      <c r="O3776" s="3" t="s">
        <v>151</v>
      </c>
      <c r="P3776" s="3" t="s">
        <v>151</v>
      </c>
      <c r="Q3776" s="3">
        <v>48</v>
      </c>
      <c r="R3776" s="3" t="s">
        <v>45</v>
      </c>
      <c r="S3776" s="3" t="s">
        <v>28</v>
      </c>
      <c r="T3776" s="3">
        <f>COUNTBLANK(shopping_behavior_updated[Customer ID])</f>
        <v>0</v>
      </c>
      <c r="U3776" s="3">
        <f>IF(IFERROR(VLOOKUP(shopping_behavior_updated[[#This Row],[Customer ID]],A3777:$A$3902,1,FALSE),0),1,0)</f>
        <v>0</v>
      </c>
    </row>
    <row r="3777" spans="1:21" x14ac:dyDescent="0.2">
      <c r="A3777" s="3">
        <v>3776</v>
      </c>
      <c r="B3777" s="3">
        <v>41</v>
      </c>
      <c r="C3777" s="3" t="s">
        <v>152</v>
      </c>
      <c r="D3777" s="3" t="s">
        <v>132</v>
      </c>
      <c r="E3777" s="3" t="s">
        <v>66</v>
      </c>
      <c r="F3777" s="3">
        <v>63</v>
      </c>
      <c r="G3777" s="3" t="s">
        <v>146</v>
      </c>
      <c r="H3777" s="3" t="s">
        <v>35</v>
      </c>
      <c r="I3777" s="3" t="s">
        <v>68</v>
      </c>
      <c r="J3777" s="3" t="s">
        <v>36</v>
      </c>
      <c r="K3777" s="3">
        <v>27</v>
      </c>
      <c r="L3777" s="3" t="s">
        <v>151</v>
      </c>
      <c r="M3777" s="3" t="str">
        <f>IF(shopping_behavior_updated[[#This Row],[Subscription Status]]="","desconocido",shopping_behavior_updated[[#This Row],[Subscription Status]])</f>
        <v>No</v>
      </c>
      <c r="N3777" s="3" t="s">
        <v>69</v>
      </c>
      <c r="O3777" s="3" t="s">
        <v>151</v>
      </c>
      <c r="P3777" s="3" t="s">
        <v>151</v>
      </c>
      <c r="Q3777" s="3">
        <v>45</v>
      </c>
      <c r="R3777" s="3" t="s">
        <v>32</v>
      </c>
      <c r="S3777" s="3" t="s">
        <v>57</v>
      </c>
      <c r="T3777" s="3">
        <f>COUNTBLANK(shopping_behavior_updated[Customer ID])</f>
        <v>0</v>
      </c>
      <c r="U3777" s="3">
        <f>IF(IFERROR(VLOOKUP(shopping_behavior_updated[[#This Row],[Customer ID]],A3778:$A$3902,1,FALSE),0),1,0)</f>
        <v>0</v>
      </c>
    </row>
    <row r="3778" spans="1:21" x14ac:dyDescent="0.2">
      <c r="A3778" s="3">
        <v>3777</v>
      </c>
      <c r="B3778" s="3">
        <v>19</v>
      </c>
      <c r="C3778" s="3" t="s">
        <v>152</v>
      </c>
      <c r="D3778" s="3" t="s">
        <v>49</v>
      </c>
      <c r="E3778" s="3" t="s">
        <v>41</v>
      </c>
      <c r="F3778" s="3">
        <v>25</v>
      </c>
      <c r="G3778" s="3" t="s">
        <v>119</v>
      </c>
      <c r="H3778" s="3" t="s">
        <v>22</v>
      </c>
      <c r="I3778" s="3" t="s">
        <v>77</v>
      </c>
      <c r="J3778" s="3" t="s">
        <v>36</v>
      </c>
      <c r="K3778" s="3">
        <v>41</v>
      </c>
      <c r="L3778" s="3" t="s">
        <v>151</v>
      </c>
      <c r="M3778" s="3" t="str">
        <f>IF(shopping_behavior_updated[[#This Row],[Subscription Status]]="","desconocido",shopping_behavior_updated[[#This Row],[Subscription Status]])</f>
        <v>No</v>
      </c>
      <c r="N3778" s="3" t="s">
        <v>53</v>
      </c>
      <c r="O3778" s="3" t="s">
        <v>151</v>
      </c>
      <c r="P3778" s="3" t="s">
        <v>151</v>
      </c>
      <c r="Q3778" s="3">
        <v>10</v>
      </c>
      <c r="R3778" s="3" t="s">
        <v>38</v>
      </c>
      <c r="S3778" s="3" t="s">
        <v>28</v>
      </c>
      <c r="T3778" s="3">
        <f>COUNTBLANK(shopping_behavior_updated[Customer ID])</f>
        <v>0</v>
      </c>
      <c r="U3778" s="3">
        <f>IF(IFERROR(VLOOKUP(shopping_behavior_updated[[#This Row],[Customer ID]],A3779:$A$3902,1,FALSE),0),1,0)</f>
        <v>0</v>
      </c>
    </row>
    <row r="3779" spans="1:21" x14ac:dyDescent="0.2">
      <c r="A3779" s="3">
        <v>3778</v>
      </c>
      <c r="B3779" s="3">
        <v>43</v>
      </c>
      <c r="C3779" s="3" t="s">
        <v>152</v>
      </c>
      <c r="D3779" s="3" t="s">
        <v>58</v>
      </c>
      <c r="E3779" s="3" t="s">
        <v>20</v>
      </c>
      <c r="F3779" s="3">
        <v>65</v>
      </c>
      <c r="G3779" s="3" t="s">
        <v>139</v>
      </c>
      <c r="H3779" s="3" t="s">
        <v>43</v>
      </c>
      <c r="I3779" s="3" t="s">
        <v>31</v>
      </c>
      <c r="J3779" s="3" t="s">
        <v>56</v>
      </c>
      <c r="K3779" s="3">
        <v>43</v>
      </c>
      <c r="L3779" s="3" t="s">
        <v>151</v>
      </c>
      <c r="M3779" s="3" t="str">
        <f>IF(shopping_behavior_updated[[#This Row],[Subscription Status]]="","desconocido",shopping_behavior_updated[[#This Row],[Subscription Status]])</f>
        <v>No</v>
      </c>
      <c r="N3779" s="3" t="s">
        <v>26</v>
      </c>
      <c r="O3779" s="3" t="s">
        <v>151</v>
      </c>
      <c r="P3779" s="3" t="s">
        <v>151</v>
      </c>
      <c r="Q3779" s="3">
        <v>9</v>
      </c>
      <c r="R3779" s="3" t="s">
        <v>32</v>
      </c>
      <c r="S3779" s="3" t="s">
        <v>39</v>
      </c>
      <c r="T3779" s="3">
        <f>COUNTBLANK(shopping_behavior_updated[Customer ID])</f>
        <v>0</v>
      </c>
      <c r="U3779" s="3">
        <f>IF(IFERROR(VLOOKUP(shopping_behavior_updated[[#This Row],[Customer ID]],A3780:$A$3902,1,FALSE),0),1,0)</f>
        <v>0</v>
      </c>
    </row>
    <row r="3780" spans="1:21" x14ac:dyDescent="0.2">
      <c r="A3780" s="3">
        <v>3779</v>
      </c>
      <c r="B3780" s="3">
        <v>25</v>
      </c>
      <c r="C3780" s="3" t="s">
        <v>152</v>
      </c>
      <c r="D3780" s="3" t="s">
        <v>49</v>
      </c>
      <c r="E3780" s="3" t="s">
        <v>41</v>
      </c>
      <c r="F3780" s="3">
        <v>60</v>
      </c>
      <c r="G3780" s="3" t="s">
        <v>146</v>
      </c>
      <c r="H3780" s="3" t="s">
        <v>43</v>
      </c>
      <c r="I3780" s="3" t="s">
        <v>108</v>
      </c>
      <c r="J3780" s="3" t="s">
        <v>56</v>
      </c>
      <c r="K3780" s="3">
        <v>29</v>
      </c>
      <c r="L3780" s="3" t="s">
        <v>151</v>
      </c>
      <c r="M3780" s="3" t="str">
        <f>IF(shopping_behavior_updated[[#This Row],[Subscription Status]]="","desconocido",shopping_behavior_updated[[#This Row],[Subscription Status]])</f>
        <v>No</v>
      </c>
      <c r="N3780" s="3" t="s">
        <v>37</v>
      </c>
      <c r="O3780" s="3" t="s">
        <v>151</v>
      </c>
      <c r="P3780" s="3" t="s">
        <v>151</v>
      </c>
      <c r="Q3780" s="3">
        <v>30</v>
      </c>
      <c r="R3780" s="3" t="s">
        <v>85</v>
      </c>
      <c r="S3780" s="3" t="s">
        <v>48</v>
      </c>
      <c r="T3780" s="3">
        <f>COUNTBLANK(shopping_behavior_updated[Customer ID])</f>
        <v>0</v>
      </c>
      <c r="U3780" s="3">
        <f>IF(IFERROR(VLOOKUP(shopping_behavior_updated[[#This Row],[Customer ID]],A3781:$A$3902,1,FALSE),0),1,0)</f>
        <v>0</v>
      </c>
    </row>
    <row r="3781" spans="1:21" x14ac:dyDescent="0.2">
      <c r="A3781" s="3">
        <v>3780</v>
      </c>
      <c r="B3781" s="3">
        <v>60</v>
      </c>
      <c r="C3781" s="3" t="s">
        <v>152</v>
      </c>
      <c r="D3781" s="3" t="s">
        <v>33</v>
      </c>
      <c r="E3781" s="3" t="s">
        <v>20</v>
      </c>
      <c r="F3781" s="3">
        <v>75</v>
      </c>
      <c r="G3781" s="3" t="s">
        <v>98</v>
      </c>
      <c r="H3781" s="3" t="s">
        <v>91</v>
      </c>
      <c r="I3781" s="3" t="s">
        <v>92</v>
      </c>
      <c r="J3781" s="3" t="s">
        <v>36</v>
      </c>
      <c r="K3781" s="3">
        <v>4</v>
      </c>
      <c r="L3781" s="3" t="s">
        <v>151</v>
      </c>
      <c r="M3781" s="3" t="str">
        <f>IF(shopping_behavior_updated[[#This Row],[Subscription Status]]="","desconocido",shopping_behavior_updated[[#This Row],[Subscription Status]])</f>
        <v>No</v>
      </c>
      <c r="N3781" s="3" t="s">
        <v>26</v>
      </c>
      <c r="O3781" s="3" t="s">
        <v>151</v>
      </c>
      <c r="P3781" s="3" t="s">
        <v>151</v>
      </c>
      <c r="Q3781" s="3">
        <v>45</v>
      </c>
      <c r="R3781" s="3" t="s">
        <v>45</v>
      </c>
      <c r="S3781" s="3" t="s">
        <v>48</v>
      </c>
      <c r="T3781" s="3">
        <f>COUNTBLANK(shopping_behavior_updated[Customer ID])</f>
        <v>0</v>
      </c>
      <c r="U3781" s="3">
        <f>IF(IFERROR(VLOOKUP(shopping_behavior_updated[[#This Row],[Customer ID]],A3782:$A$3902,1,FALSE),0),1,0)</f>
        <v>0</v>
      </c>
    </row>
    <row r="3782" spans="1:21" x14ac:dyDescent="0.2">
      <c r="A3782" s="3">
        <v>3781</v>
      </c>
      <c r="B3782" s="3">
        <v>54</v>
      </c>
      <c r="C3782" s="3" t="s">
        <v>152</v>
      </c>
      <c r="D3782" s="3" t="s">
        <v>49</v>
      </c>
      <c r="E3782" s="3" t="s">
        <v>41</v>
      </c>
      <c r="F3782" s="3">
        <v>57</v>
      </c>
      <c r="G3782" s="3" t="s">
        <v>90</v>
      </c>
      <c r="H3782" s="3" t="s">
        <v>22</v>
      </c>
      <c r="I3782" s="3" t="s">
        <v>133</v>
      </c>
      <c r="J3782" s="3" t="s">
        <v>56</v>
      </c>
      <c r="K3782" s="3">
        <v>41</v>
      </c>
      <c r="L3782" s="3" t="s">
        <v>151</v>
      </c>
      <c r="M3782" s="3" t="str">
        <f>IF(shopping_behavior_updated[[#This Row],[Subscription Status]]="","desconocido",shopping_behavior_updated[[#This Row],[Subscription Status]])</f>
        <v>No</v>
      </c>
      <c r="N3782" s="3" t="s">
        <v>37</v>
      </c>
      <c r="O3782" s="3" t="s">
        <v>151</v>
      </c>
      <c r="P3782" s="3" t="s">
        <v>151</v>
      </c>
      <c r="Q3782" s="3">
        <v>41</v>
      </c>
      <c r="R3782" s="3" t="s">
        <v>27</v>
      </c>
      <c r="S3782" s="3" t="s">
        <v>57</v>
      </c>
      <c r="T3782" s="3">
        <f>COUNTBLANK(shopping_behavior_updated[Customer ID])</f>
        <v>0</v>
      </c>
      <c r="U3782" s="3">
        <f>IF(IFERROR(VLOOKUP(shopping_behavior_updated[[#This Row],[Customer ID]],A3783:$A$3902,1,FALSE),0),1,0)</f>
        <v>0</v>
      </c>
    </row>
    <row r="3783" spans="1:21" x14ac:dyDescent="0.2">
      <c r="A3783" s="3">
        <v>3782</v>
      </c>
      <c r="B3783" s="3">
        <v>52</v>
      </c>
      <c r="C3783" s="3" t="s">
        <v>152</v>
      </c>
      <c r="D3783" s="3" t="s">
        <v>136</v>
      </c>
      <c r="E3783" s="3" t="s">
        <v>41</v>
      </c>
      <c r="F3783" s="3">
        <v>99</v>
      </c>
      <c r="G3783" s="3" t="s">
        <v>121</v>
      </c>
      <c r="H3783" s="3" t="s">
        <v>43</v>
      </c>
      <c r="I3783" s="3" t="s">
        <v>68</v>
      </c>
      <c r="J3783" s="3" t="s">
        <v>24</v>
      </c>
      <c r="K3783" s="3">
        <v>37</v>
      </c>
      <c r="L3783" s="3" t="s">
        <v>151</v>
      </c>
      <c r="M3783" s="3" t="str">
        <f>IF(shopping_behavior_updated[[#This Row],[Subscription Status]]="","desconocido",shopping_behavior_updated[[#This Row],[Subscription Status]])</f>
        <v>No</v>
      </c>
      <c r="N3783" s="3" t="s">
        <v>53</v>
      </c>
      <c r="O3783" s="3" t="s">
        <v>151</v>
      </c>
      <c r="P3783" s="3" t="s">
        <v>151</v>
      </c>
      <c r="Q3783" s="3">
        <v>40</v>
      </c>
      <c r="R3783" s="3" t="s">
        <v>45</v>
      </c>
      <c r="S3783" s="3" t="s">
        <v>28</v>
      </c>
      <c r="T3783" s="3">
        <f>COUNTBLANK(shopping_behavior_updated[Customer ID])</f>
        <v>0</v>
      </c>
      <c r="U3783" s="3">
        <f>IF(IFERROR(VLOOKUP(shopping_behavior_updated[[#This Row],[Customer ID]],A3784:$A$3902,1,FALSE),0),1,0)</f>
        <v>0</v>
      </c>
    </row>
    <row r="3784" spans="1:21" x14ac:dyDescent="0.2">
      <c r="A3784" s="3">
        <v>3783</v>
      </c>
      <c r="B3784" s="3">
        <v>40</v>
      </c>
      <c r="C3784" s="3" t="s">
        <v>152</v>
      </c>
      <c r="D3784" s="3" t="s">
        <v>101</v>
      </c>
      <c r="E3784" s="3" t="s">
        <v>62</v>
      </c>
      <c r="F3784" s="3">
        <v>45</v>
      </c>
      <c r="G3784" s="3" t="s">
        <v>89</v>
      </c>
      <c r="H3784" s="3" t="s">
        <v>22</v>
      </c>
      <c r="I3784" s="3" t="s">
        <v>120</v>
      </c>
      <c r="J3784" s="3" t="s">
        <v>36</v>
      </c>
      <c r="K3784" s="3">
        <v>28</v>
      </c>
      <c r="L3784" s="3" t="s">
        <v>151</v>
      </c>
      <c r="M3784" s="3" t="str">
        <f>IF(shopping_behavior_updated[[#This Row],[Subscription Status]]="","desconocido",shopping_behavior_updated[[#This Row],[Subscription Status]])</f>
        <v>No</v>
      </c>
      <c r="N3784" s="3" t="s">
        <v>37</v>
      </c>
      <c r="O3784" s="3" t="s">
        <v>151</v>
      </c>
      <c r="P3784" s="3" t="s">
        <v>151</v>
      </c>
      <c r="Q3784" s="3">
        <v>42</v>
      </c>
      <c r="R3784" s="3" t="s">
        <v>45</v>
      </c>
      <c r="S3784" s="3" t="s">
        <v>28</v>
      </c>
      <c r="T3784" s="3">
        <f>COUNTBLANK(shopping_behavior_updated[Customer ID])</f>
        <v>0</v>
      </c>
      <c r="U3784" s="3">
        <f>IF(IFERROR(VLOOKUP(shopping_behavior_updated[[#This Row],[Customer ID]],A3785:$A$3902,1,FALSE),0),1,0)</f>
        <v>0</v>
      </c>
    </row>
    <row r="3785" spans="1:21" x14ac:dyDescent="0.2">
      <c r="A3785" s="3">
        <v>3784</v>
      </c>
      <c r="B3785" s="3">
        <v>39</v>
      </c>
      <c r="C3785" s="3" t="s">
        <v>152</v>
      </c>
      <c r="D3785" s="3" t="s">
        <v>142</v>
      </c>
      <c r="E3785" s="3" t="s">
        <v>66</v>
      </c>
      <c r="F3785" s="3">
        <v>66</v>
      </c>
      <c r="G3785" s="3" t="s">
        <v>30</v>
      </c>
      <c r="H3785" s="3" t="s">
        <v>91</v>
      </c>
      <c r="I3785" s="3" t="s">
        <v>120</v>
      </c>
      <c r="J3785" s="3" t="s">
        <v>52</v>
      </c>
      <c r="K3785" s="3">
        <v>32</v>
      </c>
      <c r="L3785" s="3" t="s">
        <v>151</v>
      </c>
      <c r="M3785" s="3" t="str">
        <f>IF(shopping_behavior_updated[[#This Row],[Subscription Status]]="","desconocido",shopping_behavior_updated[[#This Row],[Subscription Status]])</f>
        <v>No</v>
      </c>
      <c r="N3785" s="3" t="s">
        <v>37</v>
      </c>
      <c r="O3785" s="3" t="s">
        <v>151</v>
      </c>
      <c r="P3785" s="3" t="s">
        <v>151</v>
      </c>
      <c r="Q3785" s="3">
        <v>17</v>
      </c>
      <c r="R3785" s="3" t="s">
        <v>85</v>
      </c>
      <c r="S3785" s="3" t="s">
        <v>28</v>
      </c>
      <c r="T3785" s="3">
        <f>COUNTBLANK(shopping_behavior_updated[Customer ID])</f>
        <v>0</v>
      </c>
      <c r="U3785" s="3">
        <f>IF(IFERROR(VLOOKUP(shopping_behavior_updated[[#This Row],[Customer ID]],A3786:$A$3902,1,FALSE),0),1,0)</f>
        <v>0</v>
      </c>
    </row>
    <row r="3786" spans="1:21" x14ac:dyDescent="0.2">
      <c r="A3786" s="3">
        <v>3785</v>
      </c>
      <c r="B3786" s="3">
        <v>54</v>
      </c>
      <c r="C3786" s="3" t="s">
        <v>152</v>
      </c>
      <c r="D3786" s="3" t="s">
        <v>124</v>
      </c>
      <c r="E3786" s="3" t="s">
        <v>20</v>
      </c>
      <c r="F3786" s="3">
        <v>53</v>
      </c>
      <c r="G3786" s="3" t="s">
        <v>140</v>
      </c>
      <c r="H3786" s="3" t="s">
        <v>43</v>
      </c>
      <c r="I3786" s="3" t="s">
        <v>82</v>
      </c>
      <c r="J3786" s="3" t="s">
        <v>24</v>
      </c>
      <c r="K3786" s="3">
        <v>45</v>
      </c>
      <c r="L3786" s="3" t="s">
        <v>151</v>
      </c>
      <c r="M3786" s="3" t="str">
        <f>IF(shopping_behavior_updated[[#This Row],[Subscription Status]]="","desconocido",shopping_behavior_updated[[#This Row],[Subscription Status]])</f>
        <v>No</v>
      </c>
      <c r="N3786" s="3" t="s">
        <v>44</v>
      </c>
      <c r="O3786" s="3" t="s">
        <v>151</v>
      </c>
      <c r="P3786" s="3" t="s">
        <v>151</v>
      </c>
      <c r="Q3786" s="3">
        <v>4</v>
      </c>
      <c r="R3786" s="3" t="s">
        <v>27</v>
      </c>
      <c r="S3786" s="3" t="s">
        <v>48</v>
      </c>
      <c r="T3786" s="3">
        <f>COUNTBLANK(shopping_behavior_updated[Customer ID])</f>
        <v>0</v>
      </c>
      <c r="U3786" s="3">
        <f>IF(IFERROR(VLOOKUP(shopping_behavior_updated[[#This Row],[Customer ID]],A3787:$A$3902,1,FALSE),0),1,0)</f>
        <v>0</v>
      </c>
    </row>
    <row r="3787" spans="1:21" x14ac:dyDescent="0.2">
      <c r="A3787" s="3">
        <v>3786</v>
      </c>
      <c r="B3787" s="3">
        <v>64</v>
      </c>
      <c r="C3787" s="3" t="s">
        <v>152</v>
      </c>
      <c r="D3787" s="3" t="s">
        <v>33</v>
      </c>
      <c r="E3787" s="3" t="s">
        <v>20</v>
      </c>
      <c r="F3787" s="3">
        <v>94</v>
      </c>
      <c r="G3787" s="3" t="s">
        <v>81</v>
      </c>
      <c r="H3787" s="3" t="s">
        <v>22</v>
      </c>
      <c r="I3787" s="3" t="s">
        <v>92</v>
      </c>
      <c r="J3787" s="3" t="s">
        <v>24</v>
      </c>
      <c r="K3787" s="3">
        <v>38</v>
      </c>
      <c r="L3787" s="3" t="s">
        <v>151</v>
      </c>
      <c r="M3787" s="3" t="str">
        <f>IF(shopping_behavior_updated[[#This Row],[Subscription Status]]="","desconocido",shopping_behavior_updated[[#This Row],[Subscription Status]])</f>
        <v>No</v>
      </c>
      <c r="N3787" s="3" t="s">
        <v>53</v>
      </c>
      <c r="O3787" s="3" t="s">
        <v>151</v>
      </c>
      <c r="P3787" s="3" t="s">
        <v>151</v>
      </c>
      <c r="Q3787" s="3">
        <v>6</v>
      </c>
      <c r="R3787" s="3" t="s">
        <v>32</v>
      </c>
      <c r="S3787" s="3" t="s">
        <v>87</v>
      </c>
      <c r="T3787" s="3">
        <f>COUNTBLANK(shopping_behavior_updated[Customer ID])</f>
        <v>0</v>
      </c>
      <c r="U3787" s="3">
        <f>IF(IFERROR(VLOOKUP(shopping_behavior_updated[[#This Row],[Customer ID]],A3788:$A$3902,1,FALSE),0),1,0)</f>
        <v>0</v>
      </c>
    </row>
    <row r="3788" spans="1:21" x14ac:dyDescent="0.2">
      <c r="A3788" s="3">
        <v>3787</v>
      </c>
      <c r="B3788" s="3">
        <v>31</v>
      </c>
      <c r="C3788" s="3" t="s">
        <v>152</v>
      </c>
      <c r="D3788" s="3" t="s">
        <v>136</v>
      </c>
      <c r="E3788" s="3" t="s">
        <v>41</v>
      </c>
      <c r="F3788" s="3">
        <v>47</v>
      </c>
      <c r="G3788" s="3" t="s">
        <v>121</v>
      </c>
      <c r="H3788" s="3" t="s">
        <v>22</v>
      </c>
      <c r="I3788" s="3" t="s">
        <v>133</v>
      </c>
      <c r="J3788" s="3" t="s">
        <v>56</v>
      </c>
      <c r="K3788" s="3">
        <v>36</v>
      </c>
      <c r="L3788" s="3" t="s">
        <v>151</v>
      </c>
      <c r="M3788" s="3" t="str">
        <f>IF(shopping_behavior_updated[[#This Row],[Subscription Status]]="","desconocido",shopping_behavior_updated[[#This Row],[Subscription Status]])</f>
        <v>No</v>
      </c>
      <c r="N3788" s="3" t="s">
        <v>69</v>
      </c>
      <c r="O3788" s="3" t="s">
        <v>151</v>
      </c>
      <c r="P3788" s="3" t="s">
        <v>151</v>
      </c>
      <c r="Q3788" s="3">
        <v>22</v>
      </c>
      <c r="R3788" s="3" t="s">
        <v>27</v>
      </c>
      <c r="S3788" s="3" t="s">
        <v>39</v>
      </c>
      <c r="T3788" s="3">
        <f>COUNTBLANK(shopping_behavior_updated[Customer ID])</f>
        <v>0</v>
      </c>
      <c r="U3788" s="3">
        <f>IF(IFERROR(VLOOKUP(shopping_behavior_updated[[#This Row],[Customer ID]],A3789:$A$3902,1,FALSE),0),1,0)</f>
        <v>0</v>
      </c>
    </row>
    <row r="3789" spans="1:21" x14ac:dyDescent="0.2">
      <c r="A3789" s="3">
        <v>3788</v>
      </c>
      <c r="B3789" s="3">
        <v>37</v>
      </c>
      <c r="C3789" s="3" t="s">
        <v>152</v>
      </c>
      <c r="D3789" s="3" t="s">
        <v>19</v>
      </c>
      <c r="E3789" s="3" t="s">
        <v>20</v>
      </c>
      <c r="F3789" s="3">
        <v>80</v>
      </c>
      <c r="G3789" s="3" t="s">
        <v>83</v>
      </c>
      <c r="H3789" s="3" t="s">
        <v>43</v>
      </c>
      <c r="I3789" s="3" t="s">
        <v>68</v>
      </c>
      <c r="J3789" s="3" t="s">
        <v>56</v>
      </c>
      <c r="K3789" s="3">
        <v>36</v>
      </c>
      <c r="L3789" s="3" t="s">
        <v>151</v>
      </c>
      <c r="M3789" s="3" t="str">
        <f>IF(shopping_behavior_updated[[#This Row],[Subscription Status]]="","desconocido",shopping_behavior_updated[[#This Row],[Subscription Status]])</f>
        <v>No</v>
      </c>
      <c r="N3789" s="3" t="s">
        <v>69</v>
      </c>
      <c r="O3789" s="3" t="s">
        <v>151</v>
      </c>
      <c r="P3789" s="3" t="s">
        <v>151</v>
      </c>
      <c r="Q3789" s="3">
        <v>46</v>
      </c>
      <c r="R3789" s="3" t="s">
        <v>45</v>
      </c>
      <c r="S3789" s="3" t="s">
        <v>96</v>
      </c>
      <c r="T3789" s="3">
        <f>COUNTBLANK(shopping_behavior_updated[Customer ID])</f>
        <v>0</v>
      </c>
      <c r="U3789" s="3">
        <f>IF(IFERROR(VLOOKUP(shopping_behavior_updated[[#This Row],[Customer ID]],A3790:$A$3902,1,FALSE),0),1,0)</f>
        <v>0</v>
      </c>
    </row>
    <row r="3790" spans="1:21" x14ac:dyDescent="0.2">
      <c r="A3790" s="3">
        <v>3789</v>
      </c>
      <c r="B3790" s="3">
        <v>43</v>
      </c>
      <c r="C3790" s="3" t="s">
        <v>152</v>
      </c>
      <c r="D3790" s="3" t="s">
        <v>123</v>
      </c>
      <c r="E3790" s="3" t="s">
        <v>66</v>
      </c>
      <c r="F3790" s="3">
        <v>65</v>
      </c>
      <c r="G3790" s="3" t="s">
        <v>110</v>
      </c>
      <c r="H3790" s="3" t="s">
        <v>91</v>
      </c>
      <c r="I3790" s="3" t="s">
        <v>84</v>
      </c>
      <c r="J3790" s="3" t="s">
        <v>36</v>
      </c>
      <c r="K3790" s="3">
        <v>32</v>
      </c>
      <c r="L3790" s="3" t="s">
        <v>151</v>
      </c>
      <c r="M3790" s="3" t="str">
        <f>IF(shopping_behavior_updated[[#This Row],[Subscription Status]]="","desconocido",shopping_behavior_updated[[#This Row],[Subscription Status]])</f>
        <v>No</v>
      </c>
      <c r="N3790" s="3" t="s">
        <v>44</v>
      </c>
      <c r="O3790" s="3" t="s">
        <v>151</v>
      </c>
      <c r="P3790" s="3" t="s">
        <v>151</v>
      </c>
      <c r="Q3790" s="3">
        <v>27</v>
      </c>
      <c r="R3790" s="3" t="s">
        <v>85</v>
      </c>
      <c r="S3790" s="3" t="s">
        <v>87</v>
      </c>
      <c r="T3790" s="3">
        <f>COUNTBLANK(shopping_behavior_updated[Customer ID])</f>
        <v>0</v>
      </c>
      <c r="U3790" s="3">
        <f>IF(IFERROR(VLOOKUP(shopping_behavior_updated[[#This Row],[Customer ID]],A3791:$A$3902,1,FALSE),0),1,0)</f>
        <v>0</v>
      </c>
    </row>
    <row r="3791" spans="1:21" x14ac:dyDescent="0.2">
      <c r="A3791" s="3">
        <v>3790</v>
      </c>
      <c r="B3791" s="3">
        <v>56</v>
      </c>
      <c r="C3791" s="3" t="s">
        <v>152</v>
      </c>
      <c r="D3791" s="3" t="s">
        <v>54</v>
      </c>
      <c r="E3791" s="3" t="s">
        <v>20</v>
      </c>
      <c r="F3791" s="3">
        <v>75</v>
      </c>
      <c r="G3791" s="3" t="s">
        <v>113</v>
      </c>
      <c r="H3791" s="3" t="s">
        <v>43</v>
      </c>
      <c r="I3791" s="3" t="s">
        <v>135</v>
      </c>
      <c r="J3791" s="3" t="s">
        <v>52</v>
      </c>
      <c r="K3791" s="3">
        <v>38</v>
      </c>
      <c r="L3791" s="3" t="s">
        <v>151</v>
      </c>
      <c r="M3791" s="3" t="str">
        <f>IF(shopping_behavior_updated[[#This Row],[Subscription Status]]="","desconocido",shopping_behavior_updated[[#This Row],[Subscription Status]])</f>
        <v>No</v>
      </c>
      <c r="N3791" s="3" t="s">
        <v>26</v>
      </c>
      <c r="O3791" s="3" t="s">
        <v>151</v>
      </c>
      <c r="P3791" s="3" t="s">
        <v>151</v>
      </c>
      <c r="Q3791" s="3">
        <v>18</v>
      </c>
      <c r="R3791" s="3" t="s">
        <v>74</v>
      </c>
      <c r="S3791" s="3" t="s">
        <v>96</v>
      </c>
      <c r="T3791" s="3">
        <f>COUNTBLANK(shopping_behavior_updated[Customer ID])</f>
        <v>0</v>
      </c>
      <c r="U3791" s="3">
        <f>IF(IFERROR(VLOOKUP(shopping_behavior_updated[[#This Row],[Customer ID]],A3792:$A$3902,1,FALSE),0),1,0)</f>
        <v>0</v>
      </c>
    </row>
    <row r="3792" spans="1:21" x14ac:dyDescent="0.2">
      <c r="A3792" s="3">
        <v>3791</v>
      </c>
      <c r="B3792" s="3">
        <v>27</v>
      </c>
      <c r="C3792" s="3" t="s">
        <v>152</v>
      </c>
      <c r="D3792" s="3" t="s">
        <v>65</v>
      </c>
      <c r="E3792" s="3" t="s">
        <v>66</v>
      </c>
      <c r="F3792" s="3">
        <v>45</v>
      </c>
      <c r="G3792" s="3" t="s">
        <v>119</v>
      </c>
      <c r="H3792" s="3" t="s">
        <v>91</v>
      </c>
      <c r="I3792" s="3" t="s">
        <v>117</v>
      </c>
      <c r="J3792" s="3" t="s">
        <v>52</v>
      </c>
      <c r="K3792" s="3">
        <v>44</v>
      </c>
      <c r="L3792" s="3" t="s">
        <v>151</v>
      </c>
      <c r="M3792" s="3" t="str">
        <f>IF(shopping_behavior_updated[[#This Row],[Subscription Status]]="","desconocido",shopping_behavior_updated[[#This Row],[Subscription Status]])</f>
        <v>No</v>
      </c>
      <c r="N3792" s="3" t="s">
        <v>53</v>
      </c>
      <c r="O3792" s="3" t="s">
        <v>151</v>
      </c>
      <c r="P3792" s="3" t="s">
        <v>151</v>
      </c>
      <c r="Q3792" s="3">
        <v>31</v>
      </c>
      <c r="R3792" s="3" t="s">
        <v>38</v>
      </c>
      <c r="S3792" s="3" t="s">
        <v>39</v>
      </c>
      <c r="T3792" s="3">
        <f>COUNTBLANK(shopping_behavior_updated[Customer ID])</f>
        <v>0</v>
      </c>
      <c r="U3792" s="3">
        <f>IF(IFERROR(VLOOKUP(shopping_behavior_updated[[#This Row],[Customer ID]],A3793:$A$3902,1,FALSE),0),1,0)</f>
        <v>0</v>
      </c>
    </row>
    <row r="3793" spans="1:21" x14ac:dyDescent="0.2">
      <c r="A3793" s="3">
        <v>3792</v>
      </c>
      <c r="B3793" s="3">
        <v>40</v>
      </c>
      <c r="C3793" s="3" t="s">
        <v>152</v>
      </c>
      <c r="D3793" s="3" t="s">
        <v>88</v>
      </c>
      <c r="E3793" s="3" t="s">
        <v>66</v>
      </c>
      <c r="F3793" s="3">
        <v>51</v>
      </c>
      <c r="G3793" s="3" t="s">
        <v>104</v>
      </c>
      <c r="H3793" s="3" t="s">
        <v>43</v>
      </c>
      <c r="I3793" s="3" t="s">
        <v>23</v>
      </c>
      <c r="J3793" s="3" t="s">
        <v>36</v>
      </c>
      <c r="K3793" s="3">
        <v>37</v>
      </c>
      <c r="L3793" s="3" t="s">
        <v>151</v>
      </c>
      <c r="M3793" s="3" t="str">
        <f>IF(shopping_behavior_updated[[#This Row],[Subscription Status]]="","desconocido",shopping_behavior_updated[[#This Row],[Subscription Status]])</f>
        <v>No</v>
      </c>
      <c r="N3793" s="3" t="s">
        <v>73</v>
      </c>
      <c r="O3793" s="3" t="s">
        <v>151</v>
      </c>
      <c r="P3793" s="3" t="s">
        <v>151</v>
      </c>
      <c r="Q3793" s="3">
        <v>1</v>
      </c>
      <c r="R3793" s="3" t="s">
        <v>27</v>
      </c>
      <c r="S3793" s="3" t="s">
        <v>39</v>
      </c>
      <c r="T3793" s="3">
        <f>COUNTBLANK(shopping_behavior_updated[Customer ID])</f>
        <v>0</v>
      </c>
      <c r="U3793" s="3">
        <f>IF(IFERROR(VLOOKUP(shopping_behavior_updated[[#This Row],[Customer ID]],A3794:$A$3902,1,FALSE),0),1,0)</f>
        <v>0</v>
      </c>
    </row>
    <row r="3794" spans="1:21" x14ac:dyDescent="0.2">
      <c r="A3794" s="3">
        <v>3793</v>
      </c>
      <c r="B3794" s="3">
        <v>43</v>
      </c>
      <c r="C3794" s="3" t="s">
        <v>152</v>
      </c>
      <c r="D3794" s="3" t="s">
        <v>118</v>
      </c>
      <c r="E3794" s="3" t="s">
        <v>66</v>
      </c>
      <c r="F3794" s="3">
        <v>58</v>
      </c>
      <c r="G3794" s="3" t="s">
        <v>34</v>
      </c>
      <c r="H3794" s="3" t="s">
        <v>35</v>
      </c>
      <c r="I3794" s="3" t="s">
        <v>47</v>
      </c>
      <c r="J3794" s="3" t="s">
        <v>52</v>
      </c>
      <c r="K3794" s="3">
        <v>26</v>
      </c>
      <c r="L3794" s="3" t="s">
        <v>151</v>
      </c>
      <c r="M3794" s="3" t="str">
        <f>IF(shopping_behavior_updated[[#This Row],[Subscription Status]]="","desconocido",shopping_behavior_updated[[#This Row],[Subscription Status]])</f>
        <v>No</v>
      </c>
      <c r="N3794" s="3" t="s">
        <v>26</v>
      </c>
      <c r="O3794" s="3" t="s">
        <v>151</v>
      </c>
      <c r="P3794" s="3" t="s">
        <v>151</v>
      </c>
      <c r="Q3794" s="3">
        <v>2</v>
      </c>
      <c r="R3794" s="3" t="s">
        <v>45</v>
      </c>
      <c r="S3794" s="3" t="s">
        <v>28</v>
      </c>
      <c r="T3794" s="3">
        <f>COUNTBLANK(shopping_behavior_updated[Customer ID])</f>
        <v>0</v>
      </c>
      <c r="U3794" s="3">
        <f>IF(IFERROR(VLOOKUP(shopping_behavior_updated[[#This Row],[Customer ID]],A3795:$A$3902,1,FALSE),0),1,0)</f>
        <v>0</v>
      </c>
    </row>
    <row r="3795" spans="1:21" x14ac:dyDescent="0.2">
      <c r="A3795" s="3">
        <v>3794</v>
      </c>
      <c r="B3795" s="3">
        <v>62</v>
      </c>
      <c r="C3795" s="3" t="s">
        <v>152</v>
      </c>
      <c r="D3795" s="3" t="s">
        <v>88</v>
      </c>
      <c r="E3795" s="3" t="s">
        <v>66</v>
      </c>
      <c r="F3795" s="3">
        <v>20</v>
      </c>
      <c r="G3795" s="3" t="s">
        <v>78</v>
      </c>
      <c r="H3795" s="3" t="s">
        <v>43</v>
      </c>
      <c r="I3795" s="3" t="s">
        <v>68</v>
      </c>
      <c r="J3795" s="3" t="s">
        <v>56</v>
      </c>
      <c r="K3795" s="3">
        <v>4</v>
      </c>
      <c r="L3795" s="3" t="s">
        <v>151</v>
      </c>
      <c r="M3795" s="3" t="str">
        <f>IF(shopping_behavior_updated[[#This Row],[Subscription Status]]="","desconocido",shopping_behavior_updated[[#This Row],[Subscription Status]])</f>
        <v>No</v>
      </c>
      <c r="N3795" s="3" t="s">
        <v>53</v>
      </c>
      <c r="O3795" s="3" t="s">
        <v>151</v>
      </c>
      <c r="P3795" s="3" t="s">
        <v>151</v>
      </c>
      <c r="Q3795" s="3">
        <v>46</v>
      </c>
      <c r="R3795" s="3" t="s">
        <v>74</v>
      </c>
      <c r="S3795" s="3" t="s">
        <v>48</v>
      </c>
      <c r="T3795" s="3">
        <f>COUNTBLANK(shopping_behavior_updated[Customer ID])</f>
        <v>0</v>
      </c>
      <c r="U3795" s="3">
        <f>IF(IFERROR(VLOOKUP(shopping_behavior_updated[[#This Row],[Customer ID]],A3796:$A$3902,1,FALSE),0),1,0)</f>
        <v>0</v>
      </c>
    </row>
    <row r="3796" spans="1:21" x14ac:dyDescent="0.2">
      <c r="A3796" s="3">
        <v>3795</v>
      </c>
      <c r="B3796" s="3">
        <v>44</v>
      </c>
      <c r="C3796" s="3" t="s">
        <v>152</v>
      </c>
      <c r="D3796" s="3" t="s">
        <v>118</v>
      </c>
      <c r="E3796" s="3" t="s">
        <v>66</v>
      </c>
      <c r="F3796" s="3">
        <v>82</v>
      </c>
      <c r="G3796" s="3" t="s">
        <v>146</v>
      </c>
      <c r="H3796" s="3" t="s">
        <v>43</v>
      </c>
      <c r="I3796" s="3" t="s">
        <v>82</v>
      </c>
      <c r="J3796" s="3" t="s">
        <v>52</v>
      </c>
      <c r="K3796" s="3">
        <v>36</v>
      </c>
      <c r="L3796" s="3" t="s">
        <v>151</v>
      </c>
      <c r="M3796" s="3" t="str">
        <f>IF(shopping_behavior_updated[[#This Row],[Subscription Status]]="","desconocido",shopping_behavior_updated[[#This Row],[Subscription Status]])</f>
        <v>No</v>
      </c>
      <c r="N3796" s="3" t="s">
        <v>69</v>
      </c>
      <c r="O3796" s="3" t="s">
        <v>151</v>
      </c>
      <c r="P3796" s="3" t="s">
        <v>151</v>
      </c>
      <c r="Q3796" s="3">
        <v>27</v>
      </c>
      <c r="R3796" s="3" t="s">
        <v>27</v>
      </c>
      <c r="S3796" s="3" t="s">
        <v>39</v>
      </c>
      <c r="T3796" s="3">
        <f>COUNTBLANK(shopping_behavior_updated[Customer ID])</f>
        <v>0</v>
      </c>
      <c r="U3796" s="3">
        <f>IF(IFERROR(VLOOKUP(shopping_behavior_updated[[#This Row],[Customer ID]],A3797:$A$3902,1,FALSE),0),1,0)</f>
        <v>0</v>
      </c>
    </row>
    <row r="3797" spans="1:21" x14ac:dyDescent="0.2">
      <c r="A3797" s="3">
        <v>3796</v>
      </c>
      <c r="B3797" s="3">
        <v>45</v>
      </c>
      <c r="C3797" s="3" t="s">
        <v>152</v>
      </c>
      <c r="D3797" s="3" t="s">
        <v>142</v>
      </c>
      <c r="E3797" s="3" t="s">
        <v>66</v>
      </c>
      <c r="F3797" s="3">
        <v>92</v>
      </c>
      <c r="G3797" s="3" t="s">
        <v>71</v>
      </c>
      <c r="H3797" s="3" t="s">
        <v>43</v>
      </c>
      <c r="I3797" s="3" t="s">
        <v>60</v>
      </c>
      <c r="J3797" s="3" t="s">
        <v>36</v>
      </c>
      <c r="K3797" s="3">
        <v>25</v>
      </c>
      <c r="L3797" s="3" t="s">
        <v>151</v>
      </c>
      <c r="M3797" s="3" t="str">
        <f>IF(shopping_behavior_updated[[#This Row],[Subscription Status]]="","desconocido",shopping_behavior_updated[[#This Row],[Subscription Status]])</f>
        <v>No</v>
      </c>
      <c r="N3797" s="3" t="s">
        <v>26</v>
      </c>
      <c r="O3797" s="3" t="s">
        <v>151</v>
      </c>
      <c r="P3797" s="3" t="s">
        <v>151</v>
      </c>
      <c r="Q3797" s="3">
        <v>3</v>
      </c>
      <c r="R3797" s="3" t="s">
        <v>32</v>
      </c>
      <c r="S3797" s="3" t="s">
        <v>39</v>
      </c>
      <c r="T3797" s="3">
        <f>COUNTBLANK(shopping_behavior_updated[Customer ID])</f>
        <v>0</v>
      </c>
      <c r="U3797" s="3">
        <f>IF(IFERROR(VLOOKUP(shopping_behavior_updated[[#This Row],[Customer ID]],A3798:$A$3902,1,FALSE),0),1,0)</f>
        <v>0</v>
      </c>
    </row>
    <row r="3798" spans="1:21" x14ac:dyDescent="0.2">
      <c r="A3798" s="3">
        <v>3797</v>
      </c>
      <c r="B3798" s="3">
        <v>40</v>
      </c>
      <c r="C3798" s="3" t="s">
        <v>152</v>
      </c>
      <c r="D3798" s="3" t="s">
        <v>58</v>
      </c>
      <c r="E3798" s="3" t="s">
        <v>20</v>
      </c>
      <c r="F3798" s="3">
        <v>81</v>
      </c>
      <c r="G3798" s="3" t="s">
        <v>139</v>
      </c>
      <c r="H3798" s="3" t="s">
        <v>43</v>
      </c>
      <c r="I3798" s="3" t="s">
        <v>92</v>
      </c>
      <c r="J3798" s="3" t="s">
        <v>56</v>
      </c>
      <c r="K3798" s="3">
        <v>32</v>
      </c>
      <c r="L3798" s="3" t="s">
        <v>151</v>
      </c>
      <c r="M3798" s="3" t="str">
        <f>IF(shopping_behavior_updated[[#This Row],[Subscription Status]]="","desconocido",shopping_behavior_updated[[#This Row],[Subscription Status]])</f>
        <v>No</v>
      </c>
      <c r="N3798" s="3" t="s">
        <v>37</v>
      </c>
      <c r="O3798" s="3" t="s">
        <v>151</v>
      </c>
      <c r="P3798" s="3" t="s">
        <v>151</v>
      </c>
      <c r="Q3798" s="3">
        <v>47</v>
      </c>
      <c r="R3798" s="3" t="s">
        <v>74</v>
      </c>
      <c r="S3798" s="3" t="s">
        <v>57</v>
      </c>
      <c r="T3798" s="3">
        <f>COUNTBLANK(shopping_behavior_updated[Customer ID])</f>
        <v>0</v>
      </c>
      <c r="U3798" s="3">
        <f>IF(IFERROR(VLOOKUP(shopping_behavior_updated[[#This Row],[Customer ID]],A3799:$A$3902,1,FALSE),0),1,0)</f>
        <v>0</v>
      </c>
    </row>
    <row r="3799" spans="1:21" x14ac:dyDescent="0.2">
      <c r="A3799" s="3">
        <v>3798</v>
      </c>
      <c r="B3799" s="3">
        <v>68</v>
      </c>
      <c r="C3799" s="3" t="s">
        <v>152</v>
      </c>
      <c r="D3799" s="3" t="s">
        <v>88</v>
      </c>
      <c r="E3799" s="3" t="s">
        <v>66</v>
      </c>
      <c r="F3799" s="3">
        <v>44</v>
      </c>
      <c r="G3799" s="3" t="s">
        <v>98</v>
      </c>
      <c r="H3799" s="3" t="s">
        <v>43</v>
      </c>
      <c r="I3799" s="3" t="s">
        <v>23</v>
      </c>
      <c r="J3799" s="3" t="s">
        <v>52</v>
      </c>
      <c r="K3799" s="3">
        <v>25</v>
      </c>
      <c r="L3799" s="3" t="s">
        <v>151</v>
      </c>
      <c r="M3799" s="3" t="str">
        <f>IF(shopping_behavior_updated[[#This Row],[Subscription Status]]="","desconocido",shopping_behavior_updated[[#This Row],[Subscription Status]])</f>
        <v>No</v>
      </c>
      <c r="N3799" s="3" t="s">
        <v>44</v>
      </c>
      <c r="O3799" s="3" t="s">
        <v>151</v>
      </c>
      <c r="P3799" s="3" t="s">
        <v>151</v>
      </c>
      <c r="Q3799" s="3">
        <v>20</v>
      </c>
      <c r="R3799" s="3" t="s">
        <v>32</v>
      </c>
      <c r="S3799" s="3" t="s">
        <v>57</v>
      </c>
      <c r="T3799" s="3">
        <f>COUNTBLANK(shopping_behavior_updated[Customer ID])</f>
        <v>0</v>
      </c>
      <c r="U3799" s="3">
        <f>IF(IFERROR(VLOOKUP(shopping_behavior_updated[[#This Row],[Customer ID]],A3800:$A$3902,1,FALSE),0),1,0)</f>
        <v>0</v>
      </c>
    </row>
    <row r="3800" spans="1:21" x14ac:dyDescent="0.2">
      <c r="A3800" s="3">
        <v>3799</v>
      </c>
      <c r="B3800" s="3">
        <v>63</v>
      </c>
      <c r="C3800" s="3" t="s">
        <v>152</v>
      </c>
      <c r="D3800" s="3" t="s">
        <v>105</v>
      </c>
      <c r="E3800" s="3" t="s">
        <v>66</v>
      </c>
      <c r="F3800" s="3">
        <v>72</v>
      </c>
      <c r="G3800" s="3" t="s">
        <v>42</v>
      </c>
      <c r="H3800" s="3" t="s">
        <v>35</v>
      </c>
      <c r="I3800" s="3" t="s">
        <v>109</v>
      </c>
      <c r="J3800" s="3" t="s">
        <v>24</v>
      </c>
      <c r="K3800" s="3">
        <v>32</v>
      </c>
      <c r="L3800" s="3" t="s">
        <v>151</v>
      </c>
      <c r="M3800" s="3" t="str">
        <f>IF(shopping_behavior_updated[[#This Row],[Subscription Status]]="","desconocido",shopping_behavior_updated[[#This Row],[Subscription Status]])</f>
        <v>No</v>
      </c>
      <c r="N3800" s="3" t="s">
        <v>44</v>
      </c>
      <c r="O3800" s="3" t="s">
        <v>151</v>
      </c>
      <c r="P3800" s="3" t="s">
        <v>151</v>
      </c>
      <c r="Q3800" s="3">
        <v>23</v>
      </c>
      <c r="R3800" s="3" t="s">
        <v>38</v>
      </c>
      <c r="S3800" s="3" t="s">
        <v>48</v>
      </c>
      <c r="T3800" s="3">
        <f>COUNTBLANK(shopping_behavior_updated[Customer ID])</f>
        <v>0</v>
      </c>
      <c r="U3800" s="3">
        <f>IF(IFERROR(VLOOKUP(shopping_behavior_updated[[#This Row],[Customer ID]],A3801:$A$3902,1,FALSE),0),1,0)</f>
        <v>0</v>
      </c>
    </row>
    <row r="3801" spans="1:21" x14ac:dyDescent="0.2">
      <c r="A3801" s="3">
        <v>3800</v>
      </c>
      <c r="B3801" s="3">
        <v>60</v>
      </c>
      <c r="C3801" s="3" t="s">
        <v>152</v>
      </c>
      <c r="D3801" s="3" t="s">
        <v>101</v>
      </c>
      <c r="E3801" s="3" t="s">
        <v>62</v>
      </c>
      <c r="F3801" s="3">
        <v>26</v>
      </c>
      <c r="G3801" s="3" t="s">
        <v>100</v>
      </c>
      <c r="H3801" s="3" t="s">
        <v>22</v>
      </c>
      <c r="I3801" s="3" t="s">
        <v>82</v>
      </c>
      <c r="J3801" s="3" t="s">
        <v>24</v>
      </c>
      <c r="K3801" s="3">
        <v>26</v>
      </c>
      <c r="L3801" s="3" t="s">
        <v>151</v>
      </c>
      <c r="M3801" s="3" t="str">
        <f>IF(shopping_behavior_updated[[#This Row],[Subscription Status]]="","desconocido",shopping_behavior_updated[[#This Row],[Subscription Status]])</f>
        <v>No</v>
      </c>
      <c r="N3801" s="3" t="s">
        <v>73</v>
      </c>
      <c r="O3801" s="3" t="s">
        <v>151</v>
      </c>
      <c r="P3801" s="3" t="s">
        <v>151</v>
      </c>
      <c r="Q3801" s="3">
        <v>13</v>
      </c>
      <c r="R3801" s="3" t="s">
        <v>38</v>
      </c>
      <c r="S3801" s="3" t="s">
        <v>87</v>
      </c>
      <c r="T3801" s="3">
        <f>COUNTBLANK(shopping_behavior_updated[Customer ID])</f>
        <v>0</v>
      </c>
      <c r="U3801" s="3">
        <f>IF(IFERROR(VLOOKUP(shopping_behavior_updated[[#This Row],[Customer ID]],A3802:$A$3902,1,FALSE),0),1,0)</f>
        <v>0</v>
      </c>
    </row>
    <row r="3802" spans="1:21" x14ac:dyDescent="0.2">
      <c r="A3802" s="3">
        <v>3801</v>
      </c>
      <c r="B3802" s="3">
        <v>19</v>
      </c>
      <c r="C3802" s="3" t="s">
        <v>152</v>
      </c>
      <c r="D3802" s="3" t="s">
        <v>29</v>
      </c>
      <c r="E3802" s="3" t="s">
        <v>20</v>
      </c>
      <c r="F3802" s="3">
        <v>26</v>
      </c>
      <c r="G3802" s="3" t="s">
        <v>128</v>
      </c>
      <c r="H3802" s="3" t="s">
        <v>43</v>
      </c>
      <c r="I3802" s="3" t="s">
        <v>47</v>
      </c>
      <c r="J3802" s="3" t="s">
        <v>56</v>
      </c>
      <c r="K3802" s="3">
        <v>48</v>
      </c>
      <c r="L3802" s="3" t="s">
        <v>151</v>
      </c>
      <c r="M3802" s="3" t="str">
        <f>IF(shopping_behavior_updated[[#This Row],[Subscription Status]]="","desconocido",shopping_behavior_updated[[#This Row],[Subscription Status]])</f>
        <v>No</v>
      </c>
      <c r="N3802" s="3" t="s">
        <v>44</v>
      </c>
      <c r="O3802" s="3" t="s">
        <v>151</v>
      </c>
      <c r="P3802" s="3" t="s">
        <v>151</v>
      </c>
      <c r="Q3802" s="3">
        <v>12</v>
      </c>
      <c r="R3802" s="3" t="s">
        <v>27</v>
      </c>
      <c r="S3802" s="3" t="s">
        <v>75</v>
      </c>
      <c r="T3802" s="3">
        <f>COUNTBLANK(shopping_behavior_updated[Customer ID])</f>
        <v>0</v>
      </c>
      <c r="U3802" s="3">
        <f>IF(IFERROR(VLOOKUP(shopping_behavior_updated[[#This Row],[Customer ID]],A3803:$A$3902,1,FALSE),0),1,0)</f>
        <v>0</v>
      </c>
    </row>
    <row r="3803" spans="1:21" x14ac:dyDescent="0.2">
      <c r="A3803" s="3">
        <v>3802</v>
      </c>
      <c r="B3803" s="3">
        <v>26</v>
      </c>
      <c r="C3803" s="3" t="s">
        <v>152</v>
      </c>
      <c r="D3803" s="3" t="s">
        <v>19</v>
      </c>
      <c r="E3803" s="3" t="s">
        <v>20</v>
      </c>
      <c r="F3803" s="3">
        <v>84</v>
      </c>
      <c r="G3803" s="3" t="s">
        <v>21</v>
      </c>
      <c r="H3803" s="3" t="s">
        <v>43</v>
      </c>
      <c r="I3803" s="3" t="s">
        <v>99</v>
      </c>
      <c r="J3803" s="3" t="s">
        <v>36</v>
      </c>
      <c r="K3803" s="3">
        <v>5</v>
      </c>
      <c r="L3803" s="3" t="s">
        <v>151</v>
      </c>
      <c r="M3803" s="3" t="str">
        <f>IF(shopping_behavior_updated[[#This Row],[Subscription Status]]="","desconocido",shopping_behavior_updated[[#This Row],[Subscription Status]])</f>
        <v>No</v>
      </c>
      <c r="N3803" s="3" t="s">
        <v>73</v>
      </c>
      <c r="O3803" s="3" t="s">
        <v>151</v>
      </c>
      <c r="P3803" s="3" t="s">
        <v>151</v>
      </c>
      <c r="Q3803" s="3">
        <v>36</v>
      </c>
      <c r="R3803" s="3" t="s">
        <v>45</v>
      </c>
      <c r="S3803" s="3" t="s">
        <v>28</v>
      </c>
      <c r="T3803" s="3">
        <f>COUNTBLANK(shopping_behavior_updated[Customer ID])</f>
        <v>0</v>
      </c>
      <c r="U3803" s="3">
        <f>IF(IFERROR(VLOOKUP(shopping_behavior_updated[[#This Row],[Customer ID]],A3804:$A$3902,1,FALSE),0),1,0)</f>
        <v>0</v>
      </c>
    </row>
    <row r="3804" spans="1:21" x14ac:dyDescent="0.2">
      <c r="A3804" s="3">
        <v>3803</v>
      </c>
      <c r="B3804" s="3">
        <v>70</v>
      </c>
      <c r="C3804" s="3" t="s">
        <v>152</v>
      </c>
      <c r="D3804" s="3" t="s">
        <v>118</v>
      </c>
      <c r="E3804" s="3" t="s">
        <v>66</v>
      </c>
      <c r="F3804" s="3">
        <v>72</v>
      </c>
      <c r="G3804" s="3" t="s">
        <v>114</v>
      </c>
      <c r="H3804" s="3" t="s">
        <v>35</v>
      </c>
      <c r="I3804" s="3" t="s">
        <v>47</v>
      </c>
      <c r="J3804" s="3" t="s">
        <v>36</v>
      </c>
      <c r="K3804" s="3">
        <v>32</v>
      </c>
      <c r="L3804" s="3" t="s">
        <v>151</v>
      </c>
      <c r="M3804" s="3" t="str">
        <f>IF(shopping_behavior_updated[[#This Row],[Subscription Status]]="","desconocido",shopping_behavior_updated[[#This Row],[Subscription Status]])</f>
        <v>No</v>
      </c>
      <c r="N3804" s="3" t="s">
        <v>69</v>
      </c>
      <c r="O3804" s="3" t="s">
        <v>151</v>
      </c>
      <c r="P3804" s="3" t="s">
        <v>151</v>
      </c>
      <c r="Q3804" s="3">
        <v>1</v>
      </c>
      <c r="R3804" s="3" t="s">
        <v>74</v>
      </c>
      <c r="S3804" s="3" t="s">
        <v>87</v>
      </c>
      <c r="T3804" s="3">
        <f>COUNTBLANK(shopping_behavior_updated[Customer ID])</f>
        <v>0</v>
      </c>
      <c r="U3804" s="3">
        <f>IF(IFERROR(VLOOKUP(shopping_behavior_updated[[#This Row],[Customer ID]],A3805:$A$3902,1,FALSE),0),1,0)</f>
        <v>0</v>
      </c>
    </row>
    <row r="3805" spans="1:21" x14ac:dyDescent="0.2">
      <c r="A3805" s="3">
        <v>3804</v>
      </c>
      <c r="B3805" s="3">
        <v>48</v>
      </c>
      <c r="C3805" s="3" t="s">
        <v>152</v>
      </c>
      <c r="D3805" s="3" t="s">
        <v>65</v>
      </c>
      <c r="E3805" s="3" t="s">
        <v>66</v>
      </c>
      <c r="F3805" s="3">
        <v>55</v>
      </c>
      <c r="G3805" s="3" t="s">
        <v>138</v>
      </c>
      <c r="H3805" s="3" t="s">
        <v>43</v>
      </c>
      <c r="I3805" s="3" t="s">
        <v>82</v>
      </c>
      <c r="J3805" s="3" t="s">
        <v>36</v>
      </c>
      <c r="K3805" s="3">
        <v>36</v>
      </c>
      <c r="L3805" s="3" t="s">
        <v>151</v>
      </c>
      <c r="M3805" s="3" t="str">
        <f>IF(shopping_behavior_updated[[#This Row],[Subscription Status]]="","desconocido",shopping_behavior_updated[[#This Row],[Subscription Status]])</f>
        <v>No</v>
      </c>
      <c r="N3805" s="3" t="s">
        <v>53</v>
      </c>
      <c r="O3805" s="3" t="s">
        <v>151</v>
      </c>
      <c r="P3805" s="3" t="s">
        <v>151</v>
      </c>
      <c r="Q3805" s="3">
        <v>14</v>
      </c>
      <c r="R3805" s="3" t="s">
        <v>85</v>
      </c>
      <c r="S3805" s="3" t="s">
        <v>39</v>
      </c>
      <c r="T3805" s="3">
        <f>COUNTBLANK(shopping_behavior_updated[Customer ID])</f>
        <v>0</v>
      </c>
      <c r="U3805" s="3">
        <f>IF(IFERROR(VLOOKUP(shopping_behavior_updated[[#This Row],[Customer ID]],A3806:$A$3902,1,FALSE),0),1,0)</f>
        <v>0</v>
      </c>
    </row>
    <row r="3806" spans="1:21" x14ac:dyDescent="0.2">
      <c r="A3806" s="3">
        <v>3805</v>
      </c>
      <c r="B3806" s="3">
        <v>37</v>
      </c>
      <c r="C3806" s="3" t="s">
        <v>152</v>
      </c>
      <c r="D3806" s="3" t="s">
        <v>123</v>
      </c>
      <c r="E3806" s="3" t="s">
        <v>66</v>
      </c>
      <c r="F3806" s="3">
        <v>77</v>
      </c>
      <c r="G3806" s="3" t="s">
        <v>102</v>
      </c>
      <c r="H3806" s="3" t="s">
        <v>43</v>
      </c>
      <c r="I3806" s="3" t="s">
        <v>77</v>
      </c>
      <c r="J3806" s="3" t="s">
        <v>56</v>
      </c>
      <c r="K3806" s="3">
        <v>27</v>
      </c>
      <c r="L3806" s="3" t="s">
        <v>151</v>
      </c>
      <c r="M3806" s="3" t="str">
        <f>IF(shopping_behavior_updated[[#This Row],[Subscription Status]]="","desconocido",shopping_behavior_updated[[#This Row],[Subscription Status]])</f>
        <v>No</v>
      </c>
      <c r="N3806" s="3" t="s">
        <v>69</v>
      </c>
      <c r="O3806" s="3" t="s">
        <v>151</v>
      </c>
      <c r="P3806" s="3" t="s">
        <v>151</v>
      </c>
      <c r="Q3806" s="3">
        <v>45</v>
      </c>
      <c r="R3806" s="3" t="s">
        <v>32</v>
      </c>
      <c r="S3806" s="3" t="s">
        <v>48</v>
      </c>
      <c r="T3806" s="3">
        <f>COUNTBLANK(shopping_behavior_updated[Customer ID])</f>
        <v>0</v>
      </c>
      <c r="U3806" s="3">
        <f>IF(IFERROR(VLOOKUP(shopping_behavior_updated[[#This Row],[Customer ID]],A3807:$A$3902,1,FALSE),0),1,0)</f>
        <v>0</v>
      </c>
    </row>
    <row r="3807" spans="1:21" x14ac:dyDescent="0.2">
      <c r="A3807" s="3">
        <v>3806</v>
      </c>
      <c r="B3807" s="3">
        <v>48</v>
      </c>
      <c r="C3807" s="3" t="s">
        <v>152</v>
      </c>
      <c r="D3807" s="3" t="s">
        <v>118</v>
      </c>
      <c r="E3807" s="3" t="s">
        <v>66</v>
      </c>
      <c r="F3807" s="3">
        <v>57</v>
      </c>
      <c r="G3807" s="3" t="s">
        <v>126</v>
      </c>
      <c r="H3807" s="3" t="s">
        <v>43</v>
      </c>
      <c r="I3807" s="3" t="s">
        <v>95</v>
      </c>
      <c r="J3807" s="3" t="s">
        <v>56</v>
      </c>
      <c r="K3807" s="3">
        <v>31</v>
      </c>
      <c r="L3807" s="3" t="s">
        <v>151</v>
      </c>
      <c r="M3807" s="3" t="str">
        <f>IF(shopping_behavior_updated[[#This Row],[Subscription Status]]="","desconocido",shopping_behavior_updated[[#This Row],[Subscription Status]])</f>
        <v>No</v>
      </c>
      <c r="N3807" s="3" t="s">
        <v>53</v>
      </c>
      <c r="O3807" s="3" t="s">
        <v>151</v>
      </c>
      <c r="P3807" s="3" t="s">
        <v>151</v>
      </c>
      <c r="Q3807" s="3">
        <v>31</v>
      </c>
      <c r="R3807" s="3" t="s">
        <v>38</v>
      </c>
      <c r="S3807" s="3" t="s">
        <v>57</v>
      </c>
      <c r="T3807" s="3">
        <f>COUNTBLANK(shopping_behavior_updated[Customer ID])</f>
        <v>0</v>
      </c>
      <c r="U3807" s="3">
        <f>IF(IFERROR(VLOOKUP(shopping_behavior_updated[[#This Row],[Customer ID]],A3808:$A$3902,1,FALSE),0),1,0)</f>
        <v>0</v>
      </c>
    </row>
    <row r="3808" spans="1:21" x14ac:dyDescent="0.2">
      <c r="A3808" s="3">
        <v>3807</v>
      </c>
      <c r="B3808" s="3">
        <v>18</v>
      </c>
      <c r="C3808" s="3" t="s">
        <v>152</v>
      </c>
      <c r="D3808" s="3" t="s">
        <v>136</v>
      </c>
      <c r="E3808" s="3" t="s">
        <v>41</v>
      </c>
      <c r="F3808" s="3">
        <v>71</v>
      </c>
      <c r="G3808" s="3" t="s">
        <v>67</v>
      </c>
      <c r="H3808" s="3" t="s">
        <v>43</v>
      </c>
      <c r="I3808" s="3" t="s">
        <v>84</v>
      </c>
      <c r="J3808" s="3" t="s">
        <v>36</v>
      </c>
      <c r="K3808" s="3">
        <v>3</v>
      </c>
      <c r="L3808" s="3" t="s">
        <v>151</v>
      </c>
      <c r="M3808" s="3" t="str">
        <f>IF(shopping_behavior_updated[[#This Row],[Subscription Status]]="","desconocido",shopping_behavior_updated[[#This Row],[Subscription Status]])</f>
        <v>No</v>
      </c>
      <c r="N3808" s="3" t="s">
        <v>53</v>
      </c>
      <c r="O3808" s="3" t="s">
        <v>151</v>
      </c>
      <c r="P3808" s="3" t="s">
        <v>151</v>
      </c>
      <c r="Q3808" s="3">
        <v>41</v>
      </c>
      <c r="R3808" s="3" t="s">
        <v>45</v>
      </c>
      <c r="S3808" s="3" t="s">
        <v>39</v>
      </c>
      <c r="T3808" s="3">
        <f>COUNTBLANK(shopping_behavior_updated[Customer ID])</f>
        <v>0</v>
      </c>
      <c r="U3808" s="3">
        <f>IF(IFERROR(VLOOKUP(shopping_behavior_updated[[#This Row],[Customer ID]],A3809:$A$3902,1,FALSE),0),1,0)</f>
        <v>0</v>
      </c>
    </row>
    <row r="3809" spans="1:21" x14ac:dyDescent="0.2">
      <c r="A3809" s="3">
        <v>3808</v>
      </c>
      <c r="B3809" s="3">
        <v>38</v>
      </c>
      <c r="C3809" s="3" t="s">
        <v>152</v>
      </c>
      <c r="D3809" s="3" t="s">
        <v>19</v>
      </c>
      <c r="E3809" s="3" t="s">
        <v>20</v>
      </c>
      <c r="F3809" s="3">
        <v>39</v>
      </c>
      <c r="G3809" s="3" t="s">
        <v>150</v>
      </c>
      <c r="H3809" s="3" t="s">
        <v>22</v>
      </c>
      <c r="I3809" s="3" t="s">
        <v>99</v>
      </c>
      <c r="J3809" s="3" t="s">
        <v>36</v>
      </c>
      <c r="K3809" s="3">
        <v>29</v>
      </c>
      <c r="L3809" s="3" t="s">
        <v>151</v>
      </c>
      <c r="M3809" s="3" t="str">
        <f>IF(shopping_behavior_updated[[#This Row],[Subscription Status]]="","desconocido",shopping_behavior_updated[[#This Row],[Subscription Status]])</f>
        <v>No</v>
      </c>
      <c r="N3809" s="3" t="s">
        <v>44</v>
      </c>
      <c r="O3809" s="3" t="s">
        <v>151</v>
      </c>
      <c r="P3809" s="3" t="s">
        <v>151</v>
      </c>
      <c r="Q3809" s="3">
        <v>36</v>
      </c>
      <c r="R3809" s="3" t="s">
        <v>45</v>
      </c>
      <c r="S3809" s="3" t="s">
        <v>48</v>
      </c>
      <c r="T3809" s="3">
        <f>COUNTBLANK(shopping_behavior_updated[Customer ID])</f>
        <v>0</v>
      </c>
      <c r="U3809" s="3">
        <f>IF(IFERROR(VLOOKUP(shopping_behavior_updated[[#This Row],[Customer ID]],A3810:$A$3902,1,FALSE),0),1,0)</f>
        <v>0</v>
      </c>
    </row>
    <row r="3810" spans="1:21" x14ac:dyDescent="0.2">
      <c r="A3810" s="3">
        <v>3809</v>
      </c>
      <c r="B3810" s="3">
        <v>33</v>
      </c>
      <c r="C3810" s="3" t="s">
        <v>152</v>
      </c>
      <c r="D3810" s="3" t="s">
        <v>124</v>
      </c>
      <c r="E3810" s="3" t="s">
        <v>20</v>
      </c>
      <c r="F3810" s="3">
        <v>28</v>
      </c>
      <c r="G3810" s="3" t="s">
        <v>148</v>
      </c>
      <c r="H3810" s="3" t="s">
        <v>43</v>
      </c>
      <c r="I3810" s="3" t="s">
        <v>68</v>
      </c>
      <c r="J3810" s="3" t="s">
        <v>24</v>
      </c>
      <c r="K3810" s="3">
        <v>47</v>
      </c>
      <c r="L3810" s="3" t="s">
        <v>151</v>
      </c>
      <c r="M3810" s="3" t="str">
        <f>IF(shopping_behavior_updated[[#This Row],[Subscription Status]]="","desconocido",shopping_behavior_updated[[#This Row],[Subscription Status]])</f>
        <v>No</v>
      </c>
      <c r="N3810" s="3" t="s">
        <v>26</v>
      </c>
      <c r="O3810" s="3" t="s">
        <v>151</v>
      </c>
      <c r="P3810" s="3" t="s">
        <v>151</v>
      </c>
      <c r="Q3810" s="3">
        <v>6</v>
      </c>
      <c r="R3810" s="3" t="s">
        <v>85</v>
      </c>
      <c r="S3810" s="3" t="s">
        <v>75</v>
      </c>
      <c r="T3810" s="3">
        <f>COUNTBLANK(shopping_behavior_updated[Customer ID])</f>
        <v>0</v>
      </c>
      <c r="U3810" s="3">
        <f>IF(IFERROR(VLOOKUP(shopping_behavior_updated[[#This Row],[Customer ID]],A3811:$A$3902,1,FALSE),0),1,0)</f>
        <v>0</v>
      </c>
    </row>
    <row r="3811" spans="1:21" x14ac:dyDescent="0.2">
      <c r="A3811" s="3">
        <v>3810</v>
      </c>
      <c r="B3811" s="3">
        <v>57</v>
      </c>
      <c r="C3811" s="3" t="s">
        <v>152</v>
      </c>
      <c r="D3811" s="3" t="s">
        <v>70</v>
      </c>
      <c r="E3811" s="3" t="s">
        <v>41</v>
      </c>
      <c r="F3811" s="3">
        <v>33</v>
      </c>
      <c r="G3811" s="3" t="s">
        <v>83</v>
      </c>
      <c r="H3811" s="3" t="s">
        <v>35</v>
      </c>
      <c r="I3811" s="3" t="s">
        <v>31</v>
      </c>
      <c r="J3811" s="3" t="s">
        <v>24</v>
      </c>
      <c r="K3811" s="3">
        <v>37</v>
      </c>
      <c r="L3811" s="3" t="s">
        <v>151</v>
      </c>
      <c r="M3811" s="3" t="str">
        <f>IF(shopping_behavior_updated[[#This Row],[Subscription Status]]="","desconocido",shopping_behavior_updated[[#This Row],[Subscription Status]])</f>
        <v>No</v>
      </c>
      <c r="N3811" s="3" t="s">
        <v>53</v>
      </c>
      <c r="O3811" s="3" t="s">
        <v>151</v>
      </c>
      <c r="P3811" s="3" t="s">
        <v>151</v>
      </c>
      <c r="Q3811" s="3">
        <v>28</v>
      </c>
      <c r="R3811" s="3" t="s">
        <v>38</v>
      </c>
      <c r="S3811" s="3" t="s">
        <v>48</v>
      </c>
      <c r="T3811" s="3">
        <f>COUNTBLANK(shopping_behavior_updated[Customer ID])</f>
        <v>0</v>
      </c>
      <c r="U3811" s="3">
        <f>IF(IFERROR(VLOOKUP(shopping_behavior_updated[[#This Row],[Customer ID]],A3812:$A$3902,1,FALSE),0),1,0)</f>
        <v>0</v>
      </c>
    </row>
    <row r="3812" spans="1:21" x14ac:dyDescent="0.2">
      <c r="A3812" s="3">
        <v>3811</v>
      </c>
      <c r="B3812" s="3">
        <v>46</v>
      </c>
      <c r="C3812" s="3" t="s">
        <v>152</v>
      </c>
      <c r="D3812" s="3" t="s">
        <v>86</v>
      </c>
      <c r="E3812" s="3" t="s">
        <v>20</v>
      </c>
      <c r="F3812" s="3">
        <v>79</v>
      </c>
      <c r="G3812" s="3" t="s">
        <v>149</v>
      </c>
      <c r="H3812" s="3" t="s">
        <v>22</v>
      </c>
      <c r="I3812" s="3" t="s">
        <v>99</v>
      </c>
      <c r="J3812" s="3" t="s">
        <v>56</v>
      </c>
      <c r="K3812" s="3">
        <v>39</v>
      </c>
      <c r="L3812" s="3" t="s">
        <v>151</v>
      </c>
      <c r="M3812" s="3" t="str">
        <f>IF(shopping_behavior_updated[[#This Row],[Subscription Status]]="","desconocido",shopping_behavior_updated[[#This Row],[Subscription Status]])</f>
        <v>No</v>
      </c>
      <c r="N3812" s="3" t="s">
        <v>37</v>
      </c>
      <c r="O3812" s="3" t="s">
        <v>151</v>
      </c>
      <c r="P3812" s="3" t="s">
        <v>151</v>
      </c>
      <c r="Q3812" s="3">
        <v>29</v>
      </c>
      <c r="R3812" s="3" t="s">
        <v>27</v>
      </c>
      <c r="S3812" s="3" t="s">
        <v>87</v>
      </c>
      <c r="T3812" s="3">
        <f>COUNTBLANK(shopping_behavior_updated[Customer ID])</f>
        <v>0</v>
      </c>
      <c r="U3812" s="3">
        <f>IF(IFERROR(VLOOKUP(shopping_behavior_updated[[#This Row],[Customer ID]],A3813:$A$3902,1,FALSE),0),1,0)</f>
        <v>0</v>
      </c>
    </row>
    <row r="3813" spans="1:21" x14ac:dyDescent="0.2">
      <c r="A3813" s="3">
        <v>3812</v>
      </c>
      <c r="B3813" s="3">
        <v>46</v>
      </c>
      <c r="C3813" s="3" t="s">
        <v>152</v>
      </c>
      <c r="D3813" s="3" t="s">
        <v>132</v>
      </c>
      <c r="E3813" s="3" t="s">
        <v>66</v>
      </c>
      <c r="F3813" s="3">
        <v>30</v>
      </c>
      <c r="G3813" s="3" t="s">
        <v>134</v>
      </c>
      <c r="H3813" s="3" t="s">
        <v>43</v>
      </c>
      <c r="I3813" s="3" t="s">
        <v>31</v>
      </c>
      <c r="J3813" s="3" t="s">
        <v>24</v>
      </c>
      <c r="K3813" s="3">
        <v>4</v>
      </c>
      <c r="L3813" s="3" t="s">
        <v>151</v>
      </c>
      <c r="M3813" s="3" t="str">
        <f>IF(shopping_behavior_updated[[#This Row],[Subscription Status]]="","desconocido",shopping_behavior_updated[[#This Row],[Subscription Status]])</f>
        <v>No</v>
      </c>
      <c r="N3813" s="3" t="s">
        <v>53</v>
      </c>
      <c r="O3813" s="3" t="s">
        <v>151</v>
      </c>
      <c r="P3813" s="3" t="s">
        <v>151</v>
      </c>
      <c r="Q3813" s="3">
        <v>14</v>
      </c>
      <c r="R3813" s="3" t="s">
        <v>32</v>
      </c>
      <c r="S3813" s="3" t="s">
        <v>87</v>
      </c>
      <c r="T3813" s="3">
        <f>COUNTBLANK(shopping_behavior_updated[Customer ID])</f>
        <v>0</v>
      </c>
      <c r="U3813" s="3">
        <f>IF(IFERROR(VLOOKUP(shopping_behavior_updated[[#This Row],[Customer ID]],A3814:$A$3902,1,FALSE),0),1,0)</f>
        <v>0</v>
      </c>
    </row>
    <row r="3814" spans="1:21" x14ac:dyDescent="0.2">
      <c r="A3814" s="3">
        <v>3813</v>
      </c>
      <c r="B3814" s="3">
        <v>50</v>
      </c>
      <c r="C3814" s="3" t="s">
        <v>152</v>
      </c>
      <c r="D3814" s="3" t="s">
        <v>86</v>
      </c>
      <c r="E3814" s="3" t="s">
        <v>20</v>
      </c>
      <c r="F3814" s="3">
        <v>75</v>
      </c>
      <c r="G3814" s="3" t="s">
        <v>150</v>
      </c>
      <c r="H3814" s="3" t="s">
        <v>43</v>
      </c>
      <c r="I3814" s="3" t="s">
        <v>68</v>
      </c>
      <c r="J3814" s="3" t="s">
        <v>36</v>
      </c>
      <c r="K3814" s="3">
        <v>28</v>
      </c>
      <c r="L3814" s="3" t="s">
        <v>151</v>
      </c>
      <c r="M3814" s="3" t="str">
        <f>IF(shopping_behavior_updated[[#This Row],[Subscription Status]]="","desconocido",shopping_behavior_updated[[#This Row],[Subscription Status]])</f>
        <v>No</v>
      </c>
      <c r="N3814" s="3" t="s">
        <v>44</v>
      </c>
      <c r="O3814" s="3" t="s">
        <v>151</v>
      </c>
      <c r="P3814" s="3" t="s">
        <v>151</v>
      </c>
      <c r="Q3814" s="3">
        <v>7</v>
      </c>
      <c r="R3814" s="3" t="s">
        <v>74</v>
      </c>
      <c r="S3814" s="3" t="s">
        <v>96</v>
      </c>
      <c r="T3814" s="3">
        <f>COUNTBLANK(shopping_behavior_updated[Customer ID])</f>
        <v>0</v>
      </c>
      <c r="U3814" s="3">
        <f>IF(IFERROR(VLOOKUP(shopping_behavior_updated[[#This Row],[Customer ID]],A3815:$A$3902,1,FALSE),0),1,0)</f>
        <v>0</v>
      </c>
    </row>
    <row r="3815" spans="1:21" x14ac:dyDescent="0.2">
      <c r="A3815" s="3">
        <v>3814</v>
      </c>
      <c r="B3815" s="3">
        <v>61</v>
      </c>
      <c r="C3815" s="3" t="s">
        <v>152</v>
      </c>
      <c r="D3815" s="3" t="s">
        <v>94</v>
      </c>
      <c r="E3815" s="3" t="s">
        <v>20</v>
      </c>
      <c r="F3815" s="3">
        <v>89</v>
      </c>
      <c r="G3815" s="3" t="s">
        <v>141</v>
      </c>
      <c r="H3815" s="3" t="s">
        <v>43</v>
      </c>
      <c r="I3815" s="3" t="s">
        <v>120</v>
      </c>
      <c r="J3815" s="3" t="s">
        <v>52</v>
      </c>
      <c r="K3815" s="3">
        <v>41</v>
      </c>
      <c r="L3815" s="3" t="s">
        <v>151</v>
      </c>
      <c r="M3815" s="3" t="str">
        <f>IF(shopping_behavior_updated[[#This Row],[Subscription Status]]="","desconocido",shopping_behavior_updated[[#This Row],[Subscription Status]])</f>
        <v>No</v>
      </c>
      <c r="N3815" s="3" t="s">
        <v>26</v>
      </c>
      <c r="O3815" s="3" t="s">
        <v>151</v>
      </c>
      <c r="P3815" s="3" t="s">
        <v>151</v>
      </c>
      <c r="Q3815" s="3">
        <v>31</v>
      </c>
      <c r="R3815" s="3" t="s">
        <v>27</v>
      </c>
      <c r="S3815" s="3" t="s">
        <v>75</v>
      </c>
      <c r="T3815" s="3">
        <f>COUNTBLANK(shopping_behavior_updated[Customer ID])</f>
        <v>0</v>
      </c>
      <c r="U3815" s="3">
        <f>IF(IFERROR(VLOOKUP(shopping_behavior_updated[[#This Row],[Customer ID]],A3816:$A$3902,1,FALSE),0),1,0)</f>
        <v>0</v>
      </c>
    </row>
    <row r="3816" spans="1:21" x14ac:dyDescent="0.2">
      <c r="A3816" s="3">
        <v>3815</v>
      </c>
      <c r="B3816" s="3">
        <v>45</v>
      </c>
      <c r="C3816" s="3" t="s">
        <v>152</v>
      </c>
      <c r="D3816" s="3" t="s">
        <v>80</v>
      </c>
      <c r="E3816" s="3" t="s">
        <v>20</v>
      </c>
      <c r="F3816" s="3">
        <v>95</v>
      </c>
      <c r="G3816" s="3" t="s">
        <v>150</v>
      </c>
      <c r="H3816" s="3" t="s">
        <v>43</v>
      </c>
      <c r="I3816" s="3" t="s">
        <v>120</v>
      </c>
      <c r="J3816" s="3" t="s">
        <v>24</v>
      </c>
      <c r="K3816" s="3">
        <v>42</v>
      </c>
      <c r="L3816" s="3" t="s">
        <v>151</v>
      </c>
      <c r="M3816" s="3" t="str">
        <f>IF(shopping_behavior_updated[[#This Row],[Subscription Status]]="","desconocido",shopping_behavior_updated[[#This Row],[Subscription Status]])</f>
        <v>No</v>
      </c>
      <c r="N3816" s="3" t="s">
        <v>37</v>
      </c>
      <c r="O3816" s="3" t="s">
        <v>151</v>
      </c>
      <c r="P3816" s="3" t="s">
        <v>151</v>
      </c>
      <c r="Q3816" s="3">
        <v>26</v>
      </c>
      <c r="R3816" s="3" t="s">
        <v>74</v>
      </c>
      <c r="S3816" s="3" t="s">
        <v>96</v>
      </c>
      <c r="T3816" s="3">
        <f>COUNTBLANK(shopping_behavior_updated[Customer ID])</f>
        <v>0</v>
      </c>
      <c r="U3816" s="3">
        <f>IF(IFERROR(VLOOKUP(shopping_behavior_updated[[#This Row],[Customer ID]],A3817:$A$3902,1,FALSE),0),1,0)</f>
        <v>0</v>
      </c>
    </row>
    <row r="3817" spans="1:21" x14ac:dyDescent="0.2">
      <c r="A3817" s="3">
        <v>3816</v>
      </c>
      <c r="B3817" s="3">
        <v>32</v>
      </c>
      <c r="C3817" s="3" t="s">
        <v>152</v>
      </c>
      <c r="D3817" s="3" t="s">
        <v>123</v>
      </c>
      <c r="E3817" s="3" t="s">
        <v>66</v>
      </c>
      <c r="F3817" s="3">
        <v>44</v>
      </c>
      <c r="G3817" s="3" t="s">
        <v>30</v>
      </c>
      <c r="H3817" s="3" t="s">
        <v>43</v>
      </c>
      <c r="I3817" s="3" t="s">
        <v>109</v>
      </c>
      <c r="J3817" s="3" t="s">
        <v>56</v>
      </c>
      <c r="K3817" s="3">
        <v>43</v>
      </c>
      <c r="L3817" s="3" t="s">
        <v>151</v>
      </c>
      <c r="M3817" s="3" t="str">
        <f>IF(shopping_behavior_updated[[#This Row],[Subscription Status]]="","desconocido",shopping_behavior_updated[[#This Row],[Subscription Status]])</f>
        <v>No</v>
      </c>
      <c r="N3817" s="3" t="s">
        <v>26</v>
      </c>
      <c r="O3817" s="3" t="s">
        <v>151</v>
      </c>
      <c r="P3817" s="3" t="s">
        <v>151</v>
      </c>
      <c r="Q3817" s="3">
        <v>12</v>
      </c>
      <c r="R3817" s="3" t="s">
        <v>27</v>
      </c>
      <c r="S3817" s="3" t="s">
        <v>28</v>
      </c>
      <c r="T3817" s="3">
        <f>COUNTBLANK(shopping_behavior_updated[Customer ID])</f>
        <v>0</v>
      </c>
      <c r="U3817" s="3">
        <f>IF(IFERROR(VLOOKUP(shopping_behavior_updated[[#This Row],[Customer ID]],A3818:$A$3902,1,FALSE),0),1,0)</f>
        <v>0</v>
      </c>
    </row>
    <row r="3818" spans="1:21" x14ac:dyDescent="0.2">
      <c r="A3818" s="3">
        <v>3817</v>
      </c>
      <c r="B3818" s="3">
        <v>29</v>
      </c>
      <c r="C3818" s="3" t="s">
        <v>152</v>
      </c>
      <c r="D3818" s="3" t="s">
        <v>61</v>
      </c>
      <c r="E3818" s="3" t="s">
        <v>62</v>
      </c>
      <c r="F3818" s="3">
        <v>86</v>
      </c>
      <c r="G3818" s="3" t="s">
        <v>127</v>
      </c>
      <c r="H3818" s="3" t="s">
        <v>35</v>
      </c>
      <c r="I3818" s="3" t="s">
        <v>64</v>
      </c>
      <c r="J3818" s="3" t="s">
        <v>52</v>
      </c>
      <c r="K3818" s="3">
        <v>43</v>
      </c>
      <c r="L3818" s="3" t="s">
        <v>151</v>
      </c>
      <c r="M3818" s="3" t="str">
        <f>IF(shopping_behavior_updated[[#This Row],[Subscription Status]]="","desconocido",shopping_behavior_updated[[#This Row],[Subscription Status]])</f>
        <v>No</v>
      </c>
      <c r="N3818" s="3" t="s">
        <v>73</v>
      </c>
      <c r="O3818" s="3" t="s">
        <v>151</v>
      </c>
      <c r="P3818" s="3" t="s">
        <v>151</v>
      </c>
      <c r="Q3818" s="3">
        <v>45</v>
      </c>
      <c r="R3818" s="3" t="s">
        <v>38</v>
      </c>
      <c r="S3818" s="3" t="s">
        <v>28</v>
      </c>
      <c r="T3818" s="3">
        <f>COUNTBLANK(shopping_behavior_updated[Customer ID])</f>
        <v>0</v>
      </c>
      <c r="U3818" s="3">
        <f>IF(IFERROR(VLOOKUP(shopping_behavior_updated[[#This Row],[Customer ID]],A3819:$A$3902,1,FALSE),0),1,0)</f>
        <v>0</v>
      </c>
    </row>
    <row r="3819" spans="1:21" x14ac:dyDescent="0.2">
      <c r="A3819" s="3">
        <v>3818</v>
      </c>
      <c r="B3819" s="3">
        <v>66</v>
      </c>
      <c r="C3819" s="3" t="s">
        <v>152</v>
      </c>
      <c r="D3819" s="3" t="s">
        <v>118</v>
      </c>
      <c r="E3819" s="3" t="s">
        <v>66</v>
      </c>
      <c r="F3819" s="3">
        <v>91</v>
      </c>
      <c r="G3819" s="3" t="s">
        <v>67</v>
      </c>
      <c r="H3819" s="3" t="s">
        <v>43</v>
      </c>
      <c r="I3819" s="3" t="s">
        <v>135</v>
      </c>
      <c r="J3819" s="3" t="s">
        <v>56</v>
      </c>
      <c r="K3819" s="3">
        <v>26</v>
      </c>
      <c r="L3819" s="3" t="s">
        <v>151</v>
      </c>
      <c r="M3819" s="3" t="str">
        <f>IF(shopping_behavior_updated[[#This Row],[Subscription Status]]="","desconocido",shopping_behavior_updated[[#This Row],[Subscription Status]])</f>
        <v>No</v>
      </c>
      <c r="N3819" s="3" t="s">
        <v>26</v>
      </c>
      <c r="O3819" s="3" t="s">
        <v>151</v>
      </c>
      <c r="P3819" s="3" t="s">
        <v>151</v>
      </c>
      <c r="Q3819" s="3">
        <v>40</v>
      </c>
      <c r="R3819" s="3" t="s">
        <v>45</v>
      </c>
      <c r="S3819" s="3" t="s">
        <v>48</v>
      </c>
      <c r="T3819" s="3">
        <f>COUNTBLANK(shopping_behavior_updated[Customer ID])</f>
        <v>0</v>
      </c>
      <c r="U3819" s="3">
        <f>IF(IFERROR(VLOOKUP(shopping_behavior_updated[[#This Row],[Customer ID]],A3820:$A$3902,1,FALSE),0),1,0)</f>
        <v>0</v>
      </c>
    </row>
    <row r="3820" spans="1:21" x14ac:dyDescent="0.2">
      <c r="A3820" s="3">
        <v>3819</v>
      </c>
      <c r="B3820" s="3">
        <v>70</v>
      </c>
      <c r="C3820" s="3" t="s">
        <v>152</v>
      </c>
      <c r="D3820" s="3" t="s">
        <v>49</v>
      </c>
      <c r="E3820" s="3" t="s">
        <v>41</v>
      </c>
      <c r="F3820" s="3">
        <v>41</v>
      </c>
      <c r="G3820" s="3" t="s">
        <v>46</v>
      </c>
      <c r="H3820" s="3" t="s">
        <v>91</v>
      </c>
      <c r="I3820" s="3" t="s">
        <v>125</v>
      </c>
      <c r="J3820" s="3" t="s">
        <v>24</v>
      </c>
      <c r="K3820" s="3">
        <v>38</v>
      </c>
      <c r="L3820" s="3" t="s">
        <v>151</v>
      </c>
      <c r="M3820" s="3" t="str">
        <f>IF(shopping_behavior_updated[[#This Row],[Subscription Status]]="","desconocido",shopping_behavior_updated[[#This Row],[Subscription Status]])</f>
        <v>No</v>
      </c>
      <c r="N3820" s="3" t="s">
        <v>37</v>
      </c>
      <c r="O3820" s="3" t="s">
        <v>151</v>
      </c>
      <c r="P3820" s="3" t="s">
        <v>151</v>
      </c>
      <c r="Q3820" s="3">
        <v>42</v>
      </c>
      <c r="R3820" s="3" t="s">
        <v>32</v>
      </c>
      <c r="S3820" s="3" t="s">
        <v>87</v>
      </c>
      <c r="T3820" s="3">
        <f>COUNTBLANK(shopping_behavior_updated[Customer ID])</f>
        <v>0</v>
      </c>
      <c r="U3820" s="3">
        <f>IF(IFERROR(VLOOKUP(shopping_behavior_updated[[#This Row],[Customer ID]],A3821:$A$3902,1,FALSE),0),1,0)</f>
        <v>0</v>
      </c>
    </row>
    <row r="3821" spans="1:21" x14ac:dyDescent="0.2">
      <c r="A3821" s="3">
        <v>3820</v>
      </c>
      <c r="B3821" s="3">
        <v>36</v>
      </c>
      <c r="C3821" s="3" t="s">
        <v>152</v>
      </c>
      <c r="D3821" s="3" t="s">
        <v>94</v>
      </c>
      <c r="E3821" s="3" t="s">
        <v>20</v>
      </c>
      <c r="F3821" s="3">
        <v>99</v>
      </c>
      <c r="G3821" s="3" t="s">
        <v>71</v>
      </c>
      <c r="H3821" s="3" t="s">
        <v>35</v>
      </c>
      <c r="I3821" s="3" t="s">
        <v>79</v>
      </c>
      <c r="J3821" s="3" t="s">
        <v>36</v>
      </c>
      <c r="K3821" s="3">
        <v>29</v>
      </c>
      <c r="L3821" s="3" t="s">
        <v>151</v>
      </c>
      <c r="M3821" s="3" t="str">
        <f>IF(shopping_behavior_updated[[#This Row],[Subscription Status]]="","desconocido",shopping_behavior_updated[[#This Row],[Subscription Status]])</f>
        <v>No</v>
      </c>
      <c r="N3821" s="3" t="s">
        <v>26</v>
      </c>
      <c r="O3821" s="3" t="s">
        <v>151</v>
      </c>
      <c r="P3821" s="3" t="s">
        <v>151</v>
      </c>
      <c r="Q3821" s="3">
        <v>45</v>
      </c>
      <c r="R3821" s="3" t="s">
        <v>32</v>
      </c>
      <c r="S3821" s="3" t="s">
        <v>57</v>
      </c>
      <c r="T3821" s="3">
        <f>COUNTBLANK(shopping_behavior_updated[Customer ID])</f>
        <v>0</v>
      </c>
      <c r="U3821" s="3">
        <f>IF(IFERROR(VLOOKUP(shopping_behavior_updated[[#This Row],[Customer ID]],A3822:$A$3902,1,FALSE),0),1,0)</f>
        <v>0</v>
      </c>
    </row>
    <row r="3822" spans="1:21" x14ac:dyDescent="0.2">
      <c r="A3822" s="3">
        <v>3821</v>
      </c>
      <c r="B3822" s="3">
        <v>34</v>
      </c>
      <c r="C3822" s="3" t="s">
        <v>152</v>
      </c>
      <c r="D3822" s="3" t="s">
        <v>132</v>
      </c>
      <c r="E3822" s="3" t="s">
        <v>66</v>
      </c>
      <c r="F3822" s="3">
        <v>65</v>
      </c>
      <c r="G3822" s="3" t="s">
        <v>81</v>
      </c>
      <c r="H3822" s="3" t="s">
        <v>43</v>
      </c>
      <c r="I3822" s="3" t="s">
        <v>72</v>
      </c>
      <c r="J3822" s="3" t="s">
        <v>24</v>
      </c>
      <c r="K3822" s="3">
        <v>5</v>
      </c>
      <c r="L3822" s="3" t="s">
        <v>151</v>
      </c>
      <c r="M3822" s="3" t="str">
        <f>IF(shopping_behavior_updated[[#This Row],[Subscription Status]]="","desconocido",shopping_behavior_updated[[#This Row],[Subscription Status]])</f>
        <v>No</v>
      </c>
      <c r="N3822" s="3" t="s">
        <v>53</v>
      </c>
      <c r="O3822" s="3" t="s">
        <v>151</v>
      </c>
      <c r="P3822" s="3" t="s">
        <v>151</v>
      </c>
      <c r="Q3822" s="3">
        <v>34</v>
      </c>
      <c r="R3822" s="3" t="s">
        <v>85</v>
      </c>
      <c r="S3822" s="3" t="s">
        <v>57</v>
      </c>
      <c r="T3822" s="3">
        <f>COUNTBLANK(shopping_behavior_updated[Customer ID])</f>
        <v>0</v>
      </c>
      <c r="U3822" s="3">
        <f>IF(IFERROR(VLOOKUP(shopping_behavior_updated[[#This Row],[Customer ID]],A3823:$A$3902,1,FALSE),0),1,0)</f>
        <v>0</v>
      </c>
    </row>
    <row r="3823" spans="1:21" x14ac:dyDescent="0.2">
      <c r="A3823" s="3">
        <v>3822</v>
      </c>
      <c r="B3823" s="3">
        <v>20</v>
      </c>
      <c r="C3823" s="3" t="s">
        <v>152</v>
      </c>
      <c r="D3823" s="3" t="s">
        <v>49</v>
      </c>
      <c r="E3823" s="3" t="s">
        <v>41</v>
      </c>
      <c r="F3823" s="3">
        <v>48</v>
      </c>
      <c r="G3823" s="3" t="s">
        <v>46</v>
      </c>
      <c r="H3823" s="3" t="s">
        <v>43</v>
      </c>
      <c r="I3823" s="3" t="s">
        <v>79</v>
      </c>
      <c r="J3823" s="3" t="s">
        <v>52</v>
      </c>
      <c r="K3823" s="3">
        <v>46</v>
      </c>
      <c r="L3823" s="3" t="s">
        <v>151</v>
      </c>
      <c r="M3823" s="3" t="str">
        <f>IF(shopping_behavior_updated[[#This Row],[Subscription Status]]="","desconocido",shopping_behavior_updated[[#This Row],[Subscription Status]])</f>
        <v>No</v>
      </c>
      <c r="N3823" s="3" t="s">
        <v>37</v>
      </c>
      <c r="O3823" s="3" t="s">
        <v>151</v>
      </c>
      <c r="P3823" s="3" t="s">
        <v>151</v>
      </c>
      <c r="Q3823" s="3">
        <v>34</v>
      </c>
      <c r="R3823" s="3" t="s">
        <v>38</v>
      </c>
      <c r="S3823" s="3" t="s">
        <v>96</v>
      </c>
      <c r="T3823" s="3">
        <f>COUNTBLANK(shopping_behavior_updated[Customer ID])</f>
        <v>0</v>
      </c>
      <c r="U3823" s="3">
        <f>IF(IFERROR(VLOOKUP(shopping_behavior_updated[[#This Row],[Customer ID]],A3824:$A$3902,1,FALSE),0),1,0)</f>
        <v>0</v>
      </c>
    </row>
    <row r="3824" spans="1:21" x14ac:dyDescent="0.2">
      <c r="A3824" s="3">
        <v>3823</v>
      </c>
      <c r="B3824" s="3">
        <v>70</v>
      </c>
      <c r="C3824" s="3" t="s">
        <v>152</v>
      </c>
      <c r="D3824" s="3" t="s">
        <v>123</v>
      </c>
      <c r="E3824" s="3" t="s">
        <v>66</v>
      </c>
      <c r="F3824" s="3">
        <v>41</v>
      </c>
      <c r="G3824" s="3" t="s">
        <v>110</v>
      </c>
      <c r="H3824" s="3" t="s">
        <v>35</v>
      </c>
      <c r="I3824" s="3" t="s">
        <v>79</v>
      </c>
      <c r="J3824" s="3" t="s">
        <v>36</v>
      </c>
      <c r="K3824" s="3">
        <v>32</v>
      </c>
      <c r="L3824" s="3" t="s">
        <v>151</v>
      </c>
      <c r="M3824" s="3" t="str">
        <f>IF(shopping_behavior_updated[[#This Row],[Subscription Status]]="","desconocido",shopping_behavior_updated[[#This Row],[Subscription Status]])</f>
        <v>No</v>
      </c>
      <c r="N3824" s="3" t="s">
        <v>37</v>
      </c>
      <c r="O3824" s="3" t="s">
        <v>151</v>
      </c>
      <c r="P3824" s="3" t="s">
        <v>151</v>
      </c>
      <c r="Q3824" s="3">
        <v>17</v>
      </c>
      <c r="R3824" s="3" t="s">
        <v>45</v>
      </c>
      <c r="S3824" s="3" t="s">
        <v>96</v>
      </c>
      <c r="T3824" s="3">
        <f>COUNTBLANK(shopping_behavior_updated[Customer ID])</f>
        <v>0</v>
      </c>
      <c r="U3824" s="3">
        <f>IF(IFERROR(VLOOKUP(shopping_behavior_updated[[#This Row],[Customer ID]],A3825:$A$3902,1,FALSE),0),1,0)</f>
        <v>0</v>
      </c>
    </row>
    <row r="3825" spans="1:21" x14ac:dyDescent="0.2">
      <c r="A3825" s="3">
        <v>3824</v>
      </c>
      <c r="B3825" s="3">
        <v>50</v>
      </c>
      <c r="C3825" s="3" t="s">
        <v>152</v>
      </c>
      <c r="D3825" s="3" t="s">
        <v>54</v>
      </c>
      <c r="E3825" s="3" t="s">
        <v>20</v>
      </c>
      <c r="F3825" s="3">
        <v>42</v>
      </c>
      <c r="G3825" s="3" t="s">
        <v>98</v>
      </c>
      <c r="H3825" s="3" t="s">
        <v>43</v>
      </c>
      <c r="I3825" s="3" t="s">
        <v>79</v>
      </c>
      <c r="J3825" s="3" t="s">
        <v>52</v>
      </c>
      <c r="K3825" s="3">
        <v>3</v>
      </c>
      <c r="L3825" s="3" t="s">
        <v>151</v>
      </c>
      <c r="M3825" s="3" t="str">
        <f>IF(shopping_behavior_updated[[#This Row],[Subscription Status]]="","desconocido",shopping_behavior_updated[[#This Row],[Subscription Status]])</f>
        <v>No</v>
      </c>
      <c r="N3825" s="3" t="s">
        <v>53</v>
      </c>
      <c r="O3825" s="3" t="s">
        <v>151</v>
      </c>
      <c r="P3825" s="3" t="s">
        <v>151</v>
      </c>
      <c r="Q3825" s="3">
        <v>27</v>
      </c>
      <c r="R3825" s="3" t="s">
        <v>74</v>
      </c>
      <c r="S3825" s="3" t="s">
        <v>39</v>
      </c>
      <c r="T3825" s="3">
        <f>COUNTBLANK(shopping_behavior_updated[Customer ID])</f>
        <v>0</v>
      </c>
      <c r="U3825" s="3">
        <f>IF(IFERROR(VLOOKUP(shopping_behavior_updated[[#This Row],[Customer ID]],A3826:$A$3902,1,FALSE),0),1,0)</f>
        <v>0</v>
      </c>
    </row>
    <row r="3826" spans="1:21" x14ac:dyDescent="0.2">
      <c r="A3826" s="3">
        <v>3825</v>
      </c>
      <c r="B3826" s="3">
        <v>54</v>
      </c>
      <c r="C3826" s="3" t="s">
        <v>152</v>
      </c>
      <c r="D3826" s="3" t="s">
        <v>58</v>
      </c>
      <c r="E3826" s="3" t="s">
        <v>20</v>
      </c>
      <c r="F3826" s="3">
        <v>26</v>
      </c>
      <c r="G3826" s="3" t="s">
        <v>141</v>
      </c>
      <c r="H3826" s="3" t="s">
        <v>43</v>
      </c>
      <c r="I3826" s="3" t="s">
        <v>77</v>
      </c>
      <c r="J3826" s="3" t="s">
        <v>52</v>
      </c>
      <c r="K3826" s="3">
        <v>4</v>
      </c>
      <c r="L3826" s="3" t="s">
        <v>151</v>
      </c>
      <c r="M3826" s="3" t="str">
        <f>IF(shopping_behavior_updated[[#This Row],[Subscription Status]]="","desconocido",shopping_behavior_updated[[#This Row],[Subscription Status]])</f>
        <v>No</v>
      </c>
      <c r="N3826" s="3" t="s">
        <v>37</v>
      </c>
      <c r="O3826" s="3" t="s">
        <v>151</v>
      </c>
      <c r="P3826" s="3" t="s">
        <v>151</v>
      </c>
      <c r="Q3826" s="3">
        <v>31</v>
      </c>
      <c r="R3826" s="3" t="s">
        <v>38</v>
      </c>
      <c r="S3826" s="3" t="s">
        <v>57</v>
      </c>
      <c r="T3826" s="3">
        <f>COUNTBLANK(shopping_behavior_updated[Customer ID])</f>
        <v>0</v>
      </c>
      <c r="U3826" s="3">
        <f>IF(IFERROR(VLOOKUP(shopping_behavior_updated[[#This Row],[Customer ID]],A3827:$A$3902,1,FALSE),0),1,0)</f>
        <v>0</v>
      </c>
    </row>
    <row r="3827" spans="1:21" x14ac:dyDescent="0.2">
      <c r="A3827" s="3">
        <v>3826</v>
      </c>
      <c r="B3827" s="3">
        <v>49</v>
      </c>
      <c r="C3827" s="3" t="s">
        <v>152</v>
      </c>
      <c r="D3827" s="3" t="s">
        <v>58</v>
      </c>
      <c r="E3827" s="3" t="s">
        <v>20</v>
      </c>
      <c r="F3827" s="3">
        <v>35</v>
      </c>
      <c r="G3827" s="3" t="s">
        <v>76</v>
      </c>
      <c r="H3827" s="3" t="s">
        <v>22</v>
      </c>
      <c r="I3827" s="3" t="s">
        <v>95</v>
      </c>
      <c r="J3827" s="3" t="s">
        <v>56</v>
      </c>
      <c r="K3827" s="3">
        <v>41</v>
      </c>
      <c r="L3827" s="3" t="s">
        <v>151</v>
      </c>
      <c r="M3827" s="3" t="str">
        <f>IF(shopping_behavior_updated[[#This Row],[Subscription Status]]="","desconocido",shopping_behavior_updated[[#This Row],[Subscription Status]])</f>
        <v>No</v>
      </c>
      <c r="N3827" s="3" t="s">
        <v>26</v>
      </c>
      <c r="O3827" s="3" t="s">
        <v>151</v>
      </c>
      <c r="P3827" s="3" t="s">
        <v>151</v>
      </c>
      <c r="Q3827" s="3">
        <v>47</v>
      </c>
      <c r="R3827" s="3" t="s">
        <v>85</v>
      </c>
      <c r="S3827" s="3" t="s">
        <v>28</v>
      </c>
      <c r="T3827" s="3">
        <f>COUNTBLANK(shopping_behavior_updated[Customer ID])</f>
        <v>0</v>
      </c>
      <c r="U3827" s="3">
        <f>IF(IFERROR(VLOOKUP(shopping_behavior_updated[[#This Row],[Customer ID]],A3828:$A$3902,1,FALSE),0),1,0)</f>
        <v>0</v>
      </c>
    </row>
    <row r="3828" spans="1:21" x14ac:dyDescent="0.2">
      <c r="A3828" s="3">
        <v>3827</v>
      </c>
      <c r="B3828" s="3">
        <v>50</v>
      </c>
      <c r="C3828" s="3" t="s">
        <v>152</v>
      </c>
      <c r="D3828" s="3" t="s">
        <v>101</v>
      </c>
      <c r="E3828" s="3" t="s">
        <v>62</v>
      </c>
      <c r="F3828" s="3">
        <v>31</v>
      </c>
      <c r="G3828" s="3" t="s">
        <v>55</v>
      </c>
      <c r="H3828" s="3" t="s">
        <v>43</v>
      </c>
      <c r="I3828" s="3" t="s">
        <v>23</v>
      </c>
      <c r="J3828" s="3" t="s">
        <v>52</v>
      </c>
      <c r="K3828" s="3">
        <v>4</v>
      </c>
      <c r="L3828" s="3" t="s">
        <v>151</v>
      </c>
      <c r="M3828" s="3" t="str">
        <f>IF(shopping_behavior_updated[[#This Row],[Subscription Status]]="","desconocido",shopping_behavior_updated[[#This Row],[Subscription Status]])</f>
        <v>No</v>
      </c>
      <c r="N3828" s="3" t="s">
        <v>26</v>
      </c>
      <c r="O3828" s="3" t="s">
        <v>151</v>
      </c>
      <c r="P3828" s="3" t="s">
        <v>151</v>
      </c>
      <c r="Q3828" s="3">
        <v>25</v>
      </c>
      <c r="R3828" s="3" t="s">
        <v>74</v>
      </c>
      <c r="S3828" s="3" t="s">
        <v>48</v>
      </c>
      <c r="T3828" s="3">
        <f>COUNTBLANK(shopping_behavior_updated[Customer ID])</f>
        <v>0</v>
      </c>
      <c r="U3828" s="3">
        <f>IF(IFERROR(VLOOKUP(shopping_behavior_updated[[#This Row],[Customer ID]],A3829:$A$3902,1,FALSE),0),1,0)</f>
        <v>0</v>
      </c>
    </row>
    <row r="3829" spans="1:21" x14ac:dyDescent="0.2">
      <c r="A3829" s="3">
        <v>3828</v>
      </c>
      <c r="B3829" s="3">
        <v>62</v>
      </c>
      <c r="C3829" s="3" t="s">
        <v>152</v>
      </c>
      <c r="D3829" s="3" t="s">
        <v>105</v>
      </c>
      <c r="E3829" s="3" t="s">
        <v>66</v>
      </c>
      <c r="F3829" s="3">
        <v>73</v>
      </c>
      <c r="G3829" s="3" t="s">
        <v>55</v>
      </c>
      <c r="H3829" s="3" t="s">
        <v>43</v>
      </c>
      <c r="I3829" s="3" t="s">
        <v>107</v>
      </c>
      <c r="J3829" s="3" t="s">
        <v>52</v>
      </c>
      <c r="K3829" s="3">
        <v>41</v>
      </c>
      <c r="L3829" s="3" t="s">
        <v>151</v>
      </c>
      <c r="M3829" s="3" t="str">
        <f>IF(shopping_behavior_updated[[#This Row],[Subscription Status]]="","desconocido",shopping_behavior_updated[[#This Row],[Subscription Status]])</f>
        <v>No</v>
      </c>
      <c r="N3829" s="3" t="s">
        <v>53</v>
      </c>
      <c r="O3829" s="3" t="s">
        <v>151</v>
      </c>
      <c r="P3829" s="3" t="s">
        <v>151</v>
      </c>
      <c r="Q3829" s="3">
        <v>47</v>
      </c>
      <c r="R3829" s="3" t="s">
        <v>32</v>
      </c>
      <c r="S3829" s="3" t="s">
        <v>28</v>
      </c>
      <c r="T3829" s="3">
        <f>COUNTBLANK(shopping_behavior_updated[Customer ID])</f>
        <v>0</v>
      </c>
      <c r="U3829" s="3">
        <f>IF(IFERROR(VLOOKUP(shopping_behavior_updated[[#This Row],[Customer ID]],A3830:$A$3902,1,FALSE),0),1,0)</f>
        <v>0</v>
      </c>
    </row>
    <row r="3830" spans="1:21" x14ac:dyDescent="0.2">
      <c r="A3830" s="3">
        <v>3829</v>
      </c>
      <c r="B3830" s="3">
        <v>42</v>
      </c>
      <c r="C3830" s="3" t="s">
        <v>152</v>
      </c>
      <c r="D3830" s="3" t="s">
        <v>19</v>
      </c>
      <c r="E3830" s="3" t="s">
        <v>20</v>
      </c>
      <c r="F3830" s="3">
        <v>82</v>
      </c>
      <c r="G3830" s="3" t="s">
        <v>90</v>
      </c>
      <c r="H3830" s="3" t="s">
        <v>43</v>
      </c>
      <c r="I3830" s="3" t="s">
        <v>60</v>
      </c>
      <c r="J3830" s="3" t="s">
        <v>36</v>
      </c>
      <c r="K3830" s="3">
        <v>34</v>
      </c>
      <c r="L3830" s="3" t="s">
        <v>151</v>
      </c>
      <c r="M3830" s="3" t="str">
        <f>IF(shopping_behavior_updated[[#This Row],[Subscription Status]]="","desconocido",shopping_behavior_updated[[#This Row],[Subscription Status]])</f>
        <v>No</v>
      </c>
      <c r="N3830" s="3" t="s">
        <v>37</v>
      </c>
      <c r="O3830" s="3" t="s">
        <v>151</v>
      </c>
      <c r="P3830" s="3" t="s">
        <v>151</v>
      </c>
      <c r="Q3830" s="3">
        <v>8</v>
      </c>
      <c r="R3830" s="3" t="s">
        <v>32</v>
      </c>
      <c r="S3830" s="3" t="s">
        <v>39</v>
      </c>
      <c r="T3830" s="3">
        <f>COUNTBLANK(shopping_behavior_updated[Customer ID])</f>
        <v>0</v>
      </c>
      <c r="U3830" s="3">
        <f>IF(IFERROR(VLOOKUP(shopping_behavior_updated[[#This Row],[Customer ID]],A3831:$A$3902,1,FALSE),0),1,0)</f>
        <v>0</v>
      </c>
    </row>
    <row r="3831" spans="1:21" x14ac:dyDescent="0.2">
      <c r="A3831" s="3">
        <v>3830</v>
      </c>
      <c r="B3831" s="3">
        <v>69</v>
      </c>
      <c r="C3831" s="3" t="s">
        <v>152</v>
      </c>
      <c r="D3831" s="3" t="s">
        <v>94</v>
      </c>
      <c r="E3831" s="3" t="s">
        <v>20</v>
      </c>
      <c r="F3831" s="3">
        <v>32</v>
      </c>
      <c r="G3831" s="3" t="s">
        <v>148</v>
      </c>
      <c r="H3831" s="3" t="s">
        <v>43</v>
      </c>
      <c r="I3831" s="3" t="s">
        <v>125</v>
      </c>
      <c r="J3831" s="3" t="s">
        <v>36</v>
      </c>
      <c r="K3831" s="3">
        <v>29</v>
      </c>
      <c r="L3831" s="3" t="s">
        <v>151</v>
      </c>
      <c r="M3831" s="3" t="str">
        <f>IF(shopping_behavior_updated[[#This Row],[Subscription Status]]="","desconocido",shopping_behavior_updated[[#This Row],[Subscription Status]])</f>
        <v>No</v>
      </c>
      <c r="N3831" s="3" t="s">
        <v>37</v>
      </c>
      <c r="O3831" s="3" t="s">
        <v>151</v>
      </c>
      <c r="P3831" s="3" t="s">
        <v>151</v>
      </c>
      <c r="Q3831" s="3">
        <v>32</v>
      </c>
      <c r="R3831" s="3" t="s">
        <v>85</v>
      </c>
      <c r="S3831" s="3" t="s">
        <v>28</v>
      </c>
      <c r="T3831" s="3">
        <f>COUNTBLANK(shopping_behavior_updated[Customer ID])</f>
        <v>0</v>
      </c>
      <c r="U3831" s="3">
        <f>IF(IFERROR(VLOOKUP(shopping_behavior_updated[[#This Row],[Customer ID]],A3832:$A$3902,1,FALSE),0),1,0)</f>
        <v>0</v>
      </c>
    </row>
    <row r="3832" spans="1:21" x14ac:dyDescent="0.2">
      <c r="A3832" s="3">
        <v>3831</v>
      </c>
      <c r="B3832" s="3">
        <v>22</v>
      </c>
      <c r="C3832" s="3" t="s">
        <v>152</v>
      </c>
      <c r="D3832" s="3" t="s">
        <v>123</v>
      </c>
      <c r="E3832" s="3" t="s">
        <v>66</v>
      </c>
      <c r="F3832" s="3">
        <v>27</v>
      </c>
      <c r="G3832" s="3" t="s">
        <v>137</v>
      </c>
      <c r="H3832" s="3" t="s">
        <v>43</v>
      </c>
      <c r="I3832" s="3" t="s">
        <v>125</v>
      </c>
      <c r="J3832" s="3" t="s">
        <v>52</v>
      </c>
      <c r="K3832" s="3">
        <v>3</v>
      </c>
      <c r="L3832" s="3" t="s">
        <v>151</v>
      </c>
      <c r="M3832" s="3" t="str">
        <f>IF(shopping_behavior_updated[[#This Row],[Subscription Status]]="","desconocido",shopping_behavior_updated[[#This Row],[Subscription Status]])</f>
        <v>No</v>
      </c>
      <c r="N3832" s="3" t="s">
        <v>69</v>
      </c>
      <c r="O3832" s="3" t="s">
        <v>151</v>
      </c>
      <c r="P3832" s="3" t="s">
        <v>151</v>
      </c>
      <c r="Q3832" s="3">
        <v>33</v>
      </c>
      <c r="R3832" s="3" t="s">
        <v>74</v>
      </c>
      <c r="S3832" s="3" t="s">
        <v>96</v>
      </c>
      <c r="T3832" s="3">
        <f>COUNTBLANK(shopping_behavior_updated[Customer ID])</f>
        <v>0</v>
      </c>
      <c r="U3832" s="3">
        <f>IF(IFERROR(VLOOKUP(shopping_behavior_updated[[#This Row],[Customer ID]],A3833:$A$3902,1,FALSE),0),1,0)</f>
        <v>0</v>
      </c>
    </row>
    <row r="3833" spans="1:21" x14ac:dyDescent="0.2">
      <c r="A3833" s="3">
        <v>3832</v>
      </c>
      <c r="B3833" s="3">
        <v>36</v>
      </c>
      <c r="C3833" s="3" t="s">
        <v>152</v>
      </c>
      <c r="D3833" s="3" t="s">
        <v>131</v>
      </c>
      <c r="E3833" s="3" t="s">
        <v>66</v>
      </c>
      <c r="F3833" s="3">
        <v>86</v>
      </c>
      <c r="G3833" s="3" t="s">
        <v>106</v>
      </c>
      <c r="H3833" s="3" t="s">
        <v>22</v>
      </c>
      <c r="I3833" s="3" t="s">
        <v>64</v>
      </c>
      <c r="J3833" s="3" t="s">
        <v>36</v>
      </c>
      <c r="K3833" s="3">
        <v>4</v>
      </c>
      <c r="L3833" s="3" t="s">
        <v>151</v>
      </c>
      <c r="M3833" s="3" t="str">
        <f>IF(shopping_behavior_updated[[#This Row],[Subscription Status]]="","desconocido",shopping_behavior_updated[[#This Row],[Subscription Status]])</f>
        <v>No</v>
      </c>
      <c r="N3833" s="3" t="s">
        <v>44</v>
      </c>
      <c r="O3833" s="3" t="s">
        <v>151</v>
      </c>
      <c r="P3833" s="3" t="s">
        <v>151</v>
      </c>
      <c r="Q3833" s="3">
        <v>16</v>
      </c>
      <c r="R3833" s="3" t="s">
        <v>85</v>
      </c>
      <c r="S3833" s="3" t="s">
        <v>96</v>
      </c>
      <c r="T3833" s="3">
        <f>COUNTBLANK(shopping_behavior_updated[Customer ID])</f>
        <v>0</v>
      </c>
      <c r="U3833" s="3">
        <f>IF(IFERROR(VLOOKUP(shopping_behavior_updated[[#This Row],[Customer ID]],A3834:$A$3902,1,FALSE),0),1,0)</f>
        <v>0</v>
      </c>
    </row>
    <row r="3834" spans="1:21" x14ac:dyDescent="0.2">
      <c r="A3834" s="3">
        <v>3833</v>
      </c>
      <c r="B3834" s="3">
        <v>64</v>
      </c>
      <c r="C3834" s="3" t="s">
        <v>152</v>
      </c>
      <c r="D3834" s="3" t="s">
        <v>136</v>
      </c>
      <c r="E3834" s="3" t="s">
        <v>41</v>
      </c>
      <c r="F3834" s="3">
        <v>38</v>
      </c>
      <c r="G3834" s="3" t="s">
        <v>110</v>
      </c>
      <c r="H3834" s="3" t="s">
        <v>91</v>
      </c>
      <c r="I3834" s="3" t="s">
        <v>72</v>
      </c>
      <c r="J3834" s="3" t="s">
        <v>24</v>
      </c>
      <c r="K3834" s="3">
        <v>48</v>
      </c>
      <c r="L3834" s="3" t="s">
        <v>151</v>
      </c>
      <c r="M3834" s="3" t="str">
        <f>IF(shopping_behavior_updated[[#This Row],[Subscription Status]]="","desconocido",shopping_behavior_updated[[#This Row],[Subscription Status]])</f>
        <v>No</v>
      </c>
      <c r="N3834" s="3" t="s">
        <v>69</v>
      </c>
      <c r="O3834" s="3" t="s">
        <v>151</v>
      </c>
      <c r="P3834" s="3" t="s">
        <v>151</v>
      </c>
      <c r="Q3834" s="3">
        <v>27</v>
      </c>
      <c r="R3834" s="3" t="s">
        <v>32</v>
      </c>
      <c r="S3834" s="3" t="s">
        <v>39</v>
      </c>
      <c r="T3834" s="3">
        <f>COUNTBLANK(shopping_behavior_updated[Customer ID])</f>
        <v>0</v>
      </c>
      <c r="U3834" s="3">
        <f>IF(IFERROR(VLOOKUP(shopping_behavior_updated[[#This Row],[Customer ID]],A3835:$A$3902,1,FALSE),0),1,0)</f>
        <v>0</v>
      </c>
    </row>
    <row r="3835" spans="1:21" x14ac:dyDescent="0.2">
      <c r="A3835" s="3">
        <v>3834</v>
      </c>
      <c r="B3835" s="3">
        <v>44</v>
      </c>
      <c r="C3835" s="3" t="s">
        <v>152</v>
      </c>
      <c r="D3835" s="3" t="s">
        <v>101</v>
      </c>
      <c r="E3835" s="3" t="s">
        <v>62</v>
      </c>
      <c r="F3835" s="3">
        <v>93</v>
      </c>
      <c r="G3835" s="3" t="s">
        <v>116</v>
      </c>
      <c r="H3835" s="3" t="s">
        <v>22</v>
      </c>
      <c r="I3835" s="3" t="s">
        <v>23</v>
      </c>
      <c r="J3835" s="3" t="s">
        <v>52</v>
      </c>
      <c r="K3835" s="3">
        <v>46</v>
      </c>
      <c r="L3835" s="3" t="s">
        <v>151</v>
      </c>
      <c r="M3835" s="3" t="str">
        <f>IF(shopping_behavior_updated[[#This Row],[Subscription Status]]="","desconocido",shopping_behavior_updated[[#This Row],[Subscription Status]])</f>
        <v>No</v>
      </c>
      <c r="N3835" s="3" t="s">
        <v>37</v>
      </c>
      <c r="O3835" s="3" t="s">
        <v>151</v>
      </c>
      <c r="P3835" s="3" t="s">
        <v>151</v>
      </c>
      <c r="Q3835" s="3">
        <v>17</v>
      </c>
      <c r="R3835" s="3" t="s">
        <v>45</v>
      </c>
      <c r="S3835" s="3" t="s">
        <v>96</v>
      </c>
      <c r="T3835" s="3">
        <f>COUNTBLANK(shopping_behavior_updated[Customer ID])</f>
        <v>0</v>
      </c>
      <c r="U3835" s="3">
        <f>IF(IFERROR(VLOOKUP(shopping_behavior_updated[[#This Row],[Customer ID]],A3836:$A$3902,1,FALSE),0),1,0)</f>
        <v>0</v>
      </c>
    </row>
    <row r="3836" spans="1:21" x14ac:dyDescent="0.2">
      <c r="A3836" s="3">
        <v>3835</v>
      </c>
      <c r="B3836" s="3">
        <v>43</v>
      </c>
      <c r="C3836" s="3" t="s">
        <v>152</v>
      </c>
      <c r="D3836" s="3" t="s">
        <v>103</v>
      </c>
      <c r="E3836" s="3" t="s">
        <v>20</v>
      </c>
      <c r="F3836" s="3">
        <v>59</v>
      </c>
      <c r="G3836" s="3" t="s">
        <v>121</v>
      </c>
      <c r="H3836" s="3" t="s">
        <v>43</v>
      </c>
      <c r="I3836" s="3" t="s">
        <v>135</v>
      </c>
      <c r="J3836" s="3" t="s">
        <v>24</v>
      </c>
      <c r="K3836" s="3">
        <v>41</v>
      </c>
      <c r="L3836" s="3" t="s">
        <v>151</v>
      </c>
      <c r="M3836" s="3" t="str">
        <f>IF(shopping_behavior_updated[[#This Row],[Subscription Status]]="","desconocido",shopping_behavior_updated[[#This Row],[Subscription Status]])</f>
        <v>No</v>
      </c>
      <c r="N3836" s="3" t="s">
        <v>69</v>
      </c>
      <c r="O3836" s="3" t="s">
        <v>151</v>
      </c>
      <c r="P3836" s="3" t="s">
        <v>151</v>
      </c>
      <c r="Q3836" s="3">
        <v>17</v>
      </c>
      <c r="R3836" s="3" t="s">
        <v>32</v>
      </c>
      <c r="S3836" s="3" t="s">
        <v>57</v>
      </c>
      <c r="T3836" s="3">
        <f>COUNTBLANK(shopping_behavior_updated[Customer ID])</f>
        <v>0</v>
      </c>
      <c r="U3836" s="3">
        <f>IF(IFERROR(VLOOKUP(shopping_behavior_updated[[#This Row],[Customer ID]],A3837:$A$3902,1,FALSE),0),1,0)</f>
        <v>0</v>
      </c>
    </row>
    <row r="3837" spans="1:21" x14ac:dyDescent="0.2">
      <c r="A3837" s="3">
        <v>3836</v>
      </c>
      <c r="B3837" s="3">
        <v>58</v>
      </c>
      <c r="C3837" s="3" t="s">
        <v>152</v>
      </c>
      <c r="D3837" s="3" t="s">
        <v>40</v>
      </c>
      <c r="E3837" s="3" t="s">
        <v>41</v>
      </c>
      <c r="F3837" s="3">
        <v>58</v>
      </c>
      <c r="G3837" s="3" t="s">
        <v>137</v>
      </c>
      <c r="H3837" s="3" t="s">
        <v>22</v>
      </c>
      <c r="I3837" s="3" t="s">
        <v>64</v>
      </c>
      <c r="J3837" s="3" t="s">
        <v>24</v>
      </c>
      <c r="K3837" s="3">
        <v>26</v>
      </c>
      <c r="L3837" s="3" t="s">
        <v>151</v>
      </c>
      <c r="M3837" s="3" t="str">
        <f>IF(shopping_behavior_updated[[#This Row],[Subscription Status]]="","desconocido",shopping_behavior_updated[[#This Row],[Subscription Status]])</f>
        <v>No</v>
      </c>
      <c r="N3837" s="3" t="s">
        <v>26</v>
      </c>
      <c r="O3837" s="3" t="s">
        <v>151</v>
      </c>
      <c r="P3837" s="3" t="s">
        <v>151</v>
      </c>
      <c r="Q3837" s="3">
        <v>28</v>
      </c>
      <c r="R3837" s="3" t="s">
        <v>45</v>
      </c>
      <c r="S3837" s="3" t="s">
        <v>75</v>
      </c>
      <c r="T3837" s="3">
        <f>COUNTBLANK(shopping_behavior_updated[Customer ID])</f>
        <v>0</v>
      </c>
      <c r="U3837" s="3">
        <f>IF(IFERROR(VLOOKUP(shopping_behavior_updated[[#This Row],[Customer ID]],A3838:$A$3902,1,FALSE),0),1,0)</f>
        <v>0</v>
      </c>
    </row>
    <row r="3838" spans="1:21" x14ac:dyDescent="0.2">
      <c r="A3838" s="3">
        <v>3837</v>
      </c>
      <c r="B3838" s="3">
        <v>62</v>
      </c>
      <c r="C3838" s="3" t="s">
        <v>152</v>
      </c>
      <c r="D3838" s="3" t="s">
        <v>86</v>
      </c>
      <c r="E3838" s="3" t="s">
        <v>20</v>
      </c>
      <c r="F3838" s="3">
        <v>84</v>
      </c>
      <c r="G3838" s="3" t="s">
        <v>119</v>
      </c>
      <c r="H3838" s="3" t="s">
        <v>43</v>
      </c>
      <c r="I3838" s="3" t="s">
        <v>82</v>
      </c>
      <c r="J3838" s="3" t="s">
        <v>36</v>
      </c>
      <c r="K3838" s="3">
        <v>25</v>
      </c>
      <c r="L3838" s="3" t="s">
        <v>151</v>
      </c>
      <c r="M3838" s="3" t="str">
        <f>IF(shopping_behavior_updated[[#This Row],[Subscription Status]]="","desconocido",shopping_behavior_updated[[#This Row],[Subscription Status]])</f>
        <v>No</v>
      </c>
      <c r="N3838" s="3" t="s">
        <v>37</v>
      </c>
      <c r="O3838" s="3" t="s">
        <v>151</v>
      </c>
      <c r="P3838" s="3" t="s">
        <v>151</v>
      </c>
      <c r="Q3838" s="3">
        <v>38</v>
      </c>
      <c r="R3838" s="3" t="s">
        <v>45</v>
      </c>
      <c r="S3838" s="3" t="s">
        <v>28</v>
      </c>
      <c r="T3838" s="3">
        <f>COUNTBLANK(shopping_behavior_updated[Customer ID])</f>
        <v>0</v>
      </c>
      <c r="U3838" s="3">
        <f>IF(IFERROR(VLOOKUP(shopping_behavior_updated[[#This Row],[Customer ID]],A3839:$A$3902,1,FALSE),0),1,0)</f>
        <v>0</v>
      </c>
    </row>
    <row r="3839" spans="1:21" x14ac:dyDescent="0.2">
      <c r="A3839" s="3">
        <v>3838</v>
      </c>
      <c r="B3839" s="3">
        <v>45</v>
      </c>
      <c r="C3839" s="3" t="s">
        <v>152</v>
      </c>
      <c r="D3839" s="3" t="s">
        <v>103</v>
      </c>
      <c r="E3839" s="3" t="s">
        <v>20</v>
      </c>
      <c r="F3839" s="3">
        <v>100</v>
      </c>
      <c r="G3839" s="3" t="s">
        <v>129</v>
      </c>
      <c r="H3839" s="3" t="s">
        <v>43</v>
      </c>
      <c r="I3839" s="3" t="s">
        <v>95</v>
      </c>
      <c r="J3839" s="3" t="s">
        <v>36</v>
      </c>
      <c r="K3839" s="3">
        <v>48</v>
      </c>
      <c r="L3839" s="3" t="s">
        <v>151</v>
      </c>
      <c r="M3839" s="3" t="str">
        <f>IF(shopping_behavior_updated[[#This Row],[Subscription Status]]="","desconocido",shopping_behavior_updated[[#This Row],[Subscription Status]])</f>
        <v>No</v>
      </c>
      <c r="N3839" s="3" t="s">
        <v>37</v>
      </c>
      <c r="O3839" s="3" t="s">
        <v>151</v>
      </c>
      <c r="P3839" s="3" t="s">
        <v>151</v>
      </c>
      <c r="Q3839" s="3">
        <v>33</v>
      </c>
      <c r="R3839" s="3" t="s">
        <v>74</v>
      </c>
      <c r="S3839" s="3" t="s">
        <v>28</v>
      </c>
      <c r="T3839" s="3">
        <f>COUNTBLANK(shopping_behavior_updated[Customer ID])</f>
        <v>0</v>
      </c>
      <c r="U3839" s="3">
        <f>IF(IFERROR(VLOOKUP(shopping_behavior_updated[[#This Row],[Customer ID]],A3840:$A$3902,1,FALSE),0),1,0)</f>
        <v>0</v>
      </c>
    </row>
    <row r="3840" spans="1:21" x14ac:dyDescent="0.2">
      <c r="A3840" s="3">
        <v>3839</v>
      </c>
      <c r="B3840" s="3">
        <v>47</v>
      </c>
      <c r="C3840" s="3" t="s">
        <v>152</v>
      </c>
      <c r="D3840" s="3" t="s">
        <v>80</v>
      </c>
      <c r="E3840" s="3" t="s">
        <v>20</v>
      </c>
      <c r="F3840" s="3">
        <v>25</v>
      </c>
      <c r="G3840" s="3" t="s">
        <v>42</v>
      </c>
      <c r="H3840" s="3" t="s">
        <v>22</v>
      </c>
      <c r="I3840" s="3" t="s">
        <v>95</v>
      </c>
      <c r="J3840" s="3" t="s">
        <v>52</v>
      </c>
      <c r="K3840" s="3">
        <v>42</v>
      </c>
      <c r="L3840" s="3" t="s">
        <v>151</v>
      </c>
      <c r="M3840" s="3" t="str">
        <f>IF(shopping_behavior_updated[[#This Row],[Subscription Status]]="","desconocido",shopping_behavior_updated[[#This Row],[Subscription Status]])</f>
        <v>No</v>
      </c>
      <c r="N3840" s="3" t="s">
        <v>26</v>
      </c>
      <c r="O3840" s="3" t="s">
        <v>151</v>
      </c>
      <c r="P3840" s="3" t="s">
        <v>151</v>
      </c>
      <c r="Q3840" s="3">
        <v>24</v>
      </c>
      <c r="R3840" s="3" t="s">
        <v>27</v>
      </c>
      <c r="S3840" s="3" t="s">
        <v>96</v>
      </c>
      <c r="T3840" s="3">
        <f>COUNTBLANK(shopping_behavior_updated[Customer ID])</f>
        <v>0</v>
      </c>
      <c r="U3840" s="3">
        <f>IF(IFERROR(VLOOKUP(shopping_behavior_updated[[#This Row],[Customer ID]],A3841:$A$3902,1,FALSE),0),1,0)</f>
        <v>0</v>
      </c>
    </row>
    <row r="3841" spans="1:21" x14ac:dyDescent="0.2">
      <c r="A3841" s="3">
        <v>3840</v>
      </c>
      <c r="B3841" s="3">
        <v>66</v>
      </c>
      <c r="C3841" s="3" t="s">
        <v>152</v>
      </c>
      <c r="D3841" s="3" t="s">
        <v>40</v>
      </c>
      <c r="E3841" s="3" t="s">
        <v>41</v>
      </c>
      <c r="F3841" s="3">
        <v>29</v>
      </c>
      <c r="G3841" s="3" t="s">
        <v>138</v>
      </c>
      <c r="H3841" s="3" t="s">
        <v>43</v>
      </c>
      <c r="I3841" s="3" t="s">
        <v>99</v>
      </c>
      <c r="J3841" s="3" t="s">
        <v>36</v>
      </c>
      <c r="K3841" s="3">
        <v>39</v>
      </c>
      <c r="L3841" s="3" t="s">
        <v>151</v>
      </c>
      <c r="M3841" s="3" t="str">
        <f>IF(shopping_behavior_updated[[#This Row],[Subscription Status]]="","desconocido",shopping_behavior_updated[[#This Row],[Subscription Status]])</f>
        <v>No</v>
      </c>
      <c r="N3841" s="3" t="s">
        <v>37</v>
      </c>
      <c r="O3841" s="3" t="s">
        <v>151</v>
      </c>
      <c r="P3841" s="3" t="s">
        <v>151</v>
      </c>
      <c r="Q3841" s="3">
        <v>14</v>
      </c>
      <c r="R3841" s="3" t="s">
        <v>27</v>
      </c>
      <c r="S3841" s="3" t="s">
        <v>57</v>
      </c>
      <c r="T3841" s="3">
        <f>COUNTBLANK(shopping_behavior_updated[Customer ID])</f>
        <v>0</v>
      </c>
      <c r="U3841" s="3">
        <f>IF(IFERROR(VLOOKUP(shopping_behavior_updated[[#This Row],[Customer ID]],A3842:$A$3902,1,FALSE),0),1,0)</f>
        <v>0</v>
      </c>
    </row>
    <row r="3842" spans="1:21" x14ac:dyDescent="0.2">
      <c r="A3842" s="3">
        <v>3841</v>
      </c>
      <c r="B3842" s="3">
        <v>30</v>
      </c>
      <c r="C3842" s="3" t="s">
        <v>152</v>
      </c>
      <c r="D3842" s="3" t="s">
        <v>33</v>
      </c>
      <c r="E3842" s="3" t="s">
        <v>20</v>
      </c>
      <c r="F3842" s="3">
        <v>42</v>
      </c>
      <c r="G3842" s="3" t="s">
        <v>134</v>
      </c>
      <c r="H3842" s="3" t="s">
        <v>43</v>
      </c>
      <c r="I3842" s="3" t="s">
        <v>47</v>
      </c>
      <c r="J3842" s="3" t="s">
        <v>36</v>
      </c>
      <c r="K3842" s="3">
        <v>37</v>
      </c>
      <c r="L3842" s="3" t="s">
        <v>151</v>
      </c>
      <c r="M3842" s="3" t="str">
        <f>IF(shopping_behavior_updated[[#This Row],[Subscription Status]]="","desconocido",shopping_behavior_updated[[#This Row],[Subscription Status]])</f>
        <v>No</v>
      </c>
      <c r="N3842" s="3" t="s">
        <v>26</v>
      </c>
      <c r="O3842" s="3" t="s">
        <v>151</v>
      </c>
      <c r="P3842" s="3" t="s">
        <v>151</v>
      </c>
      <c r="Q3842" s="3">
        <v>5</v>
      </c>
      <c r="R3842" s="3" t="s">
        <v>27</v>
      </c>
      <c r="S3842" s="3" t="s">
        <v>28</v>
      </c>
      <c r="T3842" s="3">
        <f>COUNTBLANK(shopping_behavior_updated[Customer ID])</f>
        <v>0</v>
      </c>
      <c r="U3842" s="3">
        <f>IF(IFERROR(VLOOKUP(shopping_behavior_updated[[#This Row],[Customer ID]],A3843:$A$3902,1,FALSE),0),1,0)</f>
        <v>0</v>
      </c>
    </row>
    <row r="3843" spans="1:21" x14ac:dyDescent="0.2">
      <c r="A3843" s="3">
        <v>3842</v>
      </c>
      <c r="B3843" s="3">
        <v>68</v>
      </c>
      <c r="C3843" s="3" t="s">
        <v>152</v>
      </c>
      <c r="D3843" s="3" t="s">
        <v>33</v>
      </c>
      <c r="E3843" s="3" t="s">
        <v>20</v>
      </c>
      <c r="F3843" s="3">
        <v>57</v>
      </c>
      <c r="G3843" s="3" t="s">
        <v>90</v>
      </c>
      <c r="H3843" s="3" t="s">
        <v>22</v>
      </c>
      <c r="I3843" s="3" t="s">
        <v>68</v>
      </c>
      <c r="J3843" s="3" t="s">
        <v>56</v>
      </c>
      <c r="K3843" s="3">
        <v>42</v>
      </c>
      <c r="L3843" s="3" t="s">
        <v>151</v>
      </c>
      <c r="M3843" s="3" t="str">
        <f>IF(shopping_behavior_updated[[#This Row],[Subscription Status]]="","desconocido",shopping_behavior_updated[[#This Row],[Subscription Status]])</f>
        <v>No</v>
      </c>
      <c r="N3843" s="3" t="s">
        <v>69</v>
      </c>
      <c r="O3843" s="3" t="s">
        <v>151</v>
      </c>
      <c r="P3843" s="3" t="s">
        <v>151</v>
      </c>
      <c r="Q3843" s="3">
        <v>8</v>
      </c>
      <c r="R3843" s="3" t="s">
        <v>74</v>
      </c>
      <c r="S3843" s="3" t="s">
        <v>87</v>
      </c>
      <c r="T3843" s="3">
        <f>COUNTBLANK(shopping_behavior_updated[Customer ID])</f>
        <v>0</v>
      </c>
      <c r="U3843" s="3">
        <f>IF(IFERROR(VLOOKUP(shopping_behavior_updated[[#This Row],[Customer ID]],A3844:$A$3902,1,FALSE),0),1,0)</f>
        <v>0</v>
      </c>
    </row>
    <row r="3844" spans="1:21" x14ac:dyDescent="0.2">
      <c r="A3844" s="3">
        <v>3843</v>
      </c>
      <c r="B3844" s="3">
        <v>35</v>
      </c>
      <c r="C3844" s="3" t="s">
        <v>152</v>
      </c>
      <c r="D3844" s="3" t="s">
        <v>101</v>
      </c>
      <c r="E3844" s="3" t="s">
        <v>62</v>
      </c>
      <c r="F3844" s="3">
        <v>84</v>
      </c>
      <c r="G3844" s="3" t="s">
        <v>111</v>
      </c>
      <c r="H3844" s="3" t="s">
        <v>22</v>
      </c>
      <c r="I3844" s="3" t="s">
        <v>92</v>
      </c>
      <c r="J3844" s="3" t="s">
        <v>24</v>
      </c>
      <c r="K3844" s="3">
        <v>42</v>
      </c>
      <c r="L3844" s="3" t="s">
        <v>151</v>
      </c>
      <c r="M3844" s="3" t="str">
        <f>IF(shopping_behavior_updated[[#This Row],[Subscription Status]]="","desconocido",shopping_behavior_updated[[#This Row],[Subscription Status]])</f>
        <v>No</v>
      </c>
      <c r="N3844" s="3" t="s">
        <v>44</v>
      </c>
      <c r="O3844" s="3" t="s">
        <v>151</v>
      </c>
      <c r="P3844" s="3" t="s">
        <v>151</v>
      </c>
      <c r="Q3844" s="3">
        <v>42</v>
      </c>
      <c r="R3844" s="3" t="s">
        <v>85</v>
      </c>
      <c r="S3844" s="3" t="s">
        <v>87</v>
      </c>
      <c r="T3844" s="3">
        <f>COUNTBLANK(shopping_behavior_updated[Customer ID])</f>
        <v>0</v>
      </c>
      <c r="U3844" s="3">
        <f>IF(IFERROR(VLOOKUP(shopping_behavior_updated[[#This Row],[Customer ID]],A3845:$A$3902,1,FALSE),0),1,0)</f>
        <v>0</v>
      </c>
    </row>
    <row r="3845" spans="1:21" x14ac:dyDescent="0.2">
      <c r="A3845" s="3">
        <v>3844</v>
      </c>
      <c r="B3845" s="3">
        <v>64</v>
      </c>
      <c r="C3845" s="3" t="s">
        <v>152</v>
      </c>
      <c r="D3845" s="3" t="s">
        <v>123</v>
      </c>
      <c r="E3845" s="3" t="s">
        <v>66</v>
      </c>
      <c r="F3845" s="3">
        <v>71</v>
      </c>
      <c r="G3845" s="3" t="s">
        <v>141</v>
      </c>
      <c r="H3845" s="3" t="s">
        <v>22</v>
      </c>
      <c r="I3845" s="3" t="s">
        <v>64</v>
      </c>
      <c r="J3845" s="3" t="s">
        <v>24</v>
      </c>
      <c r="K3845" s="3">
        <v>4</v>
      </c>
      <c r="L3845" s="3" t="s">
        <v>151</v>
      </c>
      <c r="M3845" s="3" t="str">
        <f>IF(shopping_behavior_updated[[#This Row],[Subscription Status]]="","desconocido",shopping_behavior_updated[[#This Row],[Subscription Status]])</f>
        <v>No</v>
      </c>
      <c r="N3845" s="3" t="s">
        <v>37</v>
      </c>
      <c r="O3845" s="3" t="s">
        <v>151</v>
      </c>
      <c r="P3845" s="3" t="s">
        <v>151</v>
      </c>
      <c r="Q3845" s="3">
        <v>48</v>
      </c>
      <c r="R3845" s="3" t="s">
        <v>27</v>
      </c>
      <c r="S3845" s="3" t="s">
        <v>96</v>
      </c>
      <c r="T3845" s="3">
        <f>COUNTBLANK(shopping_behavior_updated[Customer ID])</f>
        <v>0</v>
      </c>
      <c r="U3845" s="3">
        <f>IF(IFERROR(VLOOKUP(shopping_behavior_updated[[#This Row],[Customer ID]],A3846:$A$3902,1,FALSE),0),1,0)</f>
        <v>0</v>
      </c>
    </row>
    <row r="3846" spans="1:21" x14ac:dyDescent="0.2">
      <c r="A3846" s="3">
        <v>3845</v>
      </c>
      <c r="B3846" s="3">
        <v>30</v>
      </c>
      <c r="C3846" s="3" t="s">
        <v>152</v>
      </c>
      <c r="D3846" s="3" t="s">
        <v>58</v>
      </c>
      <c r="E3846" s="3" t="s">
        <v>20</v>
      </c>
      <c r="F3846" s="3">
        <v>87</v>
      </c>
      <c r="G3846" s="3" t="s">
        <v>55</v>
      </c>
      <c r="H3846" s="3" t="s">
        <v>35</v>
      </c>
      <c r="I3846" s="3" t="s">
        <v>108</v>
      </c>
      <c r="J3846" s="3" t="s">
        <v>56</v>
      </c>
      <c r="K3846" s="3">
        <v>5</v>
      </c>
      <c r="L3846" s="3" t="s">
        <v>151</v>
      </c>
      <c r="M3846" s="3" t="str">
        <f>IF(shopping_behavior_updated[[#This Row],[Subscription Status]]="","desconocido",shopping_behavior_updated[[#This Row],[Subscription Status]])</f>
        <v>No</v>
      </c>
      <c r="N3846" s="3" t="s">
        <v>44</v>
      </c>
      <c r="O3846" s="3" t="s">
        <v>151</v>
      </c>
      <c r="P3846" s="3" t="s">
        <v>151</v>
      </c>
      <c r="Q3846" s="3">
        <v>40</v>
      </c>
      <c r="R3846" s="3" t="s">
        <v>27</v>
      </c>
      <c r="S3846" s="3" t="s">
        <v>57</v>
      </c>
      <c r="T3846" s="3">
        <f>COUNTBLANK(shopping_behavior_updated[Customer ID])</f>
        <v>0</v>
      </c>
      <c r="U3846" s="3">
        <f>IF(IFERROR(VLOOKUP(shopping_behavior_updated[[#This Row],[Customer ID]],A3847:$A$3902,1,FALSE),0),1,0)</f>
        <v>0</v>
      </c>
    </row>
    <row r="3847" spans="1:21" x14ac:dyDescent="0.2">
      <c r="A3847" s="3">
        <v>3846</v>
      </c>
      <c r="B3847" s="3">
        <v>58</v>
      </c>
      <c r="C3847" s="3" t="s">
        <v>152</v>
      </c>
      <c r="D3847" s="3" t="s">
        <v>29</v>
      </c>
      <c r="E3847" s="3" t="s">
        <v>20</v>
      </c>
      <c r="F3847" s="3">
        <v>52</v>
      </c>
      <c r="G3847" s="3" t="s">
        <v>98</v>
      </c>
      <c r="H3847" s="3" t="s">
        <v>43</v>
      </c>
      <c r="I3847" s="3" t="s">
        <v>95</v>
      </c>
      <c r="J3847" s="3" t="s">
        <v>24</v>
      </c>
      <c r="K3847" s="3">
        <v>49</v>
      </c>
      <c r="L3847" s="3" t="s">
        <v>151</v>
      </c>
      <c r="M3847" s="3" t="str">
        <f>IF(shopping_behavior_updated[[#This Row],[Subscription Status]]="","desconocido",shopping_behavior_updated[[#This Row],[Subscription Status]])</f>
        <v>No</v>
      </c>
      <c r="N3847" s="3" t="s">
        <v>53</v>
      </c>
      <c r="O3847" s="3" t="s">
        <v>151</v>
      </c>
      <c r="P3847" s="3" t="s">
        <v>151</v>
      </c>
      <c r="Q3847" s="3">
        <v>46</v>
      </c>
      <c r="R3847" s="3" t="s">
        <v>27</v>
      </c>
      <c r="S3847" s="3" t="s">
        <v>48</v>
      </c>
      <c r="T3847" s="3">
        <f>COUNTBLANK(shopping_behavior_updated[Customer ID])</f>
        <v>0</v>
      </c>
      <c r="U3847" s="3">
        <f>IF(IFERROR(VLOOKUP(shopping_behavior_updated[[#This Row],[Customer ID]],A3848:$A$3902,1,FALSE),0),1,0)</f>
        <v>0</v>
      </c>
    </row>
    <row r="3848" spans="1:21" x14ac:dyDescent="0.2">
      <c r="A3848" s="3">
        <v>3847</v>
      </c>
      <c r="B3848" s="3">
        <v>57</v>
      </c>
      <c r="C3848" s="3" t="s">
        <v>152</v>
      </c>
      <c r="D3848" s="3" t="s">
        <v>19</v>
      </c>
      <c r="E3848" s="3" t="s">
        <v>20</v>
      </c>
      <c r="F3848" s="3">
        <v>58</v>
      </c>
      <c r="G3848" s="3" t="s">
        <v>137</v>
      </c>
      <c r="H3848" s="3" t="s">
        <v>22</v>
      </c>
      <c r="I3848" s="3" t="s">
        <v>120</v>
      </c>
      <c r="J3848" s="3" t="s">
        <v>52</v>
      </c>
      <c r="K3848" s="3">
        <v>4</v>
      </c>
      <c r="L3848" s="3" t="s">
        <v>151</v>
      </c>
      <c r="M3848" s="3" t="str">
        <f>IF(shopping_behavior_updated[[#This Row],[Subscription Status]]="","desconocido",shopping_behavior_updated[[#This Row],[Subscription Status]])</f>
        <v>No</v>
      </c>
      <c r="N3848" s="3" t="s">
        <v>26</v>
      </c>
      <c r="O3848" s="3" t="s">
        <v>151</v>
      </c>
      <c r="P3848" s="3" t="s">
        <v>151</v>
      </c>
      <c r="Q3848" s="3">
        <v>40</v>
      </c>
      <c r="R3848" s="3" t="s">
        <v>45</v>
      </c>
      <c r="S3848" s="3" t="s">
        <v>96</v>
      </c>
      <c r="T3848" s="3">
        <f>COUNTBLANK(shopping_behavior_updated[Customer ID])</f>
        <v>0</v>
      </c>
      <c r="U3848" s="3">
        <f>IF(IFERROR(VLOOKUP(shopping_behavior_updated[[#This Row],[Customer ID]],A3849:$A$3902,1,FALSE),0),1,0)</f>
        <v>0</v>
      </c>
    </row>
    <row r="3849" spans="1:21" x14ac:dyDescent="0.2">
      <c r="A3849" s="3">
        <v>3848</v>
      </c>
      <c r="B3849" s="3">
        <v>60</v>
      </c>
      <c r="C3849" s="3" t="s">
        <v>152</v>
      </c>
      <c r="D3849" s="3" t="s">
        <v>29</v>
      </c>
      <c r="E3849" s="3" t="s">
        <v>20</v>
      </c>
      <c r="F3849" s="3">
        <v>34</v>
      </c>
      <c r="G3849" s="3" t="s">
        <v>78</v>
      </c>
      <c r="H3849" s="3" t="s">
        <v>35</v>
      </c>
      <c r="I3849" s="3" t="s">
        <v>143</v>
      </c>
      <c r="J3849" s="3" t="s">
        <v>56</v>
      </c>
      <c r="K3849" s="3">
        <v>32</v>
      </c>
      <c r="L3849" s="3" t="s">
        <v>151</v>
      </c>
      <c r="M3849" s="3" t="str">
        <f>IF(shopping_behavior_updated[[#This Row],[Subscription Status]]="","desconocido",shopping_behavior_updated[[#This Row],[Subscription Status]])</f>
        <v>No</v>
      </c>
      <c r="N3849" s="3" t="s">
        <v>69</v>
      </c>
      <c r="O3849" s="3" t="s">
        <v>151</v>
      </c>
      <c r="P3849" s="3" t="s">
        <v>151</v>
      </c>
      <c r="Q3849" s="3">
        <v>31</v>
      </c>
      <c r="R3849" s="3" t="s">
        <v>45</v>
      </c>
      <c r="S3849" s="3" t="s">
        <v>28</v>
      </c>
      <c r="T3849" s="3">
        <f>COUNTBLANK(shopping_behavior_updated[Customer ID])</f>
        <v>0</v>
      </c>
      <c r="U3849" s="3">
        <f>IF(IFERROR(VLOOKUP(shopping_behavior_updated[[#This Row],[Customer ID]],A3850:$A$3902,1,FALSE),0),1,0)</f>
        <v>0</v>
      </c>
    </row>
    <row r="3850" spans="1:21" x14ac:dyDescent="0.2">
      <c r="A3850" s="3">
        <v>3849</v>
      </c>
      <c r="B3850" s="3">
        <v>22</v>
      </c>
      <c r="C3850" s="3" t="s">
        <v>152</v>
      </c>
      <c r="D3850" s="3" t="s">
        <v>105</v>
      </c>
      <c r="E3850" s="3" t="s">
        <v>66</v>
      </c>
      <c r="F3850" s="3">
        <v>60</v>
      </c>
      <c r="G3850" s="3" t="s">
        <v>81</v>
      </c>
      <c r="H3850" s="3" t="s">
        <v>43</v>
      </c>
      <c r="I3850" s="3" t="s">
        <v>135</v>
      </c>
      <c r="J3850" s="3" t="s">
        <v>24</v>
      </c>
      <c r="K3850" s="3">
        <v>3</v>
      </c>
      <c r="L3850" s="3" t="s">
        <v>151</v>
      </c>
      <c r="M3850" s="3" t="str">
        <f>IF(shopping_behavior_updated[[#This Row],[Subscription Status]]="","desconocido",shopping_behavior_updated[[#This Row],[Subscription Status]])</f>
        <v>No</v>
      </c>
      <c r="N3850" s="3" t="s">
        <v>44</v>
      </c>
      <c r="O3850" s="3" t="s">
        <v>151</v>
      </c>
      <c r="P3850" s="3" t="s">
        <v>151</v>
      </c>
      <c r="Q3850" s="3">
        <v>39</v>
      </c>
      <c r="R3850" s="3" t="s">
        <v>32</v>
      </c>
      <c r="S3850" s="3" t="s">
        <v>96</v>
      </c>
      <c r="T3850" s="3">
        <f>COUNTBLANK(shopping_behavior_updated[Customer ID])</f>
        <v>0</v>
      </c>
      <c r="U3850" s="3">
        <f>IF(IFERROR(VLOOKUP(shopping_behavior_updated[[#This Row],[Customer ID]],A3851:$A$3902,1,FALSE),0),1,0)</f>
        <v>0</v>
      </c>
    </row>
    <row r="3851" spans="1:21" x14ac:dyDescent="0.2">
      <c r="A3851" s="3">
        <v>3850</v>
      </c>
      <c r="B3851" s="3">
        <v>46</v>
      </c>
      <c r="C3851" s="3" t="s">
        <v>152</v>
      </c>
      <c r="D3851" s="3" t="s">
        <v>103</v>
      </c>
      <c r="E3851" s="3" t="s">
        <v>20</v>
      </c>
      <c r="F3851" s="3">
        <v>68</v>
      </c>
      <c r="G3851" s="3" t="s">
        <v>102</v>
      </c>
      <c r="H3851" s="3" t="s">
        <v>35</v>
      </c>
      <c r="I3851" s="3" t="s">
        <v>108</v>
      </c>
      <c r="J3851" s="3" t="s">
        <v>24</v>
      </c>
      <c r="K3851" s="3">
        <v>26</v>
      </c>
      <c r="L3851" s="3" t="s">
        <v>151</v>
      </c>
      <c r="M3851" s="3" t="str">
        <f>IF(shopping_behavior_updated[[#This Row],[Subscription Status]]="","desconocido",shopping_behavior_updated[[#This Row],[Subscription Status]])</f>
        <v>No</v>
      </c>
      <c r="N3851" s="3" t="s">
        <v>26</v>
      </c>
      <c r="O3851" s="3" t="s">
        <v>151</v>
      </c>
      <c r="P3851" s="3" t="s">
        <v>151</v>
      </c>
      <c r="Q3851" s="3">
        <v>36</v>
      </c>
      <c r="R3851" s="3" t="s">
        <v>45</v>
      </c>
      <c r="S3851" s="3" t="s">
        <v>28</v>
      </c>
      <c r="T3851" s="3">
        <f>COUNTBLANK(shopping_behavior_updated[Customer ID])</f>
        <v>0</v>
      </c>
      <c r="U3851" s="3">
        <f>IF(IFERROR(VLOOKUP(shopping_behavior_updated[[#This Row],[Customer ID]],A3852:$A$3902,1,FALSE),0),1,0)</f>
        <v>0</v>
      </c>
    </row>
    <row r="3852" spans="1:21" x14ac:dyDescent="0.2">
      <c r="A3852" s="3">
        <v>3851</v>
      </c>
      <c r="B3852" s="3">
        <v>27</v>
      </c>
      <c r="C3852" s="3" t="s">
        <v>152</v>
      </c>
      <c r="D3852" s="3" t="s">
        <v>105</v>
      </c>
      <c r="E3852" s="3" t="s">
        <v>66</v>
      </c>
      <c r="F3852" s="3">
        <v>74</v>
      </c>
      <c r="G3852" s="3" t="s">
        <v>90</v>
      </c>
      <c r="H3852" s="3" t="s">
        <v>22</v>
      </c>
      <c r="I3852" s="3" t="s">
        <v>125</v>
      </c>
      <c r="J3852" s="3" t="s">
        <v>52</v>
      </c>
      <c r="K3852" s="3">
        <v>44</v>
      </c>
      <c r="L3852" s="3" t="s">
        <v>151</v>
      </c>
      <c r="M3852" s="3" t="str">
        <f>IF(shopping_behavior_updated[[#This Row],[Subscription Status]]="","desconocido",shopping_behavior_updated[[#This Row],[Subscription Status]])</f>
        <v>No</v>
      </c>
      <c r="N3852" s="3" t="s">
        <v>69</v>
      </c>
      <c r="O3852" s="3" t="s">
        <v>151</v>
      </c>
      <c r="P3852" s="3" t="s">
        <v>151</v>
      </c>
      <c r="Q3852" s="3">
        <v>25</v>
      </c>
      <c r="R3852" s="3" t="s">
        <v>85</v>
      </c>
      <c r="S3852" s="3" t="s">
        <v>96</v>
      </c>
      <c r="T3852" s="3">
        <f>COUNTBLANK(shopping_behavior_updated[Customer ID])</f>
        <v>0</v>
      </c>
      <c r="U3852" s="3">
        <f>IF(IFERROR(VLOOKUP(shopping_behavior_updated[[#This Row],[Customer ID]],A3853:$A$3902,1,FALSE),0),1,0)</f>
        <v>0</v>
      </c>
    </row>
    <row r="3853" spans="1:21" x14ac:dyDescent="0.2">
      <c r="A3853" s="3">
        <v>3852</v>
      </c>
      <c r="B3853" s="3">
        <v>50</v>
      </c>
      <c r="C3853" s="3" t="s">
        <v>152</v>
      </c>
      <c r="D3853" s="3" t="s">
        <v>118</v>
      </c>
      <c r="E3853" s="3" t="s">
        <v>66</v>
      </c>
      <c r="F3853" s="3">
        <v>83</v>
      </c>
      <c r="G3853" s="3" t="s">
        <v>55</v>
      </c>
      <c r="H3853" s="3" t="s">
        <v>43</v>
      </c>
      <c r="I3853" s="3" t="s">
        <v>68</v>
      </c>
      <c r="J3853" s="3" t="s">
        <v>52</v>
      </c>
      <c r="K3853" s="3">
        <v>39</v>
      </c>
      <c r="L3853" s="3" t="s">
        <v>151</v>
      </c>
      <c r="M3853" s="3" t="str">
        <f>IF(shopping_behavior_updated[[#This Row],[Subscription Status]]="","desconocido",shopping_behavior_updated[[#This Row],[Subscription Status]])</f>
        <v>No</v>
      </c>
      <c r="N3853" s="3" t="s">
        <v>37</v>
      </c>
      <c r="O3853" s="3" t="s">
        <v>151</v>
      </c>
      <c r="P3853" s="3" t="s">
        <v>151</v>
      </c>
      <c r="Q3853" s="3">
        <v>24</v>
      </c>
      <c r="R3853" s="3" t="s">
        <v>85</v>
      </c>
      <c r="S3853" s="3" t="s">
        <v>48</v>
      </c>
      <c r="T3853" s="3">
        <f>COUNTBLANK(shopping_behavior_updated[Customer ID])</f>
        <v>0</v>
      </c>
      <c r="U3853" s="3">
        <f>IF(IFERROR(VLOOKUP(shopping_behavior_updated[[#This Row],[Customer ID]],A3854:$A$3902,1,FALSE),0),1,0)</f>
        <v>0</v>
      </c>
    </row>
    <row r="3854" spans="1:21" x14ac:dyDescent="0.2">
      <c r="A3854" s="3">
        <v>3853</v>
      </c>
      <c r="B3854" s="3">
        <v>65</v>
      </c>
      <c r="C3854" s="3" t="s">
        <v>152</v>
      </c>
      <c r="D3854" s="3" t="s">
        <v>123</v>
      </c>
      <c r="E3854" s="3" t="s">
        <v>66</v>
      </c>
      <c r="F3854" s="3">
        <v>79</v>
      </c>
      <c r="G3854" s="3" t="s">
        <v>90</v>
      </c>
      <c r="H3854" s="3" t="s">
        <v>43</v>
      </c>
      <c r="I3854" s="3" t="s">
        <v>99</v>
      </c>
      <c r="J3854" s="3" t="s">
        <v>56</v>
      </c>
      <c r="K3854" s="3">
        <v>4</v>
      </c>
      <c r="L3854" s="3" t="s">
        <v>151</v>
      </c>
      <c r="M3854" s="3" t="str">
        <f>IF(shopping_behavior_updated[[#This Row],[Subscription Status]]="","desconocido",shopping_behavior_updated[[#This Row],[Subscription Status]])</f>
        <v>No</v>
      </c>
      <c r="N3854" s="3" t="s">
        <v>69</v>
      </c>
      <c r="O3854" s="3" t="s">
        <v>151</v>
      </c>
      <c r="P3854" s="3" t="s">
        <v>151</v>
      </c>
      <c r="Q3854" s="3">
        <v>19</v>
      </c>
      <c r="R3854" s="3" t="s">
        <v>45</v>
      </c>
      <c r="S3854" s="3" t="s">
        <v>39</v>
      </c>
      <c r="T3854" s="3">
        <f>COUNTBLANK(shopping_behavior_updated[Customer ID])</f>
        <v>0</v>
      </c>
      <c r="U3854" s="3">
        <f>IF(IFERROR(VLOOKUP(shopping_behavior_updated[[#This Row],[Customer ID]],A3855:$A$3902,1,FALSE),0),1,0)</f>
        <v>0</v>
      </c>
    </row>
    <row r="3855" spans="1:21" x14ac:dyDescent="0.2">
      <c r="A3855" s="3">
        <v>3854</v>
      </c>
      <c r="B3855" s="3">
        <v>61</v>
      </c>
      <c r="C3855" s="3" t="s">
        <v>152</v>
      </c>
      <c r="D3855" s="3" t="s">
        <v>88</v>
      </c>
      <c r="E3855" s="3" t="s">
        <v>66</v>
      </c>
      <c r="F3855" s="3">
        <v>76</v>
      </c>
      <c r="G3855" s="3" t="s">
        <v>121</v>
      </c>
      <c r="H3855" s="3" t="s">
        <v>43</v>
      </c>
      <c r="I3855" s="3" t="s">
        <v>92</v>
      </c>
      <c r="J3855" s="3" t="s">
        <v>56</v>
      </c>
      <c r="K3855" s="3">
        <v>4</v>
      </c>
      <c r="L3855" s="3" t="s">
        <v>151</v>
      </c>
      <c r="M3855" s="3" t="str">
        <f>IF(shopping_behavior_updated[[#This Row],[Subscription Status]]="","desconocido",shopping_behavior_updated[[#This Row],[Subscription Status]])</f>
        <v>No</v>
      </c>
      <c r="N3855" s="3" t="s">
        <v>73</v>
      </c>
      <c r="O3855" s="3" t="s">
        <v>151</v>
      </c>
      <c r="P3855" s="3" t="s">
        <v>151</v>
      </c>
      <c r="Q3855" s="3">
        <v>49</v>
      </c>
      <c r="R3855" s="3" t="s">
        <v>85</v>
      </c>
      <c r="S3855" s="3" t="s">
        <v>75</v>
      </c>
      <c r="T3855" s="3">
        <f>COUNTBLANK(shopping_behavior_updated[Customer ID])</f>
        <v>0</v>
      </c>
      <c r="U3855" s="3">
        <f>IF(IFERROR(VLOOKUP(shopping_behavior_updated[[#This Row],[Customer ID]],A3856:$A$3902,1,FALSE),0),1,0)</f>
        <v>0</v>
      </c>
    </row>
    <row r="3856" spans="1:21" x14ac:dyDescent="0.2">
      <c r="A3856" s="3">
        <v>3855</v>
      </c>
      <c r="B3856" s="3">
        <v>57</v>
      </c>
      <c r="C3856" s="3" t="s">
        <v>152</v>
      </c>
      <c r="D3856" s="3" t="s">
        <v>112</v>
      </c>
      <c r="E3856" s="3" t="s">
        <v>20</v>
      </c>
      <c r="F3856" s="3">
        <v>20</v>
      </c>
      <c r="G3856" s="3" t="s">
        <v>102</v>
      </c>
      <c r="H3856" s="3" t="s">
        <v>43</v>
      </c>
      <c r="I3856" s="3" t="s">
        <v>93</v>
      </c>
      <c r="J3856" s="3" t="s">
        <v>36</v>
      </c>
      <c r="K3856" s="3">
        <v>42</v>
      </c>
      <c r="L3856" s="3" t="s">
        <v>151</v>
      </c>
      <c r="M3856" s="3" t="str">
        <f>IF(shopping_behavior_updated[[#This Row],[Subscription Status]]="","desconocido",shopping_behavior_updated[[#This Row],[Subscription Status]])</f>
        <v>No</v>
      </c>
      <c r="N3856" s="3" t="s">
        <v>37</v>
      </c>
      <c r="O3856" s="3" t="s">
        <v>151</v>
      </c>
      <c r="P3856" s="3" t="s">
        <v>151</v>
      </c>
      <c r="Q3856" s="3">
        <v>4</v>
      </c>
      <c r="R3856" s="3" t="s">
        <v>27</v>
      </c>
      <c r="S3856" s="3" t="s">
        <v>48</v>
      </c>
      <c r="T3856" s="3">
        <f>COUNTBLANK(shopping_behavior_updated[Customer ID])</f>
        <v>0</v>
      </c>
      <c r="U3856" s="3">
        <f>IF(IFERROR(VLOOKUP(shopping_behavior_updated[[#This Row],[Customer ID]],A3857:$A$3902,1,FALSE),0),1,0)</f>
        <v>0</v>
      </c>
    </row>
    <row r="3857" spans="1:21" x14ac:dyDescent="0.2">
      <c r="A3857" s="3">
        <v>3856</v>
      </c>
      <c r="B3857" s="3">
        <v>40</v>
      </c>
      <c r="C3857" s="3" t="s">
        <v>152</v>
      </c>
      <c r="D3857" s="3" t="s">
        <v>54</v>
      </c>
      <c r="E3857" s="3" t="s">
        <v>20</v>
      </c>
      <c r="F3857" s="3">
        <v>61</v>
      </c>
      <c r="G3857" s="3" t="s">
        <v>114</v>
      </c>
      <c r="H3857" s="3" t="s">
        <v>91</v>
      </c>
      <c r="I3857" s="3" t="s">
        <v>92</v>
      </c>
      <c r="J3857" s="3" t="s">
        <v>52</v>
      </c>
      <c r="K3857" s="3">
        <v>44</v>
      </c>
      <c r="L3857" s="3" t="s">
        <v>151</v>
      </c>
      <c r="M3857" s="3" t="str">
        <f>IF(shopping_behavior_updated[[#This Row],[Subscription Status]]="","desconocido",shopping_behavior_updated[[#This Row],[Subscription Status]])</f>
        <v>No</v>
      </c>
      <c r="N3857" s="3" t="s">
        <v>44</v>
      </c>
      <c r="O3857" s="3" t="s">
        <v>151</v>
      </c>
      <c r="P3857" s="3" t="s">
        <v>151</v>
      </c>
      <c r="Q3857" s="3">
        <v>36</v>
      </c>
      <c r="R3857" s="3" t="s">
        <v>32</v>
      </c>
      <c r="S3857" s="3" t="s">
        <v>57</v>
      </c>
      <c r="T3857" s="3">
        <f>COUNTBLANK(shopping_behavior_updated[Customer ID])</f>
        <v>0</v>
      </c>
      <c r="U3857" s="3">
        <f>IF(IFERROR(VLOOKUP(shopping_behavior_updated[[#This Row],[Customer ID]],A3858:$A$3902,1,FALSE),0),1,0)</f>
        <v>0</v>
      </c>
    </row>
    <row r="3858" spans="1:21" x14ac:dyDescent="0.2">
      <c r="A3858" s="3">
        <v>3857</v>
      </c>
      <c r="B3858" s="3">
        <v>39</v>
      </c>
      <c r="C3858" s="3" t="s">
        <v>152</v>
      </c>
      <c r="D3858" s="3" t="s">
        <v>40</v>
      </c>
      <c r="E3858" s="3" t="s">
        <v>41</v>
      </c>
      <c r="F3858" s="3">
        <v>78</v>
      </c>
      <c r="G3858" s="3" t="s">
        <v>140</v>
      </c>
      <c r="H3858" s="3" t="s">
        <v>35</v>
      </c>
      <c r="I3858" s="3" t="s">
        <v>109</v>
      </c>
      <c r="J3858" s="3" t="s">
        <v>52</v>
      </c>
      <c r="K3858" s="3">
        <v>25</v>
      </c>
      <c r="L3858" s="3" t="s">
        <v>151</v>
      </c>
      <c r="M3858" s="3" t="str">
        <f>IF(shopping_behavior_updated[[#This Row],[Subscription Status]]="","desconocido",shopping_behavior_updated[[#This Row],[Subscription Status]])</f>
        <v>No</v>
      </c>
      <c r="N3858" s="3" t="s">
        <v>37</v>
      </c>
      <c r="O3858" s="3" t="s">
        <v>151</v>
      </c>
      <c r="P3858" s="3" t="s">
        <v>151</v>
      </c>
      <c r="Q3858" s="3">
        <v>8</v>
      </c>
      <c r="R3858" s="3" t="s">
        <v>85</v>
      </c>
      <c r="S3858" s="3" t="s">
        <v>57</v>
      </c>
      <c r="T3858" s="3">
        <f>COUNTBLANK(shopping_behavior_updated[Customer ID])</f>
        <v>0</v>
      </c>
      <c r="U3858" s="3">
        <f>IF(IFERROR(VLOOKUP(shopping_behavior_updated[[#This Row],[Customer ID]],A3859:$A$3902,1,FALSE),0),1,0)</f>
        <v>0</v>
      </c>
    </row>
    <row r="3859" spans="1:21" x14ac:dyDescent="0.2">
      <c r="A3859" s="3">
        <v>3858</v>
      </c>
      <c r="B3859" s="3">
        <v>42</v>
      </c>
      <c r="C3859" s="3" t="s">
        <v>152</v>
      </c>
      <c r="D3859" s="3" t="s">
        <v>123</v>
      </c>
      <c r="E3859" s="3" t="s">
        <v>66</v>
      </c>
      <c r="F3859" s="3">
        <v>21</v>
      </c>
      <c r="G3859" s="3" t="s">
        <v>104</v>
      </c>
      <c r="H3859" s="3" t="s">
        <v>35</v>
      </c>
      <c r="I3859" s="3" t="s">
        <v>133</v>
      </c>
      <c r="J3859" s="3" t="s">
        <v>52</v>
      </c>
      <c r="K3859" s="3">
        <v>31</v>
      </c>
      <c r="L3859" s="3" t="s">
        <v>151</v>
      </c>
      <c r="M3859" s="3" t="str">
        <f>IF(shopping_behavior_updated[[#This Row],[Subscription Status]]="","desconocido",shopping_behavior_updated[[#This Row],[Subscription Status]])</f>
        <v>No</v>
      </c>
      <c r="N3859" s="3" t="s">
        <v>73</v>
      </c>
      <c r="O3859" s="3" t="s">
        <v>151</v>
      </c>
      <c r="P3859" s="3" t="s">
        <v>151</v>
      </c>
      <c r="Q3859" s="3">
        <v>29</v>
      </c>
      <c r="R3859" s="3" t="s">
        <v>38</v>
      </c>
      <c r="S3859" s="3" t="s">
        <v>96</v>
      </c>
      <c r="T3859" s="3">
        <f>COUNTBLANK(shopping_behavior_updated[Customer ID])</f>
        <v>0</v>
      </c>
      <c r="U3859" s="3">
        <f>IF(IFERROR(VLOOKUP(shopping_behavior_updated[[#This Row],[Customer ID]],A3860:$A$3902,1,FALSE),0),1,0)</f>
        <v>0</v>
      </c>
    </row>
    <row r="3860" spans="1:21" x14ac:dyDescent="0.2">
      <c r="A3860" s="3">
        <v>3859</v>
      </c>
      <c r="B3860" s="3">
        <v>30</v>
      </c>
      <c r="C3860" s="3" t="s">
        <v>152</v>
      </c>
      <c r="D3860" s="3" t="s">
        <v>112</v>
      </c>
      <c r="E3860" s="3" t="s">
        <v>20</v>
      </c>
      <c r="F3860" s="3">
        <v>77</v>
      </c>
      <c r="G3860" s="3" t="s">
        <v>67</v>
      </c>
      <c r="H3860" s="3" t="s">
        <v>43</v>
      </c>
      <c r="I3860" s="3" t="s">
        <v>77</v>
      </c>
      <c r="J3860" s="3" t="s">
        <v>24</v>
      </c>
      <c r="K3860" s="3">
        <v>35</v>
      </c>
      <c r="L3860" s="3" t="s">
        <v>151</v>
      </c>
      <c r="M3860" s="3" t="str">
        <f>IF(shopping_behavior_updated[[#This Row],[Subscription Status]]="","desconocido",shopping_behavior_updated[[#This Row],[Subscription Status]])</f>
        <v>No</v>
      </c>
      <c r="N3860" s="3" t="s">
        <v>73</v>
      </c>
      <c r="O3860" s="3" t="s">
        <v>151</v>
      </c>
      <c r="P3860" s="3" t="s">
        <v>151</v>
      </c>
      <c r="Q3860" s="3">
        <v>26</v>
      </c>
      <c r="R3860" s="3" t="s">
        <v>38</v>
      </c>
      <c r="S3860" s="3" t="s">
        <v>57</v>
      </c>
      <c r="T3860" s="3">
        <f>COUNTBLANK(shopping_behavior_updated[Customer ID])</f>
        <v>0</v>
      </c>
      <c r="U3860" s="3">
        <f>IF(IFERROR(VLOOKUP(shopping_behavior_updated[[#This Row],[Customer ID]],A3861:$A$3902,1,FALSE),0),1,0)</f>
        <v>0</v>
      </c>
    </row>
    <row r="3861" spans="1:21" x14ac:dyDescent="0.2">
      <c r="A3861" s="3">
        <v>3860</v>
      </c>
      <c r="B3861" s="3">
        <v>65</v>
      </c>
      <c r="C3861" s="3" t="s">
        <v>152</v>
      </c>
      <c r="D3861" s="3" t="s">
        <v>58</v>
      </c>
      <c r="E3861" s="3" t="s">
        <v>20</v>
      </c>
      <c r="F3861" s="3">
        <v>88</v>
      </c>
      <c r="G3861" s="3" t="s">
        <v>90</v>
      </c>
      <c r="H3861" s="3" t="s">
        <v>35</v>
      </c>
      <c r="I3861" s="3" t="s">
        <v>143</v>
      </c>
      <c r="J3861" s="3" t="s">
        <v>56</v>
      </c>
      <c r="K3861" s="3">
        <v>3</v>
      </c>
      <c r="L3861" s="3" t="s">
        <v>151</v>
      </c>
      <c r="M3861" s="3" t="str">
        <f>IF(shopping_behavior_updated[[#This Row],[Subscription Status]]="","desconocido",shopping_behavior_updated[[#This Row],[Subscription Status]])</f>
        <v>No</v>
      </c>
      <c r="N3861" s="3" t="s">
        <v>69</v>
      </c>
      <c r="O3861" s="3" t="s">
        <v>151</v>
      </c>
      <c r="P3861" s="3" t="s">
        <v>151</v>
      </c>
      <c r="Q3861" s="3">
        <v>47</v>
      </c>
      <c r="R3861" s="3" t="s">
        <v>74</v>
      </c>
      <c r="S3861" s="3" t="s">
        <v>75</v>
      </c>
      <c r="T3861" s="3">
        <f>COUNTBLANK(shopping_behavior_updated[Customer ID])</f>
        <v>0</v>
      </c>
      <c r="U3861" s="3">
        <f>IF(IFERROR(VLOOKUP(shopping_behavior_updated[[#This Row],[Customer ID]],A3862:$A$3902,1,FALSE),0),1,0)</f>
        <v>0</v>
      </c>
    </row>
    <row r="3862" spans="1:21" x14ac:dyDescent="0.2">
      <c r="A3862" s="3">
        <v>3861</v>
      </c>
      <c r="B3862" s="3">
        <v>57</v>
      </c>
      <c r="C3862" s="3" t="s">
        <v>152</v>
      </c>
      <c r="D3862" s="3" t="s">
        <v>88</v>
      </c>
      <c r="E3862" s="3" t="s">
        <v>66</v>
      </c>
      <c r="F3862" s="3">
        <v>64</v>
      </c>
      <c r="G3862" s="3" t="s">
        <v>137</v>
      </c>
      <c r="H3862" s="3" t="s">
        <v>43</v>
      </c>
      <c r="I3862" s="3" t="s">
        <v>47</v>
      </c>
      <c r="J3862" s="3" t="s">
        <v>52</v>
      </c>
      <c r="K3862" s="3">
        <v>44</v>
      </c>
      <c r="L3862" s="3" t="s">
        <v>151</v>
      </c>
      <c r="M3862" s="3" t="str">
        <f>IF(shopping_behavior_updated[[#This Row],[Subscription Status]]="","desconocido",shopping_behavior_updated[[#This Row],[Subscription Status]])</f>
        <v>No</v>
      </c>
      <c r="N3862" s="3" t="s">
        <v>44</v>
      </c>
      <c r="O3862" s="3" t="s">
        <v>151</v>
      </c>
      <c r="P3862" s="3" t="s">
        <v>151</v>
      </c>
      <c r="Q3862" s="3">
        <v>44</v>
      </c>
      <c r="R3862" s="3" t="s">
        <v>32</v>
      </c>
      <c r="S3862" s="3" t="s">
        <v>48</v>
      </c>
      <c r="T3862" s="3">
        <f>COUNTBLANK(shopping_behavior_updated[Customer ID])</f>
        <v>0</v>
      </c>
      <c r="U3862" s="3">
        <f>IF(IFERROR(VLOOKUP(shopping_behavior_updated[[#This Row],[Customer ID]],A3863:$A$3902,1,FALSE),0),1,0)</f>
        <v>0</v>
      </c>
    </row>
    <row r="3863" spans="1:21" x14ac:dyDescent="0.2">
      <c r="A3863" s="3">
        <v>3862</v>
      </c>
      <c r="B3863" s="3">
        <v>64</v>
      </c>
      <c r="C3863" s="3" t="s">
        <v>152</v>
      </c>
      <c r="D3863" s="3" t="s">
        <v>101</v>
      </c>
      <c r="E3863" s="3" t="s">
        <v>62</v>
      </c>
      <c r="F3863" s="3">
        <v>57</v>
      </c>
      <c r="G3863" s="3" t="s">
        <v>50</v>
      </c>
      <c r="H3863" s="3" t="s">
        <v>43</v>
      </c>
      <c r="I3863" s="3" t="s">
        <v>133</v>
      </c>
      <c r="J3863" s="3" t="s">
        <v>36</v>
      </c>
      <c r="K3863" s="3">
        <v>49</v>
      </c>
      <c r="L3863" s="3" t="s">
        <v>151</v>
      </c>
      <c r="M3863" s="3" t="str">
        <f>IF(shopping_behavior_updated[[#This Row],[Subscription Status]]="","desconocido",shopping_behavior_updated[[#This Row],[Subscription Status]])</f>
        <v>No</v>
      </c>
      <c r="N3863" s="3" t="s">
        <v>53</v>
      </c>
      <c r="O3863" s="3" t="s">
        <v>151</v>
      </c>
      <c r="P3863" s="3" t="s">
        <v>151</v>
      </c>
      <c r="Q3863" s="3">
        <v>49</v>
      </c>
      <c r="R3863" s="3" t="s">
        <v>38</v>
      </c>
      <c r="S3863" s="3" t="s">
        <v>87</v>
      </c>
      <c r="T3863" s="3">
        <f>COUNTBLANK(shopping_behavior_updated[Customer ID])</f>
        <v>0</v>
      </c>
      <c r="U3863" s="3">
        <f>IF(IFERROR(VLOOKUP(shopping_behavior_updated[[#This Row],[Customer ID]],A3864:$A$3902,1,FALSE),0),1,0)</f>
        <v>0</v>
      </c>
    </row>
    <row r="3864" spans="1:21" x14ac:dyDescent="0.2">
      <c r="A3864" s="3">
        <v>3863</v>
      </c>
      <c r="B3864" s="3">
        <v>56</v>
      </c>
      <c r="C3864" s="3" t="s">
        <v>152</v>
      </c>
      <c r="D3864" s="3" t="s">
        <v>54</v>
      </c>
      <c r="E3864" s="3" t="s">
        <v>20</v>
      </c>
      <c r="F3864" s="3">
        <v>49</v>
      </c>
      <c r="G3864" s="3" t="s">
        <v>134</v>
      </c>
      <c r="H3864" s="3" t="s">
        <v>22</v>
      </c>
      <c r="I3864" s="3" t="s">
        <v>47</v>
      </c>
      <c r="J3864" s="3" t="s">
        <v>24</v>
      </c>
      <c r="K3864" s="3">
        <v>28</v>
      </c>
      <c r="L3864" s="3" t="s">
        <v>151</v>
      </c>
      <c r="M3864" s="3" t="str">
        <f>IF(shopping_behavior_updated[[#This Row],[Subscription Status]]="","desconocido",shopping_behavior_updated[[#This Row],[Subscription Status]])</f>
        <v>No</v>
      </c>
      <c r="N3864" s="3" t="s">
        <v>44</v>
      </c>
      <c r="O3864" s="3" t="s">
        <v>151</v>
      </c>
      <c r="P3864" s="3" t="s">
        <v>151</v>
      </c>
      <c r="Q3864" s="3">
        <v>9</v>
      </c>
      <c r="R3864" s="3" t="s">
        <v>27</v>
      </c>
      <c r="S3864" s="3" t="s">
        <v>87</v>
      </c>
      <c r="T3864" s="3">
        <f>COUNTBLANK(shopping_behavior_updated[Customer ID])</f>
        <v>0</v>
      </c>
      <c r="U3864" s="3">
        <f>IF(IFERROR(VLOOKUP(shopping_behavior_updated[[#This Row],[Customer ID]],A3865:$A$3902,1,FALSE),0),1,0)</f>
        <v>0</v>
      </c>
    </row>
    <row r="3865" spans="1:21" x14ac:dyDescent="0.2">
      <c r="A3865" s="3">
        <v>3864</v>
      </c>
      <c r="B3865" s="3">
        <v>40</v>
      </c>
      <c r="C3865" s="3" t="s">
        <v>152</v>
      </c>
      <c r="D3865" s="3" t="s">
        <v>118</v>
      </c>
      <c r="E3865" s="3" t="s">
        <v>66</v>
      </c>
      <c r="F3865" s="3">
        <v>35</v>
      </c>
      <c r="G3865" s="3" t="s">
        <v>81</v>
      </c>
      <c r="H3865" s="3" t="s">
        <v>43</v>
      </c>
      <c r="I3865" s="3" t="s">
        <v>120</v>
      </c>
      <c r="J3865" s="3" t="s">
        <v>52</v>
      </c>
      <c r="K3865" s="3">
        <v>33</v>
      </c>
      <c r="L3865" s="3" t="s">
        <v>151</v>
      </c>
      <c r="M3865" s="3" t="str">
        <f>IF(shopping_behavior_updated[[#This Row],[Subscription Status]]="","desconocido",shopping_behavior_updated[[#This Row],[Subscription Status]])</f>
        <v>No</v>
      </c>
      <c r="N3865" s="3" t="s">
        <v>37</v>
      </c>
      <c r="O3865" s="3" t="s">
        <v>151</v>
      </c>
      <c r="P3865" s="3" t="s">
        <v>151</v>
      </c>
      <c r="Q3865" s="3">
        <v>28</v>
      </c>
      <c r="R3865" s="3" t="s">
        <v>32</v>
      </c>
      <c r="S3865" s="3" t="s">
        <v>28</v>
      </c>
      <c r="T3865" s="3">
        <f>COUNTBLANK(shopping_behavior_updated[Customer ID])</f>
        <v>0</v>
      </c>
      <c r="U3865" s="3">
        <f>IF(IFERROR(VLOOKUP(shopping_behavior_updated[[#This Row],[Customer ID]],A3866:$A$3902,1,FALSE),0),1,0)</f>
        <v>0</v>
      </c>
    </row>
    <row r="3866" spans="1:21" x14ac:dyDescent="0.2">
      <c r="A3866" s="3">
        <v>3865</v>
      </c>
      <c r="B3866" s="3">
        <v>55</v>
      </c>
      <c r="C3866" s="3" t="s">
        <v>152</v>
      </c>
      <c r="D3866" s="3" t="s">
        <v>112</v>
      </c>
      <c r="E3866" s="3" t="s">
        <v>20</v>
      </c>
      <c r="F3866" s="3">
        <v>99</v>
      </c>
      <c r="G3866" s="3" t="s">
        <v>50</v>
      </c>
      <c r="H3866" s="3" t="s">
        <v>35</v>
      </c>
      <c r="I3866" s="3" t="s">
        <v>143</v>
      </c>
      <c r="J3866" s="3" t="s">
        <v>24</v>
      </c>
      <c r="K3866" s="3">
        <v>49</v>
      </c>
      <c r="L3866" s="3" t="s">
        <v>151</v>
      </c>
      <c r="M3866" s="3" t="str">
        <f>IF(shopping_behavior_updated[[#This Row],[Subscription Status]]="","desconocido",shopping_behavior_updated[[#This Row],[Subscription Status]])</f>
        <v>No</v>
      </c>
      <c r="N3866" s="3" t="s">
        <v>26</v>
      </c>
      <c r="O3866" s="3" t="s">
        <v>151</v>
      </c>
      <c r="P3866" s="3" t="s">
        <v>151</v>
      </c>
      <c r="Q3866" s="3">
        <v>1</v>
      </c>
      <c r="R3866" s="3" t="s">
        <v>85</v>
      </c>
      <c r="S3866" s="3" t="s">
        <v>28</v>
      </c>
      <c r="T3866" s="3">
        <f>COUNTBLANK(shopping_behavior_updated[Customer ID])</f>
        <v>0</v>
      </c>
      <c r="U3866" s="3">
        <f>IF(IFERROR(VLOOKUP(shopping_behavior_updated[[#This Row],[Customer ID]],A3867:$A$3902,1,FALSE),0),1,0)</f>
        <v>0</v>
      </c>
    </row>
    <row r="3867" spans="1:21" x14ac:dyDescent="0.2">
      <c r="A3867" s="3">
        <v>3866</v>
      </c>
      <c r="B3867" s="3">
        <v>25</v>
      </c>
      <c r="C3867" s="3" t="s">
        <v>152</v>
      </c>
      <c r="D3867" s="3" t="s">
        <v>58</v>
      </c>
      <c r="E3867" s="3" t="s">
        <v>20</v>
      </c>
      <c r="F3867" s="3">
        <v>42</v>
      </c>
      <c r="G3867" s="3" t="s">
        <v>144</v>
      </c>
      <c r="H3867" s="3" t="s">
        <v>43</v>
      </c>
      <c r="I3867" s="3" t="s">
        <v>77</v>
      </c>
      <c r="J3867" s="3" t="s">
        <v>36</v>
      </c>
      <c r="K3867" s="3">
        <v>42</v>
      </c>
      <c r="L3867" s="3" t="s">
        <v>151</v>
      </c>
      <c r="M3867" s="3" t="str">
        <f>IF(shopping_behavior_updated[[#This Row],[Subscription Status]]="","desconocido",shopping_behavior_updated[[#This Row],[Subscription Status]])</f>
        <v>No</v>
      </c>
      <c r="N3867" s="3" t="s">
        <v>73</v>
      </c>
      <c r="O3867" s="3" t="s">
        <v>151</v>
      </c>
      <c r="P3867" s="3" t="s">
        <v>151</v>
      </c>
      <c r="Q3867" s="3">
        <v>28</v>
      </c>
      <c r="R3867" s="3" t="s">
        <v>32</v>
      </c>
      <c r="S3867" s="3" t="s">
        <v>96</v>
      </c>
      <c r="T3867" s="3">
        <f>COUNTBLANK(shopping_behavior_updated[Customer ID])</f>
        <v>0</v>
      </c>
      <c r="U3867" s="3">
        <f>IF(IFERROR(VLOOKUP(shopping_behavior_updated[[#This Row],[Customer ID]],A3868:$A$3902,1,FALSE),0),1,0)</f>
        <v>0</v>
      </c>
    </row>
    <row r="3868" spans="1:21" x14ac:dyDescent="0.2">
      <c r="A3868" s="3">
        <v>3867</v>
      </c>
      <c r="B3868" s="3">
        <v>58</v>
      </c>
      <c r="C3868" s="3" t="s">
        <v>152</v>
      </c>
      <c r="D3868" s="3" t="s">
        <v>123</v>
      </c>
      <c r="E3868" s="3" t="s">
        <v>66</v>
      </c>
      <c r="F3868" s="3">
        <v>32</v>
      </c>
      <c r="G3868" s="3" t="s">
        <v>119</v>
      </c>
      <c r="H3868" s="3" t="s">
        <v>43</v>
      </c>
      <c r="I3868" s="3" t="s">
        <v>117</v>
      </c>
      <c r="J3868" s="3" t="s">
        <v>24</v>
      </c>
      <c r="K3868" s="3">
        <v>33</v>
      </c>
      <c r="L3868" s="3" t="s">
        <v>151</v>
      </c>
      <c r="M3868" s="3" t="str">
        <f>IF(shopping_behavior_updated[[#This Row],[Subscription Status]]="","desconocido",shopping_behavior_updated[[#This Row],[Subscription Status]])</f>
        <v>No</v>
      </c>
      <c r="N3868" s="3" t="s">
        <v>69</v>
      </c>
      <c r="O3868" s="3" t="s">
        <v>151</v>
      </c>
      <c r="P3868" s="3" t="s">
        <v>151</v>
      </c>
      <c r="Q3868" s="3">
        <v>33</v>
      </c>
      <c r="R3868" s="3" t="s">
        <v>38</v>
      </c>
      <c r="S3868" s="3" t="s">
        <v>28</v>
      </c>
      <c r="T3868" s="3">
        <f>COUNTBLANK(shopping_behavior_updated[Customer ID])</f>
        <v>0</v>
      </c>
      <c r="U3868" s="3">
        <f>IF(IFERROR(VLOOKUP(shopping_behavior_updated[[#This Row],[Customer ID]],A3869:$A$3902,1,FALSE),0),1,0)</f>
        <v>0</v>
      </c>
    </row>
    <row r="3869" spans="1:21" x14ac:dyDescent="0.2">
      <c r="A3869" s="3">
        <v>3868</v>
      </c>
      <c r="B3869" s="3">
        <v>46</v>
      </c>
      <c r="C3869" s="3" t="s">
        <v>152</v>
      </c>
      <c r="D3869" s="3" t="s">
        <v>101</v>
      </c>
      <c r="E3869" s="3" t="s">
        <v>62</v>
      </c>
      <c r="F3869" s="3">
        <v>21</v>
      </c>
      <c r="G3869" s="3" t="s">
        <v>127</v>
      </c>
      <c r="H3869" s="3" t="s">
        <v>22</v>
      </c>
      <c r="I3869" s="3" t="s">
        <v>92</v>
      </c>
      <c r="J3869" s="3" t="s">
        <v>52</v>
      </c>
      <c r="K3869" s="3">
        <v>27</v>
      </c>
      <c r="L3869" s="3" t="s">
        <v>151</v>
      </c>
      <c r="M3869" s="3" t="str">
        <f>IF(shopping_behavior_updated[[#This Row],[Subscription Status]]="","desconocido",shopping_behavior_updated[[#This Row],[Subscription Status]])</f>
        <v>No</v>
      </c>
      <c r="N3869" s="3" t="s">
        <v>53</v>
      </c>
      <c r="O3869" s="3" t="s">
        <v>151</v>
      </c>
      <c r="P3869" s="3" t="s">
        <v>151</v>
      </c>
      <c r="Q3869" s="3">
        <v>28</v>
      </c>
      <c r="R3869" s="3" t="s">
        <v>38</v>
      </c>
      <c r="S3869" s="3" t="s">
        <v>87</v>
      </c>
      <c r="T3869" s="3">
        <f>COUNTBLANK(shopping_behavior_updated[Customer ID])</f>
        <v>0</v>
      </c>
      <c r="U3869" s="3">
        <f>IF(IFERROR(VLOOKUP(shopping_behavior_updated[[#This Row],[Customer ID]],A3870:$A$3902,1,FALSE),0),1,0)</f>
        <v>0</v>
      </c>
    </row>
    <row r="3870" spans="1:21" x14ac:dyDescent="0.2">
      <c r="A3870" s="3">
        <v>3869</v>
      </c>
      <c r="B3870" s="3">
        <v>18</v>
      </c>
      <c r="C3870" s="3" t="s">
        <v>152</v>
      </c>
      <c r="D3870" s="3" t="s">
        <v>80</v>
      </c>
      <c r="E3870" s="3" t="s">
        <v>20</v>
      </c>
      <c r="F3870" s="3">
        <v>29</v>
      </c>
      <c r="G3870" s="3" t="s">
        <v>127</v>
      </c>
      <c r="H3870" s="3" t="s">
        <v>91</v>
      </c>
      <c r="I3870" s="3" t="s">
        <v>135</v>
      </c>
      <c r="J3870" s="3" t="s">
        <v>24</v>
      </c>
      <c r="K3870" s="3">
        <v>33</v>
      </c>
      <c r="L3870" s="3" t="s">
        <v>151</v>
      </c>
      <c r="M3870" s="3" t="str">
        <f>IF(shopping_behavior_updated[[#This Row],[Subscription Status]]="","desconocido",shopping_behavior_updated[[#This Row],[Subscription Status]])</f>
        <v>No</v>
      </c>
      <c r="N3870" s="3" t="s">
        <v>69</v>
      </c>
      <c r="O3870" s="3" t="s">
        <v>151</v>
      </c>
      <c r="P3870" s="3" t="s">
        <v>151</v>
      </c>
      <c r="Q3870" s="3">
        <v>9</v>
      </c>
      <c r="R3870" s="3" t="s">
        <v>32</v>
      </c>
      <c r="S3870" s="3" t="s">
        <v>48</v>
      </c>
      <c r="T3870" s="3">
        <f>COUNTBLANK(shopping_behavior_updated[Customer ID])</f>
        <v>0</v>
      </c>
      <c r="U3870" s="3">
        <f>IF(IFERROR(VLOOKUP(shopping_behavior_updated[[#This Row],[Customer ID]],A3871:$A$3902,1,FALSE),0),1,0)</f>
        <v>0</v>
      </c>
    </row>
    <row r="3871" spans="1:21" x14ac:dyDescent="0.2">
      <c r="A3871" s="3">
        <v>3870</v>
      </c>
      <c r="B3871" s="3">
        <v>26</v>
      </c>
      <c r="C3871" s="3" t="s">
        <v>152</v>
      </c>
      <c r="D3871" s="3" t="s">
        <v>61</v>
      </c>
      <c r="E3871" s="3" t="s">
        <v>62</v>
      </c>
      <c r="F3871" s="3">
        <v>64</v>
      </c>
      <c r="G3871" s="3" t="s">
        <v>116</v>
      </c>
      <c r="H3871" s="3" t="s">
        <v>22</v>
      </c>
      <c r="I3871" s="3" t="s">
        <v>108</v>
      </c>
      <c r="J3871" s="3" t="s">
        <v>36</v>
      </c>
      <c r="K3871" s="3">
        <v>38</v>
      </c>
      <c r="L3871" s="3" t="s">
        <v>151</v>
      </c>
      <c r="M3871" s="3" t="str">
        <f>IF(shopping_behavior_updated[[#This Row],[Subscription Status]]="","desconocido",shopping_behavior_updated[[#This Row],[Subscription Status]])</f>
        <v>No</v>
      </c>
      <c r="N3871" s="3" t="s">
        <v>37</v>
      </c>
      <c r="O3871" s="3" t="s">
        <v>151</v>
      </c>
      <c r="P3871" s="3" t="s">
        <v>151</v>
      </c>
      <c r="Q3871" s="3">
        <v>28</v>
      </c>
      <c r="R3871" s="3" t="s">
        <v>74</v>
      </c>
      <c r="S3871" s="3" t="s">
        <v>48</v>
      </c>
      <c r="T3871" s="3">
        <f>COUNTBLANK(shopping_behavior_updated[Customer ID])</f>
        <v>0</v>
      </c>
      <c r="U3871" s="3">
        <f>IF(IFERROR(VLOOKUP(shopping_behavior_updated[[#This Row],[Customer ID]],A3872:$A$3902,1,FALSE),0),1,0)</f>
        <v>0</v>
      </c>
    </row>
    <row r="3872" spans="1:21" x14ac:dyDescent="0.2">
      <c r="A3872" s="3">
        <v>3871</v>
      </c>
      <c r="B3872" s="3">
        <v>61</v>
      </c>
      <c r="C3872" s="3" t="s">
        <v>152</v>
      </c>
      <c r="D3872" s="3" t="s">
        <v>40</v>
      </c>
      <c r="E3872" s="3" t="s">
        <v>41</v>
      </c>
      <c r="F3872" s="3">
        <v>46</v>
      </c>
      <c r="G3872" s="3" t="s">
        <v>122</v>
      </c>
      <c r="H3872" s="3" t="s">
        <v>22</v>
      </c>
      <c r="I3872" s="3" t="s">
        <v>92</v>
      </c>
      <c r="J3872" s="3" t="s">
        <v>56</v>
      </c>
      <c r="K3872" s="3">
        <v>32</v>
      </c>
      <c r="L3872" s="3" t="s">
        <v>151</v>
      </c>
      <c r="M3872" s="3" t="str">
        <f>IF(shopping_behavior_updated[[#This Row],[Subscription Status]]="","desconocido",shopping_behavior_updated[[#This Row],[Subscription Status]])</f>
        <v>No</v>
      </c>
      <c r="N3872" s="3" t="s">
        <v>44</v>
      </c>
      <c r="O3872" s="3" t="s">
        <v>151</v>
      </c>
      <c r="P3872" s="3" t="s">
        <v>151</v>
      </c>
      <c r="Q3872" s="3">
        <v>19</v>
      </c>
      <c r="R3872" s="3" t="s">
        <v>32</v>
      </c>
      <c r="S3872" s="3" t="s">
        <v>96</v>
      </c>
      <c r="T3872" s="3">
        <f>COUNTBLANK(shopping_behavior_updated[Customer ID])</f>
        <v>0</v>
      </c>
      <c r="U3872" s="3">
        <f>IF(IFERROR(VLOOKUP(shopping_behavior_updated[[#This Row],[Customer ID]],A3873:$A$3902,1,FALSE),0),1,0)</f>
        <v>0</v>
      </c>
    </row>
    <row r="3873" spans="1:21" x14ac:dyDescent="0.2">
      <c r="A3873" s="3">
        <v>3872</v>
      </c>
      <c r="B3873" s="3">
        <v>55</v>
      </c>
      <c r="C3873" s="3" t="s">
        <v>152</v>
      </c>
      <c r="D3873" s="3" t="s">
        <v>112</v>
      </c>
      <c r="E3873" s="3" t="s">
        <v>20</v>
      </c>
      <c r="F3873" s="3">
        <v>97</v>
      </c>
      <c r="G3873" s="3" t="s">
        <v>147</v>
      </c>
      <c r="H3873" s="3" t="s">
        <v>43</v>
      </c>
      <c r="I3873" s="3" t="s">
        <v>93</v>
      </c>
      <c r="J3873" s="3" t="s">
        <v>56</v>
      </c>
      <c r="K3873" s="3">
        <v>41</v>
      </c>
      <c r="L3873" s="3" t="s">
        <v>151</v>
      </c>
      <c r="M3873" s="3" t="str">
        <f>IF(shopping_behavior_updated[[#This Row],[Subscription Status]]="","desconocido",shopping_behavior_updated[[#This Row],[Subscription Status]])</f>
        <v>No</v>
      </c>
      <c r="N3873" s="3" t="s">
        <v>69</v>
      </c>
      <c r="O3873" s="3" t="s">
        <v>151</v>
      </c>
      <c r="P3873" s="3" t="s">
        <v>151</v>
      </c>
      <c r="Q3873" s="3">
        <v>20</v>
      </c>
      <c r="R3873" s="3" t="s">
        <v>74</v>
      </c>
      <c r="S3873" s="3" t="s">
        <v>96</v>
      </c>
      <c r="T3873" s="3">
        <f>COUNTBLANK(shopping_behavior_updated[Customer ID])</f>
        <v>0</v>
      </c>
      <c r="U3873" s="3">
        <f>IF(IFERROR(VLOOKUP(shopping_behavior_updated[[#This Row],[Customer ID]],A3874:$A$3902,1,FALSE),0),1,0)</f>
        <v>0</v>
      </c>
    </row>
    <row r="3874" spans="1:21" x14ac:dyDescent="0.2">
      <c r="A3874" s="3">
        <v>3873</v>
      </c>
      <c r="B3874" s="3">
        <v>41</v>
      </c>
      <c r="C3874" s="3" t="s">
        <v>152</v>
      </c>
      <c r="D3874" s="3" t="s">
        <v>101</v>
      </c>
      <c r="E3874" s="3" t="s">
        <v>62</v>
      </c>
      <c r="F3874" s="3">
        <v>94</v>
      </c>
      <c r="G3874" s="3" t="s">
        <v>81</v>
      </c>
      <c r="H3874" s="3" t="s">
        <v>43</v>
      </c>
      <c r="I3874" s="3" t="s">
        <v>95</v>
      </c>
      <c r="J3874" s="3" t="s">
        <v>36</v>
      </c>
      <c r="K3874" s="3">
        <v>43</v>
      </c>
      <c r="L3874" s="3" t="s">
        <v>151</v>
      </c>
      <c r="M3874" s="3" t="str">
        <f>IF(shopping_behavior_updated[[#This Row],[Subscription Status]]="","desconocido",shopping_behavior_updated[[#This Row],[Subscription Status]])</f>
        <v>No</v>
      </c>
      <c r="N3874" s="3" t="s">
        <v>53</v>
      </c>
      <c r="O3874" s="3" t="s">
        <v>151</v>
      </c>
      <c r="P3874" s="3" t="s">
        <v>151</v>
      </c>
      <c r="Q3874" s="3">
        <v>3</v>
      </c>
      <c r="R3874" s="3" t="s">
        <v>32</v>
      </c>
      <c r="S3874" s="3" t="s">
        <v>87</v>
      </c>
      <c r="T3874" s="3">
        <f>COUNTBLANK(shopping_behavior_updated[Customer ID])</f>
        <v>0</v>
      </c>
      <c r="U3874" s="3">
        <f>IF(IFERROR(VLOOKUP(shopping_behavior_updated[[#This Row],[Customer ID]],A3875:$A$3902,1,FALSE),0),1,0)</f>
        <v>0</v>
      </c>
    </row>
    <row r="3875" spans="1:21" x14ac:dyDescent="0.2">
      <c r="A3875" s="3">
        <v>3874</v>
      </c>
      <c r="B3875" s="3">
        <v>42</v>
      </c>
      <c r="C3875" s="3" t="s">
        <v>152</v>
      </c>
      <c r="D3875" s="3" t="s">
        <v>40</v>
      </c>
      <c r="E3875" s="3" t="s">
        <v>41</v>
      </c>
      <c r="F3875" s="3">
        <v>43</v>
      </c>
      <c r="G3875" s="3" t="s">
        <v>59</v>
      </c>
      <c r="H3875" s="3" t="s">
        <v>22</v>
      </c>
      <c r="I3875" s="3" t="s">
        <v>64</v>
      </c>
      <c r="J3875" s="3" t="s">
        <v>52</v>
      </c>
      <c r="K3875" s="3">
        <v>4</v>
      </c>
      <c r="L3875" s="3" t="s">
        <v>151</v>
      </c>
      <c r="M3875" s="3" t="str">
        <f>IF(shopping_behavior_updated[[#This Row],[Subscription Status]]="","desconocido",shopping_behavior_updated[[#This Row],[Subscription Status]])</f>
        <v>No</v>
      </c>
      <c r="N3875" s="3" t="s">
        <v>53</v>
      </c>
      <c r="O3875" s="3" t="s">
        <v>151</v>
      </c>
      <c r="P3875" s="3" t="s">
        <v>151</v>
      </c>
      <c r="Q3875" s="3">
        <v>22</v>
      </c>
      <c r="R3875" s="3" t="s">
        <v>38</v>
      </c>
      <c r="S3875" s="3" t="s">
        <v>39</v>
      </c>
      <c r="T3875" s="3">
        <f>COUNTBLANK(shopping_behavior_updated[Customer ID])</f>
        <v>0</v>
      </c>
      <c r="U3875" s="3">
        <f>IF(IFERROR(VLOOKUP(shopping_behavior_updated[[#This Row],[Customer ID]],A3876:$A$3902,1,FALSE),0),1,0)</f>
        <v>0</v>
      </c>
    </row>
    <row r="3876" spans="1:21" x14ac:dyDescent="0.2">
      <c r="A3876" s="3">
        <v>3875</v>
      </c>
      <c r="B3876" s="3">
        <v>70</v>
      </c>
      <c r="C3876" s="3" t="s">
        <v>152</v>
      </c>
      <c r="D3876" s="3" t="s">
        <v>29</v>
      </c>
      <c r="E3876" s="3" t="s">
        <v>20</v>
      </c>
      <c r="F3876" s="3">
        <v>54</v>
      </c>
      <c r="G3876" s="3" t="s">
        <v>106</v>
      </c>
      <c r="H3876" s="3" t="s">
        <v>91</v>
      </c>
      <c r="I3876" s="3" t="s">
        <v>117</v>
      </c>
      <c r="J3876" s="3" t="s">
        <v>52</v>
      </c>
      <c r="K3876" s="3">
        <v>39</v>
      </c>
      <c r="L3876" s="3" t="s">
        <v>151</v>
      </c>
      <c r="M3876" s="3" t="str">
        <f>IF(shopping_behavior_updated[[#This Row],[Subscription Status]]="","desconocido",shopping_behavior_updated[[#This Row],[Subscription Status]])</f>
        <v>No</v>
      </c>
      <c r="N3876" s="3" t="s">
        <v>69</v>
      </c>
      <c r="O3876" s="3" t="s">
        <v>151</v>
      </c>
      <c r="P3876" s="3" t="s">
        <v>151</v>
      </c>
      <c r="Q3876" s="3">
        <v>33</v>
      </c>
      <c r="R3876" s="3" t="s">
        <v>38</v>
      </c>
      <c r="S3876" s="3" t="s">
        <v>75</v>
      </c>
      <c r="T3876" s="3">
        <f>COUNTBLANK(shopping_behavior_updated[Customer ID])</f>
        <v>0</v>
      </c>
      <c r="U3876" s="3">
        <f>IF(IFERROR(VLOOKUP(shopping_behavior_updated[[#This Row],[Customer ID]],A3877:$A$3902,1,FALSE),0),1,0)</f>
        <v>0</v>
      </c>
    </row>
    <row r="3877" spans="1:21" x14ac:dyDescent="0.2">
      <c r="A3877" s="3">
        <v>3876</v>
      </c>
      <c r="B3877" s="3">
        <v>63</v>
      </c>
      <c r="C3877" s="3" t="s">
        <v>152</v>
      </c>
      <c r="D3877" s="3" t="s">
        <v>123</v>
      </c>
      <c r="E3877" s="3" t="s">
        <v>66</v>
      </c>
      <c r="F3877" s="3">
        <v>51</v>
      </c>
      <c r="G3877" s="3" t="s">
        <v>81</v>
      </c>
      <c r="H3877" s="3" t="s">
        <v>43</v>
      </c>
      <c r="I3877" s="3" t="s">
        <v>68</v>
      </c>
      <c r="J3877" s="3" t="s">
        <v>24</v>
      </c>
      <c r="K3877" s="3">
        <v>33</v>
      </c>
      <c r="L3877" s="3" t="s">
        <v>151</v>
      </c>
      <c r="M3877" s="3" t="str">
        <f>IF(shopping_behavior_updated[[#This Row],[Subscription Status]]="","desconocido",shopping_behavior_updated[[#This Row],[Subscription Status]])</f>
        <v>No</v>
      </c>
      <c r="N3877" s="3" t="s">
        <v>69</v>
      </c>
      <c r="O3877" s="3" t="s">
        <v>151</v>
      </c>
      <c r="P3877" s="3" t="s">
        <v>151</v>
      </c>
      <c r="Q3877" s="3">
        <v>21</v>
      </c>
      <c r="R3877" s="3" t="s">
        <v>38</v>
      </c>
      <c r="S3877" s="3" t="s">
        <v>48</v>
      </c>
      <c r="T3877" s="3">
        <f>COUNTBLANK(shopping_behavior_updated[Customer ID])</f>
        <v>0</v>
      </c>
      <c r="U3877" s="3">
        <f>IF(IFERROR(VLOOKUP(shopping_behavior_updated[[#This Row],[Customer ID]],A3878:$A$3902,1,FALSE),0),1,0)</f>
        <v>0</v>
      </c>
    </row>
    <row r="3878" spans="1:21" x14ac:dyDescent="0.2">
      <c r="A3878" s="3">
        <v>3877</v>
      </c>
      <c r="B3878" s="3">
        <v>60</v>
      </c>
      <c r="C3878" s="3" t="s">
        <v>152</v>
      </c>
      <c r="D3878" s="3" t="s">
        <v>70</v>
      </c>
      <c r="E3878" s="3" t="s">
        <v>41</v>
      </c>
      <c r="F3878" s="3">
        <v>85</v>
      </c>
      <c r="G3878" s="3" t="s">
        <v>149</v>
      </c>
      <c r="H3878" s="3" t="s">
        <v>35</v>
      </c>
      <c r="I3878" s="3" t="s">
        <v>108</v>
      </c>
      <c r="J3878" s="3" t="s">
        <v>56</v>
      </c>
      <c r="K3878" s="3">
        <v>26</v>
      </c>
      <c r="L3878" s="3" t="s">
        <v>151</v>
      </c>
      <c r="M3878" s="3" t="str">
        <f>IF(shopping_behavior_updated[[#This Row],[Subscription Status]]="","desconocido",shopping_behavior_updated[[#This Row],[Subscription Status]])</f>
        <v>No</v>
      </c>
      <c r="N3878" s="3" t="s">
        <v>69</v>
      </c>
      <c r="O3878" s="3" t="s">
        <v>151</v>
      </c>
      <c r="P3878" s="3" t="s">
        <v>151</v>
      </c>
      <c r="Q3878" s="3">
        <v>7</v>
      </c>
      <c r="R3878" s="3" t="s">
        <v>32</v>
      </c>
      <c r="S3878" s="3" t="s">
        <v>48</v>
      </c>
      <c r="T3878" s="3">
        <f>COUNTBLANK(shopping_behavior_updated[Customer ID])</f>
        <v>0</v>
      </c>
      <c r="U3878" s="3">
        <f>IF(IFERROR(VLOOKUP(shopping_behavior_updated[[#This Row],[Customer ID]],A3879:$A$3902,1,FALSE),0),1,0)</f>
        <v>0</v>
      </c>
    </row>
    <row r="3879" spans="1:21" x14ac:dyDescent="0.2">
      <c r="A3879" s="3">
        <v>3878</v>
      </c>
      <c r="B3879" s="3">
        <v>28</v>
      </c>
      <c r="C3879" s="3" t="s">
        <v>152</v>
      </c>
      <c r="D3879" s="3" t="s">
        <v>103</v>
      </c>
      <c r="E3879" s="3" t="s">
        <v>20</v>
      </c>
      <c r="F3879" s="3">
        <v>96</v>
      </c>
      <c r="G3879" s="3" t="s">
        <v>106</v>
      </c>
      <c r="H3879" s="3" t="s">
        <v>43</v>
      </c>
      <c r="I3879" s="3" t="s">
        <v>77</v>
      </c>
      <c r="J3879" s="3" t="s">
        <v>36</v>
      </c>
      <c r="K3879" s="3">
        <v>42</v>
      </c>
      <c r="L3879" s="3" t="s">
        <v>151</v>
      </c>
      <c r="M3879" s="3" t="str">
        <f>IF(shopping_behavior_updated[[#This Row],[Subscription Status]]="","desconocido",shopping_behavior_updated[[#This Row],[Subscription Status]])</f>
        <v>No</v>
      </c>
      <c r="N3879" s="3" t="s">
        <v>44</v>
      </c>
      <c r="O3879" s="3" t="s">
        <v>151</v>
      </c>
      <c r="P3879" s="3" t="s">
        <v>151</v>
      </c>
      <c r="Q3879" s="3">
        <v>46</v>
      </c>
      <c r="R3879" s="3" t="s">
        <v>85</v>
      </c>
      <c r="S3879" s="3" t="s">
        <v>87</v>
      </c>
      <c r="T3879" s="3">
        <f>COUNTBLANK(shopping_behavior_updated[Customer ID])</f>
        <v>0</v>
      </c>
      <c r="U3879" s="3">
        <f>IF(IFERROR(VLOOKUP(shopping_behavior_updated[[#This Row],[Customer ID]],A3880:$A$3902,1,FALSE),0),1,0)</f>
        <v>0</v>
      </c>
    </row>
    <row r="3880" spans="1:21" x14ac:dyDescent="0.2">
      <c r="A3880" s="3">
        <v>3879</v>
      </c>
      <c r="B3880" s="3">
        <v>60</v>
      </c>
      <c r="C3880" s="3" t="s">
        <v>152</v>
      </c>
      <c r="D3880" s="3" t="s">
        <v>123</v>
      </c>
      <c r="E3880" s="3" t="s">
        <v>66</v>
      </c>
      <c r="F3880" s="3">
        <v>42</v>
      </c>
      <c r="G3880" s="3" t="s">
        <v>130</v>
      </c>
      <c r="H3880" s="3" t="s">
        <v>43</v>
      </c>
      <c r="I3880" s="3" t="s">
        <v>68</v>
      </c>
      <c r="J3880" s="3" t="s">
        <v>52</v>
      </c>
      <c r="K3880" s="3">
        <v>34</v>
      </c>
      <c r="L3880" s="3" t="s">
        <v>151</v>
      </c>
      <c r="M3880" s="3" t="str">
        <f>IF(shopping_behavior_updated[[#This Row],[Subscription Status]]="","desconocido",shopping_behavior_updated[[#This Row],[Subscription Status]])</f>
        <v>No</v>
      </c>
      <c r="N3880" s="3" t="s">
        <v>69</v>
      </c>
      <c r="O3880" s="3" t="s">
        <v>151</v>
      </c>
      <c r="P3880" s="3" t="s">
        <v>151</v>
      </c>
      <c r="Q3880" s="3">
        <v>24</v>
      </c>
      <c r="R3880" s="3" t="s">
        <v>38</v>
      </c>
      <c r="S3880" s="3" t="s">
        <v>48</v>
      </c>
      <c r="T3880" s="3">
        <f>COUNTBLANK(shopping_behavior_updated[Customer ID])</f>
        <v>0</v>
      </c>
      <c r="U3880" s="3">
        <f>IF(IFERROR(VLOOKUP(shopping_behavior_updated[[#This Row],[Customer ID]],A3881:$A$3902,1,FALSE),0),1,0)</f>
        <v>0</v>
      </c>
    </row>
    <row r="3881" spans="1:21" x14ac:dyDescent="0.2">
      <c r="A3881" s="3">
        <v>3880</v>
      </c>
      <c r="B3881" s="3">
        <v>26</v>
      </c>
      <c r="C3881" s="3" t="s">
        <v>152</v>
      </c>
      <c r="D3881" s="3" t="s">
        <v>86</v>
      </c>
      <c r="E3881" s="3" t="s">
        <v>20</v>
      </c>
      <c r="F3881" s="3">
        <v>63</v>
      </c>
      <c r="G3881" s="3" t="s">
        <v>102</v>
      </c>
      <c r="H3881" s="3" t="s">
        <v>22</v>
      </c>
      <c r="I3881" s="3" t="s">
        <v>31</v>
      </c>
      <c r="J3881" s="3" t="s">
        <v>24</v>
      </c>
      <c r="K3881" s="3">
        <v>41</v>
      </c>
      <c r="L3881" s="3" t="s">
        <v>151</v>
      </c>
      <c r="M3881" s="3" t="str">
        <f>IF(shopping_behavior_updated[[#This Row],[Subscription Status]]="","desconocido",shopping_behavior_updated[[#This Row],[Subscription Status]])</f>
        <v>No</v>
      </c>
      <c r="N3881" s="3" t="s">
        <v>37</v>
      </c>
      <c r="O3881" s="3" t="s">
        <v>151</v>
      </c>
      <c r="P3881" s="3" t="s">
        <v>151</v>
      </c>
      <c r="Q3881" s="3">
        <v>6</v>
      </c>
      <c r="R3881" s="3" t="s">
        <v>85</v>
      </c>
      <c r="S3881" s="3" t="s">
        <v>57</v>
      </c>
      <c r="T3881" s="3">
        <f>COUNTBLANK(shopping_behavior_updated[Customer ID])</f>
        <v>0</v>
      </c>
      <c r="U3881" s="3">
        <f>IF(IFERROR(VLOOKUP(shopping_behavior_updated[[#This Row],[Customer ID]],A3882:$A$3902,1,FALSE),0),1,0)</f>
        <v>0</v>
      </c>
    </row>
    <row r="3882" spans="1:21" x14ac:dyDescent="0.2">
      <c r="A3882" s="3">
        <v>3881</v>
      </c>
      <c r="B3882" s="3">
        <v>42</v>
      </c>
      <c r="C3882" s="3" t="s">
        <v>152</v>
      </c>
      <c r="D3882" s="3" t="s">
        <v>54</v>
      </c>
      <c r="E3882" s="3" t="s">
        <v>20</v>
      </c>
      <c r="F3882" s="3">
        <v>20</v>
      </c>
      <c r="G3882" s="3" t="s">
        <v>34</v>
      </c>
      <c r="H3882" s="3" t="s">
        <v>43</v>
      </c>
      <c r="I3882" s="3" t="s">
        <v>107</v>
      </c>
      <c r="J3882" s="3" t="s">
        <v>24</v>
      </c>
      <c r="K3882" s="3">
        <v>39</v>
      </c>
      <c r="L3882" s="3" t="s">
        <v>151</v>
      </c>
      <c r="M3882" s="3" t="str">
        <f>IF(shopping_behavior_updated[[#This Row],[Subscription Status]]="","desconocido",shopping_behavior_updated[[#This Row],[Subscription Status]])</f>
        <v>No</v>
      </c>
      <c r="N3882" s="3" t="s">
        <v>37</v>
      </c>
      <c r="O3882" s="3" t="s">
        <v>151</v>
      </c>
      <c r="P3882" s="3" t="s">
        <v>151</v>
      </c>
      <c r="Q3882" s="3">
        <v>40</v>
      </c>
      <c r="R3882" s="3" t="s">
        <v>45</v>
      </c>
      <c r="S3882" s="3" t="s">
        <v>87</v>
      </c>
      <c r="T3882" s="3">
        <f>COUNTBLANK(shopping_behavior_updated[Customer ID])</f>
        <v>0</v>
      </c>
      <c r="U3882" s="3">
        <f>IF(IFERROR(VLOOKUP(shopping_behavior_updated[[#This Row],[Customer ID]],A3883:$A$3902,1,FALSE),0),1,0)</f>
        <v>0</v>
      </c>
    </row>
    <row r="3883" spans="1:21" x14ac:dyDescent="0.2">
      <c r="A3883" s="3">
        <v>3882</v>
      </c>
      <c r="B3883" s="3">
        <v>56</v>
      </c>
      <c r="C3883" s="3" t="s">
        <v>152</v>
      </c>
      <c r="D3883" s="3" t="s">
        <v>118</v>
      </c>
      <c r="E3883" s="3" t="s">
        <v>66</v>
      </c>
      <c r="F3883" s="3">
        <v>25</v>
      </c>
      <c r="G3883" s="3" t="s">
        <v>141</v>
      </c>
      <c r="H3883" s="3" t="s">
        <v>22</v>
      </c>
      <c r="I3883" s="3" t="s">
        <v>64</v>
      </c>
      <c r="J3883" s="3" t="s">
        <v>36</v>
      </c>
      <c r="K3883" s="3">
        <v>28</v>
      </c>
      <c r="L3883" s="3" t="s">
        <v>151</v>
      </c>
      <c r="M3883" s="3" t="str">
        <f>IF(shopping_behavior_updated[[#This Row],[Subscription Status]]="","desconocido",shopping_behavior_updated[[#This Row],[Subscription Status]])</f>
        <v>No</v>
      </c>
      <c r="N3883" s="3" t="s">
        <v>69</v>
      </c>
      <c r="O3883" s="3" t="s">
        <v>151</v>
      </c>
      <c r="P3883" s="3" t="s">
        <v>151</v>
      </c>
      <c r="Q3883" s="3">
        <v>17</v>
      </c>
      <c r="R3883" s="3" t="s">
        <v>85</v>
      </c>
      <c r="S3883" s="3" t="s">
        <v>39</v>
      </c>
      <c r="T3883" s="3">
        <f>COUNTBLANK(shopping_behavior_updated[Customer ID])</f>
        <v>0</v>
      </c>
      <c r="U3883" s="3">
        <f>IF(IFERROR(VLOOKUP(shopping_behavior_updated[[#This Row],[Customer ID]],A3884:$A$3902,1,FALSE),0),1,0)</f>
        <v>0</v>
      </c>
    </row>
    <row r="3884" spans="1:21" x14ac:dyDescent="0.2">
      <c r="A3884" s="3">
        <v>3883</v>
      </c>
      <c r="B3884" s="3">
        <v>35</v>
      </c>
      <c r="C3884" s="3" t="s">
        <v>152</v>
      </c>
      <c r="D3884" s="3" t="s">
        <v>94</v>
      </c>
      <c r="E3884" s="3" t="s">
        <v>20</v>
      </c>
      <c r="F3884" s="3">
        <v>95</v>
      </c>
      <c r="G3884" s="3" t="s">
        <v>113</v>
      </c>
      <c r="H3884" s="3" t="s">
        <v>22</v>
      </c>
      <c r="I3884" s="3" t="s">
        <v>143</v>
      </c>
      <c r="J3884" s="3" t="s">
        <v>56</v>
      </c>
      <c r="K3884" s="3">
        <v>26</v>
      </c>
      <c r="L3884" s="3" t="s">
        <v>151</v>
      </c>
      <c r="M3884" s="3" t="str">
        <f>IF(shopping_behavior_updated[[#This Row],[Subscription Status]]="","desconocido",shopping_behavior_updated[[#This Row],[Subscription Status]])</f>
        <v>No</v>
      </c>
      <c r="N3884" s="3" t="s">
        <v>37</v>
      </c>
      <c r="O3884" s="3" t="s">
        <v>151</v>
      </c>
      <c r="P3884" s="3" t="s">
        <v>151</v>
      </c>
      <c r="Q3884" s="3">
        <v>24</v>
      </c>
      <c r="R3884" s="3" t="s">
        <v>32</v>
      </c>
      <c r="S3884" s="3" t="s">
        <v>28</v>
      </c>
      <c r="T3884" s="3">
        <f>COUNTBLANK(shopping_behavior_updated[Customer ID])</f>
        <v>0</v>
      </c>
      <c r="U3884" s="3">
        <f>IF(IFERROR(VLOOKUP(shopping_behavior_updated[[#This Row],[Customer ID]],A3885:$A$3902,1,FALSE),0),1,0)</f>
        <v>0</v>
      </c>
    </row>
    <row r="3885" spans="1:21" x14ac:dyDescent="0.2">
      <c r="A3885" s="3">
        <v>3884</v>
      </c>
      <c r="B3885" s="3">
        <v>34</v>
      </c>
      <c r="C3885" s="3" t="s">
        <v>152</v>
      </c>
      <c r="D3885" s="3" t="s">
        <v>123</v>
      </c>
      <c r="E3885" s="3" t="s">
        <v>66</v>
      </c>
      <c r="F3885" s="3">
        <v>38</v>
      </c>
      <c r="G3885" s="3" t="s">
        <v>113</v>
      </c>
      <c r="H3885" s="3" t="s">
        <v>91</v>
      </c>
      <c r="I3885" s="3" t="s">
        <v>72</v>
      </c>
      <c r="J3885" s="3" t="s">
        <v>56</v>
      </c>
      <c r="K3885" s="3">
        <v>4</v>
      </c>
      <c r="L3885" s="3" t="s">
        <v>151</v>
      </c>
      <c r="M3885" s="3" t="str">
        <f>IF(shopping_behavior_updated[[#This Row],[Subscription Status]]="","desconocido",shopping_behavior_updated[[#This Row],[Subscription Status]])</f>
        <v>No</v>
      </c>
      <c r="N3885" s="3" t="s">
        <v>44</v>
      </c>
      <c r="O3885" s="3" t="s">
        <v>151</v>
      </c>
      <c r="P3885" s="3" t="s">
        <v>151</v>
      </c>
      <c r="Q3885" s="3">
        <v>22</v>
      </c>
      <c r="R3885" s="3" t="s">
        <v>32</v>
      </c>
      <c r="S3885" s="3" t="s">
        <v>28</v>
      </c>
      <c r="T3885" s="3">
        <f>COUNTBLANK(shopping_behavior_updated[Customer ID])</f>
        <v>0</v>
      </c>
      <c r="U3885" s="3">
        <f>IF(IFERROR(VLOOKUP(shopping_behavior_updated[[#This Row],[Customer ID]],A3886:$A$3902,1,FALSE),0),1,0)</f>
        <v>0</v>
      </c>
    </row>
    <row r="3886" spans="1:21" x14ac:dyDescent="0.2">
      <c r="A3886" s="3">
        <v>3885</v>
      </c>
      <c r="B3886" s="3">
        <v>47</v>
      </c>
      <c r="C3886" s="3" t="s">
        <v>152</v>
      </c>
      <c r="D3886" s="3" t="s">
        <v>40</v>
      </c>
      <c r="E3886" s="3" t="s">
        <v>41</v>
      </c>
      <c r="F3886" s="3">
        <v>29</v>
      </c>
      <c r="G3886" s="3" t="s">
        <v>127</v>
      </c>
      <c r="H3886" s="3" t="s">
        <v>43</v>
      </c>
      <c r="I3886" s="3" t="s">
        <v>109</v>
      </c>
      <c r="J3886" s="3" t="s">
        <v>56</v>
      </c>
      <c r="K3886" s="3">
        <v>49</v>
      </c>
      <c r="L3886" s="3" t="s">
        <v>151</v>
      </c>
      <c r="M3886" s="3" t="str">
        <f>IF(shopping_behavior_updated[[#This Row],[Subscription Status]]="","desconocido",shopping_behavior_updated[[#This Row],[Subscription Status]])</f>
        <v>No</v>
      </c>
      <c r="N3886" s="3" t="s">
        <v>26</v>
      </c>
      <c r="O3886" s="3" t="s">
        <v>151</v>
      </c>
      <c r="P3886" s="3" t="s">
        <v>151</v>
      </c>
      <c r="Q3886" s="3">
        <v>3</v>
      </c>
      <c r="R3886" s="3" t="s">
        <v>45</v>
      </c>
      <c r="S3886" s="3" t="s">
        <v>39</v>
      </c>
      <c r="T3886" s="3">
        <f>COUNTBLANK(shopping_behavior_updated[Customer ID])</f>
        <v>0</v>
      </c>
      <c r="U3886" s="3">
        <f>IF(IFERROR(VLOOKUP(shopping_behavior_updated[[#This Row],[Customer ID]],A3887:$A$3902,1,FALSE),0),1,0)</f>
        <v>0</v>
      </c>
    </row>
    <row r="3887" spans="1:21" x14ac:dyDescent="0.2">
      <c r="A3887" s="3">
        <v>3886</v>
      </c>
      <c r="B3887" s="3">
        <v>49</v>
      </c>
      <c r="C3887" s="3" t="s">
        <v>152</v>
      </c>
      <c r="D3887" s="3" t="s">
        <v>124</v>
      </c>
      <c r="E3887" s="3" t="s">
        <v>20</v>
      </c>
      <c r="F3887" s="3">
        <v>64</v>
      </c>
      <c r="G3887" s="3" t="s">
        <v>129</v>
      </c>
      <c r="H3887" s="3" t="s">
        <v>22</v>
      </c>
      <c r="I3887" s="3" t="s">
        <v>72</v>
      </c>
      <c r="J3887" s="3" t="s">
        <v>24</v>
      </c>
      <c r="K3887" s="3">
        <v>32</v>
      </c>
      <c r="L3887" s="3" t="s">
        <v>151</v>
      </c>
      <c r="M3887" s="3" t="str">
        <f>IF(shopping_behavior_updated[[#This Row],[Subscription Status]]="","desconocido",shopping_behavior_updated[[#This Row],[Subscription Status]])</f>
        <v>No</v>
      </c>
      <c r="N3887" s="3" t="s">
        <v>37</v>
      </c>
      <c r="O3887" s="3" t="s">
        <v>151</v>
      </c>
      <c r="P3887" s="3" t="s">
        <v>151</v>
      </c>
      <c r="Q3887" s="3">
        <v>39</v>
      </c>
      <c r="R3887" s="3" t="s">
        <v>32</v>
      </c>
      <c r="S3887" s="3" t="s">
        <v>57</v>
      </c>
      <c r="T3887" s="3">
        <f>COUNTBLANK(shopping_behavior_updated[Customer ID])</f>
        <v>0</v>
      </c>
      <c r="U3887" s="3">
        <f>IF(IFERROR(VLOOKUP(shopping_behavior_updated[[#This Row],[Customer ID]],A3888:$A$3902,1,FALSE),0),1,0)</f>
        <v>0</v>
      </c>
    </row>
    <row r="3888" spans="1:21" x14ac:dyDescent="0.2">
      <c r="A3888" s="3">
        <v>3887</v>
      </c>
      <c r="B3888" s="3">
        <v>37</v>
      </c>
      <c r="C3888" s="3" t="s">
        <v>152</v>
      </c>
      <c r="D3888" s="3" t="s">
        <v>105</v>
      </c>
      <c r="E3888" s="3" t="s">
        <v>66</v>
      </c>
      <c r="F3888" s="3">
        <v>92</v>
      </c>
      <c r="G3888" s="3" t="s">
        <v>145</v>
      </c>
      <c r="H3888" s="3" t="s">
        <v>35</v>
      </c>
      <c r="I3888" s="3" t="s">
        <v>109</v>
      </c>
      <c r="J3888" s="3" t="s">
        <v>52</v>
      </c>
      <c r="K3888" s="3">
        <v>39</v>
      </c>
      <c r="L3888" s="3" t="s">
        <v>151</v>
      </c>
      <c r="M3888" s="3" t="str">
        <f>IF(shopping_behavior_updated[[#This Row],[Subscription Status]]="","desconocido",shopping_behavior_updated[[#This Row],[Subscription Status]])</f>
        <v>No</v>
      </c>
      <c r="N3888" s="3" t="s">
        <v>26</v>
      </c>
      <c r="O3888" s="3" t="s">
        <v>151</v>
      </c>
      <c r="P3888" s="3" t="s">
        <v>151</v>
      </c>
      <c r="Q3888" s="3">
        <v>40</v>
      </c>
      <c r="R3888" s="3" t="s">
        <v>85</v>
      </c>
      <c r="S3888" s="3" t="s">
        <v>57</v>
      </c>
      <c r="T3888" s="3">
        <f>COUNTBLANK(shopping_behavior_updated[Customer ID])</f>
        <v>0</v>
      </c>
      <c r="U3888" s="3">
        <f>IF(IFERROR(VLOOKUP(shopping_behavior_updated[[#This Row],[Customer ID]],A3889:$A$3902,1,FALSE),0),1,0)</f>
        <v>0</v>
      </c>
    </row>
    <row r="3889" spans="1:21" x14ac:dyDescent="0.2">
      <c r="A3889" s="3">
        <v>3888</v>
      </c>
      <c r="B3889" s="3">
        <v>40</v>
      </c>
      <c r="C3889" s="3" t="s">
        <v>152</v>
      </c>
      <c r="D3889" s="3" t="s">
        <v>54</v>
      </c>
      <c r="E3889" s="3" t="s">
        <v>20</v>
      </c>
      <c r="F3889" s="3">
        <v>34</v>
      </c>
      <c r="G3889" s="3" t="s">
        <v>110</v>
      </c>
      <c r="H3889" s="3" t="s">
        <v>43</v>
      </c>
      <c r="I3889" s="3" t="s">
        <v>60</v>
      </c>
      <c r="J3889" s="3" t="s">
        <v>36</v>
      </c>
      <c r="K3889" s="3">
        <v>27</v>
      </c>
      <c r="L3889" s="3" t="s">
        <v>151</v>
      </c>
      <c r="M3889" s="3" t="str">
        <f>IF(shopping_behavior_updated[[#This Row],[Subscription Status]]="","desconocido",shopping_behavior_updated[[#This Row],[Subscription Status]])</f>
        <v>No</v>
      </c>
      <c r="N3889" s="3" t="s">
        <v>26</v>
      </c>
      <c r="O3889" s="3" t="s">
        <v>151</v>
      </c>
      <c r="P3889" s="3" t="s">
        <v>151</v>
      </c>
      <c r="Q3889" s="3">
        <v>1</v>
      </c>
      <c r="R3889" s="3" t="s">
        <v>38</v>
      </c>
      <c r="S3889" s="3" t="s">
        <v>57</v>
      </c>
      <c r="T3889" s="3">
        <f>COUNTBLANK(shopping_behavior_updated[Customer ID])</f>
        <v>0</v>
      </c>
      <c r="U3889" s="3">
        <f>IF(IFERROR(VLOOKUP(shopping_behavior_updated[[#This Row],[Customer ID]],A3890:$A$3902,1,FALSE),0),1,0)</f>
        <v>0</v>
      </c>
    </row>
    <row r="3890" spans="1:21" x14ac:dyDescent="0.2">
      <c r="A3890" s="3">
        <v>3889</v>
      </c>
      <c r="B3890" s="3">
        <v>45</v>
      </c>
      <c r="C3890" s="3" t="s">
        <v>152</v>
      </c>
      <c r="D3890" s="3" t="s">
        <v>49</v>
      </c>
      <c r="E3890" s="3" t="s">
        <v>41</v>
      </c>
      <c r="F3890" s="3">
        <v>69</v>
      </c>
      <c r="G3890" s="3" t="s">
        <v>140</v>
      </c>
      <c r="H3890" s="3" t="s">
        <v>43</v>
      </c>
      <c r="I3890" s="3" t="s">
        <v>82</v>
      </c>
      <c r="J3890" s="3" t="s">
        <v>36</v>
      </c>
      <c r="K3890" s="3">
        <v>34</v>
      </c>
      <c r="L3890" s="3" t="s">
        <v>151</v>
      </c>
      <c r="M3890" s="3" t="str">
        <f>IF(shopping_behavior_updated[[#This Row],[Subscription Status]]="","desconocido",shopping_behavior_updated[[#This Row],[Subscription Status]])</f>
        <v>No</v>
      </c>
      <c r="N3890" s="3" t="s">
        <v>53</v>
      </c>
      <c r="O3890" s="3" t="s">
        <v>151</v>
      </c>
      <c r="P3890" s="3" t="s">
        <v>151</v>
      </c>
      <c r="Q3890" s="3">
        <v>14</v>
      </c>
      <c r="R3890" s="3" t="s">
        <v>27</v>
      </c>
      <c r="S3890" s="3" t="s">
        <v>75</v>
      </c>
      <c r="T3890" s="3">
        <f>COUNTBLANK(shopping_behavior_updated[Customer ID])</f>
        <v>0</v>
      </c>
      <c r="U3890" s="3">
        <f>IF(IFERROR(VLOOKUP(shopping_behavior_updated[[#This Row],[Customer ID]],A3891:$A$3902,1,FALSE),0),1,0)</f>
        <v>0</v>
      </c>
    </row>
    <row r="3891" spans="1:21" x14ac:dyDescent="0.2">
      <c r="A3891" s="3">
        <v>3890</v>
      </c>
      <c r="B3891" s="3">
        <v>57</v>
      </c>
      <c r="C3891" s="3" t="s">
        <v>152</v>
      </c>
      <c r="D3891" s="3" t="s">
        <v>80</v>
      </c>
      <c r="E3891" s="3" t="s">
        <v>20</v>
      </c>
      <c r="F3891" s="3">
        <v>65</v>
      </c>
      <c r="G3891" s="3" t="s">
        <v>119</v>
      </c>
      <c r="H3891" s="3" t="s">
        <v>35</v>
      </c>
      <c r="I3891" s="3" t="s">
        <v>133</v>
      </c>
      <c r="J3891" s="3" t="s">
        <v>36</v>
      </c>
      <c r="K3891" s="3">
        <v>35</v>
      </c>
      <c r="L3891" s="3" t="s">
        <v>151</v>
      </c>
      <c r="M3891" s="3" t="str">
        <f>IF(shopping_behavior_updated[[#This Row],[Subscription Status]]="","desconocido",shopping_behavior_updated[[#This Row],[Subscription Status]])</f>
        <v>No</v>
      </c>
      <c r="N3891" s="3" t="s">
        <v>26</v>
      </c>
      <c r="O3891" s="3" t="s">
        <v>151</v>
      </c>
      <c r="P3891" s="3" t="s">
        <v>151</v>
      </c>
      <c r="Q3891" s="3">
        <v>49</v>
      </c>
      <c r="R3891" s="3" t="s">
        <v>74</v>
      </c>
      <c r="S3891" s="3" t="s">
        <v>48</v>
      </c>
      <c r="T3891" s="3">
        <f>COUNTBLANK(shopping_behavior_updated[Customer ID])</f>
        <v>0</v>
      </c>
      <c r="U3891" s="3">
        <f>IF(IFERROR(VLOOKUP(shopping_behavior_updated[[#This Row],[Customer ID]],A3892:$A$3902,1,FALSE),0),1,0)</f>
        <v>0</v>
      </c>
    </row>
    <row r="3892" spans="1:21" x14ac:dyDescent="0.2">
      <c r="A3892" s="3">
        <v>3891</v>
      </c>
      <c r="B3892" s="3">
        <v>35</v>
      </c>
      <c r="C3892" s="3" t="s">
        <v>152</v>
      </c>
      <c r="D3892" s="3" t="s">
        <v>54</v>
      </c>
      <c r="E3892" s="3" t="s">
        <v>20</v>
      </c>
      <c r="F3892" s="3">
        <v>81</v>
      </c>
      <c r="G3892" s="3" t="s">
        <v>144</v>
      </c>
      <c r="H3892" s="3" t="s">
        <v>91</v>
      </c>
      <c r="I3892" s="3" t="s">
        <v>95</v>
      </c>
      <c r="J3892" s="3" t="s">
        <v>24</v>
      </c>
      <c r="K3892" s="3">
        <v>26</v>
      </c>
      <c r="L3892" s="3" t="s">
        <v>151</v>
      </c>
      <c r="M3892" s="3" t="str">
        <f>IF(shopping_behavior_updated[[#This Row],[Subscription Status]]="","desconocido",shopping_behavior_updated[[#This Row],[Subscription Status]])</f>
        <v>No</v>
      </c>
      <c r="N3892" s="3" t="s">
        <v>53</v>
      </c>
      <c r="O3892" s="3" t="s">
        <v>151</v>
      </c>
      <c r="P3892" s="3" t="s">
        <v>151</v>
      </c>
      <c r="Q3892" s="3">
        <v>33</v>
      </c>
      <c r="R3892" s="3" t="s">
        <v>85</v>
      </c>
      <c r="S3892" s="3" t="s">
        <v>48</v>
      </c>
      <c r="T3892" s="3">
        <f>COUNTBLANK(shopping_behavior_updated[Customer ID])</f>
        <v>0</v>
      </c>
      <c r="U3892" s="3">
        <f>IF(IFERROR(VLOOKUP(shopping_behavior_updated[[#This Row],[Customer ID]],A3893:$A$3902,1,FALSE),0),1,0)</f>
        <v>0</v>
      </c>
    </row>
    <row r="3893" spans="1:21" x14ac:dyDescent="0.2">
      <c r="A3893" s="3">
        <v>3892</v>
      </c>
      <c r="B3893" s="3">
        <v>36</v>
      </c>
      <c r="C3893" s="3" t="s">
        <v>152</v>
      </c>
      <c r="D3893" s="3" t="s">
        <v>80</v>
      </c>
      <c r="E3893" s="3" t="s">
        <v>20</v>
      </c>
      <c r="F3893" s="3">
        <v>30</v>
      </c>
      <c r="G3893" s="3" t="s">
        <v>111</v>
      </c>
      <c r="H3893" s="3" t="s">
        <v>22</v>
      </c>
      <c r="I3893" s="3" t="s">
        <v>99</v>
      </c>
      <c r="J3893" s="3" t="s">
        <v>24</v>
      </c>
      <c r="K3893" s="3">
        <v>47</v>
      </c>
      <c r="L3893" s="3" t="s">
        <v>151</v>
      </c>
      <c r="M3893" s="3" t="str">
        <f>IF(shopping_behavior_updated[[#This Row],[Subscription Status]]="","desconocido",shopping_behavior_updated[[#This Row],[Subscription Status]])</f>
        <v>No</v>
      </c>
      <c r="N3893" s="3" t="s">
        <v>37</v>
      </c>
      <c r="O3893" s="3" t="s">
        <v>151</v>
      </c>
      <c r="P3893" s="3" t="s">
        <v>151</v>
      </c>
      <c r="Q3893" s="3">
        <v>6</v>
      </c>
      <c r="R3893" s="3" t="s">
        <v>74</v>
      </c>
      <c r="S3893" s="3" t="s">
        <v>57</v>
      </c>
      <c r="T3893" s="3">
        <f>COUNTBLANK(shopping_behavior_updated[Customer ID])</f>
        <v>0</v>
      </c>
      <c r="U3893" s="3">
        <f>IF(IFERROR(VLOOKUP(shopping_behavior_updated[[#This Row],[Customer ID]],A3894:$A$3902,1,FALSE),0),1,0)</f>
        <v>0</v>
      </c>
    </row>
    <row r="3894" spans="1:21" x14ac:dyDescent="0.2">
      <c r="A3894" s="3">
        <v>3893</v>
      </c>
      <c r="B3894" s="3">
        <v>35</v>
      </c>
      <c r="C3894" s="3" t="s">
        <v>152</v>
      </c>
      <c r="D3894" s="3" t="s">
        <v>105</v>
      </c>
      <c r="E3894" s="3" t="s">
        <v>66</v>
      </c>
      <c r="F3894" s="3">
        <v>86</v>
      </c>
      <c r="G3894" s="3" t="s">
        <v>150</v>
      </c>
      <c r="H3894" s="3" t="s">
        <v>22</v>
      </c>
      <c r="I3894" s="3" t="s">
        <v>125</v>
      </c>
      <c r="J3894" s="3" t="s">
        <v>52</v>
      </c>
      <c r="K3894" s="3">
        <v>35</v>
      </c>
      <c r="L3894" s="3" t="s">
        <v>151</v>
      </c>
      <c r="M3894" s="3" t="str">
        <f>IF(shopping_behavior_updated[[#This Row],[Subscription Status]]="","desconocido",shopping_behavior_updated[[#This Row],[Subscription Status]])</f>
        <v>No</v>
      </c>
      <c r="N3894" s="3" t="s">
        <v>53</v>
      </c>
      <c r="O3894" s="3" t="s">
        <v>151</v>
      </c>
      <c r="P3894" s="3" t="s">
        <v>151</v>
      </c>
      <c r="Q3894" s="3">
        <v>5</v>
      </c>
      <c r="R3894" s="3" t="s">
        <v>45</v>
      </c>
      <c r="S3894" s="3" t="s">
        <v>28</v>
      </c>
      <c r="T3894" s="3">
        <f>COUNTBLANK(shopping_behavior_updated[Customer ID])</f>
        <v>0</v>
      </c>
      <c r="U3894" s="3">
        <f>IF(IFERROR(VLOOKUP(shopping_behavior_updated[[#This Row],[Customer ID]],A3895:$A$3902,1,FALSE),0),1,0)</f>
        <v>0</v>
      </c>
    </row>
    <row r="3895" spans="1:21" x14ac:dyDescent="0.2">
      <c r="A3895" s="3">
        <v>3894</v>
      </c>
      <c r="B3895" s="3">
        <v>21</v>
      </c>
      <c r="C3895" s="3" t="s">
        <v>152</v>
      </c>
      <c r="D3895" s="3" t="s">
        <v>123</v>
      </c>
      <c r="E3895" s="3" t="s">
        <v>66</v>
      </c>
      <c r="F3895" s="3">
        <v>64</v>
      </c>
      <c r="G3895" s="3" t="s">
        <v>34</v>
      </c>
      <c r="H3895" s="3" t="s">
        <v>22</v>
      </c>
      <c r="I3895" s="3" t="s">
        <v>51</v>
      </c>
      <c r="J3895" s="3" t="s">
        <v>56</v>
      </c>
      <c r="K3895" s="3">
        <v>33</v>
      </c>
      <c r="L3895" s="3" t="s">
        <v>151</v>
      </c>
      <c r="M3895" s="3" t="str">
        <f>IF(shopping_behavior_updated[[#This Row],[Subscription Status]]="","desconocido",shopping_behavior_updated[[#This Row],[Subscription Status]])</f>
        <v>No</v>
      </c>
      <c r="N3895" s="3" t="s">
        <v>73</v>
      </c>
      <c r="O3895" s="3" t="s">
        <v>151</v>
      </c>
      <c r="P3895" s="3" t="s">
        <v>151</v>
      </c>
      <c r="Q3895" s="3">
        <v>29</v>
      </c>
      <c r="R3895" s="3" t="s">
        <v>74</v>
      </c>
      <c r="S3895" s="3" t="s">
        <v>75</v>
      </c>
      <c r="T3895" s="3">
        <f>COUNTBLANK(shopping_behavior_updated[Customer ID])</f>
        <v>0</v>
      </c>
      <c r="U3895" s="3">
        <f>IF(IFERROR(VLOOKUP(shopping_behavior_updated[[#This Row],[Customer ID]],A3896:$A$3902,1,FALSE),0),1,0)</f>
        <v>0</v>
      </c>
    </row>
    <row r="3896" spans="1:21" x14ac:dyDescent="0.2">
      <c r="A3896" s="3">
        <v>3895</v>
      </c>
      <c r="B3896" s="3">
        <v>66</v>
      </c>
      <c r="C3896" s="3" t="s">
        <v>152</v>
      </c>
      <c r="D3896" s="3" t="s">
        <v>86</v>
      </c>
      <c r="E3896" s="3" t="s">
        <v>20</v>
      </c>
      <c r="F3896" s="3">
        <v>78</v>
      </c>
      <c r="G3896" s="3" t="s">
        <v>138</v>
      </c>
      <c r="H3896" s="3" t="s">
        <v>22</v>
      </c>
      <c r="I3896" s="3" t="s">
        <v>51</v>
      </c>
      <c r="J3896" s="3" t="s">
        <v>36</v>
      </c>
      <c r="K3896" s="3">
        <v>39</v>
      </c>
      <c r="L3896" s="3" t="s">
        <v>151</v>
      </c>
      <c r="M3896" s="3" t="str">
        <f>IF(shopping_behavior_updated[[#This Row],[Subscription Status]]="","desconocido",shopping_behavior_updated[[#This Row],[Subscription Status]])</f>
        <v>No</v>
      </c>
      <c r="N3896" s="3" t="s">
        <v>69</v>
      </c>
      <c r="O3896" s="3" t="s">
        <v>151</v>
      </c>
      <c r="P3896" s="3" t="s">
        <v>151</v>
      </c>
      <c r="Q3896" s="3">
        <v>44</v>
      </c>
      <c r="R3896" s="3" t="s">
        <v>38</v>
      </c>
      <c r="S3896" s="3" t="s">
        <v>96</v>
      </c>
      <c r="T3896" s="3">
        <f>COUNTBLANK(shopping_behavior_updated[Customer ID])</f>
        <v>0</v>
      </c>
      <c r="U3896" s="3">
        <f>IF(IFERROR(VLOOKUP(shopping_behavior_updated[[#This Row],[Customer ID]],A3897:$A$3902,1,FALSE),0),1,0)</f>
        <v>0</v>
      </c>
    </row>
    <row r="3897" spans="1:21" x14ac:dyDescent="0.2">
      <c r="A3897" s="3">
        <v>3896</v>
      </c>
      <c r="B3897" s="3">
        <v>40</v>
      </c>
      <c r="C3897" s="3" t="s">
        <v>152</v>
      </c>
      <c r="D3897" s="3" t="s">
        <v>103</v>
      </c>
      <c r="E3897" s="3" t="s">
        <v>20</v>
      </c>
      <c r="F3897" s="3">
        <v>28</v>
      </c>
      <c r="G3897" s="3" t="s">
        <v>140</v>
      </c>
      <c r="H3897" s="3" t="s">
        <v>22</v>
      </c>
      <c r="I3897" s="3" t="s">
        <v>47</v>
      </c>
      <c r="J3897" s="3" t="s">
        <v>52</v>
      </c>
      <c r="K3897" s="3">
        <v>42</v>
      </c>
      <c r="L3897" s="3" t="s">
        <v>151</v>
      </c>
      <c r="M3897" s="3" t="str">
        <f>IF(shopping_behavior_updated[[#This Row],[Subscription Status]]="","desconocido",shopping_behavior_updated[[#This Row],[Subscription Status]])</f>
        <v>No</v>
      </c>
      <c r="N3897" s="3" t="s">
        <v>69</v>
      </c>
      <c r="O3897" s="3" t="s">
        <v>151</v>
      </c>
      <c r="P3897" s="3" t="s">
        <v>151</v>
      </c>
      <c r="Q3897" s="3">
        <v>32</v>
      </c>
      <c r="R3897" s="3" t="s">
        <v>27</v>
      </c>
      <c r="S3897" s="3" t="s">
        <v>39</v>
      </c>
      <c r="T3897" s="3">
        <f>COUNTBLANK(shopping_behavior_updated[Customer ID])</f>
        <v>0</v>
      </c>
      <c r="U3897" s="3">
        <f>IF(IFERROR(VLOOKUP(shopping_behavior_updated[[#This Row],[Customer ID]],A3898:$A$3902,1,FALSE),0),1,0)</f>
        <v>0</v>
      </c>
    </row>
    <row r="3898" spans="1:21" x14ac:dyDescent="0.2">
      <c r="A3898" s="3">
        <v>3897</v>
      </c>
      <c r="B3898" s="3">
        <v>52</v>
      </c>
      <c r="C3898" s="3" t="s">
        <v>152</v>
      </c>
      <c r="D3898" s="3" t="s">
        <v>131</v>
      </c>
      <c r="E3898" s="3" t="s">
        <v>66</v>
      </c>
      <c r="F3898" s="3">
        <v>49</v>
      </c>
      <c r="G3898" s="3" t="s">
        <v>145</v>
      </c>
      <c r="H3898" s="3" t="s">
        <v>22</v>
      </c>
      <c r="I3898" s="3" t="s">
        <v>51</v>
      </c>
      <c r="J3898" s="3" t="s">
        <v>36</v>
      </c>
      <c r="K3898" s="3">
        <v>45</v>
      </c>
      <c r="L3898" s="3" t="s">
        <v>151</v>
      </c>
      <c r="M3898" s="3" t="str">
        <f>IF(shopping_behavior_updated[[#This Row],[Subscription Status]]="","desconocido",shopping_behavior_updated[[#This Row],[Subscription Status]])</f>
        <v>No</v>
      </c>
      <c r="N3898" s="3" t="s">
        <v>73</v>
      </c>
      <c r="O3898" s="3" t="s">
        <v>151</v>
      </c>
      <c r="P3898" s="3" t="s">
        <v>151</v>
      </c>
      <c r="Q3898" s="3">
        <v>41</v>
      </c>
      <c r="R3898" s="3" t="s">
        <v>74</v>
      </c>
      <c r="S3898" s="3" t="s">
        <v>75</v>
      </c>
      <c r="T3898" s="3">
        <f>COUNTBLANK(shopping_behavior_updated[Customer ID])</f>
        <v>0</v>
      </c>
      <c r="U3898" s="3">
        <f>IF(IFERROR(VLOOKUP(shopping_behavior_updated[[#This Row],[Customer ID]],A3899:$A$3902,1,FALSE),0),1,0)</f>
        <v>0</v>
      </c>
    </row>
    <row r="3899" spans="1:21" x14ac:dyDescent="0.2">
      <c r="A3899" s="3">
        <v>3898</v>
      </c>
      <c r="B3899" s="3">
        <v>46</v>
      </c>
      <c r="C3899" s="3" t="s">
        <v>152</v>
      </c>
      <c r="D3899" s="3" t="s">
        <v>132</v>
      </c>
      <c r="E3899" s="3" t="s">
        <v>66</v>
      </c>
      <c r="F3899" s="3">
        <v>33</v>
      </c>
      <c r="G3899" s="3" t="s">
        <v>126</v>
      </c>
      <c r="H3899" s="3" t="s">
        <v>22</v>
      </c>
      <c r="I3899" s="3" t="s">
        <v>95</v>
      </c>
      <c r="J3899" s="3" t="s">
        <v>36</v>
      </c>
      <c r="K3899" s="3">
        <v>29</v>
      </c>
      <c r="L3899" s="3" t="s">
        <v>151</v>
      </c>
      <c r="M3899" s="3" t="str">
        <f>IF(shopping_behavior_updated[[#This Row],[Subscription Status]]="","desconocido",shopping_behavior_updated[[#This Row],[Subscription Status]])</f>
        <v>No</v>
      </c>
      <c r="N3899" s="3" t="s">
        <v>53</v>
      </c>
      <c r="O3899" s="3" t="s">
        <v>151</v>
      </c>
      <c r="P3899" s="3" t="s">
        <v>151</v>
      </c>
      <c r="Q3899" s="3">
        <v>24</v>
      </c>
      <c r="R3899" s="3" t="s">
        <v>27</v>
      </c>
      <c r="S3899" s="3" t="s">
        <v>57</v>
      </c>
      <c r="T3899" s="3">
        <f>COUNTBLANK(shopping_behavior_updated[Customer ID])</f>
        <v>0</v>
      </c>
      <c r="U3899" s="3">
        <f>IF(IFERROR(VLOOKUP(shopping_behavior_updated[[#This Row],[Customer ID]],A3900:$A$3902,1,FALSE),0),1,0)</f>
        <v>0</v>
      </c>
    </row>
    <row r="3900" spans="1:21" x14ac:dyDescent="0.2">
      <c r="A3900" s="3">
        <v>3899</v>
      </c>
      <c r="B3900" s="3">
        <v>44</v>
      </c>
      <c r="C3900" s="3" t="s">
        <v>152</v>
      </c>
      <c r="D3900" s="3" t="s">
        <v>70</v>
      </c>
      <c r="E3900" s="3" t="s">
        <v>41</v>
      </c>
      <c r="F3900" s="3">
        <v>77</v>
      </c>
      <c r="G3900" s="3" t="s">
        <v>147</v>
      </c>
      <c r="H3900" s="3" t="s">
        <v>35</v>
      </c>
      <c r="I3900" s="3" t="s">
        <v>109</v>
      </c>
      <c r="J3900" s="3" t="s">
        <v>52</v>
      </c>
      <c r="K3900" s="3">
        <v>38</v>
      </c>
      <c r="L3900" s="3" t="s">
        <v>151</v>
      </c>
      <c r="M3900" s="3" t="str">
        <f>IF(shopping_behavior_updated[[#This Row],[Subscription Status]]="","desconocido",shopping_behavior_updated[[#This Row],[Subscription Status]])</f>
        <v>No</v>
      </c>
      <c r="N3900" s="3" t="s">
        <v>26</v>
      </c>
      <c r="O3900" s="3" t="s">
        <v>151</v>
      </c>
      <c r="P3900" s="3" t="s">
        <v>151</v>
      </c>
      <c r="Q3900" s="3">
        <v>24</v>
      </c>
      <c r="R3900" s="3" t="s">
        <v>27</v>
      </c>
      <c r="S3900" s="3" t="s">
        <v>39</v>
      </c>
      <c r="T3900" s="3">
        <f>COUNTBLANK(shopping_behavior_updated[Customer ID])</f>
        <v>0</v>
      </c>
      <c r="U3900" s="3">
        <f>IF(IFERROR(VLOOKUP(shopping_behavior_updated[[#This Row],[Customer ID]],A3901:$A$3902,1,FALSE),0),1,0)</f>
        <v>0</v>
      </c>
    </row>
    <row r="3901" spans="1:21" x14ac:dyDescent="0.2">
      <c r="A3901" s="3">
        <v>3900</v>
      </c>
      <c r="B3901" s="3">
        <v>52</v>
      </c>
      <c r="C3901" s="3" t="s">
        <v>152</v>
      </c>
      <c r="D3901" s="3" t="s">
        <v>65</v>
      </c>
      <c r="E3901" s="3" t="s">
        <v>66</v>
      </c>
      <c r="F3901" s="3">
        <v>81</v>
      </c>
      <c r="G3901" s="3" t="s">
        <v>98</v>
      </c>
      <c r="H3901" s="3" t="s">
        <v>43</v>
      </c>
      <c r="I3901" s="3" t="s">
        <v>117</v>
      </c>
      <c r="J3901" s="3" t="s">
        <v>36</v>
      </c>
      <c r="K3901" s="3">
        <v>31</v>
      </c>
      <c r="L3901" s="3" t="s">
        <v>151</v>
      </c>
      <c r="M3901" s="3" t="str">
        <f>IF(shopping_behavior_updated[[#This Row],[Subscription Status]]="","desconocido",shopping_behavior_updated[[#This Row],[Subscription Status]])</f>
        <v>No</v>
      </c>
      <c r="N3901" s="3" t="s">
        <v>73</v>
      </c>
      <c r="O3901" s="3" t="s">
        <v>151</v>
      </c>
      <c r="P3901" s="3" t="s">
        <v>151</v>
      </c>
      <c r="Q3901" s="3">
        <v>33</v>
      </c>
      <c r="R3901" s="3" t="s">
        <v>27</v>
      </c>
      <c r="S3901" s="3" t="s">
        <v>57</v>
      </c>
      <c r="T3901" s="3">
        <f>COUNTBLANK(shopping_behavior_updated[Customer ID])</f>
        <v>0</v>
      </c>
      <c r="U3901" s="3">
        <f>IF(IFERROR(VLOOKUP(shopping_behavior_updated[[#This Row],[Customer ID]],A3902:$A$3902,1,FALSE),0),1,0)</f>
        <v>0</v>
      </c>
    </row>
    <row r="3902" spans="1:21" x14ac:dyDescent="0.2">
      <c r="T3902" s="6"/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2309A-1C15-414F-B1A1-7AF113CDE298}">
  <sheetPr codeName="Hoja2"/>
  <dimension ref="B2:U16"/>
  <sheetViews>
    <sheetView workbookViewId="0">
      <selection activeCell="C12" sqref="C12"/>
    </sheetView>
  </sheetViews>
  <sheetFormatPr baseColWidth="10" defaultRowHeight="16" x14ac:dyDescent="0.2"/>
  <sheetData>
    <row r="2" spans="2:21" x14ac:dyDescent="0.2">
      <c r="B2" t="s">
        <v>154</v>
      </c>
      <c r="C2" s="75" t="s">
        <v>208</v>
      </c>
    </row>
    <row r="3" spans="2:21" x14ac:dyDescent="0.2">
      <c r="B3">
        <f>COUNT(shopping_behavior_updated[Customer ID])</f>
        <v>3900</v>
      </c>
      <c r="C3">
        <f>SUM(shopping_behavior_updated!U:U)</f>
        <v>0</v>
      </c>
    </row>
    <row r="5" spans="2:21" x14ac:dyDescent="0.2">
      <c r="B5" s="75" t="s">
        <v>209</v>
      </c>
    </row>
    <row r="6" spans="2:21" x14ac:dyDescent="0.2">
      <c r="B6" t="str" cm="1">
        <f t="array" ref="B6:T6">shopping_behavior_updated[[#Headers],[Customer ID]:[Frequency of Purchases]]</f>
        <v>Customer ID</v>
      </c>
      <c r="C6" t="str">
        <v>Age</v>
      </c>
      <c r="D6" t="str">
        <v>Gender</v>
      </c>
      <c r="E6" t="str">
        <v>Item Purchased</v>
      </c>
      <c r="F6" t="str">
        <v>Category</v>
      </c>
      <c r="G6" t="str">
        <v>Purchase Amount (USD)</v>
      </c>
      <c r="H6" t="str">
        <v>Location</v>
      </c>
      <c r="I6" t="str">
        <v>Size</v>
      </c>
      <c r="J6" t="str">
        <v>Color</v>
      </c>
      <c r="K6" t="str">
        <v>Season</v>
      </c>
      <c r="L6" t="str">
        <v>Review Rating</v>
      </c>
      <c r="M6" t="str">
        <v>Subscription Status</v>
      </c>
      <c r="N6" t="str">
        <v>desconocidos</v>
      </c>
      <c r="O6" t="str">
        <v>Shipping Type</v>
      </c>
      <c r="P6" t="str">
        <v>Discount Applied</v>
      </c>
      <c r="Q6" t="str">
        <v>Promo Code Used</v>
      </c>
      <c r="R6" t="str">
        <v>Previous Purchases</v>
      </c>
      <c r="S6" t="str">
        <v>Payment Method</v>
      </c>
      <c r="T6" t="str">
        <v>Frequency of Purchases</v>
      </c>
    </row>
    <row r="7" spans="2:21" x14ac:dyDescent="0.2">
      <c r="B7">
        <f>COUNTBLANK(shopping_behavior_updated[Customer ID])</f>
        <v>0</v>
      </c>
      <c r="C7">
        <f>COUNTBLANK(shopping_behavior_updated[Age])</f>
        <v>0</v>
      </c>
      <c r="D7">
        <f>COUNTBLANK(shopping_behavior_updated[Gender])</f>
        <v>0</v>
      </c>
      <c r="E7">
        <f>COUNTBLANK(shopping_behavior_updated[Item Purchased])</f>
        <v>0</v>
      </c>
      <c r="F7">
        <f>COUNTBLANK(shopping_behavior_updated[Category])</f>
        <v>0</v>
      </c>
      <c r="G7">
        <f>COUNTBLANK(shopping_behavior_updated[Purchase Amount (USD)])</f>
        <v>0</v>
      </c>
      <c r="H7">
        <f>COUNTBLANK(shopping_behavior_updated[Location])</f>
        <v>0</v>
      </c>
      <c r="I7">
        <f>COUNTBLANK(shopping_behavior_updated[Size])</f>
        <v>0</v>
      </c>
      <c r="J7">
        <f>COUNTBLANK(shopping_behavior_updated[Color])</f>
        <v>0</v>
      </c>
      <c r="K7">
        <f>COUNTBLANK(shopping_behavior_updated[Season])</f>
        <v>0</v>
      </c>
      <c r="L7">
        <f>COUNTBLANK(shopping_behavior_updated[Review Rating])</f>
        <v>0</v>
      </c>
      <c r="M7">
        <f>COUNTBLANK(shopping_behavior_updated[Subscription Status])</f>
        <v>0</v>
      </c>
      <c r="N7">
        <f>COUNTBLANK(shopping_behavior_updated[Shipping Type])</f>
        <v>0</v>
      </c>
      <c r="O7">
        <f>COUNTBLANK(shopping_behavior_updated[Discount Applied])</f>
        <v>0</v>
      </c>
      <c r="P7">
        <f>COUNTBLANK(shopping_behavior_updated[Promo Code Used])</f>
        <v>0</v>
      </c>
      <c r="Q7">
        <f>COUNTBLANK(shopping_behavior_updated[Previous Purchases])</f>
        <v>0</v>
      </c>
      <c r="R7">
        <f>COUNTBLANK(shopping_behavior_updated[Payment Method])</f>
        <v>0</v>
      </c>
      <c r="S7">
        <f>COUNTBLANK(shopping_behavior_updated[Frequency of Purchases])</f>
        <v>0</v>
      </c>
      <c r="T7">
        <f>COUNTBLANK(shopping_behavior_updated[nulos])</f>
        <v>0</v>
      </c>
      <c r="U7">
        <f>COUNTBLANK(shopping_behavior_updated[duplicados])</f>
        <v>0</v>
      </c>
    </row>
    <row r="14" spans="2:21" x14ac:dyDescent="0.2">
      <c r="B14" s="7"/>
    </row>
    <row r="15" spans="2:21" x14ac:dyDescent="0.2">
      <c r="B15" s="7"/>
    </row>
    <row r="16" spans="2:21" x14ac:dyDescent="0.2">
      <c r="B16" s="7"/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DA43F-8FE2-7045-A494-A0A27D5FB038}">
  <sheetPr codeName="Hoja3"/>
  <dimension ref="C7:D12"/>
  <sheetViews>
    <sheetView workbookViewId="0">
      <selection activeCell="C17" sqref="C17"/>
    </sheetView>
  </sheetViews>
  <sheetFormatPr baseColWidth="10" defaultRowHeight="16" x14ac:dyDescent="0.2"/>
  <cols>
    <col min="3" max="3" width="14.33203125" bestFit="1" customWidth="1"/>
    <col min="4" max="4" width="12.1640625" bestFit="1" customWidth="1"/>
    <col min="5" max="5" width="10.5" bestFit="1" customWidth="1"/>
    <col min="6" max="6" width="13.83203125" bestFit="1" customWidth="1"/>
    <col min="7" max="7" width="12.1640625" bestFit="1" customWidth="1"/>
  </cols>
  <sheetData>
    <row r="7" spans="3:4" x14ac:dyDescent="0.2">
      <c r="C7" s="1" t="s">
        <v>169</v>
      </c>
    </row>
    <row r="8" spans="3:4" x14ac:dyDescent="0.2">
      <c r="C8" s="2" t="s">
        <v>164</v>
      </c>
      <c r="D8" s="9">
        <v>44.068461538461541</v>
      </c>
    </row>
    <row r="9" spans="3:4" x14ac:dyDescent="0.2">
      <c r="C9" s="2" t="s">
        <v>165</v>
      </c>
      <c r="D9">
        <v>70</v>
      </c>
    </row>
    <row r="10" spans="3:4" x14ac:dyDescent="0.2">
      <c r="C10" s="2" t="s">
        <v>166</v>
      </c>
      <c r="D10">
        <v>18</v>
      </c>
    </row>
    <row r="11" spans="3:4" x14ac:dyDescent="0.2">
      <c r="C11" s="2" t="s">
        <v>167</v>
      </c>
      <c r="D11">
        <v>15.207589127162386</v>
      </c>
    </row>
    <row r="12" spans="3:4" x14ac:dyDescent="0.2">
      <c r="C12" s="2" t="s">
        <v>168</v>
      </c>
      <c r="D12">
        <v>231.27076706058764</v>
      </c>
    </row>
  </sheetData>
  <pageMargins left="0.7" right="0.7" top="0.75" bottom="0.75" header="0.3" footer="0.3"/>
  <pageSetup paperSize="9" orientation="portrait" horizontalDpi="0" verticalDpi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6D4BE-E397-FC46-A8BC-7D5CCD4BE262}">
  <sheetPr codeName="Hoja4">
    <tabColor rgb="FFFF0000"/>
  </sheetPr>
  <dimension ref="A2:AF124"/>
  <sheetViews>
    <sheetView showGridLines="0" tabSelected="1" zoomScale="50" zoomScaleNormal="68" workbookViewId="0">
      <selection activeCell="B5" sqref="B5"/>
    </sheetView>
  </sheetViews>
  <sheetFormatPr baseColWidth="10" defaultColWidth="10.83203125" defaultRowHeight="22" x14ac:dyDescent="0.3"/>
  <cols>
    <col min="1" max="1" width="11.1640625" style="12" bestFit="1" customWidth="1"/>
    <col min="2" max="2" width="23.5" style="12" bestFit="1" customWidth="1"/>
    <col min="3" max="3" width="29.5" style="12" bestFit="1" customWidth="1"/>
    <col min="4" max="4" width="18" style="12" bestFit="1" customWidth="1"/>
    <col min="5" max="5" width="24.1640625" style="12" bestFit="1" customWidth="1"/>
    <col min="6" max="6" width="18.5" style="12" bestFit="1" customWidth="1"/>
    <col min="7" max="7" width="13.83203125" style="12" customWidth="1"/>
    <col min="8" max="8" width="17.33203125" style="12" bestFit="1" customWidth="1"/>
    <col min="9" max="9" width="29.5" style="12" bestFit="1" customWidth="1"/>
    <col min="10" max="10" width="15.33203125" style="12" customWidth="1"/>
    <col min="11" max="11" width="29.5" style="12" bestFit="1" customWidth="1"/>
    <col min="12" max="12" width="15.6640625" style="12" bestFit="1" customWidth="1"/>
    <col min="13" max="13" width="10.83203125" style="12" bestFit="1" customWidth="1"/>
    <col min="14" max="14" width="29.5" style="12" bestFit="1" customWidth="1"/>
    <col min="15" max="15" width="16.1640625" style="12" bestFit="1" customWidth="1"/>
    <col min="16" max="16" width="5" style="12" bestFit="1" customWidth="1"/>
    <col min="17" max="17" width="29.5" style="12" bestFit="1" customWidth="1"/>
    <col min="18" max="18" width="17" style="12" bestFit="1" customWidth="1"/>
    <col min="19" max="19" width="5" style="12" bestFit="1" customWidth="1"/>
    <col min="20" max="20" width="12.83203125" style="12" customWidth="1"/>
    <col min="21" max="21" width="12.1640625" style="12" bestFit="1" customWidth="1"/>
    <col min="22" max="22" width="21" style="12" bestFit="1" customWidth="1"/>
    <col min="23" max="23" width="21.33203125" style="12" customWidth="1"/>
    <col min="24" max="24" width="7.6640625" style="12" bestFit="1" customWidth="1"/>
    <col min="25" max="26" width="5.1640625" style="12" bestFit="1" customWidth="1"/>
    <col min="27" max="27" width="7.6640625" style="12" bestFit="1" customWidth="1"/>
    <col min="28" max="28" width="6.6640625" style="12" bestFit="1" customWidth="1"/>
    <col min="29" max="29" width="8.33203125" style="12" bestFit="1" customWidth="1"/>
    <col min="30" max="30" width="6.6640625" style="12" bestFit="1" customWidth="1"/>
    <col min="31" max="31" width="7" style="12" bestFit="1" customWidth="1"/>
    <col min="32" max="33" width="6.6640625" style="12" bestFit="1" customWidth="1"/>
    <col min="34" max="35" width="7.6640625" style="12" bestFit="1" customWidth="1"/>
    <col min="36" max="36" width="7.5" style="12" bestFit="1" customWidth="1"/>
    <col min="37" max="37" width="6.6640625" style="12" bestFit="1" customWidth="1"/>
    <col min="38" max="38" width="7.6640625" style="12" bestFit="1" customWidth="1"/>
    <col min="39" max="39" width="18.33203125" style="12" bestFit="1" customWidth="1"/>
    <col min="40" max="41" width="6.6640625" style="12" bestFit="1" customWidth="1"/>
    <col min="42" max="42" width="8.5" style="12" bestFit="1" customWidth="1"/>
    <col min="43" max="43" width="6.6640625" style="12" bestFit="1" customWidth="1"/>
    <col min="44" max="44" width="10.5" style="12" bestFit="1" customWidth="1"/>
    <col min="45" max="45" width="7.83203125" style="12" bestFit="1" customWidth="1"/>
    <col min="46" max="46" width="6.6640625" style="12" bestFit="1" customWidth="1"/>
    <col min="47" max="47" width="11.5" style="12" bestFit="1" customWidth="1"/>
    <col min="48" max="3920" width="23.33203125" style="12" bestFit="1" customWidth="1"/>
    <col min="3921" max="3921" width="12.6640625" style="12" bestFit="1" customWidth="1"/>
    <col min="3922" max="16384" width="10.83203125" style="12"/>
  </cols>
  <sheetData>
    <row r="2" spans="1:11" x14ac:dyDescent="0.3">
      <c r="B2" s="77" t="s">
        <v>177</v>
      </c>
    </row>
    <row r="3" spans="1:11" x14ac:dyDescent="0.3">
      <c r="C3" s="13"/>
      <c r="K3" s="14"/>
    </row>
    <row r="4" spans="1:11" ht="47" x14ac:dyDescent="0.55000000000000004">
      <c r="B4" s="76" t="str">
        <f>_xlfn.CONCAT("U.S.A Costumer ",Exploratory_Analysis!B2," Behavior")</f>
        <v>U.S.A Costumer Purchase Behavior</v>
      </c>
    </row>
    <row r="5" spans="1:11" x14ac:dyDescent="0.3">
      <c r="B5" s="14"/>
    </row>
    <row r="7" spans="1:11" x14ac:dyDescent="0.3">
      <c r="B7" s="51" t="s">
        <v>190</v>
      </c>
      <c r="C7" s="18"/>
      <c r="H7" s="51" t="s">
        <v>191</v>
      </c>
      <c r="I7" s="18"/>
    </row>
    <row r="8" spans="1:11" x14ac:dyDescent="0.3">
      <c r="A8" s="12">
        <v>1</v>
      </c>
      <c r="B8" s="44" t="s">
        <v>159</v>
      </c>
      <c r="C8" s="41" t="s">
        <v>176</v>
      </c>
      <c r="D8" s="41" t="s">
        <v>178</v>
      </c>
      <c r="H8" s="63" t="s">
        <v>9</v>
      </c>
      <c r="I8" s="41" t="s">
        <v>176</v>
      </c>
    </row>
    <row r="9" spans="1:11" x14ac:dyDescent="0.3">
      <c r="B9" s="42" t="s">
        <v>160</v>
      </c>
      <c r="C9" s="45">
        <v>1464</v>
      </c>
      <c r="D9" s="57">
        <v>88220</v>
      </c>
      <c r="H9" s="42" t="s">
        <v>56</v>
      </c>
      <c r="I9" s="43">
        <v>975</v>
      </c>
    </row>
    <row r="10" spans="1:11" x14ac:dyDescent="0.3">
      <c r="B10" s="42" t="s">
        <v>161</v>
      </c>
      <c r="C10" s="45">
        <v>1492</v>
      </c>
      <c r="D10" s="57">
        <v>89098</v>
      </c>
      <c r="H10" s="42" t="s">
        <v>36</v>
      </c>
      <c r="I10" s="43">
        <v>999</v>
      </c>
    </row>
    <row r="11" spans="1:11" x14ac:dyDescent="0.3">
      <c r="B11" s="42" t="s">
        <v>162</v>
      </c>
      <c r="C11" s="45">
        <v>944</v>
      </c>
      <c r="D11" s="57">
        <v>55763</v>
      </c>
      <c r="H11" s="42" t="s">
        <v>52</v>
      </c>
      <c r="I11" s="43">
        <v>955</v>
      </c>
    </row>
    <row r="12" spans="1:11" x14ac:dyDescent="0.3">
      <c r="B12" s="42" t="s">
        <v>158</v>
      </c>
      <c r="C12" s="45">
        <v>3900</v>
      </c>
      <c r="D12" s="57">
        <v>233081</v>
      </c>
      <c r="H12" s="42" t="s">
        <v>24</v>
      </c>
      <c r="I12" s="43">
        <v>971</v>
      </c>
    </row>
    <row r="13" spans="1:11" x14ac:dyDescent="0.3">
      <c r="H13" s="42" t="s">
        <v>158</v>
      </c>
      <c r="I13" s="43">
        <v>3900</v>
      </c>
    </row>
    <row r="14" spans="1:11" x14ac:dyDescent="0.3">
      <c r="B14" s="18">
        <f>GETPIVOTDATA("Cuenta de Customer ID",$B$8)</f>
        <v>3900</v>
      </c>
      <c r="C14" s="19">
        <f>GETPIVOTDATA("Suma de Purchase Amount (USD)",$B$8)</f>
        <v>233081</v>
      </c>
    </row>
    <row r="15" spans="1:11" x14ac:dyDescent="0.3">
      <c r="H15" s="20">
        <f>MAX(I9:I12)</f>
        <v>999</v>
      </c>
      <c r="I15" s="21" t="str">
        <f>INDEX(H9:H12,MATCH(MAX(I9:I12),I9:I12,0))</f>
        <v>Spring</v>
      </c>
    </row>
    <row r="16" spans="1:11" x14ac:dyDescent="0.3">
      <c r="B16"/>
      <c r="C16"/>
      <c r="H16" s="20">
        <f>MIN(I9:I12)</f>
        <v>955</v>
      </c>
      <c r="I16" s="21" t="str">
        <f>INDEX(H10:H13,MATCH(MIN(I10:I13),I10:I13,0))</f>
        <v>Summer</v>
      </c>
    </row>
    <row r="17" spans="1:32" x14ac:dyDescent="0.3">
      <c r="B17" s="51" t="s">
        <v>189</v>
      </c>
      <c r="C17" s="18"/>
      <c r="D17" s="12">
        <v>15</v>
      </c>
      <c r="E17" s="51" t="s">
        <v>197</v>
      </c>
      <c r="F17" s="18"/>
    </row>
    <row r="18" spans="1:32" ht="46" x14ac:dyDescent="0.3">
      <c r="A18" s="12">
        <v>2</v>
      </c>
      <c r="B18" s="53" t="s">
        <v>170</v>
      </c>
      <c r="C18" s="54" t="s">
        <v>172</v>
      </c>
      <c r="E18" s="53" t="s">
        <v>170</v>
      </c>
      <c r="F18" s="54" t="s">
        <v>198</v>
      </c>
      <c r="H18" s="51" t="s">
        <v>192</v>
      </c>
      <c r="I18" s="18"/>
    </row>
    <row r="19" spans="1:32" x14ac:dyDescent="0.3">
      <c r="B19" s="42" t="s">
        <v>66</v>
      </c>
      <c r="C19" s="49">
        <v>59.838709677419352</v>
      </c>
      <c r="E19" s="42" t="s">
        <v>66</v>
      </c>
      <c r="F19" s="43">
        <v>1945.5016129032258</v>
      </c>
      <c r="H19" s="55" t="s">
        <v>4</v>
      </c>
      <c r="I19" s="43" t="s">
        <v>176</v>
      </c>
      <c r="K19" s="14"/>
    </row>
    <row r="20" spans="1:32" x14ac:dyDescent="0.3">
      <c r="B20" s="42" t="s">
        <v>20</v>
      </c>
      <c r="C20" s="49">
        <v>60.025331030512376</v>
      </c>
      <c r="E20" s="42" t="s">
        <v>20</v>
      </c>
      <c r="F20" s="43">
        <v>1958.9395509499136</v>
      </c>
      <c r="H20" s="56" t="s">
        <v>66</v>
      </c>
      <c r="I20" s="43">
        <v>1240</v>
      </c>
    </row>
    <row r="21" spans="1:32" x14ac:dyDescent="0.3">
      <c r="B21" s="42" t="s">
        <v>41</v>
      </c>
      <c r="C21" s="49">
        <v>60.255425709515862</v>
      </c>
      <c r="E21" s="42" t="s">
        <v>41</v>
      </c>
      <c r="F21" s="43">
        <v>1959.7595993322204</v>
      </c>
      <c r="H21" s="56" t="s">
        <v>20</v>
      </c>
      <c r="I21" s="43">
        <v>1737</v>
      </c>
    </row>
    <row r="22" spans="1:32" x14ac:dyDescent="0.3">
      <c r="B22" s="42" t="s">
        <v>62</v>
      </c>
      <c r="C22" s="49">
        <v>57.172839506172842</v>
      </c>
      <c r="E22" s="42" t="s">
        <v>62</v>
      </c>
      <c r="F22" s="43">
        <v>1907.2654320987654</v>
      </c>
      <c r="H22" s="56" t="s">
        <v>41</v>
      </c>
      <c r="I22" s="43">
        <v>599</v>
      </c>
    </row>
    <row r="23" spans="1:32" x14ac:dyDescent="0.3">
      <c r="B23" s="42" t="s">
        <v>158</v>
      </c>
      <c r="C23" s="49">
        <v>59.764358974358977</v>
      </c>
      <c r="E23" s="42" t="s">
        <v>158</v>
      </c>
      <c r="F23" s="43">
        <v>1950.5</v>
      </c>
      <c r="H23" s="56" t="s">
        <v>62</v>
      </c>
      <c r="I23" s="43">
        <v>324</v>
      </c>
    </row>
    <row r="24" spans="1:32" x14ac:dyDescent="0.3">
      <c r="H24" s="56" t="s">
        <v>158</v>
      </c>
      <c r="I24" s="43">
        <v>3900</v>
      </c>
    </row>
    <row r="25" spans="1:32" x14ac:dyDescent="0.3">
      <c r="B25" s="22">
        <f>GETPIVOTDATA("Purchase Amount (USD)",$B$18)</f>
        <v>59.764358974358977</v>
      </c>
    </row>
    <row r="28" spans="1:32" x14ac:dyDescent="0.3">
      <c r="H28" s="14"/>
    </row>
    <row r="29" spans="1:32" x14ac:dyDescent="0.3">
      <c r="A29" s="12">
        <v>3</v>
      </c>
      <c r="B29" s="51" t="s">
        <v>188</v>
      </c>
      <c r="C29" s="52"/>
      <c r="H29" s="58"/>
      <c r="I29"/>
      <c r="AF29" s="14"/>
    </row>
    <row r="30" spans="1:32" x14ac:dyDescent="0.3">
      <c r="B30" s="23"/>
      <c r="H30" s="51" t="s">
        <v>193</v>
      </c>
      <c r="I30" s="18"/>
      <c r="L30" s="51" t="s">
        <v>194</v>
      </c>
      <c r="M30" s="18"/>
      <c r="N30" s="18"/>
    </row>
    <row r="31" spans="1:32" ht="35" customHeight="1" x14ac:dyDescent="0.3">
      <c r="B31" s="44" t="s">
        <v>159</v>
      </c>
      <c r="C31" s="49" t="s">
        <v>171</v>
      </c>
      <c r="D31"/>
      <c r="G31" s="12">
        <v>11</v>
      </c>
      <c r="H31" s="44" t="s">
        <v>173</v>
      </c>
      <c r="I31" s="41" t="s">
        <v>174</v>
      </c>
      <c r="J31" s="60" t="s">
        <v>178</v>
      </c>
      <c r="L31" s="44" t="s">
        <v>184</v>
      </c>
      <c r="M31" s="44" t="s">
        <v>183</v>
      </c>
      <c r="N31" s="41"/>
      <c r="O31" s="41"/>
      <c r="P31" s="41"/>
      <c r="Q31" s="41"/>
    </row>
    <row r="32" spans="1:32" x14ac:dyDescent="0.3">
      <c r="B32" s="42" t="s">
        <v>160</v>
      </c>
      <c r="C32" s="45">
        <v>27.588797814207652</v>
      </c>
      <c r="D32"/>
      <c r="H32" s="42" t="s">
        <v>48</v>
      </c>
      <c r="I32" s="50">
        <v>1960.7465034965035</v>
      </c>
      <c r="J32" s="57">
        <v>34419</v>
      </c>
      <c r="L32" s="44" t="s">
        <v>8</v>
      </c>
      <c r="M32" s="41" t="s">
        <v>22</v>
      </c>
      <c r="N32" s="41" t="s">
        <v>43</v>
      </c>
      <c r="O32" s="41" t="s">
        <v>35</v>
      </c>
      <c r="P32" s="41" t="s">
        <v>91</v>
      </c>
      <c r="Q32" s="41" t="s">
        <v>185</v>
      </c>
    </row>
    <row r="33" spans="2:17" x14ac:dyDescent="0.3">
      <c r="B33" s="42" t="s">
        <v>161</v>
      </c>
      <c r="C33" s="45">
        <v>47.65415549597855</v>
      </c>
      <c r="D33"/>
      <c r="H33" s="42" t="s">
        <v>75</v>
      </c>
      <c r="I33" s="50">
        <v>1999.7074954296161</v>
      </c>
      <c r="J33" s="57">
        <v>33200</v>
      </c>
      <c r="L33" s="42" t="s">
        <v>133</v>
      </c>
      <c r="M33" s="43">
        <v>59</v>
      </c>
      <c r="N33" s="43">
        <v>64</v>
      </c>
      <c r="O33" s="43">
        <v>29</v>
      </c>
      <c r="P33" s="43">
        <v>22</v>
      </c>
      <c r="Q33" s="43">
        <v>174</v>
      </c>
    </row>
    <row r="34" spans="2:17" x14ac:dyDescent="0.3">
      <c r="B34" s="42" t="s">
        <v>162</v>
      </c>
      <c r="C34" s="45">
        <v>63.958686440677965</v>
      </c>
      <c r="D34"/>
      <c r="F34" s="24"/>
      <c r="H34" s="42" t="s">
        <v>96</v>
      </c>
      <c r="I34" s="50">
        <v>1948.0479452054794</v>
      </c>
      <c r="J34" s="57">
        <v>35088</v>
      </c>
      <c r="L34" s="42" t="s">
        <v>84</v>
      </c>
      <c r="M34" s="43">
        <v>54</v>
      </c>
      <c r="N34" s="43">
        <v>70</v>
      </c>
      <c r="O34" s="43">
        <v>29</v>
      </c>
      <c r="P34" s="43">
        <v>19</v>
      </c>
      <c r="Q34" s="43">
        <v>172</v>
      </c>
    </row>
    <row r="35" spans="2:17" x14ac:dyDescent="0.3">
      <c r="B35" s="42" t="s">
        <v>158</v>
      </c>
      <c r="C35" s="45">
        <v>44.068461538461541</v>
      </c>
      <c r="D35"/>
      <c r="H35" s="42" t="s">
        <v>28</v>
      </c>
      <c r="I35" s="50">
        <v>1897.8247232472324</v>
      </c>
      <c r="J35" s="57">
        <v>32007</v>
      </c>
      <c r="L35" s="42" t="s">
        <v>64</v>
      </c>
      <c r="M35" s="43">
        <v>47</v>
      </c>
      <c r="N35" s="43">
        <v>79</v>
      </c>
      <c r="O35" s="43">
        <v>32</v>
      </c>
      <c r="P35" s="43">
        <v>15</v>
      </c>
      <c r="Q35" s="43">
        <v>173</v>
      </c>
    </row>
    <row r="36" spans="2:17" x14ac:dyDescent="0.3">
      <c r="H36" s="42" t="s">
        <v>87</v>
      </c>
      <c r="I36" s="50">
        <v>1970.3905967450271</v>
      </c>
      <c r="J36" s="57">
        <v>32810</v>
      </c>
      <c r="L36" s="42" t="s">
        <v>77</v>
      </c>
      <c r="M36" s="43">
        <v>38</v>
      </c>
      <c r="N36" s="43">
        <v>86</v>
      </c>
      <c r="O36" s="43">
        <v>36</v>
      </c>
      <c r="P36" s="43">
        <v>17</v>
      </c>
      <c r="Q36" s="43">
        <v>177</v>
      </c>
    </row>
    <row r="37" spans="2:17" x14ac:dyDescent="0.3">
      <c r="B37" s="25">
        <f>GETPIVOTDATA("KPI´s_1",$B$31)</f>
        <v>44.068461538461541</v>
      </c>
      <c r="H37" s="42" t="s">
        <v>57</v>
      </c>
      <c r="I37" s="50">
        <v>1963.1385435168738</v>
      </c>
      <c r="J37" s="57">
        <v>33771</v>
      </c>
      <c r="L37" s="42" t="s">
        <v>95</v>
      </c>
      <c r="M37" s="43">
        <v>55</v>
      </c>
      <c r="N37" s="43">
        <v>70</v>
      </c>
      <c r="O37" s="43">
        <v>23</v>
      </c>
      <c r="P37" s="43">
        <v>21</v>
      </c>
      <c r="Q37" s="43">
        <v>169</v>
      </c>
    </row>
    <row r="38" spans="2:17" x14ac:dyDescent="0.3">
      <c r="H38" s="42" t="s">
        <v>39</v>
      </c>
      <c r="I38" s="50">
        <v>1911.7050092764377</v>
      </c>
      <c r="J38" s="57">
        <v>31786</v>
      </c>
      <c r="L38" s="42" t="s">
        <v>185</v>
      </c>
      <c r="M38" s="43">
        <v>253</v>
      </c>
      <c r="N38" s="43">
        <v>369</v>
      </c>
      <c r="O38" s="43">
        <v>149</v>
      </c>
      <c r="P38" s="43">
        <v>94</v>
      </c>
      <c r="Q38" s="43">
        <v>865</v>
      </c>
    </row>
    <row r="39" spans="2:17" x14ac:dyDescent="0.3">
      <c r="H39" s="42" t="s">
        <v>158</v>
      </c>
      <c r="I39" s="50">
        <v>1950.5</v>
      </c>
      <c r="J39" s="57">
        <v>233081</v>
      </c>
      <c r="L39"/>
      <c r="M39"/>
      <c r="N39"/>
      <c r="O39"/>
      <c r="P39"/>
      <c r="Q39"/>
    </row>
    <row r="40" spans="2:17" x14ac:dyDescent="0.3">
      <c r="B40" s="26"/>
      <c r="H40" s="30">
        <f>MAX(I32:I38)</f>
        <v>1999.7074954296161</v>
      </c>
      <c r="I40" s="59"/>
      <c r="L40"/>
      <c r="M40"/>
      <c r="N40"/>
      <c r="O40"/>
      <c r="P40"/>
      <c r="Q40"/>
    </row>
    <row r="41" spans="2:17" x14ac:dyDescent="0.3">
      <c r="H41" s="21" t="str">
        <f>INDEX(H32:H38, MATCH(MAX(I32:I38),I32:I38,0))</f>
        <v>Bi-Weekly</v>
      </c>
      <c r="L41"/>
      <c r="M41"/>
      <c r="N41"/>
      <c r="O41"/>
      <c r="P41"/>
      <c r="Q41"/>
    </row>
    <row r="42" spans="2:17" ht="34" x14ac:dyDescent="0.4">
      <c r="B42" s="62"/>
      <c r="H42" s="31">
        <f>INDEX(J32:J38, MATCH(MAX(I32:I38),I32:I38,0))</f>
        <v>33200</v>
      </c>
    </row>
    <row r="43" spans="2:17" x14ac:dyDescent="0.3">
      <c r="B43" s="51" t="s">
        <v>187</v>
      </c>
      <c r="C43" s="18"/>
    </row>
    <row r="44" spans="2:17" x14ac:dyDescent="0.3">
      <c r="H44" s="51" t="s">
        <v>195</v>
      </c>
      <c r="I44" s="18"/>
      <c r="J44" s="59"/>
    </row>
    <row r="45" spans="2:17" x14ac:dyDescent="0.3">
      <c r="B45" s="44" t="s">
        <v>175</v>
      </c>
      <c r="C45" s="41" t="s">
        <v>176</v>
      </c>
      <c r="G45" s="12">
        <v>16</v>
      </c>
      <c r="H45" s="44" t="s">
        <v>4</v>
      </c>
      <c r="I45" s="41" t="s">
        <v>176</v>
      </c>
    </row>
    <row r="46" spans="2:17" x14ac:dyDescent="0.3">
      <c r="B46" s="42" t="s">
        <v>131</v>
      </c>
      <c r="C46" s="50">
        <v>143</v>
      </c>
      <c r="H46" s="42" t="s">
        <v>74</v>
      </c>
      <c r="I46" s="43">
        <v>612</v>
      </c>
      <c r="J46" s="17"/>
    </row>
    <row r="47" spans="2:17" x14ac:dyDescent="0.3">
      <c r="B47" s="42" t="s">
        <v>132</v>
      </c>
      <c r="C47" s="50">
        <v>161</v>
      </c>
      <c r="H47" s="42" t="s">
        <v>32</v>
      </c>
      <c r="I47" s="43">
        <v>670</v>
      </c>
      <c r="J47" s="17"/>
    </row>
    <row r="48" spans="2:17" x14ac:dyDescent="0.3">
      <c r="B48" s="42" t="s">
        <v>19</v>
      </c>
      <c r="C48" s="50">
        <v>171</v>
      </c>
      <c r="H48" s="42" t="s">
        <v>38</v>
      </c>
      <c r="I48" s="43">
        <v>671</v>
      </c>
      <c r="J48" s="17"/>
    </row>
    <row r="49" spans="2:12" x14ac:dyDescent="0.3">
      <c r="B49" s="42" t="s">
        <v>136</v>
      </c>
      <c r="C49" s="50">
        <v>144</v>
      </c>
      <c r="H49" s="42" t="s">
        <v>85</v>
      </c>
      <c r="I49" s="43">
        <v>636</v>
      </c>
      <c r="J49" s="17"/>
    </row>
    <row r="50" spans="2:12" x14ac:dyDescent="0.3">
      <c r="B50" s="42" t="s">
        <v>61</v>
      </c>
      <c r="C50" s="50">
        <v>161</v>
      </c>
      <c r="H50" s="42" t="s">
        <v>45</v>
      </c>
      <c r="I50" s="43">
        <v>677</v>
      </c>
      <c r="J50" s="17"/>
    </row>
    <row r="51" spans="2:12" x14ac:dyDescent="0.3">
      <c r="B51" s="42" t="s">
        <v>80</v>
      </c>
      <c r="C51" s="50">
        <v>166</v>
      </c>
      <c r="H51" s="42" t="s">
        <v>27</v>
      </c>
      <c r="I51" s="43">
        <v>634</v>
      </c>
      <c r="J51" s="17"/>
    </row>
    <row r="52" spans="2:12" x14ac:dyDescent="0.3">
      <c r="B52" s="42" t="s">
        <v>142</v>
      </c>
      <c r="C52" s="50">
        <v>140</v>
      </c>
      <c r="H52" s="42" t="s">
        <v>158</v>
      </c>
      <c r="I52" s="43">
        <v>3900</v>
      </c>
      <c r="J52" s="17"/>
    </row>
    <row r="53" spans="2:12" x14ac:dyDescent="0.3">
      <c r="B53" s="42" t="s">
        <v>65</v>
      </c>
      <c r="C53" s="50">
        <v>153</v>
      </c>
    </row>
    <row r="54" spans="2:12" x14ac:dyDescent="0.3">
      <c r="B54" s="42" t="s">
        <v>123</v>
      </c>
      <c r="C54" s="50">
        <v>154</v>
      </c>
      <c r="H54" s="28">
        <f>MAX(I46:I51)</f>
        <v>677</v>
      </c>
      <c r="I54" s="29" t="str">
        <f>INDEX(H46:H51,MATCH(MAX(I46:I51),I46:I51,0))</f>
        <v>PayPal</v>
      </c>
    </row>
    <row r="55" spans="2:12" x14ac:dyDescent="0.3">
      <c r="B55" s="42" t="s">
        <v>103</v>
      </c>
      <c r="C55" s="50">
        <v>151</v>
      </c>
    </row>
    <row r="56" spans="2:12" x14ac:dyDescent="0.3">
      <c r="B56" s="42" t="s">
        <v>101</v>
      </c>
      <c r="C56" s="50">
        <v>163</v>
      </c>
    </row>
    <row r="57" spans="2:12" x14ac:dyDescent="0.3">
      <c r="B57" s="42" t="s">
        <v>33</v>
      </c>
      <c r="C57" s="50">
        <v>124</v>
      </c>
    </row>
    <row r="58" spans="2:12" x14ac:dyDescent="0.3">
      <c r="B58" s="42" t="s">
        <v>105</v>
      </c>
      <c r="C58" s="50">
        <v>171</v>
      </c>
      <c r="H58" s="51" t="s">
        <v>196</v>
      </c>
      <c r="I58" s="18"/>
    </row>
    <row r="59" spans="2:12" x14ac:dyDescent="0.3">
      <c r="B59" s="42" t="s">
        <v>94</v>
      </c>
      <c r="C59" s="50">
        <v>171</v>
      </c>
      <c r="G59" s="12">
        <v>17</v>
      </c>
      <c r="H59" s="44" t="s">
        <v>4</v>
      </c>
      <c r="I59" s="41" t="s">
        <v>176</v>
      </c>
      <c r="L59" s="27"/>
    </row>
    <row r="60" spans="2:12" x14ac:dyDescent="0.3">
      <c r="B60" s="42" t="s">
        <v>40</v>
      </c>
      <c r="C60" s="50">
        <v>160</v>
      </c>
      <c r="H60" s="42" t="s">
        <v>69</v>
      </c>
      <c r="I60" s="43">
        <v>627</v>
      </c>
    </row>
    <row r="61" spans="2:12" x14ac:dyDescent="0.3">
      <c r="B61" s="42" t="s">
        <v>118</v>
      </c>
      <c r="C61" s="50">
        <v>157</v>
      </c>
      <c r="H61" s="42" t="s">
        <v>26</v>
      </c>
      <c r="I61" s="43">
        <v>646</v>
      </c>
    </row>
    <row r="62" spans="2:12" x14ac:dyDescent="0.3">
      <c r="B62" s="42" t="s">
        <v>54</v>
      </c>
      <c r="C62" s="50">
        <v>169</v>
      </c>
      <c r="H62" s="42" t="s">
        <v>37</v>
      </c>
      <c r="I62" s="43">
        <v>675</v>
      </c>
    </row>
    <row r="63" spans="2:12" x14ac:dyDescent="0.3">
      <c r="B63" s="42" t="s">
        <v>70</v>
      </c>
      <c r="C63" s="50">
        <v>150</v>
      </c>
      <c r="H63" s="42" t="s">
        <v>44</v>
      </c>
      <c r="I63" s="43">
        <v>648</v>
      </c>
    </row>
    <row r="64" spans="2:12" x14ac:dyDescent="0.3">
      <c r="B64" s="42" t="s">
        <v>58</v>
      </c>
      <c r="C64" s="50">
        <v>157</v>
      </c>
      <c r="H64" s="42" t="s">
        <v>53</v>
      </c>
      <c r="I64" s="43">
        <v>654</v>
      </c>
    </row>
    <row r="65" spans="2:21" x14ac:dyDescent="0.3">
      <c r="B65" s="42" t="s">
        <v>86</v>
      </c>
      <c r="C65" s="50">
        <v>158</v>
      </c>
      <c r="H65" s="42" t="s">
        <v>73</v>
      </c>
      <c r="I65" s="43">
        <v>650</v>
      </c>
    </row>
    <row r="66" spans="2:21" x14ac:dyDescent="0.3">
      <c r="B66" s="42" t="s">
        <v>49</v>
      </c>
      <c r="C66" s="50">
        <v>145</v>
      </c>
      <c r="H66" s="42" t="s">
        <v>158</v>
      </c>
      <c r="I66" s="43">
        <v>3900</v>
      </c>
    </row>
    <row r="67" spans="2:21" x14ac:dyDescent="0.3">
      <c r="B67" s="42" t="s">
        <v>124</v>
      </c>
      <c r="C67" s="50">
        <v>159</v>
      </c>
    </row>
    <row r="68" spans="2:21" x14ac:dyDescent="0.3">
      <c r="B68" s="42" t="s">
        <v>88</v>
      </c>
      <c r="C68" s="50">
        <v>161</v>
      </c>
      <c r="H68" s="28">
        <f>MAX(I60:I65)</f>
        <v>675</v>
      </c>
      <c r="I68" s="29" t="str">
        <f>INDEX(H60:H65,MATCH(MAX(I60:I65),I60:I65,0))</f>
        <v>Free Shipping</v>
      </c>
    </row>
    <row r="69" spans="2:21" x14ac:dyDescent="0.3">
      <c r="B69" s="42" t="s">
        <v>29</v>
      </c>
      <c r="C69" s="50">
        <v>164</v>
      </c>
    </row>
    <row r="70" spans="2:21" x14ac:dyDescent="0.3">
      <c r="B70" s="42" t="s">
        <v>112</v>
      </c>
      <c r="C70" s="50">
        <v>147</v>
      </c>
    </row>
    <row r="71" spans="2:21" x14ac:dyDescent="0.3">
      <c r="B71" s="42" t="s">
        <v>158</v>
      </c>
      <c r="C71" s="50">
        <v>3900</v>
      </c>
    </row>
    <row r="76" spans="2:21" x14ac:dyDescent="0.3">
      <c r="B76" s="15"/>
      <c r="C76" s="32"/>
      <c r="N76" s="14"/>
      <c r="O76" s="14"/>
      <c r="P76" s="14"/>
      <c r="Q76" s="14"/>
      <c r="R76" s="14"/>
      <c r="S76" s="14"/>
      <c r="T76" s="14"/>
      <c r="U76" s="14"/>
    </row>
    <row r="77" spans="2:21" x14ac:dyDescent="0.3">
      <c r="B77" s="33"/>
      <c r="N77" s="14"/>
      <c r="O77" s="14"/>
      <c r="P77" s="14"/>
      <c r="Q77" s="14"/>
      <c r="R77" s="14"/>
      <c r="S77" s="14"/>
      <c r="T77" s="14"/>
      <c r="U77" s="14"/>
    </row>
    <row r="79" spans="2:21" x14ac:dyDescent="0.3">
      <c r="B79" s="14"/>
      <c r="L79" s="14"/>
      <c r="U79" s="14"/>
    </row>
    <row r="80" spans="2:21" x14ac:dyDescent="0.3">
      <c r="B80" s="34" t="s">
        <v>182</v>
      </c>
      <c r="C80" s="35"/>
      <c r="D80" s="35"/>
      <c r="E80" s="35"/>
      <c r="F80" s="61"/>
      <c r="G80" s="61"/>
      <c r="H80" s="51" t="s">
        <v>199</v>
      </c>
      <c r="I80" s="35"/>
      <c r="J80" s="61"/>
      <c r="K80" s="61"/>
      <c r="N80" s="14"/>
    </row>
    <row r="82" spans="2:20" ht="23" x14ac:dyDescent="0.3">
      <c r="B82" s="46" t="s">
        <v>163</v>
      </c>
      <c r="C82" s="47" t="s">
        <v>179</v>
      </c>
      <c r="D82" s="47" t="s">
        <v>180</v>
      </c>
      <c r="E82" s="47" t="s">
        <v>181</v>
      </c>
      <c r="F82" s="36"/>
      <c r="G82" s="36"/>
      <c r="H82" s="41" t="s">
        <v>176</v>
      </c>
    </row>
    <row r="83" spans="2:20" x14ac:dyDescent="0.3">
      <c r="B83" s="48" t="s">
        <v>119</v>
      </c>
      <c r="C83" s="45">
        <v>67.597222222222229</v>
      </c>
      <c r="D83" s="45">
        <v>35.402777777777779</v>
      </c>
      <c r="E83" s="45">
        <v>28.097222222222221</v>
      </c>
      <c r="F83" s="16"/>
      <c r="G83" s="16"/>
      <c r="H83" s="43">
        <v>3900</v>
      </c>
    </row>
    <row r="84" spans="2:20" x14ac:dyDescent="0.3">
      <c r="B84" s="48" t="s">
        <v>137</v>
      </c>
      <c r="C84" s="45">
        <v>66.567567567567565</v>
      </c>
      <c r="D84" s="45">
        <v>34.391891891891895</v>
      </c>
      <c r="E84" s="45">
        <v>27.418918918918919</v>
      </c>
      <c r="F84" s="16"/>
      <c r="G84" s="16"/>
    </row>
    <row r="85" spans="2:20" x14ac:dyDescent="0.3">
      <c r="B85" s="48" t="s">
        <v>116</v>
      </c>
      <c r="C85" s="45">
        <v>66.553846153846152</v>
      </c>
      <c r="D85" s="45">
        <v>34.861538461538458</v>
      </c>
      <c r="E85" s="45">
        <v>28.369230769230768</v>
      </c>
      <c r="F85" s="16"/>
      <c r="G85" s="16"/>
    </row>
    <row r="86" spans="2:20" x14ac:dyDescent="0.3">
      <c r="B86" s="48" t="s">
        <v>63</v>
      </c>
      <c r="C86" s="45">
        <v>63.876543209876544</v>
      </c>
      <c r="D86" s="45">
        <v>32.802469135802468</v>
      </c>
      <c r="E86" s="45">
        <v>23.555555555555557</v>
      </c>
      <c r="F86" s="16"/>
      <c r="G86" s="16"/>
      <c r="H86" s="44" t="s">
        <v>4</v>
      </c>
      <c r="I86" s="41" t="s">
        <v>66</v>
      </c>
      <c r="K86" s="44" t="s">
        <v>4</v>
      </c>
      <c r="L86" s="41" t="s">
        <v>20</v>
      </c>
      <c r="N86" s="44" t="s">
        <v>4</v>
      </c>
      <c r="O86" s="41" t="s">
        <v>41</v>
      </c>
      <c r="Q86" s="44" t="s">
        <v>4</v>
      </c>
      <c r="R86" s="41" t="s">
        <v>62</v>
      </c>
    </row>
    <row r="87" spans="2:20" x14ac:dyDescent="0.3">
      <c r="B87" s="48" t="s">
        <v>106</v>
      </c>
      <c r="C87" s="45">
        <v>63.379310344827587</v>
      </c>
      <c r="D87" s="45">
        <v>32.885057471264368</v>
      </c>
      <c r="E87" s="45">
        <v>26.03448275862069</v>
      </c>
      <c r="F87" s="16"/>
      <c r="G87" s="16"/>
    </row>
    <row r="88" spans="2:20" x14ac:dyDescent="0.3">
      <c r="B88" s="48" t="s">
        <v>186</v>
      </c>
      <c r="C88" s="45">
        <v>65.453825857519789</v>
      </c>
      <c r="D88" s="45">
        <v>33.978891820580472</v>
      </c>
      <c r="E88" s="45">
        <v>26.567282321899736</v>
      </c>
      <c r="F88" s="16"/>
      <c r="G88" s="16"/>
      <c r="H88" s="41" t="s">
        <v>176</v>
      </c>
      <c r="K88" s="41" t="s">
        <v>176</v>
      </c>
      <c r="N88" s="41" t="s">
        <v>176</v>
      </c>
      <c r="Q88" s="41" t="s">
        <v>176</v>
      </c>
    </row>
    <row r="89" spans="2:20" x14ac:dyDescent="0.3">
      <c r="H89" s="43">
        <v>1240</v>
      </c>
      <c r="K89" s="43">
        <v>1737</v>
      </c>
      <c r="N89" s="43">
        <v>599</v>
      </c>
      <c r="P89" s="17"/>
      <c r="Q89" s="43">
        <v>324</v>
      </c>
    </row>
    <row r="91" spans="2:20" x14ac:dyDescent="0.3">
      <c r="H91" s="18">
        <f>GETPIVOTDATA("Customer ID",$H$88)</f>
        <v>1240</v>
      </c>
      <c r="K91" s="18">
        <f>GETPIVOTDATA("Customer ID",$K$88)</f>
        <v>1737</v>
      </c>
      <c r="N91" s="18">
        <f>GETPIVOTDATA("Customer ID",$N$88)</f>
        <v>599</v>
      </c>
      <c r="Q91" s="18">
        <f>GETPIVOTDATA("Customer ID",$Q$88)</f>
        <v>324</v>
      </c>
    </row>
    <row r="92" spans="2:20" ht="23" x14ac:dyDescent="0.3">
      <c r="B92" s="46" t="s">
        <v>163</v>
      </c>
      <c r="C92" s="47" t="s">
        <v>179</v>
      </c>
      <c r="D92" s="47" t="s">
        <v>180</v>
      </c>
      <c r="E92" s="47" t="s">
        <v>181</v>
      </c>
      <c r="F92" s="36"/>
      <c r="G92" s="36"/>
    </row>
    <row r="93" spans="2:20" x14ac:dyDescent="0.3">
      <c r="B93" s="48" t="s">
        <v>138</v>
      </c>
      <c r="C93" s="45">
        <v>54.179487179487182</v>
      </c>
      <c r="D93" s="45">
        <v>34.756410256410255</v>
      </c>
      <c r="E93" s="45">
        <v>24</v>
      </c>
      <c r="F93" s="16"/>
      <c r="G93" s="16"/>
      <c r="H93" s="39">
        <f>H91/GETPIVOTDATA("Customer ID",$H$82)</f>
        <v>0.31794871794871793</v>
      </c>
      <c r="K93" s="39">
        <f>K91/GETPIVOTDATA("Customer ID",$H$82)</f>
        <v>0.44538461538461538</v>
      </c>
      <c r="N93" s="39">
        <f>N91/GETPIVOTDATA("Customer ID",$H$82)</f>
        <v>0.15358974358974359</v>
      </c>
      <c r="Q93" s="40">
        <f>Q91/GETPIVOTDATA("Customer ID",$H$82)</f>
        <v>8.3076923076923076E-2</v>
      </c>
    </row>
    <row r="94" spans="2:20" x14ac:dyDescent="0.3">
      <c r="B94" s="48" t="s">
        <v>78</v>
      </c>
      <c r="C94" s="45">
        <v>55.325581395348834</v>
      </c>
      <c r="D94" s="45">
        <v>33.872093023255815</v>
      </c>
      <c r="E94" s="45">
        <v>24.627906976744185</v>
      </c>
      <c r="F94" s="16"/>
      <c r="G94" s="16"/>
      <c r="H94" s="38">
        <f>1-H93</f>
        <v>0.68205128205128207</v>
      </c>
      <c r="K94" s="38">
        <f>1-K93</f>
        <v>0.55461538461538462</v>
      </c>
      <c r="N94" s="38">
        <f>1-N93</f>
        <v>0.84641025641025647</v>
      </c>
      <c r="Q94" s="32">
        <f>1-Q93</f>
        <v>0.91692307692307695</v>
      </c>
      <c r="T94" s="14"/>
    </row>
    <row r="95" spans="2:20" x14ac:dyDescent="0.3">
      <c r="B95" s="48" t="s">
        <v>110</v>
      </c>
      <c r="C95" s="45">
        <v>54.555555555555557</v>
      </c>
      <c r="D95" s="45">
        <v>34.746031746031747</v>
      </c>
      <c r="E95" s="45">
        <v>23.38095238095238</v>
      </c>
      <c r="F95" s="16"/>
      <c r="G95" s="16"/>
    </row>
    <row r="96" spans="2:20" x14ac:dyDescent="0.3">
      <c r="B96" s="48" t="s">
        <v>21</v>
      </c>
      <c r="C96" s="45">
        <v>55.721518987341774</v>
      </c>
      <c r="D96" s="45">
        <v>34.898734177215189</v>
      </c>
      <c r="E96" s="45">
        <v>26.417721518987342</v>
      </c>
      <c r="F96" s="16"/>
      <c r="G96" s="16"/>
    </row>
    <row r="97" spans="2:24" x14ac:dyDescent="0.3">
      <c r="B97" s="48" t="s">
        <v>127</v>
      </c>
      <c r="C97" s="45">
        <v>55.755813953488371</v>
      </c>
      <c r="D97" s="45">
        <v>33.139534883720927</v>
      </c>
      <c r="E97" s="45">
        <v>26.534883720930232</v>
      </c>
      <c r="F97" s="16"/>
      <c r="G97" s="16"/>
      <c r="W97" s="23"/>
    </row>
    <row r="98" spans="2:24" x14ac:dyDescent="0.3">
      <c r="B98" s="48" t="s">
        <v>185</v>
      </c>
      <c r="C98" s="45">
        <v>55.147959183673471</v>
      </c>
      <c r="D98" s="45">
        <v>34.234693877551024</v>
      </c>
      <c r="E98" s="45">
        <v>25.081632653061224</v>
      </c>
      <c r="F98" s="16"/>
      <c r="G98" s="16"/>
    </row>
    <row r="106" spans="2:24" x14ac:dyDescent="0.3">
      <c r="B106"/>
      <c r="C106"/>
      <c r="D106"/>
      <c r="E106"/>
    </row>
    <row r="107" spans="2:24" ht="23" x14ac:dyDescent="0.3">
      <c r="B107" s="64" t="s">
        <v>163</v>
      </c>
      <c r="C107" s="64" t="s">
        <v>206</v>
      </c>
      <c r="D107" s="69" t="s">
        <v>163</v>
      </c>
      <c r="E107" s="69" t="s">
        <v>207</v>
      </c>
    </row>
    <row r="108" spans="2:24" x14ac:dyDescent="0.3">
      <c r="B108" s="65" t="s">
        <v>200</v>
      </c>
      <c r="C108" s="66">
        <v>68</v>
      </c>
      <c r="D108" s="70" t="s">
        <v>138</v>
      </c>
      <c r="E108" s="71">
        <v>54.179487179487182</v>
      </c>
      <c r="W108" s="37"/>
      <c r="X108" s="16"/>
    </row>
    <row r="109" spans="2:24" x14ac:dyDescent="0.3">
      <c r="B109" s="65" t="s">
        <v>201</v>
      </c>
      <c r="C109" s="66">
        <v>67</v>
      </c>
      <c r="D109" s="70" t="s">
        <v>78</v>
      </c>
      <c r="E109" s="71">
        <v>55.325581395348834</v>
      </c>
      <c r="W109" s="37"/>
      <c r="X109" s="16"/>
    </row>
    <row r="110" spans="2:24" x14ac:dyDescent="0.3">
      <c r="B110" s="65" t="s">
        <v>202</v>
      </c>
      <c r="C110" s="66">
        <v>67</v>
      </c>
      <c r="D110" s="70" t="s">
        <v>110</v>
      </c>
      <c r="E110" s="71">
        <v>54.555555555555557</v>
      </c>
      <c r="W110" s="37"/>
      <c r="X110" s="16"/>
    </row>
    <row r="111" spans="2:24" x14ac:dyDescent="0.3">
      <c r="B111" s="65" t="s">
        <v>203</v>
      </c>
      <c r="C111" s="66">
        <v>64</v>
      </c>
      <c r="D111" s="70" t="s">
        <v>21</v>
      </c>
      <c r="E111" s="71">
        <v>55.721518987341774</v>
      </c>
      <c r="W111" s="37"/>
      <c r="X111" s="16"/>
    </row>
    <row r="112" spans="2:24" x14ac:dyDescent="0.3">
      <c r="B112" s="65" t="s">
        <v>204</v>
      </c>
      <c r="C112" s="66">
        <v>63</v>
      </c>
      <c r="D112" s="70" t="s">
        <v>127</v>
      </c>
      <c r="E112" s="71">
        <v>55.755813953488371</v>
      </c>
    </row>
    <row r="113" spans="2:27" x14ac:dyDescent="0.3">
      <c r="B113" s="67" t="s">
        <v>205</v>
      </c>
      <c r="C113" s="68">
        <v>65</v>
      </c>
      <c r="D113" s="72" t="s">
        <v>185</v>
      </c>
      <c r="E113" s="73">
        <v>55.147959183673471</v>
      </c>
      <c r="AA113" s="14"/>
    </row>
    <row r="120" spans="2:27" x14ac:dyDescent="0.3">
      <c r="V120" s="14"/>
    </row>
    <row r="124" spans="2:27" x14ac:dyDescent="0.3">
      <c r="W124" s="14"/>
    </row>
  </sheetData>
  <pageMargins left="0.7" right="0.7" top="0.75" bottom="0.75" header="0.3" footer="0.3"/>
  <pageSetup paperSize="9" orientation="portrait" verticalDpi="0" r:id="rId19"/>
  <drawing r:id="rId20"/>
  <extLst>
    <ext xmlns:x14="http://schemas.microsoft.com/office/spreadsheetml/2009/9/main" uri="{A8765BA9-456A-4dab-B4F3-ACF838C121DE}">
      <x14:slicerList>
        <x14:slicer r:id="rId21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88A2A-9C7D-BD49-83C8-15B2E028B1BD}">
  <sheetPr codeName="Hoja7"/>
  <dimension ref="AD17:AF43"/>
  <sheetViews>
    <sheetView showGridLines="0" view="pageBreakPreview" zoomScale="50" zoomScaleNormal="50" zoomScaleSheetLayoutView="50" workbookViewId="0">
      <selection activeCell="AG43" sqref="AG43"/>
    </sheetView>
  </sheetViews>
  <sheetFormatPr baseColWidth="10" defaultRowHeight="16" x14ac:dyDescent="0.2"/>
  <sheetData>
    <row r="17" spans="32:32" x14ac:dyDescent="0.2">
      <c r="AF17" s="74"/>
    </row>
    <row r="18" spans="32:32" x14ac:dyDescent="0.2">
      <c r="AF18" s="7"/>
    </row>
    <row r="19" spans="32:32" x14ac:dyDescent="0.2">
      <c r="AF19" s="7"/>
    </row>
    <row r="20" spans="32:32" x14ac:dyDescent="0.2">
      <c r="AF20" s="7"/>
    </row>
    <row r="21" spans="32:32" x14ac:dyDescent="0.2">
      <c r="AF21" s="7"/>
    </row>
    <row r="35" spans="30:30" ht="37" x14ac:dyDescent="0.45">
      <c r="AD35" s="11"/>
    </row>
    <row r="36" spans="30:30" ht="37" x14ac:dyDescent="0.45">
      <c r="AD36" s="11"/>
    </row>
    <row r="37" spans="30:30" ht="37" x14ac:dyDescent="0.45">
      <c r="AD37" s="11"/>
    </row>
    <row r="38" spans="30:30" ht="37" x14ac:dyDescent="0.45">
      <c r="AD38" s="11"/>
    </row>
    <row r="39" spans="30:30" ht="37" x14ac:dyDescent="0.45">
      <c r="AD39" s="11"/>
    </row>
    <row r="43" spans="30:30" ht="29" x14ac:dyDescent="0.35">
      <c r="AD43" s="10"/>
    </row>
  </sheetData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Revenue1">
                <anchor moveWithCells="1" sizeWithCells="1">
                  <from>
                    <xdr:col>19</xdr:col>
                    <xdr:colOff>495300</xdr:colOff>
                    <xdr:row>14</xdr:row>
                    <xdr:rowOff>88900</xdr:rowOff>
                  </from>
                  <to>
                    <xdr:col>21</xdr:col>
                    <xdr:colOff>63500</xdr:colOff>
                    <xdr:row>16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PURCHASE">
                <anchor moveWithCells="1" sizeWithCells="1">
                  <from>
                    <xdr:col>17</xdr:col>
                    <xdr:colOff>774700</xdr:colOff>
                    <xdr:row>14</xdr:row>
                    <xdr:rowOff>76200</xdr:rowOff>
                  </from>
                  <to>
                    <xdr:col>19</xdr:col>
                    <xdr:colOff>342900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DC574EE-0B3C-A042-919C-92E0217FD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</vt:i4>
      </vt:variant>
    </vt:vector>
  </HeadingPairs>
  <TitlesOfParts>
    <vt:vector size="7" baseType="lpstr">
      <vt:lpstr>shopping_behavior_updated</vt:lpstr>
      <vt:lpstr>Verifications</vt:lpstr>
      <vt:lpstr>Outliers</vt:lpstr>
      <vt:lpstr>Exploratory_Analysis</vt:lpstr>
      <vt:lpstr>Dashboard</vt:lpstr>
      <vt:lpstr>Dashboard!Área_de_impresión</vt:lpstr>
      <vt:lpstr>Exploratory_Analysis!Área_de_impresión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DAYANA VALDES</dc:creator>
  <cp:keywords/>
  <dc:description/>
  <cp:lastModifiedBy>DAYS VM</cp:lastModifiedBy>
  <cp:lastPrinted>2025-11-02T21:22:44Z</cp:lastPrinted>
  <dcterms:created xsi:type="dcterms:W3CDTF">2025-09-21T19:58:32Z</dcterms:created>
  <dcterms:modified xsi:type="dcterms:W3CDTF">2025-11-02T22:08:24Z</dcterms:modified>
  <cp:category/>
</cp:coreProperties>
</file>