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_Work★\01_Polaris office\10_Template\Windows\Template-최종\02_sheet\"/>
    </mc:Choice>
  </mc:AlternateContent>
  <bookViews>
    <workbookView xWindow="360" yWindow="75" windowWidth="17235" windowHeight="10530"/>
  </bookViews>
  <sheets>
    <sheet name="Amortization" sheetId="2" r:id="rId1"/>
  </sheets>
  <definedNames>
    <definedName name="_xlnm.Print_Area" localSheetId="0">Amortization!$A$1:$H$43</definedName>
  </definedNames>
  <calcPr calcId="152511"/>
</workbook>
</file>

<file path=xl/calcChain.xml><?xml version="1.0" encoding="utf-8"?>
<calcChain xmlns="http://schemas.openxmlformats.org/spreadsheetml/2006/main">
  <c r="G14" i="2" l="1"/>
  <c r="E15" i="2" s="1"/>
  <c r="B15" i="2" l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D8" i="2"/>
  <c r="D15" i="2" l="1"/>
  <c r="D42" i="2"/>
  <c r="D39" i="2"/>
  <c r="D37" i="2"/>
  <c r="D40" i="2"/>
  <c r="D36" i="2"/>
  <c r="D41" i="2"/>
  <c r="D38" i="2"/>
  <c r="B35" i="2"/>
  <c r="B36" i="2" s="1"/>
  <c r="B37" i="2" s="1"/>
  <c r="B38" i="2" s="1"/>
  <c r="B39" i="2" s="1"/>
  <c r="B40" i="2" s="1"/>
  <c r="B41" i="2" s="1"/>
  <c r="B42" i="2" s="1"/>
  <c r="D35" i="2"/>
  <c r="D30" i="2"/>
  <c r="D31" i="2"/>
  <c r="D20" i="2"/>
  <c r="D22" i="2"/>
  <c r="D23" i="2"/>
  <c r="D28" i="2"/>
  <c r="D21" i="2"/>
  <c r="D29" i="2"/>
  <c r="D18" i="2"/>
  <c r="D26" i="2"/>
  <c r="D34" i="2"/>
  <c r="D17" i="2"/>
  <c r="D25" i="2"/>
  <c r="D33" i="2"/>
  <c r="D10" i="2"/>
  <c r="D9" i="2" s="1"/>
  <c r="D19" i="2"/>
  <c r="D27" i="2"/>
  <c r="D16" i="2"/>
  <c r="D24" i="2"/>
  <c r="D32" i="2"/>
  <c r="F15" i="2" l="1"/>
  <c r="G15" i="2" s="1"/>
  <c r="D43" i="2"/>
  <c r="E16" i="2" l="1"/>
  <c r="F16" i="2" l="1"/>
  <c r="G16" i="2" s="1"/>
  <c r="E17" i="2" s="1"/>
  <c r="F17" i="2" l="1"/>
  <c r="G17" i="2" l="1"/>
  <c r="E18" i="2" l="1"/>
  <c r="F18" i="2" l="1"/>
  <c r="G18" i="2" l="1"/>
  <c r="E19" i="2" l="1"/>
  <c r="F19" i="2" s="1"/>
  <c r="G19" i="2" s="1"/>
  <c r="E20" i="2" l="1"/>
  <c r="F20" i="2" s="1"/>
  <c r="G20" i="2" s="1"/>
  <c r="E21" i="2" l="1"/>
  <c r="F21" i="2" s="1"/>
  <c r="G21" i="2" s="1"/>
  <c r="E22" i="2" l="1"/>
  <c r="F22" i="2" s="1"/>
  <c r="G22" i="2" s="1"/>
  <c r="E23" i="2" l="1"/>
  <c r="F23" i="2" s="1"/>
  <c r="G23" i="2" s="1"/>
  <c r="E24" i="2" l="1"/>
  <c r="F24" i="2" s="1"/>
  <c r="G24" i="2" s="1"/>
  <c r="E25" i="2" l="1"/>
  <c r="F25" i="2" s="1"/>
  <c r="G25" i="2" s="1"/>
  <c r="E26" i="2" l="1"/>
  <c r="F26" i="2" s="1"/>
  <c r="G26" i="2" s="1"/>
  <c r="E27" i="2" l="1"/>
  <c r="F27" i="2" s="1"/>
  <c r="G27" i="2" s="1"/>
  <c r="E28" i="2" l="1"/>
  <c r="F28" i="2" s="1"/>
  <c r="G28" i="2" s="1"/>
  <c r="E29" i="2" l="1"/>
  <c r="F29" i="2" s="1"/>
  <c r="G29" i="2" s="1"/>
  <c r="E30" i="2" l="1"/>
  <c r="F30" i="2" s="1"/>
  <c r="G30" i="2" s="1"/>
  <c r="E31" i="2" l="1"/>
  <c r="F31" i="2" s="1"/>
  <c r="G31" i="2" s="1"/>
  <c r="E32" i="2" l="1"/>
  <c r="F32" i="2" s="1"/>
  <c r="G32" i="2" s="1"/>
  <c r="E33" i="2" l="1"/>
  <c r="F33" i="2" s="1"/>
  <c r="G33" i="2" s="1"/>
  <c r="E34" i="2" l="1"/>
  <c r="F34" i="2" s="1"/>
  <c r="G34" i="2" s="1"/>
  <c r="E35" i="2" l="1"/>
  <c r="F35" i="2" s="1"/>
  <c r="G35" i="2" s="1"/>
  <c r="E36" i="2" s="1"/>
  <c r="F36" i="2" s="1"/>
  <c r="G36" i="2" s="1"/>
  <c r="E37" i="2" s="1"/>
  <c r="F37" i="2" s="1"/>
  <c r="G37" i="2" s="1"/>
  <c r="E38" i="2" l="1"/>
  <c r="F38" i="2" s="1"/>
  <c r="G38" i="2"/>
  <c r="E39" i="2" s="1"/>
  <c r="F39" i="2" s="1"/>
  <c r="G39" i="2" s="1"/>
  <c r="E40" i="2" s="1"/>
  <c r="F40" i="2" s="1"/>
  <c r="G40" i="2" s="1"/>
  <c r="E41" i="2" l="1"/>
  <c r="F41" i="2" l="1"/>
  <c r="G41" i="2" l="1"/>
  <c r="E42" i="2" l="1"/>
  <c r="F42" i="2" s="1"/>
  <c r="G42" i="2" s="1"/>
  <c r="E43" i="2"/>
  <c r="F43" i="2" l="1"/>
</calcChain>
</file>

<file path=xl/sharedStrings.xml><?xml version="1.0" encoding="utf-8"?>
<sst xmlns="http://schemas.openxmlformats.org/spreadsheetml/2006/main" count="15" uniqueCount="15">
  <si>
    <t>No.</t>
    <phoneticPr fontId="5" type="noConversion"/>
  </si>
  <si>
    <t>Interest</t>
    <phoneticPr fontId="5" type="noConversion"/>
  </si>
  <si>
    <t>Principal</t>
    <phoneticPr fontId="5" type="noConversion"/>
  </si>
  <si>
    <t>Payment Date</t>
    <phoneticPr fontId="5" type="noConversion"/>
  </si>
  <si>
    <t>Payment Due</t>
    <phoneticPr fontId="5" type="noConversion"/>
  </si>
  <si>
    <t>Loan Amortization Calculator</t>
    <phoneticPr fontId="5" type="noConversion"/>
  </si>
  <si>
    <t>Ending Balance</t>
    <phoneticPr fontId="5" type="noConversion"/>
  </si>
  <si>
    <t>Total</t>
    <phoneticPr fontId="5" type="noConversion"/>
  </si>
  <si>
    <t>LOAN AMOUNT</t>
    <phoneticPr fontId="5" type="noConversion"/>
  </si>
  <si>
    <t>ANNUAL INTEREST RATE</t>
    <phoneticPr fontId="5" type="noConversion"/>
  </si>
  <si>
    <t>TERM OF LOAN IN MONTH</t>
    <phoneticPr fontId="5" type="noConversion"/>
  </si>
  <si>
    <t>FIRST PAYMENT DATE</t>
    <phoneticPr fontId="5" type="noConversion"/>
  </si>
  <si>
    <t>MONTHLY PAYMENT</t>
    <phoneticPr fontId="5" type="noConversion"/>
  </si>
  <si>
    <t>TOTAL INTEREST</t>
    <phoneticPr fontId="5" type="noConversion"/>
  </si>
  <si>
    <t>TOTAL PAYMENTS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</si>
</sst>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176" formatCode="_(&quot;$&quot;* #,##0.00_);_(&quot;$&quot;* \(#,##0.00\);_(&quot;$&quot;* &quot;-&quot;??_);_(@_)"/>
    <numFmt numFmtId="177" formatCode="_-[$$-409]* #,##0.00_ ;_-[$$-409]* \-#,##0.00\ ;_-[$$-409]* &quot;-&quot;??_ ;_-@_ "/>
    <numFmt numFmtId="178" formatCode="0.0%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25"/>
      <color theme="0"/>
      <name val="Arial"/>
      <family val="2"/>
    </font>
    <font>
      <b/>
      <sz val="30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theme="8" tint="-0.249977111117893"/>
      <name val="Arial"/>
      <family val="2"/>
    </font>
    <font>
      <sz val="13"/>
      <color theme="1"/>
      <name val="Arial"/>
      <family val="2"/>
    </font>
    <font>
      <sz val="10"/>
      <color theme="1" tint="0.249977111117893"/>
      <name val="Tahoma"/>
      <family val="2"/>
    </font>
    <font>
      <b/>
      <sz val="10"/>
      <color rgb="FF5C2C04"/>
      <name val="Tahoma"/>
      <family val="2"/>
    </font>
    <font>
      <b/>
      <sz val="12"/>
      <color rgb="FF003366"/>
      <name val="Tahoma"/>
      <family val="2"/>
    </font>
    <font>
      <b/>
      <sz val="10"/>
      <color theme="0"/>
      <name val="Tahoma"/>
      <family val="2"/>
    </font>
    <font>
      <b/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4EDF0"/>
        <bgColor indexed="64"/>
      </patternFill>
    </fill>
    <fill>
      <patternFill patternType="solid">
        <fgColor rgb="FF6EC4CC"/>
        <bgColor indexed="64"/>
      </patternFill>
    </fill>
    <fill>
      <patternFill patternType="lightUp">
        <fgColor rgb="FF41A6B1"/>
        <bgColor rgb="FF50B5C0"/>
      </patternFill>
    </fill>
    <fill>
      <patternFill patternType="lightUp">
        <fgColor rgb="FF34848C"/>
        <bgColor rgb="FF43ACB7"/>
      </patternFill>
    </fill>
    <fill>
      <patternFill patternType="lightUp">
        <fgColor rgb="FF3B959F"/>
        <bgColor rgb="FF43ACB7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/>
      <top/>
      <bottom style="medium">
        <color rgb="FF5CBAC4"/>
      </bottom>
      <diagonal/>
    </border>
    <border>
      <left/>
      <right/>
      <top style="medium">
        <color rgb="FF50B5C0"/>
      </top>
      <bottom/>
      <diagonal/>
    </border>
  </borders>
  <cellStyleXfs count="7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/>
    <xf numFmtId="17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1">
    <xf numFmtId="0" fontId="0" fillId="0" borderId="0" xfId="0">
      <alignment vertical="center"/>
    </xf>
    <xf numFmtId="0" fontId="8" fillId="2" borderId="0" xfId="0" applyFont="1" applyFill="1">
      <alignment vertical="center"/>
    </xf>
    <xf numFmtId="0" fontId="8" fillId="3" borderId="0" xfId="0" applyFont="1" applyFill="1" applyBorder="1">
      <alignment vertical="center"/>
    </xf>
    <xf numFmtId="0" fontId="12" fillId="3" borderId="2" xfId="0" applyFont="1" applyFill="1" applyBorder="1" applyAlignment="1">
      <alignment horizontal="center" vertical="center"/>
    </xf>
    <xf numFmtId="0" fontId="13" fillId="2" borderId="0" xfId="0" applyFont="1" applyFill="1">
      <alignment vertical="center"/>
    </xf>
    <xf numFmtId="0" fontId="14" fillId="3" borderId="0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177" fontId="14" fillId="3" borderId="1" xfId="0" applyNumberFormat="1" applyFont="1" applyFill="1" applyBorder="1">
      <alignment vertical="center"/>
    </xf>
    <xf numFmtId="177" fontId="15" fillId="0" borderId="1" xfId="0" applyNumberFormat="1" applyFont="1" applyFill="1" applyBorder="1">
      <alignment vertical="center"/>
    </xf>
    <xf numFmtId="0" fontId="14" fillId="2" borderId="0" xfId="0" applyFont="1" applyFill="1" applyBorder="1" applyAlignment="1">
      <alignment horizontal="center" vertical="center"/>
    </xf>
    <xf numFmtId="14" fontId="14" fillId="2" borderId="1" xfId="0" applyNumberFormat="1" applyFont="1" applyFill="1" applyBorder="1" applyAlignment="1">
      <alignment horizontal="center" vertical="center"/>
    </xf>
    <xf numFmtId="177" fontId="14" fillId="2" borderId="1" xfId="0" applyNumberFormat="1" applyFont="1" applyFill="1" applyBorder="1">
      <alignment vertical="center"/>
    </xf>
    <xf numFmtId="177" fontId="15" fillId="2" borderId="1" xfId="0" applyNumberFormat="1" applyFont="1" applyFill="1" applyBorder="1">
      <alignment vertical="center"/>
    </xf>
    <xf numFmtId="14" fontId="14" fillId="3" borderId="1" xfId="0" applyNumberFormat="1" applyFont="1" applyFill="1" applyBorder="1" applyAlignment="1">
      <alignment horizontal="center" vertical="center"/>
    </xf>
    <xf numFmtId="0" fontId="6" fillId="5" borderId="0" xfId="2" applyFont="1" applyFill="1" applyBorder="1" applyAlignment="1" applyProtection="1">
      <alignment vertical="center"/>
    </xf>
    <xf numFmtId="0" fontId="8" fillId="5" borderId="0" xfId="0" applyFont="1" applyFill="1" applyBorder="1">
      <alignment vertical="center"/>
    </xf>
    <xf numFmtId="0" fontId="9" fillId="5" borderId="0" xfId="0" applyFont="1" applyFill="1" applyBorder="1">
      <alignment vertical="center"/>
    </xf>
    <xf numFmtId="0" fontId="10" fillId="5" borderId="0" xfId="0" applyFont="1" applyFill="1" applyBorder="1">
      <alignment vertical="center"/>
    </xf>
    <xf numFmtId="0" fontId="11" fillId="5" borderId="0" xfId="0" applyFont="1" applyFill="1" applyBorder="1" applyAlignment="1">
      <alignment horizontal="right" vertical="center"/>
    </xf>
    <xf numFmtId="177" fontId="8" fillId="5" borderId="0" xfId="1" applyNumberFormat="1" applyFont="1" applyFill="1" applyBorder="1">
      <alignment vertical="center"/>
    </xf>
    <xf numFmtId="177" fontId="17" fillId="6" borderId="0" xfId="0" applyNumberFormat="1" applyFont="1" applyFill="1" applyBorder="1">
      <alignment vertical="center"/>
    </xf>
    <xf numFmtId="0" fontId="17" fillId="6" borderId="0" xfId="0" applyFont="1" applyFill="1" applyBorder="1">
      <alignment vertical="center"/>
    </xf>
    <xf numFmtId="177" fontId="17" fillId="6" borderId="0" xfId="1" applyNumberFormat="1" applyFont="1" applyFill="1" applyBorder="1">
      <alignment vertical="center"/>
    </xf>
    <xf numFmtId="178" fontId="17" fillId="7" borderId="0" xfId="0" applyNumberFormat="1" applyFont="1" applyFill="1" applyBorder="1">
      <alignment vertical="center"/>
    </xf>
    <xf numFmtId="0" fontId="18" fillId="5" borderId="0" xfId="0" applyFont="1" applyFill="1" applyBorder="1" applyAlignment="1">
      <alignment horizontal="right" vertical="center" indent="1"/>
    </xf>
    <xf numFmtId="14" fontId="17" fillId="7" borderId="0" xfId="0" applyNumberFormat="1" applyFont="1" applyFill="1" applyBorder="1">
      <alignment vertical="center"/>
    </xf>
    <xf numFmtId="177" fontId="17" fillId="8" borderId="0" xfId="1" applyNumberFormat="1" applyFont="1" applyFill="1" applyBorder="1">
      <alignment vertical="center"/>
    </xf>
    <xf numFmtId="0" fontId="8" fillId="2" borderId="0" xfId="0" applyFont="1" applyFill="1" applyBorder="1">
      <alignment vertical="center"/>
    </xf>
    <xf numFmtId="177" fontId="16" fillId="4" borderId="3" xfId="0" applyNumberFormat="1" applyFont="1" applyFill="1" applyBorder="1">
      <alignment vertical="center"/>
    </xf>
    <xf numFmtId="0" fontId="16" fillId="4" borderId="3" xfId="0" applyFont="1" applyFill="1" applyBorder="1" applyAlignment="1">
      <alignment horizontal="center" vertical="center"/>
    </xf>
    <xf numFmtId="0" fontId="7" fillId="5" borderId="0" xfId="2" applyFont="1" applyFill="1" applyBorder="1" applyAlignment="1" applyProtection="1">
      <alignment horizontal="center" vertical="center"/>
    </xf>
  </cellXfs>
  <cellStyles count="7">
    <cellStyle name="백분율 2" xfId="4"/>
    <cellStyle name="백분율 3" xfId="6"/>
    <cellStyle name="통화 [0]" xfId="1" builtinId="7"/>
    <cellStyle name="통화 2" xfId="3"/>
    <cellStyle name="통화 3" xfId="5"/>
    <cellStyle name="표준" xfId="0" builtinId="0"/>
    <cellStyle name="표준 2" xfId="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50B5C0"/>
      <color rgb="FF40A4AE"/>
      <color rgb="FF43ACB7"/>
      <color rgb="FF3B959F"/>
      <color rgb="FF34848C"/>
      <color rgb="FFCCFF66"/>
      <color rgb="FF66FFFF"/>
      <color rgb="FFFFA037"/>
      <color rgb="FF6EC4CC"/>
      <color rgb="FF41A6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Interest</c:v>
          </c:tx>
          <c:spPr>
            <a:ln>
              <a:solidFill>
                <a:srgbClr val="66FFFF"/>
              </a:solidFill>
            </a:ln>
          </c:spPr>
          <c:marker>
            <c:symbol val="none"/>
          </c:marker>
          <c:val>
            <c:numRef>
              <c:f>Amortization!$E$15:$E$42</c:f>
              <c:numCache>
                <c:formatCode>_-[$$-409]* #,##0.00_ ;_-[$$-409]* \-#,##0.00\ ;_-[$$-409]* "-"??_ ;_-@_ </c:formatCode>
                <c:ptCount val="28"/>
                <c:pt idx="0">
                  <c:v>1558.3333333333333</c:v>
                </c:pt>
                <c:pt idx="1">
                  <c:v>1525.7311534507344</c:v>
                </c:pt>
                <c:pt idx="2">
                  <c:v>1492.6209229316319</c:v>
                </c:pt>
                <c:pt idx="3">
                  <c:v>1458.9947246536065</c:v>
                </c:pt>
                <c:pt idx="4">
                  <c:v>1424.8445181190818</c:v>
                </c:pt>
                <c:pt idx="5">
                  <c:v>1390.1621375327275</c:v>
                </c:pt>
                <c:pt idx="6">
                  <c:v>1354.9392898489025</c:v>
                </c:pt>
                <c:pt idx="7">
                  <c:v>1319.1675527886712</c:v>
                </c:pt>
                <c:pt idx="8">
                  <c:v>1282.838372825918</c:v>
                </c:pt>
                <c:pt idx="9">
                  <c:v>1245.9430631420789</c:v>
                </c:pt>
                <c:pt idx="10">
                  <c:v>1208.4728015489998</c:v>
                </c:pt>
                <c:pt idx="11">
                  <c:v>1170.4186283794284</c:v>
                </c:pt>
                <c:pt idx="12">
                  <c:v>1131.7714443446312</c:v>
                </c:pt>
                <c:pt idx="13">
                  <c:v>1092.522008358625</c:v>
                </c:pt>
                <c:pt idx="14">
                  <c:v>1052.6609353285037</c:v>
                </c:pt>
                <c:pt idx="15">
                  <c:v>1012.1786939103295</c:v>
                </c:pt>
                <c:pt idx="16">
                  <c:v>971.06560423005556</c:v>
                </c:pt>
                <c:pt idx="17">
                  <c:v>929.31183556893063</c:v>
                </c:pt>
                <c:pt idx="18">
                  <c:v>886.90740401283654</c:v>
                </c:pt>
                <c:pt idx="19">
                  <c:v>843.84217006499318</c:v>
                </c:pt>
                <c:pt idx="20">
                  <c:v>800.10583622146271</c:v>
                </c:pt>
                <c:pt idx="21">
                  <c:v>755.6879445088706</c:v>
                </c:pt>
                <c:pt idx="22">
                  <c:v>710.57787398375729</c:v>
                </c:pt>
                <c:pt idx="23">
                  <c:v>664.76483819296084</c:v>
                </c:pt>
                <c:pt idx="24">
                  <c:v>618.23788259442449</c:v>
                </c:pt>
                <c:pt idx="25">
                  <c:v>570.98588193781109</c:v>
                </c:pt>
                <c:pt idx="26">
                  <c:v>522.99753760429871</c:v>
                </c:pt>
                <c:pt idx="27">
                  <c:v>474.26137490492238</c:v>
                </c:pt>
              </c:numCache>
            </c:numRef>
          </c:val>
          <c:smooth val="0"/>
        </c:ser>
        <c:ser>
          <c:idx val="1"/>
          <c:order val="1"/>
          <c:tx>
            <c:v>Principal</c:v>
          </c:tx>
          <c:spPr>
            <a:ln>
              <a:solidFill>
                <a:srgbClr val="CCFF66"/>
              </a:solidFill>
            </a:ln>
          </c:spPr>
          <c:marker>
            <c:symbol val="none"/>
          </c:marker>
          <c:val>
            <c:numRef>
              <c:f>Amortization!$F$15:$F$42</c:f>
              <c:numCache>
                <c:formatCode>_-[$$-409]* #,##0.00_ ;_-[$$-409]* \-#,##0.00\ ;_-[$$-409]* "-"??_ ;_-@_ </c:formatCode>
                <c:ptCount val="28"/>
                <c:pt idx="0">
                  <c:v>2092.1184951400319</c:v>
                </c:pt>
                <c:pt idx="1">
                  <c:v>2124.7206750226305</c:v>
                </c:pt>
                <c:pt idx="2">
                  <c:v>2157.830905541733</c:v>
                </c:pt>
                <c:pt idx="3">
                  <c:v>2191.4571038197582</c:v>
                </c:pt>
                <c:pt idx="4">
                  <c:v>2225.6073103542831</c:v>
                </c:pt>
                <c:pt idx="5">
                  <c:v>2260.2896909406372</c:v>
                </c:pt>
                <c:pt idx="6">
                  <c:v>2295.5125386244626</c:v>
                </c:pt>
                <c:pt idx="7">
                  <c:v>2331.284275684694</c:v>
                </c:pt>
                <c:pt idx="8">
                  <c:v>2367.6134556474472</c:v>
                </c:pt>
                <c:pt idx="9">
                  <c:v>2404.5087653312858</c:v>
                </c:pt>
                <c:pt idx="10">
                  <c:v>2441.9790269243649</c:v>
                </c:pt>
                <c:pt idx="11">
                  <c:v>2480.0332000939366</c:v>
                </c:pt>
                <c:pt idx="12">
                  <c:v>2518.6803841287337</c:v>
                </c:pt>
                <c:pt idx="13">
                  <c:v>2557.9298201147399</c:v>
                </c:pt>
                <c:pt idx="14">
                  <c:v>2597.790893144861</c:v>
                </c:pt>
                <c:pt idx="15">
                  <c:v>2638.2731345630355</c:v>
                </c:pt>
                <c:pt idx="16">
                  <c:v>2679.3862242433092</c:v>
                </c:pt>
                <c:pt idx="17">
                  <c:v>2721.1399929044342</c:v>
                </c:pt>
                <c:pt idx="18">
                  <c:v>2763.5444244605283</c:v>
                </c:pt>
                <c:pt idx="19">
                  <c:v>2806.6096584083716</c:v>
                </c:pt>
                <c:pt idx="20">
                  <c:v>2850.3459922519023</c:v>
                </c:pt>
                <c:pt idx="21">
                  <c:v>2894.7638839644942</c:v>
                </c:pt>
                <c:pt idx="22">
                  <c:v>2939.8739544896075</c:v>
                </c:pt>
                <c:pt idx="23">
                  <c:v>2985.6869902804042</c:v>
                </c:pt>
                <c:pt idx="24">
                  <c:v>3032.2139458789406</c:v>
                </c:pt>
                <c:pt idx="25">
                  <c:v>3079.4659465355539</c:v>
                </c:pt>
                <c:pt idx="26">
                  <c:v>3127.4542908690664</c:v>
                </c:pt>
                <c:pt idx="27">
                  <c:v>3176.1904535684425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186112"/>
        <c:axId val="-214188832"/>
      </c:lineChart>
      <c:catAx>
        <c:axId val="-21418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>
            <a:solidFill>
              <a:schemeClr val="bg1">
                <a:alpha val="70000"/>
              </a:schemeClr>
            </a:solidFill>
          </a:ln>
        </c:spPr>
        <c:txPr>
          <a:bodyPr/>
          <a:lstStyle/>
          <a:p>
            <a:pPr>
              <a:defRPr b="1">
                <a:solidFill>
                  <a:schemeClr val="bg1"/>
                </a:solidFill>
              </a:defRPr>
            </a:pPr>
            <a:endParaRPr lang="ko-KR"/>
          </a:p>
        </c:txPr>
        <c:crossAx val="-214188832"/>
        <c:crosses val="autoZero"/>
        <c:auto val="1"/>
        <c:lblAlgn val="ctr"/>
        <c:lblOffset val="100"/>
        <c:noMultiLvlLbl val="0"/>
      </c:catAx>
      <c:valAx>
        <c:axId val="-21418883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alpha val="25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alpha val="30000"/>
                </a:schemeClr>
              </a:solidFill>
            </a:ln>
          </c:spPr>
        </c:min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ln w="19050">
            <a:solidFill>
              <a:schemeClr val="bg1">
                <a:alpha val="70000"/>
              </a:schemeClr>
            </a:solidFill>
          </a:ln>
        </c:spPr>
        <c:txPr>
          <a:bodyPr/>
          <a:lstStyle/>
          <a:p>
            <a:pPr>
              <a:defRPr b="1">
                <a:solidFill>
                  <a:schemeClr val="bg1"/>
                </a:solidFill>
              </a:defRPr>
            </a:pPr>
            <a:endParaRPr lang="ko-KR"/>
          </a:p>
        </c:txPr>
        <c:crossAx val="-214186112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layout/>
      <c:overlay val="0"/>
      <c:txPr>
        <a:bodyPr/>
        <a:lstStyle/>
        <a:p>
          <a:pPr>
            <a:defRPr b="1">
              <a:solidFill>
                <a:schemeClr val="bg1"/>
              </a:solidFill>
            </a:defRPr>
          </a:pPr>
          <a:endParaRPr lang="ko-K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0</xdr:row>
      <xdr:rowOff>1257300</xdr:rowOff>
    </xdr:from>
    <xdr:to>
      <xdr:col>6</xdr:col>
      <xdr:colOff>1285875</xdr:colOff>
      <xdr:row>10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3"/>
  <sheetViews>
    <sheetView tabSelected="1" zoomScaleNormal="100" zoomScaleSheetLayoutView="100" workbookViewId="0">
      <selection activeCell="E11" sqref="E11"/>
    </sheetView>
  </sheetViews>
  <sheetFormatPr defaultRowHeight="12.75" x14ac:dyDescent="0.3"/>
  <cols>
    <col min="1" max="1" width="1.625" style="1" customWidth="1"/>
    <col min="2" max="2" width="7" style="1" customWidth="1"/>
    <col min="3" max="7" width="18.625" style="1" customWidth="1"/>
    <col min="8" max="8" width="1.625" style="1" customWidth="1"/>
    <col min="9" max="16384" width="9" style="1"/>
  </cols>
  <sheetData>
    <row r="1" spans="1:10" ht="99.95" customHeight="1" x14ac:dyDescent="0.3">
      <c r="A1" s="14"/>
      <c r="B1" s="30" t="s">
        <v>5</v>
      </c>
      <c r="C1" s="30"/>
      <c r="D1" s="30"/>
      <c r="E1" s="30"/>
      <c r="F1" s="30"/>
      <c r="G1" s="30"/>
      <c r="H1" s="14"/>
    </row>
    <row r="2" spans="1:10" ht="9.9499999999999993" customHeight="1" x14ac:dyDescent="0.3">
      <c r="A2" s="15"/>
      <c r="B2" s="15"/>
      <c r="C2" s="15"/>
      <c r="D2" s="15"/>
      <c r="E2" s="15"/>
      <c r="F2" s="15"/>
      <c r="G2" s="15"/>
      <c r="H2" s="15"/>
    </row>
    <row r="3" spans="1:10" ht="18" customHeight="1" x14ac:dyDescent="0.3">
      <c r="A3" s="15"/>
      <c r="B3" s="15"/>
      <c r="C3" s="24" t="s">
        <v>8</v>
      </c>
      <c r="D3" s="20">
        <v>100000</v>
      </c>
      <c r="E3" s="15"/>
      <c r="F3" s="15"/>
      <c r="G3" s="15"/>
      <c r="H3" s="15"/>
    </row>
    <row r="4" spans="1:10" ht="18" customHeight="1" x14ac:dyDescent="0.3">
      <c r="A4" s="15"/>
      <c r="B4" s="15"/>
      <c r="C4" s="24" t="s">
        <v>9</v>
      </c>
      <c r="D4" s="23">
        <v>0.187</v>
      </c>
      <c r="E4" s="15"/>
      <c r="F4" s="15"/>
      <c r="G4" s="15"/>
      <c r="H4" s="15"/>
    </row>
    <row r="5" spans="1:10" ht="18" customHeight="1" x14ac:dyDescent="0.3">
      <c r="A5" s="15"/>
      <c r="B5" s="15"/>
      <c r="C5" s="24" t="s">
        <v>10</v>
      </c>
      <c r="D5" s="21">
        <v>36</v>
      </c>
      <c r="E5" s="15"/>
      <c r="F5" s="15"/>
      <c r="G5" s="15"/>
      <c r="H5" s="15"/>
    </row>
    <row r="6" spans="1:10" ht="18" customHeight="1" x14ac:dyDescent="0.3">
      <c r="A6" s="15"/>
      <c r="B6" s="15"/>
      <c r="C6" s="24" t="s">
        <v>11</v>
      </c>
      <c r="D6" s="25">
        <v>42736</v>
      </c>
      <c r="E6" s="15"/>
      <c r="F6" s="15"/>
      <c r="G6" s="15"/>
      <c r="H6" s="15"/>
    </row>
    <row r="7" spans="1:10" ht="18" customHeight="1" x14ac:dyDescent="0.3">
      <c r="A7" s="15"/>
      <c r="B7" s="15"/>
      <c r="C7" s="16"/>
      <c r="D7" s="17"/>
      <c r="E7" s="15"/>
      <c r="F7" s="15"/>
      <c r="G7" s="15"/>
      <c r="H7" s="15"/>
    </row>
    <row r="8" spans="1:10" ht="18" customHeight="1" x14ac:dyDescent="0.3">
      <c r="A8" s="15"/>
      <c r="B8" s="15"/>
      <c r="C8" s="24" t="s">
        <v>12</v>
      </c>
      <c r="D8" s="22">
        <f>D3*D4/12*(1+D4/12)^D5/((1+D4/12)^D5-1)</f>
        <v>3650.4518284733649</v>
      </c>
      <c r="E8" s="15"/>
      <c r="F8" s="15"/>
      <c r="G8" s="15"/>
      <c r="H8" s="15"/>
    </row>
    <row r="9" spans="1:10" ht="18" customHeight="1" x14ac:dyDescent="0.3">
      <c r="A9" s="15"/>
      <c r="B9" s="15"/>
      <c r="C9" s="24" t="s">
        <v>13</v>
      </c>
      <c r="D9" s="26">
        <f>D10-D3</f>
        <v>31416.265825041133</v>
      </c>
      <c r="E9" s="15"/>
      <c r="F9" s="15"/>
      <c r="G9" s="15"/>
      <c r="H9" s="15"/>
    </row>
    <row r="10" spans="1:10" ht="18" customHeight="1" x14ac:dyDescent="0.3">
      <c r="A10" s="15"/>
      <c r="B10" s="15"/>
      <c r="C10" s="24" t="s">
        <v>14</v>
      </c>
      <c r="D10" s="22">
        <f>D8*D5</f>
        <v>131416.26582504113</v>
      </c>
      <c r="E10" s="15"/>
      <c r="F10" s="15"/>
      <c r="G10" s="15"/>
      <c r="H10" s="15"/>
    </row>
    <row r="11" spans="1:10" ht="30" customHeight="1" x14ac:dyDescent="0.3">
      <c r="A11" s="15"/>
      <c r="B11" s="15"/>
      <c r="C11" s="18"/>
      <c r="D11" s="19"/>
      <c r="E11" s="15"/>
      <c r="F11" s="15"/>
      <c r="G11" s="15"/>
      <c r="H11" s="15"/>
    </row>
    <row r="12" spans="1:10" ht="20.100000000000001" customHeight="1" x14ac:dyDescent="0.3">
      <c r="A12" s="2"/>
      <c r="B12" s="2"/>
      <c r="C12" s="2"/>
      <c r="D12" s="2"/>
      <c r="E12" s="2"/>
      <c r="F12" s="2"/>
      <c r="G12" s="2"/>
      <c r="H12" s="2"/>
      <c r="J12" s="27"/>
    </row>
    <row r="13" spans="1:10" ht="30" customHeight="1" thickBot="1" x14ac:dyDescent="0.35">
      <c r="A13" s="3"/>
      <c r="B13" s="3" t="s">
        <v>0</v>
      </c>
      <c r="C13" s="3" t="s">
        <v>3</v>
      </c>
      <c r="D13" s="3" t="s">
        <v>4</v>
      </c>
      <c r="E13" s="3" t="s">
        <v>1</v>
      </c>
      <c r="F13" s="3" t="s">
        <v>2</v>
      </c>
      <c r="G13" s="3" t="s">
        <v>6</v>
      </c>
      <c r="H13" s="3"/>
      <c r="J13" s="27"/>
    </row>
    <row r="14" spans="1:10" ht="20.100000000000001" customHeight="1" x14ac:dyDescent="0.3">
      <c r="A14" s="2"/>
      <c r="B14" s="5">
        <v>0</v>
      </c>
      <c r="C14" s="6"/>
      <c r="D14" s="7"/>
      <c r="E14" s="7"/>
      <c r="F14" s="7"/>
      <c r="G14" s="8">
        <f>D3</f>
        <v>100000</v>
      </c>
      <c r="H14" s="2"/>
    </row>
    <row r="15" spans="1:10" ht="20.100000000000001" customHeight="1" x14ac:dyDescent="0.3">
      <c r="A15" s="2"/>
      <c r="B15" s="9">
        <f>B14+1</f>
        <v>1</v>
      </c>
      <c r="C15" s="10">
        <v>41275</v>
      </c>
      <c r="D15" s="11">
        <f>D8</f>
        <v>3650.4518284733649</v>
      </c>
      <c r="E15" s="11">
        <f>G14*$D$4/12</f>
        <v>1558.3333333333333</v>
      </c>
      <c r="F15" s="11">
        <f>D15-E15</f>
        <v>2092.1184951400319</v>
      </c>
      <c r="G15" s="12">
        <f>G14-F15</f>
        <v>97907.881504859964</v>
      </c>
      <c r="H15" s="2"/>
    </row>
    <row r="16" spans="1:10" ht="20.100000000000001" customHeight="1" x14ac:dyDescent="0.3">
      <c r="A16" s="2"/>
      <c r="B16" s="5">
        <f t="shared" ref="B16:B42" si="0">B15+1</f>
        <v>2</v>
      </c>
      <c r="C16" s="13">
        <v>41306</v>
      </c>
      <c r="D16" s="7">
        <f>D8</f>
        <v>3650.4518284733649</v>
      </c>
      <c r="E16" s="7">
        <f t="shared" ref="E16:E41" si="1">G15*$D$4/12</f>
        <v>1525.7311534507344</v>
      </c>
      <c r="F16" s="7">
        <f t="shared" ref="F16:F41" si="2">D16-E16</f>
        <v>2124.7206750226305</v>
      </c>
      <c r="G16" s="8">
        <f>G15-F16</f>
        <v>95783.160829837332</v>
      </c>
      <c r="H16" s="2"/>
    </row>
    <row r="17" spans="1:8" ht="20.100000000000001" customHeight="1" x14ac:dyDescent="0.3">
      <c r="A17" s="2"/>
      <c r="B17" s="9">
        <f t="shared" si="0"/>
        <v>3</v>
      </c>
      <c r="C17" s="10">
        <v>41334</v>
      </c>
      <c r="D17" s="11">
        <f>D8</f>
        <v>3650.4518284733649</v>
      </c>
      <c r="E17" s="11">
        <f>G16*$D$4/12</f>
        <v>1492.6209229316319</v>
      </c>
      <c r="F17" s="11">
        <f t="shared" si="2"/>
        <v>2157.830905541733</v>
      </c>
      <c r="G17" s="12">
        <f t="shared" ref="G17:G41" si="3">G16-F17</f>
        <v>93625.329924295598</v>
      </c>
      <c r="H17" s="2"/>
    </row>
    <row r="18" spans="1:8" ht="20.100000000000001" customHeight="1" x14ac:dyDescent="0.3">
      <c r="A18" s="2"/>
      <c r="B18" s="5">
        <f t="shared" si="0"/>
        <v>4</v>
      </c>
      <c r="C18" s="13">
        <v>41365</v>
      </c>
      <c r="D18" s="7">
        <f>D8</f>
        <v>3650.4518284733649</v>
      </c>
      <c r="E18" s="7">
        <f t="shared" si="1"/>
        <v>1458.9947246536065</v>
      </c>
      <c r="F18" s="7">
        <f t="shared" si="2"/>
        <v>2191.4571038197582</v>
      </c>
      <c r="G18" s="8">
        <f t="shared" si="3"/>
        <v>91433.872820475837</v>
      </c>
      <c r="H18" s="2"/>
    </row>
    <row r="19" spans="1:8" ht="20.100000000000001" customHeight="1" x14ac:dyDescent="0.3">
      <c r="A19" s="2"/>
      <c r="B19" s="9">
        <f t="shared" si="0"/>
        <v>5</v>
      </c>
      <c r="C19" s="10">
        <v>41395</v>
      </c>
      <c r="D19" s="11">
        <f>D8</f>
        <v>3650.4518284733649</v>
      </c>
      <c r="E19" s="11">
        <f t="shared" si="1"/>
        <v>1424.8445181190818</v>
      </c>
      <c r="F19" s="11">
        <f t="shared" si="2"/>
        <v>2225.6073103542831</v>
      </c>
      <c r="G19" s="12">
        <f t="shared" si="3"/>
        <v>89208.26551012155</v>
      </c>
      <c r="H19" s="2"/>
    </row>
    <row r="20" spans="1:8" ht="20.100000000000001" customHeight="1" x14ac:dyDescent="0.3">
      <c r="A20" s="2"/>
      <c r="B20" s="5">
        <f t="shared" si="0"/>
        <v>6</v>
      </c>
      <c r="C20" s="13">
        <v>41426</v>
      </c>
      <c r="D20" s="7">
        <f>D8</f>
        <v>3650.4518284733649</v>
      </c>
      <c r="E20" s="7">
        <f t="shared" si="1"/>
        <v>1390.1621375327275</v>
      </c>
      <c r="F20" s="7">
        <f t="shared" si="2"/>
        <v>2260.2896909406372</v>
      </c>
      <c r="G20" s="8">
        <f t="shared" si="3"/>
        <v>86947.975819180909</v>
      </c>
      <c r="H20" s="2"/>
    </row>
    <row r="21" spans="1:8" ht="20.100000000000001" customHeight="1" x14ac:dyDescent="0.3">
      <c r="A21" s="2"/>
      <c r="B21" s="9">
        <f t="shared" si="0"/>
        <v>7</v>
      </c>
      <c r="C21" s="10">
        <v>41456</v>
      </c>
      <c r="D21" s="11">
        <f>D8</f>
        <v>3650.4518284733649</v>
      </c>
      <c r="E21" s="11">
        <f t="shared" si="1"/>
        <v>1354.9392898489025</v>
      </c>
      <c r="F21" s="11">
        <f t="shared" si="2"/>
        <v>2295.5125386244626</v>
      </c>
      <c r="G21" s="12">
        <f t="shared" si="3"/>
        <v>84652.463280556447</v>
      </c>
      <c r="H21" s="2"/>
    </row>
    <row r="22" spans="1:8" ht="20.100000000000001" customHeight="1" x14ac:dyDescent="0.3">
      <c r="A22" s="2"/>
      <c r="B22" s="5">
        <f t="shared" si="0"/>
        <v>8</v>
      </c>
      <c r="C22" s="13">
        <v>41487</v>
      </c>
      <c r="D22" s="7">
        <f>D8</f>
        <v>3650.4518284733649</v>
      </c>
      <c r="E22" s="7">
        <f t="shared" si="1"/>
        <v>1319.1675527886712</v>
      </c>
      <c r="F22" s="7">
        <f t="shared" si="2"/>
        <v>2331.284275684694</v>
      </c>
      <c r="G22" s="8">
        <f t="shared" si="3"/>
        <v>82321.179004871752</v>
      </c>
      <c r="H22" s="2"/>
    </row>
    <row r="23" spans="1:8" ht="20.100000000000001" customHeight="1" x14ac:dyDescent="0.3">
      <c r="A23" s="2"/>
      <c r="B23" s="9">
        <f t="shared" si="0"/>
        <v>9</v>
      </c>
      <c r="C23" s="10">
        <v>41518</v>
      </c>
      <c r="D23" s="11">
        <f>D8</f>
        <v>3650.4518284733649</v>
      </c>
      <c r="E23" s="11">
        <f t="shared" si="1"/>
        <v>1282.838372825918</v>
      </c>
      <c r="F23" s="11">
        <f t="shared" si="2"/>
        <v>2367.6134556474472</v>
      </c>
      <c r="G23" s="12">
        <f t="shared" si="3"/>
        <v>79953.56554922431</v>
      </c>
      <c r="H23" s="2"/>
    </row>
    <row r="24" spans="1:8" ht="20.100000000000001" customHeight="1" x14ac:dyDescent="0.3">
      <c r="A24" s="2"/>
      <c r="B24" s="5">
        <f t="shared" si="0"/>
        <v>10</v>
      </c>
      <c r="C24" s="13">
        <v>41548</v>
      </c>
      <c r="D24" s="7">
        <f>D8</f>
        <v>3650.4518284733649</v>
      </c>
      <c r="E24" s="7">
        <f t="shared" si="1"/>
        <v>1245.9430631420789</v>
      </c>
      <c r="F24" s="7">
        <f t="shared" si="2"/>
        <v>2404.5087653312858</v>
      </c>
      <c r="G24" s="8">
        <f t="shared" si="3"/>
        <v>77549.056783893029</v>
      </c>
      <c r="H24" s="2"/>
    </row>
    <row r="25" spans="1:8" ht="20.100000000000001" customHeight="1" x14ac:dyDescent="0.3">
      <c r="A25" s="2"/>
      <c r="B25" s="9">
        <f t="shared" si="0"/>
        <v>11</v>
      </c>
      <c r="C25" s="10">
        <v>41579</v>
      </c>
      <c r="D25" s="11">
        <f>D8</f>
        <v>3650.4518284733649</v>
      </c>
      <c r="E25" s="11">
        <f t="shared" si="1"/>
        <v>1208.4728015489998</v>
      </c>
      <c r="F25" s="11">
        <f t="shared" si="2"/>
        <v>2441.9790269243649</v>
      </c>
      <c r="G25" s="12">
        <f t="shared" si="3"/>
        <v>75107.077756968662</v>
      </c>
      <c r="H25" s="2"/>
    </row>
    <row r="26" spans="1:8" ht="20.100000000000001" customHeight="1" x14ac:dyDescent="0.3">
      <c r="A26" s="2"/>
      <c r="B26" s="5">
        <f t="shared" si="0"/>
        <v>12</v>
      </c>
      <c r="C26" s="13">
        <v>41609</v>
      </c>
      <c r="D26" s="7">
        <f>D8</f>
        <v>3650.4518284733649</v>
      </c>
      <c r="E26" s="7">
        <f t="shared" si="1"/>
        <v>1170.4186283794284</v>
      </c>
      <c r="F26" s="7">
        <f t="shared" si="2"/>
        <v>2480.0332000939366</v>
      </c>
      <c r="G26" s="8">
        <f t="shared" si="3"/>
        <v>72627.044556874724</v>
      </c>
      <c r="H26" s="2"/>
    </row>
    <row r="27" spans="1:8" ht="20.100000000000001" customHeight="1" x14ac:dyDescent="0.3">
      <c r="A27" s="2"/>
      <c r="B27" s="9">
        <f t="shared" si="0"/>
        <v>13</v>
      </c>
      <c r="C27" s="10">
        <v>41640</v>
      </c>
      <c r="D27" s="11">
        <f>D8</f>
        <v>3650.4518284733649</v>
      </c>
      <c r="E27" s="11">
        <f t="shared" si="1"/>
        <v>1131.7714443446312</v>
      </c>
      <c r="F27" s="11">
        <f t="shared" si="2"/>
        <v>2518.6803841287337</v>
      </c>
      <c r="G27" s="12">
        <f t="shared" si="3"/>
        <v>70108.364172745991</v>
      </c>
      <c r="H27" s="2"/>
    </row>
    <row r="28" spans="1:8" ht="20.100000000000001" customHeight="1" x14ac:dyDescent="0.3">
      <c r="A28" s="2"/>
      <c r="B28" s="5">
        <f t="shared" si="0"/>
        <v>14</v>
      </c>
      <c r="C28" s="13">
        <v>41671</v>
      </c>
      <c r="D28" s="7">
        <f>D8</f>
        <v>3650.4518284733649</v>
      </c>
      <c r="E28" s="7">
        <f t="shared" si="1"/>
        <v>1092.522008358625</v>
      </c>
      <c r="F28" s="7">
        <f t="shared" si="2"/>
        <v>2557.9298201147399</v>
      </c>
      <c r="G28" s="8">
        <f t="shared" si="3"/>
        <v>67550.434352631244</v>
      </c>
      <c r="H28" s="2"/>
    </row>
    <row r="29" spans="1:8" ht="20.100000000000001" customHeight="1" x14ac:dyDescent="0.3">
      <c r="A29" s="2"/>
      <c r="B29" s="9">
        <f t="shared" si="0"/>
        <v>15</v>
      </c>
      <c r="C29" s="10">
        <v>41699</v>
      </c>
      <c r="D29" s="11">
        <f>D8</f>
        <v>3650.4518284733649</v>
      </c>
      <c r="E29" s="11">
        <f t="shared" si="1"/>
        <v>1052.6609353285037</v>
      </c>
      <c r="F29" s="11">
        <f t="shared" si="2"/>
        <v>2597.790893144861</v>
      </c>
      <c r="G29" s="12">
        <f t="shared" si="3"/>
        <v>64952.643459486382</v>
      </c>
      <c r="H29" s="2"/>
    </row>
    <row r="30" spans="1:8" ht="20.100000000000001" customHeight="1" x14ac:dyDescent="0.3">
      <c r="A30" s="2"/>
      <c r="B30" s="5">
        <f t="shared" si="0"/>
        <v>16</v>
      </c>
      <c r="C30" s="13">
        <v>41730</v>
      </c>
      <c r="D30" s="7">
        <f>D8</f>
        <v>3650.4518284733649</v>
      </c>
      <c r="E30" s="7">
        <f t="shared" si="1"/>
        <v>1012.1786939103295</v>
      </c>
      <c r="F30" s="7">
        <f t="shared" si="2"/>
        <v>2638.2731345630355</v>
      </c>
      <c r="G30" s="8">
        <f t="shared" si="3"/>
        <v>62314.370324923344</v>
      </c>
      <c r="H30" s="2"/>
    </row>
    <row r="31" spans="1:8" ht="20.100000000000001" customHeight="1" x14ac:dyDescent="0.3">
      <c r="A31" s="2"/>
      <c r="B31" s="9">
        <f t="shared" si="0"/>
        <v>17</v>
      </c>
      <c r="C31" s="10">
        <v>41760</v>
      </c>
      <c r="D31" s="11">
        <f>D8</f>
        <v>3650.4518284733649</v>
      </c>
      <c r="E31" s="11">
        <f t="shared" si="1"/>
        <v>971.06560423005556</v>
      </c>
      <c r="F31" s="11">
        <f t="shared" si="2"/>
        <v>2679.3862242433092</v>
      </c>
      <c r="G31" s="12">
        <f t="shared" si="3"/>
        <v>59634.984100680034</v>
      </c>
      <c r="H31" s="2"/>
    </row>
    <row r="32" spans="1:8" ht="20.100000000000001" customHeight="1" x14ac:dyDescent="0.3">
      <c r="A32" s="2"/>
      <c r="B32" s="5">
        <f t="shared" si="0"/>
        <v>18</v>
      </c>
      <c r="C32" s="13">
        <v>41791</v>
      </c>
      <c r="D32" s="7">
        <f>D8</f>
        <v>3650.4518284733649</v>
      </c>
      <c r="E32" s="7">
        <f t="shared" si="1"/>
        <v>929.31183556893063</v>
      </c>
      <c r="F32" s="7">
        <f t="shared" si="2"/>
        <v>2721.1399929044342</v>
      </c>
      <c r="G32" s="8">
        <f t="shared" si="3"/>
        <v>56913.8441077756</v>
      </c>
      <c r="H32" s="2"/>
    </row>
    <row r="33" spans="1:8" ht="20.100000000000001" customHeight="1" x14ac:dyDescent="0.3">
      <c r="A33" s="2"/>
      <c r="B33" s="9">
        <f>B32+1</f>
        <v>19</v>
      </c>
      <c r="C33" s="10">
        <v>41821</v>
      </c>
      <c r="D33" s="11">
        <f>D8</f>
        <v>3650.4518284733649</v>
      </c>
      <c r="E33" s="11">
        <f t="shared" si="1"/>
        <v>886.90740401283654</v>
      </c>
      <c r="F33" s="11">
        <f t="shared" si="2"/>
        <v>2763.5444244605283</v>
      </c>
      <c r="G33" s="12">
        <f t="shared" si="3"/>
        <v>54150.299683315068</v>
      </c>
      <c r="H33" s="2"/>
    </row>
    <row r="34" spans="1:8" ht="20.100000000000001" customHeight="1" x14ac:dyDescent="0.3">
      <c r="A34" s="2"/>
      <c r="B34" s="5">
        <f t="shared" si="0"/>
        <v>20</v>
      </c>
      <c r="C34" s="13">
        <v>41852</v>
      </c>
      <c r="D34" s="7">
        <f>D8</f>
        <v>3650.4518284733649</v>
      </c>
      <c r="E34" s="7">
        <f t="shared" si="1"/>
        <v>843.84217006499318</v>
      </c>
      <c r="F34" s="7">
        <f t="shared" si="2"/>
        <v>2806.6096584083716</v>
      </c>
      <c r="G34" s="8">
        <f t="shared" si="3"/>
        <v>51343.690024906697</v>
      </c>
      <c r="H34" s="2"/>
    </row>
    <row r="35" spans="1:8" ht="20.100000000000001" customHeight="1" x14ac:dyDescent="0.3">
      <c r="A35" s="2"/>
      <c r="B35" s="9">
        <f t="shared" si="0"/>
        <v>21</v>
      </c>
      <c r="C35" s="10">
        <v>41883</v>
      </c>
      <c r="D35" s="11">
        <f>D8</f>
        <v>3650.4518284733649</v>
      </c>
      <c r="E35" s="11">
        <f t="shared" si="1"/>
        <v>800.10583622146271</v>
      </c>
      <c r="F35" s="11">
        <f t="shared" si="2"/>
        <v>2850.3459922519023</v>
      </c>
      <c r="G35" s="12">
        <f t="shared" si="3"/>
        <v>48493.344032654793</v>
      </c>
      <c r="H35" s="2"/>
    </row>
    <row r="36" spans="1:8" ht="20.100000000000001" customHeight="1" x14ac:dyDescent="0.3">
      <c r="A36" s="2"/>
      <c r="B36" s="5">
        <f t="shared" si="0"/>
        <v>22</v>
      </c>
      <c r="C36" s="13">
        <v>41913</v>
      </c>
      <c r="D36" s="7">
        <f>D8</f>
        <v>3650.4518284733649</v>
      </c>
      <c r="E36" s="7">
        <f t="shared" si="1"/>
        <v>755.6879445088706</v>
      </c>
      <c r="F36" s="7">
        <f t="shared" si="2"/>
        <v>2894.7638839644942</v>
      </c>
      <c r="G36" s="8">
        <f t="shared" si="3"/>
        <v>45598.5801486903</v>
      </c>
      <c r="H36" s="2"/>
    </row>
    <row r="37" spans="1:8" ht="20.100000000000001" customHeight="1" x14ac:dyDescent="0.3">
      <c r="A37" s="2"/>
      <c r="B37" s="9">
        <f t="shared" si="0"/>
        <v>23</v>
      </c>
      <c r="C37" s="10">
        <v>41944</v>
      </c>
      <c r="D37" s="11">
        <f>D8</f>
        <v>3650.4518284733649</v>
      </c>
      <c r="E37" s="11">
        <f t="shared" si="1"/>
        <v>710.57787398375729</v>
      </c>
      <c r="F37" s="11">
        <f t="shared" si="2"/>
        <v>2939.8739544896075</v>
      </c>
      <c r="G37" s="12">
        <f t="shared" si="3"/>
        <v>42658.706194200691</v>
      </c>
      <c r="H37" s="2"/>
    </row>
    <row r="38" spans="1:8" ht="20.100000000000001" customHeight="1" x14ac:dyDescent="0.3">
      <c r="A38" s="2"/>
      <c r="B38" s="5">
        <f t="shared" si="0"/>
        <v>24</v>
      </c>
      <c r="C38" s="13">
        <v>41974</v>
      </c>
      <c r="D38" s="7">
        <f>D8</f>
        <v>3650.4518284733649</v>
      </c>
      <c r="E38" s="7">
        <f t="shared" si="1"/>
        <v>664.76483819296084</v>
      </c>
      <c r="F38" s="7">
        <f t="shared" si="2"/>
        <v>2985.6869902804042</v>
      </c>
      <c r="G38" s="8">
        <f t="shared" si="3"/>
        <v>39673.019203920288</v>
      </c>
      <c r="H38" s="2"/>
    </row>
    <row r="39" spans="1:8" ht="20.100000000000001" customHeight="1" x14ac:dyDescent="0.3">
      <c r="A39" s="2"/>
      <c r="B39" s="9">
        <f t="shared" si="0"/>
        <v>25</v>
      </c>
      <c r="C39" s="10">
        <v>42005</v>
      </c>
      <c r="D39" s="11">
        <f>D8</f>
        <v>3650.4518284733649</v>
      </c>
      <c r="E39" s="11">
        <f t="shared" si="1"/>
        <v>618.23788259442449</v>
      </c>
      <c r="F39" s="11">
        <f t="shared" si="2"/>
        <v>3032.2139458789406</v>
      </c>
      <c r="G39" s="12">
        <f>G38-F39</f>
        <v>36640.80525804135</v>
      </c>
      <c r="H39" s="2"/>
    </row>
    <row r="40" spans="1:8" ht="20.100000000000001" customHeight="1" x14ac:dyDescent="0.3">
      <c r="A40" s="2"/>
      <c r="B40" s="5">
        <f t="shared" si="0"/>
        <v>26</v>
      </c>
      <c r="C40" s="13">
        <v>42036</v>
      </c>
      <c r="D40" s="7">
        <f>D8</f>
        <v>3650.4518284733649</v>
      </c>
      <c r="E40" s="7">
        <f t="shared" si="1"/>
        <v>570.98588193781109</v>
      </c>
      <c r="F40" s="7">
        <f t="shared" si="2"/>
        <v>3079.4659465355539</v>
      </c>
      <c r="G40" s="8">
        <f t="shared" si="3"/>
        <v>33561.339311505799</v>
      </c>
      <c r="H40" s="2"/>
    </row>
    <row r="41" spans="1:8" ht="20.100000000000001" customHeight="1" x14ac:dyDescent="0.3">
      <c r="A41" s="2"/>
      <c r="B41" s="9">
        <f t="shared" si="0"/>
        <v>27</v>
      </c>
      <c r="C41" s="10">
        <v>42064</v>
      </c>
      <c r="D41" s="11">
        <f>D8</f>
        <v>3650.4518284733649</v>
      </c>
      <c r="E41" s="11">
        <f t="shared" si="1"/>
        <v>522.99753760429871</v>
      </c>
      <c r="F41" s="11">
        <f t="shared" si="2"/>
        <v>3127.4542908690664</v>
      </c>
      <c r="G41" s="12">
        <f t="shared" si="3"/>
        <v>30433.885020636731</v>
      </c>
      <c r="H41" s="2"/>
    </row>
    <row r="42" spans="1:8" ht="20.100000000000001" customHeight="1" thickBot="1" x14ac:dyDescent="0.35">
      <c r="A42" s="2"/>
      <c r="B42" s="5">
        <f t="shared" si="0"/>
        <v>28</v>
      </c>
      <c r="C42" s="13">
        <v>42095</v>
      </c>
      <c r="D42" s="7">
        <f>D8</f>
        <v>3650.4518284733649</v>
      </c>
      <c r="E42" s="7">
        <f>G41*$D$4/12</f>
        <v>474.26137490492238</v>
      </c>
      <c r="F42" s="7">
        <f>D42-E42</f>
        <v>3176.1904535684425</v>
      </c>
      <c r="G42" s="8">
        <f>G41-F42</f>
        <v>27257.694567068291</v>
      </c>
      <c r="H42" s="2"/>
    </row>
    <row r="43" spans="1:8" s="4" customFormat="1" ht="39.950000000000003" customHeight="1" x14ac:dyDescent="0.3">
      <c r="A43" s="28"/>
      <c r="B43" s="29" t="s">
        <v>7</v>
      </c>
      <c r="C43" s="29"/>
      <c r="D43" s="28">
        <f>SUM(D15:D42)</f>
        <v>102212.65119725421</v>
      </c>
      <c r="E43" s="28">
        <f>SUM(E15:E42)</f>
        <v>29470.345764322527</v>
      </c>
      <c r="F43" s="28">
        <f>SUM(F15:F42)</f>
        <v>72742.305432931695</v>
      </c>
      <c r="G43" s="28"/>
      <c r="H43" s="28"/>
    </row>
  </sheetData>
  <mergeCells count="2">
    <mergeCell ref="B43:C43"/>
    <mergeCell ref="B1:G1"/>
  </mergeCells>
  <phoneticPr fontId="5" type="noConversion"/>
  <conditionalFormatting sqref="D10:D11">
    <cfRule type="cellIs" dxfId="2" priority="8" operator="equal">
      <formula>131416.27</formula>
    </cfRule>
    <cfRule type="cellIs" dxfId="1" priority="9" operator="equal">
      <formula>131416.27</formula>
    </cfRule>
    <cfRule type="cellIs" dxfId="0" priority="10" operator="equal">
      <formula>131416.27</formula>
    </cfRule>
  </conditionalFormatting>
  <conditionalFormatting sqref="G14:G42">
    <cfRule type="dataBar" priority="15">
      <dataBar>
        <cfvo type="min"/>
        <cfvo type="max"/>
        <color rgb="FFFFD347"/>
      </dataBar>
      <extLst>
        <ext xmlns:x14="http://schemas.microsoft.com/office/spreadsheetml/2009/9/main" uri="{B025F937-C7B1-47D3-B67F-A62EFF666E3E}">
          <x14:id>{F75496A0-4A9A-4F89-8C00-0F1DBAEF23D8}</x14:id>
        </ext>
      </extLst>
    </cfRule>
    <cfRule type="dataBar" priority="1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{77A26B2C-84F6-48ED-A435-EB94CBD79888}</x14:id>
        </ext>
      </extLst>
    </cfRule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{D62BF456-A10C-4308-9926-4D90B899352B}</x14:id>
        </ext>
      </extLst>
    </cfRule>
  </conditionalFormatting>
  <printOptions horizontalCentered="1" verticalCentered="1"/>
  <pageMargins left="0.39370078740157483" right="0.39370078740157483" top="0.62992125984251968" bottom="0.62992125984251968" header="0.31496062992125984" footer="0.31496062992125984"/>
  <pageSetup paperSize="9" scale="77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5496A0-4A9A-4F89-8C00-0F1DBAEF23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7A26B2C-84F6-48ED-A435-EB94CBD798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62BF456-A10C-4308-9926-4D90B899352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G14:G42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Amortization</vt:lpstr>
      <vt:lpstr>Amortization!Print_Area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Loan calculator</dc:title>
  <dc:creator>Polaris  Office</dc:creator>
  <cp:lastModifiedBy>  </cp:lastModifiedBy>
  <cp:lastPrinted>2012-12-12T08:49:47Z</cp:lastPrinted>
  <dcterms:created xsi:type="dcterms:W3CDTF">2012-12-06T05:30:44Z</dcterms:created>
  <dcterms:modified xsi:type="dcterms:W3CDTF">2017-03-22T04:30:09Z</dcterms:modified>
</cp:coreProperties>
</file>