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lwlg\Documents\"/>
    </mc:Choice>
  </mc:AlternateContent>
  <xr:revisionPtr revIDLastSave="0" documentId="8_{66660167-6179-414D-A732-0B50166EBAC9}" xr6:coauthVersionLast="47" xr6:coauthVersionMax="47" xr10:uidLastSave="{00000000-0000-0000-0000-000000000000}"/>
  <bookViews>
    <workbookView xWindow="8256" yWindow="420" windowWidth="15444" windowHeight="12120" xr2:uid="{44A24228-84C6-4FDF-91C7-FF8366A481EF}"/>
  </bookViews>
  <sheets>
    <sheet name="WBS" sheetId="1" r:id="rId1"/>
  </sheets>
  <definedNames>
    <definedName name="_xlnm.Print_Titles" localSheetId="0">WBS!$1:$4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C39" i="1"/>
  <c r="C40" i="1"/>
  <c r="C41" i="1"/>
  <c r="C47" i="1"/>
  <c r="C48" i="1"/>
  <c r="C37" i="1"/>
  <c r="C38" i="1"/>
  <c r="C42" i="1"/>
  <c r="G16" i="1"/>
  <c r="C16" i="1"/>
  <c r="G10" i="1"/>
  <c r="G58" i="1"/>
  <c r="C58" i="1"/>
  <c r="G63" i="1"/>
  <c r="C63" i="1"/>
  <c r="G54" i="1"/>
  <c r="C54" i="1"/>
  <c r="C51" i="1"/>
  <c r="G51" i="1"/>
  <c r="C52" i="1"/>
  <c r="G52" i="1"/>
  <c r="C53" i="1"/>
  <c r="G53" i="1"/>
  <c r="C55" i="1"/>
  <c r="G55" i="1"/>
  <c r="C56" i="1"/>
  <c r="G56" i="1"/>
  <c r="C57" i="1"/>
  <c r="G57" i="1"/>
  <c r="C59" i="1"/>
  <c r="G59" i="1"/>
  <c r="C60" i="1"/>
  <c r="G60" i="1"/>
  <c r="C61" i="1"/>
  <c r="G61" i="1"/>
  <c r="C62" i="1"/>
  <c r="G62" i="1"/>
  <c r="C64" i="1"/>
  <c r="G64" i="1"/>
  <c r="C65" i="1"/>
  <c r="G65" i="1"/>
  <c r="G46" i="1"/>
  <c r="C46" i="1"/>
  <c r="G33" i="1"/>
  <c r="C33" i="1"/>
  <c r="H32" i="1"/>
  <c r="G32" i="1"/>
  <c r="C32" i="1"/>
  <c r="H23" i="1"/>
  <c r="G23" i="1"/>
  <c r="C23" i="1"/>
  <c r="H22" i="1"/>
  <c r="G22" i="1"/>
  <c r="C22" i="1"/>
  <c r="C19" i="1"/>
  <c r="G19" i="1"/>
  <c r="C10" i="1"/>
  <c r="C9" i="1"/>
  <c r="G9" i="1"/>
  <c r="J3" i="1"/>
  <c r="G7" i="1"/>
  <c r="G6" i="1"/>
  <c r="G8" i="1"/>
  <c r="G11" i="1"/>
  <c r="G12" i="1"/>
  <c r="G13" i="1"/>
  <c r="G14" i="1"/>
  <c r="G15" i="1"/>
  <c r="G17" i="1"/>
  <c r="G18" i="1"/>
  <c r="G20" i="1"/>
  <c r="G21" i="1"/>
  <c r="G24" i="1"/>
  <c r="G25" i="1"/>
  <c r="G26" i="1"/>
  <c r="G27" i="1"/>
  <c r="G29" i="1"/>
  <c r="G30" i="1"/>
  <c r="G31" i="1"/>
  <c r="G34" i="1"/>
  <c r="G35" i="1"/>
  <c r="G36" i="1"/>
  <c r="G43" i="1"/>
  <c r="G44" i="1"/>
  <c r="G45" i="1"/>
  <c r="G49" i="1"/>
  <c r="G50" i="1"/>
  <c r="H43" i="1"/>
  <c r="C45" i="1"/>
  <c r="C36" i="1"/>
  <c r="C35" i="1"/>
  <c r="C34" i="1"/>
  <c r="C44" i="1"/>
  <c r="C43" i="1"/>
  <c r="C31" i="1"/>
  <c r="C30" i="1"/>
  <c r="C29" i="1"/>
  <c r="C27" i="1"/>
  <c r="C12" i="1"/>
  <c r="C13" i="1"/>
  <c r="C14" i="1"/>
  <c r="C11" i="1"/>
  <c r="C7" i="1"/>
  <c r="C15" i="1"/>
  <c r="C50" i="1"/>
  <c r="C26" i="1"/>
  <c r="C25" i="1"/>
  <c r="C24" i="1"/>
  <c r="C21" i="1"/>
  <c r="C20" i="1"/>
  <c r="C18" i="1"/>
  <c r="C49" i="1"/>
  <c r="C17" i="1"/>
  <c r="C8" i="1"/>
  <c r="C6" i="1"/>
  <c r="H17" i="1" l="1"/>
</calcChain>
</file>

<file path=xl/sharedStrings.xml><?xml version="1.0" encoding="utf-8"?>
<sst xmlns="http://schemas.openxmlformats.org/spreadsheetml/2006/main" count="207" uniqueCount="174">
  <si>
    <t>최종작성일</t>
    <phoneticPr fontId="2" type="noConversion"/>
  </si>
  <si>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</si>
  <si>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</si>
  <si>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</si>
  <si>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</si>
  <si>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담당자</t>
    <phoneticPr fontId="2" type="noConversion"/>
  </si>
  <si>
    <t>일정관리담당자</t>
    <phoneticPr fontId="2" type="noConversion"/>
  </si>
  <si>
    <t>과제명</t>
    <phoneticPr fontId="2" type="noConversion"/>
  </si>
  <si>
    <t>과제기간</t>
    <phoneticPr fontId="2" type="noConversion"/>
  </si>
  <si>
    <t>1.1.1</t>
  </si>
  <si>
    <t>1.1.2</t>
  </si>
  <si>
    <t>WBS</t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</si>
  <si>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</si>
  <si>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</si>
  <si>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</si>
  <si>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동료검토서</t>
    <phoneticPr fontId="2" type="noConversion"/>
  </si>
  <si>
    <t>요구사항정의서</t>
  </si>
  <si>
    <t>분석 (보완)</t>
    <phoneticPr fontId="2" type="noConversion"/>
  </si>
  <si>
    <t>1.2.4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</si>
  <si>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</si>
  <si>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</si>
  <si>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</si>
  <si>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</si>
  <si>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</si>
  <si>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한국어1000시간,일본어360시간</t>
    <phoneticPr fontId="2" type="noConversion"/>
  </si>
  <si>
    <t xml:space="preserve"> </t>
    <phoneticPr fontId="2" type="noConversion"/>
  </si>
  <si>
    <t>1.3.4</t>
    <phoneticPr fontId="2" type="noConversion"/>
  </si>
  <si>
    <t>계획율</t>
    <phoneticPr fontId="2" type="noConversion"/>
  </si>
  <si>
    <t>영국식: 201302말 완료예정</t>
    <phoneticPr fontId="2" type="noConversion"/>
  </si>
  <si>
    <t>호주식: 발음사전추가(200개) 예정, DB훈련용전사_정리_인턴입사후</t>
    <phoneticPr fontId="2" type="noConversion"/>
  </si>
  <si>
    <t>서비스적용?</t>
    <phoneticPr fontId="2" type="noConversion"/>
  </si>
  <si>
    <t xml:space="preserve"> </t>
    <phoneticPr fontId="2" type="noConversion"/>
  </si>
  <si>
    <t>완료율</t>
    <phoneticPr fontId="2" type="noConversion"/>
  </si>
  <si>
    <t>(TODAY()-DATE(시작날짜))/(DATE(예상완료날짜)-DATE(시작날짜))</t>
    <phoneticPr fontId="2" type="noConversion"/>
  </si>
  <si>
    <t>팀장명</t>
    <phoneticPr fontId="2" type="noConversion"/>
  </si>
  <si>
    <t>계획률</t>
    <phoneticPr fontId="2" type="noConversion"/>
  </si>
  <si>
    <t>기관경과율</t>
    <phoneticPr fontId="2" type="noConversion"/>
  </si>
  <si>
    <t>(TODAY()-DATE(프로젝트시작날짜))/(DATE(프로젝트시작날짜)-DATE(프로젝트종료날짜))</t>
    <phoneticPr fontId="2" type="noConversion"/>
  </si>
  <si>
    <t>임정완</t>
    <phoneticPr fontId="2" type="noConversion"/>
  </si>
  <si>
    <t>SurFun</t>
    <phoneticPr fontId="2" type="noConversion"/>
  </si>
  <si>
    <t>팀명 HOT</t>
    <phoneticPr fontId="2" type="noConversion"/>
  </si>
  <si>
    <t>이지훈</t>
    <phoneticPr fontId="2" type="noConversion"/>
  </si>
  <si>
    <t>기획서</t>
    <phoneticPr fontId="2" type="noConversion"/>
  </si>
  <si>
    <t>계획</t>
    <phoneticPr fontId="2" type="noConversion"/>
  </si>
  <si>
    <t>계획서</t>
    <phoneticPr fontId="2" type="noConversion"/>
  </si>
  <si>
    <t>2024-07-19~2024-08-02</t>
    <phoneticPr fontId="2" type="noConversion"/>
  </si>
  <si>
    <t>1.1.3</t>
  </si>
  <si>
    <t>1.1.4</t>
  </si>
  <si>
    <t>WBS 수립</t>
    <phoneticPr fontId="2" type="noConversion"/>
  </si>
  <si>
    <t>리스크 분석 및 관리 계획</t>
    <phoneticPr fontId="2" type="noConversion"/>
  </si>
  <si>
    <t>자원 배분 계획</t>
    <phoneticPr fontId="2" type="noConversion"/>
  </si>
  <si>
    <t>설계</t>
    <phoneticPr fontId="2" type="noConversion"/>
  </si>
  <si>
    <t>1.3.1</t>
    <phoneticPr fontId="2" type="noConversion"/>
  </si>
  <si>
    <t>1.3.2</t>
    <phoneticPr fontId="2" type="noConversion"/>
  </si>
  <si>
    <t>데이터베이스 설계</t>
    <phoneticPr fontId="2" type="noConversion"/>
  </si>
  <si>
    <t>API 설계</t>
    <phoneticPr fontId="2" type="noConversion"/>
  </si>
  <si>
    <t>UI/UX설계</t>
    <phoneticPr fontId="2" type="noConversion"/>
  </si>
  <si>
    <t>시스템 아키텍쳐 설계</t>
    <phoneticPr fontId="2" type="noConversion"/>
  </si>
  <si>
    <t>1.3.3</t>
    <phoneticPr fontId="2" type="noConversion"/>
  </si>
  <si>
    <t>구현</t>
    <phoneticPr fontId="2" type="noConversion"/>
  </si>
  <si>
    <t>1.4.1</t>
    <phoneticPr fontId="2" type="noConversion"/>
  </si>
  <si>
    <t>프론트엔드 구현</t>
    <phoneticPr fontId="2" type="noConversion"/>
  </si>
  <si>
    <t>로그인 및 회원가입 구현</t>
    <phoneticPr fontId="2" type="noConversion"/>
  </si>
  <si>
    <t>메인 페이지 구현</t>
    <phoneticPr fontId="2" type="noConversion"/>
  </si>
  <si>
    <t>지도 기능 구현</t>
    <phoneticPr fontId="2" type="noConversion"/>
  </si>
  <si>
    <t>날씨 API 연동</t>
    <phoneticPr fontId="2" type="noConversion"/>
  </si>
  <si>
    <t>반응형 디자인</t>
    <phoneticPr fontId="2" type="noConversion"/>
  </si>
  <si>
    <t>시각적 일관성</t>
    <phoneticPr fontId="2" type="noConversion"/>
  </si>
  <si>
    <t>사용자 친화적 인터페이스</t>
    <phoneticPr fontId="2" type="noConversion"/>
  </si>
  <si>
    <t>1.4.2</t>
    <phoneticPr fontId="2" type="noConversion"/>
  </si>
  <si>
    <t>백엔드 구현</t>
    <phoneticPr fontId="2" type="noConversion"/>
  </si>
  <si>
    <t>사용자 인증 및 권한 관리</t>
    <phoneticPr fontId="2" type="noConversion"/>
  </si>
  <si>
    <t>RESTful API 개발</t>
    <phoneticPr fontId="2" type="noConversion"/>
  </si>
  <si>
    <t>데이터베이스 연동 및 관리</t>
    <phoneticPr fontId="2" type="noConversion"/>
  </si>
  <si>
    <t>서버 배포 및 관리</t>
    <phoneticPr fontId="2" type="noConversion"/>
  </si>
  <si>
    <t>1.4.3</t>
    <phoneticPr fontId="2" type="noConversion"/>
  </si>
  <si>
    <t>데이터 모델링 및 분석</t>
    <phoneticPr fontId="2" type="noConversion"/>
  </si>
  <si>
    <t>데이터 수집 및 전처리</t>
    <phoneticPr fontId="2" type="noConversion"/>
  </si>
  <si>
    <t>데이터 모델링</t>
    <phoneticPr fontId="2" type="noConversion"/>
  </si>
  <si>
    <t>데이터 분석 및 리포트 생성</t>
    <phoneticPr fontId="2" type="noConversion"/>
  </si>
  <si>
    <t>실시간 데이터 적용</t>
    <phoneticPr fontId="2" type="noConversion"/>
  </si>
  <si>
    <t>Flask 서버 구축 및 화면 출력</t>
    <phoneticPr fontId="2" type="noConversion"/>
  </si>
  <si>
    <t>테스트</t>
    <phoneticPr fontId="2" type="noConversion"/>
  </si>
  <si>
    <t>유닛 테스트</t>
    <phoneticPr fontId="2" type="noConversion"/>
  </si>
  <si>
    <t>통합 테스트</t>
    <phoneticPr fontId="2" type="noConversion"/>
  </si>
  <si>
    <t>시스템 테스트</t>
    <phoneticPr fontId="2" type="noConversion"/>
  </si>
  <si>
    <t>1.4.15</t>
  </si>
  <si>
    <t>1.4.16</t>
  </si>
  <si>
    <t>사용자 수용 테스트</t>
    <phoneticPr fontId="2" type="noConversion"/>
  </si>
  <si>
    <t>배포 및 운영</t>
    <phoneticPr fontId="2" type="noConversion"/>
  </si>
  <si>
    <t>배포 계획 수립</t>
    <phoneticPr fontId="2" type="noConversion"/>
  </si>
  <si>
    <t>웹뷰 앱 적용</t>
    <phoneticPr fontId="2" type="noConversion"/>
  </si>
  <si>
    <t>유지 보수 계획 수립</t>
    <phoneticPr fontId="2" type="noConversion"/>
  </si>
  <si>
    <t xml:space="preserve">코드 리뷰 </t>
    <phoneticPr fontId="2" type="noConversion"/>
  </si>
  <si>
    <t>발표 및 피드백</t>
    <phoneticPr fontId="2" type="noConversion"/>
  </si>
  <si>
    <t>발표 준비</t>
    <phoneticPr fontId="2" type="noConversion"/>
  </si>
  <si>
    <t>피드백 및 코드 리팩토링</t>
    <phoneticPr fontId="2" type="noConversion"/>
  </si>
  <si>
    <t xml:space="preserve">PPT </t>
    <phoneticPr fontId="2" type="noConversion"/>
  </si>
  <si>
    <t>Redis 통합</t>
    <phoneticPr fontId="2" type="noConversion"/>
  </si>
  <si>
    <t>소셜 로그인 기능 구현</t>
    <phoneticPr fontId="2" type="noConversion"/>
  </si>
  <si>
    <t>웹뷰 애플리케이션 API 지원</t>
    <phoneticPr fontId="2" type="noConversion"/>
  </si>
  <si>
    <t>요구사항 보완</t>
    <phoneticPr fontId="2" type="noConversion"/>
  </si>
  <si>
    <t>프론트엔드 요구사항 분석</t>
    <phoneticPr fontId="2" type="noConversion"/>
  </si>
  <si>
    <t>사용자 요구사항 분석</t>
    <phoneticPr fontId="2" type="noConversion"/>
  </si>
  <si>
    <t>경쟁 분석</t>
    <phoneticPr fontId="2" type="noConversion"/>
  </si>
  <si>
    <t>1.2.5</t>
    <phoneticPr fontId="2" type="noConversion"/>
  </si>
  <si>
    <t>데이터 모델링 분석</t>
    <phoneticPr fontId="2" type="noConversion"/>
  </si>
  <si>
    <t>1.4.1.1</t>
    <phoneticPr fontId="2" type="noConversion"/>
  </si>
  <si>
    <t>1.4.1.2</t>
  </si>
  <si>
    <t>1.4.1.3</t>
  </si>
  <si>
    <t>1.4.1.4</t>
  </si>
  <si>
    <t>1.4.1.5</t>
  </si>
  <si>
    <t>1.4.1.6</t>
  </si>
  <si>
    <t>1.4.1.7</t>
  </si>
  <si>
    <t>1.4.2.1</t>
    <phoneticPr fontId="2" type="noConversion"/>
  </si>
  <si>
    <t>1.4.2.2</t>
  </si>
  <si>
    <t>1.4.2.3</t>
  </si>
  <si>
    <t>1.4.2.4</t>
  </si>
  <si>
    <t>1.4.2.5</t>
  </si>
  <si>
    <t>1.4.2.6</t>
  </si>
  <si>
    <t>1.4.2.7</t>
  </si>
  <si>
    <t>1.4.3.1</t>
    <phoneticPr fontId="2" type="noConversion"/>
  </si>
  <si>
    <t>1.4.3.2</t>
  </si>
  <si>
    <t>1.4.3.3</t>
  </si>
  <si>
    <t>1.4.3.4</t>
  </si>
  <si>
    <t>1.4.3.5</t>
  </si>
  <si>
    <t>1.5.1</t>
    <phoneticPr fontId="2" type="noConversion"/>
  </si>
  <si>
    <t>1.5.2</t>
  </si>
  <si>
    <t>1.5.3</t>
  </si>
  <si>
    <t>1.5.4</t>
  </si>
  <si>
    <t>1.6.1</t>
    <phoneticPr fontId="2" type="noConversion"/>
  </si>
  <si>
    <t>1.6.2</t>
  </si>
  <si>
    <t>1.6.3</t>
  </si>
  <si>
    <t>1.7.1</t>
    <phoneticPr fontId="2" type="noConversion"/>
  </si>
  <si>
    <t>1.7.2</t>
  </si>
  <si>
    <t>1.7.3</t>
  </si>
  <si>
    <t>1.7.4</t>
  </si>
  <si>
    <t>산출물 및 문서</t>
    <phoneticPr fontId="2" type="noConversion"/>
  </si>
  <si>
    <t>리스크 관리 계획서</t>
    <phoneticPr fontId="2" type="noConversion"/>
  </si>
  <si>
    <t>WBS</t>
    <phoneticPr fontId="2" type="noConversion"/>
  </si>
  <si>
    <t>화면 설계서</t>
    <phoneticPr fontId="2" type="noConversion"/>
  </si>
  <si>
    <t>빅데이터 분석 정의서</t>
    <phoneticPr fontId="2" type="noConversion"/>
  </si>
  <si>
    <t>ERD</t>
    <phoneticPr fontId="2" type="noConversion"/>
  </si>
  <si>
    <t>API 명세서</t>
    <phoneticPr fontId="2" type="noConversion"/>
  </si>
  <si>
    <t>화면설계서</t>
    <phoneticPr fontId="2" type="noConversion"/>
  </si>
  <si>
    <t>아키텍쳐 다이어그램</t>
    <phoneticPr fontId="2" type="noConversion"/>
  </si>
  <si>
    <t>API 엔드포인트 정의서</t>
    <phoneticPr fontId="2" type="noConversion"/>
  </si>
  <si>
    <t>UI 컴포넌트 설계서</t>
    <phoneticPr fontId="2" type="noConversion"/>
  </si>
  <si>
    <t>데이터 분석 정의서</t>
    <phoneticPr fontId="2" type="noConversion"/>
  </si>
  <si>
    <t>요구사항 정의서</t>
    <phoneticPr fontId="2" type="noConversion"/>
  </si>
  <si>
    <t>유닛 테스트 계획서</t>
    <phoneticPr fontId="2" type="noConversion"/>
  </si>
  <si>
    <t>통합 테스트 계획서</t>
    <phoneticPr fontId="2" type="noConversion"/>
  </si>
  <si>
    <t>시스템 테스트 계획서</t>
    <phoneticPr fontId="2" type="noConversion"/>
  </si>
  <si>
    <t>사용자 수용 테스트 계획서</t>
    <phoneticPr fontId="2" type="noConversion"/>
  </si>
  <si>
    <t>유지 보수 계획서</t>
    <phoneticPr fontId="2" type="noConversion"/>
  </si>
  <si>
    <t>웹뷰 앱 배포 가이드라인</t>
    <phoneticPr fontId="2" type="noConversion"/>
  </si>
  <si>
    <t>배포 가이드라인</t>
    <phoneticPr fontId="2" type="noConversion"/>
  </si>
  <si>
    <t>ppt, 피드백 보고서</t>
    <phoneticPr fontId="2" type="noConversion"/>
  </si>
  <si>
    <t>PPT</t>
    <phoneticPr fontId="2" type="noConversion"/>
  </si>
  <si>
    <t>맞춤형 알림 기능</t>
    <phoneticPr fontId="2" type="noConversion"/>
  </si>
  <si>
    <t>장소 즐겨찾기 기능</t>
    <phoneticPr fontId="2" type="noConversion"/>
  </si>
  <si>
    <t>커뮤니티 화면 구성</t>
    <phoneticPr fontId="2" type="noConversion"/>
  </si>
  <si>
    <t>커뮤니티 기능 구현</t>
    <phoneticPr fontId="2" type="noConversion"/>
  </si>
  <si>
    <t>1.4.1.8</t>
  </si>
  <si>
    <t>1.4.2.8</t>
  </si>
  <si>
    <t>1.4.2.9</t>
  </si>
  <si>
    <t>1.4.2.10</t>
  </si>
  <si>
    <t>이효빈</t>
    <phoneticPr fontId="2" type="noConversion"/>
  </si>
  <si>
    <t>김규민,홍남우</t>
    <phoneticPr fontId="2" type="noConversion"/>
  </si>
  <si>
    <t>임정완,조혜진</t>
    <phoneticPr fontId="2" type="noConversion"/>
  </si>
  <si>
    <t>Git</t>
    <phoneticPr fontId="2" type="noConversion"/>
  </si>
  <si>
    <t>서버 배포 계획서</t>
    <phoneticPr fontId="2" type="noConversion"/>
  </si>
  <si>
    <t>Redis 성능 테스트 보고서</t>
    <phoneticPr fontId="2" type="noConversion"/>
  </si>
  <si>
    <t>웹뷰 API 구현 보고서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</si>
</sst>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yy&quot;-&quot;m&quot;-&quot;d;@"/>
    <numFmt numFmtId="177" formatCode="yy\-m\-d;@"/>
    <numFmt numFmtId="183" formatCode="0&quot;일&quot;"/>
    <numFmt numFmtId="186" formatCode="0_ 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1"/>
      <color theme="0"/>
      <name val="돋움"/>
      <family val="3"/>
      <charset val="129"/>
    </font>
    <font>
      <sz val="9"/>
      <color rgb="FFFF000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2" borderId="23" applyNumberFormat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1" fillId="0" borderId="0"/>
    <xf numFmtId="0" fontId="2" fillId="0" borderId="0"/>
  </cellStyleXfs>
  <cellXfs count="86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77" fontId="5" fillId="0" borderId="9" xfId="0" applyNumberFormat="1" applyFont="1" applyBorder="1" applyAlignment="1">
      <alignment vertical="center"/>
    </xf>
    <xf numFmtId="9" fontId="5" fillId="0" borderId="9" xfId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vertical="center"/>
    </xf>
    <xf numFmtId="183" fontId="5" fillId="4" borderId="12" xfId="0" applyNumberFormat="1" applyFont="1" applyFill="1" applyBorder="1" applyAlignment="1">
      <alignment horizontal="center" vertical="center"/>
    </xf>
    <xf numFmtId="14" fontId="5" fillId="4" borderId="12" xfId="0" applyNumberFormat="1" applyFont="1" applyFill="1" applyBorder="1" applyAlignment="1">
      <alignment vertical="center"/>
    </xf>
    <xf numFmtId="9" fontId="5" fillId="4" borderId="12" xfId="1" applyNumberFormat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83" fontId="5" fillId="0" borderId="12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vertical="center"/>
    </xf>
    <xf numFmtId="9" fontId="5" fillId="0" borderId="12" xfId="1" applyNumberFormat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83" fontId="5" fillId="5" borderId="12" xfId="0" applyNumberFormat="1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vertical="center"/>
    </xf>
    <xf numFmtId="9" fontId="5" fillId="0" borderId="12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177" fontId="5" fillId="4" borderId="12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9" fillId="5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14" fontId="5" fillId="0" borderId="14" xfId="0" applyNumberFormat="1" applyFont="1" applyFill="1" applyBorder="1" applyAlignment="1">
      <alignment vertical="center"/>
    </xf>
    <xf numFmtId="0" fontId="5" fillId="0" borderId="1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11" xfId="0" applyFont="1" applyFill="1" applyBorder="1" applyAlignment="1">
      <alignment horizontal="left"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14" fontId="5" fillId="5" borderId="12" xfId="0" applyNumberFormat="1" applyFont="1" applyFill="1" applyBorder="1" applyAlignment="1">
      <alignment vertical="center"/>
    </xf>
    <xf numFmtId="176" fontId="5" fillId="5" borderId="12" xfId="0" applyNumberFormat="1" applyFont="1" applyFill="1" applyBorder="1" applyAlignment="1">
      <alignment vertical="center"/>
    </xf>
    <xf numFmtId="9" fontId="5" fillId="5" borderId="12" xfId="0" applyNumberFormat="1" applyFont="1" applyFill="1" applyBorder="1" applyAlignment="1">
      <alignment vertical="center"/>
    </xf>
    <xf numFmtId="183" fontId="5" fillId="0" borderId="14" xfId="0" applyNumberFormat="1" applyFont="1" applyFill="1" applyBorder="1" applyAlignment="1">
      <alignment horizontal="center" vertical="center"/>
    </xf>
    <xf numFmtId="9" fontId="5" fillId="5" borderId="12" xfId="1" applyNumberFormat="1" applyFont="1" applyFill="1" applyBorder="1" applyAlignment="1">
      <alignment vertical="center"/>
    </xf>
    <xf numFmtId="9" fontId="5" fillId="6" borderId="12" xfId="1" applyNumberFormat="1" applyFont="1" applyFill="1" applyBorder="1" applyAlignment="1">
      <alignment vertical="center"/>
    </xf>
    <xf numFmtId="0" fontId="5" fillId="3" borderId="2" xfId="5" applyFont="1" applyFill="1" applyBorder="1" applyAlignment="1">
      <alignment horizontal="center" vertical="center" wrapText="1"/>
    </xf>
    <xf numFmtId="176" fontId="0" fillId="0" borderId="0" xfId="0" applyNumberFormat="1" applyFont="1" applyAlignment="1">
      <alignment vertical="center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183" fontId="11" fillId="0" borderId="12" xfId="0" applyNumberFormat="1" applyFont="1" applyBorder="1" applyAlignment="1">
      <alignment horizontal="center" vertical="center"/>
    </xf>
    <xf numFmtId="14" fontId="11" fillId="0" borderId="12" xfId="0" applyNumberFormat="1" applyFont="1" applyBorder="1" applyAlignment="1">
      <alignment vertical="center"/>
    </xf>
    <xf numFmtId="9" fontId="11" fillId="0" borderId="12" xfId="0" applyNumberFormat="1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186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10" fontId="13" fillId="0" borderId="0" xfId="0" applyNumberFormat="1" applyFont="1" applyFill="1" applyAlignment="1">
      <alignment vertical="center"/>
    </xf>
    <xf numFmtId="0" fontId="15" fillId="0" borderId="0" xfId="0" applyFont="1" applyAlignment="1">
      <alignment vertical="center"/>
    </xf>
    <xf numFmtId="9" fontId="16" fillId="0" borderId="12" xfId="0" applyNumberFormat="1" applyFont="1" applyBorder="1" applyAlignment="1">
      <alignment vertical="center"/>
    </xf>
    <xf numFmtId="42" fontId="6" fillId="2" borderId="15" xfId="2" applyNumberFormat="1" applyFont="1" applyBorder="1" applyAlignment="1">
      <alignment horizontal="center" vertical="center"/>
    </xf>
    <xf numFmtId="42" fontId="6" fillId="2" borderId="16" xfId="2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10" fontId="0" fillId="0" borderId="0" xfId="2" applyNumberFormat="1" applyFont="1" applyFill="1" applyBorder="1" applyAlignment="1">
      <alignment horizontal="left" vertical="center"/>
    </xf>
    <xf numFmtId="0" fontId="17" fillId="0" borderId="0" xfId="3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5" fillId="7" borderId="12" xfId="0" applyNumberFormat="1" applyFont="1" applyFill="1" applyBorder="1" applyAlignment="1">
      <alignment vertical="center"/>
    </xf>
    <xf numFmtId="14" fontId="5" fillId="6" borderId="12" xfId="0" applyNumberFormat="1" applyFont="1" applyFill="1" applyBorder="1" applyAlignment="1">
      <alignment vertical="center"/>
    </xf>
  </cellXfs>
  <cellStyles count="6">
    <cellStyle name="백분율" xfId="1" builtinId="5"/>
    <cellStyle name="입력" xfId="2" builtinId="20"/>
    <cellStyle name="제목 1" xfId="3" builtinId="16"/>
    <cellStyle name="표준" xfId="0" builtinId="0"/>
    <cellStyle name="표준_WBS(v1.2)" xfId="4" xr:uid="{86134113-1E04-4C96-8EE4-FA2B2D7D1EDA}"/>
    <cellStyle name="표준_프로젝트로그(DB)_2006" xfId="5" xr:uid="{55C8BC7D-EDCA-4A54-8470-B2C7448260D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3EB1-EE41-4D82-A57F-231C26D3022E}">
  <sheetPr>
    <pageSetUpPr fitToPage="1"/>
  </sheetPr>
  <dimension ref="A1:P65"/>
  <sheetViews>
    <sheetView tabSelected="1" zoomScaleNormal="100" workbookViewId="0">
      <selection activeCell="J41" sqref="J41"/>
    </sheetView>
  </sheetViews>
  <sheetFormatPr defaultColWidth="8.8984375" defaultRowHeight="14.4" x14ac:dyDescent="0.25"/>
  <cols>
    <col min="1" max="1" width="9.09765625" style="11" bestFit="1" customWidth="1"/>
    <col min="2" max="2" width="23.796875" style="11" customWidth="1"/>
    <col min="3" max="3" width="7.09765625" style="36" customWidth="1"/>
    <col min="4" max="4" width="13.19921875" style="37" customWidth="1"/>
    <col min="5" max="5" width="13.3984375" style="37" customWidth="1"/>
    <col min="6" max="6" width="11.19921875" style="37" bestFit="1" customWidth="1"/>
    <col min="7" max="7" width="7.8984375" style="55" bestFit="1" customWidth="1"/>
    <col min="8" max="8" width="14.09765625" style="38" bestFit="1" customWidth="1"/>
    <col min="9" max="9" width="10.796875" style="11" bestFit="1" customWidth="1"/>
    <col min="10" max="10" width="15.09765625" style="11" bestFit="1" customWidth="1"/>
    <col min="11" max="11" width="0" style="44" hidden="1" customWidth="1"/>
    <col min="12" max="12" width="0" style="64" hidden="1" customWidth="1"/>
    <col min="13" max="15" width="8.8984375" style="64"/>
    <col min="16" max="16384" width="8.8984375" style="11"/>
  </cols>
  <sheetData>
    <row r="1" spans="1:16" ht="27.75" customHeight="1" thickBot="1" x14ac:dyDescent="0.3">
      <c r="A1" s="75" t="s">
        <v>40</v>
      </c>
      <c r="B1" s="75"/>
      <c r="C1" s="75"/>
      <c r="D1" s="75"/>
      <c r="E1" s="75"/>
      <c r="F1" s="75"/>
      <c r="G1" s="75"/>
      <c r="H1" s="75"/>
      <c r="I1" s="75"/>
      <c r="J1" s="75"/>
    </row>
    <row r="2" spans="1:16" ht="26.25" customHeight="1" x14ac:dyDescent="0.25">
      <c r="A2" s="5" t="s">
        <v>7</v>
      </c>
      <c r="B2" s="78" t="s">
        <v>39</v>
      </c>
      <c r="C2" s="79"/>
      <c r="D2" s="79"/>
      <c r="E2" s="79"/>
      <c r="F2" s="79"/>
      <c r="G2" s="80"/>
      <c r="H2" s="71" t="s">
        <v>6</v>
      </c>
      <c r="I2" s="76" t="s">
        <v>41</v>
      </c>
      <c r="J2" s="77"/>
    </row>
    <row r="3" spans="1:16" ht="26.25" customHeight="1" thickBot="1" x14ac:dyDescent="0.3">
      <c r="A3" s="6" t="s">
        <v>34</v>
      </c>
      <c r="B3" s="9" t="s">
        <v>38</v>
      </c>
      <c r="C3" s="7" t="s">
        <v>8</v>
      </c>
      <c r="D3" s="81" t="s">
        <v>45</v>
      </c>
      <c r="E3" s="82"/>
      <c r="F3" s="82"/>
      <c r="G3" s="83"/>
      <c r="H3" s="72" t="s">
        <v>0</v>
      </c>
      <c r="I3" s="72" t="s">
        <v>12</v>
      </c>
      <c r="J3" s="10">
        <f ca="1">(TODAY()-DATE(2024,7,1))/(DATE(2024,8,2)-DATE(2024,7,1))</f>
        <v>0.4375</v>
      </c>
    </row>
    <row r="4" spans="1:16" ht="26.25" customHeight="1" thickBot="1" x14ac:dyDescent="0.3">
      <c r="A4" s="1" t="s">
        <v>1</v>
      </c>
      <c r="B4" s="2" t="s">
        <v>2</v>
      </c>
      <c r="C4" s="2" t="s">
        <v>3</v>
      </c>
      <c r="D4" s="2" t="s">
        <v>4</v>
      </c>
      <c r="E4" s="2" t="s">
        <v>13</v>
      </c>
      <c r="F4" s="2" t="s">
        <v>14</v>
      </c>
      <c r="G4" s="54" t="s">
        <v>27</v>
      </c>
      <c r="H4" s="8" t="s">
        <v>32</v>
      </c>
      <c r="I4" s="3" t="s">
        <v>5</v>
      </c>
      <c r="J4" s="4" t="s">
        <v>137</v>
      </c>
    </row>
    <row r="5" spans="1:16" ht="18.75" customHeight="1" x14ac:dyDescent="0.25">
      <c r="A5" s="12">
        <v>1</v>
      </c>
      <c r="B5" s="13"/>
      <c r="C5" s="14"/>
      <c r="D5" s="15"/>
      <c r="E5" s="15"/>
      <c r="F5" s="15"/>
      <c r="G5" s="15"/>
      <c r="H5" s="16"/>
      <c r="I5" s="13"/>
      <c r="J5" s="17"/>
      <c r="L5" s="65"/>
    </row>
    <row r="6" spans="1:16" ht="18.75" customHeight="1" x14ac:dyDescent="0.25">
      <c r="A6" s="18">
        <v>1.1000000000000001</v>
      </c>
      <c r="B6" s="19" t="s">
        <v>43</v>
      </c>
      <c r="C6" s="20">
        <f t="shared" ref="C6:C15" si="0">E6-D6+1</f>
        <v>19</v>
      </c>
      <c r="D6" s="21">
        <v>45474</v>
      </c>
      <c r="E6" s="21">
        <v>45492</v>
      </c>
      <c r="F6" s="21">
        <v>45486</v>
      </c>
      <c r="G6" s="50">
        <f ca="1">(TODAY()-D6)/(E6-D6)</f>
        <v>0.77777777777777779</v>
      </c>
      <c r="H6" s="22">
        <v>1</v>
      </c>
      <c r="I6" s="19"/>
      <c r="J6" s="23"/>
      <c r="L6" s="66"/>
    </row>
    <row r="7" spans="1:16" ht="18.75" customHeight="1" x14ac:dyDescent="0.25">
      <c r="A7" s="24" t="s">
        <v>9</v>
      </c>
      <c r="B7" s="25" t="s">
        <v>44</v>
      </c>
      <c r="C7" s="26">
        <f t="shared" si="0"/>
        <v>19</v>
      </c>
      <c r="D7" s="27">
        <v>45474</v>
      </c>
      <c r="E7" s="27">
        <v>45492</v>
      </c>
      <c r="F7" s="27">
        <v>45493</v>
      </c>
      <c r="G7" s="33">
        <f ca="1">(TODAY()-D7)/(E7-D7)</f>
        <v>0.77777777777777779</v>
      </c>
      <c r="H7" s="28">
        <v>0.5</v>
      </c>
      <c r="I7" s="29"/>
      <c r="J7" s="30" t="s">
        <v>42</v>
      </c>
    </row>
    <row r="8" spans="1:16" ht="18.75" customHeight="1" x14ac:dyDescent="0.25">
      <c r="A8" s="24" t="s">
        <v>10</v>
      </c>
      <c r="B8" s="25" t="s">
        <v>48</v>
      </c>
      <c r="C8" s="26">
        <f t="shared" si="0"/>
        <v>7</v>
      </c>
      <c r="D8" s="27">
        <v>45486</v>
      </c>
      <c r="E8" s="27">
        <v>45492</v>
      </c>
      <c r="F8" s="27">
        <v>45489</v>
      </c>
      <c r="G8" s="33">
        <f ca="1">(TODAY()-D8)/(E8-D8)</f>
        <v>0.33333333333333331</v>
      </c>
      <c r="H8" s="28">
        <v>0.99</v>
      </c>
      <c r="I8" s="29" t="s">
        <v>41</v>
      </c>
      <c r="J8" s="30" t="s">
        <v>11</v>
      </c>
    </row>
    <row r="9" spans="1:16" ht="18.75" customHeight="1" x14ac:dyDescent="0.25">
      <c r="A9" s="24" t="s">
        <v>46</v>
      </c>
      <c r="B9" s="25" t="s">
        <v>49</v>
      </c>
      <c r="C9" s="26">
        <f t="shared" ref="C9:C10" si="1">E9-D9+1</f>
        <v>7</v>
      </c>
      <c r="D9" s="27">
        <v>45486</v>
      </c>
      <c r="E9" s="27">
        <v>45492</v>
      </c>
      <c r="F9" s="27">
        <v>45486</v>
      </c>
      <c r="G9" s="33">
        <f ca="1">(TODAY()-D9)/(E9-D9)</f>
        <v>0.33333333333333331</v>
      </c>
      <c r="H9" s="28">
        <v>0.99</v>
      </c>
      <c r="I9" s="29"/>
      <c r="J9" s="30" t="s">
        <v>138</v>
      </c>
    </row>
    <row r="10" spans="1:16" ht="18.75" customHeight="1" x14ac:dyDescent="0.25">
      <c r="A10" s="24" t="s">
        <v>47</v>
      </c>
      <c r="B10" s="25" t="s">
        <v>50</v>
      </c>
      <c r="C10" s="26">
        <f t="shared" si="1"/>
        <v>5</v>
      </c>
      <c r="D10" s="27">
        <v>45488</v>
      </c>
      <c r="E10" s="27">
        <v>45492</v>
      </c>
      <c r="F10" s="27">
        <v>45490</v>
      </c>
      <c r="G10" s="33">
        <f ca="1">(TODAY()-D10)/(E10-D10)</f>
        <v>0</v>
      </c>
      <c r="H10" s="28">
        <v>0.99</v>
      </c>
      <c r="I10" s="29" t="s">
        <v>41</v>
      </c>
      <c r="J10" s="30" t="s">
        <v>139</v>
      </c>
    </row>
    <row r="11" spans="1:16" ht="18.75" customHeight="1" x14ac:dyDescent="0.25">
      <c r="A11" s="18">
        <v>1.2</v>
      </c>
      <c r="B11" s="19" t="s">
        <v>17</v>
      </c>
      <c r="C11" s="31">
        <f t="shared" si="0"/>
        <v>10</v>
      </c>
      <c r="D11" s="21">
        <v>45489</v>
      </c>
      <c r="E11" s="21">
        <v>45498</v>
      </c>
      <c r="F11" s="21"/>
      <c r="G11" s="50">
        <f t="shared" ref="G11:G50" ca="1" si="2">(TODAY()-D11)/(E11-D11)</f>
        <v>-0.1111111111111111</v>
      </c>
      <c r="H11" s="22">
        <v>1</v>
      </c>
      <c r="I11" s="32"/>
      <c r="J11" s="23"/>
      <c r="N11" s="73" t="s">
        <v>35</v>
      </c>
      <c r="O11" s="73" t="s">
        <v>33</v>
      </c>
      <c r="P11" s="73"/>
    </row>
    <row r="12" spans="1:16" s="34" customFormat="1" ht="18.75" customHeight="1" x14ac:dyDescent="0.25">
      <c r="A12" s="24" t="s">
        <v>19</v>
      </c>
      <c r="B12" s="25" t="s">
        <v>101</v>
      </c>
      <c r="C12" s="26">
        <f t="shared" si="0"/>
        <v>11</v>
      </c>
      <c r="D12" s="84">
        <v>45489</v>
      </c>
      <c r="E12" s="84">
        <v>45499</v>
      </c>
      <c r="F12" s="27"/>
      <c r="G12" s="33">
        <f t="shared" ca="1" si="2"/>
        <v>-0.1</v>
      </c>
      <c r="H12" s="33">
        <v>1</v>
      </c>
      <c r="I12" s="29"/>
      <c r="J12" s="30" t="s">
        <v>16</v>
      </c>
      <c r="K12" s="44"/>
      <c r="L12" s="64"/>
      <c r="M12" s="64"/>
      <c r="N12" s="73" t="s">
        <v>36</v>
      </c>
      <c r="O12" s="74" t="s">
        <v>37</v>
      </c>
      <c r="P12" s="73"/>
    </row>
    <row r="13" spans="1:16" s="34" customFormat="1" ht="18.75" customHeight="1" x14ac:dyDescent="0.25">
      <c r="A13" s="24" t="s">
        <v>20</v>
      </c>
      <c r="B13" s="25" t="s">
        <v>102</v>
      </c>
      <c r="C13" s="26">
        <f t="shared" si="0"/>
        <v>12</v>
      </c>
      <c r="D13" s="84">
        <v>45489</v>
      </c>
      <c r="E13" s="84">
        <v>45500</v>
      </c>
      <c r="F13" s="27"/>
      <c r="G13" s="33">
        <f t="shared" ca="1" si="2"/>
        <v>-9.0909090909090912E-2</v>
      </c>
      <c r="H13" s="33">
        <v>1</v>
      </c>
      <c r="I13" s="29" t="s">
        <v>168</v>
      </c>
      <c r="J13" s="30" t="s">
        <v>140</v>
      </c>
      <c r="K13" s="44"/>
      <c r="L13" s="64"/>
      <c r="M13" s="64"/>
      <c r="N13" s="73"/>
      <c r="O13" s="73"/>
      <c r="P13" s="73"/>
    </row>
    <row r="14" spans="1:16" s="34" customFormat="1" ht="18.75" customHeight="1" x14ac:dyDescent="0.25">
      <c r="A14" s="24" t="s">
        <v>21</v>
      </c>
      <c r="B14" s="25" t="s">
        <v>104</v>
      </c>
      <c r="C14" s="26">
        <f t="shared" si="0"/>
        <v>13</v>
      </c>
      <c r="D14" s="84">
        <v>45489</v>
      </c>
      <c r="E14" s="84">
        <v>45501</v>
      </c>
      <c r="F14" s="27"/>
      <c r="G14" s="33">
        <f t="shared" ca="1" si="2"/>
        <v>-8.3333333333333329E-2</v>
      </c>
      <c r="H14" s="33">
        <v>1</v>
      </c>
      <c r="I14" s="29"/>
      <c r="J14" s="30" t="s">
        <v>42</v>
      </c>
      <c r="K14" s="44"/>
      <c r="L14" s="64"/>
      <c r="M14" s="64"/>
      <c r="N14" s="64"/>
      <c r="O14" s="64"/>
    </row>
    <row r="15" spans="1:16" s="34" customFormat="1" ht="18.75" customHeight="1" x14ac:dyDescent="0.25">
      <c r="A15" s="24" t="s">
        <v>18</v>
      </c>
      <c r="B15" s="25" t="s">
        <v>103</v>
      </c>
      <c r="C15" s="26">
        <f t="shared" si="0"/>
        <v>14</v>
      </c>
      <c r="D15" s="84">
        <v>45489</v>
      </c>
      <c r="E15" s="84">
        <v>45502</v>
      </c>
      <c r="F15" s="27"/>
      <c r="G15" s="33">
        <f t="shared" ca="1" si="2"/>
        <v>-7.6923076923076927E-2</v>
      </c>
      <c r="H15" s="33">
        <v>0</v>
      </c>
      <c r="I15" s="29" t="s">
        <v>167</v>
      </c>
      <c r="J15" s="30" t="s">
        <v>42</v>
      </c>
      <c r="K15" s="44"/>
      <c r="L15" s="64"/>
      <c r="M15" s="64"/>
      <c r="N15" s="64"/>
      <c r="O15" s="64"/>
    </row>
    <row r="16" spans="1:16" s="34" customFormat="1" ht="18.75" customHeight="1" x14ac:dyDescent="0.25">
      <c r="A16" s="24" t="s">
        <v>105</v>
      </c>
      <c r="B16" s="25" t="s">
        <v>106</v>
      </c>
      <c r="C16" s="26">
        <f t="shared" ref="C16" si="3">E16-D16+1</f>
        <v>13</v>
      </c>
      <c r="D16" s="84">
        <v>45489</v>
      </c>
      <c r="E16" s="84">
        <v>45501</v>
      </c>
      <c r="F16" s="27"/>
      <c r="G16" s="33">
        <f t="shared" ref="G16" ca="1" si="4">(TODAY()-D16)/(E16-D16)</f>
        <v>-8.3333333333333329E-2</v>
      </c>
      <c r="H16" s="33">
        <v>1</v>
      </c>
      <c r="I16" s="29" t="s">
        <v>169</v>
      </c>
      <c r="J16" s="30" t="s">
        <v>141</v>
      </c>
      <c r="K16" s="44"/>
      <c r="L16" s="64"/>
      <c r="M16" s="64"/>
      <c r="N16" s="64"/>
      <c r="O16" s="64"/>
    </row>
    <row r="17" spans="1:15" s="34" customFormat="1" ht="18.75" customHeight="1" x14ac:dyDescent="0.25">
      <c r="A17" s="18">
        <v>1.3</v>
      </c>
      <c r="B17" s="19" t="s">
        <v>51</v>
      </c>
      <c r="C17" s="20">
        <f t="shared" ref="C17:C21" si="5">E17-D17+1</f>
        <v>12</v>
      </c>
      <c r="D17" s="21">
        <v>45483</v>
      </c>
      <c r="E17" s="21">
        <v>45494</v>
      </c>
      <c r="F17" s="35"/>
      <c r="G17" s="50">
        <f t="shared" ca="1" si="2"/>
        <v>0.45454545454545453</v>
      </c>
      <c r="H17" s="22" t="e">
        <f>SUM(#REF!,#REF!,H33,H43)/4</f>
        <v>#REF!</v>
      </c>
      <c r="I17" s="32"/>
      <c r="J17" s="23"/>
      <c r="K17" s="44"/>
      <c r="L17" s="64"/>
      <c r="M17" s="64"/>
      <c r="N17" s="64"/>
      <c r="O17" s="64"/>
    </row>
    <row r="18" spans="1:15" s="63" customFormat="1" ht="18.75" customHeight="1" x14ac:dyDescent="0.25">
      <c r="A18" s="24" t="s">
        <v>52</v>
      </c>
      <c r="B18" s="25" t="s">
        <v>54</v>
      </c>
      <c r="C18" s="26">
        <f>E18-D18+1</f>
        <v>7</v>
      </c>
      <c r="D18" s="84">
        <v>45483</v>
      </c>
      <c r="E18" s="84">
        <v>45489</v>
      </c>
      <c r="F18" s="27"/>
      <c r="G18" s="33">
        <f ca="1">(TODAY()-D18)/(E18-D18)</f>
        <v>0.83333333333333337</v>
      </c>
      <c r="H18" s="33">
        <v>0.87</v>
      </c>
      <c r="I18" s="29" t="s">
        <v>41</v>
      </c>
      <c r="J18" s="30" t="s">
        <v>142</v>
      </c>
      <c r="L18" s="67"/>
      <c r="M18" s="67"/>
      <c r="N18" s="67"/>
      <c r="O18" s="67"/>
    </row>
    <row r="19" spans="1:15" s="34" customFormat="1" ht="18.75" customHeight="1" x14ac:dyDescent="0.25">
      <c r="A19" s="24" t="s">
        <v>53</v>
      </c>
      <c r="B19" s="25" t="s">
        <v>55</v>
      </c>
      <c r="C19" s="26">
        <f>E19-D19+1</f>
        <v>12</v>
      </c>
      <c r="D19" s="84">
        <v>45483</v>
      </c>
      <c r="E19" s="84">
        <v>45494</v>
      </c>
      <c r="F19" s="27"/>
      <c r="G19" s="33">
        <f ca="1">(TODAY()-D19)/(E19-D19)</f>
        <v>0.45454545454545453</v>
      </c>
      <c r="H19" s="33">
        <v>1.87</v>
      </c>
      <c r="I19" s="29"/>
      <c r="J19" s="30" t="s">
        <v>143</v>
      </c>
      <c r="K19" s="44" t="s">
        <v>22</v>
      </c>
      <c r="L19" s="64" t="s">
        <v>23</v>
      </c>
      <c r="M19" s="64"/>
      <c r="N19" s="64"/>
      <c r="O19" s="64"/>
    </row>
    <row r="20" spans="1:15" s="34" customFormat="1" ht="18.75" customHeight="1" x14ac:dyDescent="0.25">
      <c r="A20" s="24" t="s">
        <v>58</v>
      </c>
      <c r="B20" s="25" t="s">
        <v>56</v>
      </c>
      <c r="C20" s="26">
        <f t="shared" si="5"/>
        <v>10</v>
      </c>
      <c r="D20" s="84">
        <v>45483</v>
      </c>
      <c r="E20" s="84">
        <v>45492</v>
      </c>
      <c r="F20" s="27"/>
      <c r="G20" s="33">
        <f t="shared" ca="1" si="2"/>
        <v>0.55555555555555558</v>
      </c>
      <c r="H20" s="33">
        <v>0.4</v>
      </c>
      <c r="I20" s="29"/>
      <c r="J20" s="30" t="s">
        <v>144</v>
      </c>
      <c r="K20" s="44" t="s">
        <v>24</v>
      </c>
      <c r="L20" s="64" t="s">
        <v>25</v>
      </c>
      <c r="M20" s="64"/>
      <c r="N20" s="64"/>
      <c r="O20" s="64"/>
    </row>
    <row r="21" spans="1:15" s="34" customFormat="1" ht="18.75" customHeight="1" x14ac:dyDescent="0.25">
      <c r="A21" s="24" t="s">
        <v>26</v>
      </c>
      <c r="B21" s="25" t="s">
        <v>57</v>
      </c>
      <c r="C21" s="26">
        <f t="shared" si="5"/>
        <v>10</v>
      </c>
      <c r="D21" s="84">
        <v>45483</v>
      </c>
      <c r="E21" s="84">
        <v>45492</v>
      </c>
      <c r="F21" s="27"/>
      <c r="G21" s="33">
        <f t="shared" ca="1" si="2"/>
        <v>0.55555555555555558</v>
      </c>
      <c r="H21" s="33">
        <v>1</v>
      </c>
      <c r="I21" s="29"/>
      <c r="J21" s="30" t="s">
        <v>145</v>
      </c>
      <c r="K21" s="44"/>
      <c r="L21" s="64"/>
      <c r="M21" s="64"/>
      <c r="N21" s="64"/>
      <c r="O21" s="64"/>
    </row>
    <row r="22" spans="1:15" s="34" customFormat="1" ht="18.75" customHeight="1" x14ac:dyDescent="0.25">
      <c r="A22" s="18">
        <v>1.4</v>
      </c>
      <c r="B22" s="19" t="s">
        <v>59</v>
      </c>
      <c r="C22" s="20">
        <f t="shared" ref="C22" si="6">E22-D22+1</f>
        <v>27</v>
      </c>
      <c r="D22" s="21">
        <v>45479</v>
      </c>
      <c r="E22" s="21">
        <v>45505</v>
      </c>
      <c r="F22" s="35"/>
      <c r="G22" s="50">
        <f t="shared" ref="G22:G23" ca="1" si="7">(TODAY()-D22)/(E22-D22)</f>
        <v>0.34615384615384615</v>
      </c>
      <c r="H22" s="22" t="e">
        <f>SUM(#REF!,H27,H44,H51)/4</f>
        <v>#REF!</v>
      </c>
      <c r="I22" s="32"/>
      <c r="J22" s="23"/>
      <c r="K22" s="44"/>
      <c r="L22" s="64"/>
      <c r="M22" s="64"/>
      <c r="N22" s="64"/>
      <c r="O22" s="64"/>
    </row>
    <row r="23" spans="1:15" s="34" customFormat="1" ht="18.75" customHeight="1" x14ac:dyDescent="0.25">
      <c r="A23" s="56" t="s">
        <v>60</v>
      </c>
      <c r="B23" s="57" t="s">
        <v>61</v>
      </c>
      <c r="C23" s="58">
        <f t="shared" ref="C23" si="8">E23-D23</f>
        <v>26</v>
      </c>
      <c r="D23" s="84">
        <v>45479</v>
      </c>
      <c r="E23" s="84">
        <v>45505</v>
      </c>
      <c r="F23" s="59"/>
      <c r="G23" s="33">
        <f t="shared" ca="1" si="7"/>
        <v>0.34615384615384615</v>
      </c>
      <c r="H23" s="60">
        <f>SUM(H24:H26)/3</f>
        <v>1</v>
      </c>
      <c r="I23" s="61"/>
      <c r="J23" s="62"/>
      <c r="L23" s="64"/>
      <c r="M23" s="64"/>
      <c r="N23" s="64"/>
      <c r="O23" s="64"/>
    </row>
    <row r="24" spans="1:15" s="34" customFormat="1" ht="18.75" customHeight="1" x14ac:dyDescent="0.25">
      <c r="A24" s="24" t="s">
        <v>107</v>
      </c>
      <c r="B24" s="25" t="s">
        <v>62</v>
      </c>
      <c r="C24" s="26">
        <f>E24-D24+1</f>
        <v>27</v>
      </c>
      <c r="D24" s="84">
        <v>45479</v>
      </c>
      <c r="E24" s="84">
        <v>45505</v>
      </c>
      <c r="F24" s="27"/>
      <c r="G24" s="33">
        <f t="shared" ca="1" si="2"/>
        <v>0.34615384615384615</v>
      </c>
      <c r="H24" s="33">
        <v>1</v>
      </c>
      <c r="I24" s="29"/>
      <c r="J24" s="30" t="s">
        <v>147</v>
      </c>
      <c r="L24" s="64"/>
      <c r="M24" s="64"/>
      <c r="N24" s="64"/>
      <c r="O24" s="64"/>
    </row>
    <row r="25" spans="1:15" s="34" customFormat="1" ht="18.75" customHeight="1" x14ac:dyDescent="0.25">
      <c r="A25" s="24" t="s">
        <v>108</v>
      </c>
      <c r="B25" s="25" t="s">
        <v>63</v>
      </c>
      <c r="C25" s="26">
        <f>E25-D25+1</f>
        <v>27</v>
      </c>
      <c r="D25" s="84">
        <v>45479</v>
      </c>
      <c r="E25" s="84">
        <v>45505</v>
      </c>
      <c r="F25" s="27"/>
      <c r="G25" s="33">
        <f t="shared" ca="1" si="2"/>
        <v>0.34615384615384615</v>
      </c>
      <c r="H25" s="33">
        <v>1</v>
      </c>
      <c r="I25" s="29"/>
      <c r="J25" s="30" t="s">
        <v>147</v>
      </c>
      <c r="L25" s="64"/>
      <c r="M25" s="64"/>
      <c r="N25" s="64"/>
      <c r="O25" s="64"/>
    </row>
    <row r="26" spans="1:15" s="34" customFormat="1" ht="18.75" customHeight="1" x14ac:dyDescent="0.25">
      <c r="A26" s="24" t="s">
        <v>109</v>
      </c>
      <c r="B26" s="25" t="s">
        <v>64</v>
      </c>
      <c r="C26" s="26">
        <f>E26-D26+1</f>
        <v>27</v>
      </c>
      <c r="D26" s="84">
        <v>45479</v>
      </c>
      <c r="E26" s="84">
        <v>45505</v>
      </c>
      <c r="F26" s="27"/>
      <c r="G26" s="33">
        <f t="shared" ca="1" si="2"/>
        <v>0.34615384615384615</v>
      </c>
      <c r="H26" s="33">
        <v>1</v>
      </c>
      <c r="I26" s="29"/>
      <c r="J26" s="30" t="s">
        <v>147</v>
      </c>
      <c r="L26" s="64"/>
      <c r="M26" s="64"/>
      <c r="N26" s="64"/>
      <c r="O26" s="64"/>
    </row>
    <row r="27" spans="1:15" s="34" customFormat="1" ht="18.75" customHeight="1" x14ac:dyDescent="0.25">
      <c r="A27" s="24" t="s">
        <v>110</v>
      </c>
      <c r="B27" s="25" t="s">
        <v>65</v>
      </c>
      <c r="C27" s="26">
        <f t="shared" ref="C27:C32" si="9">E27-D27</f>
        <v>26</v>
      </c>
      <c r="D27" s="84">
        <v>45479</v>
      </c>
      <c r="E27" s="84">
        <v>45505</v>
      </c>
      <c r="F27" s="27"/>
      <c r="G27" s="33">
        <f t="shared" ca="1" si="2"/>
        <v>0.34615384615384615</v>
      </c>
      <c r="H27" s="70">
        <v>0.95</v>
      </c>
      <c r="I27" s="29"/>
      <c r="J27" s="30" t="s">
        <v>147</v>
      </c>
      <c r="L27" s="64"/>
      <c r="M27" s="64"/>
      <c r="N27" s="64"/>
      <c r="O27" s="64"/>
    </row>
    <row r="28" spans="1:15" s="34" customFormat="1" ht="18.75" customHeight="1" x14ac:dyDescent="0.25">
      <c r="A28" s="24" t="s">
        <v>111</v>
      </c>
      <c r="B28" s="25" t="s">
        <v>161</v>
      </c>
      <c r="C28" s="26">
        <f t="shared" ref="C28" si="10">E28-D28</f>
        <v>26</v>
      </c>
      <c r="D28" s="84">
        <v>45479</v>
      </c>
      <c r="E28" s="84">
        <v>45505</v>
      </c>
      <c r="F28" s="27"/>
      <c r="G28" s="33"/>
      <c r="H28" s="70"/>
      <c r="I28" s="29"/>
      <c r="J28" s="30" t="s">
        <v>144</v>
      </c>
      <c r="L28" s="64"/>
      <c r="M28" s="64"/>
      <c r="N28" s="64"/>
      <c r="O28" s="64"/>
    </row>
    <row r="29" spans="1:15" s="34" customFormat="1" ht="18.75" customHeight="1" x14ac:dyDescent="0.25">
      <c r="A29" s="24" t="s">
        <v>112</v>
      </c>
      <c r="B29" s="25" t="s">
        <v>66</v>
      </c>
      <c r="C29" s="26">
        <f t="shared" si="9"/>
        <v>26</v>
      </c>
      <c r="D29" s="84">
        <v>45479</v>
      </c>
      <c r="E29" s="84">
        <v>45505</v>
      </c>
      <c r="F29" s="27"/>
      <c r="G29" s="33">
        <f t="shared" ca="1" si="2"/>
        <v>0.34615384615384615</v>
      </c>
      <c r="H29" s="70">
        <v>0.9</v>
      </c>
      <c r="I29" s="29"/>
      <c r="J29" s="30" t="s">
        <v>144</v>
      </c>
      <c r="L29" s="64"/>
      <c r="M29" s="64"/>
      <c r="N29" s="64"/>
      <c r="O29" s="64"/>
    </row>
    <row r="30" spans="1:15" s="34" customFormat="1" ht="18.75" customHeight="1" x14ac:dyDescent="0.25">
      <c r="A30" s="24" t="s">
        <v>113</v>
      </c>
      <c r="B30" s="25" t="s">
        <v>67</v>
      </c>
      <c r="C30" s="26">
        <f t="shared" si="9"/>
        <v>26</v>
      </c>
      <c r="D30" s="84">
        <v>45479</v>
      </c>
      <c r="E30" s="84">
        <v>45505</v>
      </c>
      <c r="F30" s="27"/>
      <c r="G30" s="33">
        <f t="shared" ca="1" si="2"/>
        <v>0.34615384615384615</v>
      </c>
      <c r="H30" s="70">
        <v>0.5</v>
      </c>
      <c r="I30" s="29"/>
      <c r="J30" s="30" t="s">
        <v>144</v>
      </c>
      <c r="L30" s="64"/>
      <c r="M30" s="64"/>
      <c r="N30" s="64"/>
      <c r="O30" s="64"/>
    </row>
    <row r="31" spans="1:15" s="34" customFormat="1" ht="18.75" customHeight="1" x14ac:dyDescent="0.25">
      <c r="A31" s="24" t="s">
        <v>163</v>
      </c>
      <c r="B31" s="25" t="s">
        <v>68</v>
      </c>
      <c r="C31" s="26">
        <f t="shared" si="9"/>
        <v>26</v>
      </c>
      <c r="D31" s="84">
        <v>45479</v>
      </c>
      <c r="E31" s="84">
        <v>45505</v>
      </c>
      <c r="F31" s="27"/>
      <c r="G31" s="33">
        <f t="shared" ca="1" si="2"/>
        <v>0.34615384615384615</v>
      </c>
      <c r="H31" s="33">
        <v>0</v>
      </c>
      <c r="I31" s="29"/>
      <c r="J31" s="30" t="s">
        <v>144</v>
      </c>
      <c r="L31" s="64"/>
      <c r="M31" s="64"/>
      <c r="N31" s="64"/>
      <c r="O31" s="64"/>
    </row>
    <row r="32" spans="1:15" s="34" customFormat="1" ht="18.75" customHeight="1" x14ac:dyDescent="0.25">
      <c r="A32" s="56" t="s">
        <v>69</v>
      </c>
      <c r="B32" s="57" t="s">
        <v>70</v>
      </c>
      <c r="C32" s="58">
        <f t="shared" si="9"/>
        <v>26</v>
      </c>
      <c r="D32" s="84">
        <v>45479</v>
      </c>
      <c r="E32" s="84">
        <v>45505</v>
      </c>
      <c r="F32" s="59"/>
      <c r="G32" s="33">
        <f t="shared" ca="1" si="2"/>
        <v>0.34615384615384615</v>
      </c>
      <c r="H32" s="60">
        <f>SUM(H33:H35)/3</f>
        <v>0.76666666666666661</v>
      </c>
      <c r="I32" s="61"/>
      <c r="J32" s="62"/>
      <c r="L32" s="64"/>
      <c r="M32" s="64"/>
      <c r="N32" s="64"/>
      <c r="O32" s="64"/>
    </row>
    <row r="33" spans="1:15" s="63" customFormat="1" ht="18.75" customHeight="1" x14ac:dyDescent="0.25">
      <c r="A33" s="24" t="s">
        <v>114</v>
      </c>
      <c r="B33" s="25" t="s">
        <v>71</v>
      </c>
      <c r="C33" s="26">
        <f t="shared" ref="C33" si="11">E33-D33+1</f>
        <v>5</v>
      </c>
      <c r="D33" s="84">
        <v>45479</v>
      </c>
      <c r="E33" s="84">
        <v>45483</v>
      </c>
      <c r="F33" s="84">
        <v>45483</v>
      </c>
      <c r="G33" s="33">
        <f t="shared" ref="G33" ca="1" si="12">(TODAY()-D33)/(E33-D33)</f>
        <v>2.25</v>
      </c>
      <c r="H33" s="33">
        <v>0.8</v>
      </c>
      <c r="I33" s="29" t="s">
        <v>41</v>
      </c>
      <c r="J33" s="30" t="s">
        <v>149</v>
      </c>
      <c r="L33" s="67"/>
      <c r="M33" s="67"/>
      <c r="N33" s="67"/>
      <c r="O33" s="67"/>
    </row>
    <row r="34" spans="1:15" s="34" customFormat="1" ht="18.75" customHeight="1" x14ac:dyDescent="0.25">
      <c r="A34" s="24" t="s">
        <v>115</v>
      </c>
      <c r="B34" s="25" t="s">
        <v>72</v>
      </c>
      <c r="C34" s="26">
        <f t="shared" ref="C34:C45" si="13">E34-D34+1</f>
        <v>27</v>
      </c>
      <c r="D34" s="84">
        <v>45479</v>
      </c>
      <c r="E34" s="84">
        <v>45505</v>
      </c>
      <c r="F34" s="27"/>
      <c r="G34" s="33">
        <f t="shared" ca="1" si="2"/>
        <v>0.34615384615384615</v>
      </c>
      <c r="H34" s="33">
        <v>0.8</v>
      </c>
      <c r="I34" s="29"/>
      <c r="J34" s="30" t="s">
        <v>146</v>
      </c>
      <c r="K34" s="44"/>
      <c r="L34" s="64"/>
      <c r="M34" s="64"/>
      <c r="N34" s="64"/>
      <c r="O34" s="64"/>
    </row>
    <row r="35" spans="1:15" s="34" customFormat="1" ht="18.75" customHeight="1" x14ac:dyDescent="0.25">
      <c r="A35" s="24" t="s">
        <v>116</v>
      </c>
      <c r="B35" s="25" t="s">
        <v>73</v>
      </c>
      <c r="C35" s="26">
        <f t="shared" si="13"/>
        <v>5</v>
      </c>
      <c r="D35" s="84">
        <v>45479</v>
      </c>
      <c r="E35" s="84">
        <v>45483</v>
      </c>
      <c r="F35" s="84">
        <v>45483</v>
      </c>
      <c r="G35" s="33">
        <f t="shared" ca="1" si="2"/>
        <v>2.25</v>
      </c>
      <c r="H35" s="33">
        <v>0.7</v>
      </c>
      <c r="I35" s="29" t="s">
        <v>41</v>
      </c>
      <c r="J35" s="30" t="s">
        <v>142</v>
      </c>
      <c r="K35" s="44"/>
      <c r="L35" s="64"/>
      <c r="M35" s="64"/>
      <c r="N35" s="64"/>
      <c r="O35" s="64"/>
    </row>
    <row r="36" spans="1:15" s="34" customFormat="1" ht="18.600000000000001" customHeight="1" x14ac:dyDescent="0.25">
      <c r="A36" s="24" t="s">
        <v>117</v>
      </c>
      <c r="B36" s="25" t="s">
        <v>74</v>
      </c>
      <c r="C36" s="26">
        <f t="shared" si="13"/>
        <v>27</v>
      </c>
      <c r="D36" s="84">
        <v>45479</v>
      </c>
      <c r="E36" s="84">
        <v>45505</v>
      </c>
      <c r="F36" s="27"/>
      <c r="G36" s="33">
        <f t="shared" ca="1" si="2"/>
        <v>0.34615384615384615</v>
      </c>
      <c r="H36" s="33">
        <v>0.7</v>
      </c>
      <c r="I36" s="29" t="s">
        <v>41</v>
      </c>
      <c r="J36" s="30" t="s">
        <v>171</v>
      </c>
      <c r="K36" s="44"/>
      <c r="L36" s="64"/>
      <c r="M36" s="64"/>
      <c r="N36" s="64"/>
      <c r="O36" s="64"/>
    </row>
    <row r="37" spans="1:15" s="34" customFormat="1" ht="18.600000000000001" customHeight="1" x14ac:dyDescent="0.25">
      <c r="A37" s="24" t="s">
        <v>118</v>
      </c>
      <c r="B37" s="25" t="s">
        <v>98</v>
      </c>
      <c r="C37" s="26">
        <f t="shared" si="13"/>
        <v>27</v>
      </c>
      <c r="D37" s="84">
        <v>45479</v>
      </c>
      <c r="E37" s="84">
        <v>45505</v>
      </c>
      <c r="F37" s="27"/>
      <c r="G37" s="33"/>
      <c r="H37" s="33"/>
      <c r="I37" s="29" t="s">
        <v>41</v>
      </c>
      <c r="J37" s="30" t="s">
        <v>172</v>
      </c>
      <c r="K37" s="44"/>
      <c r="L37" s="64"/>
      <c r="M37" s="64"/>
      <c r="N37" s="64"/>
      <c r="O37" s="64"/>
    </row>
    <row r="38" spans="1:15" s="34" customFormat="1" ht="21" customHeight="1" x14ac:dyDescent="0.25">
      <c r="A38" s="24" t="s">
        <v>119</v>
      </c>
      <c r="B38" s="25" t="s">
        <v>100</v>
      </c>
      <c r="C38" s="26">
        <f t="shared" si="13"/>
        <v>27</v>
      </c>
      <c r="D38" s="84">
        <v>45479</v>
      </c>
      <c r="E38" s="84">
        <v>45505</v>
      </c>
      <c r="F38" s="27"/>
      <c r="G38" s="33"/>
      <c r="H38" s="33"/>
      <c r="I38" s="29" t="s">
        <v>41</v>
      </c>
      <c r="J38" s="30" t="s">
        <v>173</v>
      </c>
      <c r="K38" s="44"/>
      <c r="L38" s="64"/>
      <c r="M38" s="64"/>
      <c r="N38" s="64"/>
      <c r="O38" s="64"/>
    </row>
    <row r="39" spans="1:15" s="34" customFormat="1" ht="21" customHeight="1" x14ac:dyDescent="0.25">
      <c r="A39" s="24" t="s">
        <v>120</v>
      </c>
      <c r="B39" s="25" t="s">
        <v>162</v>
      </c>
      <c r="C39" s="26">
        <f t="shared" ref="C39:C41" si="14">E39-D39+1</f>
        <v>27</v>
      </c>
      <c r="D39" s="84">
        <v>45479</v>
      </c>
      <c r="E39" s="84">
        <v>45505</v>
      </c>
      <c r="F39" s="27"/>
      <c r="G39" s="33"/>
      <c r="H39" s="33"/>
      <c r="I39" s="29"/>
      <c r="J39" s="30" t="s">
        <v>149</v>
      </c>
      <c r="K39" s="44"/>
      <c r="L39" s="64"/>
      <c r="M39" s="64"/>
      <c r="N39" s="64"/>
      <c r="O39" s="64"/>
    </row>
    <row r="40" spans="1:15" s="34" customFormat="1" ht="21" customHeight="1" x14ac:dyDescent="0.25">
      <c r="A40" s="24" t="s">
        <v>164</v>
      </c>
      <c r="B40" s="25" t="s">
        <v>160</v>
      </c>
      <c r="C40" s="26">
        <f t="shared" si="14"/>
        <v>27</v>
      </c>
      <c r="D40" s="84">
        <v>45479</v>
      </c>
      <c r="E40" s="84">
        <v>45505</v>
      </c>
      <c r="F40" s="27"/>
      <c r="G40" s="33"/>
      <c r="H40" s="33"/>
      <c r="I40" s="29"/>
      <c r="J40" s="30" t="s">
        <v>149</v>
      </c>
      <c r="K40" s="44"/>
      <c r="L40" s="64"/>
      <c r="M40" s="64"/>
      <c r="N40" s="64"/>
      <c r="O40" s="64"/>
    </row>
    <row r="41" spans="1:15" s="34" customFormat="1" ht="18.75" customHeight="1" x14ac:dyDescent="0.25">
      <c r="A41" s="24" t="s">
        <v>165</v>
      </c>
      <c r="B41" s="25" t="s">
        <v>159</v>
      </c>
      <c r="C41" s="26">
        <f t="shared" si="14"/>
        <v>27</v>
      </c>
      <c r="D41" s="84">
        <v>45479</v>
      </c>
      <c r="E41" s="84">
        <v>45505</v>
      </c>
      <c r="F41" s="27"/>
      <c r="G41" s="33"/>
      <c r="H41" s="33"/>
      <c r="I41" s="29"/>
      <c r="J41" s="30" t="s">
        <v>149</v>
      </c>
      <c r="K41" s="44"/>
      <c r="L41" s="64"/>
      <c r="M41" s="64"/>
      <c r="N41" s="64"/>
      <c r="O41" s="64"/>
    </row>
    <row r="42" spans="1:15" s="34" customFormat="1" ht="18.75" customHeight="1" x14ac:dyDescent="0.25">
      <c r="A42" s="24" t="s">
        <v>166</v>
      </c>
      <c r="B42" s="25" t="s">
        <v>99</v>
      </c>
      <c r="C42" s="26">
        <f t="shared" si="13"/>
        <v>27</v>
      </c>
      <c r="D42" s="84">
        <v>45479</v>
      </c>
      <c r="E42" s="84">
        <v>45505</v>
      </c>
      <c r="F42" s="27"/>
      <c r="G42" s="33"/>
      <c r="H42" s="33"/>
      <c r="I42" s="29"/>
      <c r="J42" s="30" t="s">
        <v>149</v>
      </c>
      <c r="K42" s="44"/>
      <c r="L42" s="64"/>
      <c r="M42" s="64"/>
      <c r="N42" s="64"/>
      <c r="O42" s="64"/>
    </row>
    <row r="43" spans="1:15" s="63" customFormat="1" ht="18.75" customHeight="1" x14ac:dyDescent="0.25">
      <c r="A43" s="56" t="s">
        <v>75</v>
      </c>
      <c r="B43" s="57" t="s">
        <v>76</v>
      </c>
      <c r="C43" s="58">
        <f t="shared" si="13"/>
        <v>27</v>
      </c>
      <c r="D43" s="84">
        <v>45479</v>
      </c>
      <c r="E43" s="84">
        <v>45505</v>
      </c>
      <c r="F43" s="59"/>
      <c r="G43" s="33">
        <f t="shared" ca="1" si="2"/>
        <v>0.34615384615384615</v>
      </c>
      <c r="H43" s="60">
        <f>SUM(H44:H45)/2</f>
        <v>0.4</v>
      </c>
      <c r="I43" s="61"/>
      <c r="J43" s="62"/>
      <c r="L43" s="69" t="s">
        <v>30</v>
      </c>
      <c r="M43" s="67" t="s">
        <v>31</v>
      </c>
      <c r="N43" s="67"/>
      <c r="O43" s="67"/>
    </row>
    <row r="44" spans="1:15" s="34" customFormat="1" ht="18.75" customHeight="1" x14ac:dyDescent="0.25">
      <c r="A44" s="24" t="s">
        <v>121</v>
      </c>
      <c r="B44" s="25" t="s">
        <v>77</v>
      </c>
      <c r="C44" s="26">
        <f t="shared" si="13"/>
        <v>27</v>
      </c>
      <c r="D44" s="84">
        <v>45479</v>
      </c>
      <c r="E44" s="84">
        <v>45505</v>
      </c>
      <c r="F44" s="27"/>
      <c r="G44" s="33">
        <f t="shared" ca="1" si="2"/>
        <v>0.34615384615384615</v>
      </c>
      <c r="H44" s="33">
        <v>0.8</v>
      </c>
      <c r="I44" s="29"/>
      <c r="J44" s="30" t="s">
        <v>148</v>
      </c>
      <c r="K44" s="44"/>
      <c r="L44" s="44" t="s">
        <v>28</v>
      </c>
      <c r="M44" s="64" t="s">
        <v>31</v>
      </c>
      <c r="N44" s="64"/>
      <c r="O44" s="64"/>
    </row>
    <row r="45" spans="1:15" s="34" customFormat="1" ht="18.75" customHeight="1" x14ac:dyDescent="0.25">
      <c r="A45" s="24" t="s">
        <v>122</v>
      </c>
      <c r="B45" s="25" t="s">
        <v>78</v>
      </c>
      <c r="C45" s="26">
        <f t="shared" si="13"/>
        <v>27</v>
      </c>
      <c r="D45" s="84">
        <v>45479</v>
      </c>
      <c r="E45" s="84">
        <v>45505</v>
      </c>
      <c r="F45" s="27"/>
      <c r="G45" s="33">
        <f t="shared" ca="1" si="2"/>
        <v>0.34615384615384615</v>
      </c>
      <c r="H45" s="33">
        <v>0</v>
      </c>
      <c r="I45" s="29"/>
      <c r="J45" s="30" t="s">
        <v>148</v>
      </c>
      <c r="K45" s="44"/>
      <c r="L45" s="44" t="s">
        <v>29</v>
      </c>
      <c r="M45" s="64" t="s">
        <v>31</v>
      </c>
      <c r="N45" s="64"/>
      <c r="O45" s="64"/>
    </row>
    <row r="46" spans="1:15" s="34" customFormat="1" ht="18.75" customHeight="1" x14ac:dyDescent="0.25">
      <c r="A46" s="24" t="s">
        <v>123</v>
      </c>
      <c r="B46" s="25" t="s">
        <v>79</v>
      </c>
      <c r="C46" s="26">
        <f t="shared" ref="C46:C48" si="15">E46-D46+1</f>
        <v>27</v>
      </c>
      <c r="D46" s="84">
        <v>45479</v>
      </c>
      <c r="E46" s="84">
        <v>45505</v>
      </c>
      <c r="F46" s="27"/>
      <c r="G46" s="33">
        <f t="shared" ref="G46" ca="1" si="16">(TODAY()-D46)/(E46-D46)</f>
        <v>0.34615384615384615</v>
      </c>
      <c r="H46" s="33">
        <v>0</v>
      </c>
      <c r="I46" s="29"/>
      <c r="J46" s="30" t="s">
        <v>148</v>
      </c>
      <c r="K46" s="44"/>
      <c r="L46" s="44"/>
      <c r="M46" s="64"/>
      <c r="N46" s="64"/>
      <c r="O46" s="64"/>
    </row>
    <row r="47" spans="1:15" s="34" customFormat="1" ht="18.75" customHeight="1" x14ac:dyDescent="0.25">
      <c r="A47" s="24" t="s">
        <v>124</v>
      </c>
      <c r="B47" s="25" t="s">
        <v>80</v>
      </c>
      <c r="C47" s="26">
        <f t="shared" si="15"/>
        <v>27</v>
      </c>
      <c r="D47" s="84">
        <v>45479</v>
      </c>
      <c r="E47" s="84">
        <v>45505</v>
      </c>
      <c r="F47" s="27"/>
      <c r="G47" s="33"/>
      <c r="H47" s="33"/>
      <c r="I47" s="29"/>
      <c r="J47" s="30" t="s">
        <v>148</v>
      </c>
      <c r="K47" s="44"/>
      <c r="L47" s="44"/>
      <c r="M47" s="64"/>
      <c r="N47" s="64"/>
      <c r="O47" s="64"/>
    </row>
    <row r="48" spans="1:15" s="34" customFormat="1" ht="18.75" customHeight="1" x14ac:dyDescent="0.25">
      <c r="A48" s="24" t="s">
        <v>125</v>
      </c>
      <c r="B48" s="25" t="s">
        <v>81</v>
      </c>
      <c r="C48" s="26">
        <f t="shared" si="15"/>
        <v>27</v>
      </c>
      <c r="D48" s="84">
        <v>45479</v>
      </c>
      <c r="E48" s="84">
        <v>45505</v>
      </c>
      <c r="F48" s="27"/>
      <c r="G48" s="33"/>
      <c r="H48" s="33"/>
      <c r="I48" s="29"/>
      <c r="J48" s="30" t="s">
        <v>42</v>
      </c>
      <c r="K48" s="44"/>
      <c r="L48" s="44"/>
      <c r="M48" s="64"/>
      <c r="N48" s="64"/>
      <c r="O48" s="64"/>
    </row>
    <row r="49" spans="1:15" ht="18.75" customHeight="1" x14ac:dyDescent="0.25">
      <c r="A49" s="46">
        <v>1.5</v>
      </c>
      <c r="B49" s="47" t="s">
        <v>82</v>
      </c>
      <c r="C49" s="20">
        <f>E49-D49+1</f>
        <v>13</v>
      </c>
      <c r="D49" s="48">
        <v>45493</v>
      </c>
      <c r="E49" s="48">
        <v>45505</v>
      </c>
      <c r="F49" s="49"/>
      <c r="G49" s="50">
        <f t="shared" ca="1" si="2"/>
        <v>-0.41666666666666669</v>
      </c>
      <c r="H49" s="52">
        <v>1</v>
      </c>
      <c r="I49" s="50"/>
      <c r="J49" s="39"/>
    </row>
    <row r="50" spans="1:15" s="34" customFormat="1" ht="18.75" customHeight="1" x14ac:dyDescent="0.25">
      <c r="A50" s="45" t="s">
        <v>126</v>
      </c>
      <c r="B50" s="41" t="s">
        <v>83</v>
      </c>
      <c r="C50" s="51">
        <f>E50-D50+1</f>
        <v>13</v>
      </c>
      <c r="D50" s="85">
        <v>45493</v>
      </c>
      <c r="E50" s="85">
        <v>45505</v>
      </c>
      <c r="F50" s="27"/>
      <c r="G50" s="33">
        <f t="shared" ca="1" si="2"/>
        <v>-0.41666666666666669</v>
      </c>
      <c r="H50" s="53">
        <v>1</v>
      </c>
      <c r="I50" s="43"/>
      <c r="J50" s="40" t="s">
        <v>150</v>
      </c>
      <c r="K50" s="44"/>
      <c r="L50" s="64"/>
      <c r="M50" s="64"/>
      <c r="N50" s="64"/>
      <c r="O50" s="64"/>
    </row>
    <row r="51" spans="1:15" s="34" customFormat="1" ht="18.75" customHeight="1" x14ac:dyDescent="0.25">
      <c r="A51" s="45" t="s">
        <v>127</v>
      </c>
      <c r="B51" s="41" t="s">
        <v>84</v>
      </c>
      <c r="C51" s="51">
        <f t="shared" ref="C51:C65" si="17">E51-D51+1</f>
        <v>13</v>
      </c>
      <c r="D51" s="85">
        <v>45493</v>
      </c>
      <c r="E51" s="85">
        <v>45505</v>
      </c>
      <c r="F51" s="27"/>
      <c r="G51" s="33">
        <f t="shared" ref="G51:G65" ca="1" si="18">(TODAY()-D51)/(E51-D51)</f>
        <v>-0.41666666666666669</v>
      </c>
      <c r="H51" s="53">
        <v>2</v>
      </c>
      <c r="I51" s="43"/>
      <c r="J51" s="40" t="s">
        <v>151</v>
      </c>
      <c r="K51" s="44"/>
      <c r="L51" s="64"/>
      <c r="M51" s="64"/>
      <c r="N51" s="64"/>
      <c r="O51" s="64"/>
    </row>
    <row r="52" spans="1:15" ht="18.75" customHeight="1" x14ac:dyDescent="0.25">
      <c r="A52" s="45" t="s">
        <v>128</v>
      </c>
      <c r="B52" s="41" t="s">
        <v>85</v>
      </c>
      <c r="C52" s="51">
        <f t="shared" si="17"/>
        <v>13</v>
      </c>
      <c r="D52" s="85">
        <v>45493</v>
      </c>
      <c r="E52" s="85">
        <v>45505</v>
      </c>
      <c r="F52" s="27"/>
      <c r="G52" s="33">
        <f t="shared" ca="1" si="18"/>
        <v>-0.41666666666666669</v>
      </c>
      <c r="H52" s="53">
        <v>3</v>
      </c>
      <c r="I52" s="43"/>
      <c r="J52" s="40" t="s">
        <v>152</v>
      </c>
    </row>
    <row r="53" spans="1:15" x14ac:dyDescent="0.25">
      <c r="A53" s="45" t="s">
        <v>129</v>
      </c>
      <c r="B53" s="41" t="s">
        <v>88</v>
      </c>
      <c r="C53" s="51">
        <f t="shared" si="17"/>
        <v>13</v>
      </c>
      <c r="D53" s="85">
        <v>45493</v>
      </c>
      <c r="E53" s="85">
        <v>45505</v>
      </c>
      <c r="F53" s="27"/>
      <c r="G53" s="33">
        <f t="shared" ca="1" si="18"/>
        <v>-0.41666666666666669</v>
      </c>
      <c r="H53" s="53">
        <v>4</v>
      </c>
      <c r="I53" s="43"/>
      <c r="J53" s="40" t="s">
        <v>153</v>
      </c>
    </row>
    <row r="54" spans="1:15" x14ac:dyDescent="0.25">
      <c r="A54" s="46">
        <v>1.6</v>
      </c>
      <c r="B54" s="47" t="s">
        <v>89</v>
      </c>
      <c r="C54" s="20">
        <f>E54-D54+1</f>
        <v>14</v>
      </c>
      <c r="D54" s="48">
        <v>45493</v>
      </c>
      <c r="E54" s="48">
        <v>45506</v>
      </c>
      <c r="F54" s="49"/>
      <c r="G54" s="50">
        <f t="shared" ca="1" si="18"/>
        <v>-0.38461538461538464</v>
      </c>
      <c r="H54" s="52">
        <v>1</v>
      </c>
      <c r="I54" s="50"/>
      <c r="J54" s="39"/>
      <c r="L54" s="66"/>
      <c r="M54" s="66"/>
    </row>
    <row r="55" spans="1:15" x14ac:dyDescent="0.25">
      <c r="A55" s="45" t="s">
        <v>130</v>
      </c>
      <c r="B55" s="41" t="s">
        <v>90</v>
      </c>
      <c r="C55" s="51">
        <f t="shared" si="17"/>
        <v>14</v>
      </c>
      <c r="D55" s="85">
        <v>45493</v>
      </c>
      <c r="E55" s="85">
        <v>45506</v>
      </c>
      <c r="F55" s="27"/>
      <c r="G55" s="33">
        <f t="shared" ca="1" si="18"/>
        <v>-0.38461538461538464</v>
      </c>
      <c r="H55" s="53">
        <v>6</v>
      </c>
      <c r="I55" s="43"/>
      <c r="J55" s="40" t="s">
        <v>156</v>
      </c>
      <c r="M55" s="68"/>
    </row>
    <row r="56" spans="1:15" x14ac:dyDescent="0.25">
      <c r="A56" s="45" t="s">
        <v>131</v>
      </c>
      <c r="B56" s="41" t="s">
        <v>91</v>
      </c>
      <c r="C56" s="51">
        <f t="shared" si="17"/>
        <v>14</v>
      </c>
      <c r="D56" s="85">
        <v>45493</v>
      </c>
      <c r="E56" s="85">
        <v>45506</v>
      </c>
      <c r="F56" s="27"/>
      <c r="G56" s="33">
        <f t="shared" ca="1" si="18"/>
        <v>-0.38461538461538464</v>
      </c>
      <c r="H56" s="53">
        <v>7</v>
      </c>
      <c r="I56" s="43"/>
      <c r="J56" s="40" t="s">
        <v>155</v>
      </c>
    </row>
    <row r="57" spans="1:15" x14ac:dyDescent="0.25">
      <c r="A57" s="45" t="s">
        <v>132</v>
      </c>
      <c r="B57" s="41" t="s">
        <v>92</v>
      </c>
      <c r="C57" s="51">
        <f t="shared" si="17"/>
        <v>14</v>
      </c>
      <c r="D57" s="85">
        <v>45493</v>
      </c>
      <c r="E57" s="85">
        <v>45506</v>
      </c>
      <c r="F57" s="27"/>
      <c r="G57" s="33">
        <f t="shared" ca="1" si="18"/>
        <v>-0.38461538461538464</v>
      </c>
      <c r="H57" s="53">
        <v>8</v>
      </c>
      <c r="I57" s="43"/>
      <c r="J57" s="40" t="s">
        <v>154</v>
      </c>
    </row>
    <row r="58" spans="1:15" x14ac:dyDescent="0.25">
      <c r="A58" s="46">
        <v>1.7</v>
      </c>
      <c r="B58" s="47" t="s">
        <v>94</v>
      </c>
      <c r="C58" s="20">
        <f>E58-D58+1</f>
        <v>7</v>
      </c>
      <c r="D58" s="48">
        <v>45501</v>
      </c>
      <c r="E58" s="48">
        <v>45507</v>
      </c>
      <c r="F58" s="49"/>
      <c r="G58" s="50">
        <f t="shared" ref="G58" ca="1" si="19">(TODAY()-D58)/(E58-D58)</f>
        <v>-2.1666666666666665</v>
      </c>
      <c r="H58" s="52">
        <v>1</v>
      </c>
      <c r="I58" s="50"/>
      <c r="J58" s="39"/>
    </row>
    <row r="59" spans="1:15" x14ac:dyDescent="0.25">
      <c r="A59" s="45" t="s">
        <v>133</v>
      </c>
      <c r="B59" s="41" t="s">
        <v>94</v>
      </c>
      <c r="C59" s="51">
        <f t="shared" si="17"/>
        <v>7</v>
      </c>
      <c r="D59" s="85">
        <v>45501</v>
      </c>
      <c r="E59" s="85">
        <v>45507</v>
      </c>
      <c r="F59" s="27"/>
      <c r="G59" s="33">
        <f t="shared" ca="1" si="18"/>
        <v>-2.1666666666666665</v>
      </c>
      <c r="H59" s="53">
        <v>10</v>
      </c>
      <c r="I59" s="43"/>
      <c r="J59" s="40" t="s">
        <v>157</v>
      </c>
    </row>
    <row r="60" spans="1:15" x14ac:dyDescent="0.25">
      <c r="A60" s="45" t="s">
        <v>134</v>
      </c>
      <c r="B60" s="41" t="s">
        <v>97</v>
      </c>
      <c r="C60" s="51">
        <f t="shared" si="17"/>
        <v>6</v>
      </c>
      <c r="D60" s="85">
        <v>45502</v>
      </c>
      <c r="E60" s="85">
        <v>45507</v>
      </c>
      <c r="F60" s="27"/>
      <c r="G60" s="33">
        <f t="shared" ca="1" si="18"/>
        <v>-2.8</v>
      </c>
      <c r="H60" s="53">
        <v>11</v>
      </c>
      <c r="I60" s="43"/>
      <c r="J60" s="40" t="s">
        <v>158</v>
      </c>
    </row>
    <row r="61" spans="1:15" x14ac:dyDescent="0.25">
      <c r="A61" s="45" t="s">
        <v>135</v>
      </c>
      <c r="B61" s="41" t="s">
        <v>93</v>
      </c>
      <c r="C61" s="51">
        <f t="shared" si="17"/>
        <v>16</v>
      </c>
      <c r="D61" s="85">
        <v>45492</v>
      </c>
      <c r="E61" s="85">
        <v>45507</v>
      </c>
      <c r="F61" s="27"/>
      <c r="G61" s="33">
        <f t="shared" ca="1" si="18"/>
        <v>-0.26666666666666666</v>
      </c>
      <c r="H61" s="53">
        <v>12</v>
      </c>
      <c r="I61" s="43"/>
      <c r="J61" s="40" t="s">
        <v>170</v>
      </c>
    </row>
    <row r="62" spans="1:15" x14ac:dyDescent="0.25">
      <c r="A62" s="45" t="s">
        <v>136</v>
      </c>
      <c r="B62" s="41" t="s">
        <v>96</v>
      </c>
      <c r="C62" s="51">
        <f t="shared" si="17"/>
        <v>16</v>
      </c>
      <c r="D62" s="85">
        <v>45492</v>
      </c>
      <c r="E62" s="85">
        <v>45507</v>
      </c>
      <c r="F62" s="27"/>
      <c r="G62" s="33">
        <f t="shared" ca="1" si="18"/>
        <v>-0.26666666666666666</v>
      </c>
      <c r="H62" s="53">
        <v>13</v>
      </c>
      <c r="I62" s="43"/>
      <c r="J62" s="40" t="s">
        <v>170</v>
      </c>
    </row>
    <row r="63" spans="1:15" x14ac:dyDescent="0.25">
      <c r="A63" s="46"/>
      <c r="B63" s="47" t="s">
        <v>94</v>
      </c>
      <c r="C63" s="20">
        <f>E63-D63+1</f>
        <v>365</v>
      </c>
      <c r="D63" s="48">
        <v>41083</v>
      </c>
      <c r="E63" s="48">
        <v>41447</v>
      </c>
      <c r="F63" s="49"/>
      <c r="G63" s="50">
        <f t="shared" ca="1" si="18"/>
        <v>12.101648351648352</v>
      </c>
      <c r="H63" s="52">
        <v>1</v>
      </c>
      <c r="I63" s="50"/>
      <c r="J63" s="39"/>
    </row>
    <row r="64" spans="1:15" x14ac:dyDescent="0.25">
      <c r="A64" s="45" t="s">
        <v>86</v>
      </c>
      <c r="B64" s="41" t="s">
        <v>95</v>
      </c>
      <c r="C64" s="51">
        <f t="shared" si="17"/>
        <v>4</v>
      </c>
      <c r="D64" s="42">
        <v>41131</v>
      </c>
      <c r="E64" s="42">
        <v>41134</v>
      </c>
      <c r="F64" s="27"/>
      <c r="G64" s="33">
        <f t="shared" ca="1" si="18"/>
        <v>1452.3333333333333</v>
      </c>
      <c r="H64" s="53">
        <v>15</v>
      </c>
      <c r="I64" s="43"/>
      <c r="J64" s="40" t="s">
        <v>15</v>
      </c>
    </row>
    <row r="65" spans="1:10" x14ac:dyDescent="0.25">
      <c r="A65" s="45" t="s">
        <v>87</v>
      </c>
      <c r="B65" s="41" t="s">
        <v>96</v>
      </c>
      <c r="C65" s="51">
        <f t="shared" si="17"/>
        <v>4</v>
      </c>
      <c r="D65" s="42">
        <v>41131</v>
      </c>
      <c r="E65" s="42">
        <v>41134</v>
      </c>
      <c r="F65" s="27"/>
      <c r="G65" s="33">
        <f t="shared" ca="1" si="18"/>
        <v>1452.3333333333333</v>
      </c>
      <c r="H65" s="53">
        <v>16</v>
      </c>
      <c r="I65" s="43"/>
      <c r="J65" s="40" t="s">
        <v>15</v>
      </c>
    </row>
  </sheetData>
  <mergeCells count="4">
    <mergeCell ref="A1:J1"/>
    <mergeCell ref="I2:J2"/>
    <mergeCell ref="B2:G2"/>
    <mergeCell ref="D3:G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0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jihoon Lee</cp:lastModifiedBy>
  <cp:lastPrinted>2013-02-27T05:34:23Z</cp:lastPrinted>
  <dcterms:created xsi:type="dcterms:W3CDTF">2011-01-23T00:03:35Z</dcterms:created>
  <dcterms:modified xsi:type="dcterms:W3CDTF">2024-07-15T11:56:21Z</dcterms:modified>
</cp:coreProperties>
</file>