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5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6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7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8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9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10.xml" ContentType="application/vnd.openxmlformats-officedocument.drawing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11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2ju\Desktop\"/>
    </mc:Choice>
  </mc:AlternateContent>
  <xr:revisionPtr revIDLastSave="0" documentId="13_ncr:1_{13412BE7-028C-420D-B172-89D8BE73189E}" xr6:coauthVersionLast="47" xr6:coauthVersionMax="47" xr10:uidLastSave="{00000000-0000-0000-0000-000000000000}"/>
  <bookViews>
    <workbookView xWindow="-108" yWindow="-108" windowWidth="23256" windowHeight="12576" firstSheet="7" activeTab="11" xr2:uid="{1E6F99AC-C71C-4051-AE62-5A2E14A9C164}"/>
  </bookViews>
  <sheets>
    <sheet name="시즌보정값" sheetId="2" r:id="rId1"/>
    <sheet name="시즌보정전" sheetId="3" r:id="rId2"/>
    <sheet name="ALL" sheetId="4" r:id="rId3"/>
    <sheet name="A" sheetId="5" r:id="rId4"/>
    <sheet name="B" sheetId="6" r:id="rId5"/>
    <sheet name="C" sheetId="7" r:id="rId6"/>
    <sheet name="D" sheetId="8" r:id="rId7"/>
    <sheet name="편의품상세분류_A" sheetId="9" r:id="rId8"/>
    <sheet name="편의품상세분류_B" sheetId="10" r:id="rId9"/>
    <sheet name="편의품상세분류_C" sheetId="11" r:id="rId10"/>
    <sheet name="편의품상세분류_D" sheetId="12" r:id="rId11"/>
    <sheet name="편의품상세분류_전체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3" l="1"/>
  <c r="E11" i="13"/>
  <c r="F11" i="13"/>
  <c r="G11" i="13"/>
  <c r="H11" i="13"/>
  <c r="I11" i="13"/>
  <c r="J11" i="13"/>
  <c r="K11" i="13"/>
  <c r="C6" i="13"/>
  <c r="C10" i="13"/>
  <c r="D11" i="13"/>
  <c r="C5" i="13"/>
  <c r="C9" i="13"/>
  <c r="C4" i="13"/>
  <c r="C11" i="13" s="1"/>
  <c r="C8" i="13"/>
  <c r="C3" i="13"/>
  <c r="C7" i="13"/>
  <c r="D14" i="12"/>
  <c r="E14" i="12"/>
  <c r="F14" i="12"/>
  <c r="C14" i="12"/>
  <c r="D14" i="11"/>
  <c r="E14" i="11"/>
  <c r="F14" i="11"/>
  <c r="G14" i="11"/>
  <c r="H14" i="11"/>
  <c r="I14" i="11"/>
  <c r="J14" i="11"/>
  <c r="K14" i="11"/>
  <c r="C14" i="11"/>
  <c r="D15" i="10"/>
  <c r="E15" i="10"/>
  <c r="F15" i="10"/>
  <c r="G15" i="10"/>
  <c r="H15" i="10"/>
  <c r="I15" i="10"/>
  <c r="C15" i="10"/>
  <c r="D13" i="9"/>
  <c r="E13" i="9"/>
  <c r="F13" i="9"/>
  <c r="C13" i="9"/>
  <c r="Z14" i="4"/>
  <c r="AA14" i="4"/>
  <c r="AB14" i="4"/>
  <c r="Y14" i="4"/>
  <c r="D13" i="8"/>
  <c r="C13" i="8"/>
  <c r="L50" i="4"/>
  <c r="K50" i="4"/>
  <c r="L49" i="4"/>
  <c r="K49" i="4"/>
  <c r="L48" i="4"/>
  <c r="K48" i="4"/>
  <c r="L47" i="4"/>
  <c r="K47" i="4"/>
  <c r="L46" i="4"/>
  <c r="K46" i="4"/>
  <c r="L45" i="4"/>
  <c r="K45" i="4"/>
  <c r="L44" i="4"/>
  <c r="K44" i="4"/>
  <c r="L43" i="4"/>
  <c r="K43" i="4"/>
  <c r="D13" i="7"/>
  <c r="C13" i="7"/>
  <c r="L37" i="4"/>
  <c r="K37" i="4"/>
  <c r="L36" i="4"/>
  <c r="K36" i="4"/>
  <c r="L35" i="4"/>
  <c r="K35" i="4"/>
  <c r="L34" i="4"/>
  <c r="K34" i="4"/>
  <c r="L33" i="4"/>
  <c r="K33" i="4"/>
  <c r="L32" i="4"/>
  <c r="K32" i="4"/>
  <c r="L31" i="4"/>
  <c r="K31" i="4"/>
  <c r="L30" i="4"/>
  <c r="K30" i="4"/>
  <c r="D13" i="6"/>
  <c r="E13" i="6"/>
  <c r="F13" i="6"/>
  <c r="C13" i="6"/>
  <c r="N24" i="4"/>
  <c r="K24" i="4"/>
  <c r="K18" i="4"/>
  <c r="L17" i="4"/>
  <c r="K17" i="4"/>
  <c r="M24" i="4"/>
  <c r="L24" i="4"/>
  <c r="N23" i="4"/>
  <c r="M23" i="4"/>
  <c r="L23" i="4"/>
  <c r="K23" i="4"/>
  <c r="N22" i="4"/>
  <c r="M22" i="4"/>
  <c r="L22" i="4"/>
  <c r="K22" i="4"/>
  <c r="N21" i="4"/>
  <c r="M21" i="4"/>
  <c r="L21" i="4"/>
  <c r="K21" i="4"/>
  <c r="N20" i="4"/>
  <c r="M20" i="4"/>
  <c r="L20" i="4"/>
  <c r="K20" i="4"/>
  <c r="N19" i="4"/>
  <c r="M19" i="4"/>
  <c r="L19" i="4"/>
  <c r="K19" i="4"/>
  <c r="N18" i="4"/>
  <c r="M18" i="4"/>
  <c r="L18" i="4"/>
  <c r="N17" i="4"/>
  <c r="M17" i="4"/>
  <c r="D13" i="5"/>
  <c r="E13" i="5"/>
  <c r="F13" i="5"/>
  <c r="C13" i="5"/>
  <c r="S21" i="4"/>
  <c r="T21" i="4"/>
  <c r="U21" i="4"/>
  <c r="R21" i="4"/>
  <c r="S20" i="4"/>
  <c r="T20" i="4"/>
  <c r="U20" i="4"/>
  <c r="R20" i="4"/>
  <c r="S19" i="4"/>
  <c r="T19" i="4"/>
  <c r="U19" i="4"/>
  <c r="R19" i="4"/>
  <c r="S18" i="4"/>
  <c r="T18" i="4"/>
  <c r="U18" i="4"/>
  <c r="R18" i="4"/>
  <c r="S17" i="4"/>
  <c r="T17" i="4"/>
  <c r="U17" i="4"/>
  <c r="R17" i="4"/>
  <c r="S16" i="4"/>
  <c r="T16" i="4"/>
  <c r="U16" i="4"/>
  <c r="R16" i="4"/>
  <c r="S15" i="4"/>
  <c r="T15" i="4"/>
  <c r="U15" i="4"/>
  <c r="R15" i="4"/>
  <c r="T14" i="4"/>
  <c r="U14" i="4"/>
  <c r="S14" i="4"/>
  <c r="R14" i="4"/>
  <c r="L11" i="4"/>
  <c r="M11" i="4"/>
  <c r="N11" i="4"/>
  <c r="K11" i="4"/>
  <c r="L10" i="4"/>
  <c r="M10" i="4"/>
  <c r="N10" i="4"/>
  <c r="K10" i="4"/>
  <c r="L9" i="4"/>
  <c r="M9" i="4"/>
  <c r="N9" i="4"/>
  <c r="K9" i="4"/>
  <c r="L8" i="4"/>
  <c r="M8" i="4"/>
  <c r="N8" i="4"/>
  <c r="K8" i="4"/>
  <c r="L7" i="4"/>
  <c r="M7" i="4"/>
  <c r="N7" i="4"/>
  <c r="K7" i="4"/>
  <c r="L6" i="4"/>
  <c r="M6" i="4"/>
  <c r="N6" i="4"/>
  <c r="K6" i="4"/>
  <c r="L5" i="4"/>
  <c r="M5" i="4"/>
  <c r="N5" i="4"/>
  <c r="K5" i="4"/>
  <c r="M4" i="4"/>
  <c r="L4" i="4"/>
  <c r="N4" i="4"/>
  <c r="K4" i="4"/>
  <c r="D51" i="4"/>
  <c r="C51" i="4"/>
  <c r="D38" i="4"/>
  <c r="C38" i="4"/>
  <c r="F25" i="4"/>
  <c r="E25" i="4"/>
  <c r="D25" i="4"/>
  <c r="C25" i="4"/>
  <c r="R10" i="4"/>
  <c r="R9" i="4"/>
  <c r="R8" i="4"/>
  <c r="R7" i="4"/>
  <c r="R6" i="4"/>
  <c r="R5" i="4"/>
  <c r="R4" i="4"/>
  <c r="R3" i="4"/>
  <c r="F12" i="4"/>
  <c r="E12" i="4"/>
  <c r="D12" i="4"/>
  <c r="C12" i="4"/>
  <c r="AF23" i="3"/>
  <c r="AF17" i="3"/>
  <c r="AF18" i="3"/>
  <c r="AF19" i="3"/>
  <c r="AF20" i="3"/>
  <c r="AF21" i="3"/>
  <c r="AF22" i="3"/>
  <c r="AF16" i="3"/>
  <c r="X17" i="3"/>
  <c r="X18" i="3"/>
  <c r="X19" i="3"/>
  <c r="X20" i="3"/>
  <c r="X21" i="3"/>
  <c r="X22" i="3"/>
  <c r="X23" i="3"/>
  <c r="X16" i="3"/>
  <c r="P17" i="3"/>
  <c r="P18" i="3"/>
  <c r="P19" i="3"/>
  <c r="P20" i="3"/>
  <c r="P21" i="3"/>
  <c r="P22" i="3"/>
  <c r="P23" i="3"/>
  <c r="P16" i="3"/>
  <c r="I19" i="3"/>
  <c r="I20" i="3"/>
  <c r="I21" i="3"/>
  <c r="I22" i="3"/>
  <c r="I23" i="3"/>
  <c r="I18" i="3"/>
  <c r="I17" i="3"/>
  <c r="I16" i="3"/>
  <c r="D51" i="3"/>
  <c r="C51" i="3"/>
  <c r="D38" i="3"/>
  <c r="C38" i="3"/>
  <c r="F25" i="3"/>
  <c r="E25" i="3"/>
  <c r="D25" i="3"/>
  <c r="C25" i="3"/>
  <c r="F12" i="3"/>
  <c r="E12" i="3"/>
  <c r="D12" i="3"/>
  <c r="C12" i="3"/>
  <c r="B18" i="2"/>
  <c r="H11" i="2"/>
  <c r="G11" i="2"/>
  <c r="C14" i="2"/>
  <c r="D14" i="2"/>
  <c r="E14" i="2"/>
  <c r="B14" i="2"/>
  <c r="C11" i="2"/>
  <c r="D11" i="2"/>
  <c r="E11" i="2"/>
  <c r="B11" i="2"/>
  <c r="C8" i="2"/>
  <c r="D8" i="2"/>
  <c r="E8" i="2"/>
  <c r="B8" i="2"/>
  <c r="C4" i="2"/>
  <c r="D4" i="2"/>
  <c r="E4" i="2"/>
  <c r="B4" i="2"/>
</calcChain>
</file>

<file path=xl/sharedStrings.xml><?xml version="1.0" encoding="utf-8"?>
<sst xmlns="http://schemas.openxmlformats.org/spreadsheetml/2006/main" count="457" uniqueCount="105">
  <si>
    <t>전체</t>
    <phoneticPr fontId="1" type="noConversion"/>
  </si>
  <si>
    <t>14년도</t>
    <phoneticPr fontId="1" type="noConversion"/>
  </si>
  <si>
    <t>1분기</t>
    <phoneticPr fontId="1" type="noConversion"/>
  </si>
  <si>
    <t>2분기</t>
    <phoneticPr fontId="1" type="noConversion"/>
  </si>
  <si>
    <t>3분기</t>
    <phoneticPr fontId="1" type="noConversion"/>
  </si>
  <si>
    <t>4분기</t>
    <phoneticPr fontId="1" type="noConversion"/>
  </si>
  <si>
    <t>15년도</t>
    <phoneticPr fontId="1" type="noConversion"/>
  </si>
  <si>
    <t>구매금액평균</t>
    <phoneticPr fontId="1" type="noConversion"/>
  </si>
  <si>
    <t>전체</t>
    <phoneticPr fontId="1" type="noConversion"/>
  </si>
  <si>
    <t>%</t>
    <phoneticPr fontId="1" type="noConversion"/>
  </si>
  <si>
    <t>EX</t>
    <phoneticPr fontId="1" type="noConversion"/>
  </si>
  <si>
    <t>상</t>
    <phoneticPr fontId="1" type="noConversion"/>
  </si>
  <si>
    <t>하</t>
    <phoneticPr fontId="1" type="noConversion"/>
  </si>
  <si>
    <t>반기로해야되면?</t>
    <phoneticPr fontId="1" type="noConversion"/>
  </si>
  <si>
    <t>B전체매출</t>
    <phoneticPr fontId="1" type="noConversion"/>
  </si>
  <si>
    <t>A_14_1</t>
    <phoneticPr fontId="1" type="noConversion"/>
  </si>
  <si>
    <t>A_14_2</t>
    <phoneticPr fontId="1" type="noConversion"/>
  </si>
  <si>
    <t>A_14_3</t>
    <phoneticPr fontId="1" type="noConversion"/>
  </si>
  <si>
    <t>A_14_4</t>
    <phoneticPr fontId="1" type="noConversion"/>
  </si>
  <si>
    <t>A_15_1</t>
    <phoneticPr fontId="1" type="noConversion"/>
  </si>
  <si>
    <t>A_15_2</t>
  </si>
  <si>
    <t>A_15_3</t>
  </si>
  <si>
    <t>A_15_4</t>
  </si>
  <si>
    <t>제품번호</t>
    <phoneticPr fontId="1" type="noConversion"/>
  </si>
  <si>
    <t>총합(검토)</t>
    <phoneticPr fontId="1" type="noConversion"/>
  </si>
  <si>
    <t>A_전체</t>
    <phoneticPr fontId="1" type="noConversion"/>
  </si>
  <si>
    <t>1_편의품</t>
    <phoneticPr fontId="1" type="noConversion"/>
  </si>
  <si>
    <t>2_선매품</t>
    <phoneticPr fontId="1" type="noConversion"/>
  </si>
  <si>
    <t>3_전문품</t>
    <phoneticPr fontId="1" type="noConversion"/>
  </si>
  <si>
    <t>4_기타</t>
    <phoneticPr fontId="1" type="noConversion"/>
  </si>
  <si>
    <t>C_14_1</t>
    <phoneticPr fontId="1" type="noConversion"/>
  </si>
  <si>
    <t>C_14_2</t>
  </si>
  <si>
    <t>C_14_3</t>
  </si>
  <si>
    <t>C_14_4</t>
  </si>
  <si>
    <t>C_15_1</t>
    <phoneticPr fontId="1" type="noConversion"/>
  </si>
  <si>
    <t>C_15_2</t>
  </si>
  <si>
    <t>C_15_3</t>
  </si>
  <si>
    <t>C_15_4</t>
  </si>
  <si>
    <t>B_14_1</t>
    <phoneticPr fontId="1" type="noConversion"/>
  </si>
  <si>
    <t>B_14_2</t>
  </si>
  <si>
    <t>B_14_3</t>
  </si>
  <si>
    <t>B_14_4</t>
  </si>
  <si>
    <t>B_15_1</t>
    <phoneticPr fontId="1" type="noConversion"/>
  </si>
  <si>
    <t>B_15_2</t>
  </si>
  <si>
    <t>B_15_3</t>
  </si>
  <si>
    <t>B_15_4</t>
  </si>
  <si>
    <t>C전체매출</t>
    <phoneticPr fontId="1" type="noConversion"/>
  </si>
  <si>
    <t>D전체매출</t>
    <phoneticPr fontId="1" type="noConversion"/>
  </si>
  <si>
    <t>D_14_1</t>
    <phoneticPr fontId="1" type="noConversion"/>
  </si>
  <si>
    <t>D_14_2</t>
  </si>
  <si>
    <t>D_14_3</t>
  </si>
  <si>
    <t>D_14_4</t>
  </si>
  <si>
    <t>D_15_1</t>
    <phoneticPr fontId="1" type="noConversion"/>
  </si>
  <si>
    <t>D_15_2</t>
  </si>
  <si>
    <t>D_15_3</t>
  </si>
  <si>
    <t>D_15_4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</si>
  <si>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</si>
  <si>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</si>
  <si>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</si>
  <si>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</si>
  <si>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</si>
  <si>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</si>
  <si>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</si>
  <si>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</si>
  <si>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14_1</t>
    <phoneticPr fontId="1" type="noConversion"/>
  </si>
  <si>
    <t>14_2</t>
  </si>
  <si>
    <t>14_3</t>
  </si>
  <si>
    <t>14_4</t>
  </si>
  <si>
    <t>15_1</t>
    <phoneticPr fontId="1" type="noConversion"/>
  </si>
  <si>
    <t>15_2</t>
  </si>
  <si>
    <t>15_3</t>
  </si>
  <si>
    <t>15_4</t>
  </si>
  <si>
    <t>고객별로</t>
    <phoneticPr fontId="1" type="noConversion"/>
  </si>
  <si>
    <t>고객에 대한 품목변화</t>
    <phoneticPr fontId="1" type="noConversion"/>
  </si>
  <si>
    <t>1_편의품</t>
  </si>
  <si>
    <t>2_선매품</t>
  </si>
  <si>
    <t>3_전문품</t>
  </si>
  <si>
    <t>4_기타</t>
  </si>
  <si>
    <t>A_전체</t>
  </si>
  <si>
    <t>A_14_1</t>
  </si>
  <si>
    <t>A_14_2</t>
  </si>
  <si>
    <t>A_14_3</t>
  </si>
  <si>
    <t>A_14_4</t>
  </si>
  <si>
    <t>A_15_1</t>
  </si>
  <si>
    <t>B_전체</t>
    <phoneticPr fontId="1" type="noConversion"/>
  </si>
  <si>
    <t>C_전체</t>
    <phoneticPr fontId="1" type="noConversion"/>
  </si>
  <si>
    <t>D_전체</t>
  </si>
  <si>
    <t>D_전체</t>
    <phoneticPr fontId="1" type="noConversion"/>
  </si>
  <si>
    <t>D_14_1</t>
  </si>
  <si>
    <t>D_15_1</t>
  </si>
  <si>
    <t>제휴사A_편의품_세분류</t>
    <phoneticPr fontId="1" type="noConversion"/>
  </si>
  <si>
    <t>기호품</t>
  </si>
  <si>
    <t>생활잡화</t>
  </si>
  <si>
    <t>문구류</t>
  </si>
  <si>
    <t>식료품</t>
  </si>
  <si>
    <t>합(검토)</t>
    <phoneticPr fontId="1" type="noConversion"/>
  </si>
  <si>
    <t>제휴사B_편의품_세분류</t>
    <phoneticPr fontId="1" type="noConversion"/>
  </si>
  <si>
    <t>화장품</t>
  </si>
  <si>
    <t>도서음반</t>
  </si>
  <si>
    <t>의류잡화</t>
  </si>
  <si>
    <t xml:space="preserve">식료품 </t>
  </si>
  <si>
    <t>고급식료품</t>
  </si>
  <si>
    <t>전자제품</t>
  </si>
  <si>
    <t>제휴사C_편의품_세분류</t>
    <phoneticPr fontId="1" type="noConversion"/>
  </si>
  <si>
    <t>제휴사D_편의품_세분류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</si>
</sst>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A_</a:t>
            </a:r>
            <a:r>
              <a:rPr lang="ko-KR" altLang="en-US"/>
              <a:t>편의품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시즌보정전!$H$3:$H$10</c:f>
              <c:strCache>
                <c:ptCount val="8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시즌보정전!$I$3:$I$10</c:f>
              <c:numCache>
                <c:formatCode>General</c:formatCode>
                <c:ptCount val="8"/>
                <c:pt idx="1">
                  <c:v>8434120020</c:v>
                </c:pt>
                <c:pt idx="2">
                  <c:v>7440134550</c:v>
                </c:pt>
                <c:pt idx="3">
                  <c:v>9035043060</c:v>
                </c:pt>
                <c:pt idx="4">
                  <c:v>7721700740</c:v>
                </c:pt>
                <c:pt idx="5">
                  <c:v>9391601510</c:v>
                </c:pt>
                <c:pt idx="6">
                  <c:v>7899056600</c:v>
                </c:pt>
                <c:pt idx="7">
                  <c:v>9388455400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B-497F-801E-976DE4C95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4636704"/>
        <c:axId val="1761454576"/>
      </c:lineChart>
      <c:catAx>
        <c:axId val="172463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61454576"/>
        <c:crosses val="autoZero"/>
        <c:auto val="1"/>
        <c:lblAlgn val="ctr"/>
        <c:lblOffset val="100"/>
        <c:noMultiLvlLbl val="0"/>
      </c:catAx>
      <c:valAx>
        <c:axId val="1761454576"/>
        <c:scaling>
          <c:orientation val="minMax"/>
          <c:min val="7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2463670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A_</a:t>
            </a:r>
            <a:r>
              <a:rPr lang="ko-KR" altLang="en-US"/>
              <a:t>선매품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시즌보정전!$P$4:$P$11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시즌보정전!$Q$4:$Q$11</c:f>
              <c:numCache>
                <c:formatCode>General</c:formatCode>
                <c:ptCount val="8"/>
                <c:pt idx="0">
                  <c:v>41462233910</c:v>
                </c:pt>
                <c:pt idx="1">
                  <c:v>44704482550</c:v>
                </c:pt>
                <c:pt idx="2">
                  <c:v>37520034540</c:v>
                </c:pt>
                <c:pt idx="3">
                  <c:v>57742610810</c:v>
                </c:pt>
                <c:pt idx="4">
                  <c:v>44572028830</c:v>
                </c:pt>
                <c:pt idx="5">
                  <c:v>46586229240</c:v>
                </c:pt>
                <c:pt idx="6">
                  <c:v>39173801980</c:v>
                </c:pt>
                <c:pt idx="7">
                  <c:v>58426061120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2B-40B4-9BA8-E83B2C4BE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2792672"/>
        <c:axId val="1862796416"/>
      </c:lineChart>
      <c:catAx>
        <c:axId val="186279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62796416"/>
        <c:crosses val="autoZero"/>
        <c:auto val="1"/>
        <c:lblAlgn val="ctr"/>
        <c:lblOffset val="100"/>
        <c:noMultiLvlLbl val="0"/>
      </c:catAx>
      <c:valAx>
        <c:axId val="1862796416"/>
        <c:scaling>
          <c:orientation val="minMax"/>
          <c:min val="3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62792672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A_</a:t>
            </a:r>
            <a:r>
              <a:rPr lang="ko-KR" altLang="en-US"/>
              <a:t>전문품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시즌보정전!$X$4:$X$11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시즌보정전!$Y$4:$Y$11</c:f>
              <c:numCache>
                <c:formatCode>General</c:formatCode>
                <c:ptCount val="8"/>
                <c:pt idx="0">
                  <c:v>6694917850</c:v>
                </c:pt>
                <c:pt idx="1">
                  <c:v>7047590760</c:v>
                </c:pt>
                <c:pt idx="2">
                  <c:v>6018224870</c:v>
                </c:pt>
                <c:pt idx="3">
                  <c:v>9181388490</c:v>
                </c:pt>
                <c:pt idx="4">
                  <c:v>8218353990</c:v>
                </c:pt>
                <c:pt idx="5">
                  <c:v>8882521200</c:v>
                </c:pt>
                <c:pt idx="6">
                  <c:v>7759941380</c:v>
                </c:pt>
                <c:pt idx="7">
                  <c:v>11093237020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23-450D-ABD4-2503F967D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204528"/>
        <c:axId val="1921202032"/>
      </c:lineChart>
      <c:catAx>
        <c:axId val="192120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1202032"/>
        <c:crosses val="autoZero"/>
        <c:auto val="1"/>
        <c:lblAlgn val="ctr"/>
        <c:lblOffset val="100"/>
        <c:noMultiLvlLbl val="0"/>
      </c:catAx>
      <c:valAx>
        <c:axId val="1921202032"/>
        <c:scaling>
          <c:orientation val="minMax"/>
          <c:min val="55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1204528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A_</a:t>
            </a:r>
            <a:r>
              <a:rPr lang="ko-KR" altLang="en-US"/>
              <a:t>기타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시즌보정전!$AF$4:$AF$11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시즌보정전!$AG$4:$AG$11</c:f>
              <c:numCache>
                <c:formatCode>General</c:formatCode>
                <c:ptCount val="8"/>
                <c:pt idx="0">
                  <c:v>1428042850</c:v>
                </c:pt>
                <c:pt idx="1">
                  <c:v>1403245420</c:v>
                </c:pt>
                <c:pt idx="2">
                  <c:v>1574807060</c:v>
                </c:pt>
                <c:pt idx="3">
                  <c:v>1699132720</c:v>
                </c:pt>
                <c:pt idx="4">
                  <c:v>1628094020</c:v>
                </c:pt>
                <c:pt idx="5">
                  <c:v>1533312840</c:v>
                </c:pt>
                <c:pt idx="6">
                  <c:v>1605137720</c:v>
                </c:pt>
                <c:pt idx="7">
                  <c:v>1659288660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02-4ECF-9037-BF681B787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405760"/>
        <c:axId val="2008408256"/>
      </c:lineChart>
      <c:catAx>
        <c:axId val="200840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8408256"/>
        <c:crosses val="autoZero"/>
        <c:auto val="1"/>
        <c:lblAlgn val="ctr"/>
        <c:lblOffset val="100"/>
        <c:noMultiLvlLbl val="0"/>
      </c:catAx>
      <c:valAx>
        <c:axId val="2008408256"/>
        <c:scaling>
          <c:orientation val="minMax"/>
          <c:min val="12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8405760"/>
        <c:crosses val="autoZero"/>
        <c:crossBetween val="between"/>
        <c:dispUnits>
          <c:builtInUnit val="hundred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시즌보정전!$I$15</c:f>
              <c:strCache>
                <c:ptCount val="1"/>
                <c:pt idx="0">
                  <c:v>1_편의품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시즌보정전!$H$16:$H$23</c:f>
              <c:strCache>
                <c:ptCount val="8"/>
                <c:pt idx="0">
                  <c:v>14_1</c:v>
                </c:pt>
                <c:pt idx="1">
                  <c:v>14_2</c:v>
                </c:pt>
                <c:pt idx="2">
                  <c:v>14_3</c:v>
                </c:pt>
                <c:pt idx="3">
                  <c:v>14_4</c:v>
                </c:pt>
                <c:pt idx="4">
                  <c:v>15_1</c:v>
                </c:pt>
                <c:pt idx="5">
                  <c:v>15_2</c:v>
                </c:pt>
                <c:pt idx="6">
                  <c:v>15_3</c:v>
                </c:pt>
                <c:pt idx="7">
                  <c:v>15_4</c:v>
                </c:pt>
              </c:strCache>
            </c:strRef>
          </c:cat>
          <c:val>
            <c:numRef>
              <c:f>시즌보정전!$I$16:$I$23</c:f>
              <c:numCache>
                <c:formatCode>General</c:formatCode>
                <c:ptCount val="8"/>
                <c:pt idx="0">
                  <c:v>25308069741</c:v>
                </c:pt>
                <c:pt idx="1">
                  <c:v>24472814679</c:v>
                </c:pt>
                <c:pt idx="2">
                  <c:v>26988832778</c:v>
                </c:pt>
                <c:pt idx="3">
                  <c:v>24192762145</c:v>
                </c:pt>
                <c:pt idx="4">
                  <c:v>26954011768</c:v>
                </c:pt>
                <c:pt idx="5">
                  <c:v>24608100307</c:v>
                </c:pt>
                <c:pt idx="6">
                  <c:v>27957611802</c:v>
                </c:pt>
                <c:pt idx="7">
                  <c:v>24295645633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E-4291-93E9-263B2318A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6669552"/>
        <c:axId val="2006687440"/>
      </c:lineChart>
      <c:catAx>
        <c:axId val="200666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6687440"/>
        <c:crosses val="autoZero"/>
        <c:auto val="1"/>
        <c:lblAlgn val="ctr"/>
        <c:lblOffset val="100"/>
        <c:noMultiLvlLbl val="0"/>
      </c:catAx>
      <c:valAx>
        <c:axId val="20066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6669552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시즌보정전!$P$15</c:f>
              <c:strCache>
                <c:ptCount val="1"/>
                <c:pt idx="0">
                  <c:v>2_선매품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시즌보정전!$O$16:$O$23</c:f>
              <c:strCache>
                <c:ptCount val="8"/>
                <c:pt idx="0">
                  <c:v>14_1</c:v>
                </c:pt>
                <c:pt idx="1">
                  <c:v>14_2</c:v>
                </c:pt>
                <c:pt idx="2">
                  <c:v>14_3</c:v>
                </c:pt>
                <c:pt idx="3">
                  <c:v>14_4</c:v>
                </c:pt>
                <c:pt idx="4">
                  <c:v>15_1</c:v>
                </c:pt>
                <c:pt idx="5">
                  <c:v>15_2</c:v>
                </c:pt>
                <c:pt idx="6">
                  <c:v>15_3</c:v>
                </c:pt>
                <c:pt idx="7">
                  <c:v>15_4</c:v>
                </c:pt>
              </c:strCache>
            </c:strRef>
          </c:cat>
          <c:val>
            <c:numRef>
              <c:f>시즌보정전!$P$16:$P$23</c:f>
              <c:numCache>
                <c:formatCode>General</c:formatCode>
                <c:ptCount val="8"/>
                <c:pt idx="0">
                  <c:v>43759968114</c:v>
                </c:pt>
                <c:pt idx="1">
                  <c:v>47095341937</c:v>
                </c:pt>
                <c:pt idx="2">
                  <c:v>39787880055</c:v>
                </c:pt>
                <c:pt idx="3">
                  <c:v>60407564560</c:v>
                </c:pt>
                <c:pt idx="4">
                  <c:v>46754170456</c:v>
                </c:pt>
                <c:pt idx="5">
                  <c:v>48930381356</c:v>
                </c:pt>
                <c:pt idx="6">
                  <c:v>41330063006</c:v>
                </c:pt>
                <c:pt idx="7">
                  <c:v>60729524704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D3-4179-B4C6-28227117D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4905136"/>
        <c:axId val="1494899312"/>
      </c:lineChart>
      <c:catAx>
        <c:axId val="149490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4899312"/>
        <c:crosses val="autoZero"/>
        <c:auto val="1"/>
        <c:lblAlgn val="ctr"/>
        <c:lblOffset val="100"/>
        <c:noMultiLvlLbl val="0"/>
      </c:catAx>
      <c:valAx>
        <c:axId val="1494899312"/>
        <c:scaling>
          <c:orientation val="minMax"/>
          <c:min val="35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4905136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시즌보정전!$X$15</c:f>
              <c:strCache>
                <c:ptCount val="1"/>
                <c:pt idx="0">
                  <c:v>3_전문품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시즌보정전!$W$16:$W$23</c:f>
              <c:strCache>
                <c:ptCount val="8"/>
                <c:pt idx="0">
                  <c:v>14_1</c:v>
                </c:pt>
                <c:pt idx="1">
                  <c:v>14_2</c:v>
                </c:pt>
                <c:pt idx="2">
                  <c:v>14_3</c:v>
                </c:pt>
                <c:pt idx="3">
                  <c:v>14_4</c:v>
                </c:pt>
                <c:pt idx="4">
                  <c:v>15_1</c:v>
                </c:pt>
                <c:pt idx="5">
                  <c:v>15_2</c:v>
                </c:pt>
                <c:pt idx="6">
                  <c:v>15_3</c:v>
                </c:pt>
                <c:pt idx="7">
                  <c:v>15_4</c:v>
                </c:pt>
              </c:strCache>
            </c:strRef>
          </c:cat>
          <c:val>
            <c:numRef>
              <c:f>시즌보정전!$X$16:$X$23</c:f>
              <c:numCache>
                <c:formatCode>General</c:formatCode>
                <c:ptCount val="8"/>
                <c:pt idx="0">
                  <c:v>6779918950</c:v>
                </c:pt>
                <c:pt idx="1">
                  <c:v>7125210060</c:v>
                </c:pt>
                <c:pt idx="2">
                  <c:v>6073975770</c:v>
                </c:pt>
                <c:pt idx="3">
                  <c:v>9268151280</c:v>
                </c:pt>
                <c:pt idx="4">
                  <c:v>8303356560</c:v>
                </c:pt>
                <c:pt idx="5">
                  <c:v>8964810500</c:v>
                </c:pt>
                <c:pt idx="6">
                  <c:v>7833109530</c:v>
                </c:pt>
                <c:pt idx="7">
                  <c:v>11186259120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B2-43E9-847A-E7C418F1F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6815584"/>
        <c:axId val="1916817248"/>
      </c:lineChart>
      <c:catAx>
        <c:axId val="191681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16817248"/>
        <c:crosses val="autoZero"/>
        <c:auto val="1"/>
        <c:lblAlgn val="ctr"/>
        <c:lblOffset val="100"/>
        <c:noMultiLvlLbl val="0"/>
      </c:catAx>
      <c:valAx>
        <c:axId val="1916817248"/>
        <c:scaling>
          <c:orientation val="minMax"/>
          <c:min val="55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1681558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시즌보정전!$AF$15</c:f>
              <c:strCache>
                <c:ptCount val="1"/>
                <c:pt idx="0">
                  <c:v>4_기타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시즌보정전!$AE$16:$AE$23</c:f>
              <c:strCache>
                <c:ptCount val="8"/>
                <c:pt idx="0">
                  <c:v>14_1</c:v>
                </c:pt>
                <c:pt idx="1">
                  <c:v>14_2</c:v>
                </c:pt>
                <c:pt idx="2">
                  <c:v>14_3</c:v>
                </c:pt>
                <c:pt idx="3">
                  <c:v>14_4</c:v>
                </c:pt>
                <c:pt idx="4">
                  <c:v>15_1</c:v>
                </c:pt>
                <c:pt idx="5">
                  <c:v>15_2</c:v>
                </c:pt>
                <c:pt idx="6">
                  <c:v>15_3</c:v>
                </c:pt>
                <c:pt idx="7">
                  <c:v>15_4</c:v>
                </c:pt>
              </c:strCache>
            </c:strRef>
          </c:cat>
          <c:val>
            <c:numRef>
              <c:f>시즌보정전!$AF$16:$AF$23</c:f>
              <c:numCache>
                <c:formatCode>General</c:formatCode>
                <c:ptCount val="8"/>
                <c:pt idx="0">
                  <c:v>1846805938</c:v>
                </c:pt>
                <c:pt idx="1">
                  <c:v>1852600721</c:v>
                </c:pt>
                <c:pt idx="2">
                  <c:v>2099026054</c:v>
                </c:pt>
                <c:pt idx="3">
                  <c:v>2542917799</c:v>
                </c:pt>
                <c:pt idx="4">
                  <c:v>2442937171</c:v>
                </c:pt>
                <c:pt idx="5">
                  <c:v>2331382027</c:v>
                </c:pt>
                <c:pt idx="6">
                  <c:v>2415766662</c:v>
                </c:pt>
                <c:pt idx="7">
                  <c:v>2380185758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7C-4F59-B6C8-B4D323B3D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377968"/>
        <c:axId val="2066379216"/>
      </c:lineChart>
      <c:catAx>
        <c:axId val="206637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6379216"/>
        <c:crosses val="autoZero"/>
        <c:auto val="1"/>
        <c:lblAlgn val="ctr"/>
        <c:lblOffset val="100"/>
        <c:noMultiLvlLbl val="0"/>
      </c:catAx>
      <c:valAx>
        <c:axId val="2066379216"/>
        <c:scaling>
          <c:orientation val="minMax"/>
          <c:min val="15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6377968"/>
        <c:crosses val="autoZero"/>
        <c:crossBetween val="between"/>
        <c:dispUnits>
          <c:builtInUnit val="hundred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ALL!$R$13</c:f>
              <c:strCache>
                <c:ptCount val="1"/>
                <c:pt idx="0">
                  <c:v>1_편의품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ALL!$Q$14:$Q$21</c:f>
              <c:strCache>
                <c:ptCount val="8"/>
                <c:pt idx="0">
                  <c:v>14_1</c:v>
                </c:pt>
                <c:pt idx="1">
                  <c:v>14_2</c:v>
                </c:pt>
                <c:pt idx="2">
                  <c:v>14_3</c:v>
                </c:pt>
                <c:pt idx="3">
                  <c:v>14_4</c:v>
                </c:pt>
                <c:pt idx="4">
                  <c:v>15_1</c:v>
                </c:pt>
                <c:pt idx="5">
                  <c:v>15_2</c:v>
                </c:pt>
                <c:pt idx="6">
                  <c:v>15_3</c:v>
                </c:pt>
                <c:pt idx="7">
                  <c:v>15_4</c:v>
                </c:pt>
              </c:strCache>
            </c:strRef>
          </c:cat>
          <c:val>
            <c:numRef>
              <c:f>ALL!$R$14:$R$21</c:f>
              <c:numCache>
                <c:formatCode>General</c:formatCode>
                <c:ptCount val="8"/>
                <c:pt idx="0">
                  <c:v>24904540922.550446</c:v>
                </c:pt>
                <c:pt idx="1">
                  <c:v>25209110399.606316</c:v>
                </c:pt>
                <c:pt idx="2">
                  <c:v>30492209387.953888</c:v>
                </c:pt>
                <c:pt idx="3">
                  <c:v>21455015165.429127</c:v>
                </c:pt>
                <c:pt idx="4">
                  <c:v>27260123584.17038</c:v>
                </c:pt>
                <c:pt idx="5">
                  <c:v>26388265513.013718</c:v>
                </c:pt>
                <c:pt idx="6">
                  <c:v>31486669891.925091</c:v>
                </c:pt>
                <c:pt idx="7">
                  <c:v>20073977357.788902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7C-4144-AC0B-325CB95A6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328111"/>
        <c:axId val="739331855"/>
      </c:lineChart>
      <c:catAx>
        <c:axId val="73932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331855"/>
        <c:crosses val="autoZero"/>
        <c:auto val="1"/>
        <c:lblAlgn val="ctr"/>
        <c:lblOffset val="100"/>
        <c:noMultiLvlLbl val="0"/>
      </c:catAx>
      <c:valAx>
        <c:axId val="73933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32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ALL!$S$13</c:f>
              <c:strCache>
                <c:ptCount val="1"/>
                <c:pt idx="0">
                  <c:v>2_선매품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ALL!$Q$14:$Q$21</c:f>
              <c:strCache>
                <c:ptCount val="8"/>
                <c:pt idx="0">
                  <c:v>14_1</c:v>
                </c:pt>
                <c:pt idx="1">
                  <c:v>14_2</c:v>
                </c:pt>
                <c:pt idx="2">
                  <c:v>14_3</c:v>
                </c:pt>
                <c:pt idx="3">
                  <c:v>14_4</c:v>
                </c:pt>
                <c:pt idx="4">
                  <c:v>15_1</c:v>
                </c:pt>
                <c:pt idx="5">
                  <c:v>15_2</c:v>
                </c:pt>
                <c:pt idx="6">
                  <c:v>15_3</c:v>
                </c:pt>
                <c:pt idx="7">
                  <c:v>15_4</c:v>
                </c:pt>
              </c:strCache>
            </c:strRef>
          </c:cat>
          <c:val>
            <c:numRef>
              <c:f>ALL!$S$14:$S$21</c:f>
              <c:numCache>
                <c:formatCode>General</c:formatCode>
                <c:ptCount val="8"/>
                <c:pt idx="0">
                  <c:v>43062229866.510292</c:v>
                </c:pt>
                <c:pt idx="1">
                  <c:v>48512265130.491905</c:v>
                </c:pt>
                <c:pt idx="2">
                  <c:v>44952680233.315353</c:v>
                </c:pt>
                <c:pt idx="3">
                  <c:v>53571609805.178741</c:v>
                </c:pt>
                <c:pt idx="4">
                  <c:v>47285149078.218201</c:v>
                </c:pt>
                <c:pt idx="5">
                  <c:v>52470035426.011894</c:v>
                </c:pt>
                <c:pt idx="6">
                  <c:v>46547110665.199699</c:v>
                </c:pt>
                <c:pt idx="7">
                  <c:v>50177020288.834641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10-4980-823A-9CEDDE6A4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326447"/>
        <c:axId val="739330191"/>
      </c:lineChart>
      <c:catAx>
        <c:axId val="73932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330191"/>
        <c:crosses val="autoZero"/>
        <c:auto val="1"/>
        <c:lblAlgn val="ctr"/>
        <c:lblOffset val="100"/>
        <c:noMultiLvlLbl val="0"/>
      </c:catAx>
      <c:valAx>
        <c:axId val="73933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32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ALL!$T$13</c:f>
              <c:strCache>
                <c:ptCount val="1"/>
                <c:pt idx="0">
                  <c:v>3_전문품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ALL!$Q$14:$Q$21</c:f>
              <c:strCache>
                <c:ptCount val="8"/>
                <c:pt idx="0">
                  <c:v>14_1</c:v>
                </c:pt>
                <c:pt idx="1">
                  <c:v>14_2</c:v>
                </c:pt>
                <c:pt idx="2">
                  <c:v>14_3</c:v>
                </c:pt>
                <c:pt idx="3">
                  <c:v>14_4</c:v>
                </c:pt>
                <c:pt idx="4">
                  <c:v>15_1</c:v>
                </c:pt>
                <c:pt idx="5">
                  <c:v>15_2</c:v>
                </c:pt>
                <c:pt idx="6">
                  <c:v>15_3</c:v>
                </c:pt>
                <c:pt idx="7">
                  <c:v>15_4</c:v>
                </c:pt>
              </c:strCache>
            </c:strRef>
          </c:cat>
          <c:val>
            <c:numRef>
              <c:f>ALL!$T$14:$T$21</c:f>
              <c:numCache>
                <c:formatCode>General</c:formatCode>
                <c:ptCount val="8"/>
                <c:pt idx="0">
                  <c:v>6671815380.2265615</c:v>
                </c:pt>
                <c:pt idx="1">
                  <c:v>7339581056.7329941</c:v>
                </c:pt>
                <c:pt idx="2">
                  <c:v>6862428713.3740692</c:v>
                </c:pt>
                <c:pt idx="3">
                  <c:v>8219331264.2883997</c:v>
                </c:pt>
                <c:pt idx="4">
                  <c:v>8397656272.3682137</c:v>
                </c:pt>
                <c:pt idx="5">
                  <c:v>9613330439.8373222</c:v>
                </c:pt>
                <c:pt idx="6">
                  <c:v>8821874191.0122223</c:v>
                </c:pt>
                <c:pt idx="7">
                  <c:v>9242508541.8696117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8-4B45-A15A-4A889D423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373455"/>
        <c:axId val="739375119"/>
      </c:lineChart>
      <c:catAx>
        <c:axId val="73937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375119"/>
        <c:crosses val="autoZero"/>
        <c:auto val="1"/>
        <c:lblAlgn val="ctr"/>
        <c:lblOffset val="100"/>
        <c:noMultiLvlLbl val="0"/>
      </c:catAx>
      <c:valAx>
        <c:axId val="73937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37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ALL!$U$13</c:f>
              <c:strCache>
                <c:ptCount val="1"/>
                <c:pt idx="0">
                  <c:v>4_기타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ALL!$Q$14:$Q$21</c:f>
              <c:strCache>
                <c:ptCount val="8"/>
                <c:pt idx="0">
                  <c:v>14_1</c:v>
                </c:pt>
                <c:pt idx="1">
                  <c:v>14_2</c:v>
                </c:pt>
                <c:pt idx="2">
                  <c:v>14_3</c:v>
                </c:pt>
                <c:pt idx="3">
                  <c:v>14_4</c:v>
                </c:pt>
                <c:pt idx="4">
                  <c:v>15_1</c:v>
                </c:pt>
                <c:pt idx="5">
                  <c:v>15_2</c:v>
                </c:pt>
                <c:pt idx="6">
                  <c:v>15_3</c:v>
                </c:pt>
                <c:pt idx="7">
                  <c:v>15_4</c:v>
                </c:pt>
              </c:strCache>
            </c:strRef>
          </c:cat>
          <c:val>
            <c:numRef>
              <c:f>ALL!$U$14:$U$21</c:f>
              <c:numCache>
                <c:formatCode>General</c:formatCode>
                <c:ptCount val="8"/>
                <c:pt idx="0">
                  <c:v>1817359226.9037585</c:v>
                </c:pt>
                <c:pt idx="1">
                  <c:v>1908338567.2901111</c:v>
                </c:pt>
                <c:pt idx="2">
                  <c:v>2371497221.6772389</c:v>
                </c:pt>
                <c:pt idx="3">
                  <c:v>2255151338.8586102</c:v>
                </c:pt>
                <c:pt idx="4">
                  <c:v>2470681164.7565341</c:v>
                </c:pt>
                <c:pt idx="5">
                  <c:v>2500035645.7115006</c:v>
                </c:pt>
                <c:pt idx="6">
                  <c:v>2720706187.6748128</c:v>
                </c:pt>
                <c:pt idx="7">
                  <c:v>1966599107.3118818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0-427C-9F3A-EE825A49B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378031"/>
        <c:axId val="739382607"/>
      </c:lineChart>
      <c:catAx>
        <c:axId val="73937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382607"/>
        <c:crosses val="autoZero"/>
        <c:auto val="1"/>
        <c:lblAlgn val="ctr"/>
        <c:lblOffset val="100"/>
        <c:noMultiLvlLbl val="0"/>
      </c:catAx>
      <c:valAx>
        <c:axId val="73938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37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30"/>
      <c:rotY val="89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ALL!$X$14</c:f>
              <c:strCache>
                <c:ptCount val="1"/>
                <c:pt idx="0">
                  <c:v>전체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ALL!$Y$13:$AB$13</c:f>
              <c:strCache>
                <c:ptCount val="4"/>
                <c:pt idx="0">
                  <c:v>1_편의품</c:v>
                </c:pt>
                <c:pt idx="1">
                  <c:v>2_선매품</c:v>
                </c:pt>
                <c:pt idx="2">
                  <c:v>3_전문품</c:v>
                </c:pt>
                <c:pt idx="3">
                  <c:v>4_기타</c:v>
                </c:pt>
              </c:strCache>
            </c:strRef>
          </c:cat>
          <c:val>
            <c:numRef>
              <c:f>ALL!$Y$14:$AB$14</c:f>
              <c:numCache>
                <c:formatCode>General</c:formatCode>
                <c:ptCount val="4"/>
                <c:pt idx="0">
                  <c:v>207269912222.43787</c:v>
                </c:pt>
                <c:pt idx="1">
                  <c:v>386578100493.76074</c:v>
                </c:pt>
                <c:pt idx="2">
                  <c:v>65168525859.709396</c:v>
                </c:pt>
                <c:pt idx="3">
                  <c:v>18010368460.184448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76-4FB4-B50A-C58F29C7E57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800"/>
              <a:t>A_</a:t>
            </a:r>
            <a:r>
              <a:rPr lang="ko-KR" altLang="en-US" sz="800"/>
              <a:t>전체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30"/>
      <c:rotY val="115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6182722749886931E-2"/>
          <c:y val="0.18375420875420875"/>
          <c:w val="0.95024875621890548"/>
          <c:h val="0.59002425833134486"/>
        </c:manualLayout>
      </c:layout>
      <c:pie3DChart>
        <c:varyColors val="1"/>
        <c:ser>
          <c:idx val="0"/>
          <c:order val="0"/>
          <c:tx>
            <c:strRef>
              <c:f>A!$B$13</c:f>
              <c:strCache>
                <c:ptCount val="1"/>
                <c:pt idx="0">
                  <c:v>A_전체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A!$C$2:$F$2</c:f>
              <c:strCache>
                <c:ptCount val="4"/>
                <c:pt idx="0">
                  <c:v>1_편의품</c:v>
                </c:pt>
                <c:pt idx="1">
                  <c:v>2_선매품</c:v>
                </c:pt>
                <c:pt idx="2">
                  <c:v>3_전문품</c:v>
                </c:pt>
                <c:pt idx="3">
                  <c:v>4_기타</c:v>
                </c:pt>
              </c:strCache>
            </c:strRef>
          </c:cat>
          <c:val>
            <c:numRef>
              <c:f>A!$C$13:$F$13</c:f>
              <c:numCache>
                <c:formatCode>General</c:formatCode>
                <c:ptCount val="4"/>
                <c:pt idx="0">
                  <c:v>68102416085.266434</c:v>
                </c:pt>
                <c:pt idx="1">
                  <c:v>367876298237.46124</c:v>
                </c:pt>
                <c:pt idx="2">
                  <c:v>64531520755.998222</c:v>
                </c:pt>
                <c:pt idx="3">
                  <c:v>12606356353.356218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A-40BF-A7DA-AB2FFCDCB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A!$C$2</c:f>
              <c:strCache>
                <c:ptCount val="1"/>
                <c:pt idx="0">
                  <c:v>1_편의품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A!$B$3:$B$10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A!$C$3:$C$10</c:f>
              <c:numCache>
                <c:formatCode>General</c:formatCode>
                <c:ptCount val="8"/>
                <c:pt idx="0">
                  <c:v>8299640760.1764555</c:v>
                </c:pt>
                <c:pt idx="1">
                  <c:v>7663980450.104043</c:v>
                </c:pt>
                <c:pt idx="2">
                  <c:v>10207867345.759121</c:v>
                </c:pt>
                <c:pt idx="3">
                  <c:v>6847883077.0402431</c:v>
                </c:pt>
                <c:pt idx="4">
                  <c:v>9498260222.6146355</c:v>
                </c:pt>
                <c:pt idx="5">
                  <c:v>8470479243.1226416</c:v>
                </c:pt>
                <c:pt idx="6">
                  <c:v>10573549631.793457</c:v>
                </c:pt>
                <c:pt idx="7">
                  <c:v>6540755354.6558323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2-46D3-A55B-2841AA412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357647"/>
        <c:axId val="739363471"/>
      </c:lineChart>
      <c:catAx>
        <c:axId val="73935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363471"/>
        <c:crosses val="autoZero"/>
        <c:auto val="1"/>
        <c:lblAlgn val="ctr"/>
        <c:lblOffset val="100"/>
        <c:noMultiLvlLbl val="0"/>
      </c:catAx>
      <c:valAx>
        <c:axId val="73936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35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A!$D$2</c:f>
              <c:strCache>
                <c:ptCount val="1"/>
                <c:pt idx="0">
                  <c:v>2_선매품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A!$B$3:$B$10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A!$D$3:$D$10</c:f>
              <c:numCache>
                <c:formatCode>General</c:formatCode>
                <c:ptCount val="8"/>
                <c:pt idx="0">
                  <c:v>40801132275.96759</c:v>
                </c:pt>
                <c:pt idx="1">
                  <c:v>46049473701.415436</c:v>
                </c:pt>
                <c:pt idx="2">
                  <c:v>42390449370.212555</c:v>
                </c:pt>
                <c:pt idx="3">
                  <c:v>51208232577.777939</c:v>
                </c:pt>
                <c:pt idx="4">
                  <c:v>45078225266.099663</c:v>
                </c:pt>
                <c:pt idx="5">
                  <c:v>49956305895.158806</c:v>
                </c:pt>
                <c:pt idx="6">
                  <c:v>44118667219.911255</c:v>
                </c:pt>
                <c:pt idx="7">
                  <c:v>48273811930.917969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E8-4EA1-AE90-D9E4591A5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367631"/>
        <c:axId val="739348911"/>
      </c:lineChart>
      <c:catAx>
        <c:axId val="73936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348911"/>
        <c:crosses val="autoZero"/>
        <c:auto val="1"/>
        <c:lblAlgn val="ctr"/>
        <c:lblOffset val="100"/>
        <c:noMultiLvlLbl val="0"/>
      </c:catAx>
      <c:valAx>
        <c:axId val="73934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936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A!$E$2</c:f>
              <c:strCache>
                <c:ptCount val="1"/>
                <c:pt idx="0">
                  <c:v>3_전문품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A!$B$3:$B$10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A!$E$3:$E$10</c:f>
              <c:numCache>
                <c:formatCode>General</c:formatCode>
                <c:ptCount val="8"/>
                <c:pt idx="0">
                  <c:v>6588169594.7092915</c:v>
                </c:pt>
                <c:pt idx="1">
                  <c:v>7259626481.4826365</c:v>
                </c:pt>
                <c:pt idx="2">
                  <c:v>6799440879.466979</c:v>
                </c:pt>
                <c:pt idx="3">
                  <c:v>8142386888.7727795</c:v>
                </c:pt>
                <c:pt idx="4">
                  <c:v>8311688343.6191778</c:v>
                </c:pt>
                <c:pt idx="5">
                  <c:v>9525088280.94697</c:v>
                </c:pt>
                <c:pt idx="6">
                  <c:v>8739470107.2167645</c:v>
                </c:pt>
                <c:pt idx="7">
                  <c:v>9165650179.7836227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8-4472-B679-52BAFCA0C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837087"/>
        <c:axId val="849822943"/>
      </c:lineChart>
      <c:catAx>
        <c:axId val="84983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9822943"/>
        <c:crosses val="autoZero"/>
        <c:auto val="1"/>
        <c:lblAlgn val="ctr"/>
        <c:lblOffset val="100"/>
        <c:noMultiLvlLbl val="0"/>
      </c:catAx>
      <c:valAx>
        <c:axId val="84982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9837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A!$F$2</c:f>
              <c:strCache>
                <c:ptCount val="1"/>
                <c:pt idx="0">
                  <c:v>4_기타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A!$B$3:$B$10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A!$F$3:$F$10</c:f>
              <c:numCache>
                <c:formatCode>General</c:formatCode>
                <c:ptCount val="8"/>
                <c:pt idx="0">
                  <c:v>1405273178.1185338</c:v>
                </c:pt>
                <c:pt idx="1">
                  <c:v>1445463841.1852427</c:v>
                </c:pt>
                <c:pt idx="2">
                  <c:v>1779230210.2924259</c:v>
                </c:pt>
                <c:pt idx="3">
                  <c:v>1506852258.4227161</c:v>
                </c:pt>
                <c:pt idx="4">
                  <c:v>1646583988.0851967</c:v>
                </c:pt>
                <c:pt idx="5">
                  <c:v>1644233639.8036985</c:v>
                </c:pt>
                <c:pt idx="6">
                  <c:v>1807752460.3550644</c:v>
                </c:pt>
                <c:pt idx="7">
                  <c:v>1370966777.0933399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8-4E21-A9C5-C731F522C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815039"/>
        <c:axId val="849807967"/>
      </c:lineChart>
      <c:catAx>
        <c:axId val="84981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9807967"/>
        <c:crosses val="autoZero"/>
        <c:auto val="1"/>
        <c:lblAlgn val="ctr"/>
        <c:lblOffset val="100"/>
        <c:noMultiLvlLbl val="0"/>
      </c:catAx>
      <c:valAx>
        <c:axId val="84980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9815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30"/>
      <c:rotY val="17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1049723756906077E-2"/>
          <c:y val="0.17728873239436621"/>
          <c:w val="0.98895027624309395"/>
          <c:h val="0.61804508151269821"/>
        </c:manualLayout>
      </c:layout>
      <c:pie3DChart>
        <c:varyColors val="1"/>
        <c:ser>
          <c:idx val="0"/>
          <c:order val="0"/>
          <c:tx>
            <c:strRef>
              <c:f>B!$B$13</c:f>
              <c:strCache>
                <c:ptCount val="1"/>
                <c:pt idx="0">
                  <c:v>B_전체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B!$C$12:$F$12</c:f>
              <c:strCache>
                <c:ptCount val="4"/>
                <c:pt idx="0">
                  <c:v>1_편의품</c:v>
                </c:pt>
                <c:pt idx="1">
                  <c:v>2_선매품</c:v>
                </c:pt>
                <c:pt idx="2">
                  <c:v>3_전문품</c:v>
                </c:pt>
                <c:pt idx="3">
                  <c:v>4_기타</c:v>
                </c:pt>
              </c:strCache>
            </c:strRef>
          </c:cat>
          <c:val>
            <c:numRef>
              <c:f>B!$C$13:$F$13</c:f>
              <c:numCache>
                <c:formatCode>General</c:formatCode>
                <c:ptCount val="4"/>
                <c:pt idx="0">
                  <c:v>88313019550.934113</c:v>
                </c:pt>
                <c:pt idx="1">
                  <c:v>18145103792.974571</c:v>
                </c:pt>
                <c:pt idx="2">
                  <c:v>637005103.71117067</c:v>
                </c:pt>
                <c:pt idx="3">
                  <c:v>5404012106.8282299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7A-4481-B99D-E7BD17B52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B!$C$3</c:f>
              <c:strCache>
                <c:ptCount val="1"/>
                <c:pt idx="0">
                  <c:v>1_편의품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B!$B$4:$B$11</c:f>
              <c:strCache>
                <c:ptCount val="8"/>
                <c:pt idx="0">
                  <c:v>B_14_1</c:v>
                </c:pt>
                <c:pt idx="1">
                  <c:v>B_14_2</c:v>
                </c:pt>
                <c:pt idx="2">
                  <c:v>B_14_3</c:v>
                </c:pt>
                <c:pt idx="3">
                  <c:v>B_14_4</c:v>
                </c:pt>
                <c:pt idx="4">
                  <c:v>B_15_1</c:v>
                </c:pt>
                <c:pt idx="5">
                  <c:v>B_15_2</c:v>
                </c:pt>
                <c:pt idx="6">
                  <c:v>B_15_3</c:v>
                </c:pt>
                <c:pt idx="7">
                  <c:v>B_15_4</c:v>
                </c:pt>
              </c:strCache>
            </c:strRef>
          </c:cat>
          <c:val>
            <c:numRef>
              <c:f>B!$C$4:$C$11</c:f>
              <c:numCache>
                <c:formatCode>General</c:formatCode>
                <c:ptCount val="8"/>
                <c:pt idx="0">
                  <c:v>10877413917.618359</c:v>
                </c:pt>
                <c:pt idx="1">
                  <c:v>11696031925.102568</c:v>
                </c:pt>
                <c:pt idx="2">
                  <c:v>13250784627.39642</c:v>
                </c:pt>
                <c:pt idx="3">
                  <c:v>9183118028.9667072</c:v>
                </c:pt>
                <c:pt idx="4">
                  <c:v>11097155114.033251</c:v>
                </c:pt>
                <c:pt idx="5">
                  <c:v>11148338185.80097</c:v>
                </c:pt>
                <c:pt idx="6">
                  <c:v>13040675032.067011</c:v>
                </c:pt>
                <c:pt idx="7">
                  <c:v>8019502719.948843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00-4D21-B5BD-4BB66980D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812959"/>
        <c:axId val="849813791"/>
      </c:lineChart>
      <c:catAx>
        <c:axId val="84981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9813791"/>
        <c:crosses val="autoZero"/>
        <c:auto val="1"/>
        <c:lblAlgn val="ctr"/>
        <c:lblOffset val="100"/>
        <c:noMultiLvlLbl val="0"/>
      </c:catAx>
      <c:valAx>
        <c:axId val="84981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981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B!$D$3</c:f>
              <c:strCache>
                <c:ptCount val="1"/>
                <c:pt idx="0">
                  <c:v>2_선매품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B!$B$4:$B$11</c:f>
              <c:strCache>
                <c:ptCount val="8"/>
                <c:pt idx="0">
                  <c:v>B_14_1</c:v>
                </c:pt>
                <c:pt idx="1">
                  <c:v>B_14_2</c:v>
                </c:pt>
                <c:pt idx="2">
                  <c:v>B_14_3</c:v>
                </c:pt>
                <c:pt idx="3">
                  <c:v>B_14_4</c:v>
                </c:pt>
                <c:pt idx="4">
                  <c:v>B_15_1</c:v>
                </c:pt>
                <c:pt idx="5">
                  <c:v>B_15_2</c:v>
                </c:pt>
                <c:pt idx="6">
                  <c:v>B_15_3</c:v>
                </c:pt>
                <c:pt idx="7">
                  <c:v>B_15_4</c:v>
                </c:pt>
              </c:strCache>
            </c:strRef>
          </c:cat>
          <c:val>
            <c:numRef>
              <c:f>B!$D$4:$D$11</c:f>
              <c:numCache>
                <c:formatCode>General</c:formatCode>
                <c:ptCount val="8"/>
                <c:pt idx="0">
                  <c:v>2194024566.2152815</c:v>
                </c:pt>
                <c:pt idx="1">
                  <c:v>2413139447.589066</c:v>
                </c:pt>
                <c:pt idx="2">
                  <c:v>2467302589.3749709</c:v>
                </c:pt>
                <c:pt idx="3">
                  <c:v>2290053688.4495854</c:v>
                </c:pt>
                <c:pt idx="4">
                  <c:v>2138429884.9902706</c:v>
                </c:pt>
                <c:pt idx="5">
                  <c:v>2440549971.223474</c:v>
                </c:pt>
                <c:pt idx="6">
                  <c:v>2346991392.0491562</c:v>
                </c:pt>
                <c:pt idx="7">
                  <c:v>1854612253.0827661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EC-44E4-9D72-AF0F92642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823359"/>
        <c:axId val="849842079"/>
      </c:lineChart>
      <c:catAx>
        <c:axId val="84982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9842079"/>
        <c:crosses val="autoZero"/>
        <c:auto val="1"/>
        <c:lblAlgn val="ctr"/>
        <c:lblOffset val="100"/>
        <c:noMultiLvlLbl val="0"/>
      </c:catAx>
      <c:valAx>
        <c:axId val="84984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982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B!$E$3</c:f>
              <c:strCache>
                <c:ptCount val="1"/>
                <c:pt idx="0">
                  <c:v>3_전문품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B!$B$4:$B$11</c:f>
              <c:strCache>
                <c:ptCount val="8"/>
                <c:pt idx="0">
                  <c:v>B_14_1</c:v>
                </c:pt>
                <c:pt idx="1">
                  <c:v>B_14_2</c:v>
                </c:pt>
                <c:pt idx="2">
                  <c:v>B_14_3</c:v>
                </c:pt>
                <c:pt idx="3">
                  <c:v>B_14_4</c:v>
                </c:pt>
                <c:pt idx="4">
                  <c:v>B_15_1</c:v>
                </c:pt>
                <c:pt idx="5">
                  <c:v>B_15_2</c:v>
                </c:pt>
                <c:pt idx="6">
                  <c:v>B_15_3</c:v>
                </c:pt>
                <c:pt idx="7">
                  <c:v>B_15_4</c:v>
                </c:pt>
              </c:strCache>
            </c:strRef>
          </c:cat>
          <c:val>
            <c:numRef>
              <c:f>B!$E$4:$E$11</c:f>
              <c:numCache>
                <c:formatCode>General</c:formatCode>
                <c:ptCount val="8"/>
                <c:pt idx="0">
                  <c:v>83645785.517270237</c:v>
                </c:pt>
                <c:pt idx="1">
                  <c:v>79954575.250357643</c:v>
                </c:pt>
                <c:pt idx="2">
                  <c:v>62987833.907089554</c:v>
                </c:pt>
                <c:pt idx="3">
                  <c:v>76944375.515619427</c:v>
                </c:pt>
                <c:pt idx="4">
                  <c:v>85967928.749035701</c:v>
                </c:pt>
                <c:pt idx="5">
                  <c:v>88242158.890353054</c:v>
                </c:pt>
                <c:pt idx="6">
                  <c:v>82404083.795456752</c:v>
                </c:pt>
                <c:pt idx="7">
                  <c:v>76858362.085988328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B9-43B3-A3C6-EAC7F3311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725807"/>
        <c:axId val="603734959"/>
      </c:lineChart>
      <c:catAx>
        <c:axId val="60372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3734959"/>
        <c:crosses val="autoZero"/>
        <c:auto val="1"/>
        <c:lblAlgn val="ctr"/>
        <c:lblOffset val="100"/>
        <c:noMultiLvlLbl val="0"/>
      </c:catAx>
      <c:valAx>
        <c:axId val="60373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372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B!$F$3</c:f>
              <c:strCache>
                <c:ptCount val="1"/>
                <c:pt idx="0">
                  <c:v>4_기타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B!$B$4:$B$11</c:f>
              <c:strCache>
                <c:ptCount val="8"/>
                <c:pt idx="0">
                  <c:v>B_14_1</c:v>
                </c:pt>
                <c:pt idx="1">
                  <c:v>B_14_2</c:v>
                </c:pt>
                <c:pt idx="2">
                  <c:v>B_14_3</c:v>
                </c:pt>
                <c:pt idx="3">
                  <c:v>B_14_4</c:v>
                </c:pt>
                <c:pt idx="4">
                  <c:v>B_15_1</c:v>
                </c:pt>
                <c:pt idx="5">
                  <c:v>B_15_2</c:v>
                </c:pt>
                <c:pt idx="6">
                  <c:v>B_15_3</c:v>
                </c:pt>
                <c:pt idx="7">
                  <c:v>B_15_4</c:v>
                </c:pt>
              </c:strCache>
            </c:strRef>
          </c:cat>
          <c:val>
            <c:numRef>
              <c:f>B!$F$4:$F$11</c:f>
              <c:numCache>
                <c:formatCode>General</c:formatCode>
                <c:ptCount val="8"/>
                <c:pt idx="0">
                  <c:v>412086048.78522468</c:v>
                </c:pt>
                <c:pt idx="1">
                  <c:v>462874726.10486835</c:v>
                </c:pt>
                <c:pt idx="2">
                  <c:v>592267011.38481307</c:v>
                </c:pt>
                <c:pt idx="3">
                  <c:v>748299080.43589437</c:v>
                </c:pt>
                <c:pt idx="4">
                  <c:v>824097176.6713376</c:v>
                </c:pt>
                <c:pt idx="5">
                  <c:v>855802005.90780187</c:v>
                </c:pt>
                <c:pt idx="6">
                  <c:v>912953727.3197484</c:v>
                </c:pt>
                <c:pt idx="7">
                  <c:v>595632330.21854174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02-4407-B88A-5143B48E5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807551"/>
        <c:axId val="849812127"/>
      </c:lineChart>
      <c:catAx>
        <c:axId val="84980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9812127"/>
        <c:crosses val="autoZero"/>
        <c:auto val="1"/>
        <c:lblAlgn val="ctr"/>
        <c:lblOffset val="100"/>
        <c:noMultiLvlLbl val="0"/>
      </c:catAx>
      <c:valAx>
        <c:axId val="84981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980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30"/>
      <c:rotY val="142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'C'!$B$13</c:f>
              <c:strCache>
                <c:ptCount val="1"/>
                <c:pt idx="0">
                  <c:v>C_전체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'C'!$C$12:$D$12</c:f>
              <c:strCache>
                <c:ptCount val="2"/>
                <c:pt idx="0">
                  <c:v>1_편의품</c:v>
                </c:pt>
                <c:pt idx="1">
                  <c:v>2_선매품</c:v>
                </c:pt>
              </c:strCache>
            </c:strRef>
          </c:cat>
          <c:val>
            <c:numRef>
              <c:f>'C'!$C$13:$D$13</c:f>
              <c:numCache>
                <c:formatCode>General</c:formatCode>
                <c:ptCount val="2"/>
                <c:pt idx="0">
                  <c:v>49975751914.601837</c:v>
                </c:pt>
                <c:pt idx="1">
                  <c:v>539604000.10828066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2-48FA-9DA7-526E19182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'C'!$C$3</c:f>
              <c:strCache>
                <c:ptCount val="1"/>
                <c:pt idx="0">
                  <c:v>1_편의품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'C'!$B$4:$B$11</c:f>
              <c:strCache>
                <c:ptCount val="8"/>
                <c:pt idx="0">
                  <c:v>C_14_1</c:v>
                </c:pt>
                <c:pt idx="1">
                  <c:v>C_14_2</c:v>
                </c:pt>
                <c:pt idx="2">
                  <c:v>C_14_3</c:v>
                </c:pt>
                <c:pt idx="3">
                  <c:v>C_14_4</c:v>
                </c:pt>
                <c:pt idx="4">
                  <c:v>C_15_1</c:v>
                </c:pt>
                <c:pt idx="5">
                  <c:v>C_15_2</c:v>
                </c:pt>
                <c:pt idx="6">
                  <c:v>C_15_3</c:v>
                </c:pt>
                <c:pt idx="7">
                  <c:v>C_15_4</c:v>
                </c:pt>
              </c:strCache>
            </c:strRef>
          </c:cat>
          <c:val>
            <c:numRef>
              <c:f>'C'!$C$4:$C$11</c:f>
              <c:numCache>
                <c:formatCode>General</c:formatCode>
                <c:ptCount val="8"/>
                <c:pt idx="0">
                  <c:v>5683004247.5246201</c:v>
                </c:pt>
                <c:pt idx="1">
                  <c:v>5785794649.4987631</c:v>
                </c:pt>
                <c:pt idx="2">
                  <c:v>6942816731.7614498</c:v>
                </c:pt>
                <c:pt idx="3">
                  <c:v>5319567516.9840412</c:v>
                </c:pt>
                <c:pt idx="4">
                  <c:v>6530701567.7367754</c:v>
                </c:pt>
                <c:pt idx="5">
                  <c:v>6621171718.4596252</c:v>
                </c:pt>
                <c:pt idx="6">
                  <c:v>7709695581.6248007</c:v>
                </c:pt>
                <c:pt idx="7">
                  <c:v>5382999901.0117607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4-4B11-91FF-71DB37BDB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3171151"/>
        <c:axId val="883189871"/>
      </c:lineChart>
      <c:catAx>
        <c:axId val="88317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83189871"/>
        <c:crosses val="autoZero"/>
        <c:auto val="1"/>
        <c:lblAlgn val="ctr"/>
        <c:lblOffset val="100"/>
        <c:noMultiLvlLbl val="0"/>
      </c:catAx>
      <c:valAx>
        <c:axId val="88318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8317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'C'!$D$3</c:f>
              <c:strCache>
                <c:ptCount val="1"/>
                <c:pt idx="0">
                  <c:v>2_선매품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'C'!$B$4:$B$11</c:f>
              <c:strCache>
                <c:ptCount val="8"/>
                <c:pt idx="0">
                  <c:v>C_14_1</c:v>
                </c:pt>
                <c:pt idx="1">
                  <c:v>C_14_2</c:v>
                </c:pt>
                <c:pt idx="2">
                  <c:v>C_14_3</c:v>
                </c:pt>
                <c:pt idx="3">
                  <c:v>C_14_4</c:v>
                </c:pt>
                <c:pt idx="4">
                  <c:v>C_15_1</c:v>
                </c:pt>
                <c:pt idx="5">
                  <c:v>C_15_2</c:v>
                </c:pt>
                <c:pt idx="6">
                  <c:v>C_15_3</c:v>
                </c:pt>
                <c:pt idx="7">
                  <c:v>C_15_4</c:v>
                </c:pt>
              </c:strCache>
            </c:strRef>
          </c:cat>
          <c:val>
            <c:numRef>
              <c:f>'C'!$D$4:$D$11</c:f>
              <c:numCache>
                <c:formatCode>General</c:formatCode>
                <c:ptCount val="8"/>
                <c:pt idx="0">
                  <c:v>66256947.24219355</c:v>
                </c:pt>
                <c:pt idx="1">
                  <c:v>48052741.649976149</c:v>
                </c:pt>
                <c:pt idx="2">
                  <c:v>92043364.524749205</c:v>
                </c:pt>
                <c:pt idx="3">
                  <c:v>71088543.445302576</c:v>
                </c:pt>
                <c:pt idx="4">
                  <c:v>65828546.801277071</c:v>
                </c:pt>
                <c:pt idx="5">
                  <c:v>70763533.32162492</c:v>
                </c:pt>
                <c:pt idx="6">
                  <c:v>79439133.095638096</c:v>
                </c:pt>
                <c:pt idx="7">
                  <c:v>46131190.027519055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A-4F2F-BE95-62F19E442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3144943"/>
        <c:axId val="883148687"/>
      </c:lineChart>
      <c:catAx>
        <c:axId val="88314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83148687"/>
        <c:crosses val="autoZero"/>
        <c:auto val="1"/>
        <c:lblAlgn val="ctr"/>
        <c:lblOffset val="100"/>
        <c:noMultiLvlLbl val="0"/>
      </c:catAx>
      <c:valAx>
        <c:axId val="88314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83144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30"/>
      <c:rotY val="143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D!$B$13</c:f>
              <c:strCache>
                <c:ptCount val="1"/>
                <c:pt idx="0">
                  <c:v>D_전체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D!$C$12:$D$12</c:f>
              <c:strCache>
                <c:ptCount val="2"/>
                <c:pt idx="0">
                  <c:v>1_편의품</c:v>
                </c:pt>
                <c:pt idx="1">
                  <c:v>2_선매품</c:v>
                </c:pt>
              </c:strCache>
            </c:strRef>
          </c:cat>
          <c:val>
            <c:numRef>
              <c:f>D!$C$13:$D$13</c:f>
              <c:numCache>
                <c:formatCode>General</c:formatCode>
                <c:ptCount val="2"/>
                <c:pt idx="0">
                  <c:v>878724671.63547564</c:v>
                </c:pt>
                <c:pt idx="1">
                  <c:v>17094463.216676153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B-4A92-8608-FD8102E23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D!$C$3</c:f>
              <c:strCache>
                <c:ptCount val="1"/>
                <c:pt idx="0">
                  <c:v>1_편의품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D!$B$4:$B$11</c:f>
              <c:strCache>
                <c:ptCount val="8"/>
                <c:pt idx="0">
                  <c:v>D_14_1</c:v>
                </c:pt>
                <c:pt idx="1">
                  <c:v>D_14_2</c:v>
                </c:pt>
                <c:pt idx="2">
                  <c:v>D_14_3</c:v>
                </c:pt>
                <c:pt idx="3">
                  <c:v>D_14_4</c:v>
                </c:pt>
                <c:pt idx="4">
                  <c:v>D_15_1</c:v>
                </c:pt>
                <c:pt idx="5">
                  <c:v>D_15_2</c:v>
                </c:pt>
                <c:pt idx="6">
                  <c:v>D_15_3</c:v>
                </c:pt>
                <c:pt idx="7">
                  <c:v>D_15_4</c:v>
                </c:pt>
              </c:strCache>
            </c:strRef>
          </c:cat>
          <c:val>
            <c:numRef>
              <c:f>D!$C$4:$C$11</c:f>
              <c:numCache>
                <c:formatCode>General</c:formatCode>
                <c:ptCount val="8"/>
                <c:pt idx="0">
                  <c:v>44481997.231011502</c:v>
                </c:pt>
                <c:pt idx="1">
                  <c:v>63303374.900940724</c:v>
                </c:pt>
                <c:pt idx="2">
                  <c:v>90740683.036897942</c:v>
                </c:pt>
                <c:pt idx="3">
                  <c:v>104446542.4381364</c:v>
                </c:pt>
                <c:pt idx="4">
                  <c:v>134006679.78572033</c:v>
                </c:pt>
                <c:pt idx="5">
                  <c:v>148276365.63048118</c:v>
                </c:pt>
                <c:pt idx="6">
                  <c:v>162749646.43982065</c:v>
                </c:pt>
                <c:pt idx="7">
                  <c:v>130719382.17246683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3-4212-8949-CDD9770C0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742031"/>
        <c:axId val="603729967"/>
      </c:lineChart>
      <c:catAx>
        <c:axId val="60374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3729967"/>
        <c:crosses val="autoZero"/>
        <c:auto val="1"/>
        <c:lblAlgn val="ctr"/>
        <c:lblOffset val="100"/>
        <c:noMultiLvlLbl val="0"/>
      </c:catAx>
      <c:valAx>
        <c:axId val="60372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374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D!$D$3</c:f>
              <c:strCache>
                <c:ptCount val="1"/>
                <c:pt idx="0">
                  <c:v>2_선매품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D!$B$4:$B$11</c:f>
              <c:strCache>
                <c:ptCount val="8"/>
                <c:pt idx="0">
                  <c:v>D_14_1</c:v>
                </c:pt>
                <c:pt idx="1">
                  <c:v>D_14_2</c:v>
                </c:pt>
                <c:pt idx="2">
                  <c:v>D_14_3</c:v>
                </c:pt>
                <c:pt idx="3">
                  <c:v>D_14_4</c:v>
                </c:pt>
                <c:pt idx="4">
                  <c:v>D_15_1</c:v>
                </c:pt>
                <c:pt idx="5">
                  <c:v>D_15_2</c:v>
                </c:pt>
                <c:pt idx="6">
                  <c:v>D_15_3</c:v>
                </c:pt>
                <c:pt idx="7">
                  <c:v>D_15_4</c:v>
                </c:pt>
              </c:strCache>
            </c:strRef>
          </c:cat>
          <c:val>
            <c:numRef>
              <c:f>D!$D$4:$D$11</c:f>
              <c:numCache>
                <c:formatCode>General</c:formatCode>
                <c:ptCount val="8"/>
                <c:pt idx="0">
                  <c:v>816077.08523151116</c:v>
                </c:pt>
                <c:pt idx="1">
                  <c:v>1599239.8374300946</c:v>
                </c:pt>
                <c:pt idx="2">
                  <c:v>2884909.2030811668</c:v>
                </c:pt>
                <c:pt idx="3">
                  <c:v>2234995.5059157149</c:v>
                </c:pt>
                <c:pt idx="4">
                  <c:v>2665380.3269906561</c:v>
                </c:pt>
                <c:pt idx="5">
                  <c:v>2416026.307992911</c:v>
                </c:pt>
                <c:pt idx="6">
                  <c:v>2012920.1436479918</c:v>
                </c:pt>
                <c:pt idx="7">
                  <c:v>2464914.8063861057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B2-4A97-A22F-787FAAC0F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999631"/>
        <c:axId val="694004207"/>
      </c:lineChart>
      <c:catAx>
        <c:axId val="69399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4004207"/>
        <c:crosses val="autoZero"/>
        <c:auto val="1"/>
        <c:lblAlgn val="ctr"/>
        <c:lblOffset val="100"/>
        <c:noMultiLvlLbl val="0"/>
      </c:catAx>
      <c:valAx>
        <c:axId val="69400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399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편의품상세분류_A!$B$17</c:f>
              <c:strCache>
                <c:ptCount val="1"/>
                <c:pt idx="0">
                  <c:v>전체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편의품상세분류_A!$C$16:$F$16</c:f>
              <c:strCache>
                <c:ptCount val="4"/>
                <c:pt idx="0">
                  <c:v>기호품</c:v>
                </c:pt>
                <c:pt idx="1">
                  <c:v>생활잡화</c:v>
                </c:pt>
                <c:pt idx="2">
                  <c:v>문구류</c:v>
                </c:pt>
                <c:pt idx="3">
                  <c:v>식료품</c:v>
                </c:pt>
              </c:strCache>
            </c:strRef>
          </c:cat>
          <c:val>
            <c:numRef>
              <c:f>편의품상세분류_A!$C$17:$F$17</c:f>
              <c:numCache>
                <c:formatCode>General</c:formatCode>
                <c:ptCount val="4"/>
                <c:pt idx="0">
                  <c:v>5759792833</c:v>
                </c:pt>
                <c:pt idx="1">
                  <c:v>12967022082</c:v>
                </c:pt>
                <c:pt idx="2">
                  <c:v>918301339</c:v>
                </c:pt>
                <c:pt idx="3">
                  <c:v>40810422968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23-473F-8DD2-8312CD63A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편의품상세분류_A!$C$4</c:f>
              <c:strCache>
                <c:ptCount val="1"/>
                <c:pt idx="0">
                  <c:v>기호품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편의품상세분류_A!$B$5:$B$12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편의품상세분류_A!$C$5:$C$12</c:f>
              <c:numCache>
                <c:formatCode>General</c:formatCode>
                <c:ptCount val="8"/>
                <c:pt idx="0">
                  <c:v>670927981</c:v>
                </c:pt>
                <c:pt idx="1">
                  <c:v>563933186</c:v>
                </c:pt>
                <c:pt idx="2">
                  <c:v>750536986</c:v>
                </c:pt>
                <c:pt idx="3">
                  <c:v>702016690</c:v>
                </c:pt>
                <c:pt idx="4">
                  <c:v>702444630</c:v>
                </c:pt>
                <c:pt idx="5">
                  <c:v>739132463</c:v>
                </c:pt>
                <c:pt idx="6">
                  <c:v>856773408</c:v>
                </c:pt>
                <c:pt idx="7">
                  <c:v>774027489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6-45CA-8F6E-194B3F5B1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7686511"/>
        <c:axId val="727676943"/>
      </c:barChart>
      <c:catAx>
        <c:axId val="72768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7676943"/>
        <c:crosses val="autoZero"/>
        <c:auto val="1"/>
        <c:lblAlgn val="ctr"/>
        <c:lblOffset val="100"/>
        <c:noMultiLvlLbl val="0"/>
      </c:catAx>
      <c:valAx>
        <c:axId val="72767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7686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편의품상세분류_A!$D$4</c:f>
              <c:strCache>
                <c:ptCount val="1"/>
                <c:pt idx="0">
                  <c:v>생활잡화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편의품상세분류_A!$B$5:$B$12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편의품상세분류_A!$D$5:$D$12</c:f>
              <c:numCache>
                <c:formatCode>General</c:formatCode>
                <c:ptCount val="8"/>
                <c:pt idx="0">
                  <c:v>1425660877</c:v>
                </c:pt>
                <c:pt idx="1">
                  <c:v>1592038110</c:v>
                </c:pt>
                <c:pt idx="2">
                  <c:v>1672672623</c:v>
                </c:pt>
                <c:pt idx="3">
                  <c:v>1512535466</c:v>
                </c:pt>
                <c:pt idx="4">
                  <c:v>1629024835</c:v>
                </c:pt>
                <c:pt idx="5">
                  <c:v>1852388425</c:v>
                </c:pt>
                <c:pt idx="6">
                  <c:v>1743042037</c:v>
                </c:pt>
                <c:pt idx="7">
                  <c:v>1539659709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4-4695-A5F9-E2638474C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7677359"/>
        <c:axId val="727663631"/>
      </c:barChart>
      <c:catAx>
        <c:axId val="72767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7663631"/>
        <c:crosses val="autoZero"/>
        <c:auto val="1"/>
        <c:lblAlgn val="ctr"/>
        <c:lblOffset val="100"/>
        <c:noMultiLvlLbl val="0"/>
      </c:catAx>
      <c:valAx>
        <c:axId val="7276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767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편의품상세분류_A!$E$4</c:f>
              <c:strCache>
                <c:ptCount val="1"/>
                <c:pt idx="0">
                  <c:v>문구류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편의품상세분류_A!$B$5:$B$12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편의품상세분류_A!$E$5:$E$12</c:f>
              <c:numCache>
                <c:formatCode>General</c:formatCode>
                <c:ptCount val="8"/>
                <c:pt idx="0">
                  <c:v>110322144</c:v>
                </c:pt>
                <c:pt idx="1">
                  <c:v>99447685</c:v>
                </c:pt>
                <c:pt idx="2">
                  <c:v>118987364</c:v>
                </c:pt>
                <c:pt idx="3">
                  <c:v>104257719</c:v>
                </c:pt>
                <c:pt idx="4">
                  <c:v>121576525</c:v>
                </c:pt>
                <c:pt idx="5">
                  <c:v>130503338</c:v>
                </c:pt>
                <c:pt idx="6">
                  <c:v>133062260</c:v>
                </c:pt>
                <c:pt idx="7">
                  <c:v>100144304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2-437C-843A-BD8CA41BA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7685679"/>
        <c:axId val="727669455"/>
      </c:barChart>
      <c:catAx>
        <c:axId val="72768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7669455"/>
        <c:crosses val="autoZero"/>
        <c:auto val="1"/>
        <c:lblAlgn val="ctr"/>
        <c:lblOffset val="100"/>
        <c:noMultiLvlLbl val="0"/>
      </c:catAx>
      <c:valAx>
        <c:axId val="72766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768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편의품상세분류_A!$F$4</c:f>
              <c:strCache>
                <c:ptCount val="1"/>
                <c:pt idx="0">
                  <c:v>식료품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편의품상세분류_A!$B$5:$B$12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편의품상세분류_A!$F$5:$F$12</c:f>
              <c:numCache>
                <c:formatCode>General</c:formatCode>
                <c:ptCount val="8"/>
                <c:pt idx="0">
                  <c:v>5181513269</c:v>
                </c:pt>
                <c:pt idx="1">
                  <c:v>4620663539</c:v>
                </c:pt>
                <c:pt idx="2">
                  <c:v>6413664351</c:v>
                </c:pt>
                <c:pt idx="3">
                  <c:v>3900614920</c:v>
                </c:pt>
                <c:pt idx="4">
                  <c:v>5993183509</c:v>
                </c:pt>
                <c:pt idx="5">
                  <c:v>4779493439</c:v>
                </c:pt>
                <c:pt idx="6">
                  <c:v>6411286859</c:v>
                </c:pt>
                <c:pt idx="7">
                  <c:v>3510003082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24-4E89-AEEB-E1752FC9E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7691919"/>
        <c:axId val="727694831"/>
      </c:barChart>
      <c:catAx>
        <c:axId val="72769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7694831"/>
        <c:crosses val="autoZero"/>
        <c:auto val="1"/>
        <c:lblAlgn val="ctr"/>
        <c:lblOffset val="100"/>
        <c:noMultiLvlLbl val="0"/>
      </c:catAx>
      <c:valAx>
        <c:axId val="72769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769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편의품상세분류_B!$B$19</c:f>
              <c:strCache>
                <c:ptCount val="1"/>
                <c:pt idx="0">
                  <c:v>전체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편의품상세분류_B!$C$18:$I$18</c:f>
              <c:strCache>
                <c:ptCount val="7"/>
                <c:pt idx="0">
                  <c:v>화장품</c:v>
                </c:pt>
                <c:pt idx="1">
                  <c:v>기호품</c:v>
                </c:pt>
                <c:pt idx="2">
                  <c:v>도서음반</c:v>
                </c:pt>
                <c:pt idx="3">
                  <c:v>생활잡화</c:v>
                </c:pt>
                <c:pt idx="4">
                  <c:v>문구류</c:v>
                </c:pt>
                <c:pt idx="5">
                  <c:v>식료품</c:v>
                </c:pt>
                <c:pt idx="6">
                  <c:v>의류잡화</c:v>
                </c:pt>
              </c:strCache>
            </c:strRef>
          </c:cat>
          <c:val>
            <c:numRef>
              <c:f>편의품상세분류_B!$C$19:$I$19</c:f>
              <c:numCache>
                <c:formatCode>General</c:formatCode>
                <c:ptCount val="7"/>
                <c:pt idx="0">
                  <c:v>6905077626</c:v>
                </c:pt>
                <c:pt idx="1">
                  <c:v>5061233223</c:v>
                </c:pt>
                <c:pt idx="2">
                  <c:v>247480607</c:v>
                </c:pt>
                <c:pt idx="3">
                  <c:v>11493115059</c:v>
                </c:pt>
                <c:pt idx="4">
                  <c:v>2419155177</c:v>
                </c:pt>
                <c:pt idx="5">
                  <c:v>61912304563</c:v>
                </c:pt>
                <c:pt idx="6">
                  <c:v>204678934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8-4858-9A74-8226909F0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편의품상세분류_B!$C$6</c:f>
              <c:strCache>
                <c:ptCount val="1"/>
                <c:pt idx="0">
                  <c:v>화장품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편의품상세분류_B!$B$7:$B$14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편의품상세분류_B!$C$7:$C$14</c:f>
              <c:numCache>
                <c:formatCode>General</c:formatCode>
                <c:ptCount val="8"/>
                <c:pt idx="0">
                  <c:v>825942120</c:v>
                </c:pt>
                <c:pt idx="1">
                  <c:v>899715930</c:v>
                </c:pt>
                <c:pt idx="2">
                  <c:v>1024063243</c:v>
                </c:pt>
                <c:pt idx="3">
                  <c:v>735715900</c:v>
                </c:pt>
                <c:pt idx="4">
                  <c:v>883883709</c:v>
                </c:pt>
                <c:pt idx="5">
                  <c:v>902363819</c:v>
                </c:pt>
                <c:pt idx="6">
                  <c:v>1023612141</c:v>
                </c:pt>
                <c:pt idx="7">
                  <c:v>609780764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5-41A8-A988-3375784F2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7693999"/>
        <c:axId val="727694415"/>
      </c:barChart>
      <c:catAx>
        <c:axId val="72769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7694415"/>
        <c:crosses val="autoZero"/>
        <c:auto val="1"/>
        <c:lblAlgn val="ctr"/>
        <c:lblOffset val="100"/>
        <c:noMultiLvlLbl val="0"/>
      </c:catAx>
      <c:valAx>
        <c:axId val="72769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76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편의품상세분류_B!$D$6</c:f>
              <c:strCache>
                <c:ptCount val="1"/>
                <c:pt idx="0">
                  <c:v>기호품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편의품상세분류_B!$B$7:$B$14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편의품상세분류_B!$D$7:$D$14</c:f>
              <c:numCache>
                <c:formatCode>General</c:formatCode>
                <c:ptCount val="8"/>
                <c:pt idx="0">
                  <c:v>638980436</c:v>
                </c:pt>
                <c:pt idx="1">
                  <c:v>578232977</c:v>
                </c:pt>
                <c:pt idx="2">
                  <c:v>698990122</c:v>
                </c:pt>
                <c:pt idx="3">
                  <c:v>618927358</c:v>
                </c:pt>
                <c:pt idx="4">
                  <c:v>620218391</c:v>
                </c:pt>
                <c:pt idx="5">
                  <c:v>591731843</c:v>
                </c:pt>
                <c:pt idx="6">
                  <c:v>804122239</c:v>
                </c:pt>
                <c:pt idx="7">
                  <c:v>510029857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1-460C-A93D-5B3A45137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3987983"/>
        <c:axId val="693988815"/>
      </c:barChart>
      <c:catAx>
        <c:axId val="69398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3988815"/>
        <c:crosses val="autoZero"/>
        <c:auto val="1"/>
        <c:lblAlgn val="ctr"/>
        <c:lblOffset val="100"/>
        <c:noMultiLvlLbl val="0"/>
      </c:catAx>
      <c:valAx>
        <c:axId val="69398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3987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편의품상세분류_B!$E$6</c:f>
              <c:strCache>
                <c:ptCount val="1"/>
                <c:pt idx="0">
                  <c:v>도서음반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편의품상세분류_B!$B$7:$B$14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편의품상세분류_B!$E$7:$E$14</c:f>
              <c:numCache>
                <c:formatCode>General</c:formatCode>
                <c:ptCount val="8"/>
                <c:pt idx="0">
                  <c:v>26374080</c:v>
                </c:pt>
                <c:pt idx="1">
                  <c:v>25266797</c:v>
                </c:pt>
                <c:pt idx="2">
                  <c:v>27636454</c:v>
                </c:pt>
                <c:pt idx="3">
                  <c:v>34996588</c:v>
                </c:pt>
                <c:pt idx="4">
                  <c:v>37427370</c:v>
                </c:pt>
                <c:pt idx="5">
                  <c:v>33636626</c:v>
                </c:pt>
                <c:pt idx="6">
                  <c:v>36935298</c:v>
                </c:pt>
                <c:pt idx="7">
                  <c:v>25207394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6-42D9-9C82-37630BE2E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048399"/>
        <c:axId val="248045071"/>
      </c:barChart>
      <c:catAx>
        <c:axId val="24804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8045071"/>
        <c:crosses val="autoZero"/>
        <c:auto val="1"/>
        <c:lblAlgn val="ctr"/>
        <c:lblOffset val="100"/>
        <c:noMultiLvlLbl val="0"/>
      </c:catAx>
      <c:valAx>
        <c:axId val="24804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804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편의품상세분류_B!$F$6</c:f>
              <c:strCache>
                <c:ptCount val="1"/>
                <c:pt idx="0">
                  <c:v>생활잡화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편의품상세분류_B!$B$7:$B$14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편의품상세분류_B!$F$7:$F$14</c:f>
              <c:numCache>
                <c:formatCode>General</c:formatCode>
                <c:ptCount val="8"/>
                <c:pt idx="0">
                  <c:v>1399134483</c:v>
                </c:pt>
                <c:pt idx="1">
                  <c:v>1373965211</c:v>
                </c:pt>
                <c:pt idx="2">
                  <c:v>1811359751</c:v>
                </c:pt>
                <c:pt idx="3">
                  <c:v>1164597227</c:v>
                </c:pt>
                <c:pt idx="4">
                  <c:v>1554728137</c:v>
                </c:pt>
                <c:pt idx="5">
                  <c:v>1438208125</c:v>
                </c:pt>
                <c:pt idx="6">
                  <c:v>1714856959</c:v>
                </c:pt>
                <c:pt idx="7">
                  <c:v>1036265166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2-4BA6-A4FF-E0C3A7648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4887663"/>
        <c:axId val="1034892655"/>
      </c:barChart>
      <c:catAx>
        <c:axId val="103488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4892655"/>
        <c:crosses val="autoZero"/>
        <c:auto val="1"/>
        <c:lblAlgn val="ctr"/>
        <c:lblOffset val="100"/>
        <c:noMultiLvlLbl val="0"/>
      </c:catAx>
      <c:valAx>
        <c:axId val="10348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488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편의품상세분류_B!$G$6</c:f>
              <c:strCache>
                <c:ptCount val="1"/>
                <c:pt idx="0">
                  <c:v>문구류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편의품상세분류_B!$B$7:$B$14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편의품상세분류_B!$G$7:$G$14</c:f>
              <c:numCache>
                <c:formatCode>General</c:formatCode>
                <c:ptCount val="8"/>
                <c:pt idx="0">
                  <c:v>329852975</c:v>
                </c:pt>
                <c:pt idx="1">
                  <c:v>303737937</c:v>
                </c:pt>
                <c:pt idx="2">
                  <c:v>380748541</c:v>
                </c:pt>
                <c:pt idx="3">
                  <c:v>287838366</c:v>
                </c:pt>
                <c:pt idx="4">
                  <c:v>294644603</c:v>
                </c:pt>
                <c:pt idx="5">
                  <c:v>272561410</c:v>
                </c:pt>
                <c:pt idx="6">
                  <c:v>276111403</c:v>
                </c:pt>
                <c:pt idx="7">
                  <c:v>273659942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E-465D-A078-3B0434EC1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3985487"/>
        <c:axId val="694002127"/>
      </c:barChart>
      <c:catAx>
        <c:axId val="69398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4002127"/>
        <c:crosses val="autoZero"/>
        <c:auto val="1"/>
        <c:lblAlgn val="ctr"/>
        <c:lblOffset val="100"/>
        <c:noMultiLvlLbl val="0"/>
      </c:catAx>
      <c:valAx>
        <c:axId val="69400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398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편의품상세분류_B!$H$6</c:f>
              <c:strCache>
                <c:ptCount val="1"/>
                <c:pt idx="0">
                  <c:v>식료품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편의품상세분류_B!$B$7:$B$14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편의품상세분류_B!$H$7:$H$14</c:f>
              <c:numCache>
                <c:formatCode>General</c:formatCode>
                <c:ptCount val="8"/>
                <c:pt idx="0">
                  <c:v>7622849192</c:v>
                </c:pt>
                <c:pt idx="1">
                  <c:v>8473166177</c:v>
                </c:pt>
                <c:pt idx="2">
                  <c:v>9267505575</c:v>
                </c:pt>
                <c:pt idx="3">
                  <c:v>6311117385</c:v>
                </c:pt>
                <c:pt idx="4">
                  <c:v>7662996349</c:v>
                </c:pt>
                <c:pt idx="5">
                  <c:v>7872790027</c:v>
                </c:pt>
                <c:pt idx="6">
                  <c:v>9155815228</c:v>
                </c:pt>
                <c:pt idx="7">
                  <c:v>5546064630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9-4270-8B23-FB0FE081D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769343"/>
        <c:axId val="594769759"/>
      </c:barChart>
      <c:catAx>
        <c:axId val="59476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4769759"/>
        <c:crosses val="autoZero"/>
        <c:auto val="1"/>
        <c:lblAlgn val="ctr"/>
        <c:lblOffset val="100"/>
        <c:noMultiLvlLbl val="0"/>
      </c:catAx>
      <c:valAx>
        <c:axId val="5947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476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편의품상세분류_B!$I$6</c:f>
              <c:strCache>
                <c:ptCount val="1"/>
                <c:pt idx="0">
                  <c:v>의류잡화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편의품상세분류_B!$B$7:$B$14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편의품상세분류_B!$I$7:$I$14</c:f>
              <c:numCache>
                <c:formatCode>General</c:formatCode>
                <c:ptCount val="8"/>
                <c:pt idx="0">
                  <c:v>30508096</c:v>
                </c:pt>
                <c:pt idx="1">
                  <c:v>36380000</c:v>
                </c:pt>
                <c:pt idx="2">
                  <c:v>37778964</c:v>
                </c:pt>
                <c:pt idx="3">
                  <c:v>19863949</c:v>
                </c:pt>
                <c:pt idx="4">
                  <c:v>19149925</c:v>
                </c:pt>
                <c:pt idx="5">
                  <c:v>23585527</c:v>
                </c:pt>
                <c:pt idx="6">
                  <c:v>25014456</c:v>
                </c:pt>
                <c:pt idx="7">
                  <c:v>12398017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A-4E4A-9375-C97D0C350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807487"/>
        <c:axId val="502808319"/>
      </c:barChart>
      <c:catAx>
        <c:axId val="50280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808319"/>
        <c:crosses val="autoZero"/>
        <c:auto val="1"/>
        <c:lblAlgn val="ctr"/>
        <c:lblOffset val="100"/>
        <c:noMultiLvlLbl val="0"/>
      </c:catAx>
      <c:valAx>
        <c:axId val="50280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807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30"/>
      <c:rotY val="179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편의품상세분류_C!$B$18</c:f>
              <c:strCache>
                <c:ptCount val="1"/>
                <c:pt idx="0">
                  <c:v>전체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편의품상세분류_C!$C$17:$K$17</c:f>
              <c:strCache>
                <c:ptCount val="9"/>
                <c:pt idx="0">
                  <c:v>식료품 </c:v>
                </c:pt>
                <c:pt idx="1">
                  <c:v>화장품</c:v>
                </c:pt>
                <c:pt idx="2">
                  <c:v>기호품</c:v>
                </c:pt>
                <c:pt idx="3">
                  <c:v>고급식료품</c:v>
                </c:pt>
                <c:pt idx="4">
                  <c:v>도서음반</c:v>
                </c:pt>
                <c:pt idx="5">
                  <c:v>생활잡화</c:v>
                </c:pt>
                <c:pt idx="6">
                  <c:v>전자제품</c:v>
                </c:pt>
                <c:pt idx="7">
                  <c:v>문구류</c:v>
                </c:pt>
                <c:pt idx="8">
                  <c:v>의류잡화</c:v>
                </c:pt>
              </c:strCache>
            </c:strRef>
          </c:cat>
          <c:val>
            <c:numRef>
              <c:f>편의품상세분류_C!$C$18:$K$18</c:f>
              <c:numCache>
                <c:formatCode>General</c:formatCode>
                <c:ptCount val="9"/>
                <c:pt idx="0">
                  <c:v>37993706934</c:v>
                </c:pt>
                <c:pt idx="1">
                  <c:v>281545337</c:v>
                </c:pt>
                <c:pt idx="2">
                  <c:v>5590773087</c:v>
                </c:pt>
                <c:pt idx="3">
                  <c:v>23945223</c:v>
                </c:pt>
                <c:pt idx="4">
                  <c:v>10696097</c:v>
                </c:pt>
                <c:pt idx="5">
                  <c:v>5385182435</c:v>
                </c:pt>
                <c:pt idx="6">
                  <c:v>11783284</c:v>
                </c:pt>
                <c:pt idx="7">
                  <c:v>333921668</c:v>
                </c:pt>
                <c:pt idx="8">
                  <c:v>344076426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9-4B82-A123-0A7FB7979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편의품상세분류_C!$C$5</c:f>
              <c:strCache>
                <c:ptCount val="1"/>
                <c:pt idx="0">
                  <c:v>식료품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편의품상세분류_C!$B$6:$B$13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편의품상세분류_C!$C$6:$C$13</c:f>
              <c:numCache>
                <c:formatCode>General</c:formatCode>
                <c:ptCount val="8"/>
                <c:pt idx="0">
                  <c:v>4296015805</c:v>
                </c:pt>
                <c:pt idx="1">
                  <c:v>4571967326</c:v>
                </c:pt>
                <c:pt idx="2">
                  <c:v>5449645163</c:v>
                </c:pt>
                <c:pt idx="3">
                  <c:v>4197002412</c:v>
                </c:pt>
                <c:pt idx="4">
                  <c:v>4969865303</c:v>
                </c:pt>
                <c:pt idx="5">
                  <c:v>5074132552</c:v>
                </c:pt>
                <c:pt idx="6">
                  <c:v>5694632801</c:v>
                </c:pt>
                <c:pt idx="7">
                  <c:v>3740445572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19-4BBF-BC41-E31B81200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132655"/>
        <c:axId val="1026107279"/>
      </c:barChart>
      <c:catAx>
        <c:axId val="102613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107279"/>
        <c:crosses val="autoZero"/>
        <c:auto val="1"/>
        <c:lblAlgn val="ctr"/>
        <c:lblOffset val="100"/>
        <c:noMultiLvlLbl val="0"/>
      </c:catAx>
      <c:valAx>
        <c:axId val="102610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13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편의품상세분류_C!$D$5</c:f>
              <c:strCache>
                <c:ptCount val="1"/>
                <c:pt idx="0">
                  <c:v>화장품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편의품상세분류_C!$B$6:$B$13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편의품상세분류_C!$D$6:$D$13</c:f>
              <c:numCache>
                <c:formatCode>General</c:formatCode>
                <c:ptCount val="8"/>
                <c:pt idx="0">
                  <c:v>35565248</c:v>
                </c:pt>
                <c:pt idx="1">
                  <c:v>34649349</c:v>
                </c:pt>
                <c:pt idx="2">
                  <c:v>37955130</c:v>
                </c:pt>
                <c:pt idx="3">
                  <c:v>34643476</c:v>
                </c:pt>
                <c:pt idx="4">
                  <c:v>40600242</c:v>
                </c:pt>
                <c:pt idx="5">
                  <c:v>38047856</c:v>
                </c:pt>
                <c:pt idx="6">
                  <c:v>35197935</c:v>
                </c:pt>
                <c:pt idx="7">
                  <c:v>24886101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7-4A1C-91E4-0FF6E6615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116431"/>
        <c:axId val="1026109359"/>
      </c:barChart>
      <c:catAx>
        <c:axId val="102611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109359"/>
        <c:crosses val="autoZero"/>
        <c:auto val="1"/>
        <c:lblAlgn val="ctr"/>
        <c:lblOffset val="100"/>
        <c:noMultiLvlLbl val="0"/>
      </c:catAx>
      <c:valAx>
        <c:axId val="102610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11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편의품상세분류_C!$E$5</c:f>
              <c:strCache>
                <c:ptCount val="1"/>
                <c:pt idx="0">
                  <c:v>기호품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편의품상세분류_C!$B$6:$B$13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편의품상세분류_C!$E$6:$E$13</c:f>
              <c:numCache>
                <c:formatCode>General</c:formatCode>
                <c:ptCount val="8"/>
                <c:pt idx="0">
                  <c:v>510124536</c:v>
                </c:pt>
                <c:pt idx="1">
                  <c:v>498437190</c:v>
                </c:pt>
                <c:pt idx="2">
                  <c:v>575715158</c:v>
                </c:pt>
                <c:pt idx="3">
                  <c:v>492615311</c:v>
                </c:pt>
                <c:pt idx="4">
                  <c:v>830846460</c:v>
                </c:pt>
                <c:pt idx="5">
                  <c:v>785122775</c:v>
                </c:pt>
                <c:pt idx="6">
                  <c:v>1102110173</c:v>
                </c:pt>
                <c:pt idx="7">
                  <c:v>795801484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48-4A4F-88A2-94EFC2A55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128495"/>
        <c:axId val="1026111439"/>
      </c:barChart>
      <c:catAx>
        <c:axId val="102612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111439"/>
        <c:crosses val="autoZero"/>
        <c:auto val="1"/>
        <c:lblAlgn val="ctr"/>
        <c:lblOffset val="100"/>
        <c:noMultiLvlLbl val="0"/>
      </c:catAx>
      <c:valAx>
        <c:axId val="102611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12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편의품상세분류_C!$F$5</c:f>
              <c:strCache>
                <c:ptCount val="1"/>
                <c:pt idx="0">
                  <c:v>고급식료품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편의품상세분류_C!$B$6:$B$13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편의품상세분류_C!$F$6:$F$13</c:f>
              <c:numCache>
                <c:formatCode>General</c:formatCode>
                <c:ptCount val="8"/>
                <c:pt idx="0">
                  <c:v>3254071</c:v>
                </c:pt>
                <c:pt idx="1">
                  <c:v>2387054</c:v>
                </c:pt>
                <c:pt idx="2">
                  <c:v>4057205</c:v>
                </c:pt>
                <c:pt idx="3">
                  <c:v>2634278</c:v>
                </c:pt>
                <c:pt idx="4">
                  <c:v>2637774</c:v>
                </c:pt>
                <c:pt idx="5">
                  <c:v>3209366</c:v>
                </c:pt>
                <c:pt idx="6">
                  <c:v>2887689</c:v>
                </c:pt>
                <c:pt idx="7">
                  <c:v>2877786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C-456C-A570-6F7F2594C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105615"/>
        <c:axId val="1026151791"/>
      </c:barChart>
      <c:catAx>
        <c:axId val="102610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151791"/>
        <c:crosses val="autoZero"/>
        <c:auto val="1"/>
        <c:lblAlgn val="ctr"/>
        <c:lblOffset val="100"/>
        <c:noMultiLvlLbl val="0"/>
      </c:catAx>
      <c:valAx>
        <c:axId val="102615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10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편의품상세분류_C!$G$5</c:f>
              <c:strCache>
                <c:ptCount val="1"/>
                <c:pt idx="0">
                  <c:v>도서음반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편의품상세분류_C!$B$6:$B$13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편의품상세분류_C!$G$6:$G$13</c:f>
              <c:numCache>
                <c:formatCode>General</c:formatCode>
                <c:ptCount val="8"/>
                <c:pt idx="0">
                  <c:v>1274571</c:v>
                </c:pt>
                <c:pt idx="1">
                  <c:v>1215746</c:v>
                </c:pt>
                <c:pt idx="2">
                  <c:v>1690293</c:v>
                </c:pt>
                <c:pt idx="3">
                  <c:v>1445316</c:v>
                </c:pt>
                <c:pt idx="4">
                  <c:v>1389094</c:v>
                </c:pt>
                <c:pt idx="5">
                  <c:v>1339148</c:v>
                </c:pt>
                <c:pt idx="6">
                  <c:v>1391918</c:v>
                </c:pt>
                <c:pt idx="7">
                  <c:v>950011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6-4219-9071-058FAD244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108111"/>
        <c:axId val="1026113935"/>
      </c:barChart>
      <c:catAx>
        <c:axId val="102610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113935"/>
        <c:crosses val="autoZero"/>
        <c:auto val="1"/>
        <c:lblAlgn val="ctr"/>
        <c:lblOffset val="100"/>
        <c:noMultiLvlLbl val="0"/>
      </c:catAx>
      <c:valAx>
        <c:axId val="102611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10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편의품상세분류_C!$H$5</c:f>
              <c:strCache>
                <c:ptCount val="1"/>
                <c:pt idx="0">
                  <c:v>생활잡화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편의품상세분류_C!$B$6:$B$13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편의품상세분류_C!$H$6:$H$13</c:f>
              <c:numCache>
                <c:formatCode>General</c:formatCode>
                <c:ptCount val="8"/>
                <c:pt idx="0">
                  <c:v>753856873</c:v>
                </c:pt>
                <c:pt idx="1">
                  <c:v>577206374</c:v>
                </c:pt>
                <c:pt idx="2">
                  <c:v>770234640</c:v>
                </c:pt>
                <c:pt idx="3">
                  <c:v>489215905</c:v>
                </c:pt>
                <c:pt idx="4">
                  <c:v>607000719</c:v>
                </c:pt>
                <c:pt idx="5">
                  <c:v>622782847</c:v>
                </c:pt>
                <c:pt idx="6">
                  <c:v>813280547</c:v>
                </c:pt>
                <c:pt idx="7">
                  <c:v>751604530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3-4F36-A0A0-EC41BDA09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798239"/>
        <c:axId val="504783263"/>
      </c:barChart>
      <c:catAx>
        <c:axId val="50479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4783263"/>
        <c:crosses val="autoZero"/>
        <c:auto val="1"/>
        <c:lblAlgn val="ctr"/>
        <c:lblOffset val="100"/>
        <c:noMultiLvlLbl val="0"/>
      </c:catAx>
      <c:valAx>
        <c:axId val="50478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479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편의품상세분류_C!$I$5</c:f>
              <c:strCache>
                <c:ptCount val="1"/>
                <c:pt idx="0">
                  <c:v>전자제품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편의품상세분류_C!$B$6:$B$13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편의품상세분류_C!$I$6:$I$13</c:f>
              <c:numCache>
                <c:formatCode>General</c:formatCode>
                <c:ptCount val="8"/>
                <c:pt idx="0">
                  <c:v>1094966</c:v>
                </c:pt>
                <c:pt idx="1">
                  <c:v>1229448</c:v>
                </c:pt>
                <c:pt idx="2">
                  <c:v>1835045</c:v>
                </c:pt>
                <c:pt idx="3">
                  <c:v>1411323</c:v>
                </c:pt>
                <c:pt idx="4">
                  <c:v>1514181</c:v>
                </c:pt>
                <c:pt idx="5">
                  <c:v>1547116</c:v>
                </c:pt>
                <c:pt idx="6">
                  <c:v>2033909</c:v>
                </c:pt>
                <c:pt idx="7">
                  <c:v>1117296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6-405E-8276-58337AC19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4908463"/>
        <c:axId val="1034909295"/>
      </c:barChart>
      <c:catAx>
        <c:axId val="103490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4909295"/>
        <c:crosses val="autoZero"/>
        <c:auto val="1"/>
        <c:lblAlgn val="ctr"/>
        <c:lblOffset val="100"/>
        <c:noMultiLvlLbl val="0"/>
      </c:catAx>
      <c:valAx>
        <c:axId val="103490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490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편의품상세분류_C!$J$5</c:f>
              <c:strCache>
                <c:ptCount val="1"/>
                <c:pt idx="0">
                  <c:v>문구류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편의품상세분류_C!$B$6:$B$13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편의품상세분류_C!$J$6:$J$13</c:f>
              <c:numCache>
                <c:formatCode>General</c:formatCode>
                <c:ptCount val="8"/>
                <c:pt idx="0">
                  <c:v>35951154</c:v>
                </c:pt>
                <c:pt idx="1">
                  <c:v>50992385</c:v>
                </c:pt>
                <c:pt idx="2">
                  <c:v>54857179</c:v>
                </c:pt>
                <c:pt idx="3">
                  <c:v>50641637</c:v>
                </c:pt>
                <c:pt idx="4">
                  <c:v>42484191</c:v>
                </c:pt>
                <c:pt idx="5">
                  <c:v>47611659</c:v>
                </c:pt>
                <c:pt idx="6">
                  <c:v>20453028</c:v>
                </c:pt>
                <c:pt idx="7">
                  <c:v>30930435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0-4CB6-B75F-767099189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081071"/>
        <c:axId val="1026081487"/>
      </c:barChart>
      <c:catAx>
        <c:axId val="102608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081487"/>
        <c:crosses val="autoZero"/>
        <c:auto val="1"/>
        <c:lblAlgn val="ctr"/>
        <c:lblOffset val="100"/>
        <c:noMultiLvlLbl val="0"/>
      </c:catAx>
      <c:valAx>
        <c:axId val="102608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08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편의품상세분류_C!$K$5</c:f>
              <c:strCache>
                <c:ptCount val="1"/>
                <c:pt idx="0">
                  <c:v>의류잡화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편의품상세분류_C!$B$6:$B$13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편의품상세분류_C!$K$6:$K$13</c:f>
              <c:numCache>
                <c:formatCode>General</c:formatCode>
                <c:ptCount val="8"/>
                <c:pt idx="0">
                  <c:v>45806190</c:v>
                </c:pt>
                <c:pt idx="1">
                  <c:v>47716991</c:v>
                </c:pt>
                <c:pt idx="2">
                  <c:v>46842636</c:v>
                </c:pt>
                <c:pt idx="3">
                  <c:v>49966233</c:v>
                </c:pt>
                <c:pt idx="4">
                  <c:v>34344789</c:v>
                </c:pt>
                <c:pt idx="5">
                  <c:v>47385175</c:v>
                </c:pt>
                <c:pt idx="6">
                  <c:v>37669800</c:v>
                </c:pt>
                <c:pt idx="7">
                  <c:v>34344612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E-43F1-B056-35E8B3EB3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062767"/>
        <c:axId val="1026070255"/>
      </c:barChart>
      <c:catAx>
        <c:axId val="102606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070255"/>
        <c:crosses val="autoZero"/>
        <c:auto val="1"/>
        <c:lblAlgn val="ctr"/>
        <c:lblOffset val="100"/>
        <c:noMultiLvlLbl val="0"/>
      </c:catAx>
      <c:valAx>
        <c:axId val="102607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06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편의품상세분류_D!$B$18</c:f>
              <c:strCache>
                <c:ptCount val="1"/>
                <c:pt idx="0">
                  <c:v>전체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편의품상세분류_D!$C$17:$F$17</c:f>
              <c:strCache>
                <c:ptCount val="4"/>
                <c:pt idx="0">
                  <c:v>화장품</c:v>
                </c:pt>
                <c:pt idx="1">
                  <c:v>생활잡화</c:v>
                </c:pt>
                <c:pt idx="2">
                  <c:v>문구류</c:v>
                </c:pt>
                <c:pt idx="3">
                  <c:v>식료품</c:v>
                </c:pt>
              </c:strCache>
            </c:strRef>
          </c:cat>
          <c:val>
            <c:numRef>
              <c:f>편의품상세분류_D!$C$18:$F$18</c:f>
              <c:numCache>
                <c:formatCode>General</c:formatCode>
                <c:ptCount val="4"/>
                <c:pt idx="0">
                  <c:v>483925494</c:v>
                </c:pt>
                <c:pt idx="1">
                  <c:v>234389712</c:v>
                </c:pt>
                <c:pt idx="2">
                  <c:v>4024686</c:v>
                </c:pt>
                <c:pt idx="3">
                  <c:v>156382213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10-4BAC-8F46-1B535E2F0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편의품상세분류_D!$C$5</c:f>
              <c:strCache>
                <c:ptCount val="1"/>
                <c:pt idx="0">
                  <c:v>화장품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편의품상세분류_D!$B$6:$B$13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편의품상세분류_D!$C$6:$C$13</c:f>
              <c:numCache>
                <c:formatCode>General</c:formatCode>
                <c:ptCount val="8"/>
                <c:pt idx="0">
                  <c:v>23952044</c:v>
                </c:pt>
                <c:pt idx="1">
                  <c:v>33462922</c:v>
                </c:pt>
                <c:pt idx="2">
                  <c:v>48069847</c:v>
                </c:pt>
                <c:pt idx="3">
                  <c:v>60599486</c:v>
                </c:pt>
                <c:pt idx="4">
                  <c:v>77181928</c:v>
                </c:pt>
                <c:pt idx="5">
                  <c:v>82079087</c:v>
                </c:pt>
                <c:pt idx="6">
                  <c:v>86722123</c:v>
                </c:pt>
                <c:pt idx="7">
                  <c:v>71858057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8-422E-A9A3-C3CAA4CF8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129327"/>
        <c:axId val="1026129743"/>
      </c:barChart>
      <c:catAx>
        <c:axId val="102612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129743"/>
        <c:crosses val="autoZero"/>
        <c:auto val="1"/>
        <c:lblAlgn val="ctr"/>
        <c:lblOffset val="100"/>
        <c:noMultiLvlLbl val="0"/>
      </c:catAx>
      <c:valAx>
        <c:axId val="10261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12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편의품상세분류_D!$D$5</c:f>
              <c:strCache>
                <c:ptCount val="1"/>
                <c:pt idx="0">
                  <c:v>생활잡화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편의품상세분류_D!$B$6:$B$13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편의품상세분류_D!$D$6:$D$13</c:f>
              <c:numCache>
                <c:formatCode>General</c:formatCode>
                <c:ptCount val="8"/>
                <c:pt idx="0">
                  <c:v>9497893</c:v>
                </c:pt>
                <c:pt idx="1">
                  <c:v>17251219</c:v>
                </c:pt>
                <c:pt idx="2">
                  <c:v>26037642</c:v>
                </c:pt>
                <c:pt idx="3">
                  <c:v>24280460</c:v>
                </c:pt>
                <c:pt idx="4">
                  <c:v>30740876</c:v>
                </c:pt>
                <c:pt idx="5">
                  <c:v>39909086</c:v>
                </c:pt>
                <c:pt idx="6">
                  <c:v>49298339</c:v>
                </c:pt>
                <c:pt idx="7">
                  <c:v>37374197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28-4EF8-8422-78D12F2AE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068175"/>
        <c:axId val="1026068591"/>
      </c:barChart>
      <c:catAx>
        <c:axId val="102606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068591"/>
        <c:crosses val="autoZero"/>
        <c:auto val="1"/>
        <c:lblAlgn val="ctr"/>
        <c:lblOffset val="100"/>
        <c:noMultiLvlLbl val="0"/>
      </c:catAx>
      <c:valAx>
        <c:axId val="102606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606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편의품상세분류_D!$E$5</c:f>
              <c:strCache>
                <c:ptCount val="1"/>
                <c:pt idx="0">
                  <c:v>문구류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편의품상세분류_D!$B$6:$B$13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편의품상세분류_D!$E$6:$E$13</c:f>
              <c:numCache>
                <c:formatCode>General</c:formatCode>
                <c:ptCount val="8"/>
                <c:pt idx="0">
                  <c:v>145452</c:v>
                </c:pt>
                <c:pt idx="1">
                  <c:v>197706</c:v>
                </c:pt>
                <c:pt idx="2">
                  <c:v>346737</c:v>
                </c:pt>
                <c:pt idx="3">
                  <c:v>898634</c:v>
                </c:pt>
                <c:pt idx="4">
                  <c:v>470882</c:v>
                </c:pt>
                <c:pt idx="5">
                  <c:v>516664</c:v>
                </c:pt>
                <c:pt idx="6">
                  <c:v>464006</c:v>
                </c:pt>
                <c:pt idx="7">
                  <c:v>984605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6-4142-A16B-A71337BF7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222591"/>
        <c:axId val="948215103"/>
      </c:barChart>
      <c:catAx>
        <c:axId val="94822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48215103"/>
        <c:crosses val="autoZero"/>
        <c:auto val="1"/>
        <c:lblAlgn val="ctr"/>
        <c:lblOffset val="100"/>
        <c:noMultiLvlLbl val="0"/>
      </c:catAx>
      <c:valAx>
        <c:axId val="94821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4822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편의품상세분류_D!$F$5</c:f>
              <c:strCache>
                <c:ptCount val="1"/>
                <c:pt idx="0">
                  <c:v>식료품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편의품상세분류_D!$B$6:$B$13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편의품상세분류_D!$F$6:$F$13</c:f>
              <c:numCache>
                <c:formatCode>General</c:formatCode>
                <c:ptCount val="8"/>
                <c:pt idx="0">
                  <c:v>10886356</c:v>
                </c:pt>
                <c:pt idx="1">
                  <c:v>12390975</c:v>
                </c:pt>
                <c:pt idx="2">
                  <c:v>16287091</c:v>
                </c:pt>
                <c:pt idx="3">
                  <c:v>18668275</c:v>
                </c:pt>
                <c:pt idx="4">
                  <c:v>25612352</c:v>
                </c:pt>
                <c:pt idx="5">
                  <c:v>25771403</c:v>
                </c:pt>
                <c:pt idx="6">
                  <c:v>26263943</c:v>
                </c:pt>
                <c:pt idx="7">
                  <c:v>20501818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A-4FCF-BCFF-B652A04D7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7691087"/>
        <c:axId val="727689423"/>
      </c:barChart>
      <c:catAx>
        <c:axId val="72769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7689423"/>
        <c:crosses val="autoZero"/>
        <c:auto val="1"/>
        <c:lblAlgn val="ctr"/>
        <c:lblOffset val="100"/>
        <c:noMultiLvlLbl val="0"/>
      </c:catAx>
      <c:valAx>
        <c:axId val="72768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769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30"/>
      <c:rotY val="18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편의품상세분류_전체!$B$15</c:f>
              <c:strCache>
                <c:ptCount val="1"/>
                <c:pt idx="0">
                  <c:v>전체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편의품상세분류_전체!$C$14:$K$14</c:f>
              <c:strCache>
                <c:ptCount val="9"/>
                <c:pt idx="0">
                  <c:v>식료품 </c:v>
                </c:pt>
                <c:pt idx="1">
                  <c:v>화장품</c:v>
                </c:pt>
                <c:pt idx="2">
                  <c:v>기호품</c:v>
                </c:pt>
                <c:pt idx="3">
                  <c:v>고급식료품</c:v>
                </c:pt>
                <c:pt idx="4">
                  <c:v>도서음반</c:v>
                </c:pt>
                <c:pt idx="5">
                  <c:v>생활잡화</c:v>
                </c:pt>
                <c:pt idx="6">
                  <c:v>전자제품</c:v>
                </c:pt>
                <c:pt idx="7">
                  <c:v>문구류</c:v>
                </c:pt>
                <c:pt idx="8">
                  <c:v>의류잡화</c:v>
                </c:pt>
              </c:strCache>
            </c:strRef>
          </c:cat>
          <c:val>
            <c:numRef>
              <c:f>편의품상세분류_전체!$C$15:$K$15</c:f>
              <c:numCache>
                <c:formatCode>General</c:formatCode>
                <c:ptCount val="9"/>
                <c:pt idx="0">
                  <c:v>140872816678</c:v>
                </c:pt>
                <c:pt idx="1">
                  <c:v>7670548457</c:v>
                </c:pt>
                <c:pt idx="2">
                  <c:v>16411799143</c:v>
                </c:pt>
                <c:pt idx="3">
                  <c:v>23945223</c:v>
                </c:pt>
                <c:pt idx="4">
                  <c:v>258176704</c:v>
                </c:pt>
                <c:pt idx="5">
                  <c:v>30079709288</c:v>
                </c:pt>
                <c:pt idx="6">
                  <c:v>11783284</c:v>
                </c:pt>
                <c:pt idx="7">
                  <c:v>3675402870</c:v>
                </c:pt>
                <c:pt idx="8">
                  <c:v>548755360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E-4E93-AFD4-88447BDD7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편의품상세분류_전체!$C$2</c:f>
              <c:strCache>
                <c:ptCount val="1"/>
                <c:pt idx="0">
                  <c:v>식료품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편의품상세분류_전체!$B$3:$B$10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편의품상세분류_전체!$C$3:$C$10</c:f>
              <c:numCache>
                <c:formatCode>General</c:formatCode>
                <c:ptCount val="8"/>
                <c:pt idx="0">
                  <c:v>17111264622</c:v>
                </c:pt>
                <c:pt idx="1">
                  <c:v>17678188017</c:v>
                </c:pt>
                <c:pt idx="2">
                  <c:v>21147102180</c:v>
                </c:pt>
                <c:pt idx="3">
                  <c:v>14427402992</c:v>
                </c:pt>
                <c:pt idx="4">
                  <c:v>18651657513</c:v>
                </c:pt>
                <c:pt idx="5">
                  <c:v>17752187421</c:v>
                </c:pt>
                <c:pt idx="6">
                  <c:v>21287998831</c:v>
                </c:pt>
                <c:pt idx="7">
                  <c:v>12817015102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AE-455B-8F4D-D4D520D83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9820031"/>
        <c:axId val="849800063"/>
      </c:barChart>
      <c:catAx>
        <c:axId val="84982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9800063"/>
        <c:crosses val="autoZero"/>
        <c:auto val="1"/>
        <c:lblAlgn val="ctr"/>
        <c:lblOffset val="100"/>
        <c:noMultiLvlLbl val="0"/>
      </c:catAx>
      <c:valAx>
        <c:axId val="84980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982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편의품상세분류_전체!$D$2</c:f>
              <c:strCache>
                <c:ptCount val="1"/>
                <c:pt idx="0">
                  <c:v>화장품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편의품상세분류_전체!$B$3:$B$10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편의품상세분류_전체!$D$3:$D$10</c:f>
              <c:numCache>
                <c:formatCode>General</c:formatCode>
                <c:ptCount val="8"/>
                <c:pt idx="0">
                  <c:v>885459412</c:v>
                </c:pt>
                <c:pt idx="1">
                  <c:v>967828201</c:v>
                </c:pt>
                <c:pt idx="2">
                  <c:v>1110088220</c:v>
                </c:pt>
                <c:pt idx="3">
                  <c:v>830958862</c:v>
                </c:pt>
                <c:pt idx="4">
                  <c:v>1001665879</c:v>
                </c:pt>
                <c:pt idx="5">
                  <c:v>1022490762</c:v>
                </c:pt>
                <c:pt idx="6">
                  <c:v>1145532199</c:v>
                </c:pt>
                <c:pt idx="7">
                  <c:v>706524922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1-4847-BCE0-2C0E160A2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221759"/>
        <c:axId val="948222175"/>
      </c:barChart>
      <c:catAx>
        <c:axId val="9482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48222175"/>
        <c:crosses val="autoZero"/>
        <c:auto val="1"/>
        <c:lblAlgn val="ctr"/>
        <c:lblOffset val="100"/>
        <c:noMultiLvlLbl val="0"/>
      </c:catAx>
      <c:valAx>
        <c:axId val="94822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48221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편의품상세분류_전체!$E$2</c:f>
              <c:strCache>
                <c:ptCount val="1"/>
                <c:pt idx="0">
                  <c:v>기호품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편의품상세분류_전체!$B$3:$B$10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편의품상세분류_전체!$E$3:$E$10</c:f>
              <c:numCache>
                <c:formatCode>General</c:formatCode>
                <c:ptCount val="8"/>
                <c:pt idx="0">
                  <c:v>1820032953</c:v>
                </c:pt>
                <c:pt idx="1">
                  <c:v>1640603353</c:v>
                </c:pt>
                <c:pt idx="2">
                  <c:v>2025242266</c:v>
                </c:pt>
                <c:pt idx="3">
                  <c:v>1813559359</c:v>
                </c:pt>
                <c:pt idx="4">
                  <c:v>2153509481</c:v>
                </c:pt>
                <c:pt idx="5">
                  <c:v>2115987081</c:v>
                </c:pt>
                <c:pt idx="6">
                  <c:v>2763005820</c:v>
                </c:pt>
                <c:pt idx="7">
                  <c:v>2079858830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0A-41AD-AC51-00970E230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843791"/>
        <c:axId val="502845039"/>
      </c:barChart>
      <c:catAx>
        <c:axId val="50284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845039"/>
        <c:crosses val="autoZero"/>
        <c:auto val="1"/>
        <c:lblAlgn val="ctr"/>
        <c:lblOffset val="100"/>
        <c:noMultiLvlLbl val="0"/>
      </c:catAx>
      <c:valAx>
        <c:axId val="50284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84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편의품상세분류_전체!$F$2</c:f>
              <c:strCache>
                <c:ptCount val="1"/>
                <c:pt idx="0">
                  <c:v>고급식료품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편의품상세분류_전체!$B$3:$B$10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편의품상세분류_전체!$F$3:$F$10</c:f>
              <c:numCache>
                <c:formatCode>General</c:formatCode>
                <c:ptCount val="8"/>
                <c:pt idx="0">
                  <c:v>3254071</c:v>
                </c:pt>
                <c:pt idx="1">
                  <c:v>2387054</c:v>
                </c:pt>
                <c:pt idx="2">
                  <c:v>4057205</c:v>
                </c:pt>
                <c:pt idx="3">
                  <c:v>2634278</c:v>
                </c:pt>
                <c:pt idx="4">
                  <c:v>2637774</c:v>
                </c:pt>
                <c:pt idx="5">
                  <c:v>3209366</c:v>
                </c:pt>
                <c:pt idx="6">
                  <c:v>2887689</c:v>
                </c:pt>
                <c:pt idx="7">
                  <c:v>2877786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E-4CD1-96B0-DEE6421C1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043407"/>
        <c:axId val="248045487"/>
      </c:barChart>
      <c:catAx>
        <c:axId val="24804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8045487"/>
        <c:crosses val="autoZero"/>
        <c:auto val="1"/>
        <c:lblAlgn val="ctr"/>
        <c:lblOffset val="100"/>
        <c:noMultiLvlLbl val="0"/>
      </c:catAx>
      <c:valAx>
        <c:axId val="24804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804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편의품상세분류_전체!$G$2</c:f>
              <c:strCache>
                <c:ptCount val="1"/>
                <c:pt idx="0">
                  <c:v>도서음반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편의품상세분류_전체!$B$3:$B$10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편의품상세분류_전체!$G$3:$G$10</c:f>
              <c:numCache>
                <c:formatCode>General</c:formatCode>
                <c:ptCount val="8"/>
                <c:pt idx="0">
                  <c:v>27648651</c:v>
                </c:pt>
                <c:pt idx="1">
                  <c:v>26482543</c:v>
                </c:pt>
                <c:pt idx="2">
                  <c:v>29326747</c:v>
                </c:pt>
                <c:pt idx="3">
                  <c:v>36441904</c:v>
                </c:pt>
                <c:pt idx="4">
                  <c:v>38816464</c:v>
                </c:pt>
                <c:pt idx="5">
                  <c:v>34975774</c:v>
                </c:pt>
                <c:pt idx="6">
                  <c:v>38327216</c:v>
                </c:pt>
                <c:pt idx="7">
                  <c:v>26157405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F-4961-839D-7314299E7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1821967"/>
        <c:axId val="1081822383"/>
      </c:barChart>
      <c:catAx>
        <c:axId val="108182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822383"/>
        <c:crosses val="autoZero"/>
        <c:auto val="1"/>
        <c:lblAlgn val="ctr"/>
        <c:lblOffset val="100"/>
        <c:noMultiLvlLbl val="0"/>
      </c:catAx>
      <c:valAx>
        <c:axId val="108182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82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편의품상세분류_전체!$H$2</c:f>
              <c:strCache>
                <c:ptCount val="1"/>
                <c:pt idx="0">
                  <c:v>생활잡화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편의품상세분류_전체!$B$3:$B$10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편의품상세분류_전체!$H$3:$H$10</c:f>
              <c:numCache>
                <c:formatCode>General</c:formatCode>
                <c:ptCount val="8"/>
                <c:pt idx="0">
                  <c:v>3588150126</c:v>
                </c:pt>
                <c:pt idx="1">
                  <c:v>3560460914</c:v>
                </c:pt>
                <c:pt idx="2">
                  <c:v>4280304656</c:v>
                </c:pt>
                <c:pt idx="3">
                  <c:v>3190629058</c:v>
                </c:pt>
                <c:pt idx="4">
                  <c:v>3821494567</c:v>
                </c:pt>
                <c:pt idx="5">
                  <c:v>3953288483</c:v>
                </c:pt>
                <c:pt idx="6">
                  <c:v>4320477882</c:v>
                </c:pt>
                <c:pt idx="7">
                  <c:v>3364903602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9-45DE-BD3B-B838847DE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1863983"/>
        <c:axId val="1081865647"/>
      </c:barChart>
      <c:catAx>
        <c:axId val="108186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865647"/>
        <c:crosses val="autoZero"/>
        <c:auto val="1"/>
        <c:lblAlgn val="ctr"/>
        <c:lblOffset val="100"/>
        <c:noMultiLvlLbl val="0"/>
      </c:catAx>
      <c:valAx>
        <c:axId val="108186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86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편의품상세분류_전체!$I$2</c:f>
              <c:strCache>
                <c:ptCount val="1"/>
                <c:pt idx="0">
                  <c:v>전자제품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편의품상세분류_전체!$B$3:$B$10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편의품상세분류_전체!$I$3:$I$10</c:f>
              <c:numCache>
                <c:formatCode>General</c:formatCode>
                <c:ptCount val="8"/>
                <c:pt idx="0">
                  <c:v>1094966</c:v>
                </c:pt>
                <c:pt idx="1">
                  <c:v>1229448</c:v>
                </c:pt>
                <c:pt idx="2">
                  <c:v>1835045</c:v>
                </c:pt>
                <c:pt idx="3">
                  <c:v>1411323</c:v>
                </c:pt>
                <c:pt idx="4">
                  <c:v>1514181</c:v>
                </c:pt>
                <c:pt idx="5">
                  <c:v>1547116</c:v>
                </c:pt>
                <c:pt idx="6">
                  <c:v>2033909</c:v>
                </c:pt>
                <c:pt idx="7">
                  <c:v>1117296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9-43C5-8250-4AB6FFB38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1886447"/>
        <c:axId val="1081906831"/>
      </c:barChart>
      <c:catAx>
        <c:axId val="108188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906831"/>
        <c:crosses val="autoZero"/>
        <c:auto val="1"/>
        <c:lblAlgn val="ctr"/>
        <c:lblOffset val="100"/>
        <c:noMultiLvlLbl val="0"/>
      </c:catAx>
      <c:valAx>
        <c:axId val="108190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88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편의품상세분류_전체!$J$2</c:f>
              <c:strCache>
                <c:ptCount val="1"/>
                <c:pt idx="0">
                  <c:v>문구류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편의품상세분류_전체!$B$3:$B$10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편의품상세분류_전체!$J$3:$J$10</c:f>
              <c:numCache>
                <c:formatCode>General</c:formatCode>
                <c:ptCount val="8"/>
                <c:pt idx="0">
                  <c:v>476271725</c:v>
                </c:pt>
                <c:pt idx="1">
                  <c:v>454375713</c:v>
                </c:pt>
                <c:pt idx="2">
                  <c:v>554939821</c:v>
                </c:pt>
                <c:pt idx="3">
                  <c:v>443636356</c:v>
                </c:pt>
                <c:pt idx="4">
                  <c:v>459176201</c:v>
                </c:pt>
                <c:pt idx="5">
                  <c:v>451193071</c:v>
                </c:pt>
                <c:pt idx="6">
                  <c:v>430090697</c:v>
                </c:pt>
                <c:pt idx="7">
                  <c:v>405719286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5-473A-8053-B59F87100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1852751"/>
        <c:axId val="1081837775"/>
      </c:barChart>
      <c:catAx>
        <c:axId val="108185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837775"/>
        <c:crosses val="autoZero"/>
        <c:auto val="1"/>
        <c:lblAlgn val="ctr"/>
        <c:lblOffset val="100"/>
        <c:noMultiLvlLbl val="0"/>
      </c:catAx>
      <c:valAx>
        <c:axId val="108183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85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편의품상세분류_전체!$K$2</c:f>
              <c:strCache>
                <c:ptCount val="1"/>
                <c:pt idx="0">
                  <c:v>의류잡화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편의품상세분류_전체!$B$3:$B$10</c:f>
              <c:strCache>
                <c:ptCount val="8"/>
                <c:pt idx="0">
                  <c:v>A_14_1</c:v>
                </c:pt>
                <c:pt idx="1">
                  <c:v>A_14_2</c:v>
                </c:pt>
                <c:pt idx="2">
                  <c:v>A_14_3</c:v>
                </c:pt>
                <c:pt idx="3">
                  <c:v>A_14_4</c:v>
                </c:pt>
                <c:pt idx="4">
                  <c:v>A_15_1</c:v>
                </c:pt>
                <c:pt idx="5">
                  <c:v>A_15_2</c:v>
                </c:pt>
                <c:pt idx="6">
                  <c:v>A_15_3</c:v>
                </c:pt>
                <c:pt idx="7">
                  <c:v>A_15_4</c:v>
                </c:pt>
              </c:strCache>
            </c:strRef>
          </c:cat>
          <c:val>
            <c:numRef>
              <c:f>편의품상세분류_전체!$K$3:$K$10</c:f>
              <c:numCache>
                <c:formatCode>General</c:formatCode>
                <c:ptCount val="8"/>
                <c:pt idx="0">
                  <c:v>76314286</c:v>
                </c:pt>
                <c:pt idx="1">
                  <c:v>84096991</c:v>
                </c:pt>
                <c:pt idx="2">
                  <c:v>84621600</c:v>
                </c:pt>
                <c:pt idx="3">
                  <c:v>69830182</c:v>
                </c:pt>
                <c:pt idx="4">
                  <c:v>53494714</c:v>
                </c:pt>
                <c:pt idx="5">
                  <c:v>70970702</c:v>
                </c:pt>
                <c:pt idx="6">
                  <c:v>62684256</c:v>
                </c:pt>
                <c:pt idx="7">
                  <c:v>46742629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7-46BE-B4E3-DD71C46D6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1870223"/>
        <c:axId val="1081874799"/>
      </c:barChart>
      <c:catAx>
        <c:axId val="108187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874799"/>
        <c:crosses val="autoZero"/>
        <c:auto val="1"/>
        <c:lblAlgn val="ctr"/>
        <c:lblOffset val="100"/>
        <c:noMultiLvlLbl val="0"/>
      </c:catAx>
      <c:valAx>
        <c:axId val="108187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87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2.xml"/><Relationship Id="rId3" Type="http://schemas.openxmlformats.org/officeDocument/2006/relationships/chart" Target="../charts/chart37.xml"/><Relationship Id="rId7" Type="http://schemas.openxmlformats.org/officeDocument/2006/relationships/chart" Target="../charts/chart41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0.xml"/><Relationship Id="rId3" Type="http://schemas.openxmlformats.org/officeDocument/2006/relationships/chart" Target="../charts/chart45.xml"/><Relationship Id="rId7" Type="http://schemas.openxmlformats.org/officeDocument/2006/relationships/chart" Target="../charts/chart49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8.xml"/><Relationship Id="rId5" Type="http://schemas.openxmlformats.org/officeDocument/2006/relationships/chart" Target="../charts/chart47.xml"/><Relationship Id="rId10" Type="http://schemas.openxmlformats.org/officeDocument/2006/relationships/chart" Target="../charts/chart52.xml"/><Relationship Id="rId4" Type="http://schemas.openxmlformats.org/officeDocument/2006/relationships/chart" Target="../charts/chart46.xml"/><Relationship Id="rId9" Type="http://schemas.openxmlformats.org/officeDocument/2006/relationships/chart" Target="../charts/chart5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5.xml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5" Type="http://schemas.openxmlformats.org/officeDocument/2006/relationships/chart" Target="../charts/chart57.xml"/><Relationship Id="rId4" Type="http://schemas.openxmlformats.org/officeDocument/2006/relationships/chart" Target="../charts/chart56.xm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5.xml"/><Relationship Id="rId3" Type="http://schemas.openxmlformats.org/officeDocument/2006/relationships/chart" Target="../charts/chart60.xml"/><Relationship Id="rId7" Type="http://schemas.openxmlformats.org/officeDocument/2006/relationships/chart" Target="../charts/chart64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3.xml"/><Relationship Id="rId5" Type="http://schemas.openxmlformats.org/officeDocument/2006/relationships/chart" Target="../charts/chart62.xml"/><Relationship Id="rId10" Type="http://schemas.openxmlformats.org/officeDocument/2006/relationships/chart" Target="../charts/chart67.xml"/><Relationship Id="rId4" Type="http://schemas.openxmlformats.org/officeDocument/2006/relationships/chart" Target="../charts/chart61.xml"/><Relationship Id="rId9" Type="http://schemas.openxmlformats.org/officeDocument/2006/relationships/chart" Target="../charts/chart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3118</xdr:colOff>
      <xdr:row>2</xdr:row>
      <xdr:rowOff>39484</xdr:rowOff>
    </xdr:from>
    <xdr:to>
      <xdr:col>14</xdr:col>
      <xdr:colOff>166255</xdr:colOff>
      <xdr:row>11</xdr:row>
      <xdr:rowOff>152400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1D08E05-0CDB-41C2-9CAD-2BBE6115E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159327</xdr:colOff>
      <xdr:row>2</xdr:row>
      <xdr:rowOff>20782</xdr:rowOff>
    </xdr:from>
    <xdr:to>
      <xdr:col>22</xdr:col>
      <xdr:colOff>193963</xdr:colOff>
      <xdr:row>12</xdr:row>
      <xdr:rowOff>41564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CD256E0-346D-4F94-942E-7D19A5260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18184</xdr:colOff>
      <xdr:row>2</xdr:row>
      <xdr:rowOff>122093</xdr:rowOff>
    </xdr:from>
    <xdr:to>
      <xdr:col>30</xdr:col>
      <xdr:colOff>152400</xdr:colOff>
      <xdr:row>11</xdr:row>
      <xdr:rowOff>69273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24EF24F-544B-4423-A706-D63EB15670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171451</xdr:colOff>
      <xdr:row>2</xdr:row>
      <xdr:rowOff>83127</xdr:rowOff>
    </xdr:from>
    <xdr:to>
      <xdr:col>38</xdr:col>
      <xdr:colOff>552450</xdr:colOff>
      <xdr:row>11</xdr:row>
      <xdr:rowOff>57150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E3FC27F-F655-4E10-A899-BC73BCCC1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125186</xdr:colOff>
      <xdr:row>14</xdr:row>
      <xdr:rowOff>5444</xdr:rowOff>
    </xdr:from>
    <xdr:to>
      <xdr:col>12</xdr:col>
      <xdr:colOff>664028</xdr:colOff>
      <xdr:row>23</xdr:row>
      <xdr:rowOff>76200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882585DB-CF26-41D2-89E6-56630F7C98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125185</xdr:colOff>
      <xdr:row>13</xdr:row>
      <xdr:rowOff>190499</xdr:rowOff>
    </xdr:from>
    <xdr:to>
      <xdr:col>21</xdr:col>
      <xdr:colOff>217714</xdr:colOff>
      <xdr:row>23</xdr:row>
      <xdr:rowOff>21771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3A3B3AD-045F-4532-BEA4-8572CD3DC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190500</xdr:colOff>
      <xdr:row>14</xdr:row>
      <xdr:rowOff>5442</xdr:rowOff>
    </xdr:from>
    <xdr:to>
      <xdr:col>28</xdr:col>
      <xdr:colOff>478971</xdr:colOff>
      <xdr:row>23</xdr:row>
      <xdr:rowOff>10884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C9E9630E-D60C-4438-9A84-0CC0A291C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156856</xdr:colOff>
      <xdr:row>14</xdr:row>
      <xdr:rowOff>27708</xdr:rowOff>
    </xdr:from>
    <xdr:to>
      <xdr:col>36</xdr:col>
      <xdr:colOff>581891</xdr:colOff>
      <xdr:row>22</xdr:row>
      <xdr:rowOff>193963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F765069A-96BF-4B5F-B841-C6C43DC12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48491</xdr:colOff>
      <xdr:row>22</xdr:row>
      <xdr:rowOff>48490</xdr:rowOff>
    </xdr:from>
    <xdr:to>
      <xdr:col>20</xdr:col>
      <xdr:colOff>824346</xdr:colOff>
      <xdr:row>34</xdr:row>
      <xdr:rowOff>131617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A17B3C96-16CA-44B8-B4A0-EF46C6D5C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187036</xdr:colOff>
      <xdr:row>22</xdr:row>
      <xdr:rowOff>62344</xdr:rowOff>
    </xdr:from>
    <xdr:to>
      <xdr:col>27</xdr:col>
      <xdr:colOff>290945</xdr:colOff>
      <xdr:row>34</xdr:row>
      <xdr:rowOff>83127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37162147-B01D-4AB3-89D2-EA5E09BC1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103908</xdr:colOff>
      <xdr:row>36</xdr:row>
      <xdr:rowOff>187036</xdr:rowOff>
    </xdr:from>
    <xdr:to>
      <xdr:col>20</xdr:col>
      <xdr:colOff>879764</xdr:colOff>
      <xdr:row>49</xdr:row>
      <xdr:rowOff>48490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8D4B0C02-8CDF-41B7-B6E0-F782FA456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278477</xdr:colOff>
      <xdr:row>36</xdr:row>
      <xdr:rowOff>170411</xdr:rowOff>
    </xdr:from>
    <xdr:to>
      <xdr:col>27</xdr:col>
      <xdr:colOff>281248</xdr:colOff>
      <xdr:row>49</xdr:row>
      <xdr:rowOff>40178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14BCC1C5-B826-4B7B-AF2B-15F66BE0F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505692</xdr:colOff>
      <xdr:row>8</xdr:row>
      <xdr:rowOff>173181</xdr:rowOff>
    </xdr:from>
    <xdr:to>
      <xdr:col>28</xdr:col>
      <xdr:colOff>505692</xdr:colOff>
      <xdr:row>21</xdr:row>
      <xdr:rowOff>34636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74470F6E-9416-40FD-955F-B0A84FA32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152400</xdr:rowOff>
    </xdr:from>
    <xdr:to>
      <xdr:col>10</xdr:col>
      <xdr:colOff>411480</xdr:colOff>
      <xdr:row>8</xdr:row>
      <xdr:rowOff>114300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D06CA06-A184-4722-9755-66210DBD2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205394</xdr:colOff>
      <xdr:row>2</xdr:row>
      <xdr:rowOff>119149</xdr:rowOff>
    </xdr:from>
    <xdr:to>
      <xdr:col>16</xdr:col>
      <xdr:colOff>568037</xdr:colOff>
      <xdr:row>14</xdr:row>
      <xdr:rowOff>152400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E51CC8E-14CA-4BF6-85AA-04BB8A8CC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128501</xdr:colOff>
      <xdr:row>2</xdr:row>
      <xdr:rowOff>179417</xdr:rowOff>
    </xdr:from>
    <xdr:to>
      <xdr:col>22</xdr:col>
      <xdr:colOff>443346</xdr:colOff>
      <xdr:row>14</xdr:row>
      <xdr:rowOff>138546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F4A61AB-28AE-400A-AF37-80647931E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186690</xdr:colOff>
      <xdr:row>15</xdr:row>
      <xdr:rowOff>44331</xdr:rowOff>
    </xdr:from>
    <xdr:to>
      <xdr:col>16</xdr:col>
      <xdr:colOff>568037</xdr:colOff>
      <xdr:row>26</xdr:row>
      <xdr:rowOff>193961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47C379E-1236-4635-BF8A-6D389E88DD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119496</xdr:colOff>
      <xdr:row>15</xdr:row>
      <xdr:rowOff>49183</xdr:rowOff>
    </xdr:from>
    <xdr:to>
      <xdr:col>22</xdr:col>
      <xdr:colOff>457200</xdr:colOff>
      <xdr:row>26</xdr:row>
      <xdr:rowOff>193964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3707DED-0F54-41A7-BDDC-E79321C39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407670</xdr:colOff>
      <xdr:row>2</xdr:row>
      <xdr:rowOff>68580</xdr:rowOff>
    </xdr:from>
    <xdr:to>
      <xdr:col>11</xdr:col>
      <xdr:colOff>198120</xdr:colOff>
      <xdr:row>12</xdr:row>
      <xdr:rowOff>22860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7AB22FA-B23B-4479-BAD2-3CC335AA4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201930</xdr:colOff>
      <xdr:row>13</xdr:row>
      <xdr:rowOff>144780</xdr:rowOff>
    </xdr:from>
    <xdr:to>
      <xdr:col>12</xdr:col>
      <xdr:colOff>445770</xdr:colOff>
      <xdr:row>26</xdr:row>
      <xdr:rowOff>15240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B4ECF3C-46A0-4AD6-AAB5-DCC3A9FA8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602525</xdr:colOff>
      <xdr:row>13</xdr:row>
      <xdr:rowOff>134982</xdr:rowOff>
    </xdr:from>
    <xdr:to>
      <xdr:col>19</xdr:col>
      <xdr:colOff>480605</xdr:colOff>
      <xdr:row>26</xdr:row>
      <xdr:rowOff>8709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FD86BE71-531B-4858-B9DC-115108726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201385</xdr:colOff>
      <xdr:row>27</xdr:row>
      <xdr:rowOff>27214</xdr:rowOff>
    </xdr:from>
    <xdr:to>
      <xdr:col>12</xdr:col>
      <xdr:colOff>419099</xdr:colOff>
      <xdr:row>39</xdr:row>
      <xdr:rowOff>157843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96835BE-28CA-45F4-A568-CFD69BB2D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647700</xdr:colOff>
      <xdr:row>27</xdr:row>
      <xdr:rowOff>27214</xdr:rowOff>
    </xdr:from>
    <xdr:to>
      <xdr:col>19</xdr:col>
      <xdr:colOff>495300</xdr:colOff>
      <xdr:row>39</xdr:row>
      <xdr:rowOff>157843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DFFB47D-6A40-4E23-8DDB-5C2BE55BD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384810</xdr:colOff>
      <xdr:row>2</xdr:row>
      <xdr:rowOff>45720</xdr:rowOff>
    </xdr:from>
    <xdr:to>
      <xdr:col>10</xdr:col>
      <xdr:colOff>76200</xdr:colOff>
      <xdr:row>12</xdr:row>
      <xdr:rowOff>167640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0112540-BAEF-4E99-A5A0-AA755323F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361950</xdr:colOff>
      <xdr:row>13</xdr:row>
      <xdr:rowOff>106680</xdr:rowOff>
    </xdr:from>
    <xdr:to>
      <xdr:col>11</xdr:col>
      <xdr:colOff>240030</xdr:colOff>
      <xdr:row>25</xdr:row>
      <xdr:rowOff>198120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9B83B6D-F7C4-46E4-B0B3-E97087E33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482781</xdr:colOff>
      <xdr:row>13</xdr:row>
      <xdr:rowOff>102325</xdr:rowOff>
    </xdr:from>
    <xdr:to>
      <xdr:col>18</xdr:col>
      <xdr:colOff>360861</xdr:colOff>
      <xdr:row>25</xdr:row>
      <xdr:rowOff>193766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B5A53D5-DD14-4245-861D-440EE28CC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278130</xdr:colOff>
      <xdr:row>1</xdr:row>
      <xdr:rowOff>114300</xdr:rowOff>
    </xdr:from>
    <xdr:to>
      <xdr:col>10</xdr:col>
      <xdr:colOff>556260</xdr:colOff>
      <xdr:row>13</xdr:row>
      <xdr:rowOff>137160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4108F3E-D4A5-49B3-95A8-3A15C4D87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232410</xdr:colOff>
      <xdr:row>14</xdr:row>
      <xdr:rowOff>38100</xdr:rowOff>
    </xdr:from>
    <xdr:to>
      <xdr:col>11</xdr:col>
      <xdr:colOff>110490</xdr:colOff>
      <xdr:row>26</xdr:row>
      <xdr:rowOff>129540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16B4D50-BDBA-4726-B30D-0F36DF88A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362398</xdr:colOff>
      <xdr:row>14</xdr:row>
      <xdr:rowOff>33169</xdr:rowOff>
    </xdr:from>
    <xdr:to>
      <xdr:col>18</xdr:col>
      <xdr:colOff>240478</xdr:colOff>
      <xdr:row>26</xdr:row>
      <xdr:rowOff>124609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27C6BDB8-3437-4335-A9B4-8B3A0E32A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407670</xdr:colOff>
      <xdr:row>1</xdr:row>
      <xdr:rowOff>15240</xdr:rowOff>
    </xdr:from>
    <xdr:to>
      <xdr:col>13</xdr:col>
      <xdr:colOff>285750</xdr:colOff>
      <xdr:row>13</xdr:row>
      <xdr:rowOff>106680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5041F9F-8714-4746-B36A-0DFD4929F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369570</xdr:colOff>
      <xdr:row>14</xdr:row>
      <xdr:rowOff>160020</xdr:rowOff>
    </xdr:from>
    <xdr:to>
      <xdr:col>13</xdr:col>
      <xdr:colOff>247650</xdr:colOff>
      <xdr:row>27</xdr:row>
      <xdr:rowOff>30480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42C4065-20EA-4AB6-AEDA-E1B761EC7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438150</xdr:colOff>
      <xdr:row>14</xdr:row>
      <xdr:rowOff>175260</xdr:rowOff>
    </xdr:from>
    <xdr:to>
      <xdr:col>20</xdr:col>
      <xdr:colOff>316230</xdr:colOff>
      <xdr:row>27</xdr:row>
      <xdr:rowOff>45720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8261EC6-38BF-40EC-9F58-B213C8231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364127</xdr:colOff>
      <xdr:row>27</xdr:row>
      <xdr:rowOff>145868</xdr:rowOff>
    </xdr:from>
    <xdr:to>
      <xdr:col>13</xdr:col>
      <xdr:colOff>242207</xdr:colOff>
      <xdr:row>40</xdr:row>
      <xdr:rowOff>19595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EF402865-D248-49D1-99DA-BB904BC6E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408215</xdr:colOff>
      <xdr:row>27</xdr:row>
      <xdr:rowOff>157842</xdr:rowOff>
    </xdr:from>
    <xdr:to>
      <xdr:col>20</xdr:col>
      <xdr:colOff>255815</xdr:colOff>
      <xdr:row>40</xdr:row>
      <xdr:rowOff>70757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1C7863C-E8D0-453E-AC66-60F81E0E3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674913</xdr:colOff>
      <xdr:row>28</xdr:row>
      <xdr:rowOff>43544</xdr:rowOff>
    </xdr:from>
    <xdr:to>
      <xdr:col>22</xdr:col>
      <xdr:colOff>631371</xdr:colOff>
      <xdr:row>30</xdr:row>
      <xdr:rowOff>152400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F34058F9-2D05-473C-9C2E-42DD91047701}"/>
            </a:ext>
          </a:extLst>
        </xdr:cNvPr>
        <xdr:cNvSpPr/>
      </xdr:nvSpPr>
      <xdr:spPr>
        <a:xfrm>
          <a:off x="13030199" y="6139544"/>
          <a:ext cx="2656115" cy="54428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식료품 명절에 영향을 받는것으로 보임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453390</xdr:colOff>
      <xdr:row>3</xdr:row>
      <xdr:rowOff>137160</xdr:rowOff>
    </xdr:from>
    <xdr:to>
      <xdr:col>16</xdr:col>
      <xdr:colOff>331470</xdr:colOff>
      <xdr:row>16</xdr:row>
      <xdr:rowOff>7620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F7755E8-9B9E-4C8B-B7A3-76B643702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483870</xdr:colOff>
      <xdr:row>17</xdr:row>
      <xdr:rowOff>129540</xdr:rowOff>
    </xdr:from>
    <xdr:to>
      <xdr:col>16</xdr:col>
      <xdr:colOff>361950</xdr:colOff>
      <xdr:row>29</xdr:row>
      <xdr:rowOff>220980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D7035FE-36D9-48B6-A564-22E065632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561975</xdr:colOff>
      <xdr:row>17</xdr:row>
      <xdr:rowOff>142875</xdr:rowOff>
    </xdr:from>
    <xdr:to>
      <xdr:col>23</xdr:col>
      <xdr:colOff>466725</xdr:colOff>
      <xdr:row>29</xdr:row>
      <xdr:rowOff>142875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F329743A-8731-4090-83A8-95A085125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145472</xdr:colOff>
      <xdr:row>17</xdr:row>
      <xdr:rowOff>159326</xdr:rowOff>
    </xdr:from>
    <xdr:to>
      <xdr:col>31</xdr:col>
      <xdr:colOff>62345</xdr:colOff>
      <xdr:row>30</xdr:row>
      <xdr:rowOff>20780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FD3FB8D-8F1C-455D-97FB-F2439E805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491836</xdr:colOff>
      <xdr:row>30</xdr:row>
      <xdr:rowOff>178377</xdr:rowOff>
    </xdr:from>
    <xdr:to>
      <xdr:col>16</xdr:col>
      <xdr:colOff>408709</xdr:colOff>
      <xdr:row>43</xdr:row>
      <xdr:rowOff>39831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7463FC9-537E-4554-8B80-3EEEB3204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580406</xdr:colOff>
      <xdr:row>30</xdr:row>
      <xdr:rowOff>195449</xdr:rowOff>
    </xdr:from>
    <xdr:to>
      <xdr:col>23</xdr:col>
      <xdr:colOff>428006</xdr:colOff>
      <xdr:row>43</xdr:row>
      <xdr:rowOff>104404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403815DD-E7ED-4594-A31E-91892D479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90053</xdr:colOff>
      <xdr:row>31</xdr:row>
      <xdr:rowOff>20781</xdr:rowOff>
    </xdr:from>
    <xdr:to>
      <xdr:col>31</xdr:col>
      <xdr:colOff>6926</xdr:colOff>
      <xdr:row>43</xdr:row>
      <xdr:rowOff>103909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BE48A87-6FE4-45E8-A055-6433E2590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644236</xdr:colOff>
      <xdr:row>4</xdr:row>
      <xdr:rowOff>159327</xdr:rowOff>
    </xdr:from>
    <xdr:to>
      <xdr:col>23</xdr:col>
      <xdr:colOff>561109</xdr:colOff>
      <xdr:row>17</xdr:row>
      <xdr:rowOff>20782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7403F804-F678-4D8C-BA28-CDE973207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207819</xdr:colOff>
      <xdr:row>5</xdr:row>
      <xdr:rowOff>69273</xdr:rowOff>
    </xdr:from>
    <xdr:to>
      <xdr:col>24</xdr:col>
      <xdr:colOff>510639</xdr:colOff>
      <xdr:row>7</xdr:row>
      <xdr:rowOff>104899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08326D96-4BD8-41AF-8F50-0523E2DDA741}"/>
            </a:ext>
          </a:extLst>
        </xdr:cNvPr>
        <xdr:cNvSpPr/>
      </xdr:nvSpPr>
      <xdr:spPr>
        <a:xfrm>
          <a:off x="15046037" y="1177637"/>
          <a:ext cx="1632857" cy="47897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의류잡화 크게 감소</a:t>
          </a:r>
        </a:p>
      </xdr:txBody>
    </xdr:sp>
    <xdr:clientData/>
  </xdr:twoCellAnchor>
  <xdr:twoCellAnchor>
    <xdr:from>
      <xdr:col>29</xdr:col>
      <xdr:colOff>429491</xdr:colOff>
      <xdr:row>18</xdr:row>
      <xdr:rowOff>83126</xdr:rowOff>
    </xdr:from>
    <xdr:to>
      <xdr:col>32</xdr:col>
      <xdr:colOff>67293</xdr:colOff>
      <xdr:row>20</xdr:row>
      <xdr:rowOff>118751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0563E161-4847-4308-A0DC-478FB86A3C0C}"/>
            </a:ext>
          </a:extLst>
        </xdr:cNvPr>
        <xdr:cNvSpPr/>
      </xdr:nvSpPr>
      <xdr:spPr>
        <a:xfrm>
          <a:off x="19922836" y="4073235"/>
          <a:ext cx="1632857" cy="47897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도서음반 증가</a:t>
          </a:r>
        </a:p>
      </xdr:txBody>
    </xdr:sp>
    <xdr:clientData/>
  </xdr:twoCellAnchor>
  <xdr:twoCellAnchor>
    <xdr:from>
      <xdr:col>21</xdr:col>
      <xdr:colOff>471055</xdr:colOff>
      <xdr:row>32</xdr:row>
      <xdr:rowOff>0</xdr:rowOff>
    </xdr:from>
    <xdr:to>
      <xdr:col>24</xdr:col>
      <xdr:colOff>108857</xdr:colOff>
      <xdr:row>34</xdr:row>
      <xdr:rowOff>35625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ADF7C5BB-8B0E-4E60-9184-F37CC23A4CC8}"/>
            </a:ext>
          </a:extLst>
        </xdr:cNvPr>
        <xdr:cNvSpPr/>
      </xdr:nvSpPr>
      <xdr:spPr>
        <a:xfrm>
          <a:off x="14644255" y="7093527"/>
          <a:ext cx="1632857" cy="47897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문구류 감소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3</xdr:row>
      <xdr:rowOff>7620</xdr:rowOff>
    </xdr:from>
    <xdr:to>
      <xdr:col>18</xdr:col>
      <xdr:colOff>354330</xdr:colOff>
      <xdr:row>15</xdr:row>
      <xdr:rowOff>99060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13AB12A-1221-4C9F-94D0-BEFB29182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504553</xdr:colOff>
      <xdr:row>16</xdr:row>
      <xdr:rowOff>145868</xdr:rowOff>
    </xdr:from>
    <xdr:to>
      <xdr:col>18</xdr:col>
      <xdr:colOff>382633</xdr:colOff>
      <xdr:row>29</xdr:row>
      <xdr:rowOff>19595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07D0781-75D1-41C8-9A77-98C9CFFF4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462643</xdr:colOff>
      <xdr:row>16</xdr:row>
      <xdr:rowOff>157842</xdr:rowOff>
    </xdr:from>
    <xdr:to>
      <xdr:col>25</xdr:col>
      <xdr:colOff>310243</xdr:colOff>
      <xdr:row>29</xdr:row>
      <xdr:rowOff>70757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7C28F4D-936C-40E8-8A42-763845F91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477982</xdr:colOff>
      <xdr:row>16</xdr:row>
      <xdr:rowOff>200890</xdr:rowOff>
    </xdr:from>
    <xdr:to>
      <xdr:col>32</xdr:col>
      <xdr:colOff>394855</xdr:colOff>
      <xdr:row>29</xdr:row>
      <xdr:rowOff>62345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94A42E0-0E60-49CE-9343-96B7E8209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464127</xdr:colOff>
      <xdr:row>29</xdr:row>
      <xdr:rowOff>131618</xdr:rowOff>
    </xdr:from>
    <xdr:to>
      <xdr:col>18</xdr:col>
      <xdr:colOff>380999</xdr:colOff>
      <xdr:row>41</xdr:row>
      <xdr:rowOff>214745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72EBA31-0CC1-41C3-B5EA-7FB3905E2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450273</xdr:colOff>
      <xdr:row>29</xdr:row>
      <xdr:rowOff>159327</xdr:rowOff>
    </xdr:from>
    <xdr:to>
      <xdr:col>25</xdr:col>
      <xdr:colOff>367146</xdr:colOff>
      <xdr:row>42</xdr:row>
      <xdr:rowOff>20781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A3F1007B-15E2-4269-81F8-5845ACF88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464127</xdr:colOff>
      <xdr:row>29</xdr:row>
      <xdr:rowOff>131618</xdr:rowOff>
    </xdr:from>
    <xdr:to>
      <xdr:col>32</xdr:col>
      <xdr:colOff>381000</xdr:colOff>
      <xdr:row>41</xdr:row>
      <xdr:rowOff>214745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60971D2-AE1C-4B24-9ADF-850611663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464127</xdr:colOff>
      <xdr:row>42</xdr:row>
      <xdr:rowOff>76199</xdr:rowOff>
    </xdr:from>
    <xdr:to>
      <xdr:col>18</xdr:col>
      <xdr:colOff>380999</xdr:colOff>
      <xdr:row>54</xdr:row>
      <xdr:rowOff>159327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1115C329-6294-41C3-A478-CB6354C15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464127</xdr:colOff>
      <xdr:row>42</xdr:row>
      <xdr:rowOff>34636</xdr:rowOff>
    </xdr:from>
    <xdr:to>
      <xdr:col>25</xdr:col>
      <xdr:colOff>381000</xdr:colOff>
      <xdr:row>54</xdr:row>
      <xdr:rowOff>117764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56056D08-D455-4DCD-ADB5-31439F3D2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431223</xdr:colOff>
      <xdr:row>42</xdr:row>
      <xdr:rowOff>83128</xdr:rowOff>
    </xdr:from>
    <xdr:to>
      <xdr:col>32</xdr:col>
      <xdr:colOff>348095</xdr:colOff>
      <xdr:row>54</xdr:row>
      <xdr:rowOff>173182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689070C7-3842-4E0D-A023-470E0E6E8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152400</xdr:colOff>
      <xdr:row>43</xdr:row>
      <xdr:rowOff>21772</xdr:rowOff>
    </xdr:from>
    <xdr:to>
      <xdr:col>25</xdr:col>
      <xdr:colOff>435428</xdr:colOff>
      <xdr:row>45</xdr:row>
      <xdr:rowOff>65314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3F7535DD-45ED-41D7-AE6C-B8E2EEAC8BC1}"/>
            </a:ext>
          </a:extLst>
        </xdr:cNvPr>
        <xdr:cNvSpPr/>
      </xdr:nvSpPr>
      <xdr:spPr>
        <a:xfrm>
          <a:off x="15958457" y="9383486"/>
          <a:ext cx="1632857" cy="47897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문구류 감소</a:t>
          </a:r>
        </a:p>
      </xdr:txBody>
    </xdr:sp>
    <xdr:clientData/>
  </xdr:twoCellAnchor>
  <xdr:twoCellAnchor>
    <xdr:from>
      <xdr:col>30</xdr:col>
      <xdr:colOff>620485</xdr:colOff>
      <xdr:row>42</xdr:row>
      <xdr:rowOff>108858</xdr:rowOff>
    </xdr:from>
    <xdr:to>
      <xdr:col>33</xdr:col>
      <xdr:colOff>228599</xdr:colOff>
      <xdr:row>44</xdr:row>
      <xdr:rowOff>152400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5C28BD38-637E-412E-B014-2E2C7FDE37CA}"/>
            </a:ext>
          </a:extLst>
        </xdr:cNvPr>
        <xdr:cNvSpPr/>
      </xdr:nvSpPr>
      <xdr:spPr>
        <a:xfrm>
          <a:off x="21150942" y="9252858"/>
          <a:ext cx="1632857" cy="47897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의류잡화 감소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262890</xdr:colOff>
      <xdr:row>1</xdr:row>
      <xdr:rowOff>106680</xdr:rowOff>
    </xdr:from>
    <xdr:to>
      <xdr:col>13</xdr:col>
      <xdr:colOff>140970</xdr:colOff>
      <xdr:row>13</xdr:row>
      <xdr:rowOff>198120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8924885-4BE0-4EB2-9574-E6DA30884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285750</xdr:colOff>
      <xdr:row>14</xdr:row>
      <xdr:rowOff>160020</xdr:rowOff>
    </xdr:from>
    <xdr:to>
      <xdr:col>13</xdr:col>
      <xdr:colOff>163830</xdr:colOff>
      <xdr:row>27</xdr:row>
      <xdr:rowOff>30480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8638386-31AD-46E6-B696-091626B90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356507</xdr:colOff>
      <xdr:row>14</xdr:row>
      <xdr:rowOff>211182</xdr:rowOff>
    </xdr:from>
    <xdr:to>
      <xdr:col>20</xdr:col>
      <xdr:colOff>234587</xdr:colOff>
      <xdr:row>27</xdr:row>
      <xdr:rowOff>84908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CE691958-7B8A-4484-A76B-620826D86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299356</xdr:colOff>
      <xdr:row>27</xdr:row>
      <xdr:rowOff>125185</xdr:rowOff>
    </xdr:from>
    <xdr:to>
      <xdr:col>13</xdr:col>
      <xdr:colOff>146956</xdr:colOff>
      <xdr:row>40</xdr:row>
      <xdr:rowOff>38100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1D47F87-57F0-442B-9FDB-D51665A4E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353785</xdr:colOff>
      <xdr:row>27</xdr:row>
      <xdr:rowOff>179615</xdr:rowOff>
    </xdr:from>
    <xdr:to>
      <xdr:col>20</xdr:col>
      <xdr:colOff>201385</xdr:colOff>
      <xdr:row>40</xdr:row>
      <xdr:rowOff>92530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A87E4FB-7ABF-4356-AE31-729A6095B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413657</xdr:colOff>
      <xdr:row>15</xdr:row>
      <xdr:rowOff>130629</xdr:rowOff>
    </xdr:from>
    <xdr:to>
      <xdr:col>21</xdr:col>
      <xdr:colOff>21771</xdr:colOff>
      <xdr:row>17</xdr:row>
      <xdr:rowOff>174171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D3008AE0-42E6-48E2-B2DF-47CB8DECA94B}"/>
            </a:ext>
          </a:extLst>
        </xdr:cNvPr>
        <xdr:cNvSpPr/>
      </xdr:nvSpPr>
      <xdr:spPr>
        <a:xfrm>
          <a:off x="12681857" y="3396343"/>
          <a:ext cx="1632857" cy="47897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전체적으로 증가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461458</xdr:colOff>
      <xdr:row>1</xdr:row>
      <xdr:rowOff>6275</xdr:rowOff>
    </xdr:from>
    <xdr:to>
      <xdr:col>17</xdr:col>
      <xdr:colOff>436358</xdr:colOff>
      <xdr:row>13</xdr:row>
      <xdr:rowOff>97716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1F97F70-B7F4-4C8D-94B7-4F0EA1B55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510988</xdr:colOff>
      <xdr:row>14</xdr:row>
      <xdr:rowOff>152400</xdr:rowOff>
    </xdr:from>
    <xdr:to>
      <xdr:col>17</xdr:col>
      <xdr:colOff>475130</xdr:colOff>
      <xdr:row>26</xdr:row>
      <xdr:rowOff>206188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FA5B3C3-EA2E-476A-BA1D-783831AE4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554997</xdr:colOff>
      <xdr:row>14</xdr:row>
      <xdr:rowOff>128765</xdr:rowOff>
    </xdr:from>
    <xdr:to>
      <xdr:col>24</xdr:col>
      <xdr:colOff>420526</xdr:colOff>
      <xdr:row>26</xdr:row>
      <xdr:rowOff>182554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3A1EAA16-06C3-4A7C-B061-09371BEA7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505691</xdr:colOff>
      <xdr:row>14</xdr:row>
      <xdr:rowOff>103909</xdr:rowOff>
    </xdr:from>
    <xdr:to>
      <xdr:col>31</xdr:col>
      <xdr:colOff>422563</xdr:colOff>
      <xdr:row>26</xdr:row>
      <xdr:rowOff>187036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0C3924E-AB23-4FCD-860A-18C56D428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519545</xdr:colOff>
      <xdr:row>27</xdr:row>
      <xdr:rowOff>159327</xdr:rowOff>
    </xdr:from>
    <xdr:to>
      <xdr:col>17</xdr:col>
      <xdr:colOff>519545</xdr:colOff>
      <xdr:row>40</xdr:row>
      <xdr:rowOff>20782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BCBFF95-1CC5-4599-A203-492C2F597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34636</xdr:colOff>
      <xdr:row>27</xdr:row>
      <xdr:rowOff>159326</xdr:rowOff>
    </xdr:from>
    <xdr:to>
      <xdr:col>24</xdr:col>
      <xdr:colOff>616527</xdr:colOff>
      <xdr:row>40</xdr:row>
      <xdr:rowOff>20781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6BBBB0DC-35C8-4891-B7F7-32C787E204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62345</xdr:colOff>
      <xdr:row>27</xdr:row>
      <xdr:rowOff>159326</xdr:rowOff>
    </xdr:from>
    <xdr:to>
      <xdr:col>31</xdr:col>
      <xdr:colOff>644236</xdr:colOff>
      <xdr:row>40</xdr:row>
      <xdr:rowOff>20781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7E19428-9AE1-4A0C-9B94-03235B315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574963</xdr:colOff>
      <xdr:row>40</xdr:row>
      <xdr:rowOff>145472</xdr:rowOff>
    </xdr:from>
    <xdr:to>
      <xdr:col>17</xdr:col>
      <xdr:colOff>574963</xdr:colOff>
      <xdr:row>53</xdr:row>
      <xdr:rowOff>6926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AF1B2B0D-6275-4884-BF39-50B804290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159327</xdr:colOff>
      <xdr:row>40</xdr:row>
      <xdr:rowOff>159327</xdr:rowOff>
    </xdr:from>
    <xdr:to>
      <xdr:col>25</xdr:col>
      <xdr:colOff>76199</xdr:colOff>
      <xdr:row>53</xdr:row>
      <xdr:rowOff>20781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E28304AE-3916-4E36-B745-9E87EBBB6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228600</xdr:colOff>
      <xdr:row>40</xdr:row>
      <xdr:rowOff>90054</xdr:rowOff>
    </xdr:from>
    <xdr:to>
      <xdr:col>32</xdr:col>
      <xdr:colOff>145473</xdr:colOff>
      <xdr:row>52</xdr:row>
      <xdr:rowOff>173181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C834D7AB-3D87-467D-A91D-78E10A4B3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30</xdr:col>
      <xdr:colOff>359229</xdr:colOff>
      <xdr:row>41</xdr:row>
      <xdr:rowOff>163286</xdr:rowOff>
    </xdr:from>
    <xdr:to>
      <xdr:col>32</xdr:col>
      <xdr:colOff>642257</xdr:colOff>
      <xdr:row>43</xdr:row>
      <xdr:rowOff>206829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17AA1119-9CC8-428D-A05D-A3C84BD920EA}"/>
            </a:ext>
          </a:extLst>
        </xdr:cNvPr>
        <xdr:cNvSpPr/>
      </xdr:nvSpPr>
      <xdr:spPr>
        <a:xfrm>
          <a:off x="21989143" y="9089572"/>
          <a:ext cx="1632857" cy="47897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의류잡화 크게 감소</a:t>
          </a:r>
        </a:p>
      </xdr:txBody>
    </xdr:sp>
    <xdr:clientData/>
  </xdr:twoCellAnchor>
  <xdr:twoCellAnchor>
    <xdr:from>
      <xdr:col>14</xdr:col>
      <xdr:colOff>522514</xdr:colOff>
      <xdr:row>54</xdr:row>
      <xdr:rowOff>54428</xdr:rowOff>
    </xdr:from>
    <xdr:to>
      <xdr:col>17</xdr:col>
      <xdr:colOff>413657</xdr:colOff>
      <xdr:row>57</xdr:row>
      <xdr:rowOff>185057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8E886811-BCC4-40B3-B56E-7F34AB28FC9F}"/>
            </a:ext>
          </a:extLst>
        </xdr:cNvPr>
        <xdr:cNvSpPr/>
      </xdr:nvSpPr>
      <xdr:spPr>
        <a:xfrm>
          <a:off x="10787743" y="11810999"/>
          <a:ext cx="2481943" cy="783772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결혼성수기여서 신혼집 수요 증가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C63D-49E4-4676-BC2D-4C47F3F3203D}">
  <dimension ref="A1:H19"/>
  <sheetViews>
    <sheetView workbookViewId="0">
      <selection activeCell="N16" sqref="N16"/>
    </sheetView>
  </sheetViews>
  <sheetFormatPr defaultRowHeight="17.399999999999999" x14ac:dyDescent="0.4"/>
  <cols>
    <col min="1" max="1" width="12.3984375" bestFit="1" customWidth="1"/>
    <col min="2" max="2" width="11.5" bestFit="1" customWidth="1"/>
  </cols>
  <sheetData>
    <row r="1" spans="1:8" x14ac:dyDescent="0.4">
      <c r="A1" t="s">
        <v>7</v>
      </c>
    </row>
    <row r="2" spans="1:8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8" x14ac:dyDescent="0.4">
      <c r="A3">
        <v>23761</v>
      </c>
      <c r="B3">
        <v>24146</v>
      </c>
      <c r="C3">
        <v>23067</v>
      </c>
      <c r="D3">
        <v>21031</v>
      </c>
      <c r="E3">
        <v>26793</v>
      </c>
    </row>
    <row r="4" spans="1:8" x14ac:dyDescent="0.4">
      <c r="B4">
        <f>B3/$A$3</f>
        <v>1.0162030217583435</v>
      </c>
      <c r="C4">
        <f t="shared" ref="C4:E4" si="0">C3/$A$3</f>
        <v>0.97079247506418076</v>
      </c>
      <c r="D4">
        <f t="shared" si="0"/>
        <v>0.88510584571356421</v>
      </c>
      <c r="E4">
        <f t="shared" si="0"/>
        <v>1.1276040570683052</v>
      </c>
    </row>
    <row r="6" spans="1:8" x14ac:dyDescent="0.4">
      <c r="A6" t="s">
        <v>6</v>
      </c>
      <c r="B6" t="s">
        <v>2</v>
      </c>
      <c r="C6" t="s">
        <v>3</v>
      </c>
      <c r="D6" t="s">
        <v>4</v>
      </c>
      <c r="E6" t="s">
        <v>5</v>
      </c>
    </row>
    <row r="7" spans="1:8" x14ac:dyDescent="0.4">
      <c r="A7">
        <v>23599</v>
      </c>
      <c r="B7">
        <v>23334</v>
      </c>
      <c r="C7">
        <v>22007</v>
      </c>
      <c r="D7">
        <v>20954</v>
      </c>
      <c r="E7">
        <v>28562</v>
      </c>
    </row>
    <row r="8" spans="1:8" x14ac:dyDescent="0.4">
      <c r="B8">
        <f>B7/$A$7</f>
        <v>0.98877071062333155</v>
      </c>
      <c r="C8">
        <f t="shared" ref="C8:E8" si="1">C7/$A$7</f>
        <v>0.93253951438620275</v>
      </c>
      <c r="D8">
        <f t="shared" si="1"/>
        <v>0.88791897961778044</v>
      </c>
      <c r="E8">
        <f t="shared" si="1"/>
        <v>1.2103055214203993</v>
      </c>
    </row>
    <row r="9" spans="1:8" x14ac:dyDescent="0.4">
      <c r="G9" t="s">
        <v>13</v>
      </c>
    </row>
    <row r="10" spans="1:8" x14ac:dyDescent="0.4">
      <c r="A10" t="s">
        <v>8</v>
      </c>
      <c r="B10" t="s">
        <v>2</v>
      </c>
      <c r="C10" t="s">
        <v>3</v>
      </c>
      <c r="D10" t="s">
        <v>4</v>
      </c>
      <c r="E10" t="s">
        <v>5</v>
      </c>
      <c r="G10" t="s">
        <v>11</v>
      </c>
      <c r="H10" t="s">
        <v>12</v>
      </c>
    </row>
    <row r="11" spans="1:8" x14ac:dyDescent="0.4">
      <c r="A11" t="s">
        <v>9</v>
      </c>
      <c r="B11">
        <f>(B4+B8)/2</f>
        <v>1.0024868661908375</v>
      </c>
      <c r="C11">
        <f t="shared" ref="C11:E11" si="2">(C4+C8)/2</f>
        <v>0.95166599472519176</v>
      </c>
      <c r="D11">
        <f t="shared" si="2"/>
        <v>0.88651241266567227</v>
      </c>
      <c r="E11">
        <f t="shared" si="2"/>
        <v>1.1689547892443524</v>
      </c>
      <c r="G11">
        <f>(B11+C11)/2</f>
        <v>0.97707643045801462</v>
      </c>
      <c r="H11">
        <f>(E11+D11)/2</f>
        <v>1.0277336009550124</v>
      </c>
    </row>
    <row r="13" spans="1:8" x14ac:dyDescent="0.4">
      <c r="A13" t="s">
        <v>10</v>
      </c>
      <c r="B13">
        <v>19925355</v>
      </c>
      <c r="C13">
        <v>34116312</v>
      </c>
      <c r="D13">
        <v>17898365</v>
      </c>
      <c r="E13">
        <v>13102518</v>
      </c>
    </row>
    <row r="14" spans="1:8" x14ac:dyDescent="0.4">
      <c r="B14">
        <f>B13/B11</f>
        <v>19875926.231044434</v>
      </c>
      <c r="C14">
        <f t="shared" ref="C14:E14" si="3">C13/C11</f>
        <v>35849039.672633894</v>
      </c>
      <c r="D14">
        <f t="shared" si="3"/>
        <v>20189638.344917294</v>
      </c>
      <c r="E14">
        <f t="shared" si="3"/>
        <v>11208746.583321553</v>
      </c>
    </row>
    <row r="17" spans="2:5" x14ac:dyDescent="0.4">
      <c r="B17">
        <v>9141590</v>
      </c>
      <c r="C17">
        <v>10783765</v>
      </c>
      <c r="D17">
        <v>10781550</v>
      </c>
      <c r="E17">
        <v>23334762</v>
      </c>
    </row>
    <row r="18" spans="2:5" x14ac:dyDescent="0.4">
      <c r="B18">
        <f>B17/B4</f>
        <v>8995830.3648637459</v>
      </c>
    </row>
    <row r="19" spans="2:5" x14ac:dyDescent="0.4">
      <c r="B19">
        <v>8995830</v>
      </c>
      <c r="C19">
        <v>11108208</v>
      </c>
      <c r="D19">
        <v>12181085</v>
      </c>
      <c r="E19">
        <v>20694109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AFAA-7B28-4955-9088-A55D2C4071CB}">
  <dimension ref="B1:AG51"/>
  <sheetViews>
    <sheetView zoomScale="40" zoomScaleNormal="40" workbookViewId="0">
      <selection activeCell="J48" sqref="J48"/>
    </sheetView>
  </sheetViews>
  <sheetFormatPr defaultRowHeight="17.399999999999999" x14ac:dyDescent="0.4"/>
  <cols>
    <col min="2" max="2" width="9.796875" bestFit="1" customWidth="1"/>
    <col min="3" max="4" width="16.5" bestFit="1" customWidth="1"/>
    <col min="5" max="6" width="15.3984375" bestFit="1" customWidth="1"/>
    <col min="11" max="11" width="14.5" bestFit="1" customWidth="1"/>
    <col min="16" max="16" width="13" bestFit="1" customWidth="1"/>
    <col min="24" max="24" width="11.796875" bestFit="1" customWidth="1"/>
    <col min="32" max="32" width="11.796875" bestFit="1" customWidth="1"/>
  </cols>
  <sheetData>
    <row r="1" spans="2:33" x14ac:dyDescent="0.4">
      <c r="C1" t="s">
        <v>23</v>
      </c>
    </row>
    <row r="2" spans="2:33" x14ac:dyDescent="0.4">
      <c r="C2" t="s">
        <v>26</v>
      </c>
      <c r="D2" t="s">
        <v>27</v>
      </c>
      <c r="E2" t="s">
        <v>28</v>
      </c>
      <c r="F2" t="s">
        <v>29</v>
      </c>
    </row>
    <row r="3" spans="2:33" x14ac:dyDescent="0.4">
      <c r="B3" t="s">
        <v>25</v>
      </c>
      <c r="C3" s="1">
        <v>67226424200</v>
      </c>
      <c r="D3" s="1">
        <v>370187482980</v>
      </c>
      <c r="E3" s="1">
        <v>64896175560</v>
      </c>
      <c r="F3" s="1">
        <v>12531061290</v>
      </c>
    </row>
    <row r="4" spans="2:33" x14ac:dyDescent="0.4">
      <c r="B4" t="s">
        <v>15</v>
      </c>
      <c r="C4">
        <v>8434120020</v>
      </c>
      <c r="D4">
        <v>41462233910</v>
      </c>
      <c r="E4">
        <v>6694917850</v>
      </c>
      <c r="F4">
        <v>1428042850</v>
      </c>
      <c r="H4" s="3" t="s">
        <v>56</v>
      </c>
      <c r="I4">
        <v>8434120020</v>
      </c>
      <c r="P4" s="3" t="s">
        <v>56</v>
      </c>
      <c r="Q4">
        <v>41462233910</v>
      </c>
      <c r="X4" s="3" t="s">
        <v>56</v>
      </c>
      <c r="Y4">
        <v>6694917850</v>
      </c>
      <c r="AF4" s="3" t="s">
        <v>56</v>
      </c>
      <c r="AG4">
        <v>1428042850</v>
      </c>
    </row>
    <row r="5" spans="2:33" x14ac:dyDescent="0.4">
      <c r="B5" t="s">
        <v>16</v>
      </c>
      <c r="C5">
        <v>7440134550</v>
      </c>
      <c r="D5">
        <v>44704482550</v>
      </c>
      <c r="E5">
        <v>7047590760</v>
      </c>
      <c r="F5">
        <v>1403245420</v>
      </c>
      <c r="H5" s="3" t="s">
        <v>57</v>
      </c>
      <c r="I5">
        <v>7440134550</v>
      </c>
      <c r="P5" s="3" t="s">
        <v>57</v>
      </c>
      <c r="Q5">
        <v>44704482550</v>
      </c>
      <c r="X5" s="3" t="s">
        <v>57</v>
      </c>
      <c r="Y5">
        <v>7047590760</v>
      </c>
      <c r="AF5" s="3" t="s">
        <v>57</v>
      </c>
      <c r="AG5">
        <v>1403245420</v>
      </c>
    </row>
    <row r="6" spans="2:33" x14ac:dyDescent="0.4">
      <c r="B6" t="s">
        <v>17</v>
      </c>
      <c r="C6">
        <v>9035043060</v>
      </c>
      <c r="D6">
        <v>37520034540</v>
      </c>
      <c r="E6">
        <v>6018224870</v>
      </c>
      <c r="F6">
        <v>1574807060</v>
      </c>
      <c r="H6" s="3" t="s">
        <v>58</v>
      </c>
      <c r="I6">
        <v>9035043060</v>
      </c>
      <c r="P6" s="3" t="s">
        <v>58</v>
      </c>
      <c r="Q6">
        <v>37520034540</v>
      </c>
      <c r="X6" s="3" t="s">
        <v>58</v>
      </c>
      <c r="Y6">
        <v>6018224870</v>
      </c>
      <c r="AF6" s="3" t="s">
        <v>58</v>
      </c>
      <c r="AG6">
        <v>1574807060</v>
      </c>
    </row>
    <row r="7" spans="2:33" x14ac:dyDescent="0.4">
      <c r="B7" t="s">
        <v>18</v>
      </c>
      <c r="C7">
        <v>7721700740</v>
      </c>
      <c r="D7">
        <v>57742610810</v>
      </c>
      <c r="E7">
        <v>9181388490</v>
      </c>
      <c r="F7">
        <v>1699132720</v>
      </c>
      <c r="H7" s="3" t="s">
        <v>59</v>
      </c>
      <c r="I7">
        <v>7721700740</v>
      </c>
      <c r="P7" s="3" t="s">
        <v>59</v>
      </c>
      <c r="Q7">
        <v>57742610810</v>
      </c>
      <c r="X7" s="3" t="s">
        <v>59</v>
      </c>
      <c r="Y7">
        <v>9181388490</v>
      </c>
      <c r="AF7" s="3" t="s">
        <v>59</v>
      </c>
      <c r="AG7">
        <v>1699132720</v>
      </c>
    </row>
    <row r="8" spans="2:33" x14ac:dyDescent="0.4">
      <c r="B8" t="s">
        <v>19</v>
      </c>
      <c r="C8">
        <v>9391601510</v>
      </c>
      <c r="D8">
        <v>44572028830</v>
      </c>
      <c r="E8">
        <v>8218353990</v>
      </c>
      <c r="F8">
        <v>1628094020</v>
      </c>
      <c r="H8" s="3" t="s">
        <v>60</v>
      </c>
      <c r="I8">
        <v>9391601510</v>
      </c>
      <c r="P8" s="3" t="s">
        <v>60</v>
      </c>
      <c r="Q8">
        <v>44572028830</v>
      </c>
      <c r="X8" s="3" t="s">
        <v>60</v>
      </c>
      <c r="Y8">
        <v>8218353990</v>
      </c>
      <c r="AF8" s="3" t="s">
        <v>60</v>
      </c>
      <c r="AG8">
        <v>1628094020</v>
      </c>
    </row>
    <row r="9" spans="2:33" x14ac:dyDescent="0.4">
      <c r="B9" t="s">
        <v>20</v>
      </c>
      <c r="C9">
        <v>7899056600</v>
      </c>
      <c r="D9">
        <v>46586229240</v>
      </c>
      <c r="E9">
        <v>8882521200</v>
      </c>
      <c r="F9">
        <v>1533312840</v>
      </c>
      <c r="H9" s="3" t="s">
        <v>61</v>
      </c>
      <c r="I9">
        <v>7899056600</v>
      </c>
      <c r="P9" s="3" t="s">
        <v>61</v>
      </c>
      <c r="Q9">
        <v>46586229240</v>
      </c>
      <c r="X9" s="3" t="s">
        <v>61</v>
      </c>
      <c r="Y9">
        <v>8882521200</v>
      </c>
      <c r="AF9" s="3" t="s">
        <v>61</v>
      </c>
      <c r="AG9">
        <v>1533312840</v>
      </c>
    </row>
    <row r="10" spans="2:33" x14ac:dyDescent="0.4">
      <c r="B10" t="s">
        <v>21</v>
      </c>
      <c r="C10">
        <v>9388455400</v>
      </c>
      <c r="D10">
        <v>39173801980</v>
      </c>
      <c r="E10">
        <v>7759941380</v>
      </c>
      <c r="F10">
        <v>1605137720</v>
      </c>
      <c r="H10" s="3" t="s">
        <v>62</v>
      </c>
      <c r="I10">
        <v>9388455400</v>
      </c>
      <c r="P10" s="3" t="s">
        <v>62</v>
      </c>
      <c r="Q10">
        <v>39173801980</v>
      </c>
      <c r="X10" s="3" t="s">
        <v>62</v>
      </c>
      <c r="Y10">
        <v>7759941380</v>
      </c>
      <c r="AF10" s="3" t="s">
        <v>62</v>
      </c>
      <c r="AG10">
        <v>1605137720</v>
      </c>
    </row>
    <row r="11" spans="2:33" x14ac:dyDescent="0.4">
      <c r="B11" t="s">
        <v>22</v>
      </c>
      <c r="C11">
        <v>7916312320</v>
      </c>
      <c r="D11">
        <v>58426061120</v>
      </c>
      <c r="E11">
        <v>11093237020</v>
      </c>
      <c r="F11">
        <v>1659288660</v>
      </c>
      <c r="H11" s="3" t="s">
        <v>63</v>
      </c>
      <c r="I11">
        <v>7916312320</v>
      </c>
      <c r="P11" s="3" t="s">
        <v>63</v>
      </c>
      <c r="Q11">
        <v>58426061120</v>
      </c>
      <c r="X11" s="3" t="s">
        <v>63</v>
      </c>
      <c r="Y11">
        <v>11093237020</v>
      </c>
      <c r="AF11" s="3" t="s">
        <v>63</v>
      </c>
      <c r="AG11">
        <v>1659288660</v>
      </c>
    </row>
    <row r="12" spans="2:33" x14ac:dyDescent="0.4">
      <c r="B12" t="s">
        <v>24</v>
      </c>
      <c r="C12" s="2">
        <f>SUM(C4,C5,C6,C7,C8,C9,C10,C11)</f>
        <v>67226424200</v>
      </c>
      <c r="D12" s="2">
        <f>SUM(D4,D5,D6,D7,D8,D9,D10,D11)</f>
        <v>370187482980</v>
      </c>
      <c r="E12" s="2">
        <f>SUM(E4,E5,E6,E7,E8,E9,E10,E11)</f>
        <v>64896175560</v>
      </c>
      <c r="F12" s="2">
        <f>SUM(F4,F5,F6,F7,F8,F9,F10,F11)</f>
        <v>12531061290</v>
      </c>
    </row>
    <row r="15" spans="2:33" x14ac:dyDescent="0.4">
      <c r="C15" t="s">
        <v>26</v>
      </c>
      <c r="D15" t="s">
        <v>27</v>
      </c>
      <c r="E15" t="s">
        <v>28</v>
      </c>
      <c r="F15" t="s">
        <v>29</v>
      </c>
      <c r="I15" t="s">
        <v>26</v>
      </c>
      <c r="P15" t="s">
        <v>27</v>
      </c>
      <c r="X15" t="s">
        <v>28</v>
      </c>
      <c r="AF15" t="s">
        <v>29</v>
      </c>
    </row>
    <row r="16" spans="2:33" x14ac:dyDescent="0.4">
      <c r="B16" t="s">
        <v>14</v>
      </c>
      <c r="C16">
        <v>87145267868</v>
      </c>
      <c r="D16">
        <v>18057241560</v>
      </c>
      <c r="E16">
        <v>638616210</v>
      </c>
      <c r="F16">
        <v>5380560840</v>
      </c>
      <c r="H16" t="s">
        <v>64</v>
      </c>
      <c r="I16">
        <f t="shared" ref="I16:I23" si="0">SUM(C4,C17,C30,C43)</f>
        <v>25308069741</v>
      </c>
      <c r="O16" t="s">
        <v>64</v>
      </c>
      <c r="P16">
        <f>SUM(D4,D17,D30,D43)</f>
        <v>43759968114</v>
      </c>
      <c r="W16" t="s">
        <v>64</v>
      </c>
      <c r="X16">
        <f>SUM(E4,E17)</f>
        <v>6779918950</v>
      </c>
      <c r="AE16" t="s">
        <v>64</v>
      </c>
      <c r="AF16">
        <f>SUM(F4,F17)</f>
        <v>1846805938</v>
      </c>
    </row>
    <row r="17" spans="2:32" x14ac:dyDescent="0.4">
      <c r="B17" t="s">
        <v>38</v>
      </c>
      <c r="C17">
        <v>11053660892</v>
      </c>
      <c r="D17">
        <v>2229574394</v>
      </c>
      <c r="E17">
        <v>85001100</v>
      </c>
      <c r="F17">
        <v>418763088</v>
      </c>
      <c r="H17" t="s">
        <v>65</v>
      </c>
      <c r="I17">
        <f t="shared" si="0"/>
        <v>24472814679</v>
      </c>
      <c r="O17" t="s">
        <v>65</v>
      </c>
      <c r="P17">
        <f t="shared" ref="P17:P23" si="1">SUM(D5,D18,D31,D44)</f>
        <v>47095341937</v>
      </c>
      <c r="W17" t="s">
        <v>65</v>
      </c>
      <c r="X17">
        <f t="shared" ref="X17:X23" si="2">SUM(E5,E18)</f>
        <v>7125210060</v>
      </c>
      <c r="AE17" t="s">
        <v>65</v>
      </c>
      <c r="AF17">
        <f t="shared" ref="AF17:AF22" si="3">SUM(F5,F18)</f>
        <v>1852600721</v>
      </c>
    </row>
    <row r="18" spans="2:32" x14ac:dyDescent="0.4">
      <c r="B18" t="s">
        <v>39</v>
      </c>
      <c r="C18">
        <v>11354419781</v>
      </c>
      <c r="D18">
        <v>2342657617</v>
      </c>
      <c r="E18">
        <v>77619300</v>
      </c>
      <c r="F18">
        <v>449355301</v>
      </c>
      <c r="H18" t="s">
        <v>66</v>
      </c>
      <c r="I18">
        <f t="shared" si="0"/>
        <v>26988832778</v>
      </c>
      <c r="O18" t="s">
        <v>66</v>
      </c>
      <c r="P18">
        <f t="shared" si="1"/>
        <v>39787880055</v>
      </c>
      <c r="W18" t="s">
        <v>66</v>
      </c>
      <c r="X18">
        <f t="shared" si="2"/>
        <v>6073975770</v>
      </c>
      <c r="AE18" t="s">
        <v>66</v>
      </c>
      <c r="AF18">
        <f t="shared" si="3"/>
        <v>2099026054</v>
      </c>
    </row>
    <row r="19" spans="2:32" x14ac:dyDescent="0.4">
      <c r="B19" t="s">
        <v>40</v>
      </c>
      <c r="C19">
        <v>11728346934</v>
      </c>
      <c r="D19">
        <v>2183823945</v>
      </c>
      <c r="E19">
        <v>55750900</v>
      </c>
      <c r="F19">
        <v>524218994</v>
      </c>
      <c r="H19" t="s">
        <v>67</v>
      </c>
      <c r="I19">
        <f t="shared" si="0"/>
        <v>24192762145</v>
      </c>
      <c r="O19" t="s">
        <v>67</v>
      </c>
      <c r="P19">
        <f t="shared" si="1"/>
        <v>60407564560</v>
      </c>
      <c r="W19" t="s">
        <v>67</v>
      </c>
      <c r="X19">
        <f t="shared" si="2"/>
        <v>9268151280</v>
      </c>
      <c r="AE19" t="s">
        <v>67</v>
      </c>
      <c r="AF19">
        <f t="shared" si="3"/>
        <v>2542917799</v>
      </c>
    </row>
    <row r="20" spans="2:32" x14ac:dyDescent="0.4">
      <c r="B20" t="s">
        <v>41</v>
      </c>
      <c r="C20">
        <v>10354921146</v>
      </c>
      <c r="D20">
        <v>2582273830</v>
      </c>
      <c r="E20">
        <v>86762790</v>
      </c>
      <c r="F20">
        <v>843785079</v>
      </c>
      <c r="H20" t="s">
        <v>68</v>
      </c>
      <c r="I20">
        <f t="shared" si="0"/>
        <v>26954011768</v>
      </c>
      <c r="O20" t="s">
        <v>68</v>
      </c>
      <c r="P20">
        <f t="shared" si="1"/>
        <v>46754170456</v>
      </c>
      <c r="W20" t="s">
        <v>68</v>
      </c>
      <c r="X20">
        <f t="shared" si="2"/>
        <v>8303356560</v>
      </c>
      <c r="AE20" t="s">
        <v>68</v>
      </c>
      <c r="AF20">
        <f t="shared" si="3"/>
        <v>2442937171</v>
      </c>
    </row>
    <row r="21" spans="2:32" x14ac:dyDescent="0.4">
      <c r="B21" t="s">
        <v>42</v>
      </c>
      <c r="C21">
        <v>10972541948</v>
      </c>
      <c r="D21">
        <v>2114416837</v>
      </c>
      <c r="E21">
        <v>85002570</v>
      </c>
      <c r="F21">
        <v>814843151</v>
      </c>
      <c r="H21" t="s">
        <v>69</v>
      </c>
      <c r="I21">
        <f t="shared" si="0"/>
        <v>24608100307</v>
      </c>
      <c r="O21" t="s">
        <v>69</v>
      </c>
      <c r="P21">
        <f t="shared" si="1"/>
        <v>48930381356</v>
      </c>
      <c r="W21" t="s">
        <v>69</v>
      </c>
      <c r="X21">
        <f t="shared" si="2"/>
        <v>8964810500</v>
      </c>
      <c r="AE21" t="s">
        <v>69</v>
      </c>
      <c r="AF21">
        <f t="shared" si="3"/>
        <v>2331382027</v>
      </c>
    </row>
    <row r="22" spans="2:32" x14ac:dyDescent="0.4">
      <c r="B22" t="s">
        <v>43</v>
      </c>
      <c r="C22">
        <v>10396265878</v>
      </c>
      <c r="D22">
        <v>2275909285</v>
      </c>
      <c r="E22">
        <v>82289300</v>
      </c>
      <c r="F22">
        <v>798069187</v>
      </c>
      <c r="H22" t="s">
        <v>70</v>
      </c>
      <c r="I22">
        <f t="shared" si="0"/>
        <v>27957611802</v>
      </c>
      <c r="O22" t="s">
        <v>70</v>
      </c>
      <c r="P22">
        <f t="shared" si="1"/>
        <v>41330063006</v>
      </c>
      <c r="W22" t="s">
        <v>70</v>
      </c>
      <c r="X22">
        <f t="shared" si="2"/>
        <v>7833109530</v>
      </c>
      <c r="AE22" t="s">
        <v>70</v>
      </c>
      <c r="AF22">
        <f t="shared" si="3"/>
        <v>2415766662</v>
      </c>
    </row>
    <row r="23" spans="2:32" x14ac:dyDescent="0.4">
      <c r="B23" t="s">
        <v>44</v>
      </c>
      <c r="C23">
        <v>11579062868</v>
      </c>
      <c r="D23">
        <v>2083938202</v>
      </c>
      <c r="E23">
        <v>73168150</v>
      </c>
      <c r="F23">
        <v>810628942</v>
      </c>
      <c r="H23" t="s">
        <v>71</v>
      </c>
      <c r="I23">
        <f t="shared" si="0"/>
        <v>24295645633</v>
      </c>
      <c r="O23" t="s">
        <v>71</v>
      </c>
      <c r="P23">
        <f t="shared" si="1"/>
        <v>60729524704</v>
      </c>
      <c r="W23" t="s">
        <v>71</v>
      </c>
      <c r="X23">
        <f t="shared" si="2"/>
        <v>11186259120</v>
      </c>
      <c r="AE23" t="s">
        <v>71</v>
      </c>
      <c r="AF23">
        <f>SUM(F11,F24)</f>
        <v>2380185758</v>
      </c>
    </row>
    <row r="24" spans="2:32" x14ac:dyDescent="0.4">
      <c r="B24" t="s">
        <v>45</v>
      </c>
      <c r="C24">
        <v>9706048421</v>
      </c>
      <c r="D24">
        <v>2244647450</v>
      </c>
      <c r="E24">
        <v>93022100</v>
      </c>
      <c r="F24">
        <v>720897098</v>
      </c>
    </row>
    <row r="25" spans="2:32" x14ac:dyDescent="0.4">
      <c r="B25" t="s">
        <v>24</v>
      </c>
      <c r="C25">
        <f>SUM(C17,C18,C19,C20,C21,C22,C23,C24)</f>
        <v>87145267868</v>
      </c>
      <c r="D25">
        <f>SUM(D17,D18,D19,D20,D21,D22,D23,D24)</f>
        <v>18057241560</v>
      </c>
      <c r="E25">
        <f>SUM(E17,E18,E19,E20,E21,E22,E23,E24)</f>
        <v>638616210</v>
      </c>
      <c r="F25">
        <f>SUM(F17,F18,F19,F20,F21,F22,F23,F24)</f>
        <v>5380560840</v>
      </c>
    </row>
    <row r="28" spans="2:32" x14ac:dyDescent="0.4">
      <c r="C28" t="s">
        <v>26</v>
      </c>
      <c r="D28" t="s">
        <v>27</v>
      </c>
    </row>
    <row r="29" spans="2:32" x14ac:dyDescent="0.4">
      <c r="B29" t="s">
        <v>46</v>
      </c>
      <c r="C29">
        <v>49527915811</v>
      </c>
      <c r="D29">
        <v>533055078</v>
      </c>
      <c r="I29" t="s">
        <v>72</v>
      </c>
    </row>
    <row r="30" spans="2:32" x14ac:dyDescent="0.4">
      <c r="B30" t="s">
        <v>30</v>
      </c>
      <c r="C30">
        <v>5775086089</v>
      </c>
      <c r="D30">
        <v>67330510</v>
      </c>
    </row>
    <row r="31" spans="2:32" x14ac:dyDescent="0.4">
      <c r="B31" t="s">
        <v>31</v>
      </c>
      <c r="C31">
        <v>5616805908</v>
      </c>
      <c r="D31">
        <v>46649240</v>
      </c>
    </row>
    <row r="32" spans="2:32" x14ac:dyDescent="0.4">
      <c r="B32" t="s">
        <v>32</v>
      </c>
      <c r="C32">
        <v>6145127675</v>
      </c>
      <c r="D32">
        <v>81468120</v>
      </c>
    </row>
    <row r="33" spans="2:4" x14ac:dyDescent="0.4">
      <c r="B33" t="s">
        <v>33</v>
      </c>
      <c r="C33">
        <v>5998365914</v>
      </c>
      <c r="D33">
        <v>80159730</v>
      </c>
    </row>
    <row r="34" spans="2:4" x14ac:dyDescent="0.4">
      <c r="B34" t="s">
        <v>34</v>
      </c>
      <c r="C34">
        <v>6457366430</v>
      </c>
      <c r="D34">
        <v>65089339</v>
      </c>
    </row>
    <row r="35" spans="2:4" x14ac:dyDescent="0.4">
      <c r="B35" t="s">
        <v>35</v>
      </c>
      <c r="C35">
        <v>6174504259</v>
      </c>
      <c r="D35">
        <v>65989791</v>
      </c>
    </row>
    <row r="36" spans="2:4" x14ac:dyDescent="0.4">
      <c r="B36" t="s">
        <v>36</v>
      </c>
      <c r="C36">
        <v>6845585034</v>
      </c>
      <c r="D36">
        <v>70535514</v>
      </c>
    </row>
    <row r="37" spans="2:4" x14ac:dyDescent="0.4">
      <c r="B37" t="s">
        <v>37</v>
      </c>
      <c r="C37">
        <v>6515074502</v>
      </c>
      <c r="D37">
        <v>55832834</v>
      </c>
    </row>
    <row r="38" spans="2:4" x14ac:dyDescent="0.4">
      <c r="B38" t="s">
        <v>24</v>
      </c>
      <c r="C38">
        <f>SUM(C30:C37)</f>
        <v>49527915811</v>
      </c>
      <c r="D38">
        <f>SUM(D30:D37)</f>
        <v>533055078</v>
      </c>
    </row>
    <row r="41" spans="2:4" x14ac:dyDescent="0.4">
      <c r="C41" t="s">
        <v>26</v>
      </c>
      <c r="D41" t="s">
        <v>27</v>
      </c>
    </row>
    <row r="42" spans="2:4" x14ac:dyDescent="0.4">
      <c r="B42" t="s">
        <v>47</v>
      </c>
      <c r="C42">
        <v>878240974</v>
      </c>
      <c r="D42">
        <v>17114570</v>
      </c>
    </row>
    <row r="43" spans="2:4" x14ac:dyDescent="0.4">
      <c r="B43" t="s">
        <v>48</v>
      </c>
      <c r="C43">
        <v>45202740</v>
      </c>
      <c r="D43">
        <v>829300</v>
      </c>
    </row>
    <row r="44" spans="2:4" x14ac:dyDescent="0.4">
      <c r="B44" t="s">
        <v>49</v>
      </c>
      <c r="C44">
        <v>61454440</v>
      </c>
      <c r="D44">
        <v>1552530</v>
      </c>
    </row>
    <row r="45" spans="2:4" x14ac:dyDescent="0.4">
      <c r="B45" t="s">
        <v>50</v>
      </c>
      <c r="C45">
        <v>80315109</v>
      </c>
      <c r="D45">
        <v>2553450</v>
      </c>
    </row>
    <row r="46" spans="2:4" x14ac:dyDescent="0.4">
      <c r="B46" t="s">
        <v>51</v>
      </c>
      <c r="C46">
        <v>117774345</v>
      </c>
      <c r="D46">
        <v>2520190</v>
      </c>
    </row>
    <row r="47" spans="2:4" x14ac:dyDescent="0.4">
      <c r="B47" t="s">
        <v>52</v>
      </c>
      <c r="C47">
        <v>132501880</v>
      </c>
      <c r="D47">
        <v>2635450</v>
      </c>
    </row>
    <row r="48" spans="2:4" x14ac:dyDescent="0.4">
      <c r="B48" t="s">
        <v>53</v>
      </c>
      <c r="C48">
        <v>138273570</v>
      </c>
      <c r="D48">
        <v>2253040</v>
      </c>
    </row>
    <row r="49" spans="2:4" x14ac:dyDescent="0.4">
      <c r="B49" t="s">
        <v>54</v>
      </c>
      <c r="C49">
        <v>144508500</v>
      </c>
      <c r="D49">
        <v>1787310</v>
      </c>
    </row>
    <row r="50" spans="2:4" x14ac:dyDescent="0.4">
      <c r="B50" t="s">
        <v>55</v>
      </c>
      <c r="C50">
        <v>158210390</v>
      </c>
      <c r="D50">
        <v>2983300</v>
      </c>
    </row>
    <row r="51" spans="2:4" x14ac:dyDescent="0.4">
      <c r="B51" t="s">
        <v>24</v>
      </c>
      <c r="C51">
        <f>SUM(C43:C50)</f>
        <v>878240974</v>
      </c>
      <c r="D51">
        <f>SUM(D43:D50)</f>
        <v>17114570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D255-E22F-48D3-B6D4-A7C14FF1D753}">
  <dimension ref="B1:AF52"/>
  <sheetViews>
    <sheetView topLeftCell="D1" zoomScale="55" zoomScaleNormal="55" workbookViewId="0">
      <selection activeCell="H30" sqref="H30"/>
    </sheetView>
  </sheetViews>
  <sheetFormatPr defaultRowHeight="17.399999999999999" x14ac:dyDescent="0.4"/>
  <cols>
    <col min="2" max="2" width="9.796875" bestFit="1" customWidth="1"/>
    <col min="3" max="4" width="16.5" bestFit="1" customWidth="1"/>
    <col min="5" max="6" width="15.3984375" bestFit="1" customWidth="1"/>
    <col min="11" max="11" width="13.19921875" bestFit="1" customWidth="1"/>
    <col min="12" max="12" width="14.5" bestFit="1" customWidth="1"/>
    <col min="13" max="14" width="13.19921875" bestFit="1" customWidth="1"/>
    <col min="16" max="16" width="13" bestFit="1" customWidth="1"/>
    <col min="17" max="17" width="6.09765625" bestFit="1" customWidth="1"/>
    <col min="18" max="20" width="14.5" bestFit="1" customWidth="1"/>
    <col min="21" max="21" width="13.19921875" bestFit="1" customWidth="1"/>
    <col min="24" max="24" width="11.796875" bestFit="1" customWidth="1"/>
    <col min="25" max="25" width="13.19921875" bestFit="1" customWidth="1"/>
    <col min="32" max="32" width="11.796875" bestFit="1" customWidth="1"/>
  </cols>
  <sheetData>
    <row r="1" spans="2:32" x14ac:dyDescent="0.4">
      <c r="C1" t="s">
        <v>23</v>
      </c>
    </row>
    <row r="2" spans="2:32" x14ac:dyDescent="0.4">
      <c r="C2" t="s">
        <v>26</v>
      </c>
      <c r="D2" t="s">
        <v>27</v>
      </c>
      <c r="E2" t="s">
        <v>28</v>
      </c>
      <c r="F2" t="s">
        <v>29</v>
      </c>
      <c r="K2" t="s">
        <v>26</v>
      </c>
      <c r="L2" t="s">
        <v>27</v>
      </c>
      <c r="M2" t="s">
        <v>28</v>
      </c>
      <c r="N2" t="s">
        <v>29</v>
      </c>
      <c r="R2" t="s">
        <v>26</v>
      </c>
      <c r="S2" t="s">
        <v>27</v>
      </c>
      <c r="T2" t="s">
        <v>28</v>
      </c>
      <c r="U2" t="s">
        <v>29</v>
      </c>
    </row>
    <row r="3" spans="2:32" x14ac:dyDescent="0.4">
      <c r="B3" t="s">
        <v>25</v>
      </c>
      <c r="C3" s="1">
        <v>67226424200</v>
      </c>
      <c r="D3" s="1">
        <v>370187482980</v>
      </c>
      <c r="E3" s="1">
        <v>64896175560</v>
      </c>
      <c r="F3" s="1">
        <v>12531061290</v>
      </c>
      <c r="J3" t="s">
        <v>25</v>
      </c>
      <c r="K3" s="1"/>
      <c r="L3" s="1"/>
      <c r="M3" s="1"/>
      <c r="N3" s="1"/>
      <c r="Q3" t="s">
        <v>64</v>
      </c>
      <c r="R3">
        <f>SUM(C4,C17,C30,C43)</f>
        <v>25308069741</v>
      </c>
      <c r="S3">
        <v>43759968114</v>
      </c>
      <c r="T3">
        <v>6779918950</v>
      </c>
      <c r="U3">
        <v>1846805938</v>
      </c>
      <c r="Z3" t="s">
        <v>2</v>
      </c>
      <c r="AA3" t="s">
        <v>3</v>
      </c>
      <c r="AB3" t="s">
        <v>4</v>
      </c>
      <c r="AC3" t="s">
        <v>5</v>
      </c>
    </row>
    <row r="4" spans="2:32" x14ac:dyDescent="0.4">
      <c r="B4" t="s">
        <v>15</v>
      </c>
      <c r="C4">
        <v>8434120020</v>
      </c>
      <c r="D4">
        <v>41462233910</v>
      </c>
      <c r="E4">
        <v>6694917850</v>
      </c>
      <c r="F4">
        <v>1428042850</v>
      </c>
      <c r="H4" s="3"/>
      <c r="J4" t="s">
        <v>15</v>
      </c>
      <c r="K4">
        <f>C4/$Z$4</f>
        <v>8299640760.1764555</v>
      </c>
      <c r="L4">
        <f>D4/$Z$4</f>
        <v>40801132275.96759</v>
      </c>
      <c r="M4">
        <f>E4/$Z$4</f>
        <v>6588169594.7092915</v>
      </c>
      <c r="N4">
        <f t="shared" ref="L4:N4" si="0">F4/$Z$4</f>
        <v>1405273178.1185338</v>
      </c>
      <c r="P4" s="3"/>
      <c r="Q4" t="s">
        <v>65</v>
      </c>
      <c r="R4">
        <f>SUM(C5,C18,C31,C44)</f>
        <v>24472814679</v>
      </c>
      <c r="S4">
        <v>47095341937</v>
      </c>
      <c r="T4">
        <v>7125210060</v>
      </c>
      <c r="U4">
        <v>1852600721</v>
      </c>
      <c r="X4" s="3"/>
      <c r="Y4" t="s">
        <v>1</v>
      </c>
      <c r="Z4">
        <v>1.01620302175834</v>
      </c>
      <c r="AA4">
        <v>0.97079247506418098</v>
      </c>
      <c r="AB4">
        <v>0.88510584571356399</v>
      </c>
      <c r="AC4">
        <v>1.1276040570683099</v>
      </c>
      <c r="AF4" s="3"/>
    </row>
    <row r="5" spans="2:32" x14ac:dyDescent="0.4">
      <c r="B5" t="s">
        <v>16</v>
      </c>
      <c r="C5">
        <v>7440134550</v>
      </c>
      <c r="D5">
        <v>44704482550</v>
      </c>
      <c r="E5">
        <v>7047590760</v>
      </c>
      <c r="F5">
        <v>1403245420</v>
      </c>
      <c r="H5" s="3"/>
      <c r="J5" t="s">
        <v>16</v>
      </c>
      <c r="K5">
        <f>C5/$AA$4</f>
        <v>7663980450.104043</v>
      </c>
      <c r="L5">
        <f t="shared" ref="L5:N5" si="1">D5/$AA$4</f>
        <v>46049473701.415436</v>
      </c>
      <c r="M5">
        <f t="shared" si="1"/>
        <v>7259626481.4826365</v>
      </c>
      <c r="N5">
        <f t="shared" si="1"/>
        <v>1445463841.1852427</v>
      </c>
      <c r="P5" s="3"/>
      <c r="Q5" t="s">
        <v>66</v>
      </c>
      <c r="R5">
        <f>SUM(C6,C19,C32,C45)</f>
        <v>26988832778</v>
      </c>
      <c r="S5">
        <v>39787880055</v>
      </c>
      <c r="T5">
        <v>6073975770</v>
      </c>
      <c r="U5">
        <v>2099026054</v>
      </c>
      <c r="X5" s="3"/>
      <c r="Y5" t="s">
        <v>6</v>
      </c>
      <c r="Z5">
        <v>0.98877071062333199</v>
      </c>
      <c r="AA5">
        <v>0.93253951438620297</v>
      </c>
      <c r="AB5">
        <v>0.88791897961777999</v>
      </c>
      <c r="AC5">
        <v>1.2103055214203999</v>
      </c>
      <c r="AF5" s="3"/>
    </row>
    <row r="6" spans="2:32" x14ac:dyDescent="0.4">
      <c r="B6" t="s">
        <v>17</v>
      </c>
      <c r="C6">
        <v>9035043060</v>
      </c>
      <c r="D6">
        <v>37520034540</v>
      </c>
      <c r="E6">
        <v>6018224870</v>
      </c>
      <c r="F6">
        <v>1574807060</v>
      </c>
      <c r="H6" s="3"/>
      <c r="J6" t="s">
        <v>17</v>
      </c>
      <c r="K6">
        <f>C6/$AB$4</f>
        <v>10207867345.759121</v>
      </c>
      <c r="L6">
        <f t="shared" ref="L6:N6" si="2">D6/$AB$4</f>
        <v>42390449370.212555</v>
      </c>
      <c r="M6">
        <f t="shared" si="2"/>
        <v>6799440879.466979</v>
      </c>
      <c r="N6">
        <f t="shared" si="2"/>
        <v>1779230210.2924259</v>
      </c>
      <c r="P6" s="3"/>
      <c r="Q6" t="s">
        <v>67</v>
      </c>
      <c r="R6">
        <f>SUM(C7,C20,C33,C46)</f>
        <v>24192762145</v>
      </c>
      <c r="S6">
        <v>60407564560</v>
      </c>
      <c r="T6">
        <v>9268151280</v>
      </c>
      <c r="U6">
        <v>2542917799</v>
      </c>
      <c r="X6" s="3"/>
      <c r="AF6" s="3"/>
    </row>
    <row r="7" spans="2:32" x14ac:dyDescent="0.4">
      <c r="B7" t="s">
        <v>18</v>
      </c>
      <c r="C7">
        <v>7721700740</v>
      </c>
      <c r="D7">
        <v>57742610810</v>
      </c>
      <c r="E7">
        <v>9181388490</v>
      </c>
      <c r="F7">
        <v>1699132720</v>
      </c>
      <c r="H7" s="3"/>
      <c r="J7" t="s">
        <v>18</v>
      </c>
      <c r="K7">
        <f>C7/$AC$4</f>
        <v>6847883077.0402431</v>
      </c>
      <c r="L7">
        <f t="shared" ref="L7:N7" si="3">D7/$AC$4</f>
        <v>51208232577.777939</v>
      </c>
      <c r="M7">
        <f t="shared" si="3"/>
        <v>8142386888.7727795</v>
      </c>
      <c r="N7">
        <f t="shared" si="3"/>
        <v>1506852258.4227161</v>
      </c>
      <c r="P7" s="3"/>
      <c r="Q7" t="s">
        <v>68</v>
      </c>
      <c r="R7">
        <f>SUM(C8,C21,C34,C47)</f>
        <v>26954011768</v>
      </c>
      <c r="S7">
        <v>46754170456</v>
      </c>
      <c r="T7">
        <v>8303356560</v>
      </c>
      <c r="U7">
        <v>2442937171</v>
      </c>
      <c r="X7" s="3"/>
      <c r="AF7" s="3"/>
    </row>
    <row r="8" spans="2:32" x14ac:dyDescent="0.4">
      <c r="B8" t="s">
        <v>19</v>
      </c>
      <c r="C8">
        <v>9391601510</v>
      </c>
      <c r="D8">
        <v>44572028830</v>
      </c>
      <c r="E8">
        <v>8218353990</v>
      </c>
      <c r="F8">
        <v>1628094020</v>
      </c>
      <c r="H8" s="3"/>
      <c r="J8" t="s">
        <v>19</v>
      </c>
      <c r="K8">
        <f>C8/$Z$5</f>
        <v>9498260222.6146355</v>
      </c>
      <c r="L8">
        <f t="shared" ref="L8:N8" si="4">D8/$Z$5</f>
        <v>45078225266.099663</v>
      </c>
      <c r="M8">
        <f t="shared" si="4"/>
        <v>8311688343.6191778</v>
      </c>
      <c r="N8">
        <f t="shared" si="4"/>
        <v>1646583988.0851967</v>
      </c>
      <c r="P8" s="3"/>
      <c r="Q8" t="s">
        <v>69</v>
      </c>
      <c r="R8">
        <f>SUM(C9,C22,C35,C48)</f>
        <v>24608100307</v>
      </c>
      <c r="S8">
        <v>48930381356</v>
      </c>
      <c r="T8">
        <v>8964810500</v>
      </c>
      <c r="U8">
        <v>2331382027</v>
      </c>
      <c r="X8" s="3"/>
      <c r="AF8" s="3"/>
    </row>
    <row r="9" spans="2:32" x14ac:dyDescent="0.4">
      <c r="B9" t="s">
        <v>20</v>
      </c>
      <c r="C9">
        <v>7899056600</v>
      </c>
      <c r="D9">
        <v>46586229240</v>
      </c>
      <c r="E9">
        <v>8882521200</v>
      </c>
      <c r="F9">
        <v>1533312840</v>
      </c>
      <c r="H9" s="3"/>
      <c r="J9" t="s">
        <v>20</v>
      </c>
      <c r="K9">
        <f>C9/$AA$5</f>
        <v>8470479243.1226416</v>
      </c>
      <c r="L9">
        <f t="shared" ref="L9:N9" si="5">D9/$AA$5</f>
        <v>49956305895.158806</v>
      </c>
      <c r="M9">
        <f t="shared" si="5"/>
        <v>9525088280.94697</v>
      </c>
      <c r="N9">
        <f t="shared" si="5"/>
        <v>1644233639.8036985</v>
      </c>
      <c r="P9" s="3"/>
      <c r="Q9" t="s">
        <v>70</v>
      </c>
      <c r="R9">
        <f>SUM(C10,C23,C36,C49)</f>
        <v>27957611802</v>
      </c>
      <c r="S9">
        <v>41330063006</v>
      </c>
      <c r="T9">
        <v>7833109530</v>
      </c>
      <c r="U9">
        <v>2415766662</v>
      </c>
      <c r="X9" s="3"/>
      <c r="AF9" s="3"/>
    </row>
    <row r="10" spans="2:32" x14ac:dyDescent="0.4">
      <c r="B10" t="s">
        <v>21</v>
      </c>
      <c r="C10">
        <v>9388455400</v>
      </c>
      <c r="D10">
        <v>39173801980</v>
      </c>
      <c r="E10">
        <v>7759941380</v>
      </c>
      <c r="F10">
        <v>1605137720</v>
      </c>
      <c r="H10" s="3"/>
      <c r="J10" t="s">
        <v>21</v>
      </c>
      <c r="K10">
        <f>C10/$AB$5</f>
        <v>10573549631.793457</v>
      </c>
      <c r="L10">
        <f t="shared" ref="L10:N10" si="6">D10/$AB$5</f>
        <v>44118667219.911255</v>
      </c>
      <c r="M10">
        <f t="shared" si="6"/>
        <v>8739470107.2167645</v>
      </c>
      <c r="N10">
        <f t="shared" si="6"/>
        <v>1807752460.3550644</v>
      </c>
      <c r="P10" s="3"/>
      <c r="Q10" t="s">
        <v>71</v>
      </c>
      <c r="R10">
        <f>SUM(C11,C24,C37,C50)</f>
        <v>24295645633</v>
      </c>
      <c r="S10">
        <v>60729524704</v>
      </c>
      <c r="T10">
        <v>11186259120</v>
      </c>
      <c r="U10">
        <v>2380185758</v>
      </c>
      <c r="X10" s="3"/>
      <c r="AF10" s="3"/>
    </row>
    <row r="11" spans="2:32" x14ac:dyDescent="0.4">
      <c r="B11" t="s">
        <v>22</v>
      </c>
      <c r="C11">
        <v>7916312320</v>
      </c>
      <c r="D11">
        <v>58426061120</v>
      </c>
      <c r="E11">
        <v>11093237020</v>
      </c>
      <c r="F11">
        <v>1659288660</v>
      </c>
      <c r="H11" s="3"/>
      <c r="J11" t="s">
        <v>22</v>
      </c>
      <c r="K11">
        <f>C11/$AC$5</f>
        <v>6540755354.6558323</v>
      </c>
      <c r="L11">
        <f t="shared" ref="L11:N11" si="7">D11/$AC$5</f>
        <v>48273811930.917969</v>
      </c>
      <c r="M11">
        <f t="shared" si="7"/>
        <v>9165650179.7836227</v>
      </c>
      <c r="N11">
        <f t="shared" si="7"/>
        <v>1370966777.0933399</v>
      </c>
      <c r="P11" s="3"/>
      <c r="X11" s="3"/>
      <c r="AF11" s="3"/>
    </row>
    <row r="12" spans="2:32" x14ac:dyDescent="0.4">
      <c r="B12" t="s">
        <v>24</v>
      </c>
      <c r="C12" s="2">
        <f>SUM(C4,C5,C6,C7,C8,C9,C10,C11)</f>
        <v>67226424200</v>
      </c>
      <c r="D12" s="2">
        <f>SUM(D4,D5,D6,D7,D8,D9,D10,D11)</f>
        <v>370187482980</v>
      </c>
      <c r="E12" s="2">
        <f>SUM(E4,E5,E6,E7,E8,E9,E10,E11)</f>
        <v>64896175560</v>
      </c>
      <c r="F12" s="2">
        <f>SUM(F4,F5,F6,F7,F8,F9,F10,F11)</f>
        <v>12531061290</v>
      </c>
    </row>
    <row r="13" spans="2:32" x14ac:dyDescent="0.4">
      <c r="R13" t="s">
        <v>26</v>
      </c>
      <c r="S13" t="s">
        <v>27</v>
      </c>
      <c r="T13" t="s">
        <v>28</v>
      </c>
      <c r="U13" t="s">
        <v>29</v>
      </c>
      <c r="Y13" t="s">
        <v>26</v>
      </c>
      <c r="Z13" t="s">
        <v>27</v>
      </c>
      <c r="AA13" t="s">
        <v>28</v>
      </c>
      <c r="AB13" t="s">
        <v>29</v>
      </c>
    </row>
    <row r="14" spans="2:32" x14ac:dyDescent="0.4">
      <c r="Q14" t="s">
        <v>64</v>
      </c>
      <c r="R14">
        <f>R3/$Z$4</f>
        <v>24904540922.550446</v>
      </c>
      <c r="S14">
        <f t="shared" ref="S14:U14" si="8">S3/$Z$4</f>
        <v>43062229866.510292</v>
      </c>
      <c r="T14">
        <f>T3/$Z$4</f>
        <v>6671815380.2265615</v>
      </c>
      <c r="U14">
        <f>U3/$Z$4</f>
        <v>1817359226.9037585</v>
      </c>
      <c r="X14" t="s">
        <v>0</v>
      </c>
      <c r="Y14">
        <f>SUM(R14:R21)</f>
        <v>207269912222.43787</v>
      </c>
      <c r="Z14">
        <f t="shared" ref="Z14:AB14" si="9">SUM(S14:S21)</f>
        <v>386578100493.76074</v>
      </c>
      <c r="AA14">
        <f t="shared" si="9"/>
        <v>65168525859.709396</v>
      </c>
      <c r="AB14">
        <f t="shared" si="9"/>
        <v>18010368460.184448</v>
      </c>
    </row>
    <row r="15" spans="2:32" x14ac:dyDescent="0.4">
      <c r="C15" t="s">
        <v>26</v>
      </c>
      <c r="D15" t="s">
        <v>27</v>
      </c>
      <c r="E15" t="s">
        <v>28</v>
      </c>
      <c r="F15" t="s">
        <v>29</v>
      </c>
      <c r="K15" t="s">
        <v>26</v>
      </c>
      <c r="L15" t="s">
        <v>27</v>
      </c>
      <c r="M15" t="s">
        <v>28</v>
      </c>
      <c r="N15" t="s">
        <v>29</v>
      </c>
      <c r="Q15" t="s">
        <v>65</v>
      </c>
      <c r="R15">
        <f>R4/$AA$4</f>
        <v>25209110399.606316</v>
      </c>
      <c r="S15">
        <f t="shared" ref="S15:U15" si="10">S4/$AA$4</f>
        <v>48512265130.491905</v>
      </c>
      <c r="T15">
        <f t="shared" si="10"/>
        <v>7339581056.7329941</v>
      </c>
      <c r="U15">
        <f t="shared" si="10"/>
        <v>1908338567.2901111</v>
      </c>
    </row>
    <row r="16" spans="2:32" x14ac:dyDescent="0.4">
      <c r="B16" t="s">
        <v>14</v>
      </c>
      <c r="C16">
        <v>87145267868</v>
      </c>
      <c r="D16">
        <v>18057241560</v>
      </c>
      <c r="E16">
        <v>638616210</v>
      </c>
      <c r="F16">
        <v>5380560840</v>
      </c>
      <c r="J16" t="s">
        <v>25</v>
      </c>
      <c r="K16" s="1"/>
      <c r="L16" s="1"/>
      <c r="M16" s="1"/>
      <c r="N16" s="1"/>
      <c r="Q16" t="s">
        <v>66</v>
      </c>
      <c r="R16">
        <f>R5/$AB$4</f>
        <v>30492209387.953888</v>
      </c>
      <c r="S16">
        <f t="shared" ref="S16:U16" si="11">S5/$AB$4</f>
        <v>44952680233.315353</v>
      </c>
      <c r="T16">
        <f t="shared" si="11"/>
        <v>6862428713.3740692</v>
      </c>
      <c r="U16">
        <f t="shared" si="11"/>
        <v>2371497221.6772389</v>
      </c>
    </row>
    <row r="17" spans="2:21" x14ac:dyDescent="0.4">
      <c r="B17" t="s">
        <v>38</v>
      </c>
      <c r="C17">
        <v>11053660892</v>
      </c>
      <c r="D17">
        <v>2229574394</v>
      </c>
      <c r="E17">
        <v>85001100</v>
      </c>
      <c r="F17">
        <v>418763088</v>
      </c>
      <c r="J17" t="s">
        <v>15</v>
      </c>
      <c r="K17">
        <f>C17/$Z$4</f>
        <v>10877413917.618359</v>
      </c>
      <c r="L17">
        <f>D17/$Z$4</f>
        <v>2194024566.2152815</v>
      </c>
      <c r="M17">
        <f>E17/$Z$4</f>
        <v>83645785.517270237</v>
      </c>
      <c r="N17">
        <f t="shared" ref="N17" si="12">F17/$Z$4</f>
        <v>412086048.78522468</v>
      </c>
      <c r="Q17" t="s">
        <v>67</v>
      </c>
      <c r="R17">
        <f>R6/$AC$4</f>
        <v>21455015165.429127</v>
      </c>
      <c r="S17">
        <f t="shared" ref="S17:U17" si="13">S6/$AC$4</f>
        <v>53571609805.178741</v>
      </c>
      <c r="T17">
        <f t="shared" si="13"/>
        <v>8219331264.2883997</v>
      </c>
      <c r="U17">
        <f t="shared" si="13"/>
        <v>2255151338.8586102</v>
      </c>
    </row>
    <row r="18" spans="2:21" x14ac:dyDescent="0.4">
      <c r="B18" t="s">
        <v>39</v>
      </c>
      <c r="C18">
        <v>11354419781</v>
      </c>
      <c r="D18">
        <v>2342657617</v>
      </c>
      <c r="E18">
        <v>77619300</v>
      </c>
      <c r="F18">
        <v>449355301</v>
      </c>
      <c r="J18" t="s">
        <v>16</v>
      </c>
      <c r="K18">
        <f>C18/$AA$4</f>
        <v>11696031925.102568</v>
      </c>
      <c r="L18">
        <f t="shared" ref="L18" si="14">D18/$AA$4</f>
        <v>2413139447.589066</v>
      </c>
      <c r="M18">
        <f t="shared" ref="M18" si="15">E18/$AA$4</f>
        <v>79954575.250357643</v>
      </c>
      <c r="N18">
        <f t="shared" ref="N18" si="16">F18/$AA$4</f>
        <v>462874726.10486835</v>
      </c>
      <c r="Q18" t="s">
        <v>68</v>
      </c>
      <c r="R18">
        <f>R7/$Z$5</f>
        <v>27260123584.17038</v>
      </c>
      <c r="S18">
        <f t="shared" ref="S18:U18" si="17">S7/$Z$5</f>
        <v>47285149078.218201</v>
      </c>
      <c r="T18">
        <f t="shared" si="17"/>
        <v>8397656272.3682137</v>
      </c>
      <c r="U18">
        <f t="shared" si="17"/>
        <v>2470681164.7565341</v>
      </c>
    </row>
    <row r="19" spans="2:21" x14ac:dyDescent="0.4">
      <c r="B19" t="s">
        <v>40</v>
      </c>
      <c r="C19">
        <v>11728346934</v>
      </c>
      <c r="D19">
        <v>2183823945</v>
      </c>
      <c r="E19">
        <v>55750900</v>
      </c>
      <c r="F19">
        <v>524218994</v>
      </c>
      <c r="J19" t="s">
        <v>17</v>
      </c>
      <c r="K19">
        <f>C19/$AB$4</f>
        <v>13250784627.39642</v>
      </c>
      <c r="L19">
        <f t="shared" ref="L19" si="18">D19/$AB$4</f>
        <v>2467302589.3749709</v>
      </c>
      <c r="M19">
        <f t="shared" ref="M19" si="19">E19/$AB$4</f>
        <v>62987833.907089554</v>
      </c>
      <c r="N19">
        <f t="shared" ref="N19" si="20">F19/$AB$4</f>
        <v>592267011.38481307</v>
      </c>
      <c r="Q19" t="s">
        <v>69</v>
      </c>
      <c r="R19">
        <f>R8/$AA$5</f>
        <v>26388265513.013718</v>
      </c>
      <c r="S19">
        <f t="shared" ref="S19:U19" si="21">S8/$AA$5</f>
        <v>52470035426.011894</v>
      </c>
      <c r="T19">
        <f t="shared" si="21"/>
        <v>9613330439.8373222</v>
      </c>
      <c r="U19">
        <f t="shared" si="21"/>
        <v>2500035645.7115006</v>
      </c>
    </row>
    <row r="20" spans="2:21" x14ac:dyDescent="0.4">
      <c r="B20" t="s">
        <v>41</v>
      </c>
      <c r="C20">
        <v>10354921146</v>
      </c>
      <c r="D20">
        <v>2582273830</v>
      </c>
      <c r="E20">
        <v>86762790</v>
      </c>
      <c r="F20">
        <v>843785079</v>
      </c>
      <c r="J20" t="s">
        <v>18</v>
      </c>
      <c r="K20">
        <f>C20/$AC$4</f>
        <v>9183118028.9667072</v>
      </c>
      <c r="L20">
        <f t="shared" ref="L20" si="22">D20/$AC$4</f>
        <v>2290053688.4495854</v>
      </c>
      <c r="M20">
        <f t="shared" ref="M20" si="23">E20/$AC$4</f>
        <v>76944375.515619427</v>
      </c>
      <c r="N20">
        <f t="shared" ref="N20" si="24">F20/$AC$4</f>
        <v>748299080.43589437</v>
      </c>
      <c r="Q20" t="s">
        <v>70</v>
      </c>
      <c r="R20">
        <f>R9/$AB$5</f>
        <v>31486669891.925091</v>
      </c>
      <c r="S20">
        <f t="shared" ref="S20:U20" si="25">S9/$AB$5</f>
        <v>46547110665.199699</v>
      </c>
      <c r="T20">
        <f t="shared" si="25"/>
        <v>8821874191.0122223</v>
      </c>
      <c r="U20">
        <f t="shared" si="25"/>
        <v>2720706187.6748128</v>
      </c>
    </row>
    <row r="21" spans="2:21" x14ac:dyDescent="0.4">
      <c r="B21" t="s">
        <v>42</v>
      </c>
      <c r="C21">
        <v>10972541948</v>
      </c>
      <c r="D21">
        <v>2114416837</v>
      </c>
      <c r="E21">
        <v>85002570</v>
      </c>
      <c r="F21">
        <v>814843151</v>
      </c>
      <c r="J21" t="s">
        <v>19</v>
      </c>
      <c r="K21">
        <f>C21/$Z$5</f>
        <v>11097155114.033251</v>
      </c>
      <c r="L21">
        <f t="shared" ref="L21" si="26">D21/$Z$5</f>
        <v>2138429884.9902706</v>
      </c>
      <c r="M21">
        <f t="shared" ref="M21" si="27">E21/$Z$5</f>
        <v>85967928.749035701</v>
      </c>
      <c r="N21">
        <f t="shared" ref="N21" si="28">F21/$Z$5</f>
        <v>824097176.6713376</v>
      </c>
      <c r="Q21" t="s">
        <v>71</v>
      </c>
      <c r="R21">
        <f>R10/$AC$5</f>
        <v>20073977357.788902</v>
      </c>
      <c r="S21">
        <f t="shared" ref="S21:U21" si="29">S10/$AC$5</f>
        <v>50177020288.834641</v>
      </c>
      <c r="T21">
        <f t="shared" si="29"/>
        <v>9242508541.8696117</v>
      </c>
      <c r="U21">
        <f t="shared" si="29"/>
        <v>1966599107.3118818</v>
      </c>
    </row>
    <row r="22" spans="2:21" x14ac:dyDescent="0.4">
      <c r="B22" t="s">
        <v>43</v>
      </c>
      <c r="C22">
        <v>10396265878</v>
      </c>
      <c r="D22">
        <v>2275909285</v>
      </c>
      <c r="E22">
        <v>82289300</v>
      </c>
      <c r="F22">
        <v>798069187</v>
      </c>
      <c r="J22" t="s">
        <v>20</v>
      </c>
      <c r="K22">
        <f>C22/$AA$5</f>
        <v>11148338185.80097</v>
      </c>
      <c r="L22">
        <f t="shared" ref="L22" si="30">D22/$AA$5</f>
        <v>2440549971.223474</v>
      </c>
      <c r="M22">
        <f t="shared" ref="M22" si="31">E22/$AA$5</f>
        <v>88242158.890353054</v>
      </c>
      <c r="N22">
        <f t="shared" ref="N22" si="32">F22/$AA$5</f>
        <v>855802005.90780187</v>
      </c>
    </row>
    <row r="23" spans="2:21" x14ac:dyDescent="0.4">
      <c r="B23" t="s">
        <v>44</v>
      </c>
      <c r="C23">
        <v>11579062868</v>
      </c>
      <c r="D23">
        <v>2083938202</v>
      </c>
      <c r="E23">
        <v>73168150</v>
      </c>
      <c r="F23">
        <v>810628942</v>
      </c>
      <c r="J23" t="s">
        <v>21</v>
      </c>
      <c r="K23">
        <f>C23/$AB$5</f>
        <v>13040675032.067011</v>
      </c>
      <c r="L23">
        <f t="shared" ref="L23" si="33">D23/$AB$5</f>
        <v>2346991392.0491562</v>
      </c>
      <c r="M23">
        <f t="shared" ref="M23" si="34">E23/$AB$5</f>
        <v>82404083.795456752</v>
      </c>
      <c r="N23">
        <f t="shared" ref="N23" si="35">F23/$AB$5</f>
        <v>912953727.3197484</v>
      </c>
    </row>
    <row r="24" spans="2:21" x14ac:dyDescent="0.4">
      <c r="B24" t="s">
        <v>45</v>
      </c>
      <c r="C24">
        <v>9706048421</v>
      </c>
      <c r="D24">
        <v>2244647450</v>
      </c>
      <c r="E24">
        <v>93022100</v>
      </c>
      <c r="F24">
        <v>720897098</v>
      </c>
      <c r="J24" t="s">
        <v>22</v>
      </c>
      <c r="K24">
        <f>C24/$AC$5</f>
        <v>8019502719.948843</v>
      </c>
      <c r="L24">
        <f t="shared" ref="L24" si="36">D24/$AC$5</f>
        <v>1854612253.0827661</v>
      </c>
      <c r="M24">
        <f t="shared" ref="M24" si="37">E24/$AC$5</f>
        <v>76858362.085988328</v>
      </c>
      <c r="N24">
        <f>F24/$AC$5</f>
        <v>595632330.21854174</v>
      </c>
    </row>
    <row r="25" spans="2:21" x14ac:dyDescent="0.4">
      <c r="B25" t="s">
        <v>24</v>
      </c>
      <c r="C25">
        <f>SUM(C17,C18,C19,C20,C21,C22,C23,C24)</f>
        <v>87145267868</v>
      </c>
      <c r="D25">
        <f>SUM(D17,D18,D19,D20,D21,D22,D23,D24)</f>
        <v>18057241560</v>
      </c>
      <c r="E25">
        <f>SUM(E17,E18,E19,E20,E21,E22,E23,E24)</f>
        <v>638616210</v>
      </c>
      <c r="F25">
        <f>SUM(F17,F18,F19,F20,F21,F22,F23,F24)</f>
        <v>5380560840</v>
      </c>
    </row>
    <row r="28" spans="2:21" x14ac:dyDescent="0.4">
      <c r="C28" t="s">
        <v>26</v>
      </c>
      <c r="D28" t="s">
        <v>27</v>
      </c>
      <c r="K28" t="s">
        <v>26</v>
      </c>
      <c r="L28" t="s">
        <v>27</v>
      </c>
    </row>
    <row r="29" spans="2:21" x14ac:dyDescent="0.4">
      <c r="B29" t="s">
        <v>46</v>
      </c>
      <c r="C29">
        <v>49527915811</v>
      </c>
      <c r="D29">
        <v>533055078</v>
      </c>
      <c r="J29" t="s">
        <v>25</v>
      </c>
      <c r="K29" s="1"/>
      <c r="L29" s="1"/>
      <c r="M29" s="1"/>
      <c r="N29" s="1"/>
    </row>
    <row r="30" spans="2:21" x14ac:dyDescent="0.4">
      <c r="B30" t="s">
        <v>30</v>
      </c>
      <c r="C30">
        <v>5775086089</v>
      </c>
      <c r="D30">
        <v>67330510</v>
      </c>
      <c r="J30" t="s">
        <v>15</v>
      </c>
      <c r="K30">
        <f>C30/$Z$4</f>
        <v>5683004247.5246201</v>
      </c>
      <c r="L30">
        <f>D30/$Z$4</f>
        <v>66256947.24219355</v>
      </c>
    </row>
    <row r="31" spans="2:21" x14ac:dyDescent="0.4">
      <c r="B31" t="s">
        <v>31</v>
      </c>
      <c r="C31">
        <v>5616805908</v>
      </c>
      <c r="D31">
        <v>46649240</v>
      </c>
      <c r="J31" t="s">
        <v>16</v>
      </c>
      <c r="K31">
        <f>C31/$AA$4</f>
        <v>5785794649.4987631</v>
      </c>
      <c r="L31">
        <f t="shared" ref="L31" si="38">D31/$AA$4</f>
        <v>48052741.649976149</v>
      </c>
    </row>
    <row r="32" spans="2:21" x14ac:dyDescent="0.4">
      <c r="B32" t="s">
        <v>32</v>
      </c>
      <c r="C32">
        <v>6145127675</v>
      </c>
      <c r="D32">
        <v>81468120</v>
      </c>
      <c r="J32" t="s">
        <v>17</v>
      </c>
      <c r="K32">
        <f>C32/$AB$4</f>
        <v>6942816731.7614498</v>
      </c>
      <c r="L32">
        <f t="shared" ref="L32" si="39">D32/$AB$4</f>
        <v>92043364.524749205</v>
      </c>
    </row>
    <row r="33" spans="2:12" x14ac:dyDescent="0.4">
      <c r="B33" t="s">
        <v>33</v>
      </c>
      <c r="C33">
        <v>5998365914</v>
      </c>
      <c r="D33">
        <v>80159730</v>
      </c>
      <c r="J33" t="s">
        <v>18</v>
      </c>
      <c r="K33">
        <f>C33/$AC$4</f>
        <v>5319567516.9840412</v>
      </c>
      <c r="L33">
        <f t="shared" ref="L33" si="40">D33/$AC$4</f>
        <v>71088543.445302576</v>
      </c>
    </row>
    <row r="34" spans="2:12" x14ac:dyDescent="0.4">
      <c r="B34" t="s">
        <v>34</v>
      </c>
      <c r="C34">
        <v>6457366430</v>
      </c>
      <c r="D34">
        <v>65089339</v>
      </c>
      <c r="J34" t="s">
        <v>19</v>
      </c>
      <c r="K34">
        <f>C34/$Z$5</f>
        <v>6530701567.7367754</v>
      </c>
      <c r="L34">
        <f t="shared" ref="L34" si="41">D34/$Z$5</f>
        <v>65828546.801277071</v>
      </c>
    </row>
    <row r="35" spans="2:12" x14ac:dyDescent="0.4">
      <c r="B35" t="s">
        <v>35</v>
      </c>
      <c r="C35">
        <v>6174504259</v>
      </c>
      <c r="D35">
        <v>65989791</v>
      </c>
      <c r="J35" t="s">
        <v>20</v>
      </c>
      <c r="K35">
        <f>C35/$AA$5</f>
        <v>6621171718.4596252</v>
      </c>
      <c r="L35">
        <f t="shared" ref="L35" si="42">D35/$AA$5</f>
        <v>70763533.32162492</v>
      </c>
    </row>
    <row r="36" spans="2:12" x14ac:dyDescent="0.4">
      <c r="B36" t="s">
        <v>36</v>
      </c>
      <c r="C36">
        <v>6845585034</v>
      </c>
      <c r="D36">
        <v>70535514</v>
      </c>
      <c r="J36" t="s">
        <v>21</v>
      </c>
      <c r="K36">
        <f>C36/$AB$5</f>
        <v>7709695581.6248007</v>
      </c>
      <c r="L36">
        <f t="shared" ref="L36" si="43">D36/$AB$5</f>
        <v>79439133.095638096</v>
      </c>
    </row>
    <row r="37" spans="2:12" x14ac:dyDescent="0.4">
      <c r="B37" t="s">
        <v>37</v>
      </c>
      <c r="C37">
        <v>6515074502</v>
      </c>
      <c r="D37">
        <v>55832834</v>
      </c>
      <c r="J37" t="s">
        <v>22</v>
      </c>
      <c r="K37">
        <f>C37/$AC$5</f>
        <v>5382999901.0117607</v>
      </c>
      <c r="L37">
        <f t="shared" ref="L37" si="44">D37/$AC$5</f>
        <v>46131190.027519055</v>
      </c>
    </row>
    <row r="38" spans="2:12" x14ac:dyDescent="0.4">
      <c r="B38" t="s">
        <v>24</v>
      </c>
      <c r="C38">
        <f>SUM(C30:C37)</f>
        <v>49527915811</v>
      </c>
      <c r="D38">
        <f>SUM(D30:D37)</f>
        <v>533055078</v>
      </c>
    </row>
    <row r="41" spans="2:12" x14ac:dyDescent="0.4">
      <c r="C41" t="s">
        <v>26</v>
      </c>
      <c r="D41" t="s">
        <v>27</v>
      </c>
      <c r="K41" t="s">
        <v>26</v>
      </c>
      <c r="L41" t="s">
        <v>27</v>
      </c>
    </row>
    <row r="42" spans="2:12" x14ac:dyDescent="0.4">
      <c r="B42" t="s">
        <v>47</v>
      </c>
      <c r="C42">
        <v>878240974</v>
      </c>
      <c r="D42">
        <v>17114570</v>
      </c>
      <c r="J42" t="s">
        <v>87</v>
      </c>
      <c r="K42" s="1"/>
      <c r="L42" s="1"/>
    </row>
    <row r="43" spans="2:12" x14ac:dyDescent="0.4">
      <c r="B43" t="s">
        <v>48</v>
      </c>
      <c r="C43">
        <v>45202740</v>
      </c>
      <c r="D43">
        <v>829300</v>
      </c>
      <c r="J43" t="s">
        <v>48</v>
      </c>
      <c r="K43">
        <f>C43/$Z$4</f>
        <v>44481997.231011502</v>
      </c>
      <c r="L43">
        <f>D43/$Z$4</f>
        <v>816077.08523151116</v>
      </c>
    </row>
    <row r="44" spans="2:12" x14ac:dyDescent="0.4">
      <c r="B44" t="s">
        <v>49</v>
      </c>
      <c r="C44">
        <v>61454440</v>
      </c>
      <c r="D44">
        <v>1552530</v>
      </c>
      <c r="J44" t="s">
        <v>49</v>
      </c>
      <c r="K44">
        <f>C44/$AA$4</f>
        <v>63303374.900940724</v>
      </c>
      <c r="L44">
        <f t="shared" ref="L44" si="45">D44/$AA$4</f>
        <v>1599239.8374300946</v>
      </c>
    </row>
    <row r="45" spans="2:12" x14ac:dyDescent="0.4">
      <c r="B45" t="s">
        <v>50</v>
      </c>
      <c r="C45">
        <v>80315109</v>
      </c>
      <c r="D45">
        <v>2553450</v>
      </c>
      <c r="J45" t="s">
        <v>50</v>
      </c>
      <c r="K45">
        <f>C45/$AB$4</f>
        <v>90740683.036897942</v>
      </c>
      <c r="L45">
        <f t="shared" ref="L45" si="46">D45/$AB$4</f>
        <v>2884909.2030811668</v>
      </c>
    </row>
    <row r="46" spans="2:12" x14ac:dyDescent="0.4">
      <c r="B46" t="s">
        <v>51</v>
      </c>
      <c r="C46">
        <v>117774345</v>
      </c>
      <c r="D46">
        <v>2520190</v>
      </c>
      <c r="J46" t="s">
        <v>51</v>
      </c>
      <c r="K46">
        <f>C46/$AC$4</f>
        <v>104446542.4381364</v>
      </c>
      <c r="L46">
        <f t="shared" ref="L46" si="47">D46/$AC$4</f>
        <v>2234995.5059157149</v>
      </c>
    </row>
    <row r="47" spans="2:12" x14ac:dyDescent="0.4">
      <c r="B47" t="s">
        <v>52</v>
      </c>
      <c r="C47">
        <v>132501880</v>
      </c>
      <c r="D47">
        <v>2635450</v>
      </c>
      <c r="J47" t="s">
        <v>52</v>
      </c>
      <c r="K47">
        <f>C47/$Z$5</f>
        <v>134006679.78572033</v>
      </c>
      <c r="L47">
        <f t="shared" ref="L47" si="48">D47/$Z$5</f>
        <v>2665380.3269906561</v>
      </c>
    </row>
    <row r="48" spans="2:12" x14ac:dyDescent="0.4">
      <c r="B48" t="s">
        <v>53</v>
      </c>
      <c r="C48">
        <v>138273570</v>
      </c>
      <c r="D48">
        <v>2253040</v>
      </c>
      <c r="J48" t="s">
        <v>53</v>
      </c>
      <c r="K48">
        <f>C48/$AA$5</f>
        <v>148276365.63048118</v>
      </c>
      <c r="L48">
        <f t="shared" ref="L48" si="49">D48/$AA$5</f>
        <v>2416026.307992911</v>
      </c>
    </row>
    <row r="49" spans="2:18" x14ac:dyDescent="0.4">
      <c r="B49" t="s">
        <v>54</v>
      </c>
      <c r="C49">
        <v>144508500</v>
      </c>
      <c r="D49">
        <v>1787310</v>
      </c>
      <c r="J49" t="s">
        <v>54</v>
      </c>
      <c r="K49">
        <f>C49/$AB$5</f>
        <v>162749646.43982065</v>
      </c>
      <c r="L49">
        <f t="shared" ref="L49" si="50">D49/$AB$5</f>
        <v>2012920.1436479918</v>
      </c>
    </row>
    <row r="50" spans="2:18" x14ac:dyDescent="0.4">
      <c r="B50" t="s">
        <v>55</v>
      </c>
      <c r="C50">
        <v>158210390</v>
      </c>
      <c r="D50">
        <v>2983300</v>
      </c>
      <c r="J50" t="s">
        <v>55</v>
      </c>
      <c r="K50">
        <f>C50/$AC$5</f>
        <v>130719382.17246683</v>
      </c>
      <c r="L50">
        <f t="shared" ref="L50" si="51">D50/$AC$5</f>
        <v>2464914.8063861057</v>
      </c>
    </row>
    <row r="51" spans="2:18" x14ac:dyDescent="0.4">
      <c r="B51" t="s">
        <v>24</v>
      </c>
      <c r="C51">
        <f>SUM(C43:C50)</f>
        <v>878240974</v>
      </c>
      <c r="D51">
        <f>SUM(D43:D50)</f>
        <v>17114570</v>
      </c>
    </row>
    <row r="52" spans="2:18" x14ac:dyDescent="0.4">
      <c r="R52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CD36-3B6F-40B2-B22A-046C60896000}">
  <dimension ref="B2:F13"/>
  <sheetViews>
    <sheetView topLeftCell="B1" zoomScale="85" zoomScaleNormal="85" workbookViewId="0">
      <selection activeCell="B3" sqref="B3:B10"/>
    </sheetView>
  </sheetViews>
  <sheetFormatPr defaultRowHeight="17.399999999999999" x14ac:dyDescent="0.4"/>
  <cols>
    <col min="3" max="3" width="12.59765625" bestFit="1" customWidth="1"/>
    <col min="4" max="4" width="12.796875" bestFit="1" customWidth="1"/>
    <col min="5" max="6" width="12.59765625" bestFit="1" customWidth="1"/>
  </cols>
  <sheetData>
    <row r="2" spans="2:6" x14ac:dyDescent="0.4">
      <c r="C2" t="s">
        <v>74</v>
      </c>
      <c r="D2" t="s">
        <v>75</v>
      </c>
      <c r="E2" t="s">
        <v>76</v>
      </c>
      <c r="F2" t="s">
        <v>77</v>
      </c>
    </row>
    <row r="3" spans="2:6" x14ac:dyDescent="0.4">
      <c r="B3" t="s">
        <v>79</v>
      </c>
      <c r="C3">
        <v>8299640760.1764555</v>
      </c>
      <c r="D3">
        <v>40801132275.96759</v>
      </c>
      <c r="E3">
        <v>6588169594.7092915</v>
      </c>
      <c r="F3">
        <v>1405273178.1185338</v>
      </c>
    </row>
    <row r="4" spans="2:6" x14ac:dyDescent="0.4">
      <c r="B4" t="s">
        <v>80</v>
      </c>
      <c r="C4">
        <v>7663980450.104043</v>
      </c>
      <c r="D4">
        <v>46049473701.415436</v>
      </c>
      <c r="E4">
        <v>7259626481.4826365</v>
      </c>
      <c r="F4">
        <v>1445463841.1852427</v>
      </c>
    </row>
    <row r="5" spans="2:6" x14ac:dyDescent="0.4">
      <c r="B5" t="s">
        <v>81</v>
      </c>
      <c r="C5">
        <v>10207867345.759121</v>
      </c>
      <c r="D5">
        <v>42390449370.212555</v>
      </c>
      <c r="E5">
        <v>6799440879.466979</v>
      </c>
      <c r="F5">
        <v>1779230210.2924259</v>
      </c>
    </row>
    <row r="6" spans="2:6" x14ac:dyDescent="0.4">
      <c r="B6" t="s">
        <v>82</v>
      </c>
      <c r="C6">
        <v>6847883077.0402431</v>
      </c>
      <c r="D6">
        <v>51208232577.777939</v>
      </c>
      <c r="E6">
        <v>8142386888.7727795</v>
      </c>
      <c r="F6">
        <v>1506852258.4227161</v>
      </c>
    </row>
    <row r="7" spans="2:6" x14ac:dyDescent="0.4">
      <c r="B7" t="s">
        <v>83</v>
      </c>
      <c r="C7">
        <v>9498260222.6146355</v>
      </c>
      <c r="D7">
        <v>45078225266.099663</v>
      </c>
      <c r="E7">
        <v>8311688343.6191778</v>
      </c>
      <c r="F7">
        <v>1646583988.0851967</v>
      </c>
    </row>
    <row r="8" spans="2:6" x14ac:dyDescent="0.4">
      <c r="B8" t="s">
        <v>20</v>
      </c>
      <c r="C8">
        <v>8470479243.1226416</v>
      </c>
      <c r="D8">
        <v>49956305895.158806</v>
      </c>
      <c r="E8">
        <v>9525088280.94697</v>
      </c>
      <c r="F8">
        <v>1644233639.8036985</v>
      </c>
    </row>
    <row r="9" spans="2:6" x14ac:dyDescent="0.4">
      <c r="B9" t="s">
        <v>21</v>
      </c>
      <c r="C9">
        <v>10573549631.793457</v>
      </c>
      <c r="D9">
        <v>44118667219.911255</v>
      </c>
      <c r="E9">
        <v>8739470107.2167645</v>
      </c>
      <c r="F9">
        <v>1807752460.3550644</v>
      </c>
    </row>
    <row r="10" spans="2:6" x14ac:dyDescent="0.4">
      <c r="B10" t="s">
        <v>22</v>
      </c>
      <c r="C10">
        <v>6540755354.6558323</v>
      </c>
      <c r="D10">
        <v>48273811930.917969</v>
      </c>
      <c r="E10">
        <v>9165650179.7836227</v>
      </c>
      <c r="F10">
        <v>1370966777.0933399</v>
      </c>
    </row>
    <row r="13" spans="2:6" x14ac:dyDescent="0.4">
      <c r="B13" t="s">
        <v>78</v>
      </c>
      <c r="C13">
        <f>SUM(C3:C10)</f>
        <v>68102416085.266434</v>
      </c>
      <c r="D13">
        <f>SUM(D3:D10)</f>
        <v>367876298237.46124</v>
      </c>
      <c r="E13">
        <f>SUM(E3:E10)</f>
        <v>64531520755.998222</v>
      </c>
      <c r="F13">
        <f>SUM(F3:F10)</f>
        <v>12606356353.356218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2539-5E84-4273-905B-8AE8443E58C9}">
  <dimension ref="B3:F13"/>
  <sheetViews>
    <sheetView topLeftCell="A10" zoomScale="70" zoomScaleNormal="70" workbookViewId="0">
      <selection activeCell="V25" sqref="V25"/>
    </sheetView>
  </sheetViews>
  <sheetFormatPr defaultRowHeight="17.399999999999999" x14ac:dyDescent="0.4"/>
  <cols>
    <col min="3" max="3" width="12.59765625" bestFit="1" customWidth="1"/>
    <col min="7" max="7" width="12.796875" bestFit="1" customWidth="1"/>
  </cols>
  <sheetData>
    <row r="3" spans="2:6" x14ac:dyDescent="0.4">
      <c r="C3" t="s">
        <v>74</v>
      </c>
      <c r="D3" t="s">
        <v>75</v>
      </c>
      <c r="E3" t="s">
        <v>76</v>
      </c>
      <c r="F3" t="s">
        <v>77</v>
      </c>
    </row>
    <row r="4" spans="2:6" x14ac:dyDescent="0.4">
      <c r="B4" t="s">
        <v>38</v>
      </c>
      <c r="C4">
        <v>10877413917.618359</v>
      </c>
      <c r="D4">
        <v>2194024566.2152815</v>
      </c>
      <c r="E4">
        <v>83645785.517270237</v>
      </c>
      <c r="F4">
        <v>412086048.78522468</v>
      </c>
    </row>
    <row r="5" spans="2:6" x14ac:dyDescent="0.4">
      <c r="B5" t="s">
        <v>39</v>
      </c>
      <c r="C5">
        <v>11696031925.102568</v>
      </c>
      <c r="D5">
        <v>2413139447.589066</v>
      </c>
      <c r="E5">
        <v>79954575.250357643</v>
      </c>
      <c r="F5">
        <v>462874726.10486835</v>
      </c>
    </row>
    <row r="6" spans="2:6" x14ac:dyDescent="0.4">
      <c r="B6" t="s">
        <v>40</v>
      </c>
      <c r="C6">
        <v>13250784627.39642</v>
      </c>
      <c r="D6">
        <v>2467302589.3749709</v>
      </c>
      <c r="E6">
        <v>62987833.907089554</v>
      </c>
      <c r="F6">
        <v>592267011.38481307</v>
      </c>
    </row>
    <row r="7" spans="2:6" x14ac:dyDescent="0.4">
      <c r="B7" t="s">
        <v>41</v>
      </c>
      <c r="C7">
        <v>9183118028.9667072</v>
      </c>
      <c r="D7">
        <v>2290053688.4495854</v>
      </c>
      <c r="E7">
        <v>76944375.515619427</v>
      </c>
      <c r="F7">
        <v>748299080.43589437</v>
      </c>
    </row>
    <row r="8" spans="2:6" x14ac:dyDescent="0.4">
      <c r="B8" t="s">
        <v>42</v>
      </c>
      <c r="C8">
        <v>11097155114.033251</v>
      </c>
      <c r="D8">
        <v>2138429884.9902706</v>
      </c>
      <c r="E8">
        <v>85967928.749035701</v>
      </c>
      <c r="F8">
        <v>824097176.6713376</v>
      </c>
    </row>
    <row r="9" spans="2:6" x14ac:dyDescent="0.4">
      <c r="B9" t="s">
        <v>43</v>
      </c>
      <c r="C9">
        <v>11148338185.80097</v>
      </c>
      <c r="D9">
        <v>2440549971.223474</v>
      </c>
      <c r="E9">
        <v>88242158.890353054</v>
      </c>
      <c r="F9">
        <v>855802005.90780187</v>
      </c>
    </row>
    <row r="10" spans="2:6" x14ac:dyDescent="0.4">
      <c r="B10" t="s">
        <v>44</v>
      </c>
      <c r="C10">
        <v>13040675032.067011</v>
      </c>
      <c r="D10">
        <v>2346991392.0491562</v>
      </c>
      <c r="E10">
        <v>82404083.795456752</v>
      </c>
      <c r="F10">
        <v>912953727.3197484</v>
      </c>
    </row>
    <row r="11" spans="2:6" x14ac:dyDescent="0.4">
      <c r="B11" t="s">
        <v>45</v>
      </c>
      <c r="C11">
        <v>8019502719.948843</v>
      </c>
      <c r="D11">
        <v>1854612253.0827661</v>
      </c>
      <c r="E11">
        <v>76858362.085988328</v>
      </c>
      <c r="F11">
        <v>595632330.21854174</v>
      </c>
    </row>
    <row r="12" spans="2:6" x14ac:dyDescent="0.4">
      <c r="C12" t="s">
        <v>74</v>
      </c>
      <c r="D12" t="s">
        <v>75</v>
      </c>
      <c r="E12" t="s">
        <v>76</v>
      </c>
      <c r="F12" t="s">
        <v>77</v>
      </c>
    </row>
    <row r="13" spans="2:6" x14ac:dyDescent="0.4">
      <c r="B13" t="s">
        <v>84</v>
      </c>
      <c r="C13">
        <f>SUM(C4:C11)</f>
        <v>88313019550.934113</v>
      </c>
      <c r="D13">
        <f t="shared" ref="D13:F13" si="0">SUM(D4:D11)</f>
        <v>18145103792.974571</v>
      </c>
      <c r="E13">
        <f t="shared" si="0"/>
        <v>637005103.71117067</v>
      </c>
      <c r="F13">
        <f t="shared" si="0"/>
        <v>5404012106.8282299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E0E4-73D6-4404-A41E-14D2295A2ADE}">
  <dimension ref="B3:D13"/>
  <sheetViews>
    <sheetView zoomScale="70" zoomScaleNormal="70" workbookViewId="0">
      <selection activeCell="O7" sqref="O7"/>
    </sheetView>
  </sheetViews>
  <sheetFormatPr defaultRowHeight="17.399999999999999" x14ac:dyDescent="0.4"/>
  <cols>
    <col min="3" max="3" width="12.59765625" bestFit="1" customWidth="1"/>
  </cols>
  <sheetData>
    <row r="3" spans="2:4" x14ac:dyDescent="0.4">
      <c r="C3" t="s">
        <v>74</v>
      </c>
      <c r="D3" t="s">
        <v>75</v>
      </c>
    </row>
    <row r="4" spans="2:4" x14ac:dyDescent="0.4">
      <c r="B4" t="s">
        <v>30</v>
      </c>
      <c r="C4">
        <v>5683004247.5246201</v>
      </c>
      <c r="D4">
        <v>66256947.24219355</v>
      </c>
    </row>
    <row r="5" spans="2:4" x14ac:dyDescent="0.4">
      <c r="B5" t="s">
        <v>31</v>
      </c>
      <c r="C5">
        <v>5785794649.4987631</v>
      </c>
      <c r="D5">
        <v>48052741.649976149</v>
      </c>
    </row>
    <row r="6" spans="2:4" x14ac:dyDescent="0.4">
      <c r="B6" t="s">
        <v>32</v>
      </c>
      <c r="C6">
        <v>6942816731.7614498</v>
      </c>
      <c r="D6">
        <v>92043364.524749205</v>
      </c>
    </row>
    <row r="7" spans="2:4" x14ac:dyDescent="0.4">
      <c r="B7" t="s">
        <v>33</v>
      </c>
      <c r="C7">
        <v>5319567516.9840412</v>
      </c>
      <c r="D7">
        <v>71088543.445302576</v>
      </c>
    </row>
    <row r="8" spans="2:4" x14ac:dyDescent="0.4">
      <c r="B8" t="s">
        <v>34</v>
      </c>
      <c r="C8">
        <v>6530701567.7367754</v>
      </c>
      <c r="D8">
        <v>65828546.801277071</v>
      </c>
    </row>
    <row r="9" spans="2:4" x14ac:dyDescent="0.4">
      <c r="B9" t="s">
        <v>35</v>
      </c>
      <c r="C9">
        <v>6621171718.4596252</v>
      </c>
      <c r="D9">
        <v>70763533.32162492</v>
      </c>
    </row>
    <row r="10" spans="2:4" x14ac:dyDescent="0.4">
      <c r="B10" t="s">
        <v>36</v>
      </c>
      <c r="C10">
        <v>7709695581.6248007</v>
      </c>
      <c r="D10">
        <v>79439133.095638096</v>
      </c>
    </row>
    <row r="11" spans="2:4" x14ac:dyDescent="0.4">
      <c r="B11" t="s">
        <v>37</v>
      </c>
      <c r="C11">
        <v>5382999901.0117607</v>
      </c>
      <c r="D11">
        <v>46131190.027519055</v>
      </c>
    </row>
    <row r="12" spans="2:4" x14ac:dyDescent="0.4">
      <c r="C12" t="s">
        <v>74</v>
      </c>
      <c r="D12" t="s">
        <v>75</v>
      </c>
    </row>
    <row r="13" spans="2:4" x14ac:dyDescent="0.4">
      <c r="B13" t="s">
        <v>85</v>
      </c>
      <c r="C13">
        <f>SUM(C4:C11)</f>
        <v>49975751914.601837</v>
      </c>
      <c r="D13">
        <f>SUM(D4:D11)</f>
        <v>539604000.10828066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2D80-0A0F-4968-8FB1-384F5344B840}">
  <dimension ref="B3:D13"/>
  <sheetViews>
    <sheetView topLeftCell="A7" zoomScale="85" zoomScaleNormal="85" workbookViewId="0">
      <selection activeCell="R11" sqref="R11"/>
    </sheetView>
  </sheetViews>
  <sheetFormatPr defaultRowHeight="17.399999999999999" x14ac:dyDescent="0.4"/>
  <cols>
    <col min="3" max="3" width="12.59765625" bestFit="1" customWidth="1"/>
  </cols>
  <sheetData>
    <row r="3" spans="2:4" x14ac:dyDescent="0.4">
      <c r="C3" t="s">
        <v>74</v>
      </c>
      <c r="D3" t="s">
        <v>75</v>
      </c>
    </row>
    <row r="4" spans="2:4" x14ac:dyDescent="0.4">
      <c r="B4" t="s">
        <v>88</v>
      </c>
      <c r="C4">
        <v>44481997.231011502</v>
      </c>
      <c r="D4">
        <v>816077.08523151116</v>
      </c>
    </row>
    <row r="5" spans="2:4" x14ac:dyDescent="0.4">
      <c r="B5" t="s">
        <v>49</v>
      </c>
      <c r="C5">
        <v>63303374.900940724</v>
      </c>
      <c r="D5">
        <v>1599239.8374300946</v>
      </c>
    </row>
    <row r="6" spans="2:4" x14ac:dyDescent="0.4">
      <c r="B6" t="s">
        <v>50</v>
      </c>
      <c r="C6">
        <v>90740683.036897942</v>
      </c>
      <c r="D6">
        <v>2884909.2030811668</v>
      </c>
    </row>
    <row r="7" spans="2:4" x14ac:dyDescent="0.4">
      <c r="B7" t="s">
        <v>51</v>
      </c>
      <c r="C7">
        <v>104446542.4381364</v>
      </c>
      <c r="D7">
        <v>2234995.5059157149</v>
      </c>
    </row>
    <row r="8" spans="2:4" x14ac:dyDescent="0.4">
      <c r="B8" t="s">
        <v>89</v>
      </c>
      <c r="C8">
        <v>134006679.78572033</v>
      </c>
      <c r="D8">
        <v>2665380.3269906561</v>
      </c>
    </row>
    <row r="9" spans="2:4" x14ac:dyDescent="0.4">
      <c r="B9" t="s">
        <v>53</v>
      </c>
      <c r="C9">
        <v>148276365.63048118</v>
      </c>
      <c r="D9">
        <v>2416026.307992911</v>
      </c>
    </row>
    <row r="10" spans="2:4" x14ac:dyDescent="0.4">
      <c r="B10" t="s">
        <v>54</v>
      </c>
      <c r="C10">
        <v>162749646.43982065</v>
      </c>
      <c r="D10">
        <v>2012920.1436479918</v>
      </c>
    </row>
    <row r="11" spans="2:4" x14ac:dyDescent="0.4">
      <c r="B11" t="s">
        <v>55</v>
      </c>
      <c r="C11">
        <v>130719382.17246683</v>
      </c>
      <c r="D11">
        <v>2464914.8063861057</v>
      </c>
    </row>
    <row r="12" spans="2:4" x14ac:dyDescent="0.4">
      <c r="C12" t="s">
        <v>74</v>
      </c>
      <c r="D12" t="s">
        <v>75</v>
      </c>
    </row>
    <row r="13" spans="2:4" x14ac:dyDescent="0.4">
      <c r="B13" t="s">
        <v>86</v>
      </c>
      <c r="C13">
        <f>SUM(C4:C11)</f>
        <v>878724671.63547564</v>
      </c>
      <c r="D13">
        <f>SUM(D4:D11)</f>
        <v>17094463.216676153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035C-96E2-4178-AF72-01A945048953}">
  <dimension ref="B2:F17"/>
  <sheetViews>
    <sheetView topLeftCell="A13" zoomScale="70" zoomScaleNormal="70" workbookViewId="0">
      <selection activeCell="X35" sqref="X35"/>
    </sheetView>
  </sheetViews>
  <sheetFormatPr defaultRowHeight="17.399999999999999" x14ac:dyDescent="0.4"/>
  <cols>
    <col min="3" max="3" width="11.5" bestFit="1" customWidth="1"/>
  </cols>
  <sheetData>
    <row r="2" spans="2:6" x14ac:dyDescent="0.4">
      <c r="B2" t="s">
        <v>90</v>
      </c>
    </row>
    <row r="4" spans="2:6" x14ac:dyDescent="0.4">
      <c r="C4" t="s">
        <v>91</v>
      </c>
      <c r="D4" t="s">
        <v>92</v>
      </c>
      <c r="E4" t="s">
        <v>93</v>
      </c>
      <c r="F4" t="s">
        <v>94</v>
      </c>
    </row>
    <row r="5" spans="2:6" x14ac:dyDescent="0.4">
      <c r="B5" t="s">
        <v>79</v>
      </c>
      <c r="C5">
        <v>670927981</v>
      </c>
      <c r="D5">
        <v>1425660877</v>
      </c>
      <c r="E5">
        <v>110322144</v>
      </c>
      <c r="F5">
        <v>5181513269</v>
      </c>
    </row>
    <row r="6" spans="2:6" x14ac:dyDescent="0.4">
      <c r="B6" t="s">
        <v>80</v>
      </c>
      <c r="C6">
        <v>563933186</v>
      </c>
      <c r="D6">
        <v>1592038110</v>
      </c>
      <c r="E6">
        <v>99447685</v>
      </c>
      <c r="F6">
        <v>4620663539</v>
      </c>
    </row>
    <row r="7" spans="2:6" x14ac:dyDescent="0.4">
      <c r="B7" t="s">
        <v>81</v>
      </c>
      <c r="C7">
        <v>750536986</v>
      </c>
      <c r="D7">
        <v>1672672623</v>
      </c>
      <c r="E7">
        <v>118987364</v>
      </c>
      <c r="F7">
        <v>6413664351</v>
      </c>
    </row>
    <row r="8" spans="2:6" x14ac:dyDescent="0.4">
      <c r="B8" t="s">
        <v>82</v>
      </c>
      <c r="C8">
        <v>702016690</v>
      </c>
      <c r="D8">
        <v>1512535466</v>
      </c>
      <c r="E8">
        <v>104257719</v>
      </c>
      <c r="F8">
        <v>3900614920</v>
      </c>
    </row>
    <row r="9" spans="2:6" x14ac:dyDescent="0.4">
      <c r="B9" t="s">
        <v>83</v>
      </c>
      <c r="C9">
        <v>702444630</v>
      </c>
      <c r="D9">
        <v>1629024835</v>
      </c>
      <c r="E9">
        <v>121576525</v>
      </c>
      <c r="F9">
        <v>5993183509</v>
      </c>
    </row>
    <row r="10" spans="2:6" x14ac:dyDescent="0.4">
      <c r="B10" t="s">
        <v>20</v>
      </c>
      <c r="C10">
        <v>739132463</v>
      </c>
      <c r="D10">
        <v>1852388425</v>
      </c>
      <c r="E10">
        <v>130503338</v>
      </c>
      <c r="F10">
        <v>4779493439</v>
      </c>
    </row>
    <row r="11" spans="2:6" x14ac:dyDescent="0.4">
      <c r="B11" t="s">
        <v>21</v>
      </c>
      <c r="C11">
        <v>856773408</v>
      </c>
      <c r="D11">
        <v>1743042037</v>
      </c>
      <c r="E11">
        <v>133062260</v>
      </c>
      <c r="F11">
        <v>6411286859</v>
      </c>
    </row>
    <row r="12" spans="2:6" x14ac:dyDescent="0.4">
      <c r="B12" t="s">
        <v>22</v>
      </c>
      <c r="C12">
        <v>774027489</v>
      </c>
      <c r="D12">
        <v>1539659709</v>
      </c>
      <c r="E12">
        <v>100144304</v>
      </c>
      <c r="F12">
        <v>3510003082</v>
      </c>
    </row>
    <row r="13" spans="2:6" x14ac:dyDescent="0.4">
      <c r="B13" t="s">
        <v>95</v>
      </c>
      <c r="C13">
        <f>SUM(C5:C12)</f>
        <v>5759792833</v>
      </c>
      <c r="D13">
        <f t="shared" ref="D13:F13" si="0">SUM(D5:D12)</f>
        <v>12967022082</v>
      </c>
      <c r="E13">
        <f t="shared" si="0"/>
        <v>918301339</v>
      </c>
      <c r="F13">
        <f t="shared" si="0"/>
        <v>40810422968</v>
      </c>
    </row>
    <row r="16" spans="2:6" x14ac:dyDescent="0.4">
      <c r="C16" t="s">
        <v>91</v>
      </c>
      <c r="D16" t="s">
        <v>92</v>
      </c>
      <c r="E16" t="s">
        <v>93</v>
      </c>
      <c r="F16" t="s">
        <v>94</v>
      </c>
    </row>
    <row r="17" spans="2:6" x14ac:dyDescent="0.4">
      <c r="B17" t="s">
        <v>0</v>
      </c>
      <c r="C17">
        <v>5759792833</v>
      </c>
      <c r="D17">
        <v>12967022082</v>
      </c>
      <c r="E17">
        <v>918301339</v>
      </c>
      <c r="F17">
        <v>40810422968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7E0B-911D-40A0-850C-6F87EEA8488C}">
  <dimension ref="B2:I19"/>
  <sheetViews>
    <sheetView topLeftCell="A7" zoomScale="55" zoomScaleNormal="55" workbookViewId="0">
      <selection activeCell="AL29" sqref="AL29"/>
    </sheetView>
  </sheetViews>
  <sheetFormatPr defaultRowHeight="17.399999999999999" x14ac:dyDescent="0.4"/>
  <cols>
    <col min="3" max="3" width="11.5" bestFit="1" customWidth="1"/>
  </cols>
  <sheetData>
    <row r="2" spans="2:9" x14ac:dyDescent="0.4">
      <c r="B2" t="s">
        <v>96</v>
      </c>
    </row>
    <row r="4" spans="2:9" x14ac:dyDescent="0.4">
      <c r="B4" t="s">
        <v>90</v>
      </c>
    </row>
    <row r="6" spans="2:9" x14ac:dyDescent="0.4">
      <c r="C6" t="s">
        <v>97</v>
      </c>
      <c r="D6" t="s">
        <v>91</v>
      </c>
      <c r="E6" t="s">
        <v>98</v>
      </c>
      <c r="F6" t="s">
        <v>92</v>
      </c>
      <c r="G6" t="s">
        <v>93</v>
      </c>
      <c r="H6" t="s">
        <v>94</v>
      </c>
      <c r="I6" t="s">
        <v>99</v>
      </c>
    </row>
    <row r="7" spans="2:9" x14ac:dyDescent="0.4">
      <c r="B7" t="s">
        <v>79</v>
      </c>
      <c r="C7">
        <v>825942120</v>
      </c>
      <c r="D7">
        <v>638980436</v>
      </c>
      <c r="E7">
        <v>26374080</v>
      </c>
      <c r="F7">
        <v>1399134483</v>
      </c>
      <c r="G7">
        <v>329852975</v>
      </c>
      <c r="H7">
        <v>7622849192</v>
      </c>
      <c r="I7">
        <v>30508096</v>
      </c>
    </row>
    <row r="8" spans="2:9" x14ac:dyDescent="0.4">
      <c r="B8" t="s">
        <v>80</v>
      </c>
      <c r="C8">
        <v>899715930</v>
      </c>
      <c r="D8">
        <v>578232977</v>
      </c>
      <c r="E8">
        <v>25266797</v>
      </c>
      <c r="F8">
        <v>1373965211</v>
      </c>
      <c r="G8">
        <v>303737937</v>
      </c>
      <c r="H8">
        <v>8473166177</v>
      </c>
      <c r="I8">
        <v>36380000</v>
      </c>
    </row>
    <row r="9" spans="2:9" x14ac:dyDescent="0.4">
      <c r="B9" t="s">
        <v>81</v>
      </c>
      <c r="C9">
        <v>1024063243</v>
      </c>
      <c r="D9">
        <v>698990122</v>
      </c>
      <c r="E9">
        <v>27636454</v>
      </c>
      <c r="F9">
        <v>1811359751</v>
      </c>
      <c r="G9">
        <v>380748541</v>
      </c>
      <c r="H9">
        <v>9267505575</v>
      </c>
      <c r="I9">
        <v>37778964</v>
      </c>
    </row>
    <row r="10" spans="2:9" x14ac:dyDescent="0.4">
      <c r="B10" t="s">
        <v>82</v>
      </c>
      <c r="C10">
        <v>735715900</v>
      </c>
      <c r="D10">
        <v>618927358</v>
      </c>
      <c r="E10">
        <v>34996588</v>
      </c>
      <c r="F10">
        <v>1164597227</v>
      </c>
      <c r="G10">
        <v>287838366</v>
      </c>
      <c r="H10">
        <v>6311117385</v>
      </c>
      <c r="I10">
        <v>19863949</v>
      </c>
    </row>
    <row r="11" spans="2:9" x14ac:dyDescent="0.4">
      <c r="B11" t="s">
        <v>83</v>
      </c>
      <c r="C11">
        <v>883883709</v>
      </c>
      <c r="D11">
        <v>620218391</v>
      </c>
      <c r="E11">
        <v>37427370</v>
      </c>
      <c r="F11">
        <v>1554728137</v>
      </c>
      <c r="G11">
        <v>294644603</v>
      </c>
      <c r="H11">
        <v>7662996349</v>
      </c>
      <c r="I11">
        <v>19149925</v>
      </c>
    </row>
    <row r="12" spans="2:9" x14ac:dyDescent="0.4">
      <c r="B12" t="s">
        <v>20</v>
      </c>
      <c r="C12">
        <v>902363819</v>
      </c>
      <c r="D12">
        <v>591731843</v>
      </c>
      <c r="E12">
        <v>33636626</v>
      </c>
      <c r="F12">
        <v>1438208125</v>
      </c>
      <c r="G12">
        <v>272561410</v>
      </c>
      <c r="H12">
        <v>7872790027</v>
      </c>
      <c r="I12">
        <v>23585527</v>
      </c>
    </row>
    <row r="13" spans="2:9" x14ac:dyDescent="0.4">
      <c r="B13" t="s">
        <v>21</v>
      </c>
      <c r="C13">
        <v>1023612141</v>
      </c>
      <c r="D13">
        <v>804122239</v>
      </c>
      <c r="E13">
        <v>36935298</v>
      </c>
      <c r="F13">
        <v>1714856959</v>
      </c>
      <c r="G13">
        <v>276111403</v>
      </c>
      <c r="H13">
        <v>9155815228</v>
      </c>
      <c r="I13">
        <v>25014456</v>
      </c>
    </row>
    <row r="14" spans="2:9" x14ac:dyDescent="0.4">
      <c r="B14" t="s">
        <v>22</v>
      </c>
      <c r="C14">
        <v>609780764</v>
      </c>
      <c r="D14">
        <v>510029857</v>
      </c>
      <c r="E14">
        <v>25207394</v>
      </c>
      <c r="F14">
        <v>1036265166</v>
      </c>
      <c r="G14">
        <v>273659942</v>
      </c>
      <c r="H14">
        <v>5546064630</v>
      </c>
      <c r="I14">
        <v>12398017</v>
      </c>
    </row>
    <row r="15" spans="2:9" x14ac:dyDescent="0.4">
      <c r="B15" t="s">
        <v>95</v>
      </c>
      <c r="C15">
        <f>SUM(C7:C14)</f>
        <v>6905077626</v>
      </c>
      <c r="D15">
        <f t="shared" ref="D15:I15" si="0">SUM(D7:D14)</f>
        <v>5061233223</v>
      </c>
      <c r="E15">
        <f t="shared" si="0"/>
        <v>247480607</v>
      </c>
      <c r="F15">
        <f t="shared" si="0"/>
        <v>11493115059</v>
      </c>
      <c r="G15">
        <f t="shared" si="0"/>
        <v>2419155177</v>
      </c>
      <c r="H15">
        <f t="shared" si="0"/>
        <v>61912304563</v>
      </c>
      <c r="I15">
        <f t="shared" si="0"/>
        <v>204678934</v>
      </c>
    </row>
    <row r="18" spans="2:9" x14ac:dyDescent="0.4">
      <c r="C18" t="s">
        <v>97</v>
      </c>
      <c r="D18" t="s">
        <v>91</v>
      </c>
      <c r="E18" t="s">
        <v>98</v>
      </c>
      <c r="F18" t="s">
        <v>92</v>
      </c>
      <c r="G18" t="s">
        <v>93</v>
      </c>
      <c r="H18" t="s">
        <v>94</v>
      </c>
      <c r="I18" t="s">
        <v>99</v>
      </c>
    </row>
    <row r="19" spans="2:9" x14ac:dyDescent="0.4">
      <c r="B19" t="s">
        <v>0</v>
      </c>
      <c r="C19">
        <v>6905077626</v>
      </c>
      <c r="D19">
        <v>5061233223</v>
      </c>
      <c r="E19">
        <v>247480607</v>
      </c>
      <c r="F19">
        <v>11493115059</v>
      </c>
      <c r="G19">
        <v>2419155177</v>
      </c>
      <c r="H19">
        <v>61912304563</v>
      </c>
      <c r="I19">
        <v>204678934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A87F-BE6F-4232-8C02-F015509A269D}">
  <dimension ref="B3:K18"/>
  <sheetViews>
    <sheetView topLeftCell="E28" zoomScale="70" zoomScaleNormal="70" workbookViewId="0">
      <selection activeCell="AE56" sqref="AE56"/>
    </sheetView>
  </sheetViews>
  <sheetFormatPr defaultRowHeight="17.399999999999999" x14ac:dyDescent="0.4"/>
  <cols>
    <col min="3" max="3" width="12.59765625" bestFit="1" customWidth="1"/>
  </cols>
  <sheetData>
    <row r="3" spans="2:11" x14ac:dyDescent="0.4">
      <c r="B3" t="s">
        <v>103</v>
      </c>
    </row>
    <row r="5" spans="2:11" x14ac:dyDescent="0.4">
      <c r="C5" t="s">
        <v>100</v>
      </c>
      <c r="D5" t="s">
        <v>97</v>
      </c>
      <c r="E5" t="s">
        <v>91</v>
      </c>
      <c r="F5" t="s">
        <v>101</v>
      </c>
      <c r="G5" t="s">
        <v>98</v>
      </c>
      <c r="H5" t="s">
        <v>92</v>
      </c>
      <c r="I5" t="s">
        <v>102</v>
      </c>
      <c r="J5" t="s">
        <v>93</v>
      </c>
      <c r="K5" t="s">
        <v>99</v>
      </c>
    </row>
    <row r="6" spans="2:11" x14ac:dyDescent="0.4">
      <c r="B6" t="s">
        <v>79</v>
      </c>
      <c r="C6">
        <v>4296015805</v>
      </c>
      <c r="D6">
        <v>35565248</v>
      </c>
      <c r="E6">
        <v>510124536</v>
      </c>
      <c r="F6">
        <v>3254071</v>
      </c>
      <c r="G6">
        <v>1274571</v>
      </c>
      <c r="H6">
        <v>753856873</v>
      </c>
      <c r="I6">
        <v>1094966</v>
      </c>
      <c r="J6">
        <v>35951154</v>
      </c>
      <c r="K6">
        <v>45806190</v>
      </c>
    </row>
    <row r="7" spans="2:11" x14ac:dyDescent="0.4">
      <c r="B7" t="s">
        <v>80</v>
      </c>
      <c r="C7">
        <v>4571967326</v>
      </c>
      <c r="D7">
        <v>34649349</v>
      </c>
      <c r="E7">
        <v>498437190</v>
      </c>
      <c r="F7">
        <v>2387054</v>
      </c>
      <c r="G7">
        <v>1215746</v>
      </c>
      <c r="H7">
        <v>577206374</v>
      </c>
      <c r="I7">
        <v>1229448</v>
      </c>
      <c r="J7">
        <v>50992385</v>
      </c>
      <c r="K7">
        <v>47716991</v>
      </c>
    </row>
    <row r="8" spans="2:11" x14ac:dyDescent="0.4">
      <c r="B8" t="s">
        <v>81</v>
      </c>
      <c r="C8">
        <v>5449645163</v>
      </c>
      <c r="D8">
        <v>37955130</v>
      </c>
      <c r="E8">
        <v>575715158</v>
      </c>
      <c r="F8">
        <v>4057205</v>
      </c>
      <c r="G8">
        <v>1690293</v>
      </c>
      <c r="H8">
        <v>770234640</v>
      </c>
      <c r="I8">
        <v>1835045</v>
      </c>
      <c r="J8">
        <v>54857179</v>
      </c>
      <c r="K8">
        <v>46842636</v>
      </c>
    </row>
    <row r="9" spans="2:11" x14ac:dyDescent="0.4">
      <c r="B9" t="s">
        <v>82</v>
      </c>
      <c r="C9">
        <v>4197002412</v>
      </c>
      <c r="D9">
        <v>34643476</v>
      </c>
      <c r="E9">
        <v>492615311</v>
      </c>
      <c r="F9">
        <v>2634278</v>
      </c>
      <c r="G9">
        <v>1445316</v>
      </c>
      <c r="H9">
        <v>489215905</v>
      </c>
      <c r="I9">
        <v>1411323</v>
      </c>
      <c r="J9">
        <v>50641637</v>
      </c>
      <c r="K9">
        <v>49966233</v>
      </c>
    </row>
    <row r="10" spans="2:11" x14ac:dyDescent="0.4">
      <c r="B10" t="s">
        <v>83</v>
      </c>
      <c r="C10">
        <v>4969865303</v>
      </c>
      <c r="D10">
        <v>40600242</v>
      </c>
      <c r="E10">
        <v>830846460</v>
      </c>
      <c r="F10">
        <v>2637774</v>
      </c>
      <c r="G10">
        <v>1389094</v>
      </c>
      <c r="H10">
        <v>607000719</v>
      </c>
      <c r="I10">
        <v>1514181</v>
      </c>
      <c r="J10">
        <v>42484191</v>
      </c>
      <c r="K10">
        <v>34344789</v>
      </c>
    </row>
    <row r="11" spans="2:11" x14ac:dyDescent="0.4">
      <c r="B11" t="s">
        <v>20</v>
      </c>
      <c r="C11">
        <v>5074132552</v>
      </c>
      <c r="D11">
        <v>38047856</v>
      </c>
      <c r="E11">
        <v>785122775</v>
      </c>
      <c r="F11">
        <v>3209366</v>
      </c>
      <c r="G11">
        <v>1339148</v>
      </c>
      <c r="H11">
        <v>622782847</v>
      </c>
      <c r="I11">
        <v>1547116</v>
      </c>
      <c r="J11">
        <v>47611659</v>
      </c>
      <c r="K11">
        <v>47385175</v>
      </c>
    </row>
    <row r="12" spans="2:11" x14ac:dyDescent="0.4">
      <c r="B12" t="s">
        <v>21</v>
      </c>
      <c r="C12">
        <v>5694632801</v>
      </c>
      <c r="D12">
        <v>35197935</v>
      </c>
      <c r="E12">
        <v>1102110173</v>
      </c>
      <c r="F12">
        <v>2887689</v>
      </c>
      <c r="G12">
        <v>1391918</v>
      </c>
      <c r="H12">
        <v>813280547</v>
      </c>
      <c r="I12">
        <v>2033909</v>
      </c>
      <c r="J12">
        <v>20453028</v>
      </c>
      <c r="K12">
        <v>37669800</v>
      </c>
    </row>
    <row r="13" spans="2:11" x14ac:dyDescent="0.4">
      <c r="B13" t="s">
        <v>22</v>
      </c>
      <c r="C13">
        <v>3740445572</v>
      </c>
      <c r="D13">
        <v>24886101</v>
      </c>
      <c r="E13">
        <v>795801484</v>
      </c>
      <c r="F13">
        <v>2877786</v>
      </c>
      <c r="G13">
        <v>950011</v>
      </c>
      <c r="H13">
        <v>751604530</v>
      </c>
      <c r="I13">
        <v>1117296</v>
      </c>
      <c r="J13">
        <v>30930435</v>
      </c>
      <c r="K13">
        <v>34344612</v>
      </c>
    </row>
    <row r="14" spans="2:11" x14ac:dyDescent="0.4">
      <c r="B14" t="s">
        <v>95</v>
      </c>
      <c r="C14">
        <f>SUM(C6:C13)</f>
        <v>37993706934</v>
      </c>
      <c r="D14">
        <f t="shared" ref="D14:K14" si="0">SUM(D6:D13)</f>
        <v>281545337</v>
      </c>
      <c r="E14">
        <f t="shared" si="0"/>
        <v>5590773087</v>
      </c>
      <c r="F14">
        <f t="shared" si="0"/>
        <v>23945223</v>
      </c>
      <c r="G14">
        <f t="shared" si="0"/>
        <v>10696097</v>
      </c>
      <c r="H14">
        <f t="shared" si="0"/>
        <v>5385182435</v>
      </c>
      <c r="I14">
        <f t="shared" si="0"/>
        <v>11783284</v>
      </c>
      <c r="J14">
        <f t="shared" si="0"/>
        <v>333921668</v>
      </c>
      <c r="K14">
        <f t="shared" si="0"/>
        <v>344076426</v>
      </c>
    </row>
    <row r="17" spans="2:11" x14ac:dyDescent="0.4">
      <c r="C17" t="s">
        <v>100</v>
      </c>
      <c r="D17" t="s">
        <v>97</v>
      </c>
      <c r="E17" t="s">
        <v>91</v>
      </c>
      <c r="F17" t="s">
        <v>101</v>
      </c>
      <c r="G17" t="s">
        <v>98</v>
      </c>
      <c r="H17" t="s">
        <v>92</v>
      </c>
      <c r="I17" t="s">
        <v>102</v>
      </c>
      <c r="J17" t="s">
        <v>93</v>
      </c>
      <c r="K17" t="s">
        <v>99</v>
      </c>
    </row>
    <row r="18" spans="2:11" x14ac:dyDescent="0.4">
      <c r="B18" t="s">
        <v>0</v>
      </c>
      <c r="C18">
        <v>37993706934</v>
      </c>
      <c r="D18">
        <v>281545337</v>
      </c>
      <c r="E18">
        <v>5590773087</v>
      </c>
      <c r="F18">
        <v>23945223</v>
      </c>
      <c r="G18">
        <v>10696097</v>
      </c>
      <c r="H18">
        <v>5385182435</v>
      </c>
      <c r="I18">
        <v>11783284</v>
      </c>
      <c r="J18">
        <v>333921668</v>
      </c>
      <c r="K18">
        <v>344076426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3788-485E-4FB8-9B50-AF2664B885E9}">
  <dimension ref="B3:F18"/>
  <sheetViews>
    <sheetView topLeftCell="A10" zoomScale="70" zoomScaleNormal="70" workbookViewId="0">
      <selection activeCell="Y23" sqref="Y23"/>
    </sheetView>
  </sheetViews>
  <sheetFormatPr defaultRowHeight="17.399999999999999" x14ac:dyDescent="0.4"/>
  <cols>
    <col min="3" max="3" width="10.3984375" bestFit="1" customWidth="1"/>
  </cols>
  <sheetData>
    <row r="3" spans="2:6" x14ac:dyDescent="0.4">
      <c r="B3" t="s">
        <v>104</v>
      </c>
    </row>
    <row r="5" spans="2:6" x14ac:dyDescent="0.4">
      <c r="C5" t="s">
        <v>97</v>
      </c>
      <c r="D5" t="s">
        <v>92</v>
      </c>
      <c r="E5" t="s">
        <v>93</v>
      </c>
      <c r="F5" t="s">
        <v>94</v>
      </c>
    </row>
    <row r="6" spans="2:6" x14ac:dyDescent="0.4">
      <c r="B6" t="s">
        <v>79</v>
      </c>
      <c r="C6">
        <v>23952044</v>
      </c>
      <c r="D6">
        <v>9497893</v>
      </c>
      <c r="E6">
        <v>145452</v>
      </c>
      <c r="F6">
        <v>10886356</v>
      </c>
    </row>
    <row r="7" spans="2:6" x14ac:dyDescent="0.4">
      <c r="B7" t="s">
        <v>80</v>
      </c>
      <c r="C7">
        <v>33462922</v>
      </c>
      <c r="D7">
        <v>17251219</v>
      </c>
      <c r="E7">
        <v>197706</v>
      </c>
      <c r="F7">
        <v>12390975</v>
      </c>
    </row>
    <row r="8" spans="2:6" x14ac:dyDescent="0.4">
      <c r="B8" t="s">
        <v>81</v>
      </c>
      <c r="C8">
        <v>48069847</v>
      </c>
      <c r="D8">
        <v>26037642</v>
      </c>
      <c r="E8">
        <v>346737</v>
      </c>
      <c r="F8">
        <v>16287091</v>
      </c>
    </row>
    <row r="9" spans="2:6" x14ac:dyDescent="0.4">
      <c r="B9" t="s">
        <v>82</v>
      </c>
      <c r="C9">
        <v>60599486</v>
      </c>
      <c r="D9">
        <v>24280460</v>
      </c>
      <c r="E9">
        <v>898634</v>
      </c>
      <c r="F9">
        <v>18668275</v>
      </c>
    </row>
    <row r="10" spans="2:6" x14ac:dyDescent="0.4">
      <c r="B10" t="s">
        <v>83</v>
      </c>
      <c r="C10">
        <v>77181928</v>
      </c>
      <c r="D10">
        <v>30740876</v>
      </c>
      <c r="E10">
        <v>470882</v>
      </c>
      <c r="F10">
        <v>25612352</v>
      </c>
    </row>
    <row r="11" spans="2:6" x14ac:dyDescent="0.4">
      <c r="B11" t="s">
        <v>20</v>
      </c>
      <c r="C11">
        <v>82079087</v>
      </c>
      <c r="D11">
        <v>39909086</v>
      </c>
      <c r="E11">
        <v>516664</v>
      </c>
      <c r="F11">
        <v>25771403</v>
      </c>
    </row>
    <row r="12" spans="2:6" x14ac:dyDescent="0.4">
      <c r="B12" t="s">
        <v>21</v>
      </c>
      <c r="C12">
        <v>86722123</v>
      </c>
      <c r="D12">
        <v>49298339</v>
      </c>
      <c r="E12">
        <v>464006</v>
      </c>
      <c r="F12">
        <v>26263943</v>
      </c>
    </row>
    <row r="13" spans="2:6" x14ac:dyDescent="0.4">
      <c r="B13" t="s">
        <v>22</v>
      </c>
      <c r="C13">
        <v>71858057</v>
      </c>
      <c r="D13">
        <v>37374197</v>
      </c>
      <c r="E13">
        <v>984605</v>
      </c>
      <c r="F13">
        <v>20501818</v>
      </c>
    </row>
    <row r="14" spans="2:6" x14ac:dyDescent="0.4">
      <c r="B14" t="s">
        <v>95</v>
      </c>
      <c r="C14">
        <f>SUM(C6:C13)</f>
        <v>483925494</v>
      </c>
      <c r="D14">
        <f t="shared" ref="D14:F14" si="0">SUM(D6:D13)</f>
        <v>234389712</v>
      </c>
      <c r="E14">
        <f t="shared" si="0"/>
        <v>4024686</v>
      </c>
      <c r="F14">
        <f t="shared" si="0"/>
        <v>156382213</v>
      </c>
    </row>
    <row r="17" spans="2:6" x14ac:dyDescent="0.4">
      <c r="C17" t="s">
        <v>97</v>
      </c>
      <c r="D17" t="s">
        <v>92</v>
      </c>
      <c r="E17" t="s">
        <v>93</v>
      </c>
      <c r="F17" t="s">
        <v>94</v>
      </c>
    </row>
    <row r="18" spans="2:6" x14ac:dyDescent="0.4">
      <c r="B18" t="s">
        <v>0</v>
      </c>
      <c r="C18">
        <v>483925494</v>
      </c>
      <c r="D18">
        <v>234389712</v>
      </c>
      <c r="E18">
        <v>4024686</v>
      </c>
      <c r="F18">
        <v>156382213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1079-B1B6-479B-8465-A1BEED93DC4D}">
  <dimension ref="B2:K15"/>
  <sheetViews>
    <sheetView tabSelected="1" zoomScale="70" zoomScaleNormal="70" workbookViewId="0">
      <selection activeCell="G21" sqref="G21"/>
    </sheetView>
  </sheetViews>
  <sheetFormatPr defaultRowHeight="17.399999999999999" x14ac:dyDescent="0.4"/>
  <cols>
    <col min="3" max="3" width="12.796875" bestFit="1" customWidth="1"/>
    <col min="4" max="4" width="11.5" bestFit="1" customWidth="1"/>
    <col min="11" max="11" width="12.796875" bestFit="1" customWidth="1"/>
    <col min="15" max="16" width="12.59765625" bestFit="1" customWidth="1"/>
  </cols>
  <sheetData>
    <row r="2" spans="2:11" x14ac:dyDescent="0.4">
      <c r="C2" t="s">
        <v>100</v>
      </c>
      <c r="D2" t="s">
        <v>97</v>
      </c>
      <c r="E2" t="s">
        <v>91</v>
      </c>
      <c r="F2" t="s">
        <v>101</v>
      </c>
      <c r="G2" t="s">
        <v>98</v>
      </c>
      <c r="H2" t="s">
        <v>92</v>
      </c>
      <c r="I2" t="s">
        <v>102</v>
      </c>
      <c r="J2" t="s">
        <v>93</v>
      </c>
      <c r="K2" t="s">
        <v>99</v>
      </c>
    </row>
    <row r="3" spans="2:11" x14ac:dyDescent="0.4">
      <c r="B3" t="s">
        <v>79</v>
      </c>
      <c r="C3">
        <f>4296015805+12815248817</f>
        <v>17111264622</v>
      </c>
      <c r="D3">
        <v>885459412</v>
      </c>
      <c r="E3">
        <v>1820032953</v>
      </c>
      <c r="F3">
        <v>3254071</v>
      </c>
      <c r="G3">
        <v>27648651</v>
      </c>
      <c r="H3">
        <v>3588150126</v>
      </c>
      <c r="I3">
        <v>1094966</v>
      </c>
      <c r="J3">
        <v>476271725</v>
      </c>
      <c r="K3">
        <v>76314286</v>
      </c>
    </row>
    <row r="4" spans="2:11" x14ac:dyDescent="0.4">
      <c r="B4" t="s">
        <v>80</v>
      </c>
      <c r="C4">
        <f>4571967326+13106220691</f>
        <v>17678188017</v>
      </c>
      <c r="D4">
        <v>967828201</v>
      </c>
      <c r="E4">
        <v>1640603353</v>
      </c>
      <c r="F4">
        <v>2387054</v>
      </c>
      <c r="G4">
        <v>26482543</v>
      </c>
      <c r="H4">
        <v>3560460914</v>
      </c>
      <c r="I4">
        <v>1229448</v>
      </c>
      <c r="J4">
        <v>454375713</v>
      </c>
      <c r="K4">
        <v>84096991</v>
      </c>
    </row>
    <row r="5" spans="2:11" x14ac:dyDescent="0.4">
      <c r="B5" t="s">
        <v>81</v>
      </c>
      <c r="C5">
        <f>5449645163+15697457017</f>
        <v>21147102180</v>
      </c>
      <c r="D5">
        <v>1110088220</v>
      </c>
      <c r="E5">
        <v>2025242266</v>
      </c>
      <c r="F5">
        <v>4057205</v>
      </c>
      <c r="G5">
        <v>29326747</v>
      </c>
      <c r="H5">
        <v>4280304656</v>
      </c>
      <c r="I5">
        <v>1835045</v>
      </c>
      <c r="J5">
        <v>554939821</v>
      </c>
      <c r="K5">
        <v>84621600</v>
      </c>
    </row>
    <row r="6" spans="2:11" x14ac:dyDescent="0.4">
      <c r="B6" t="s">
        <v>82</v>
      </c>
      <c r="C6">
        <f>4197002412+10230400580</f>
        <v>14427402992</v>
      </c>
      <c r="D6">
        <v>830958862</v>
      </c>
      <c r="E6">
        <v>1813559359</v>
      </c>
      <c r="F6">
        <v>2634278</v>
      </c>
      <c r="G6">
        <v>36441904</v>
      </c>
      <c r="H6">
        <v>3190629058</v>
      </c>
      <c r="I6">
        <v>1411323</v>
      </c>
      <c r="J6">
        <v>443636356</v>
      </c>
      <c r="K6">
        <v>69830182</v>
      </c>
    </row>
    <row r="7" spans="2:11" x14ac:dyDescent="0.4">
      <c r="B7" t="s">
        <v>83</v>
      </c>
      <c r="C7">
        <f>4969865303+13681792210</f>
        <v>18651657513</v>
      </c>
      <c r="D7">
        <v>1001665879</v>
      </c>
      <c r="E7">
        <v>2153509481</v>
      </c>
      <c r="F7">
        <v>2637774</v>
      </c>
      <c r="G7">
        <v>38816464</v>
      </c>
      <c r="H7">
        <v>3821494567</v>
      </c>
      <c r="I7">
        <v>1514181</v>
      </c>
      <c r="J7">
        <v>459176201</v>
      </c>
      <c r="K7">
        <v>53494714</v>
      </c>
    </row>
    <row r="8" spans="2:11" x14ac:dyDescent="0.4">
      <c r="B8" t="s">
        <v>20</v>
      </c>
      <c r="C8">
        <f>5074132552+12678054869</f>
        <v>17752187421</v>
      </c>
      <c r="D8">
        <v>1022490762</v>
      </c>
      <c r="E8">
        <v>2115987081</v>
      </c>
      <c r="F8">
        <v>3209366</v>
      </c>
      <c r="G8">
        <v>34975774</v>
      </c>
      <c r="H8">
        <v>3953288483</v>
      </c>
      <c r="I8">
        <v>1547116</v>
      </c>
      <c r="J8">
        <v>451193071</v>
      </c>
      <c r="K8">
        <v>70970702</v>
      </c>
    </row>
    <row r="9" spans="2:11" x14ac:dyDescent="0.4">
      <c r="B9" t="s">
        <v>21</v>
      </c>
      <c r="C9">
        <f>5694632801+15593366030</f>
        <v>21287998831</v>
      </c>
      <c r="D9">
        <v>1145532199</v>
      </c>
      <c r="E9">
        <v>2763005820</v>
      </c>
      <c r="F9">
        <v>2887689</v>
      </c>
      <c r="G9">
        <v>38327216</v>
      </c>
      <c r="H9">
        <v>4320477882</v>
      </c>
      <c r="I9">
        <v>2033909</v>
      </c>
      <c r="J9">
        <v>430090697</v>
      </c>
      <c r="K9">
        <v>62684256</v>
      </c>
    </row>
    <row r="10" spans="2:11" x14ac:dyDescent="0.4">
      <c r="B10" t="s">
        <v>22</v>
      </c>
      <c r="C10">
        <f>3740445572+9076569530</f>
        <v>12817015102</v>
      </c>
      <c r="D10">
        <v>706524922</v>
      </c>
      <c r="E10">
        <v>2079858830</v>
      </c>
      <c r="F10">
        <v>2877786</v>
      </c>
      <c r="G10">
        <v>26157405</v>
      </c>
      <c r="H10">
        <v>3364903602</v>
      </c>
      <c r="I10">
        <v>1117296</v>
      </c>
      <c r="J10">
        <v>405719286</v>
      </c>
      <c r="K10">
        <v>46742629</v>
      </c>
    </row>
    <row r="11" spans="2:11" x14ac:dyDescent="0.4">
      <c r="B11" t="s">
        <v>95</v>
      </c>
      <c r="C11">
        <f>SUM(C3:C10)</f>
        <v>140872816678</v>
      </c>
      <c r="D11">
        <f>SUM(D3:D10)</f>
        <v>7670548457</v>
      </c>
      <c r="E11">
        <f t="shared" ref="E11:K11" si="0">SUM(E3:E10)</f>
        <v>16411799143</v>
      </c>
      <c r="F11">
        <f t="shared" si="0"/>
        <v>23945223</v>
      </c>
      <c r="G11">
        <f t="shared" si="0"/>
        <v>258176704</v>
      </c>
      <c r="H11">
        <f t="shared" si="0"/>
        <v>30079709288</v>
      </c>
      <c r="I11">
        <f t="shared" si="0"/>
        <v>11783284</v>
      </c>
      <c r="J11">
        <f t="shared" si="0"/>
        <v>3675402870</v>
      </c>
      <c r="K11">
        <f t="shared" si="0"/>
        <v>548755360</v>
      </c>
    </row>
    <row r="14" spans="2:11" x14ac:dyDescent="0.4">
      <c r="C14" t="s">
        <v>100</v>
      </c>
      <c r="D14" t="s">
        <v>97</v>
      </c>
      <c r="E14" t="s">
        <v>91</v>
      </c>
      <c r="F14" t="s">
        <v>101</v>
      </c>
      <c r="G14" t="s">
        <v>98</v>
      </c>
      <c r="H14" t="s">
        <v>92</v>
      </c>
      <c r="I14" t="s">
        <v>102</v>
      </c>
      <c r="J14" t="s">
        <v>93</v>
      </c>
      <c r="K14" t="s">
        <v>99</v>
      </c>
    </row>
    <row r="15" spans="2:11" x14ac:dyDescent="0.4">
      <c r="B15" t="s">
        <v>0</v>
      </c>
      <c r="C15">
        <f>37993706934+102879109744</f>
        <v>140872816678</v>
      </c>
      <c r="D15">
        <v>7670548457</v>
      </c>
      <c r="E15">
        <v>16411799143</v>
      </c>
      <c r="F15">
        <v>23945223</v>
      </c>
      <c r="G15">
        <v>258176704</v>
      </c>
      <c r="H15">
        <v>30079709288</v>
      </c>
      <c r="I15">
        <v>11783284</v>
      </c>
      <c r="J15">
        <v>3675402870</v>
      </c>
      <c r="K15">
        <v>548755360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시즌보정값</vt:lpstr>
      <vt:lpstr>시즌보정전</vt:lpstr>
      <vt:lpstr>ALL</vt:lpstr>
      <vt:lpstr>A</vt:lpstr>
      <vt:lpstr>B</vt:lpstr>
      <vt:lpstr>C</vt:lpstr>
      <vt:lpstr>D</vt:lpstr>
      <vt:lpstr>편의품상세분류_A</vt:lpstr>
      <vt:lpstr>편의품상세분류_B</vt:lpstr>
      <vt:lpstr>편의품상세분류_C</vt:lpstr>
      <vt:lpstr>편의품상세분류_D</vt:lpstr>
      <vt:lpstr>편의품상세분류_전체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Jiyeong Yong</dc:creator>
  <cp:lastModifiedBy>Jiyeong Yong</cp:lastModifiedBy>
  <dcterms:created xsi:type="dcterms:W3CDTF">2022-03-13T15:28:19Z</dcterms:created>
  <dcterms:modified xsi:type="dcterms:W3CDTF">2022-03-15T11:06:19Z</dcterms:modified>
</cp:coreProperties>
</file>