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934/equipe_leopold/commun/Dilp8 FA project/"/>
    </mc:Choice>
  </mc:AlternateContent>
  <xr:revisionPtr revIDLastSave="0" documentId="8_{81F120EE-7968-7D44-AD6D-F017279CC61F}" xr6:coauthVersionLast="36" xr6:coauthVersionMax="36" xr10:uidLastSave="{00000000-0000-0000-0000-000000000000}"/>
  <bookViews>
    <workbookView xWindow="2500" yWindow="480" windowWidth="38820" windowHeight="24200" xr2:uid="{38137322-BA0F-0249-BDB3-21FD7C7E0075}"/>
  </bookViews>
  <sheets>
    <sheet name="ExAKO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4" i="1" l="1"/>
  <c r="G214" i="1"/>
  <c r="J213" i="1"/>
  <c r="I213" i="1"/>
  <c r="K213" i="1" s="1"/>
  <c r="H213" i="1"/>
  <c r="G213" i="1"/>
  <c r="J212" i="1"/>
  <c r="H212" i="1"/>
  <c r="G212" i="1"/>
  <c r="I212" i="1" s="1"/>
  <c r="K212" i="1" s="1"/>
  <c r="K211" i="1"/>
  <c r="J211" i="1"/>
  <c r="J210" i="1"/>
  <c r="I210" i="1"/>
  <c r="K210" i="1" s="1"/>
  <c r="H210" i="1"/>
  <c r="G210" i="1"/>
  <c r="J209" i="1"/>
  <c r="H209" i="1"/>
  <c r="G209" i="1"/>
  <c r="I209" i="1" s="1"/>
  <c r="K209" i="1" s="1"/>
  <c r="K208" i="1"/>
  <c r="J208" i="1"/>
  <c r="K207" i="1"/>
  <c r="J207" i="1"/>
  <c r="K206" i="1"/>
  <c r="H206" i="1"/>
  <c r="J206" i="1" s="1"/>
  <c r="G206" i="1"/>
  <c r="I206" i="1" s="1"/>
  <c r="K205" i="1"/>
  <c r="J205" i="1"/>
  <c r="J204" i="1"/>
  <c r="H204" i="1"/>
  <c r="G204" i="1"/>
  <c r="I204" i="1" s="1"/>
  <c r="K204" i="1" s="1"/>
  <c r="K203" i="1"/>
  <c r="H203" i="1"/>
  <c r="J203" i="1" s="1"/>
  <c r="G203" i="1"/>
  <c r="I203" i="1" s="1"/>
  <c r="H202" i="1"/>
  <c r="G202" i="1"/>
  <c r="J201" i="1"/>
  <c r="I201" i="1"/>
  <c r="K201" i="1" s="1"/>
  <c r="H201" i="1"/>
  <c r="G201" i="1"/>
  <c r="K200" i="1"/>
  <c r="J200" i="1"/>
  <c r="H199" i="1"/>
  <c r="G199" i="1"/>
  <c r="K198" i="1"/>
  <c r="J198" i="1"/>
  <c r="K197" i="1"/>
  <c r="J197" i="1"/>
  <c r="K196" i="1"/>
  <c r="J196" i="1"/>
  <c r="H195" i="1"/>
  <c r="J195" i="1" s="1"/>
  <c r="G195" i="1"/>
  <c r="I195" i="1" s="1"/>
  <c r="K195" i="1" s="1"/>
  <c r="H194" i="1"/>
  <c r="G194" i="1"/>
  <c r="J193" i="1"/>
  <c r="I193" i="1"/>
  <c r="K193" i="1" s="1"/>
  <c r="H193" i="1"/>
  <c r="G193" i="1"/>
  <c r="J192" i="1"/>
  <c r="H192" i="1"/>
  <c r="G192" i="1"/>
  <c r="I192" i="1" s="1"/>
  <c r="K192" i="1" s="1"/>
  <c r="H191" i="1"/>
  <c r="J191" i="1" s="1"/>
  <c r="G191" i="1"/>
  <c r="I191" i="1" s="1"/>
  <c r="K191" i="1" s="1"/>
  <c r="K190" i="1"/>
  <c r="J190" i="1"/>
  <c r="J189" i="1"/>
  <c r="H189" i="1"/>
  <c r="G189" i="1"/>
  <c r="I189" i="1" s="1"/>
  <c r="K189" i="1" s="1"/>
  <c r="H188" i="1"/>
  <c r="J188" i="1" s="1"/>
  <c r="G188" i="1"/>
  <c r="I188" i="1" s="1"/>
  <c r="K188" i="1" s="1"/>
  <c r="H187" i="1"/>
  <c r="G187" i="1"/>
  <c r="J186" i="1"/>
  <c r="I186" i="1"/>
  <c r="K186" i="1" s="1"/>
  <c r="H186" i="1"/>
  <c r="G186" i="1"/>
  <c r="J185" i="1"/>
  <c r="H185" i="1"/>
  <c r="G185" i="1"/>
  <c r="I185" i="1" s="1"/>
  <c r="K185" i="1" s="1"/>
  <c r="H184" i="1"/>
  <c r="J184" i="1" s="1"/>
  <c r="G184" i="1"/>
  <c r="I184" i="1" s="1"/>
  <c r="K184" i="1" s="1"/>
  <c r="H183" i="1"/>
  <c r="G183" i="1"/>
  <c r="J182" i="1"/>
  <c r="I182" i="1"/>
  <c r="K182" i="1" s="1"/>
  <c r="H182" i="1"/>
  <c r="G182" i="1"/>
  <c r="J181" i="1"/>
  <c r="H181" i="1"/>
  <c r="G181" i="1"/>
  <c r="I181" i="1" s="1"/>
  <c r="K181" i="1" s="1"/>
  <c r="H180" i="1"/>
  <c r="J180" i="1" s="1"/>
  <c r="G180" i="1"/>
  <c r="I180" i="1" s="1"/>
  <c r="K180" i="1" s="1"/>
  <c r="H179" i="1"/>
  <c r="G179" i="1"/>
  <c r="J178" i="1"/>
  <c r="I178" i="1"/>
  <c r="K178" i="1" s="1"/>
  <c r="H178" i="1"/>
  <c r="G178" i="1"/>
  <c r="J177" i="1"/>
  <c r="H177" i="1"/>
  <c r="G177" i="1"/>
  <c r="I177" i="1" s="1"/>
  <c r="K177" i="1" s="1"/>
  <c r="H176" i="1"/>
  <c r="J176" i="1" s="1"/>
  <c r="G176" i="1"/>
  <c r="I176" i="1" s="1"/>
  <c r="K176" i="1" s="1"/>
  <c r="H175" i="1"/>
  <c r="G175" i="1"/>
  <c r="K174" i="1"/>
  <c r="J174" i="1"/>
  <c r="H173" i="1"/>
  <c r="J173" i="1" s="1"/>
  <c r="G173" i="1"/>
  <c r="I173" i="1" s="1"/>
  <c r="K173" i="1" s="1"/>
  <c r="H172" i="1"/>
  <c r="G172" i="1"/>
  <c r="J171" i="1"/>
  <c r="I171" i="1"/>
  <c r="K171" i="1" s="1"/>
  <c r="H171" i="1"/>
  <c r="G171" i="1"/>
  <c r="J170" i="1"/>
  <c r="H170" i="1"/>
  <c r="G170" i="1"/>
  <c r="I170" i="1" s="1"/>
  <c r="K170" i="1" s="1"/>
  <c r="H169" i="1"/>
  <c r="J169" i="1" s="1"/>
  <c r="G169" i="1"/>
  <c r="I169" i="1" s="1"/>
  <c r="K169" i="1" s="1"/>
  <c r="H168" i="1"/>
  <c r="G168" i="1"/>
  <c r="J167" i="1"/>
  <c r="I167" i="1"/>
  <c r="K167" i="1" s="1"/>
  <c r="H167" i="1"/>
  <c r="G167" i="1"/>
  <c r="J166" i="1"/>
  <c r="H166" i="1"/>
  <c r="G166" i="1"/>
  <c r="I166" i="1" s="1"/>
  <c r="K166" i="1" s="1"/>
  <c r="H165" i="1"/>
  <c r="J165" i="1" s="1"/>
  <c r="G165" i="1"/>
  <c r="I165" i="1" s="1"/>
  <c r="K165" i="1" s="1"/>
  <c r="H164" i="1"/>
  <c r="G164" i="1"/>
  <c r="J163" i="1"/>
  <c r="I163" i="1"/>
  <c r="K163" i="1" s="1"/>
  <c r="H163" i="1"/>
  <c r="G163" i="1"/>
  <c r="J162" i="1"/>
  <c r="H162" i="1"/>
  <c r="G162" i="1"/>
  <c r="I162" i="1" s="1"/>
  <c r="K162" i="1" s="1"/>
  <c r="H161" i="1"/>
  <c r="J161" i="1" s="1"/>
  <c r="G161" i="1"/>
  <c r="I161" i="1" s="1"/>
  <c r="K161" i="1" s="1"/>
  <c r="H160" i="1"/>
  <c r="G160" i="1"/>
  <c r="J159" i="1"/>
  <c r="I159" i="1"/>
  <c r="K159" i="1" s="1"/>
  <c r="H159" i="1"/>
  <c r="G159" i="1"/>
  <c r="J158" i="1"/>
  <c r="H158" i="1"/>
  <c r="G158" i="1"/>
  <c r="I158" i="1" s="1"/>
  <c r="K158" i="1" s="1"/>
  <c r="H157" i="1"/>
  <c r="J157" i="1" s="1"/>
  <c r="G157" i="1"/>
  <c r="I157" i="1" s="1"/>
  <c r="K157" i="1" s="1"/>
  <c r="K156" i="1"/>
  <c r="J156" i="1"/>
  <c r="P155" i="1"/>
  <c r="H155" i="1"/>
  <c r="G155" i="1"/>
  <c r="H154" i="1"/>
  <c r="J154" i="1" s="1"/>
  <c r="G154" i="1"/>
  <c r="I154" i="1" s="1"/>
  <c r="K154" i="1" s="1"/>
  <c r="J153" i="1"/>
  <c r="H153" i="1"/>
  <c r="G153" i="1"/>
  <c r="I153" i="1" s="1"/>
  <c r="K153" i="1" s="1"/>
  <c r="K152" i="1"/>
  <c r="H152" i="1"/>
  <c r="J152" i="1" s="1"/>
  <c r="G152" i="1"/>
  <c r="I152" i="1" s="1"/>
  <c r="K151" i="1"/>
  <c r="J151" i="1"/>
  <c r="K150" i="1"/>
  <c r="J150" i="1"/>
  <c r="K149" i="1"/>
  <c r="J149" i="1"/>
  <c r="K148" i="1"/>
  <c r="J148" i="1"/>
  <c r="H147" i="1"/>
  <c r="G147" i="1"/>
  <c r="K146" i="1"/>
  <c r="J146" i="1"/>
  <c r="K145" i="1"/>
  <c r="J145" i="1"/>
  <c r="J144" i="1"/>
  <c r="I144" i="1"/>
  <c r="K144" i="1" s="1"/>
  <c r="H144" i="1"/>
  <c r="G144" i="1"/>
  <c r="J143" i="1"/>
  <c r="H143" i="1"/>
  <c r="G143" i="1"/>
  <c r="I143" i="1" s="1"/>
  <c r="K143" i="1" s="1"/>
  <c r="K142" i="1"/>
  <c r="J142" i="1"/>
  <c r="K141" i="1"/>
  <c r="J141" i="1"/>
  <c r="K140" i="1"/>
  <c r="H140" i="1"/>
  <c r="J140" i="1" s="1"/>
  <c r="G140" i="1"/>
  <c r="I140" i="1" s="1"/>
  <c r="H139" i="1"/>
  <c r="G139" i="1"/>
  <c r="J138" i="1"/>
  <c r="I138" i="1"/>
  <c r="K138" i="1" s="1"/>
  <c r="H138" i="1"/>
  <c r="G138" i="1"/>
  <c r="J137" i="1"/>
  <c r="H137" i="1"/>
  <c r="G137" i="1"/>
  <c r="I137" i="1" s="1"/>
  <c r="K137" i="1" s="1"/>
  <c r="K136" i="1"/>
  <c r="H136" i="1"/>
  <c r="J136" i="1" s="1"/>
  <c r="G136" i="1"/>
  <c r="I136" i="1" s="1"/>
  <c r="H135" i="1"/>
  <c r="G135" i="1"/>
  <c r="J134" i="1"/>
  <c r="I134" i="1"/>
  <c r="K134" i="1" s="1"/>
  <c r="H134" i="1"/>
  <c r="G134" i="1"/>
  <c r="K133" i="1"/>
  <c r="J133" i="1"/>
  <c r="Q132" i="1"/>
  <c r="P132" i="1"/>
  <c r="J132" i="1"/>
  <c r="H132" i="1"/>
  <c r="I132" i="1" s="1"/>
  <c r="K132" i="1" s="1"/>
  <c r="G132" i="1"/>
  <c r="K131" i="1"/>
  <c r="J131" i="1"/>
  <c r="H131" i="1"/>
  <c r="G131" i="1"/>
  <c r="I131" i="1" s="1"/>
  <c r="H130" i="1"/>
  <c r="J130" i="1" s="1"/>
  <c r="G130" i="1"/>
  <c r="I130" i="1" s="1"/>
  <c r="K130" i="1" s="1"/>
  <c r="I129" i="1"/>
  <c r="K129" i="1" s="1"/>
  <c r="H129" i="1"/>
  <c r="J129" i="1" s="1"/>
  <c r="G129" i="1"/>
  <c r="J128" i="1"/>
  <c r="H128" i="1"/>
  <c r="I128" i="1" s="1"/>
  <c r="K128" i="1" s="1"/>
  <c r="G128" i="1"/>
  <c r="R127" i="1"/>
  <c r="H127" i="1"/>
  <c r="J127" i="1" s="1"/>
  <c r="G127" i="1"/>
  <c r="S126" i="1"/>
  <c r="Q155" i="1" s="1"/>
  <c r="R126" i="1"/>
  <c r="K126" i="1"/>
  <c r="J126" i="1"/>
  <c r="H126" i="1"/>
  <c r="G126" i="1"/>
  <c r="I126" i="1" s="1"/>
  <c r="H125" i="1"/>
  <c r="J125" i="1" s="1"/>
  <c r="G125" i="1"/>
  <c r="I124" i="1"/>
  <c r="K124" i="1" s="1"/>
  <c r="H124" i="1"/>
  <c r="J124" i="1" s="1"/>
  <c r="G124" i="1"/>
  <c r="J123" i="1"/>
  <c r="H123" i="1"/>
  <c r="I123" i="1" s="1"/>
  <c r="K123" i="1" s="1"/>
  <c r="G123" i="1"/>
  <c r="K122" i="1"/>
  <c r="J122" i="1"/>
  <c r="H122" i="1"/>
  <c r="G122" i="1"/>
  <c r="I122" i="1" s="1"/>
  <c r="H121" i="1"/>
  <c r="J121" i="1" s="1"/>
  <c r="G121" i="1"/>
  <c r="I120" i="1"/>
  <c r="K120" i="1" s="1"/>
  <c r="H120" i="1"/>
  <c r="J120" i="1" s="1"/>
  <c r="G120" i="1"/>
  <c r="J119" i="1"/>
  <c r="H119" i="1"/>
  <c r="I119" i="1" s="1"/>
  <c r="K119" i="1" s="1"/>
  <c r="G119" i="1"/>
  <c r="K118" i="1"/>
  <c r="J118" i="1"/>
  <c r="H118" i="1"/>
  <c r="G118" i="1"/>
  <c r="I118" i="1" s="1"/>
  <c r="H117" i="1"/>
  <c r="J117" i="1" s="1"/>
  <c r="G117" i="1"/>
  <c r="I116" i="1"/>
  <c r="K116" i="1" s="1"/>
  <c r="H116" i="1"/>
  <c r="J116" i="1" s="1"/>
  <c r="G116" i="1"/>
  <c r="J115" i="1"/>
  <c r="H115" i="1"/>
  <c r="I115" i="1" s="1"/>
  <c r="K115" i="1" s="1"/>
  <c r="G115" i="1"/>
  <c r="K114" i="1"/>
  <c r="J114" i="1"/>
  <c r="H114" i="1"/>
  <c r="G114" i="1"/>
  <c r="I114" i="1" s="1"/>
  <c r="H113" i="1"/>
  <c r="J113" i="1" s="1"/>
  <c r="G113" i="1"/>
  <c r="I112" i="1"/>
  <c r="K112" i="1" s="1"/>
  <c r="H112" i="1"/>
  <c r="J112" i="1" s="1"/>
  <c r="G112" i="1"/>
  <c r="J111" i="1"/>
  <c r="H111" i="1"/>
  <c r="I111" i="1" s="1"/>
  <c r="K111" i="1" s="1"/>
  <c r="G111" i="1"/>
  <c r="K110" i="1"/>
  <c r="J110" i="1"/>
  <c r="H110" i="1"/>
  <c r="G110" i="1"/>
  <c r="I110" i="1" s="1"/>
  <c r="H109" i="1"/>
  <c r="J109" i="1" s="1"/>
  <c r="G109" i="1"/>
  <c r="I108" i="1"/>
  <c r="K108" i="1" s="1"/>
  <c r="H108" i="1"/>
  <c r="J108" i="1" s="1"/>
  <c r="G108" i="1"/>
  <c r="J107" i="1"/>
  <c r="H107" i="1"/>
  <c r="I107" i="1" s="1"/>
  <c r="K107" i="1" s="1"/>
  <c r="G107" i="1"/>
  <c r="K106" i="1"/>
  <c r="J106" i="1"/>
  <c r="H106" i="1"/>
  <c r="G106" i="1"/>
  <c r="I106" i="1" s="1"/>
  <c r="H105" i="1"/>
  <c r="J105" i="1" s="1"/>
  <c r="G105" i="1"/>
  <c r="I104" i="1"/>
  <c r="K104" i="1" s="1"/>
  <c r="H104" i="1"/>
  <c r="J104" i="1" s="1"/>
  <c r="G104" i="1"/>
  <c r="J103" i="1"/>
  <c r="H103" i="1"/>
  <c r="I103" i="1" s="1"/>
  <c r="K103" i="1" s="1"/>
  <c r="G103" i="1"/>
  <c r="K102" i="1"/>
  <c r="J102" i="1"/>
  <c r="I101" i="1"/>
  <c r="K101" i="1" s="1"/>
  <c r="H101" i="1"/>
  <c r="J101" i="1" s="1"/>
  <c r="G101" i="1"/>
  <c r="J100" i="1"/>
  <c r="I100" i="1"/>
  <c r="K100" i="1" s="1"/>
  <c r="H100" i="1"/>
  <c r="G100" i="1"/>
  <c r="J99" i="1"/>
  <c r="H99" i="1"/>
  <c r="G99" i="1"/>
  <c r="I99" i="1" s="1"/>
  <c r="K99" i="1" s="1"/>
  <c r="H98" i="1"/>
  <c r="J98" i="1" s="1"/>
  <c r="G98" i="1"/>
  <c r="I98" i="1" s="1"/>
  <c r="K98" i="1" s="1"/>
  <c r="I97" i="1"/>
  <c r="K97" i="1" s="1"/>
  <c r="H97" i="1"/>
  <c r="J97" i="1" s="1"/>
  <c r="G97" i="1"/>
  <c r="J96" i="1"/>
  <c r="I96" i="1"/>
  <c r="K96" i="1" s="1"/>
  <c r="H96" i="1"/>
  <c r="G96" i="1"/>
  <c r="K95" i="1"/>
  <c r="J95" i="1"/>
  <c r="H95" i="1"/>
  <c r="G95" i="1"/>
  <c r="I95" i="1" s="1"/>
  <c r="H94" i="1"/>
  <c r="J94" i="1" s="1"/>
  <c r="G94" i="1"/>
  <c r="I94" i="1" s="1"/>
  <c r="K94" i="1" s="1"/>
  <c r="K93" i="1"/>
  <c r="J93" i="1"/>
  <c r="R92" i="1"/>
  <c r="H92" i="1"/>
  <c r="J92" i="1" s="1"/>
  <c r="G92" i="1"/>
  <c r="I92" i="1" s="1"/>
  <c r="K92" i="1" s="1"/>
  <c r="S91" i="1"/>
  <c r="Q154" i="1" s="1"/>
  <c r="R91" i="1"/>
  <c r="P154" i="1" s="1"/>
  <c r="K91" i="1"/>
  <c r="H91" i="1"/>
  <c r="J91" i="1" s="1"/>
  <c r="G91" i="1"/>
  <c r="I91" i="1" s="1"/>
  <c r="K90" i="1"/>
  <c r="J90" i="1"/>
  <c r="J89" i="1"/>
  <c r="H89" i="1"/>
  <c r="G89" i="1"/>
  <c r="I89" i="1" s="1"/>
  <c r="K89" i="1" s="1"/>
  <c r="K88" i="1"/>
  <c r="H88" i="1"/>
  <c r="J88" i="1" s="1"/>
  <c r="G88" i="1"/>
  <c r="I88" i="1" s="1"/>
  <c r="H87" i="1"/>
  <c r="G87" i="1"/>
  <c r="J86" i="1"/>
  <c r="I86" i="1"/>
  <c r="K86" i="1" s="1"/>
  <c r="H86" i="1"/>
  <c r="G86" i="1"/>
  <c r="K85" i="1"/>
  <c r="J85" i="1"/>
  <c r="H84" i="1"/>
  <c r="G84" i="1"/>
  <c r="I83" i="1"/>
  <c r="K83" i="1" s="1"/>
  <c r="H83" i="1"/>
  <c r="J83" i="1" s="1"/>
  <c r="G83" i="1"/>
  <c r="J82" i="1"/>
  <c r="H82" i="1"/>
  <c r="G82" i="1"/>
  <c r="I82" i="1" s="1"/>
  <c r="K82" i="1" s="1"/>
  <c r="H81" i="1"/>
  <c r="J81" i="1" s="1"/>
  <c r="G81" i="1"/>
  <c r="I81" i="1" s="1"/>
  <c r="K81" i="1" s="1"/>
  <c r="K80" i="1"/>
  <c r="J80" i="1"/>
  <c r="J79" i="1"/>
  <c r="H79" i="1"/>
  <c r="G79" i="1"/>
  <c r="I79" i="1" s="1"/>
  <c r="K79" i="1" s="1"/>
  <c r="K78" i="1"/>
  <c r="H78" i="1"/>
  <c r="J78" i="1" s="1"/>
  <c r="G78" i="1"/>
  <c r="I78" i="1" s="1"/>
  <c r="K77" i="1"/>
  <c r="J77" i="1"/>
  <c r="J76" i="1"/>
  <c r="H76" i="1"/>
  <c r="G76" i="1"/>
  <c r="I76" i="1" s="1"/>
  <c r="K76" i="1" s="1"/>
  <c r="K75" i="1"/>
  <c r="J75" i="1"/>
  <c r="J74" i="1"/>
  <c r="I74" i="1"/>
  <c r="K74" i="1" s="1"/>
  <c r="H74" i="1"/>
  <c r="G74" i="1"/>
  <c r="K73" i="1"/>
  <c r="J73" i="1"/>
  <c r="H72" i="1"/>
  <c r="G72" i="1"/>
  <c r="J71" i="1"/>
  <c r="I71" i="1"/>
  <c r="K71" i="1" s="1"/>
  <c r="H71" i="1"/>
  <c r="G71" i="1"/>
  <c r="J70" i="1"/>
  <c r="H70" i="1"/>
  <c r="G70" i="1"/>
  <c r="I70" i="1" s="1"/>
  <c r="K70" i="1" s="1"/>
  <c r="H69" i="1"/>
  <c r="J69" i="1" s="1"/>
  <c r="G69" i="1"/>
  <c r="I69" i="1" s="1"/>
  <c r="K69" i="1" s="1"/>
  <c r="H68" i="1"/>
  <c r="G68" i="1"/>
  <c r="J67" i="1"/>
  <c r="I67" i="1"/>
  <c r="K67" i="1" s="1"/>
  <c r="H67" i="1"/>
  <c r="G67" i="1"/>
  <c r="J66" i="1"/>
  <c r="H66" i="1"/>
  <c r="G66" i="1"/>
  <c r="I66" i="1" s="1"/>
  <c r="K66" i="1" s="1"/>
  <c r="H65" i="1"/>
  <c r="J65" i="1" s="1"/>
  <c r="G65" i="1"/>
  <c r="I65" i="1" s="1"/>
  <c r="K65" i="1" s="1"/>
  <c r="H64" i="1"/>
  <c r="G64" i="1"/>
  <c r="J63" i="1"/>
  <c r="I63" i="1"/>
  <c r="K63" i="1" s="1"/>
  <c r="H63" i="1"/>
  <c r="G63" i="1"/>
  <c r="J62" i="1"/>
  <c r="H62" i="1"/>
  <c r="G62" i="1"/>
  <c r="I62" i="1" s="1"/>
  <c r="K62" i="1" s="1"/>
  <c r="H61" i="1"/>
  <c r="J61" i="1" s="1"/>
  <c r="G61" i="1"/>
  <c r="I61" i="1" s="1"/>
  <c r="K61" i="1" s="1"/>
  <c r="H60" i="1"/>
  <c r="G60" i="1"/>
  <c r="J59" i="1"/>
  <c r="I59" i="1"/>
  <c r="K59" i="1" s="1"/>
  <c r="H59" i="1"/>
  <c r="G59" i="1"/>
  <c r="J58" i="1"/>
  <c r="H58" i="1"/>
  <c r="G58" i="1"/>
  <c r="I58" i="1" s="1"/>
  <c r="K58" i="1" s="1"/>
  <c r="H57" i="1"/>
  <c r="J57" i="1" s="1"/>
  <c r="G57" i="1"/>
  <c r="I57" i="1" s="1"/>
  <c r="K57" i="1" s="1"/>
  <c r="H56" i="1"/>
  <c r="G56" i="1"/>
  <c r="J55" i="1"/>
  <c r="I55" i="1"/>
  <c r="K55" i="1" s="1"/>
  <c r="H55" i="1"/>
  <c r="G55" i="1"/>
  <c r="J54" i="1"/>
  <c r="H54" i="1"/>
  <c r="G54" i="1"/>
  <c r="I54" i="1" s="1"/>
  <c r="K54" i="1" s="1"/>
  <c r="H53" i="1"/>
  <c r="J53" i="1" s="1"/>
  <c r="G53" i="1"/>
  <c r="I53" i="1" s="1"/>
  <c r="K53" i="1" s="1"/>
  <c r="H52" i="1"/>
  <c r="G52" i="1"/>
  <c r="J51" i="1"/>
  <c r="I51" i="1"/>
  <c r="K51" i="1" s="1"/>
  <c r="H51" i="1"/>
  <c r="G51" i="1"/>
  <c r="J50" i="1"/>
  <c r="H50" i="1"/>
  <c r="G50" i="1"/>
  <c r="I50" i="1" s="1"/>
  <c r="K50" i="1" s="1"/>
  <c r="R49" i="1"/>
  <c r="H49" i="1"/>
  <c r="G49" i="1"/>
  <c r="S48" i="1"/>
  <c r="Q153" i="1" s="1"/>
  <c r="R48" i="1"/>
  <c r="P153" i="1" s="1"/>
  <c r="H48" i="1"/>
  <c r="J48" i="1" s="1"/>
  <c r="G48" i="1"/>
  <c r="I48" i="1" s="1"/>
  <c r="K48" i="1" s="1"/>
  <c r="I47" i="1"/>
  <c r="K47" i="1" s="1"/>
  <c r="H47" i="1"/>
  <c r="J47" i="1" s="1"/>
  <c r="G47" i="1"/>
  <c r="J46" i="1"/>
  <c r="I46" i="1"/>
  <c r="K46" i="1" s="1"/>
  <c r="H46" i="1"/>
  <c r="G46" i="1"/>
  <c r="K45" i="1"/>
  <c r="J45" i="1"/>
  <c r="H45" i="1"/>
  <c r="G45" i="1"/>
  <c r="I45" i="1" s="1"/>
  <c r="H44" i="1"/>
  <c r="J44" i="1" s="1"/>
  <c r="G44" i="1"/>
  <c r="H43" i="1"/>
  <c r="J43" i="1" s="1"/>
  <c r="G43" i="1"/>
  <c r="J42" i="1"/>
  <c r="I42" i="1"/>
  <c r="K42" i="1" s="1"/>
  <c r="H42" i="1"/>
  <c r="G42" i="1"/>
  <c r="J41" i="1"/>
  <c r="H41" i="1"/>
  <c r="G41" i="1"/>
  <c r="I41" i="1" s="1"/>
  <c r="K41" i="1" s="1"/>
  <c r="H40" i="1"/>
  <c r="J40" i="1" s="1"/>
  <c r="G40" i="1"/>
  <c r="I40" i="1" s="1"/>
  <c r="K40" i="1" s="1"/>
  <c r="I39" i="1"/>
  <c r="K39" i="1" s="1"/>
  <c r="H39" i="1"/>
  <c r="J39" i="1" s="1"/>
  <c r="G39" i="1"/>
  <c r="J38" i="1"/>
  <c r="I38" i="1"/>
  <c r="K38" i="1" s="1"/>
  <c r="H38" i="1"/>
  <c r="G38" i="1"/>
  <c r="K37" i="1"/>
  <c r="J37" i="1"/>
  <c r="H37" i="1"/>
  <c r="G37" i="1"/>
  <c r="I37" i="1" s="1"/>
  <c r="H36" i="1"/>
  <c r="J36" i="1" s="1"/>
  <c r="G36" i="1"/>
  <c r="H35" i="1"/>
  <c r="J35" i="1" s="1"/>
  <c r="G35" i="1"/>
  <c r="J34" i="1"/>
  <c r="I34" i="1"/>
  <c r="K34" i="1" s="1"/>
  <c r="H34" i="1"/>
  <c r="G34" i="1"/>
  <c r="J33" i="1"/>
  <c r="H33" i="1"/>
  <c r="G33" i="1"/>
  <c r="I33" i="1" s="1"/>
  <c r="K33" i="1" s="1"/>
  <c r="H32" i="1"/>
  <c r="J32" i="1" s="1"/>
  <c r="G32" i="1"/>
  <c r="I32" i="1" s="1"/>
  <c r="K32" i="1" s="1"/>
  <c r="I31" i="1"/>
  <c r="K31" i="1" s="1"/>
  <c r="H31" i="1"/>
  <c r="J31" i="1" s="1"/>
  <c r="G31" i="1"/>
  <c r="J30" i="1"/>
  <c r="I30" i="1"/>
  <c r="K30" i="1" s="1"/>
  <c r="H30" i="1"/>
  <c r="G30" i="1"/>
  <c r="K29" i="1"/>
  <c r="J29" i="1"/>
  <c r="H29" i="1"/>
  <c r="G29" i="1"/>
  <c r="I29" i="1" s="1"/>
  <c r="H28" i="1"/>
  <c r="J28" i="1" s="1"/>
  <c r="G28" i="1"/>
  <c r="H27" i="1"/>
  <c r="J27" i="1" s="1"/>
  <c r="G27" i="1"/>
  <c r="J26" i="1"/>
  <c r="I26" i="1"/>
  <c r="K26" i="1" s="1"/>
  <c r="H26" i="1"/>
  <c r="G26" i="1"/>
  <c r="J25" i="1"/>
  <c r="H25" i="1"/>
  <c r="G25" i="1"/>
  <c r="I25" i="1" s="1"/>
  <c r="K25" i="1" s="1"/>
  <c r="H24" i="1"/>
  <c r="J24" i="1" s="1"/>
  <c r="G24" i="1"/>
  <c r="I24" i="1" s="1"/>
  <c r="K24" i="1" s="1"/>
  <c r="I23" i="1"/>
  <c r="K23" i="1" s="1"/>
  <c r="H23" i="1"/>
  <c r="J23" i="1" s="1"/>
  <c r="G23" i="1"/>
  <c r="J22" i="1"/>
  <c r="I22" i="1"/>
  <c r="K22" i="1" s="1"/>
  <c r="H22" i="1"/>
  <c r="G22" i="1"/>
  <c r="K21" i="1"/>
  <c r="J21" i="1"/>
  <c r="H21" i="1"/>
  <c r="G21" i="1"/>
  <c r="I21" i="1" s="1"/>
  <c r="H20" i="1"/>
  <c r="J20" i="1" s="1"/>
  <c r="G20" i="1"/>
  <c r="H19" i="1"/>
  <c r="J19" i="1" s="1"/>
  <c r="G19" i="1"/>
  <c r="J18" i="1"/>
  <c r="I18" i="1"/>
  <c r="K18" i="1" s="1"/>
  <c r="H18" i="1"/>
  <c r="G18" i="1"/>
  <c r="J17" i="1"/>
  <c r="H17" i="1"/>
  <c r="G17" i="1"/>
  <c r="I17" i="1" s="1"/>
  <c r="K17" i="1" s="1"/>
  <c r="H16" i="1"/>
  <c r="J16" i="1" s="1"/>
  <c r="G16" i="1"/>
  <c r="I16" i="1" s="1"/>
  <c r="K16" i="1" s="1"/>
  <c r="I15" i="1"/>
  <c r="K15" i="1" s="1"/>
  <c r="H15" i="1"/>
  <c r="J15" i="1" s="1"/>
  <c r="G15" i="1"/>
  <c r="J14" i="1"/>
  <c r="I14" i="1"/>
  <c r="K14" i="1" s="1"/>
  <c r="H14" i="1"/>
  <c r="G14" i="1"/>
  <c r="K13" i="1"/>
  <c r="J13" i="1"/>
  <c r="H13" i="1"/>
  <c r="G13" i="1"/>
  <c r="I13" i="1" s="1"/>
  <c r="H12" i="1"/>
  <c r="J12" i="1" s="1"/>
  <c r="G12" i="1"/>
  <c r="H11" i="1"/>
  <c r="J11" i="1" s="1"/>
  <c r="G11" i="1"/>
  <c r="J10" i="1"/>
  <c r="I10" i="1"/>
  <c r="K10" i="1" s="1"/>
  <c r="H10" i="1"/>
  <c r="G10" i="1"/>
  <c r="J9" i="1"/>
  <c r="H9" i="1"/>
  <c r="G9" i="1"/>
  <c r="I9" i="1" s="1"/>
  <c r="K9" i="1" s="1"/>
  <c r="H8" i="1"/>
  <c r="J8" i="1" s="1"/>
  <c r="G8" i="1"/>
  <c r="I8" i="1" s="1"/>
  <c r="K8" i="1" s="1"/>
  <c r="I7" i="1"/>
  <c r="K7" i="1" s="1"/>
  <c r="H7" i="1"/>
  <c r="J7" i="1" s="1"/>
  <c r="G7" i="1"/>
  <c r="J6" i="1"/>
  <c r="H6" i="1"/>
  <c r="G6" i="1"/>
  <c r="I6" i="1" s="1"/>
  <c r="K6" i="1" s="1"/>
  <c r="K5" i="1"/>
  <c r="J5" i="1"/>
  <c r="H5" i="1"/>
  <c r="G5" i="1"/>
  <c r="I5" i="1" s="1"/>
  <c r="H4" i="1"/>
  <c r="J4" i="1" s="1"/>
  <c r="G4" i="1"/>
  <c r="I4" i="1" s="1"/>
  <c r="K4" i="1" s="1"/>
  <c r="J3" i="1"/>
  <c r="I3" i="1"/>
  <c r="K3" i="1" s="1"/>
  <c r="H3" i="1"/>
  <c r="G3" i="1"/>
  <c r="J2" i="1"/>
  <c r="H2" i="1"/>
  <c r="G2" i="1"/>
  <c r="I2" i="1" s="1"/>
  <c r="K2" i="1" s="1"/>
  <c r="J52" i="1" l="1"/>
  <c r="I52" i="1"/>
  <c r="K52" i="1" s="1"/>
  <c r="J64" i="1"/>
  <c r="I64" i="1"/>
  <c r="K64" i="1" s="1"/>
  <c r="J68" i="1"/>
  <c r="I68" i="1"/>
  <c r="K68" i="1" s="1"/>
  <c r="J72" i="1"/>
  <c r="I72" i="1"/>
  <c r="K72" i="1" s="1"/>
  <c r="J168" i="1"/>
  <c r="I168" i="1"/>
  <c r="K168" i="1" s="1"/>
  <c r="I11" i="1"/>
  <c r="K11" i="1" s="1"/>
  <c r="I19" i="1"/>
  <c r="K19" i="1" s="1"/>
  <c r="I27" i="1"/>
  <c r="K27" i="1" s="1"/>
  <c r="I35" i="1"/>
  <c r="K35" i="1" s="1"/>
  <c r="I43" i="1"/>
  <c r="K43" i="1" s="1"/>
  <c r="J164" i="1"/>
  <c r="I164" i="1"/>
  <c r="K164" i="1" s="1"/>
  <c r="I12" i="1"/>
  <c r="K12" i="1" s="1"/>
  <c r="I20" i="1"/>
  <c r="K20" i="1" s="1"/>
  <c r="I28" i="1"/>
  <c r="K28" i="1" s="1"/>
  <c r="I36" i="1"/>
  <c r="K36" i="1" s="1"/>
  <c r="I44" i="1"/>
  <c r="K44" i="1" s="1"/>
  <c r="J49" i="1"/>
  <c r="I49" i="1"/>
  <c r="K49" i="1" s="1"/>
  <c r="J160" i="1"/>
  <c r="I160" i="1"/>
  <c r="K160" i="1" s="1"/>
  <c r="J56" i="1"/>
  <c r="I56" i="1"/>
  <c r="K56" i="1" s="1"/>
  <c r="J60" i="1"/>
  <c r="I60" i="1"/>
  <c r="K60" i="1" s="1"/>
  <c r="J172" i="1"/>
  <c r="I172" i="1"/>
  <c r="K172" i="1" s="1"/>
  <c r="J155" i="1"/>
  <c r="I155" i="1"/>
  <c r="K155" i="1" s="1"/>
  <c r="J84" i="1"/>
  <c r="I84" i="1"/>
  <c r="K84" i="1" s="1"/>
  <c r="J87" i="1"/>
  <c r="I87" i="1"/>
  <c r="K87" i="1" s="1"/>
  <c r="J135" i="1"/>
  <c r="I135" i="1"/>
  <c r="K135" i="1" s="1"/>
  <c r="J139" i="1"/>
  <c r="I139" i="1"/>
  <c r="K139" i="1" s="1"/>
  <c r="J147" i="1"/>
  <c r="I147" i="1"/>
  <c r="K147" i="1" s="1"/>
  <c r="J199" i="1"/>
  <c r="I199" i="1"/>
  <c r="K199" i="1" s="1"/>
  <c r="J202" i="1"/>
  <c r="I202" i="1"/>
  <c r="K202" i="1" s="1"/>
  <c r="I105" i="1"/>
  <c r="K105" i="1" s="1"/>
  <c r="I109" i="1"/>
  <c r="K109" i="1" s="1"/>
  <c r="I113" i="1"/>
  <c r="K113" i="1" s="1"/>
  <c r="I117" i="1"/>
  <c r="K117" i="1" s="1"/>
  <c r="I121" i="1"/>
  <c r="K121" i="1" s="1"/>
  <c r="I125" i="1"/>
  <c r="K125" i="1" s="1"/>
  <c r="I127" i="1"/>
  <c r="K127" i="1" s="1"/>
  <c r="J175" i="1"/>
  <c r="I175" i="1"/>
  <c r="K175" i="1" s="1"/>
  <c r="J179" i="1"/>
  <c r="I179" i="1"/>
  <c r="K179" i="1" s="1"/>
  <c r="J183" i="1"/>
  <c r="I183" i="1"/>
  <c r="K183" i="1" s="1"/>
  <c r="J187" i="1"/>
  <c r="I187" i="1"/>
  <c r="K187" i="1" s="1"/>
  <c r="J194" i="1"/>
  <c r="I194" i="1"/>
  <c r="K194" i="1" s="1"/>
  <c r="J214" i="1"/>
  <c r="I214" i="1"/>
  <c r="K214" i="1" s="1"/>
</calcChain>
</file>

<file path=xl/sharedStrings.xml><?xml version="1.0" encoding="utf-8"?>
<sst xmlns="http://schemas.openxmlformats.org/spreadsheetml/2006/main" count="694" uniqueCount="57">
  <si>
    <t>Date</t>
  </si>
  <si>
    <t>Pair nb</t>
  </si>
  <si>
    <t>n</t>
  </si>
  <si>
    <t>Genotype</t>
  </si>
  <si>
    <t>L_disc</t>
  </si>
  <si>
    <t>R_disc</t>
  </si>
  <si>
    <t>R-L</t>
  </si>
  <si>
    <t>Mean pair vol</t>
  </si>
  <si>
    <t>(R-L)/mean pair vol</t>
  </si>
  <si>
    <t>Mean pair vol (10e-6)</t>
  </si>
  <si>
    <t>R-L (% mean pair vol)</t>
  </si>
  <si>
    <t>Sample</t>
  </si>
  <si>
    <t>Data FA</t>
  </si>
  <si>
    <t>Data R-L ranked by tissue size</t>
  </si>
  <si>
    <t>11.07.19</t>
  </si>
  <si>
    <t>dilp8 ExA/+</t>
  </si>
  <si>
    <t>Larval discs</t>
  </si>
  <si>
    <t>ExA/+</t>
  </si>
  <si>
    <t>ExA/KO</t>
  </si>
  <si>
    <t>mean pair vol</t>
  </si>
  <si>
    <t>R-L (%)</t>
  </si>
  <si>
    <t>16.10.19</t>
  </si>
  <si>
    <t>Early-mid (0-2)</t>
  </si>
  <si>
    <t>larval wing discs</t>
  </si>
  <si>
    <t>12.06.19</t>
  </si>
  <si>
    <t>26.11.19</t>
  </si>
  <si>
    <t>05.06.19</t>
  </si>
  <si>
    <t>28.05.19</t>
  </si>
  <si>
    <t>07.11.19</t>
  </si>
  <si>
    <t>24.10.19</t>
  </si>
  <si>
    <t>18.10.19</t>
  </si>
  <si>
    <t>Var</t>
  </si>
  <si>
    <t>μ</t>
  </si>
  <si>
    <t>Mid-late (2-5)</t>
  </si>
  <si>
    <t>F-test</t>
  </si>
  <si>
    <t>05.11.19</t>
  </si>
  <si>
    <t>22.07.19</t>
  </si>
  <si>
    <t>pupal wings</t>
  </si>
  <si>
    <t>13.11.19</t>
  </si>
  <si>
    <t>15.07.19</t>
  </si>
  <si>
    <t>22.11.19</t>
  </si>
  <si>
    <t>29.10.19</t>
  </si>
  <si>
    <t>Pupal wings (6-8h APF)</t>
  </si>
  <si>
    <t>dilp8 ExA/KO</t>
  </si>
  <si>
    <t>27.11.19</t>
  </si>
  <si>
    <t>24.05.19</t>
  </si>
  <si>
    <t>x5</t>
  </si>
  <si>
    <t>FAi</t>
  </si>
  <si>
    <t>14.11.19</t>
  </si>
  <si>
    <t>Pupal wings</t>
  </si>
  <si>
    <t>nub&gt;GFP</t>
  </si>
  <si>
    <t>dilp8 +/-</t>
  </si>
  <si>
    <t>dilp8 -/-</t>
  </si>
  <si>
    <t>Early-Mid L3</t>
  </si>
  <si>
    <t>Mid-Late L3</t>
  </si>
  <si>
    <t>06.11.19</t>
  </si>
  <si>
    <t>18.07.19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</si>
</sst>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i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FAE3"/>
        <bgColor indexed="64"/>
      </patternFill>
    </fill>
    <fill>
      <patternFill patternType="solid">
        <fgColor rgb="FFF7F7F7"/>
        <bgColor rgb="FF000000"/>
      </patternFill>
    </fill>
    <fill>
      <patternFill patternType="solid">
        <fgColor rgb="FFF7F7F7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CFAE3"/>
        <bgColor rgb="FF000000"/>
      </patternFill>
    </fill>
    <fill>
      <patternFill patternType="solid">
        <fgColor theme="9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/>
    <xf numFmtId="2" fontId="5" fillId="0" borderId="0" xfId="0" applyNumberFormat="1" applyFont="1" applyFill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5" fillId="6" borderId="0" xfId="0" applyNumberFormat="1" applyFont="1" applyFill="1" applyBorder="1" applyAlignment="1" applyProtection="1">
      <alignment horizontal="center"/>
      <protection locked="0"/>
    </xf>
    <xf numFmtId="0" fontId="3" fillId="5" borderId="0" xfId="0" applyFont="1" applyFill="1" applyAlignment="1">
      <alignment horizontal="center"/>
    </xf>
    <xf numFmtId="0" fontId="3" fillId="0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7" borderId="0" xfId="0" applyNumberFormat="1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8" borderId="0" xfId="0" applyFont="1" applyFill="1"/>
    <xf numFmtId="2" fontId="5" fillId="6" borderId="2" xfId="0" applyNumberFormat="1" applyFont="1" applyFill="1" applyBorder="1" applyAlignment="1" applyProtection="1">
      <alignment horizontal="center"/>
      <protection locked="0"/>
    </xf>
    <xf numFmtId="2" fontId="3" fillId="7" borderId="2" xfId="0" applyNumberFormat="1" applyFont="1" applyFill="1" applyBorder="1" applyAlignment="1" applyProtection="1">
      <alignment horizontal="center"/>
      <protection locked="0"/>
    </xf>
    <xf numFmtId="2" fontId="3" fillId="3" borderId="2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0" borderId="0" xfId="0" applyFont="1" applyFill="1"/>
    <xf numFmtId="0" fontId="3" fillId="9" borderId="0" xfId="0" applyFont="1" applyFill="1" applyAlignment="1">
      <alignment vertical="center"/>
    </xf>
    <xf numFmtId="0" fontId="3" fillId="9" borderId="0" xfId="0" applyFont="1" applyFill="1"/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3" borderId="0" xfId="0" applyFont="1" applyFill="1" applyBorder="1"/>
    <xf numFmtId="0" fontId="4" fillId="3" borderId="0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0" fillId="0" borderId="0" xfId="0" applyFont="1" applyFill="1"/>
    <xf numFmtId="0" fontId="0" fillId="4" borderId="0" xfId="0" applyFont="1" applyFill="1"/>
    <xf numFmtId="0" fontId="3" fillId="1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 vertical="center"/>
    </xf>
    <xf numFmtId="0" fontId="3" fillId="12" borderId="0" xfId="0" applyFont="1" applyFill="1"/>
    <xf numFmtId="0" fontId="3" fillId="12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13" borderId="0" xfId="0" applyFont="1" applyFill="1"/>
    <xf numFmtId="0" fontId="0" fillId="9" borderId="0" xfId="0" applyFont="1" applyFill="1"/>
    <xf numFmtId="0" fontId="3" fillId="14" borderId="0" xfId="0" applyFont="1" applyFill="1" applyAlignment="1">
      <alignment horizontal="center" vertical="center"/>
    </xf>
    <xf numFmtId="0" fontId="3" fillId="14" borderId="0" xfId="0" applyFont="1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/>
    <xf numFmtId="0" fontId="1" fillId="8" borderId="0" xfId="0" applyFont="1" applyFill="1"/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9" borderId="0" xfId="0" applyFont="1" applyFill="1"/>
    <xf numFmtId="0" fontId="0" fillId="14" borderId="0" xfId="0" applyFont="1" applyFill="1" applyAlignment="1">
      <alignment horizontal="center"/>
    </xf>
    <xf numFmtId="0" fontId="1" fillId="4" borderId="0" xfId="0" applyFont="1" applyFill="1"/>
    <xf numFmtId="0" fontId="0" fillId="14" borderId="0" xfId="0" applyFont="1" applyFill="1"/>
    <xf numFmtId="0" fontId="1" fillId="13" borderId="0" xfId="0" applyFont="1" applyFill="1"/>
    <xf numFmtId="0" fontId="0" fillId="16" borderId="0" xfId="0" applyFont="1" applyFill="1" applyAlignment="1">
      <alignment horizontal="center"/>
    </xf>
    <xf numFmtId="0" fontId="3" fillId="17" borderId="4" xfId="0" applyFont="1" applyFill="1" applyBorder="1"/>
    <xf numFmtId="0" fontId="3" fillId="17" borderId="0" xfId="0" applyFont="1" applyFill="1" applyBorder="1"/>
    <xf numFmtId="0" fontId="4" fillId="17" borderId="0" xfId="0" applyFont="1" applyFill="1" applyBorder="1"/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Border="1"/>
    <xf numFmtId="0" fontId="4" fillId="12" borderId="0" xfId="0" applyFont="1" applyFill="1" applyBorder="1"/>
    <xf numFmtId="0" fontId="4" fillId="12" borderId="5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>
                <a:latin typeface="Arial"/>
                <a:cs typeface="Arial"/>
              </a:defRPr>
            </a:pPr>
            <a:r>
              <a:rPr lang="fr-FR" sz="1400" i="1">
                <a:latin typeface="Arial"/>
                <a:cs typeface="Arial"/>
              </a:rPr>
              <a:t>ExA/+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ExAKO!$W$4:$W$75</c:f>
              <c:strCache>
                <c:ptCount val="72"/>
                <c:pt idx="0">
                  <c:v>larval wing discs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ExAKO!$U$4:$U$75</c:f>
              <c:numCache>
                <c:formatCode>General</c:formatCode>
                <c:ptCount val="72"/>
                <c:pt idx="0">
                  <c:v>0.14749999999999999</c:v>
                </c:pt>
                <c:pt idx="1">
                  <c:v>0.1855</c:v>
                </c:pt>
                <c:pt idx="2">
                  <c:v>0.32184499999999999</c:v>
                </c:pt>
                <c:pt idx="3">
                  <c:v>0.40699999999999997</c:v>
                </c:pt>
                <c:pt idx="4">
                  <c:v>0.45066099999999998</c:v>
                </c:pt>
                <c:pt idx="5">
                  <c:v>0.65982649999999998</c:v>
                </c:pt>
                <c:pt idx="6">
                  <c:v>0.67649999999999999</c:v>
                </c:pt>
                <c:pt idx="7">
                  <c:v>0.74405449999999995</c:v>
                </c:pt>
                <c:pt idx="8">
                  <c:v>0.76949999999999996</c:v>
                </c:pt>
                <c:pt idx="9">
                  <c:v>0.77434749999999997</c:v>
                </c:pt>
                <c:pt idx="10">
                  <c:v>0.79649999999999999</c:v>
                </c:pt>
                <c:pt idx="11">
                  <c:v>0.95849999999999991</c:v>
                </c:pt>
                <c:pt idx="12">
                  <c:v>1.095</c:v>
                </c:pt>
                <c:pt idx="13">
                  <c:v>1.1099999999999999</c:v>
                </c:pt>
                <c:pt idx="14">
                  <c:v>1.115</c:v>
                </c:pt>
                <c:pt idx="15">
                  <c:v>1.1199999999999999</c:v>
                </c:pt>
                <c:pt idx="16">
                  <c:v>1.155</c:v>
                </c:pt>
                <c:pt idx="17">
                  <c:v>1.2049999999999998</c:v>
                </c:pt>
                <c:pt idx="18">
                  <c:v>1.2249999999999999</c:v>
                </c:pt>
                <c:pt idx="19">
                  <c:v>1.2503</c:v>
                </c:pt>
                <c:pt idx="20">
                  <c:v>1.3699999999999999</c:v>
                </c:pt>
                <c:pt idx="21">
                  <c:v>1.39</c:v>
                </c:pt>
                <c:pt idx="22">
                  <c:v>1.44</c:v>
                </c:pt>
                <c:pt idx="23">
                  <c:v>1.4449999999999998</c:v>
                </c:pt>
                <c:pt idx="24">
                  <c:v>1.4885649999999999</c:v>
                </c:pt>
                <c:pt idx="25">
                  <c:v>1.4949999999999999</c:v>
                </c:pt>
                <c:pt idx="26">
                  <c:v>1.5149999999999999</c:v>
                </c:pt>
                <c:pt idx="27">
                  <c:v>1.5249999999999999</c:v>
                </c:pt>
                <c:pt idx="28">
                  <c:v>1.5362749999999998</c:v>
                </c:pt>
                <c:pt idx="29">
                  <c:v>1.5672249999999999</c:v>
                </c:pt>
                <c:pt idx="30">
                  <c:v>1.6074299999999999</c:v>
                </c:pt>
                <c:pt idx="31">
                  <c:v>1.68102</c:v>
                </c:pt>
                <c:pt idx="32">
                  <c:v>1.6838249999999999</c:v>
                </c:pt>
                <c:pt idx="33">
                  <c:v>1.8149999999999999</c:v>
                </c:pt>
                <c:pt idx="34">
                  <c:v>1.8304699999999998</c:v>
                </c:pt>
                <c:pt idx="35">
                  <c:v>1.8915649999999999</c:v>
                </c:pt>
                <c:pt idx="36">
                  <c:v>2.0594399999999999</c:v>
                </c:pt>
                <c:pt idx="37">
                  <c:v>2.0763599999999998</c:v>
                </c:pt>
                <c:pt idx="38">
                  <c:v>2.1767050000000001</c:v>
                </c:pt>
                <c:pt idx="39">
                  <c:v>2.2918499999999997</c:v>
                </c:pt>
                <c:pt idx="40">
                  <c:v>2.43858</c:v>
                </c:pt>
                <c:pt idx="41">
                  <c:v>2.5827100000000001</c:v>
                </c:pt>
                <c:pt idx="42">
                  <c:v>2.6577649999999999</c:v>
                </c:pt>
                <c:pt idx="43">
                  <c:v>2.74783</c:v>
                </c:pt>
                <c:pt idx="44">
                  <c:v>2.9827949999999999</c:v>
                </c:pt>
                <c:pt idx="45">
                  <c:v>3.0422349999999998</c:v>
                </c:pt>
                <c:pt idx="46">
                  <c:v>3.0498099999999999</c:v>
                </c:pt>
                <c:pt idx="47">
                  <c:v>3.06027</c:v>
                </c:pt>
                <c:pt idx="48">
                  <c:v>3.1228949999999998</c:v>
                </c:pt>
                <c:pt idx="49">
                  <c:v>3.13185</c:v>
                </c:pt>
                <c:pt idx="50">
                  <c:v>3.24899</c:v>
                </c:pt>
                <c:pt idx="51">
                  <c:v>3.2492749999999999</c:v>
                </c:pt>
                <c:pt idx="52">
                  <c:v>3.3293399999999997</c:v>
                </c:pt>
                <c:pt idx="53">
                  <c:v>3.354835</c:v>
                </c:pt>
                <c:pt idx="54">
                  <c:v>3.3602949999999998</c:v>
                </c:pt>
                <c:pt idx="55">
                  <c:v>3.3798649999999997</c:v>
                </c:pt>
                <c:pt idx="56">
                  <c:v>3.4387349999999999</c:v>
                </c:pt>
                <c:pt idx="57">
                  <c:v>3.4478849999999999</c:v>
                </c:pt>
                <c:pt idx="58">
                  <c:v>3.4605449999999998</c:v>
                </c:pt>
                <c:pt idx="59">
                  <c:v>3.4733299999999998</c:v>
                </c:pt>
                <c:pt idx="60">
                  <c:v>3.91269</c:v>
                </c:pt>
                <c:pt idx="61">
                  <c:v>4.0380649999999996</c:v>
                </c:pt>
                <c:pt idx="62">
                  <c:v>4.0892249999999999</c:v>
                </c:pt>
                <c:pt idx="63">
                  <c:v>4.1716600000000001</c:v>
                </c:pt>
                <c:pt idx="64">
                  <c:v>4.2481799999999996</c:v>
                </c:pt>
                <c:pt idx="65">
                  <c:v>4.2520999999999995</c:v>
                </c:pt>
                <c:pt idx="66">
                  <c:v>4.2768350000000002</c:v>
                </c:pt>
                <c:pt idx="67">
                  <c:v>4.3495949999999999</c:v>
                </c:pt>
                <c:pt idx="68">
                  <c:v>4.4562949999999999</c:v>
                </c:pt>
                <c:pt idx="69">
                  <c:v>4.5361849999999997</c:v>
                </c:pt>
                <c:pt idx="70">
                  <c:v>4.7766399999999996</c:v>
                </c:pt>
                <c:pt idx="71">
                  <c:v>4.9574549999999995</c:v>
                </c:pt>
              </c:numCache>
            </c:numRef>
          </c:xVal>
          <c:yVal>
            <c:numRef>
              <c:f>ExAKO!$V$4:$V$75</c:f>
              <c:numCache>
                <c:formatCode>General</c:formatCode>
                <c:ptCount val="72"/>
                <c:pt idx="0">
                  <c:v>2.0338983050847457</c:v>
                </c:pt>
                <c:pt idx="1">
                  <c:v>-5.9299191374663076</c:v>
                </c:pt>
                <c:pt idx="2">
                  <c:v>-5.536205316223648</c:v>
                </c:pt>
                <c:pt idx="3">
                  <c:v>-1.4742014742014742</c:v>
                </c:pt>
                <c:pt idx="4">
                  <c:v>9.8016025349431164</c:v>
                </c:pt>
                <c:pt idx="5">
                  <c:v>-1.4147658513260684</c:v>
                </c:pt>
                <c:pt idx="6">
                  <c:v>-6.651884700665188</c:v>
                </c:pt>
                <c:pt idx="7">
                  <c:v>-0.76163775637402897</c:v>
                </c:pt>
                <c:pt idx="8">
                  <c:v>-5.3281351526965555</c:v>
                </c:pt>
                <c:pt idx="9">
                  <c:v>5.3643874358734287</c:v>
                </c:pt>
                <c:pt idx="10">
                  <c:v>-3.8920276208411799</c:v>
                </c:pt>
                <c:pt idx="11">
                  <c:v>-0.93896713615023475</c:v>
                </c:pt>
                <c:pt idx="12">
                  <c:v>13.698630136986301</c:v>
                </c:pt>
                <c:pt idx="13">
                  <c:v>-1.8018018018018018</c:v>
                </c:pt>
                <c:pt idx="14">
                  <c:v>0.89686098654708524</c:v>
                </c:pt>
                <c:pt idx="15">
                  <c:v>-7.1428571428571423</c:v>
                </c:pt>
                <c:pt idx="16">
                  <c:v>4.329004329004329</c:v>
                </c:pt>
                <c:pt idx="17">
                  <c:v>4.1493775933609953</c:v>
                </c:pt>
                <c:pt idx="18">
                  <c:v>-2.4489795918367347</c:v>
                </c:pt>
                <c:pt idx="19">
                  <c:v>1.1533232024314164</c:v>
                </c:pt>
                <c:pt idx="20">
                  <c:v>7.2992700729926998</c:v>
                </c:pt>
                <c:pt idx="21">
                  <c:v>-4.3165467625899279</c:v>
                </c:pt>
                <c:pt idx="22">
                  <c:v>2.7777777777777777</c:v>
                </c:pt>
                <c:pt idx="23">
                  <c:v>0.69204152249134954</c:v>
                </c:pt>
                <c:pt idx="24">
                  <c:v>8.3214370887398257</c:v>
                </c:pt>
                <c:pt idx="25">
                  <c:v>-2.0066889632107023</c:v>
                </c:pt>
                <c:pt idx="26">
                  <c:v>-4.6204620462046204</c:v>
                </c:pt>
                <c:pt idx="27">
                  <c:v>-3.278688524590164</c:v>
                </c:pt>
                <c:pt idx="28">
                  <c:v>-3.4987225594376001</c:v>
                </c:pt>
                <c:pt idx="29">
                  <c:v>0.67061206910303239</c:v>
                </c:pt>
                <c:pt idx="30">
                  <c:v>-13.6951531326403</c:v>
                </c:pt>
                <c:pt idx="31">
                  <c:v>3.8655102259342544</c:v>
                </c:pt>
                <c:pt idx="32">
                  <c:v>1.0588986385164729</c:v>
                </c:pt>
                <c:pt idx="33">
                  <c:v>6.0606060606060606</c:v>
                </c:pt>
                <c:pt idx="34">
                  <c:v>-3.2297715887176519</c:v>
                </c:pt>
                <c:pt idx="35">
                  <c:v>7.0243422774263635</c:v>
                </c:pt>
                <c:pt idx="36">
                  <c:v>-13.646428155226664</c:v>
                </c:pt>
                <c:pt idx="37">
                  <c:v>-11.501859022520179</c:v>
                </c:pt>
                <c:pt idx="38">
                  <c:v>-4.9685189311367406</c:v>
                </c:pt>
                <c:pt idx="39">
                  <c:v>20.408840020071121</c:v>
                </c:pt>
                <c:pt idx="40">
                  <c:v>5.840284099762977</c:v>
                </c:pt>
                <c:pt idx="41">
                  <c:v>-0.38022077585172165</c:v>
                </c:pt>
                <c:pt idx="42">
                  <c:v>-5.4101848733804534</c:v>
                </c:pt>
                <c:pt idx="43">
                  <c:v>0.1586706601208954</c:v>
                </c:pt>
                <c:pt idx="44">
                  <c:v>1.1408762586768451</c:v>
                </c:pt>
                <c:pt idx="45">
                  <c:v>-2.908716782234114</c:v>
                </c:pt>
                <c:pt idx="46">
                  <c:v>2.5306494502936245</c:v>
                </c:pt>
                <c:pt idx="47">
                  <c:v>-4.6231214892803578</c:v>
                </c:pt>
                <c:pt idx="48">
                  <c:v>4.1784946339854523</c:v>
                </c:pt>
                <c:pt idx="49">
                  <c:v>-1.8021297316282707</c:v>
                </c:pt>
                <c:pt idx="50">
                  <c:v>-1.4342918876327719</c:v>
                </c:pt>
                <c:pt idx="51">
                  <c:v>6.1859953374214245E-2</c:v>
                </c:pt>
                <c:pt idx="52">
                  <c:v>2.7627097262520497</c:v>
                </c:pt>
                <c:pt idx="53">
                  <c:v>1.7166268981932049</c:v>
                </c:pt>
                <c:pt idx="54">
                  <c:v>1.8513255532624369</c:v>
                </c:pt>
                <c:pt idx="55">
                  <c:v>-2.8092838027554357</c:v>
                </c:pt>
                <c:pt idx="56">
                  <c:v>-2.2394863227320512</c:v>
                </c:pt>
                <c:pt idx="57">
                  <c:v>-1.4475540802549969</c:v>
                </c:pt>
                <c:pt idx="58">
                  <c:v>-1.0671729453019685</c:v>
                </c:pt>
                <c:pt idx="59">
                  <c:v>-0.37600803839543029</c:v>
                </c:pt>
                <c:pt idx="60">
                  <c:v>-0.65785942663487273</c:v>
                </c:pt>
                <c:pt idx="61">
                  <c:v>-2.9689962890641928</c:v>
                </c:pt>
                <c:pt idx="62">
                  <c:v>-0.83952338156985729</c:v>
                </c:pt>
                <c:pt idx="63">
                  <c:v>-3.3142681810118759</c:v>
                </c:pt>
                <c:pt idx="64">
                  <c:v>-4.9277572984195581</c:v>
                </c:pt>
                <c:pt idx="65">
                  <c:v>-1.2887749582559207</c:v>
                </c:pt>
                <c:pt idx="66">
                  <c:v>-0.64370030641818077</c:v>
                </c:pt>
                <c:pt idx="67">
                  <c:v>9.4061631025417309</c:v>
                </c:pt>
                <c:pt idx="68">
                  <c:v>-1.6554110533526167</c:v>
                </c:pt>
                <c:pt idx="69">
                  <c:v>-8.4465249984292967</c:v>
                </c:pt>
                <c:pt idx="70">
                  <c:v>-3.2001574328398203</c:v>
                </c:pt>
                <c:pt idx="71">
                  <c:v>5.6301065999999995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1647-9AFD-1E6808590065}"/>
            </c:ext>
          </c:extLst>
        </c:ser>
        <c:ser>
          <c:idx val="1"/>
          <c:order val="1"/>
          <c:tx>
            <c:strRef>
              <c:f>ExAKO!$W$76</c:f>
              <c:strCache>
                <c:ptCount val="1"/>
                <c:pt idx="0">
                  <c:v>pupal wings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ExAKO!$U$76:$U$110</c:f>
              <c:numCache>
                <c:formatCode>General</c:formatCode>
                <c:ptCount val="35"/>
                <c:pt idx="0">
                  <c:v>3.03</c:v>
                </c:pt>
                <c:pt idx="1">
                  <c:v>3.7739349999999998</c:v>
                </c:pt>
                <c:pt idx="2">
                  <c:v>3.84</c:v>
                </c:pt>
                <c:pt idx="3">
                  <c:v>4.0816499999999998</c:v>
                </c:pt>
                <c:pt idx="4">
                  <c:v>4.1499999999999995</c:v>
                </c:pt>
                <c:pt idx="5">
                  <c:v>4.5699999999999994</c:v>
                </c:pt>
                <c:pt idx="6">
                  <c:v>4.6226500000000001</c:v>
                </c:pt>
                <c:pt idx="7">
                  <c:v>4.7249999999999996</c:v>
                </c:pt>
                <c:pt idx="8">
                  <c:v>4.7699999999999996</c:v>
                </c:pt>
                <c:pt idx="9">
                  <c:v>4.835</c:v>
                </c:pt>
                <c:pt idx="10">
                  <c:v>4.9049999999999994</c:v>
                </c:pt>
                <c:pt idx="11">
                  <c:v>5.2958049999999997</c:v>
                </c:pt>
                <c:pt idx="12">
                  <c:v>5.3418399999999995</c:v>
                </c:pt>
                <c:pt idx="13">
                  <c:v>5.8422499999999999</c:v>
                </c:pt>
                <c:pt idx="14">
                  <c:v>5.8696899999999994</c:v>
                </c:pt>
                <c:pt idx="15">
                  <c:v>5.8955449999999994</c:v>
                </c:pt>
                <c:pt idx="16">
                  <c:v>5.9014699999999998</c:v>
                </c:pt>
                <c:pt idx="17">
                  <c:v>5.9059049999999997</c:v>
                </c:pt>
                <c:pt idx="18">
                  <c:v>6.0699999999999994</c:v>
                </c:pt>
                <c:pt idx="19">
                  <c:v>6.0813549999999994</c:v>
                </c:pt>
                <c:pt idx="20">
                  <c:v>6.2299999999999995</c:v>
                </c:pt>
                <c:pt idx="21">
                  <c:v>6.2692249999999996</c:v>
                </c:pt>
                <c:pt idx="22">
                  <c:v>6.2821299999999995</c:v>
                </c:pt>
                <c:pt idx="23">
                  <c:v>6.2849149999999998</c:v>
                </c:pt>
                <c:pt idx="24">
                  <c:v>6.3335399999999993</c:v>
                </c:pt>
                <c:pt idx="25">
                  <c:v>6.3780899999999994</c:v>
                </c:pt>
                <c:pt idx="26">
                  <c:v>6.4047799999999997</c:v>
                </c:pt>
                <c:pt idx="27">
                  <c:v>6.51</c:v>
                </c:pt>
                <c:pt idx="28">
                  <c:v>6.6469800000000001</c:v>
                </c:pt>
                <c:pt idx="29">
                  <c:v>6.8756699999999995</c:v>
                </c:pt>
                <c:pt idx="30">
                  <c:v>7.4551049999999996</c:v>
                </c:pt>
                <c:pt idx="31">
                  <c:v>7.4658199999999999</c:v>
                </c:pt>
                <c:pt idx="32">
                  <c:v>7.9935</c:v>
                </c:pt>
                <c:pt idx="33">
                  <c:v>8.4983500000000003</c:v>
                </c:pt>
                <c:pt idx="34">
                  <c:v>8.5626999999999995</c:v>
                </c:pt>
              </c:numCache>
            </c:numRef>
          </c:xVal>
          <c:yVal>
            <c:numRef>
              <c:f>ExAKO!$V$76:$V$110</c:f>
              <c:numCache>
                <c:formatCode>General</c:formatCode>
                <c:ptCount val="35"/>
                <c:pt idx="0">
                  <c:v>1.9801980198019802</c:v>
                </c:pt>
                <c:pt idx="1">
                  <c:v>6.2351365000000003</c:v>
                </c:pt>
                <c:pt idx="2">
                  <c:v>3.6458333333333335</c:v>
                </c:pt>
                <c:pt idx="3">
                  <c:v>-2.1589308000000003</c:v>
                </c:pt>
                <c:pt idx="4">
                  <c:v>1.4457831325301205</c:v>
                </c:pt>
                <c:pt idx="5">
                  <c:v>2.6258205689277898</c:v>
                </c:pt>
                <c:pt idx="6">
                  <c:v>-3.5295772000000003</c:v>
                </c:pt>
                <c:pt idx="7">
                  <c:v>-2.3280423280423279</c:v>
                </c:pt>
                <c:pt idx="8">
                  <c:v>-0.83857442348008393</c:v>
                </c:pt>
                <c:pt idx="9">
                  <c:v>-4.3433298862461225</c:v>
                </c:pt>
                <c:pt idx="10">
                  <c:v>-5.5045871559633035</c:v>
                </c:pt>
                <c:pt idx="11">
                  <c:v>3.6026628999999999</c:v>
                </c:pt>
                <c:pt idx="12">
                  <c:v>2.8338550012729695</c:v>
                </c:pt>
                <c:pt idx="13">
                  <c:v>-0.48063674098164239</c:v>
                </c:pt>
                <c:pt idx="14">
                  <c:v>5.0428557555850476E-2</c:v>
                </c:pt>
                <c:pt idx="15">
                  <c:v>-3.4403943994999615</c:v>
                </c:pt>
                <c:pt idx="16">
                  <c:v>-0.35957139999999999</c:v>
                </c:pt>
                <c:pt idx="17">
                  <c:v>-0.89554437465553549</c:v>
                </c:pt>
                <c:pt idx="18">
                  <c:v>-0.65897858319604619</c:v>
                </c:pt>
                <c:pt idx="19">
                  <c:v>5.2848419</c:v>
                </c:pt>
                <c:pt idx="20">
                  <c:v>-1.9261637239165328</c:v>
                </c:pt>
                <c:pt idx="21">
                  <c:v>1.3958663152144006</c:v>
                </c:pt>
                <c:pt idx="22">
                  <c:v>-0.97323678433906968</c:v>
                </c:pt>
                <c:pt idx="23">
                  <c:v>-1.6364580905231019</c:v>
                </c:pt>
                <c:pt idx="24">
                  <c:v>2.3373974112423701</c:v>
                </c:pt>
                <c:pt idx="25">
                  <c:v>-3.7835778422693944</c:v>
                </c:pt>
                <c:pt idx="26">
                  <c:v>0.36004359244189499</c:v>
                </c:pt>
                <c:pt idx="27">
                  <c:v>-1.5360983102918586</c:v>
                </c:pt>
                <c:pt idx="28">
                  <c:v>1.6232936</c:v>
                </c:pt>
                <c:pt idx="29">
                  <c:v>5.904588207403787</c:v>
                </c:pt>
                <c:pt idx="30">
                  <c:v>0.27699140387694071</c:v>
                </c:pt>
                <c:pt idx="31">
                  <c:v>0.94028519305314096</c:v>
                </c:pt>
                <c:pt idx="32">
                  <c:v>-2.6796772377556763</c:v>
                </c:pt>
                <c:pt idx="33">
                  <c:v>-1.9297863702954103E-2</c:v>
                </c:pt>
                <c:pt idx="34">
                  <c:v>1.8753430576804047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E-1647-9AFD-1E680859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10152"/>
        <c:axId val="2145580616"/>
      </c:scatterChart>
      <c:valAx>
        <c:axId val="-210551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Mean pair volume</a:t>
                </a:r>
              </a:p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(x106 um3)</a:t>
                </a:r>
              </a:p>
            </c:rich>
          </c:tx>
          <c:layout>
            <c:manualLayout>
              <c:xMode val="edge"/>
              <c:yMode val="edge"/>
              <c:x val="0.70701202243336603"/>
              <c:y val="0.446825087650954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fr-FR"/>
          </a:p>
        </c:txPr>
        <c:crossAx val="2145580616"/>
        <c:crosses val="autoZero"/>
        <c:crossBetween val="midCat"/>
      </c:valAx>
      <c:valAx>
        <c:axId val="2145580616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fr-FR" sz="1200">
                    <a:latin typeface="Arial"/>
                    <a:cs typeface="Arial"/>
                  </a:rPr>
                  <a:t>R-L</a:t>
                </a:r>
                <a:r>
                  <a:rPr lang="fr-FR" sz="1200" baseline="0">
                    <a:latin typeface="Arial"/>
                    <a:cs typeface="Arial"/>
                  </a:rPr>
                  <a:t> difference (% tissue volume)</a:t>
                </a:r>
                <a:endParaRPr lang="fr-FR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3.2928064842958502E-2"/>
              <c:y val="0.12387970884239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/>
                <a:cs typeface="Arial"/>
              </a:defRPr>
            </a:pPr>
            <a:endParaRPr lang="fr-FR"/>
          </a:p>
        </c:txPr>
        <c:crossAx val="-2105510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78681122306497"/>
          <c:y val="0.12884000134965601"/>
          <c:w val="0.27827909011373603"/>
          <c:h val="0.17750298964108799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/>
            </a:pPr>
            <a:r>
              <a:rPr lang="fr-FR" sz="1400" i="1"/>
              <a:t>ExA/KO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ExAKO!$W$4:$W$54</c:f>
              <c:strCache>
                <c:ptCount val="51"/>
                <c:pt idx="0">
                  <c:v>larval wing discs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ExAKO!$X$4:$X$75</c:f>
              <c:numCache>
                <c:formatCode>General</c:formatCode>
                <c:ptCount val="72"/>
                <c:pt idx="0">
                  <c:v>0.45202049999999999</c:v>
                </c:pt>
                <c:pt idx="1">
                  <c:v>0.47714899999999999</c:v>
                </c:pt>
                <c:pt idx="2">
                  <c:v>0.57030499999999995</c:v>
                </c:pt>
                <c:pt idx="3">
                  <c:v>0.61978499999999992</c:v>
                </c:pt>
                <c:pt idx="4">
                  <c:v>0.65447849999999996</c:v>
                </c:pt>
                <c:pt idx="5">
                  <c:v>0.74849999999999994</c:v>
                </c:pt>
                <c:pt idx="6">
                  <c:v>0.78286549999999999</c:v>
                </c:pt>
                <c:pt idx="7">
                  <c:v>0.82699999999999996</c:v>
                </c:pt>
                <c:pt idx="8">
                  <c:v>0.86199999999999999</c:v>
                </c:pt>
                <c:pt idx="9">
                  <c:v>0.88086100000000001</c:v>
                </c:pt>
                <c:pt idx="10">
                  <c:v>1.0549999999999999</c:v>
                </c:pt>
                <c:pt idx="11">
                  <c:v>1.0812850000000001</c:v>
                </c:pt>
                <c:pt idx="12">
                  <c:v>1.09948</c:v>
                </c:pt>
                <c:pt idx="13">
                  <c:v>1.1599999999999999</c:v>
                </c:pt>
                <c:pt idx="14">
                  <c:v>1.2749999999999999</c:v>
                </c:pt>
                <c:pt idx="15">
                  <c:v>1.385</c:v>
                </c:pt>
                <c:pt idx="16">
                  <c:v>1.41</c:v>
                </c:pt>
                <c:pt idx="17">
                  <c:v>1.42</c:v>
                </c:pt>
                <c:pt idx="18">
                  <c:v>1.468985</c:v>
                </c:pt>
                <c:pt idx="19">
                  <c:v>1.47</c:v>
                </c:pt>
                <c:pt idx="20">
                  <c:v>1.473735</c:v>
                </c:pt>
                <c:pt idx="21">
                  <c:v>1.5049999999999999</c:v>
                </c:pt>
                <c:pt idx="22">
                  <c:v>1.6891499999999999</c:v>
                </c:pt>
                <c:pt idx="23">
                  <c:v>1.910285</c:v>
                </c:pt>
                <c:pt idx="24">
                  <c:v>1.915635</c:v>
                </c:pt>
                <c:pt idx="25">
                  <c:v>1.970345</c:v>
                </c:pt>
                <c:pt idx="26">
                  <c:v>1.98</c:v>
                </c:pt>
                <c:pt idx="27">
                  <c:v>1.9972049999999999</c:v>
                </c:pt>
                <c:pt idx="28">
                  <c:v>2.0049999999999999</c:v>
                </c:pt>
                <c:pt idx="29">
                  <c:v>2.0898699999999999</c:v>
                </c:pt>
                <c:pt idx="30">
                  <c:v>2.1205599999999998</c:v>
                </c:pt>
                <c:pt idx="31">
                  <c:v>2.3211649999999997</c:v>
                </c:pt>
                <c:pt idx="32">
                  <c:v>2.40334</c:v>
                </c:pt>
                <c:pt idx="33">
                  <c:v>2.47756</c:v>
                </c:pt>
                <c:pt idx="34">
                  <c:v>2.4921599999999997</c:v>
                </c:pt>
                <c:pt idx="35">
                  <c:v>2.5390999999999999</c:v>
                </c:pt>
                <c:pt idx="36">
                  <c:v>2.643265</c:v>
                </c:pt>
                <c:pt idx="37">
                  <c:v>2.74763</c:v>
                </c:pt>
                <c:pt idx="38">
                  <c:v>2.7547199999999998</c:v>
                </c:pt>
                <c:pt idx="39">
                  <c:v>2.9507699999999999</c:v>
                </c:pt>
                <c:pt idx="40">
                  <c:v>2.951965</c:v>
                </c:pt>
                <c:pt idx="41">
                  <c:v>2.9804949999999999</c:v>
                </c:pt>
                <c:pt idx="42">
                  <c:v>3.0044999999999997</c:v>
                </c:pt>
                <c:pt idx="43">
                  <c:v>3.0460699999999998</c:v>
                </c:pt>
                <c:pt idx="44">
                  <c:v>3.1010649999999997</c:v>
                </c:pt>
                <c:pt idx="45">
                  <c:v>3.1479699999999999</c:v>
                </c:pt>
                <c:pt idx="46">
                  <c:v>3.2715749999999999</c:v>
                </c:pt>
                <c:pt idx="47">
                  <c:v>3.3182099999999997</c:v>
                </c:pt>
                <c:pt idx="48">
                  <c:v>3.3521749999999999</c:v>
                </c:pt>
                <c:pt idx="49">
                  <c:v>3.3560849999999998</c:v>
                </c:pt>
                <c:pt idx="50">
                  <c:v>3.4565099999999997</c:v>
                </c:pt>
                <c:pt idx="51">
                  <c:v>3.5384899999999999</c:v>
                </c:pt>
                <c:pt idx="52">
                  <c:v>3.54095</c:v>
                </c:pt>
                <c:pt idx="53">
                  <c:v>3.56169</c:v>
                </c:pt>
                <c:pt idx="54">
                  <c:v>3.6647799999999999</c:v>
                </c:pt>
                <c:pt idx="55">
                  <c:v>3.666855</c:v>
                </c:pt>
                <c:pt idx="56">
                  <c:v>3.7713649999999999</c:v>
                </c:pt>
                <c:pt idx="57">
                  <c:v>3.88252</c:v>
                </c:pt>
                <c:pt idx="58">
                  <c:v>3.9125349999999997</c:v>
                </c:pt>
                <c:pt idx="59">
                  <c:v>3.9371699999999996</c:v>
                </c:pt>
                <c:pt idx="60">
                  <c:v>4.0281250000000002</c:v>
                </c:pt>
                <c:pt idx="61">
                  <c:v>4.0917399999999997</c:v>
                </c:pt>
                <c:pt idx="62">
                  <c:v>4.1441150000000002</c:v>
                </c:pt>
                <c:pt idx="63">
                  <c:v>4.3128500000000001</c:v>
                </c:pt>
                <c:pt idx="64">
                  <c:v>4.3227399999999996</c:v>
                </c:pt>
                <c:pt idx="65">
                  <c:v>4.3425399999999996</c:v>
                </c:pt>
                <c:pt idx="66">
                  <c:v>4.3616549999999998</c:v>
                </c:pt>
                <c:pt idx="67">
                  <c:v>4.495355</c:v>
                </c:pt>
                <c:pt idx="68">
                  <c:v>4.5294999999999996</c:v>
                </c:pt>
                <c:pt idx="69">
                  <c:v>4.5638649999999998</c:v>
                </c:pt>
                <c:pt idx="70">
                  <c:v>4.5828749999999996</c:v>
                </c:pt>
              </c:numCache>
            </c:numRef>
          </c:xVal>
          <c:yVal>
            <c:numRef>
              <c:f>ExAKO!$Y$4:$Y$75</c:f>
              <c:numCache>
                <c:formatCode>General</c:formatCode>
                <c:ptCount val="72"/>
                <c:pt idx="0">
                  <c:v>14.137190680511171</c:v>
                </c:pt>
                <c:pt idx="1">
                  <c:v>-3.2673232051204133</c:v>
                </c:pt>
                <c:pt idx="2">
                  <c:v>6.7181595812766854</c:v>
                </c:pt>
                <c:pt idx="3">
                  <c:v>-3.5170260654904522</c:v>
                </c:pt>
                <c:pt idx="4">
                  <c:v>-17.072982534949581</c:v>
                </c:pt>
                <c:pt idx="5">
                  <c:v>5.4776219104876418</c:v>
                </c:pt>
                <c:pt idx="6">
                  <c:v>6.8212228026397899</c:v>
                </c:pt>
                <c:pt idx="7">
                  <c:v>-11.850060459492139</c:v>
                </c:pt>
                <c:pt idx="8">
                  <c:v>-7.4245939675174011</c:v>
                </c:pt>
                <c:pt idx="9">
                  <c:v>5.7114573127882835</c:v>
                </c:pt>
                <c:pt idx="10">
                  <c:v>-4.7393364928909953</c:v>
                </c:pt>
                <c:pt idx="11">
                  <c:v>-3.5559542581280605</c:v>
                </c:pt>
                <c:pt idx="12">
                  <c:v>-6.1665514606905081</c:v>
                </c:pt>
                <c:pt idx="13">
                  <c:v>1.7241379310344827</c:v>
                </c:pt>
                <c:pt idx="14">
                  <c:v>-0.78431372549019607</c:v>
                </c:pt>
                <c:pt idx="15">
                  <c:v>0.72202166064981954</c:v>
                </c:pt>
                <c:pt idx="16">
                  <c:v>8.5106382978723403</c:v>
                </c:pt>
                <c:pt idx="17">
                  <c:v>-4.225352112676056</c:v>
                </c:pt>
                <c:pt idx="18">
                  <c:v>2.5248726161261006</c:v>
                </c:pt>
                <c:pt idx="19">
                  <c:v>-4.0816326530612246</c:v>
                </c:pt>
                <c:pt idx="20">
                  <c:v>-3.9349001007643847</c:v>
                </c:pt>
                <c:pt idx="21">
                  <c:v>0.66445182724252494</c:v>
                </c:pt>
                <c:pt idx="22">
                  <c:v>5.1528875469910904</c:v>
                </c:pt>
                <c:pt idx="23">
                  <c:v>1.5332790656891511</c:v>
                </c:pt>
                <c:pt idx="24">
                  <c:v>-3.7684632000000002</c:v>
                </c:pt>
                <c:pt idx="25">
                  <c:v>-9.5907061961230138</c:v>
                </c:pt>
                <c:pt idx="26">
                  <c:v>6.0606060606060606</c:v>
                </c:pt>
                <c:pt idx="27">
                  <c:v>1.7128937690422366</c:v>
                </c:pt>
                <c:pt idx="28">
                  <c:v>-4.4887780548628431</c:v>
                </c:pt>
                <c:pt idx="29">
                  <c:v>6.6989812763473319E-3</c:v>
                </c:pt>
                <c:pt idx="30">
                  <c:v>3.1576564681027652</c:v>
                </c:pt>
                <c:pt idx="31">
                  <c:v>5.9612306751135744</c:v>
                </c:pt>
                <c:pt idx="32">
                  <c:v>-1.6119234</c:v>
                </c:pt>
                <c:pt idx="33">
                  <c:v>4.5738549000000006</c:v>
                </c:pt>
                <c:pt idx="34">
                  <c:v>-1.2455059065228555</c:v>
                </c:pt>
                <c:pt idx="35">
                  <c:v>2.2212595013981331</c:v>
                </c:pt>
                <c:pt idx="36">
                  <c:v>4.5205456000000002</c:v>
                </c:pt>
                <c:pt idx="37">
                  <c:v>1.7178441</c:v>
                </c:pt>
                <c:pt idx="38">
                  <c:v>0.64906778184352676</c:v>
                </c:pt>
                <c:pt idx="39">
                  <c:v>-5.9835228999999996</c:v>
                </c:pt>
                <c:pt idx="40">
                  <c:v>4.5478180999999998</c:v>
                </c:pt>
                <c:pt idx="41">
                  <c:v>-1.7242101999999999</c:v>
                </c:pt>
                <c:pt idx="42">
                  <c:v>-3.6212347999999999</c:v>
                </c:pt>
                <c:pt idx="43">
                  <c:v>-3.9939988247151246</c:v>
                </c:pt>
                <c:pt idx="44">
                  <c:v>-2.0821878935140021</c:v>
                </c:pt>
                <c:pt idx="45">
                  <c:v>-2.4009123339803109</c:v>
                </c:pt>
                <c:pt idx="46">
                  <c:v>-8.0673681636520644</c:v>
                </c:pt>
                <c:pt idx="47">
                  <c:v>1.2458524</c:v>
                </c:pt>
                <c:pt idx="48">
                  <c:v>4.7431891234795319E-2</c:v>
                </c:pt>
                <c:pt idx="49">
                  <c:v>-18.592794878556411</c:v>
                </c:pt>
                <c:pt idx="50">
                  <c:v>-10.324286635942034</c:v>
                </c:pt>
                <c:pt idx="51">
                  <c:v>-1.0637305743410324</c:v>
                </c:pt>
                <c:pt idx="52">
                  <c:v>-5.4008105169516663</c:v>
                </c:pt>
                <c:pt idx="53">
                  <c:v>8.8839848498886766</c:v>
                </c:pt>
                <c:pt idx="54">
                  <c:v>-3.5472797821424477E-2</c:v>
                </c:pt>
                <c:pt idx="55">
                  <c:v>2.1890693796182288</c:v>
                </c:pt>
                <c:pt idx="56">
                  <c:v>2.7907667383029753</c:v>
                </c:pt>
                <c:pt idx="57">
                  <c:v>-1.4882086892018587</c:v>
                </c:pt>
                <c:pt idx="58">
                  <c:v>-2.0848375797277212</c:v>
                </c:pt>
                <c:pt idx="59">
                  <c:v>-0.15798149432206382</c:v>
                </c:pt>
                <c:pt idx="60">
                  <c:v>-12.899550038789759</c:v>
                </c:pt>
                <c:pt idx="61">
                  <c:v>-2.2709165293982512</c:v>
                </c:pt>
                <c:pt idx="62">
                  <c:v>-8.9884088641362503</c:v>
                </c:pt>
                <c:pt idx="63">
                  <c:v>3.2002040414111317</c:v>
                </c:pt>
                <c:pt idx="64">
                  <c:v>-1.6572821867611749</c:v>
                </c:pt>
                <c:pt idx="65">
                  <c:v>-3.8060674000000003</c:v>
                </c:pt>
                <c:pt idx="66">
                  <c:v>1.6858279712632016</c:v>
                </c:pt>
                <c:pt idx="67">
                  <c:v>-21.816519496235561</c:v>
                </c:pt>
                <c:pt idx="68">
                  <c:v>4.2918644441991383</c:v>
                </c:pt>
                <c:pt idx="69">
                  <c:v>-5.2711900987430607</c:v>
                </c:pt>
                <c:pt idx="70">
                  <c:v>-3.0637972888197909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6144-B4C2-99DF74A53F2B}"/>
            </c:ext>
          </c:extLst>
        </c:ser>
        <c:ser>
          <c:idx val="1"/>
          <c:order val="1"/>
          <c:tx>
            <c:strRef>
              <c:f>ExAKO!$Z$76</c:f>
              <c:strCache>
                <c:ptCount val="1"/>
                <c:pt idx="0">
                  <c:v>pupal wings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ExAKO!$X$76:$X$110</c:f>
              <c:numCache>
                <c:formatCode>General</c:formatCode>
                <c:ptCount val="35"/>
                <c:pt idx="0">
                  <c:v>2.6349999999999998</c:v>
                </c:pt>
                <c:pt idx="1">
                  <c:v>3.1999999999999997</c:v>
                </c:pt>
                <c:pt idx="2">
                  <c:v>3.2922750000000001</c:v>
                </c:pt>
                <c:pt idx="3">
                  <c:v>3.5147499999999998</c:v>
                </c:pt>
                <c:pt idx="4">
                  <c:v>3.7243649999999997</c:v>
                </c:pt>
                <c:pt idx="5">
                  <c:v>4.29</c:v>
                </c:pt>
                <c:pt idx="6">
                  <c:v>4.4083499999999995</c:v>
                </c:pt>
                <c:pt idx="7">
                  <c:v>4.6949999999999994</c:v>
                </c:pt>
                <c:pt idx="8">
                  <c:v>4.76</c:v>
                </c:pt>
                <c:pt idx="9">
                  <c:v>4.87</c:v>
                </c:pt>
                <c:pt idx="10">
                  <c:v>4.9225699999999994</c:v>
                </c:pt>
                <c:pt idx="11">
                  <c:v>5.0773000000000001</c:v>
                </c:pt>
                <c:pt idx="12">
                  <c:v>5.1569399999999996</c:v>
                </c:pt>
                <c:pt idx="13">
                  <c:v>5.3599999999999994</c:v>
                </c:pt>
                <c:pt idx="14">
                  <c:v>5.4529100000000001</c:v>
                </c:pt>
                <c:pt idx="15">
                  <c:v>5.4691399999999994</c:v>
                </c:pt>
                <c:pt idx="16">
                  <c:v>5.51173</c:v>
                </c:pt>
                <c:pt idx="17">
                  <c:v>5.967765</c:v>
                </c:pt>
                <c:pt idx="18">
                  <c:v>6.0300199999999995</c:v>
                </c:pt>
                <c:pt idx="19">
                  <c:v>6.0949999999999998</c:v>
                </c:pt>
                <c:pt idx="20">
                  <c:v>6.1334299999999997</c:v>
                </c:pt>
                <c:pt idx="21">
                  <c:v>6.27</c:v>
                </c:pt>
                <c:pt idx="22">
                  <c:v>6.5249999999999995</c:v>
                </c:pt>
                <c:pt idx="23">
                  <c:v>6.7847649999999993</c:v>
                </c:pt>
                <c:pt idx="24">
                  <c:v>6.9051899999999993</c:v>
                </c:pt>
                <c:pt idx="25">
                  <c:v>6.9152499999999995</c:v>
                </c:pt>
                <c:pt idx="26">
                  <c:v>7.3321099999999992</c:v>
                </c:pt>
                <c:pt idx="27">
                  <c:v>7.3732049999999996</c:v>
                </c:pt>
                <c:pt idx="28">
                  <c:v>7.5811449999999994</c:v>
                </c:pt>
                <c:pt idx="29">
                  <c:v>7.8824749999999995</c:v>
                </c:pt>
                <c:pt idx="30">
                  <c:v>7.9549449999999995</c:v>
                </c:pt>
                <c:pt idx="31">
                  <c:v>8.2174700000000005</c:v>
                </c:pt>
                <c:pt idx="32">
                  <c:v>8.2258700000000005</c:v>
                </c:pt>
                <c:pt idx="33">
                  <c:v>8.5082399999999989</c:v>
                </c:pt>
                <c:pt idx="34">
                  <c:v>8.5320699999999992</c:v>
                </c:pt>
              </c:numCache>
            </c:numRef>
          </c:xVal>
          <c:yVal>
            <c:numRef>
              <c:f>ExAKO!$Y$76:$Y$110</c:f>
              <c:numCache>
                <c:formatCode>General</c:formatCode>
                <c:ptCount val="35"/>
                <c:pt idx="0">
                  <c:v>11.76470588235294</c:v>
                </c:pt>
                <c:pt idx="1">
                  <c:v>1.25</c:v>
                </c:pt>
                <c:pt idx="2">
                  <c:v>-1.0488188258878739</c:v>
                </c:pt>
                <c:pt idx="3">
                  <c:v>-24.808023330251086</c:v>
                </c:pt>
                <c:pt idx="4">
                  <c:v>8.6938310289136531</c:v>
                </c:pt>
                <c:pt idx="5">
                  <c:v>-3.263403263403263</c:v>
                </c:pt>
                <c:pt idx="6">
                  <c:v>-0.46185080585706667</c:v>
                </c:pt>
                <c:pt idx="7">
                  <c:v>2.3429179978700745</c:v>
                </c:pt>
                <c:pt idx="8">
                  <c:v>2.9411764705882351</c:v>
                </c:pt>
                <c:pt idx="9">
                  <c:v>2.0533880903490758</c:v>
                </c:pt>
                <c:pt idx="10">
                  <c:v>-2.1582222</c:v>
                </c:pt>
                <c:pt idx="11">
                  <c:v>-2.9133594627065564</c:v>
                </c:pt>
                <c:pt idx="12">
                  <c:v>-1.3690289202511565</c:v>
                </c:pt>
                <c:pt idx="13">
                  <c:v>-8.2089552238805972</c:v>
                </c:pt>
                <c:pt idx="14">
                  <c:v>-0.62902193507686721</c:v>
                </c:pt>
                <c:pt idx="15">
                  <c:v>-4.6402176576207594</c:v>
                </c:pt>
                <c:pt idx="16">
                  <c:v>-10.707345999999999</c:v>
                </c:pt>
                <c:pt idx="17">
                  <c:v>-9.6369410999999996</c:v>
                </c:pt>
                <c:pt idx="18">
                  <c:v>-1.0318373999999999</c:v>
                </c:pt>
                <c:pt idx="19">
                  <c:v>3.7735849056603774</c:v>
                </c:pt>
                <c:pt idx="20">
                  <c:v>-8.2149792000000001</c:v>
                </c:pt>
                <c:pt idx="21">
                  <c:v>2.2328548644338118</c:v>
                </c:pt>
                <c:pt idx="22">
                  <c:v>-0.15325670498084293</c:v>
                </c:pt>
                <c:pt idx="23">
                  <c:v>0.53959127545316599</c:v>
                </c:pt>
                <c:pt idx="24">
                  <c:v>-2.7211416340462753</c:v>
                </c:pt>
                <c:pt idx="25">
                  <c:v>1.4212068</c:v>
                </c:pt>
                <c:pt idx="26">
                  <c:v>-4.1259610125870996</c:v>
                </c:pt>
                <c:pt idx="27">
                  <c:v>3.0753248000000002</c:v>
                </c:pt>
                <c:pt idx="28">
                  <c:v>-3.0740739000000001</c:v>
                </c:pt>
                <c:pt idx="29">
                  <c:v>-0.81357695393895946</c:v>
                </c:pt>
                <c:pt idx="30">
                  <c:v>4.3694833842345862</c:v>
                </c:pt>
                <c:pt idx="31">
                  <c:v>-1.2415013000000001</c:v>
                </c:pt>
                <c:pt idx="32">
                  <c:v>4.7314144278963806</c:v>
                </c:pt>
                <c:pt idx="33">
                  <c:v>-3.3640329844950307</c:v>
                </c:pt>
                <c:pt idx="34">
                  <c:v>7.9992311361721136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6144-B4C2-99DF74A5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02456"/>
        <c:axId val="-2123226648"/>
      </c:scatterChart>
      <c:valAx>
        <c:axId val="-21233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Mean pair volume</a:t>
                </a:r>
                <a:endParaRPr lang="fr-FR" sz="1200">
                  <a:effectLst/>
                </a:endParaRPr>
              </a:p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(x106 um3)</a:t>
                </a:r>
                <a:endParaRPr lang="fr-F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1810283808480302"/>
              <c:y val="0.4388544891640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226648"/>
        <c:crosses val="autoZero"/>
        <c:crossBetween val="midCat"/>
      </c:valAx>
      <c:valAx>
        <c:axId val="-2123226648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R-L difference (% tissue volume)</a:t>
                </a:r>
              </a:p>
            </c:rich>
          </c:tx>
          <c:layout>
            <c:manualLayout>
              <c:xMode val="edge"/>
              <c:yMode val="edge"/>
              <c:x val="3.3011681056373803E-2"/>
              <c:y val="0.1191947417176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302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52061680456494"/>
          <c:y val="0.193678847419614"/>
          <c:w val="0.23070386262661799"/>
          <c:h val="0.1474714170790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ExAKO!$O$132</c:f>
              <c:strCache>
                <c:ptCount val="1"/>
                <c:pt idx="0">
                  <c:v>Larval discs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ExAKO!$P$131:$Q$131</c:f>
              <c:strCache>
                <c:ptCount val="2"/>
                <c:pt idx="0">
                  <c:v>ExA/+</c:v>
                </c:pt>
                <c:pt idx="1">
                  <c:v>ExA/KO</c:v>
                </c:pt>
              </c:strCache>
            </c:strRef>
          </c:cat>
          <c:val>
            <c:numRef>
              <c:f>ExAKO!$P$132:$Q$132</c:f>
              <c:numCache>
                <c:formatCode>General</c:formatCode>
                <c:ptCount val="2"/>
                <c:pt idx="0">
                  <c:v>31.395156377963751</c:v>
                </c:pt>
                <c:pt idx="1">
                  <c:v>39.816558646178393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E-394A-B5D9-E49D8CB9C221}"/>
            </c:ext>
          </c:extLst>
        </c:ser>
        <c:ser>
          <c:idx val="1"/>
          <c:order val="1"/>
          <c:tx>
            <c:strRef>
              <c:f>ExAKO!$O$133</c:f>
              <c:strCache>
                <c:ptCount val="1"/>
                <c:pt idx="0">
                  <c:v>Pupal wings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ExAKO!$P$131:$Q$131</c:f>
              <c:strCache>
                <c:ptCount val="2"/>
                <c:pt idx="0">
                  <c:v>ExA/+</c:v>
                </c:pt>
                <c:pt idx="1">
                  <c:v>ExA/KO</c:v>
                </c:pt>
              </c:strCache>
            </c:strRef>
          </c:cat>
          <c:val>
            <c:numRef>
              <c:f>ExAKO!$P$133:$Q$133</c:f>
              <c:numCache>
                <c:formatCode>General</c:formatCode>
                <c:ptCount val="2"/>
                <c:pt idx="0">
                  <c:v>8.2281392366711756</c:v>
                </c:pt>
                <c:pt idx="1">
                  <c:v>40.754048315355661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E-394A-B5D9-E49D8CB9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1"/>
        <c:axId val="-2096792120"/>
        <c:axId val="-2096789112"/>
      </c:barChart>
      <c:catAx>
        <c:axId val="-209679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1"/>
            </a:pPr>
            <a:endParaRPr lang="fr-FR"/>
          </a:p>
        </c:txPr>
        <c:crossAx val="-2096789112"/>
        <c:crosses val="autoZero"/>
        <c:auto val="1"/>
        <c:lblAlgn val="ctr"/>
        <c:lblOffset val="100"/>
        <c:noMultiLvlLbl val="0"/>
      </c:catAx>
      <c:valAx>
        <c:axId val="-2096789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FA index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409587343248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-2096792120"/>
        <c:crosses val="autoZero"/>
        <c:crossBetween val="between"/>
        <c:majorUnit val="10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ExAKO!$O$153</c:f>
              <c:strCache>
                <c:ptCount val="1"/>
                <c:pt idx="0">
                  <c:v>Early-Mid L3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>
                  <a:lumMod val="50000"/>
                  <a:lumOff val="50000"/>
                </a:schemeClr>
              </a:bgClr>
            </a:pattFill>
          </c:spPr>
          <c:invertIfNegative val="1"/>
          <c:cat>
            <c:multiLvlStrRef>
              <c:f>ExAKO!$P$151:$Q$152</c:f>
              <c:multiLvlStrCache>
                <c:ptCount val="2"/>
                <c:lvl>
                  <c:pt idx="0">
                    <c:v>dilp8 ExA/+</c:v>
                  </c:pt>
                  <c:pt idx="1">
                    <c:v>dilp8 ExA/KO</c:v>
                  </c:pt>
                </c:lvl>
                <c:lvl>
                  <c:pt idx="0">
                    <c:v>nub&gt;GFP</c:v>
                  </c:pt>
                </c:lvl>
              </c:multiLvlStrCache>
            </c:multiLvlStrRef>
          </c:cat>
          <c:val>
            <c:numRef>
              <c:f>ExAKO!$P$153:$Q$153</c:f>
              <c:numCache>
                <c:formatCode>General</c:formatCode>
                <c:ptCount val="2"/>
                <c:pt idx="0">
                  <c:v>30.642285592579867</c:v>
                </c:pt>
                <c:pt idx="1">
                  <c:v>45.767876982088403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244F-BF2A-D19467012B3C}"/>
            </c:ext>
          </c:extLst>
        </c:ser>
        <c:ser>
          <c:idx val="1"/>
          <c:order val="1"/>
          <c:tx>
            <c:strRef>
              <c:f>ExAKO!$O$154</c:f>
              <c:strCache>
                <c:ptCount val="1"/>
                <c:pt idx="0">
                  <c:v>Mid-Late L3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tx1">
                  <a:lumMod val="50000"/>
                  <a:lumOff val="50000"/>
                </a:schemeClr>
              </a:bgClr>
            </a:pattFill>
          </c:spPr>
          <c:invertIfNegative val="0"/>
          <c:cat>
            <c:multiLvlStrRef>
              <c:f>ExAKO!$P$151:$Q$152</c:f>
              <c:multiLvlStrCache>
                <c:ptCount val="2"/>
                <c:lvl>
                  <c:pt idx="0">
                    <c:v>dilp8 ExA/+</c:v>
                  </c:pt>
                  <c:pt idx="1">
                    <c:v>dilp8 ExA/KO</c:v>
                  </c:pt>
                </c:lvl>
                <c:lvl>
                  <c:pt idx="0">
                    <c:v>nub&gt;GFP</c:v>
                  </c:pt>
                </c:lvl>
              </c:multiLvlStrCache>
            </c:multiLvlStrRef>
          </c:cat>
          <c:val>
            <c:numRef>
              <c:f>ExAKO!$P$154:$Q$154</c:f>
              <c:numCache>
                <c:formatCode>General</c:formatCode>
                <c:ptCount val="2"/>
                <c:pt idx="0">
                  <c:v>32.731660715719386</c:v>
                </c:pt>
                <c:pt idx="1">
                  <c:v>36.226783666348915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C-244F-BF2A-D19467012B3C}"/>
            </c:ext>
          </c:extLst>
        </c:ser>
        <c:ser>
          <c:idx val="2"/>
          <c:order val="2"/>
          <c:tx>
            <c:strRef>
              <c:f>ExAKO!$O$155</c:f>
              <c:strCache>
                <c:ptCount val="1"/>
                <c:pt idx="0">
                  <c:v>Pupal wings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ExAKO!$P$151:$Q$152</c:f>
              <c:multiLvlStrCache>
                <c:ptCount val="2"/>
                <c:lvl>
                  <c:pt idx="0">
                    <c:v>dilp8 ExA/+</c:v>
                  </c:pt>
                  <c:pt idx="1">
                    <c:v>dilp8 ExA/KO</c:v>
                  </c:pt>
                </c:lvl>
                <c:lvl>
                  <c:pt idx="0">
                    <c:v>nub&gt;GFP</c:v>
                  </c:pt>
                </c:lvl>
              </c:multiLvlStrCache>
            </c:multiLvlStrRef>
          </c:cat>
          <c:val>
            <c:numRef>
              <c:f>ExAKO!$P$155:$Q$155</c:f>
              <c:numCache>
                <c:formatCode>General</c:formatCode>
                <c:ptCount val="2"/>
                <c:pt idx="0">
                  <c:v>8.2281392366711756</c:v>
                </c:pt>
                <c:pt idx="1">
                  <c:v>40.754048315355661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C-244F-BF2A-D1946701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1"/>
        <c:axId val="-2123254072"/>
        <c:axId val="-2092477608"/>
      </c:barChart>
      <c:catAx>
        <c:axId val="-212325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1"/>
            </a:pPr>
            <a:endParaRPr lang="fr-FR"/>
          </a:p>
        </c:txPr>
        <c:crossAx val="-2092477608"/>
        <c:crosses val="autoZero"/>
        <c:auto val="1"/>
        <c:lblAlgn val="ctr"/>
        <c:lblOffset val="100"/>
        <c:noMultiLvlLbl val="0"/>
      </c:catAx>
      <c:valAx>
        <c:axId val="-2092477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FA index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409587343248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-2123254072"/>
        <c:crosses val="autoZero"/>
        <c:crossBetween val="between"/>
        <c:majorUnit val="10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>
                <a:latin typeface="Arial"/>
                <a:cs typeface="Arial"/>
              </a:defRPr>
            </a:pPr>
            <a:r>
              <a:rPr lang="fr-FR" sz="1400" i="1">
                <a:latin typeface="Arial"/>
                <a:cs typeface="Arial"/>
              </a:rPr>
              <a:t>ExA/+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45644560387399"/>
          <c:y val="0.15894009061099501"/>
          <c:w val="0.57192199379332898"/>
          <c:h val="0.66653712014085498"/>
        </c:manualLayout>
      </c:layout>
      <c:scatterChart>
        <c:scatterStyle val="lineMarker"/>
        <c:varyColors val="0"/>
        <c:ser>
          <c:idx val="2"/>
          <c:order val="0"/>
          <c:tx>
            <c:strRef>
              <c:f>ExAKO!$W$4:$W$75</c:f>
              <c:strCache>
                <c:ptCount val="72"/>
                <c:pt idx="0">
                  <c:v>larval wing discs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ExAKO!$U$4:$U$75</c:f>
              <c:numCache>
                <c:formatCode>General</c:formatCode>
                <c:ptCount val="72"/>
                <c:pt idx="0">
                  <c:v>0.14749999999999999</c:v>
                </c:pt>
                <c:pt idx="1">
                  <c:v>0.1855</c:v>
                </c:pt>
                <c:pt idx="2">
                  <c:v>0.32184499999999999</c:v>
                </c:pt>
                <c:pt idx="3">
                  <c:v>0.40699999999999997</c:v>
                </c:pt>
                <c:pt idx="4">
                  <c:v>0.45066099999999998</c:v>
                </c:pt>
                <c:pt idx="5">
                  <c:v>0.65982649999999998</c:v>
                </c:pt>
                <c:pt idx="6">
                  <c:v>0.67649999999999999</c:v>
                </c:pt>
                <c:pt idx="7">
                  <c:v>0.74405449999999995</c:v>
                </c:pt>
                <c:pt idx="8">
                  <c:v>0.76949999999999996</c:v>
                </c:pt>
                <c:pt idx="9">
                  <c:v>0.77434749999999997</c:v>
                </c:pt>
                <c:pt idx="10">
                  <c:v>0.79649999999999999</c:v>
                </c:pt>
                <c:pt idx="11">
                  <c:v>0.95849999999999991</c:v>
                </c:pt>
                <c:pt idx="12">
                  <c:v>1.095</c:v>
                </c:pt>
                <c:pt idx="13">
                  <c:v>1.1099999999999999</c:v>
                </c:pt>
                <c:pt idx="14">
                  <c:v>1.115</c:v>
                </c:pt>
                <c:pt idx="15">
                  <c:v>1.1199999999999999</c:v>
                </c:pt>
                <c:pt idx="16">
                  <c:v>1.155</c:v>
                </c:pt>
                <c:pt idx="17">
                  <c:v>1.2049999999999998</c:v>
                </c:pt>
                <c:pt idx="18">
                  <c:v>1.2249999999999999</c:v>
                </c:pt>
                <c:pt idx="19">
                  <c:v>1.2503</c:v>
                </c:pt>
                <c:pt idx="20">
                  <c:v>1.3699999999999999</c:v>
                </c:pt>
                <c:pt idx="21">
                  <c:v>1.39</c:v>
                </c:pt>
                <c:pt idx="22">
                  <c:v>1.44</c:v>
                </c:pt>
                <c:pt idx="23">
                  <c:v>1.4449999999999998</c:v>
                </c:pt>
                <c:pt idx="24">
                  <c:v>1.4885649999999999</c:v>
                </c:pt>
                <c:pt idx="25">
                  <c:v>1.4949999999999999</c:v>
                </c:pt>
                <c:pt idx="26">
                  <c:v>1.5149999999999999</c:v>
                </c:pt>
                <c:pt idx="27">
                  <c:v>1.5249999999999999</c:v>
                </c:pt>
                <c:pt idx="28">
                  <c:v>1.5362749999999998</c:v>
                </c:pt>
                <c:pt idx="29">
                  <c:v>1.5672249999999999</c:v>
                </c:pt>
                <c:pt idx="30">
                  <c:v>1.6074299999999999</c:v>
                </c:pt>
                <c:pt idx="31">
                  <c:v>1.68102</c:v>
                </c:pt>
                <c:pt idx="32">
                  <c:v>1.6838249999999999</c:v>
                </c:pt>
                <c:pt idx="33">
                  <c:v>1.8149999999999999</c:v>
                </c:pt>
                <c:pt idx="34">
                  <c:v>1.8304699999999998</c:v>
                </c:pt>
                <c:pt idx="35">
                  <c:v>1.8915649999999999</c:v>
                </c:pt>
                <c:pt idx="36">
                  <c:v>2.0594399999999999</c:v>
                </c:pt>
                <c:pt idx="37">
                  <c:v>2.0763599999999998</c:v>
                </c:pt>
                <c:pt idx="38">
                  <c:v>2.1767050000000001</c:v>
                </c:pt>
                <c:pt idx="39">
                  <c:v>2.2918499999999997</c:v>
                </c:pt>
                <c:pt idx="40">
                  <c:v>2.43858</c:v>
                </c:pt>
                <c:pt idx="41">
                  <c:v>2.5827100000000001</c:v>
                </c:pt>
                <c:pt idx="42">
                  <c:v>2.6577649999999999</c:v>
                </c:pt>
                <c:pt idx="43">
                  <c:v>2.74783</c:v>
                </c:pt>
                <c:pt idx="44">
                  <c:v>2.9827949999999999</c:v>
                </c:pt>
                <c:pt idx="45">
                  <c:v>3.0422349999999998</c:v>
                </c:pt>
                <c:pt idx="46">
                  <c:v>3.0498099999999999</c:v>
                </c:pt>
                <c:pt idx="47">
                  <c:v>3.06027</c:v>
                </c:pt>
                <c:pt idx="48">
                  <c:v>3.1228949999999998</c:v>
                </c:pt>
                <c:pt idx="49">
                  <c:v>3.13185</c:v>
                </c:pt>
                <c:pt idx="50">
                  <c:v>3.24899</c:v>
                </c:pt>
                <c:pt idx="51">
                  <c:v>3.2492749999999999</c:v>
                </c:pt>
                <c:pt idx="52">
                  <c:v>3.3293399999999997</c:v>
                </c:pt>
                <c:pt idx="53">
                  <c:v>3.354835</c:v>
                </c:pt>
                <c:pt idx="54">
                  <c:v>3.3602949999999998</c:v>
                </c:pt>
                <c:pt idx="55">
                  <c:v>3.3798649999999997</c:v>
                </c:pt>
                <c:pt idx="56">
                  <c:v>3.4387349999999999</c:v>
                </c:pt>
                <c:pt idx="57">
                  <c:v>3.4478849999999999</c:v>
                </c:pt>
                <c:pt idx="58">
                  <c:v>3.4605449999999998</c:v>
                </c:pt>
                <c:pt idx="59">
                  <c:v>3.4733299999999998</c:v>
                </c:pt>
                <c:pt idx="60">
                  <c:v>3.91269</c:v>
                </c:pt>
                <c:pt idx="61">
                  <c:v>4.0380649999999996</c:v>
                </c:pt>
                <c:pt idx="62">
                  <c:v>4.0892249999999999</c:v>
                </c:pt>
                <c:pt idx="63">
                  <c:v>4.1716600000000001</c:v>
                </c:pt>
                <c:pt idx="64">
                  <c:v>4.2481799999999996</c:v>
                </c:pt>
                <c:pt idx="65">
                  <c:v>4.2520999999999995</c:v>
                </c:pt>
                <c:pt idx="66">
                  <c:v>4.2768350000000002</c:v>
                </c:pt>
                <c:pt idx="67">
                  <c:v>4.3495949999999999</c:v>
                </c:pt>
                <c:pt idx="68">
                  <c:v>4.4562949999999999</c:v>
                </c:pt>
                <c:pt idx="69">
                  <c:v>4.5361849999999997</c:v>
                </c:pt>
                <c:pt idx="70">
                  <c:v>4.7766399999999996</c:v>
                </c:pt>
                <c:pt idx="71">
                  <c:v>4.9574549999999995</c:v>
                </c:pt>
              </c:numCache>
            </c:numRef>
          </c:xVal>
          <c:yVal>
            <c:numRef>
              <c:f>ExAKO!$V$4:$V$75</c:f>
              <c:numCache>
                <c:formatCode>General</c:formatCode>
                <c:ptCount val="72"/>
                <c:pt idx="0">
                  <c:v>2.0338983050847457</c:v>
                </c:pt>
                <c:pt idx="1">
                  <c:v>-5.9299191374663076</c:v>
                </c:pt>
                <c:pt idx="2">
                  <c:v>-5.536205316223648</c:v>
                </c:pt>
                <c:pt idx="3">
                  <c:v>-1.4742014742014742</c:v>
                </c:pt>
                <c:pt idx="4">
                  <c:v>9.8016025349431164</c:v>
                </c:pt>
                <c:pt idx="5">
                  <c:v>-1.4147658513260684</c:v>
                </c:pt>
                <c:pt idx="6">
                  <c:v>-6.651884700665188</c:v>
                </c:pt>
                <c:pt idx="7">
                  <c:v>-0.76163775637402897</c:v>
                </c:pt>
                <c:pt idx="8">
                  <c:v>-5.3281351526965555</c:v>
                </c:pt>
                <c:pt idx="9">
                  <c:v>5.3643874358734287</c:v>
                </c:pt>
                <c:pt idx="10">
                  <c:v>-3.8920276208411799</c:v>
                </c:pt>
                <c:pt idx="11">
                  <c:v>-0.93896713615023475</c:v>
                </c:pt>
                <c:pt idx="12">
                  <c:v>13.698630136986301</c:v>
                </c:pt>
                <c:pt idx="13">
                  <c:v>-1.8018018018018018</c:v>
                </c:pt>
                <c:pt idx="14">
                  <c:v>0.89686098654708524</c:v>
                </c:pt>
                <c:pt idx="15">
                  <c:v>-7.1428571428571423</c:v>
                </c:pt>
                <c:pt idx="16">
                  <c:v>4.329004329004329</c:v>
                </c:pt>
                <c:pt idx="17">
                  <c:v>4.1493775933609953</c:v>
                </c:pt>
                <c:pt idx="18">
                  <c:v>-2.4489795918367347</c:v>
                </c:pt>
                <c:pt idx="19">
                  <c:v>1.1533232024314164</c:v>
                </c:pt>
                <c:pt idx="20">
                  <c:v>7.2992700729926998</c:v>
                </c:pt>
                <c:pt idx="21">
                  <c:v>-4.3165467625899279</c:v>
                </c:pt>
                <c:pt idx="22">
                  <c:v>2.7777777777777777</c:v>
                </c:pt>
                <c:pt idx="23">
                  <c:v>0.69204152249134954</c:v>
                </c:pt>
                <c:pt idx="24">
                  <c:v>8.3214370887398257</c:v>
                </c:pt>
                <c:pt idx="25">
                  <c:v>-2.0066889632107023</c:v>
                </c:pt>
                <c:pt idx="26">
                  <c:v>-4.6204620462046204</c:v>
                </c:pt>
                <c:pt idx="27">
                  <c:v>-3.278688524590164</c:v>
                </c:pt>
                <c:pt idx="28">
                  <c:v>-3.4987225594376001</c:v>
                </c:pt>
                <c:pt idx="29">
                  <c:v>0.67061206910303239</c:v>
                </c:pt>
                <c:pt idx="30">
                  <c:v>-13.6951531326403</c:v>
                </c:pt>
                <c:pt idx="31">
                  <c:v>3.8655102259342544</c:v>
                </c:pt>
                <c:pt idx="32">
                  <c:v>1.0588986385164729</c:v>
                </c:pt>
                <c:pt idx="33">
                  <c:v>6.0606060606060606</c:v>
                </c:pt>
                <c:pt idx="34">
                  <c:v>-3.2297715887176519</c:v>
                </c:pt>
                <c:pt idx="35">
                  <c:v>7.0243422774263635</c:v>
                </c:pt>
                <c:pt idx="36">
                  <c:v>-13.646428155226664</c:v>
                </c:pt>
                <c:pt idx="37">
                  <c:v>-11.501859022520179</c:v>
                </c:pt>
                <c:pt idx="38">
                  <c:v>-4.9685189311367406</c:v>
                </c:pt>
                <c:pt idx="39">
                  <c:v>20.408840020071121</c:v>
                </c:pt>
                <c:pt idx="40">
                  <c:v>5.840284099762977</c:v>
                </c:pt>
                <c:pt idx="41">
                  <c:v>-0.38022077585172165</c:v>
                </c:pt>
                <c:pt idx="42">
                  <c:v>-5.4101848733804534</c:v>
                </c:pt>
                <c:pt idx="43">
                  <c:v>0.1586706601208954</c:v>
                </c:pt>
                <c:pt idx="44">
                  <c:v>1.1408762586768451</c:v>
                </c:pt>
                <c:pt idx="45">
                  <c:v>-2.908716782234114</c:v>
                </c:pt>
                <c:pt idx="46">
                  <c:v>2.5306494502936245</c:v>
                </c:pt>
                <c:pt idx="47">
                  <c:v>-4.6231214892803578</c:v>
                </c:pt>
                <c:pt idx="48">
                  <c:v>4.1784946339854523</c:v>
                </c:pt>
                <c:pt idx="49">
                  <c:v>-1.8021297316282707</c:v>
                </c:pt>
                <c:pt idx="50">
                  <c:v>-1.4342918876327719</c:v>
                </c:pt>
                <c:pt idx="51">
                  <c:v>6.1859953374214245E-2</c:v>
                </c:pt>
                <c:pt idx="52">
                  <c:v>2.7627097262520497</c:v>
                </c:pt>
                <c:pt idx="53">
                  <c:v>1.7166268981932049</c:v>
                </c:pt>
                <c:pt idx="54">
                  <c:v>1.8513255532624369</c:v>
                </c:pt>
                <c:pt idx="55">
                  <c:v>-2.8092838027554357</c:v>
                </c:pt>
                <c:pt idx="56">
                  <c:v>-2.2394863227320512</c:v>
                </c:pt>
                <c:pt idx="57">
                  <c:v>-1.4475540802549969</c:v>
                </c:pt>
                <c:pt idx="58">
                  <c:v>-1.0671729453019685</c:v>
                </c:pt>
                <c:pt idx="59">
                  <c:v>-0.37600803839543029</c:v>
                </c:pt>
                <c:pt idx="60">
                  <c:v>-0.65785942663487273</c:v>
                </c:pt>
                <c:pt idx="61">
                  <c:v>-2.9689962890641928</c:v>
                </c:pt>
                <c:pt idx="62">
                  <c:v>-0.83952338156985729</c:v>
                </c:pt>
                <c:pt idx="63">
                  <c:v>-3.3142681810118759</c:v>
                </c:pt>
                <c:pt idx="64">
                  <c:v>-4.9277572984195581</c:v>
                </c:pt>
                <c:pt idx="65">
                  <c:v>-1.2887749582559207</c:v>
                </c:pt>
                <c:pt idx="66">
                  <c:v>-0.64370030641818077</c:v>
                </c:pt>
                <c:pt idx="67">
                  <c:v>9.4061631025417309</c:v>
                </c:pt>
                <c:pt idx="68">
                  <c:v>-1.6554110533526167</c:v>
                </c:pt>
                <c:pt idx="69">
                  <c:v>-8.4465249984292967</c:v>
                </c:pt>
                <c:pt idx="70">
                  <c:v>-3.2001574328398203</c:v>
                </c:pt>
                <c:pt idx="71">
                  <c:v>5.6301065999999995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7B48-BEF1-63DD4C92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15848"/>
        <c:axId val="-2092487544"/>
      </c:scatterChart>
      <c:valAx>
        <c:axId val="-209241584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Mean pair volume</a:t>
                </a:r>
              </a:p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(x106 um3)</a:t>
                </a:r>
              </a:p>
            </c:rich>
          </c:tx>
          <c:layout>
            <c:manualLayout>
              <c:xMode val="edge"/>
              <c:yMode val="edge"/>
              <c:x val="0.72727544695210999"/>
              <c:y val="0.446825087650954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fr-FR"/>
          </a:p>
        </c:txPr>
        <c:crossAx val="-2092487544"/>
        <c:crosses val="autoZero"/>
        <c:crossBetween val="midCat"/>
      </c:valAx>
      <c:valAx>
        <c:axId val="-2092487544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fr-FR" sz="1200">
                    <a:latin typeface="Arial"/>
                    <a:cs typeface="Arial"/>
                  </a:rPr>
                  <a:t>R-L</a:t>
                </a:r>
                <a:r>
                  <a:rPr lang="fr-FR" sz="1200" baseline="0">
                    <a:latin typeface="Arial"/>
                    <a:cs typeface="Arial"/>
                  </a:rPr>
                  <a:t> difference (% tissue volume)</a:t>
                </a:r>
                <a:endParaRPr lang="fr-FR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3.2928064842958502E-2"/>
              <c:y val="0.12387970884239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/>
                <a:cs typeface="Arial"/>
              </a:defRPr>
            </a:pPr>
            <a:endParaRPr lang="fr-FR"/>
          </a:p>
        </c:txPr>
        <c:crossAx val="-2092415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78681122306497"/>
          <c:y val="0.12884000134965601"/>
          <c:w val="0.27827909011373603"/>
          <c:h val="0.17750298964108799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>
                <a:latin typeface="Arial"/>
                <a:cs typeface="Arial"/>
              </a:defRPr>
            </a:pPr>
            <a:r>
              <a:rPr lang="fr-FR" sz="1400" i="1">
                <a:latin typeface="Arial"/>
                <a:cs typeface="Arial"/>
              </a:rPr>
              <a:t>ExA/+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45644560387399"/>
          <c:y val="0.15894009061099501"/>
          <c:w val="0.42479078413070698"/>
          <c:h val="0.66653712014085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ExAKO!$W$76</c:f>
              <c:strCache>
                <c:ptCount val="1"/>
                <c:pt idx="0">
                  <c:v>pupal wings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ExAKO!$U$76:$U$110</c:f>
              <c:numCache>
                <c:formatCode>General</c:formatCode>
                <c:ptCount val="35"/>
                <c:pt idx="0">
                  <c:v>3.03</c:v>
                </c:pt>
                <c:pt idx="1">
                  <c:v>3.7739349999999998</c:v>
                </c:pt>
                <c:pt idx="2">
                  <c:v>3.84</c:v>
                </c:pt>
                <c:pt idx="3">
                  <c:v>4.0816499999999998</c:v>
                </c:pt>
                <c:pt idx="4">
                  <c:v>4.1499999999999995</c:v>
                </c:pt>
                <c:pt idx="5">
                  <c:v>4.5699999999999994</c:v>
                </c:pt>
                <c:pt idx="6">
                  <c:v>4.6226500000000001</c:v>
                </c:pt>
                <c:pt idx="7">
                  <c:v>4.7249999999999996</c:v>
                </c:pt>
                <c:pt idx="8">
                  <c:v>4.7699999999999996</c:v>
                </c:pt>
                <c:pt idx="9">
                  <c:v>4.835</c:v>
                </c:pt>
                <c:pt idx="10">
                  <c:v>4.9049999999999994</c:v>
                </c:pt>
                <c:pt idx="11">
                  <c:v>5.2958049999999997</c:v>
                </c:pt>
                <c:pt idx="12">
                  <c:v>5.3418399999999995</c:v>
                </c:pt>
                <c:pt idx="13">
                  <c:v>5.8422499999999999</c:v>
                </c:pt>
                <c:pt idx="14">
                  <c:v>5.8696899999999994</c:v>
                </c:pt>
                <c:pt idx="15">
                  <c:v>5.8955449999999994</c:v>
                </c:pt>
                <c:pt idx="16">
                  <c:v>5.9014699999999998</c:v>
                </c:pt>
                <c:pt idx="17">
                  <c:v>5.9059049999999997</c:v>
                </c:pt>
                <c:pt idx="18">
                  <c:v>6.0699999999999994</c:v>
                </c:pt>
                <c:pt idx="19">
                  <c:v>6.0813549999999994</c:v>
                </c:pt>
                <c:pt idx="20">
                  <c:v>6.2299999999999995</c:v>
                </c:pt>
                <c:pt idx="21">
                  <c:v>6.2692249999999996</c:v>
                </c:pt>
                <c:pt idx="22">
                  <c:v>6.2821299999999995</c:v>
                </c:pt>
                <c:pt idx="23">
                  <c:v>6.2849149999999998</c:v>
                </c:pt>
                <c:pt idx="24">
                  <c:v>6.3335399999999993</c:v>
                </c:pt>
                <c:pt idx="25">
                  <c:v>6.3780899999999994</c:v>
                </c:pt>
                <c:pt idx="26">
                  <c:v>6.4047799999999997</c:v>
                </c:pt>
                <c:pt idx="27">
                  <c:v>6.51</c:v>
                </c:pt>
                <c:pt idx="28">
                  <c:v>6.6469800000000001</c:v>
                </c:pt>
                <c:pt idx="29">
                  <c:v>6.8756699999999995</c:v>
                </c:pt>
                <c:pt idx="30">
                  <c:v>7.4551049999999996</c:v>
                </c:pt>
                <c:pt idx="31">
                  <c:v>7.4658199999999999</c:v>
                </c:pt>
                <c:pt idx="32">
                  <c:v>7.9935</c:v>
                </c:pt>
                <c:pt idx="33">
                  <c:v>8.4983500000000003</c:v>
                </c:pt>
                <c:pt idx="34">
                  <c:v>8.5626999999999995</c:v>
                </c:pt>
              </c:numCache>
            </c:numRef>
          </c:xVal>
          <c:yVal>
            <c:numRef>
              <c:f>ExAKO!$V$76:$V$110</c:f>
              <c:numCache>
                <c:formatCode>General</c:formatCode>
                <c:ptCount val="35"/>
                <c:pt idx="0">
                  <c:v>1.9801980198019802</c:v>
                </c:pt>
                <c:pt idx="1">
                  <c:v>6.2351365000000003</c:v>
                </c:pt>
                <c:pt idx="2">
                  <c:v>3.6458333333333335</c:v>
                </c:pt>
                <c:pt idx="3">
                  <c:v>-2.1589308000000003</c:v>
                </c:pt>
                <c:pt idx="4">
                  <c:v>1.4457831325301205</c:v>
                </c:pt>
                <c:pt idx="5">
                  <c:v>2.6258205689277898</c:v>
                </c:pt>
                <c:pt idx="6">
                  <c:v>-3.5295772000000003</c:v>
                </c:pt>
                <c:pt idx="7">
                  <c:v>-2.3280423280423279</c:v>
                </c:pt>
                <c:pt idx="8">
                  <c:v>-0.83857442348008393</c:v>
                </c:pt>
                <c:pt idx="9">
                  <c:v>-4.3433298862461225</c:v>
                </c:pt>
                <c:pt idx="10">
                  <c:v>-5.5045871559633035</c:v>
                </c:pt>
                <c:pt idx="11">
                  <c:v>3.6026628999999999</c:v>
                </c:pt>
                <c:pt idx="12">
                  <c:v>2.8338550012729695</c:v>
                </c:pt>
                <c:pt idx="13">
                  <c:v>-0.48063674098164239</c:v>
                </c:pt>
                <c:pt idx="14">
                  <c:v>5.0428557555850476E-2</c:v>
                </c:pt>
                <c:pt idx="15">
                  <c:v>-3.4403943994999615</c:v>
                </c:pt>
                <c:pt idx="16">
                  <c:v>-0.35957139999999999</c:v>
                </c:pt>
                <c:pt idx="17">
                  <c:v>-0.89554437465553549</c:v>
                </c:pt>
                <c:pt idx="18">
                  <c:v>-0.65897858319604619</c:v>
                </c:pt>
                <c:pt idx="19">
                  <c:v>5.2848419</c:v>
                </c:pt>
                <c:pt idx="20">
                  <c:v>-1.9261637239165328</c:v>
                </c:pt>
                <c:pt idx="21">
                  <c:v>1.3958663152144006</c:v>
                </c:pt>
                <c:pt idx="22">
                  <c:v>-0.97323678433906968</c:v>
                </c:pt>
                <c:pt idx="23">
                  <c:v>-1.6364580905231019</c:v>
                </c:pt>
                <c:pt idx="24">
                  <c:v>2.3373974112423701</c:v>
                </c:pt>
                <c:pt idx="25">
                  <c:v>-3.7835778422693944</c:v>
                </c:pt>
                <c:pt idx="26">
                  <c:v>0.36004359244189499</c:v>
                </c:pt>
                <c:pt idx="27">
                  <c:v>-1.5360983102918586</c:v>
                </c:pt>
                <c:pt idx="28">
                  <c:v>1.6232936</c:v>
                </c:pt>
                <c:pt idx="29">
                  <c:v>5.904588207403787</c:v>
                </c:pt>
                <c:pt idx="30">
                  <c:v>0.27699140387694071</c:v>
                </c:pt>
                <c:pt idx="31">
                  <c:v>0.94028519305314096</c:v>
                </c:pt>
                <c:pt idx="32">
                  <c:v>-2.6796772377556763</c:v>
                </c:pt>
                <c:pt idx="33">
                  <c:v>-1.9297863702954103E-2</c:v>
                </c:pt>
                <c:pt idx="34">
                  <c:v>1.8753430576804047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E-B445-B721-9BED762A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06152"/>
        <c:axId val="-2096900840"/>
      </c:scatterChart>
      <c:valAx>
        <c:axId val="-2096906152"/>
        <c:scaling>
          <c:orientation val="minMax"/>
          <c:max val="9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Mean pair volume</a:t>
                </a:r>
              </a:p>
              <a:p>
                <a:pPr>
                  <a:defRPr sz="1200" b="0">
                    <a:latin typeface="Arial"/>
                    <a:cs typeface="Arial"/>
                  </a:defRPr>
                </a:pPr>
                <a:r>
                  <a:rPr lang="fr-FR" sz="1200" b="0">
                    <a:latin typeface="Arial"/>
                    <a:cs typeface="Arial"/>
                  </a:rPr>
                  <a:t>(x106 um3)</a:t>
                </a:r>
              </a:p>
            </c:rich>
          </c:tx>
          <c:layout>
            <c:manualLayout>
              <c:xMode val="edge"/>
              <c:yMode val="edge"/>
              <c:x val="0.58289854725606105"/>
              <c:y val="0.442929489676665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fr-FR"/>
          </a:p>
        </c:txPr>
        <c:crossAx val="-2096900840"/>
        <c:crosses val="autoZero"/>
        <c:crossBetween val="midCat"/>
        <c:majorUnit val="1"/>
      </c:valAx>
      <c:valAx>
        <c:axId val="-2096900840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fr-FR" sz="1200">
                    <a:latin typeface="Arial"/>
                    <a:cs typeface="Arial"/>
                  </a:rPr>
                  <a:t>R-L</a:t>
                </a:r>
                <a:r>
                  <a:rPr lang="fr-FR" sz="1200" baseline="0">
                    <a:latin typeface="Arial"/>
                    <a:cs typeface="Arial"/>
                  </a:rPr>
                  <a:t> difference (% tissue volume)</a:t>
                </a:r>
                <a:endParaRPr lang="fr-FR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3.2928064842958502E-2"/>
              <c:y val="0.12387970884239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/>
                <a:cs typeface="Arial"/>
              </a:defRPr>
            </a:pPr>
            <a:endParaRPr lang="fr-FR"/>
          </a:p>
        </c:txPr>
        <c:crossAx val="-2096906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78681122306497"/>
          <c:y val="0.12884000134965601"/>
          <c:w val="0.27827909011373603"/>
          <c:h val="0.17750298964108799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/>
            </a:pPr>
            <a:r>
              <a:rPr lang="fr-FR" sz="1400" i="1"/>
              <a:t>ExA/KO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3115094996"/>
          <c:y val="0.15789443212013399"/>
          <c:w val="0.57421049895426401"/>
          <c:h val="0.66873095487677003"/>
        </c:manualLayout>
      </c:layout>
      <c:scatterChart>
        <c:scatterStyle val="lineMarker"/>
        <c:varyColors val="0"/>
        <c:ser>
          <c:idx val="2"/>
          <c:order val="0"/>
          <c:tx>
            <c:strRef>
              <c:f>ExAKO!$W$4:$W$54</c:f>
              <c:strCache>
                <c:ptCount val="51"/>
                <c:pt idx="0">
                  <c:v>larval wing discs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ExAKO!$X$4:$X$75</c:f>
              <c:numCache>
                <c:formatCode>General</c:formatCode>
                <c:ptCount val="72"/>
                <c:pt idx="0">
                  <c:v>0.45202049999999999</c:v>
                </c:pt>
                <c:pt idx="1">
                  <c:v>0.47714899999999999</c:v>
                </c:pt>
                <c:pt idx="2">
                  <c:v>0.57030499999999995</c:v>
                </c:pt>
                <c:pt idx="3">
                  <c:v>0.61978499999999992</c:v>
                </c:pt>
                <c:pt idx="4">
                  <c:v>0.65447849999999996</c:v>
                </c:pt>
                <c:pt idx="5">
                  <c:v>0.74849999999999994</c:v>
                </c:pt>
                <c:pt idx="6">
                  <c:v>0.78286549999999999</c:v>
                </c:pt>
                <c:pt idx="7">
                  <c:v>0.82699999999999996</c:v>
                </c:pt>
                <c:pt idx="8">
                  <c:v>0.86199999999999999</c:v>
                </c:pt>
                <c:pt idx="9">
                  <c:v>0.88086100000000001</c:v>
                </c:pt>
                <c:pt idx="10">
                  <c:v>1.0549999999999999</c:v>
                </c:pt>
                <c:pt idx="11">
                  <c:v>1.0812850000000001</c:v>
                </c:pt>
                <c:pt idx="12">
                  <c:v>1.09948</c:v>
                </c:pt>
                <c:pt idx="13">
                  <c:v>1.1599999999999999</c:v>
                </c:pt>
                <c:pt idx="14">
                  <c:v>1.2749999999999999</c:v>
                </c:pt>
                <c:pt idx="15">
                  <c:v>1.385</c:v>
                </c:pt>
                <c:pt idx="16">
                  <c:v>1.41</c:v>
                </c:pt>
                <c:pt idx="17">
                  <c:v>1.42</c:v>
                </c:pt>
                <c:pt idx="18">
                  <c:v>1.468985</c:v>
                </c:pt>
                <c:pt idx="19">
                  <c:v>1.47</c:v>
                </c:pt>
                <c:pt idx="20">
                  <c:v>1.473735</c:v>
                </c:pt>
                <c:pt idx="21">
                  <c:v>1.5049999999999999</c:v>
                </c:pt>
                <c:pt idx="22">
                  <c:v>1.6891499999999999</c:v>
                </c:pt>
                <c:pt idx="23">
                  <c:v>1.910285</c:v>
                </c:pt>
                <c:pt idx="24">
                  <c:v>1.915635</c:v>
                </c:pt>
                <c:pt idx="25">
                  <c:v>1.970345</c:v>
                </c:pt>
                <c:pt idx="26">
                  <c:v>1.98</c:v>
                </c:pt>
                <c:pt idx="27">
                  <c:v>1.9972049999999999</c:v>
                </c:pt>
                <c:pt idx="28">
                  <c:v>2.0049999999999999</c:v>
                </c:pt>
                <c:pt idx="29">
                  <c:v>2.0898699999999999</c:v>
                </c:pt>
                <c:pt idx="30">
                  <c:v>2.1205599999999998</c:v>
                </c:pt>
                <c:pt idx="31">
                  <c:v>2.3211649999999997</c:v>
                </c:pt>
                <c:pt idx="32">
                  <c:v>2.40334</c:v>
                </c:pt>
                <c:pt idx="33">
                  <c:v>2.47756</c:v>
                </c:pt>
                <c:pt idx="34">
                  <c:v>2.4921599999999997</c:v>
                </c:pt>
                <c:pt idx="35">
                  <c:v>2.5390999999999999</c:v>
                </c:pt>
                <c:pt idx="36">
                  <c:v>2.643265</c:v>
                </c:pt>
                <c:pt idx="37">
                  <c:v>2.74763</c:v>
                </c:pt>
                <c:pt idx="38">
                  <c:v>2.7547199999999998</c:v>
                </c:pt>
                <c:pt idx="39">
                  <c:v>2.9507699999999999</c:v>
                </c:pt>
                <c:pt idx="40">
                  <c:v>2.951965</c:v>
                </c:pt>
                <c:pt idx="41">
                  <c:v>2.9804949999999999</c:v>
                </c:pt>
                <c:pt idx="42">
                  <c:v>3.0044999999999997</c:v>
                </c:pt>
                <c:pt idx="43">
                  <c:v>3.0460699999999998</c:v>
                </c:pt>
                <c:pt idx="44">
                  <c:v>3.1010649999999997</c:v>
                </c:pt>
                <c:pt idx="45">
                  <c:v>3.1479699999999999</c:v>
                </c:pt>
                <c:pt idx="46">
                  <c:v>3.2715749999999999</c:v>
                </c:pt>
                <c:pt idx="47">
                  <c:v>3.3182099999999997</c:v>
                </c:pt>
                <c:pt idx="48">
                  <c:v>3.3521749999999999</c:v>
                </c:pt>
                <c:pt idx="49">
                  <c:v>3.3560849999999998</c:v>
                </c:pt>
                <c:pt idx="50">
                  <c:v>3.4565099999999997</c:v>
                </c:pt>
                <c:pt idx="51">
                  <c:v>3.5384899999999999</c:v>
                </c:pt>
                <c:pt idx="52">
                  <c:v>3.54095</c:v>
                </c:pt>
                <c:pt idx="53">
                  <c:v>3.56169</c:v>
                </c:pt>
                <c:pt idx="54">
                  <c:v>3.6647799999999999</c:v>
                </c:pt>
                <c:pt idx="55">
                  <c:v>3.666855</c:v>
                </c:pt>
                <c:pt idx="56">
                  <c:v>3.7713649999999999</c:v>
                </c:pt>
                <c:pt idx="57">
                  <c:v>3.88252</c:v>
                </c:pt>
                <c:pt idx="58">
                  <c:v>3.9125349999999997</c:v>
                </c:pt>
                <c:pt idx="59">
                  <c:v>3.9371699999999996</c:v>
                </c:pt>
                <c:pt idx="60">
                  <c:v>4.0281250000000002</c:v>
                </c:pt>
                <c:pt idx="61">
                  <c:v>4.0917399999999997</c:v>
                </c:pt>
                <c:pt idx="62">
                  <c:v>4.1441150000000002</c:v>
                </c:pt>
                <c:pt idx="63">
                  <c:v>4.3128500000000001</c:v>
                </c:pt>
                <c:pt idx="64">
                  <c:v>4.3227399999999996</c:v>
                </c:pt>
                <c:pt idx="65">
                  <c:v>4.3425399999999996</c:v>
                </c:pt>
                <c:pt idx="66">
                  <c:v>4.3616549999999998</c:v>
                </c:pt>
                <c:pt idx="67">
                  <c:v>4.495355</c:v>
                </c:pt>
                <c:pt idx="68">
                  <c:v>4.5294999999999996</c:v>
                </c:pt>
                <c:pt idx="69">
                  <c:v>4.5638649999999998</c:v>
                </c:pt>
                <c:pt idx="70">
                  <c:v>4.5828749999999996</c:v>
                </c:pt>
              </c:numCache>
            </c:numRef>
          </c:xVal>
          <c:yVal>
            <c:numRef>
              <c:f>ExAKO!$Y$4:$Y$75</c:f>
              <c:numCache>
                <c:formatCode>General</c:formatCode>
                <c:ptCount val="72"/>
                <c:pt idx="0">
                  <c:v>14.137190680511171</c:v>
                </c:pt>
                <c:pt idx="1">
                  <c:v>-3.2673232051204133</c:v>
                </c:pt>
                <c:pt idx="2">
                  <c:v>6.7181595812766854</c:v>
                </c:pt>
                <c:pt idx="3">
                  <c:v>-3.5170260654904522</c:v>
                </c:pt>
                <c:pt idx="4">
                  <c:v>-17.072982534949581</c:v>
                </c:pt>
                <c:pt idx="5">
                  <c:v>5.4776219104876418</c:v>
                </c:pt>
                <c:pt idx="6">
                  <c:v>6.8212228026397899</c:v>
                </c:pt>
                <c:pt idx="7">
                  <c:v>-11.850060459492139</c:v>
                </c:pt>
                <c:pt idx="8">
                  <c:v>-7.4245939675174011</c:v>
                </c:pt>
                <c:pt idx="9">
                  <c:v>5.7114573127882835</c:v>
                </c:pt>
                <c:pt idx="10">
                  <c:v>-4.7393364928909953</c:v>
                </c:pt>
                <c:pt idx="11">
                  <c:v>-3.5559542581280605</c:v>
                </c:pt>
                <c:pt idx="12">
                  <c:v>-6.1665514606905081</c:v>
                </c:pt>
                <c:pt idx="13">
                  <c:v>1.7241379310344827</c:v>
                </c:pt>
                <c:pt idx="14">
                  <c:v>-0.78431372549019607</c:v>
                </c:pt>
                <c:pt idx="15">
                  <c:v>0.72202166064981954</c:v>
                </c:pt>
                <c:pt idx="16">
                  <c:v>8.5106382978723403</c:v>
                </c:pt>
                <c:pt idx="17">
                  <c:v>-4.225352112676056</c:v>
                </c:pt>
                <c:pt idx="18">
                  <c:v>2.5248726161261006</c:v>
                </c:pt>
                <c:pt idx="19">
                  <c:v>-4.0816326530612246</c:v>
                </c:pt>
                <c:pt idx="20">
                  <c:v>-3.9349001007643847</c:v>
                </c:pt>
                <c:pt idx="21">
                  <c:v>0.66445182724252494</c:v>
                </c:pt>
                <c:pt idx="22">
                  <c:v>5.1528875469910904</c:v>
                </c:pt>
                <c:pt idx="23">
                  <c:v>1.5332790656891511</c:v>
                </c:pt>
                <c:pt idx="24">
                  <c:v>-3.7684632000000002</c:v>
                </c:pt>
                <c:pt idx="25">
                  <c:v>-9.5907061961230138</c:v>
                </c:pt>
                <c:pt idx="26">
                  <c:v>6.0606060606060606</c:v>
                </c:pt>
                <c:pt idx="27">
                  <c:v>1.7128937690422366</c:v>
                </c:pt>
                <c:pt idx="28">
                  <c:v>-4.4887780548628431</c:v>
                </c:pt>
                <c:pt idx="29">
                  <c:v>6.6989812763473319E-3</c:v>
                </c:pt>
                <c:pt idx="30">
                  <c:v>3.1576564681027652</c:v>
                </c:pt>
                <c:pt idx="31">
                  <c:v>5.9612306751135744</c:v>
                </c:pt>
                <c:pt idx="32">
                  <c:v>-1.6119234</c:v>
                </c:pt>
                <c:pt idx="33">
                  <c:v>4.5738549000000006</c:v>
                </c:pt>
                <c:pt idx="34">
                  <c:v>-1.2455059065228555</c:v>
                </c:pt>
                <c:pt idx="35">
                  <c:v>2.2212595013981331</c:v>
                </c:pt>
                <c:pt idx="36">
                  <c:v>4.5205456000000002</c:v>
                </c:pt>
                <c:pt idx="37">
                  <c:v>1.7178441</c:v>
                </c:pt>
                <c:pt idx="38">
                  <c:v>0.64906778184352676</c:v>
                </c:pt>
                <c:pt idx="39">
                  <c:v>-5.9835228999999996</c:v>
                </c:pt>
                <c:pt idx="40">
                  <c:v>4.5478180999999998</c:v>
                </c:pt>
                <c:pt idx="41">
                  <c:v>-1.7242101999999999</c:v>
                </c:pt>
                <c:pt idx="42">
                  <c:v>-3.6212347999999999</c:v>
                </c:pt>
                <c:pt idx="43">
                  <c:v>-3.9939988247151246</c:v>
                </c:pt>
                <c:pt idx="44">
                  <c:v>-2.0821878935140021</c:v>
                </c:pt>
                <c:pt idx="45">
                  <c:v>-2.4009123339803109</c:v>
                </c:pt>
                <c:pt idx="46">
                  <c:v>-8.0673681636520644</c:v>
                </c:pt>
                <c:pt idx="47">
                  <c:v>1.2458524</c:v>
                </c:pt>
                <c:pt idx="48">
                  <c:v>4.7431891234795319E-2</c:v>
                </c:pt>
                <c:pt idx="49">
                  <c:v>-18.592794878556411</c:v>
                </c:pt>
                <c:pt idx="50">
                  <c:v>-10.324286635942034</c:v>
                </c:pt>
                <c:pt idx="51">
                  <c:v>-1.0637305743410324</c:v>
                </c:pt>
                <c:pt idx="52">
                  <c:v>-5.4008105169516663</c:v>
                </c:pt>
                <c:pt idx="53">
                  <c:v>8.8839848498886766</c:v>
                </c:pt>
                <c:pt idx="54">
                  <c:v>-3.5472797821424477E-2</c:v>
                </c:pt>
                <c:pt idx="55">
                  <c:v>2.1890693796182288</c:v>
                </c:pt>
                <c:pt idx="56">
                  <c:v>2.7907667383029753</c:v>
                </c:pt>
                <c:pt idx="57">
                  <c:v>-1.4882086892018587</c:v>
                </c:pt>
                <c:pt idx="58">
                  <c:v>-2.0848375797277212</c:v>
                </c:pt>
                <c:pt idx="59">
                  <c:v>-0.15798149432206382</c:v>
                </c:pt>
                <c:pt idx="60">
                  <c:v>-12.899550038789759</c:v>
                </c:pt>
                <c:pt idx="61">
                  <c:v>-2.2709165293982512</c:v>
                </c:pt>
                <c:pt idx="62">
                  <c:v>-8.9884088641362503</c:v>
                </c:pt>
                <c:pt idx="63">
                  <c:v>3.2002040414111317</c:v>
                </c:pt>
                <c:pt idx="64">
                  <c:v>-1.6572821867611749</c:v>
                </c:pt>
                <c:pt idx="65">
                  <c:v>-3.8060674000000003</c:v>
                </c:pt>
                <c:pt idx="66">
                  <c:v>1.6858279712632016</c:v>
                </c:pt>
                <c:pt idx="67">
                  <c:v>-21.816519496235561</c:v>
                </c:pt>
                <c:pt idx="68">
                  <c:v>4.2918644441991383</c:v>
                </c:pt>
                <c:pt idx="69">
                  <c:v>-5.2711900987430607</c:v>
                </c:pt>
                <c:pt idx="70">
                  <c:v>-3.0637972888197909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304D-986D-88980EF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63336"/>
        <c:axId val="-2096757528"/>
      </c:scatterChart>
      <c:valAx>
        <c:axId val="-20967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Mean pair volume</a:t>
                </a:r>
                <a:endParaRPr lang="fr-FR" sz="1200">
                  <a:effectLst/>
                </a:endParaRPr>
              </a:p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(x106 um3)</a:t>
                </a:r>
                <a:endParaRPr lang="fr-F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3841771873487905"/>
              <c:y val="0.43111455108359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6757528"/>
        <c:crosses val="autoZero"/>
        <c:crossBetween val="midCat"/>
      </c:valAx>
      <c:valAx>
        <c:axId val="-2096757528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R-L difference (% tissue volume)</a:t>
                </a:r>
              </a:p>
            </c:rich>
          </c:tx>
          <c:layout>
            <c:manualLayout>
              <c:xMode val="edge"/>
              <c:yMode val="edge"/>
              <c:x val="3.3011681056373803E-2"/>
              <c:y val="0.1191947417176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6763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52061680456494"/>
          <c:y val="0.193678847419614"/>
          <c:w val="0.23070386262661799"/>
          <c:h val="0.1474714170790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i="1"/>
            </a:pPr>
            <a:r>
              <a:rPr lang="fr-FR" sz="1400" i="1"/>
              <a:t>ExA/KO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3115094996"/>
          <c:y val="0.15789443212013399"/>
          <c:w val="0.42949296777212198"/>
          <c:h val="0.66873095487677003"/>
        </c:manualLayout>
      </c:layout>
      <c:scatterChart>
        <c:scatterStyle val="lineMarker"/>
        <c:varyColors val="0"/>
        <c:ser>
          <c:idx val="1"/>
          <c:order val="0"/>
          <c:tx>
            <c:strRef>
              <c:f>ExAKO!$Z$76</c:f>
              <c:strCache>
                <c:ptCount val="1"/>
                <c:pt idx="0">
                  <c:v>pupal wings</c:v>
                </c:pt>
              </c:strCache>
            </c:strRef>
          </c:tx>
          <c:spPr>
            <a:ln w="317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ExAKO!$X$76:$X$110</c:f>
              <c:numCache>
                <c:formatCode>General</c:formatCode>
                <c:ptCount val="35"/>
                <c:pt idx="0">
                  <c:v>2.6349999999999998</c:v>
                </c:pt>
                <c:pt idx="1">
                  <c:v>3.1999999999999997</c:v>
                </c:pt>
                <c:pt idx="2">
                  <c:v>3.2922750000000001</c:v>
                </c:pt>
                <c:pt idx="3">
                  <c:v>3.5147499999999998</c:v>
                </c:pt>
                <c:pt idx="4">
                  <c:v>3.7243649999999997</c:v>
                </c:pt>
                <c:pt idx="5">
                  <c:v>4.29</c:v>
                </c:pt>
                <c:pt idx="6">
                  <c:v>4.4083499999999995</c:v>
                </c:pt>
                <c:pt idx="7">
                  <c:v>4.6949999999999994</c:v>
                </c:pt>
                <c:pt idx="8">
                  <c:v>4.76</c:v>
                </c:pt>
                <c:pt idx="9">
                  <c:v>4.87</c:v>
                </c:pt>
                <c:pt idx="10">
                  <c:v>4.9225699999999994</c:v>
                </c:pt>
                <c:pt idx="11">
                  <c:v>5.0773000000000001</c:v>
                </c:pt>
                <c:pt idx="12">
                  <c:v>5.1569399999999996</c:v>
                </c:pt>
                <c:pt idx="13">
                  <c:v>5.3599999999999994</c:v>
                </c:pt>
                <c:pt idx="14">
                  <c:v>5.4529100000000001</c:v>
                </c:pt>
                <c:pt idx="15">
                  <c:v>5.4691399999999994</c:v>
                </c:pt>
                <c:pt idx="16">
                  <c:v>5.51173</c:v>
                </c:pt>
                <c:pt idx="17">
                  <c:v>5.967765</c:v>
                </c:pt>
                <c:pt idx="18">
                  <c:v>6.0300199999999995</c:v>
                </c:pt>
                <c:pt idx="19">
                  <c:v>6.0949999999999998</c:v>
                </c:pt>
                <c:pt idx="20">
                  <c:v>6.1334299999999997</c:v>
                </c:pt>
                <c:pt idx="21">
                  <c:v>6.27</c:v>
                </c:pt>
                <c:pt idx="22">
                  <c:v>6.5249999999999995</c:v>
                </c:pt>
                <c:pt idx="23">
                  <c:v>6.7847649999999993</c:v>
                </c:pt>
                <c:pt idx="24">
                  <c:v>6.9051899999999993</c:v>
                </c:pt>
                <c:pt idx="25">
                  <c:v>6.9152499999999995</c:v>
                </c:pt>
                <c:pt idx="26">
                  <c:v>7.3321099999999992</c:v>
                </c:pt>
                <c:pt idx="27">
                  <c:v>7.3732049999999996</c:v>
                </c:pt>
                <c:pt idx="28">
                  <c:v>7.5811449999999994</c:v>
                </c:pt>
                <c:pt idx="29">
                  <c:v>7.8824749999999995</c:v>
                </c:pt>
                <c:pt idx="30">
                  <c:v>7.9549449999999995</c:v>
                </c:pt>
                <c:pt idx="31">
                  <c:v>8.2174700000000005</c:v>
                </c:pt>
                <c:pt idx="32">
                  <c:v>8.2258700000000005</c:v>
                </c:pt>
                <c:pt idx="33">
                  <c:v>8.5082399999999989</c:v>
                </c:pt>
                <c:pt idx="34">
                  <c:v>8.5320699999999992</c:v>
                </c:pt>
              </c:numCache>
            </c:numRef>
          </c:xVal>
          <c:yVal>
            <c:numRef>
              <c:f>ExAKO!$Y$76:$Y$110</c:f>
              <c:numCache>
                <c:formatCode>General</c:formatCode>
                <c:ptCount val="35"/>
                <c:pt idx="0">
                  <c:v>11.76470588235294</c:v>
                </c:pt>
                <c:pt idx="1">
                  <c:v>1.25</c:v>
                </c:pt>
                <c:pt idx="2">
                  <c:v>-1.0488188258878739</c:v>
                </c:pt>
                <c:pt idx="3">
                  <c:v>-24.808023330251086</c:v>
                </c:pt>
                <c:pt idx="4">
                  <c:v>8.6938310289136531</c:v>
                </c:pt>
                <c:pt idx="5">
                  <c:v>-3.263403263403263</c:v>
                </c:pt>
                <c:pt idx="6">
                  <c:v>-0.46185080585706667</c:v>
                </c:pt>
                <c:pt idx="7">
                  <c:v>2.3429179978700745</c:v>
                </c:pt>
                <c:pt idx="8">
                  <c:v>2.9411764705882351</c:v>
                </c:pt>
                <c:pt idx="9">
                  <c:v>2.0533880903490758</c:v>
                </c:pt>
                <c:pt idx="10">
                  <c:v>-2.1582222</c:v>
                </c:pt>
                <c:pt idx="11">
                  <c:v>-2.9133594627065564</c:v>
                </c:pt>
                <c:pt idx="12">
                  <c:v>-1.3690289202511565</c:v>
                </c:pt>
                <c:pt idx="13">
                  <c:v>-8.2089552238805972</c:v>
                </c:pt>
                <c:pt idx="14">
                  <c:v>-0.62902193507686721</c:v>
                </c:pt>
                <c:pt idx="15">
                  <c:v>-4.6402176576207594</c:v>
                </c:pt>
                <c:pt idx="16">
                  <c:v>-10.707345999999999</c:v>
                </c:pt>
                <c:pt idx="17">
                  <c:v>-9.6369410999999996</c:v>
                </c:pt>
                <c:pt idx="18">
                  <c:v>-1.0318373999999999</c:v>
                </c:pt>
                <c:pt idx="19">
                  <c:v>3.7735849056603774</c:v>
                </c:pt>
                <c:pt idx="20">
                  <c:v>-8.2149792000000001</c:v>
                </c:pt>
                <c:pt idx="21">
                  <c:v>2.2328548644338118</c:v>
                </c:pt>
                <c:pt idx="22">
                  <c:v>-0.15325670498084293</c:v>
                </c:pt>
                <c:pt idx="23">
                  <c:v>0.53959127545316599</c:v>
                </c:pt>
                <c:pt idx="24">
                  <c:v>-2.7211416340462753</c:v>
                </c:pt>
                <c:pt idx="25">
                  <c:v>1.4212068</c:v>
                </c:pt>
                <c:pt idx="26">
                  <c:v>-4.1259610125870996</c:v>
                </c:pt>
                <c:pt idx="27">
                  <c:v>3.0753248000000002</c:v>
                </c:pt>
                <c:pt idx="28">
                  <c:v>-3.0740739000000001</c:v>
                </c:pt>
                <c:pt idx="29">
                  <c:v>-0.81357695393895946</c:v>
                </c:pt>
                <c:pt idx="30">
                  <c:v>4.3694833842345862</c:v>
                </c:pt>
                <c:pt idx="31">
                  <c:v>-1.2415013000000001</c:v>
                </c:pt>
                <c:pt idx="32">
                  <c:v>4.7314144278963806</c:v>
                </c:pt>
                <c:pt idx="33">
                  <c:v>-3.3640329844950307</c:v>
                </c:pt>
                <c:pt idx="34">
                  <c:v>7.9992311361721136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5-0A43-B710-0075EB5C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18744"/>
        <c:axId val="-2096827080"/>
      </c:scatterChart>
      <c:valAx>
        <c:axId val="-2094218744"/>
        <c:scaling>
          <c:orientation val="minMax"/>
          <c:max val="9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Mean pair volume</a:t>
                </a:r>
                <a:endParaRPr lang="fr-FR" sz="1200">
                  <a:effectLst/>
                </a:endParaRPr>
              </a:p>
              <a:p>
                <a:pPr>
                  <a:defRPr sz="1200"/>
                </a:pPr>
                <a:r>
                  <a:rPr lang="fr-FR" sz="1200" b="0" i="0" baseline="0">
                    <a:effectLst/>
                  </a:rPr>
                  <a:t>(x106 um3)</a:t>
                </a:r>
                <a:endParaRPr lang="fr-F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9113483402182698"/>
              <c:y val="0.43498452012383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6827080"/>
        <c:crosses val="autoZero"/>
        <c:crossBetween val="midCat"/>
        <c:majorUnit val="1"/>
      </c:valAx>
      <c:valAx>
        <c:axId val="-2096827080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R-L difference (% tissue volume)</a:t>
                </a:r>
              </a:p>
            </c:rich>
          </c:tx>
          <c:layout>
            <c:manualLayout>
              <c:xMode val="edge"/>
              <c:yMode val="edge"/>
              <c:x val="3.3011681056373803E-2"/>
              <c:y val="0.1191947417176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4218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52061680456494"/>
          <c:y val="0.193678847419614"/>
          <c:w val="0.23070386262661799"/>
          <c:h val="0.1474714170790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10199597143"/>
          <c:y val="6.82773109243697E-2"/>
          <c:w val="0.61299876396264397"/>
          <c:h val="0.74255938595910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ExAKO!$U$152</c:f>
              <c:strCache>
                <c:ptCount val="1"/>
                <c:pt idx="0">
                  <c:v>dilp8 +/-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ExAKO!$O$153:$O$155</c:f>
              <c:strCache>
                <c:ptCount val="3"/>
                <c:pt idx="0">
                  <c:v>Early-Mid L3</c:v>
                </c:pt>
                <c:pt idx="1">
                  <c:v>Mid-Late L3</c:v>
                </c:pt>
                <c:pt idx="2">
                  <c:v>Pupal wings</c:v>
                </c:pt>
              </c:strCache>
            </c:strRef>
          </c:cat>
          <c:val>
            <c:numRef>
              <c:f>ExAKO!$U$153:$U$155</c:f>
              <c:numCache>
                <c:formatCode>General</c:formatCode>
                <c:ptCount val="3"/>
                <c:pt idx="0">
                  <c:v>30.642285592579867</c:v>
                </c:pt>
                <c:pt idx="1">
                  <c:v>32.731660715719386</c:v>
                </c:pt>
                <c:pt idx="2">
                  <c:v>8.2281392366711756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7F7F7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17-8C4B-AE60-D48ED9A80CAC}"/>
            </c:ext>
          </c:extLst>
        </c:ser>
        <c:ser>
          <c:idx val="1"/>
          <c:order val="1"/>
          <c:tx>
            <c:strRef>
              <c:f>ExAKO!$V$152</c:f>
              <c:strCache>
                <c:ptCount val="1"/>
                <c:pt idx="0">
                  <c:v>dilp8 -/-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ExAKO!$O$153:$O$155</c:f>
              <c:strCache>
                <c:ptCount val="3"/>
                <c:pt idx="0">
                  <c:v>Early-Mid L3</c:v>
                </c:pt>
                <c:pt idx="1">
                  <c:v>Mid-Late L3</c:v>
                </c:pt>
                <c:pt idx="2">
                  <c:v>Pupal wings</c:v>
                </c:pt>
              </c:strCache>
            </c:strRef>
          </c:cat>
          <c:val>
            <c:numRef>
              <c:f>ExAKO!$V$153:$V$155</c:f>
              <c:numCache>
                <c:formatCode>General</c:formatCode>
                <c:ptCount val="3"/>
                <c:pt idx="0">
                  <c:v>45.767876982088403</c:v>
                </c:pt>
                <c:pt idx="1">
                  <c:v>36.226783666348915</c:v>
                </c:pt>
                <c:pt idx="2">
                  <c:v>40.754048315355661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7-8C4B-AE60-D48ED9A8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1"/>
        <c:axId val="-2097873784"/>
        <c:axId val="-2093305064"/>
      </c:barChart>
      <c:catAx>
        <c:axId val="-209787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093305064"/>
        <c:crosses val="autoZero"/>
        <c:auto val="1"/>
        <c:lblAlgn val="ctr"/>
        <c:lblOffset val="100"/>
        <c:noMultiLvlLbl val="0"/>
      </c:catAx>
      <c:valAx>
        <c:axId val="-2093305064"/>
        <c:scaling>
          <c:orientation val="minMax"/>
          <c:max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 b="0">
                    <a:latin typeface="Arial"/>
                    <a:cs typeface="Arial"/>
                  </a:defRPr>
                </a:pPr>
                <a:r>
                  <a:rPr lang="fr-FR" sz="1000" b="0">
                    <a:latin typeface="Arial"/>
                    <a:cs typeface="Arial"/>
                  </a:rPr>
                  <a:t>FA index</a:t>
                </a:r>
              </a:p>
            </c:rich>
          </c:tx>
          <c:layout>
            <c:manualLayout>
              <c:xMode val="edge"/>
              <c:yMode val="edge"/>
              <c:x val="2.77778795092474E-2"/>
              <c:y val="0.31995012571957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/>
                <a:cs typeface="Arial"/>
              </a:defRPr>
            </a:pPr>
            <a:endParaRPr lang="fr-FR"/>
          </a:p>
        </c:txPr>
        <c:crossAx val="-2097873784"/>
        <c:crosses val="autoZero"/>
        <c:crossBetween val="between"/>
        <c:majorUnit val="10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622300</xdr:colOff>
      <xdr:row>7</xdr:row>
      <xdr:rowOff>6350</xdr:rowOff>
    </xdr:from>
    <xdr:to>
      <xdr:col>32</xdr:col>
      <xdr:colOff>698500</xdr:colOff>
      <xdr:row>23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70225F-0444-0242-B9CF-A6E9378BC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609600</xdr:colOff>
      <xdr:row>25</xdr:row>
      <xdr:rowOff>25400</xdr:rowOff>
    </xdr:from>
    <xdr:to>
      <xdr:col>32</xdr:col>
      <xdr:colOff>673100</xdr:colOff>
      <xdr:row>42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34A412-AB6D-D34D-9DED-4AF91446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521970</xdr:colOff>
      <xdr:row>133</xdr:row>
      <xdr:rowOff>168910</xdr:rowOff>
    </xdr:from>
    <xdr:to>
      <xdr:col>18</xdr:col>
      <xdr:colOff>143510</xdr:colOff>
      <xdr:row>148</xdr:row>
      <xdr:rowOff>54610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3B1FA-752F-E04F-BA2B-63D6EE286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704850</xdr:colOff>
      <xdr:row>156</xdr:row>
      <xdr:rowOff>107950</xdr:rowOff>
    </xdr:from>
    <xdr:to>
      <xdr:col>18</xdr:col>
      <xdr:colOff>326390</xdr:colOff>
      <xdr:row>170</xdr:row>
      <xdr:rowOff>186690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AC89B14-B89A-6746-9F12-A0F93308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7</xdr:row>
      <xdr:rowOff>0</xdr:rowOff>
    </xdr:from>
    <xdr:to>
      <xdr:col>39</xdr:col>
      <xdr:colOff>76200</xdr:colOff>
      <xdr:row>23</xdr:row>
      <xdr:rowOff>171450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4AE0CF-8102-124D-891F-39EE22A29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7</xdr:row>
      <xdr:rowOff>0</xdr:rowOff>
    </xdr:from>
    <xdr:to>
      <xdr:col>46</xdr:col>
      <xdr:colOff>76200</xdr:colOff>
      <xdr:row>23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AFD90F1-8492-7940-B80A-6E2DBA7C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25</xdr:row>
      <xdr:rowOff>0</xdr:rowOff>
    </xdr:from>
    <xdr:to>
      <xdr:col>39</xdr:col>
      <xdr:colOff>63500</xdr:colOff>
      <xdr:row>42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B367EE-B9E7-E64A-B46B-1C388654B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46</xdr:col>
      <xdr:colOff>63500</xdr:colOff>
      <xdr:row>42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9420452-082E-C44A-9D7F-5ACCAC9CF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157</xdr:row>
      <xdr:rowOff>0</xdr:rowOff>
    </xdr:from>
    <xdr:to>
      <xdr:col>24</xdr:col>
      <xdr:colOff>60960</xdr:colOff>
      <xdr:row>169</xdr:row>
      <xdr:rowOff>101600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176DB07-8C3F-E849-8F47-E7D9BD22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_Discs_ExAK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. Lubensky"/>
      <sheetName val="per disc size"/>
      <sheetName val="RL_data Lau"/>
      <sheetName val="RL_data Fabienne"/>
      <sheetName val="RL_data"/>
    </sheetNames>
    <sheetDataSet>
      <sheetData sheetId="0">
        <row r="4">
          <cell r="U4">
            <v>0.14749999999999999</v>
          </cell>
          <cell r="V4">
            <v>2.0338983050847457</v>
          </cell>
          <cell r="W4" t="str">
            <v>larval wing discs</v>
          </cell>
          <cell r="X4">
            <v>0.45202049999999999</v>
          </cell>
          <cell r="Y4">
            <v>14.137190680511171</v>
          </cell>
        </row>
        <row r="5">
          <cell r="U5">
            <v>0.1855</v>
          </cell>
          <cell r="V5">
            <v>-5.9299191374663076</v>
          </cell>
          <cell r="X5">
            <v>0.47714899999999999</v>
          </cell>
          <cell r="Y5">
            <v>-3.2673232051204133</v>
          </cell>
        </row>
        <row r="6">
          <cell r="U6">
            <v>0.32184499999999999</v>
          </cell>
          <cell r="V6">
            <v>-5.536205316223648</v>
          </cell>
          <cell r="X6">
            <v>0.57030499999999995</v>
          </cell>
          <cell r="Y6">
            <v>6.7181595812766854</v>
          </cell>
        </row>
        <row r="7">
          <cell r="U7">
            <v>0.40699999999999997</v>
          </cell>
          <cell r="V7">
            <v>-1.4742014742014742</v>
          </cell>
          <cell r="X7">
            <v>0.61978499999999992</v>
          </cell>
          <cell r="Y7">
            <v>-3.5170260654904522</v>
          </cell>
        </row>
        <row r="8">
          <cell r="U8">
            <v>0.45066099999999998</v>
          </cell>
          <cell r="V8">
            <v>9.8016025349431164</v>
          </cell>
          <cell r="X8">
            <v>0.65447849999999996</v>
          </cell>
          <cell r="Y8">
            <v>-17.072982534949581</v>
          </cell>
        </row>
        <row r="9">
          <cell r="U9">
            <v>0.65982649999999998</v>
          </cell>
          <cell r="V9">
            <v>-1.4147658513260684</v>
          </cell>
          <cell r="X9">
            <v>0.74849999999999994</v>
          </cell>
          <cell r="Y9">
            <v>5.4776219104876418</v>
          </cell>
        </row>
        <row r="10">
          <cell r="U10">
            <v>0.67649999999999999</v>
          </cell>
          <cell r="V10">
            <v>-6.651884700665188</v>
          </cell>
          <cell r="X10">
            <v>0.78286549999999999</v>
          </cell>
          <cell r="Y10">
            <v>6.8212228026397899</v>
          </cell>
        </row>
        <row r="11">
          <cell r="U11">
            <v>0.74405449999999995</v>
          </cell>
          <cell r="V11">
            <v>-0.76163775637402897</v>
          </cell>
          <cell r="X11">
            <v>0.82699999999999996</v>
          </cell>
          <cell r="Y11">
            <v>-11.850060459492139</v>
          </cell>
        </row>
        <row r="12">
          <cell r="U12">
            <v>0.76949999999999996</v>
          </cell>
          <cell r="V12">
            <v>-5.3281351526965555</v>
          </cell>
          <cell r="X12">
            <v>0.86199999999999999</v>
          </cell>
          <cell r="Y12">
            <v>-7.4245939675174011</v>
          </cell>
        </row>
        <row r="13">
          <cell r="U13">
            <v>0.77434749999999997</v>
          </cell>
          <cell r="V13">
            <v>5.3643874358734287</v>
          </cell>
          <cell r="X13">
            <v>0.88086100000000001</v>
          </cell>
          <cell r="Y13">
            <v>5.7114573127882835</v>
          </cell>
        </row>
        <row r="14">
          <cell r="U14">
            <v>0.79649999999999999</v>
          </cell>
          <cell r="V14">
            <v>-3.8920276208411799</v>
          </cell>
          <cell r="X14">
            <v>1.0549999999999999</v>
          </cell>
          <cell r="Y14">
            <v>-4.7393364928909953</v>
          </cell>
        </row>
        <row r="15">
          <cell r="U15">
            <v>0.95849999999999991</v>
          </cell>
          <cell r="V15">
            <v>-0.93896713615023475</v>
          </cell>
          <cell r="X15">
            <v>1.0812850000000001</v>
          </cell>
          <cell r="Y15">
            <v>-3.5559542581280605</v>
          </cell>
        </row>
        <row r="16">
          <cell r="U16">
            <v>1.095</v>
          </cell>
          <cell r="V16">
            <v>13.698630136986301</v>
          </cell>
          <cell r="X16">
            <v>1.09948</v>
          </cell>
          <cell r="Y16">
            <v>-6.1665514606905081</v>
          </cell>
        </row>
        <row r="17">
          <cell r="U17">
            <v>1.1099999999999999</v>
          </cell>
          <cell r="V17">
            <v>-1.8018018018018018</v>
          </cell>
          <cell r="X17">
            <v>1.1599999999999999</v>
          </cell>
          <cell r="Y17">
            <v>1.7241379310344827</v>
          </cell>
        </row>
        <row r="18">
          <cell r="U18">
            <v>1.115</v>
          </cell>
          <cell r="V18">
            <v>0.89686098654708524</v>
          </cell>
          <cell r="X18">
            <v>1.2749999999999999</v>
          </cell>
          <cell r="Y18">
            <v>-0.78431372549019607</v>
          </cell>
        </row>
        <row r="19">
          <cell r="U19">
            <v>1.1199999999999999</v>
          </cell>
          <cell r="V19">
            <v>-7.1428571428571423</v>
          </cell>
          <cell r="X19">
            <v>1.385</v>
          </cell>
          <cell r="Y19">
            <v>0.72202166064981954</v>
          </cell>
        </row>
        <row r="20">
          <cell r="U20">
            <v>1.155</v>
          </cell>
          <cell r="V20">
            <v>4.329004329004329</v>
          </cell>
          <cell r="X20">
            <v>1.41</v>
          </cell>
          <cell r="Y20">
            <v>8.5106382978723403</v>
          </cell>
        </row>
        <row r="21">
          <cell r="U21">
            <v>1.2049999999999998</v>
          </cell>
          <cell r="V21">
            <v>4.1493775933609953</v>
          </cell>
          <cell r="X21">
            <v>1.42</v>
          </cell>
          <cell r="Y21">
            <v>-4.225352112676056</v>
          </cell>
        </row>
        <row r="22">
          <cell r="U22">
            <v>1.2249999999999999</v>
          </cell>
          <cell r="V22">
            <v>-2.4489795918367347</v>
          </cell>
          <cell r="X22">
            <v>1.468985</v>
          </cell>
          <cell r="Y22">
            <v>2.5248726161261006</v>
          </cell>
        </row>
        <row r="23">
          <cell r="U23">
            <v>1.2503</v>
          </cell>
          <cell r="V23">
            <v>1.1533232024314164</v>
          </cell>
          <cell r="X23">
            <v>1.47</v>
          </cell>
          <cell r="Y23">
            <v>-4.0816326530612246</v>
          </cell>
        </row>
        <row r="24">
          <cell r="U24">
            <v>1.3699999999999999</v>
          </cell>
          <cell r="V24">
            <v>7.2992700729926998</v>
          </cell>
          <cell r="X24">
            <v>1.473735</v>
          </cell>
          <cell r="Y24">
            <v>-3.9349001007643847</v>
          </cell>
        </row>
        <row r="25">
          <cell r="U25">
            <v>1.39</v>
          </cell>
          <cell r="V25">
            <v>-4.3165467625899279</v>
          </cell>
          <cell r="X25">
            <v>1.5049999999999999</v>
          </cell>
          <cell r="Y25">
            <v>0.66445182724252494</v>
          </cell>
        </row>
        <row r="26">
          <cell r="U26">
            <v>1.44</v>
          </cell>
          <cell r="V26">
            <v>2.7777777777777777</v>
          </cell>
          <cell r="X26">
            <v>1.6891499999999999</v>
          </cell>
          <cell r="Y26">
            <v>5.1528875469910904</v>
          </cell>
        </row>
        <row r="27">
          <cell r="U27">
            <v>1.4449999999999998</v>
          </cell>
          <cell r="V27">
            <v>0.69204152249134954</v>
          </cell>
          <cell r="X27">
            <v>1.910285</v>
          </cell>
          <cell r="Y27">
            <v>1.5332790656891511</v>
          </cell>
        </row>
        <row r="28">
          <cell r="U28">
            <v>1.4885649999999999</v>
          </cell>
          <cell r="V28">
            <v>8.3214370887398257</v>
          </cell>
          <cell r="X28">
            <v>1.915635</v>
          </cell>
          <cell r="Y28">
            <v>-3.7684632000000002</v>
          </cell>
        </row>
        <row r="29">
          <cell r="U29">
            <v>1.4949999999999999</v>
          </cell>
          <cell r="V29">
            <v>-2.0066889632107023</v>
          </cell>
          <cell r="X29">
            <v>1.970345</v>
          </cell>
          <cell r="Y29">
            <v>-9.5907061961230138</v>
          </cell>
        </row>
        <row r="30">
          <cell r="U30">
            <v>1.5149999999999999</v>
          </cell>
          <cell r="V30">
            <v>-4.6204620462046204</v>
          </cell>
          <cell r="X30">
            <v>1.98</v>
          </cell>
          <cell r="Y30">
            <v>6.0606060606060606</v>
          </cell>
        </row>
        <row r="31">
          <cell r="U31">
            <v>1.5249999999999999</v>
          </cell>
          <cell r="V31">
            <v>-3.278688524590164</v>
          </cell>
          <cell r="X31">
            <v>1.9972049999999999</v>
          </cell>
          <cell r="Y31">
            <v>1.7128937690422366</v>
          </cell>
        </row>
        <row r="32">
          <cell r="U32">
            <v>1.5362749999999998</v>
          </cell>
          <cell r="V32">
            <v>-3.4987225594376001</v>
          </cell>
          <cell r="X32">
            <v>2.0049999999999999</v>
          </cell>
          <cell r="Y32">
            <v>-4.4887780548628431</v>
          </cell>
        </row>
        <row r="33">
          <cell r="U33">
            <v>1.5672249999999999</v>
          </cell>
          <cell r="V33">
            <v>0.67061206910303239</v>
          </cell>
          <cell r="X33">
            <v>2.0898699999999999</v>
          </cell>
          <cell r="Y33">
            <v>6.6989812763473319E-3</v>
          </cell>
        </row>
        <row r="34">
          <cell r="U34">
            <v>1.6074299999999999</v>
          </cell>
          <cell r="V34">
            <v>-13.6951531326403</v>
          </cell>
          <cell r="X34">
            <v>2.1205599999999998</v>
          </cell>
          <cell r="Y34">
            <v>3.1576564681027652</v>
          </cell>
        </row>
        <row r="35">
          <cell r="U35">
            <v>1.68102</v>
          </cell>
          <cell r="V35">
            <v>3.8655102259342544</v>
          </cell>
          <cell r="X35">
            <v>2.3211649999999997</v>
          </cell>
          <cell r="Y35">
            <v>5.9612306751135744</v>
          </cell>
        </row>
        <row r="36">
          <cell r="U36">
            <v>1.6838249999999999</v>
          </cell>
          <cell r="V36">
            <v>1.0588986385164729</v>
          </cell>
          <cell r="X36">
            <v>2.40334</v>
          </cell>
          <cell r="Y36">
            <v>-1.6119234</v>
          </cell>
        </row>
        <row r="37">
          <cell r="U37">
            <v>1.8149999999999999</v>
          </cell>
          <cell r="V37">
            <v>6.0606060606060606</v>
          </cell>
          <cell r="X37">
            <v>2.47756</v>
          </cell>
          <cell r="Y37">
            <v>4.5738549000000006</v>
          </cell>
        </row>
        <row r="38">
          <cell r="U38">
            <v>1.8304699999999998</v>
          </cell>
          <cell r="V38">
            <v>-3.2297715887176519</v>
          </cell>
          <cell r="X38">
            <v>2.4921599999999997</v>
          </cell>
          <cell r="Y38">
            <v>-1.2455059065228555</v>
          </cell>
        </row>
        <row r="39">
          <cell r="U39">
            <v>1.8915649999999999</v>
          </cell>
          <cell r="V39">
            <v>7.0243422774263635</v>
          </cell>
          <cell r="X39">
            <v>2.5390999999999999</v>
          </cell>
          <cell r="Y39">
            <v>2.2212595013981331</v>
          </cell>
        </row>
        <row r="40">
          <cell r="U40">
            <v>2.0594399999999999</v>
          </cell>
          <cell r="V40">
            <v>-13.646428155226664</v>
          </cell>
          <cell r="X40">
            <v>2.643265</v>
          </cell>
          <cell r="Y40">
            <v>4.5205456000000002</v>
          </cell>
        </row>
        <row r="41">
          <cell r="U41">
            <v>2.0763599999999998</v>
          </cell>
          <cell r="V41">
            <v>-11.501859022520179</v>
          </cell>
          <cell r="X41">
            <v>2.74763</v>
          </cell>
          <cell r="Y41">
            <v>1.7178441</v>
          </cell>
        </row>
        <row r="42">
          <cell r="U42">
            <v>2.1767050000000001</v>
          </cell>
          <cell r="V42">
            <v>-4.9685189311367406</v>
          </cell>
          <cell r="X42">
            <v>2.7547199999999998</v>
          </cell>
          <cell r="Y42">
            <v>0.64906778184352676</v>
          </cell>
        </row>
        <row r="43">
          <cell r="U43">
            <v>2.2918499999999997</v>
          </cell>
          <cell r="V43">
            <v>20.408840020071121</v>
          </cell>
          <cell r="X43">
            <v>2.9507699999999999</v>
          </cell>
          <cell r="Y43">
            <v>-5.9835228999999996</v>
          </cell>
        </row>
        <row r="44">
          <cell r="U44">
            <v>2.43858</v>
          </cell>
          <cell r="V44">
            <v>5.840284099762977</v>
          </cell>
          <cell r="X44">
            <v>2.951965</v>
          </cell>
          <cell r="Y44">
            <v>4.5478180999999998</v>
          </cell>
        </row>
        <row r="45">
          <cell r="U45">
            <v>2.5827100000000001</v>
          </cell>
          <cell r="V45">
            <v>-0.38022077585172165</v>
          </cell>
          <cell r="X45">
            <v>2.9804949999999999</v>
          </cell>
          <cell r="Y45">
            <v>-1.7242101999999999</v>
          </cell>
        </row>
        <row r="46">
          <cell r="U46">
            <v>2.6577649999999999</v>
          </cell>
          <cell r="V46">
            <v>-5.4101848733804534</v>
          </cell>
          <cell r="X46">
            <v>3.0044999999999997</v>
          </cell>
          <cell r="Y46">
            <v>-3.6212347999999999</v>
          </cell>
        </row>
        <row r="47">
          <cell r="U47">
            <v>2.74783</v>
          </cell>
          <cell r="V47">
            <v>0.1586706601208954</v>
          </cell>
          <cell r="X47">
            <v>3.0460699999999998</v>
          </cell>
          <cell r="Y47">
            <v>-3.9939988247151246</v>
          </cell>
        </row>
        <row r="48">
          <cell r="U48">
            <v>2.9827949999999999</v>
          </cell>
          <cell r="V48">
            <v>1.1408762586768451</v>
          </cell>
          <cell r="X48">
            <v>3.1010649999999997</v>
          </cell>
          <cell r="Y48">
            <v>-2.0821878935140021</v>
          </cell>
        </row>
        <row r="49">
          <cell r="U49">
            <v>3.0422349999999998</v>
          </cell>
          <cell r="V49">
            <v>-2.908716782234114</v>
          </cell>
          <cell r="X49">
            <v>3.1479699999999999</v>
          </cell>
          <cell r="Y49">
            <v>-2.4009123339803109</v>
          </cell>
        </row>
        <row r="50">
          <cell r="U50">
            <v>3.0498099999999999</v>
          </cell>
          <cell r="V50">
            <v>2.5306494502936245</v>
          </cell>
          <cell r="X50">
            <v>3.2715749999999999</v>
          </cell>
          <cell r="Y50">
            <v>-8.0673681636520644</v>
          </cell>
        </row>
        <row r="51">
          <cell r="U51">
            <v>3.06027</v>
          </cell>
          <cell r="V51">
            <v>-4.6231214892803578</v>
          </cell>
          <cell r="X51">
            <v>3.3182099999999997</v>
          </cell>
          <cell r="Y51">
            <v>1.2458524</v>
          </cell>
        </row>
        <row r="52">
          <cell r="U52">
            <v>3.1228949999999998</v>
          </cell>
          <cell r="V52">
            <v>4.1784946339854523</v>
          </cell>
          <cell r="X52">
            <v>3.3521749999999999</v>
          </cell>
          <cell r="Y52">
            <v>4.7431891234795319E-2</v>
          </cell>
        </row>
        <row r="53">
          <cell r="U53">
            <v>3.13185</v>
          </cell>
          <cell r="V53">
            <v>-1.8021297316282707</v>
          </cell>
          <cell r="X53">
            <v>3.3560849999999998</v>
          </cell>
          <cell r="Y53">
            <v>-18.592794878556411</v>
          </cell>
        </row>
        <row r="54">
          <cell r="U54">
            <v>3.24899</v>
          </cell>
          <cell r="V54">
            <v>-1.4342918876327719</v>
          </cell>
          <cell r="X54">
            <v>3.4565099999999997</v>
          </cell>
          <cell r="Y54">
            <v>-10.324286635942034</v>
          </cell>
        </row>
        <row r="55">
          <cell r="U55">
            <v>3.2492749999999999</v>
          </cell>
          <cell r="V55">
            <v>6.1859953374214245E-2</v>
          </cell>
          <cell r="X55">
            <v>3.5384899999999999</v>
          </cell>
          <cell r="Y55">
            <v>-1.0637305743410324</v>
          </cell>
        </row>
        <row r="56">
          <cell r="U56">
            <v>3.3293399999999997</v>
          </cell>
          <cell r="V56">
            <v>2.7627097262520497</v>
          </cell>
          <cell r="X56">
            <v>3.54095</v>
          </cell>
          <cell r="Y56">
            <v>-5.4008105169516663</v>
          </cell>
        </row>
        <row r="57">
          <cell r="U57">
            <v>3.354835</v>
          </cell>
          <cell r="V57">
            <v>1.7166268981932049</v>
          </cell>
          <cell r="X57">
            <v>3.56169</v>
          </cell>
          <cell r="Y57">
            <v>8.8839848498886766</v>
          </cell>
        </row>
        <row r="58">
          <cell r="U58">
            <v>3.3602949999999998</v>
          </cell>
          <cell r="V58">
            <v>1.8513255532624369</v>
          </cell>
          <cell r="X58">
            <v>3.6647799999999999</v>
          </cell>
          <cell r="Y58">
            <v>-3.5472797821424477E-2</v>
          </cell>
        </row>
        <row r="59">
          <cell r="U59">
            <v>3.3798649999999997</v>
          </cell>
          <cell r="V59">
            <v>-2.8092838027554357</v>
          </cell>
          <cell r="X59">
            <v>3.666855</v>
          </cell>
          <cell r="Y59">
            <v>2.1890693796182288</v>
          </cell>
        </row>
        <row r="60">
          <cell r="U60">
            <v>3.4387349999999999</v>
          </cell>
          <cell r="V60">
            <v>-2.2394863227320512</v>
          </cell>
          <cell r="X60">
            <v>3.7713649999999999</v>
          </cell>
          <cell r="Y60">
            <v>2.7907667383029753</v>
          </cell>
        </row>
        <row r="61">
          <cell r="U61">
            <v>3.4478849999999999</v>
          </cell>
          <cell r="V61">
            <v>-1.4475540802549969</v>
          </cell>
          <cell r="X61">
            <v>3.88252</v>
          </cell>
          <cell r="Y61">
            <v>-1.4882086892018587</v>
          </cell>
        </row>
        <row r="62">
          <cell r="U62">
            <v>3.4605449999999998</v>
          </cell>
          <cell r="V62">
            <v>-1.0671729453019685</v>
          </cell>
          <cell r="X62">
            <v>3.9125349999999997</v>
          </cell>
          <cell r="Y62">
            <v>-2.0848375797277212</v>
          </cell>
        </row>
        <row r="63">
          <cell r="U63">
            <v>3.4733299999999998</v>
          </cell>
          <cell r="V63">
            <v>-0.37600803839543029</v>
          </cell>
          <cell r="X63">
            <v>3.9371699999999996</v>
          </cell>
          <cell r="Y63">
            <v>-0.15798149432206382</v>
          </cell>
        </row>
        <row r="64">
          <cell r="U64">
            <v>3.91269</v>
          </cell>
          <cell r="V64">
            <v>-0.65785942663487273</v>
          </cell>
          <cell r="X64">
            <v>4.0281250000000002</v>
          </cell>
          <cell r="Y64">
            <v>-12.899550038789759</v>
          </cell>
        </row>
        <row r="65">
          <cell r="U65">
            <v>4.0380649999999996</v>
          </cell>
          <cell r="V65">
            <v>-2.9689962890641928</v>
          </cell>
          <cell r="X65">
            <v>4.0917399999999997</v>
          </cell>
          <cell r="Y65">
            <v>-2.2709165293982512</v>
          </cell>
        </row>
        <row r="66">
          <cell r="U66">
            <v>4.0892249999999999</v>
          </cell>
          <cell r="V66">
            <v>-0.83952338156985729</v>
          </cell>
          <cell r="X66">
            <v>4.1441150000000002</v>
          </cell>
          <cell r="Y66">
            <v>-8.9884088641362503</v>
          </cell>
        </row>
        <row r="67">
          <cell r="U67">
            <v>4.1716600000000001</v>
          </cell>
          <cell r="V67">
            <v>-3.3142681810118759</v>
          </cell>
          <cell r="X67">
            <v>4.3128500000000001</v>
          </cell>
          <cell r="Y67">
            <v>3.2002040414111317</v>
          </cell>
        </row>
        <row r="68">
          <cell r="U68">
            <v>4.2481799999999996</v>
          </cell>
          <cell r="V68">
            <v>-4.9277572984195581</v>
          </cell>
          <cell r="X68">
            <v>4.3227399999999996</v>
          </cell>
          <cell r="Y68">
            <v>-1.6572821867611749</v>
          </cell>
        </row>
        <row r="69">
          <cell r="U69">
            <v>4.2520999999999995</v>
          </cell>
          <cell r="V69">
            <v>-1.2887749582559207</v>
          </cell>
          <cell r="X69">
            <v>4.3425399999999996</v>
          </cell>
          <cell r="Y69">
            <v>-3.8060674000000003</v>
          </cell>
        </row>
        <row r="70">
          <cell r="U70">
            <v>4.2768350000000002</v>
          </cell>
          <cell r="V70">
            <v>-0.64370030641818077</v>
          </cell>
          <cell r="X70">
            <v>4.3616549999999998</v>
          </cell>
          <cell r="Y70">
            <v>1.6858279712632016</v>
          </cell>
        </row>
        <row r="71">
          <cell r="U71">
            <v>4.3495949999999999</v>
          </cell>
          <cell r="V71">
            <v>9.4061631025417309</v>
          </cell>
          <cell r="X71">
            <v>4.495355</v>
          </cell>
          <cell r="Y71">
            <v>-21.816519496235561</v>
          </cell>
        </row>
        <row r="72">
          <cell r="U72">
            <v>4.4562949999999999</v>
          </cell>
          <cell r="V72">
            <v>-1.6554110533526167</v>
          </cell>
          <cell r="X72">
            <v>4.5294999999999996</v>
          </cell>
          <cell r="Y72">
            <v>4.2918644441991383</v>
          </cell>
        </row>
        <row r="73">
          <cell r="U73">
            <v>4.5361849999999997</v>
          </cell>
          <cell r="V73">
            <v>-8.4465249984292967</v>
          </cell>
          <cell r="X73">
            <v>4.5638649999999998</v>
          </cell>
          <cell r="Y73">
            <v>-5.2711900987430607</v>
          </cell>
        </row>
        <row r="74">
          <cell r="U74">
            <v>4.7766399999999996</v>
          </cell>
          <cell r="V74">
            <v>-3.2001574328398203</v>
          </cell>
          <cell r="X74">
            <v>4.5828749999999996</v>
          </cell>
          <cell r="Y74">
            <v>-3.0637972888197909</v>
          </cell>
        </row>
        <row r="75">
          <cell r="U75">
            <v>4.9574549999999995</v>
          </cell>
          <cell r="V75">
            <v>5.6301065999999995</v>
          </cell>
        </row>
        <row r="76">
          <cell r="U76">
            <v>3.03</v>
          </cell>
          <cell r="V76">
            <v>1.9801980198019802</v>
          </cell>
          <cell r="W76" t="str">
            <v>pupal wings</v>
          </cell>
          <cell r="X76">
            <v>2.6349999999999998</v>
          </cell>
          <cell r="Y76">
            <v>11.76470588235294</v>
          </cell>
          <cell r="Z76" t="str">
            <v>pupal wings</v>
          </cell>
        </row>
        <row r="77">
          <cell r="U77">
            <v>3.7739349999999998</v>
          </cell>
          <cell r="V77">
            <v>6.2351365000000003</v>
          </cell>
          <cell r="X77">
            <v>3.1999999999999997</v>
          </cell>
          <cell r="Y77">
            <v>1.25</v>
          </cell>
        </row>
        <row r="78">
          <cell r="U78">
            <v>3.84</v>
          </cell>
          <cell r="V78">
            <v>3.6458333333333335</v>
          </cell>
          <cell r="X78">
            <v>3.2922750000000001</v>
          </cell>
          <cell r="Y78">
            <v>-1.0488188258878739</v>
          </cell>
        </row>
        <row r="79">
          <cell r="U79">
            <v>4.0816499999999998</v>
          </cell>
          <cell r="V79">
            <v>-2.1589308000000003</v>
          </cell>
          <cell r="X79">
            <v>3.5147499999999998</v>
          </cell>
          <cell r="Y79">
            <v>-24.808023330251086</v>
          </cell>
        </row>
        <row r="80">
          <cell r="U80">
            <v>4.1499999999999995</v>
          </cell>
          <cell r="V80">
            <v>1.4457831325301205</v>
          </cell>
          <cell r="X80">
            <v>3.7243649999999997</v>
          </cell>
          <cell r="Y80">
            <v>8.6938310289136531</v>
          </cell>
        </row>
        <row r="81">
          <cell r="U81">
            <v>4.5699999999999994</v>
          </cell>
          <cell r="V81">
            <v>2.6258205689277898</v>
          </cell>
          <cell r="X81">
            <v>4.29</v>
          </cell>
          <cell r="Y81">
            <v>-3.263403263403263</v>
          </cell>
        </row>
        <row r="82">
          <cell r="U82">
            <v>4.6226500000000001</v>
          </cell>
          <cell r="V82">
            <v>-3.5295772000000003</v>
          </cell>
          <cell r="X82">
            <v>4.4083499999999995</v>
          </cell>
          <cell r="Y82">
            <v>-0.46185080585706667</v>
          </cell>
        </row>
        <row r="83">
          <cell r="U83">
            <v>4.7249999999999996</v>
          </cell>
          <cell r="V83">
            <v>-2.3280423280423279</v>
          </cell>
          <cell r="X83">
            <v>4.6949999999999994</v>
          </cell>
          <cell r="Y83">
            <v>2.3429179978700745</v>
          </cell>
        </row>
        <row r="84">
          <cell r="U84">
            <v>4.7699999999999996</v>
          </cell>
          <cell r="V84">
            <v>-0.83857442348008393</v>
          </cell>
          <cell r="X84">
            <v>4.76</v>
          </cell>
          <cell r="Y84">
            <v>2.9411764705882351</v>
          </cell>
        </row>
        <row r="85">
          <cell r="U85">
            <v>4.835</v>
          </cell>
          <cell r="V85">
            <v>-4.3433298862461225</v>
          </cell>
          <cell r="X85">
            <v>4.87</v>
          </cell>
          <cell r="Y85">
            <v>2.0533880903490758</v>
          </cell>
        </row>
        <row r="86">
          <cell r="U86">
            <v>4.9049999999999994</v>
          </cell>
          <cell r="V86">
            <v>-5.5045871559633035</v>
          </cell>
          <cell r="X86">
            <v>4.9225699999999994</v>
          </cell>
          <cell r="Y86">
            <v>-2.1582222</v>
          </cell>
        </row>
        <row r="87">
          <cell r="U87">
            <v>5.2958049999999997</v>
          </cell>
          <cell r="V87">
            <v>3.6026628999999999</v>
          </cell>
          <cell r="X87">
            <v>5.0773000000000001</v>
          </cell>
          <cell r="Y87">
            <v>-2.9133594627065564</v>
          </cell>
        </row>
        <row r="88">
          <cell r="U88">
            <v>5.3418399999999995</v>
          </cell>
          <cell r="V88">
            <v>2.8338550012729695</v>
          </cell>
          <cell r="X88">
            <v>5.1569399999999996</v>
          </cell>
          <cell r="Y88">
            <v>-1.3690289202511565</v>
          </cell>
        </row>
        <row r="89">
          <cell r="U89">
            <v>5.8422499999999999</v>
          </cell>
          <cell r="V89">
            <v>-0.48063674098164239</v>
          </cell>
          <cell r="X89">
            <v>5.3599999999999994</v>
          </cell>
          <cell r="Y89">
            <v>-8.2089552238805972</v>
          </cell>
        </row>
        <row r="90">
          <cell r="U90">
            <v>5.8696899999999994</v>
          </cell>
          <cell r="V90">
            <v>5.0428557555850476E-2</v>
          </cell>
          <cell r="X90">
            <v>5.4529100000000001</v>
          </cell>
          <cell r="Y90">
            <v>-0.62902193507686721</v>
          </cell>
        </row>
        <row r="91">
          <cell r="U91">
            <v>5.8955449999999994</v>
          </cell>
          <cell r="V91">
            <v>-3.4403943994999615</v>
          </cell>
          <cell r="X91">
            <v>5.4691399999999994</v>
          </cell>
          <cell r="Y91">
            <v>-4.6402176576207594</v>
          </cell>
        </row>
        <row r="92">
          <cell r="U92">
            <v>5.9014699999999998</v>
          </cell>
          <cell r="V92">
            <v>-0.35957139999999999</v>
          </cell>
          <cell r="X92">
            <v>5.51173</v>
          </cell>
          <cell r="Y92">
            <v>-10.707345999999999</v>
          </cell>
        </row>
        <row r="93">
          <cell r="U93">
            <v>5.9059049999999997</v>
          </cell>
          <cell r="V93">
            <v>-0.89554437465553549</v>
          </cell>
          <cell r="X93">
            <v>5.967765</v>
          </cell>
          <cell r="Y93">
            <v>-9.6369410999999996</v>
          </cell>
        </row>
        <row r="94">
          <cell r="U94">
            <v>6.0699999999999994</v>
          </cell>
          <cell r="V94">
            <v>-0.65897858319604619</v>
          </cell>
          <cell r="X94">
            <v>6.0300199999999995</v>
          </cell>
          <cell r="Y94">
            <v>-1.0318373999999999</v>
          </cell>
        </row>
        <row r="95">
          <cell r="U95">
            <v>6.0813549999999994</v>
          </cell>
          <cell r="V95">
            <v>5.2848419</v>
          </cell>
          <cell r="X95">
            <v>6.0949999999999998</v>
          </cell>
          <cell r="Y95">
            <v>3.7735849056603774</v>
          </cell>
        </row>
        <row r="96">
          <cell r="U96">
            <v>6.2299999999999995</v>
          </cell>
          <cell r="V96">
            <v>-1.9261637239165328</v>
          </cell>
          <cell r="X96">
            <v>6.1334299999999997</v>
          </cell>
          <cell r="Y96">
            <v>-8.2149792000000001</v>
          </cell>
        </row>
        <row r="97">
          <cell r="U97">
            <v>6.2692249999999996</v>
          </cell>
          <cell r="V97">
            <v>1.3958663152144006</v>
          </cell>
          <cell r="X97">
            <v>6.27</v>
          </cell>
          <cell r="Y97">
            <v>2.2328548644338118</v>
          </cell>
        </row>
        <row r="98">
          <cell r="U98">
            <v>6.2821299999999995</v>
          </cell>
          <cell r="V98">
            <v>-0.97323678433906968</v>
          </cell>
          <cell r="X98">
            <v>6.5249999999999995</v>
          </cell>
          <cell r="Y98">
            <v>-0.15325670498084293</v>
          </cell>
        </row>
        <row r="99">
          <cell r="U99">
            <v>6.2849149999999998</v>
          </cell>
          <cell r="V99">
            <v>-1.6364580905231019</v>
          </cell>
          <cell r="X99">
            <v>6.7847649999999993</v>
          </cell>
          <cell r="Y99">
            <v>0.53959127545316599</v>
          </cell>
        </row>
        <row r="100">
          <cell r="U100">
            <v>6.3335399999999993</v>
          </cell>
          <cell r="V100">
            <v>2.3373974112423701</v>
          </cell>
          <cell r="X100">
            <v>6.9051899999999993</v>
          </cell>
          <cell r="Y100">
            <v>-2.7211416340462753</v>
          </cell>
        </row>
        <row r="101">
          <cell r="U101">
            <v>6.3780899999999994</v>
          </cell>
          <cell r="V101">
            <v>-3.7835778422693944</v>
          </cell>
          <cell r="X101">
            <v>6.9152499999999995</v>
          </cell>
          <cell r="Y101">
            <v>1.4212068</v>
          </cell>
        </row>
        <row r="102">
          <cell r="U102">
            <v>6.4047799999999997</v>
          </cell>
          <cell r="V102">
            <v>0.36004359244189499</v>
          </cell>
          <cell r="X102">
            <v>7.3321099999999992</v>
          </cell>
          <cell r="Y102">
            <v>-4.1259610125870996</v>
          </cell>
        </row>
        <row r="103">
          <cell r="U103">
            <v>6.51</v>
          </cell>
          <cell r="V103">
            <v>-1.5360983102918586</v>
          </cell>
          <cell r="X103">
            <v>7.3732049999999996</v>
          </cell>
          <cell r="Y103">
            <v>3.0753248000000002</v>
          </cell>
        </row>
        <row r="104">
          <cell r="U104">
            <v>6.6469800000000001</v>
          </cell>
          <cell r="V104">
            <v>1.6232936</v>
          </cell>
          <cell r="X104">
            <v>7.5811449999999994</v>
          </cell>
          <cell r="Y104">
            <v>-3.0740739000000001</v>
          </cell>
        </row>
        <row r="105">
          <cell r="U105">
            <v>6.8756699999999995</v>
          </cell>
          <cell r="V105">
            <v>5.904588207403787</v>
          </cell>
          <cell r="X105">
            <v>7.8824749999999995</v>
          </cell>
          <cell r="Y105">
            <v>-0.81357695393895946</v>
          </cell>
        </row>
        <row r="106">
          <cell r="U106">
            <v>7.4551049999999996</v>
          </cell>
          <cell r="V106">
            <v>0.27699140387694071</v>
          </cell>
          <cell r="X106">
            <v>7.9549449999999995</v>
          </cell>
          <cell r="Y106">
            <v>4.3694833842345862</v>
          </cell>
        </row>
        <row r="107">
          <cell r="U107">
            <v>7.4658199999999999</v>
          </cell>
          <cell r="V107">
            <v>0.94028519305314096</v>
          </cell>
          <cell r="X107">
            <v>8.2174700000000005</v>
          </cell>
          <cell r="Y107">
            <v>-1.2415013000000001</v>
          </cell>
        </row>
        <row r="108">
          <cell r="U108">
            <v>7.9935</v>
          </cell>
          <cell r="V108">
            <v>-2.6796772377556763</v>
          </cell>
          <cell r="X108">
            <v>8.2258700000000005</v>
          </cell>
          <cell r="Y108">
            <v>4.7314144278963806</v>
          </cell>
        </row>
        <row r="109">
          <cell r="U109">
            <v>8.4983500000000003</v>
          </cell>
          <cell r="V109">
            <v>-1.9297863702954103E-2</v>
          </cell>
          <cell r="X109">
            <v>8.5082399999999989</v>
          </cell>
          <cell r="Y109">
            <v>-3.3640329844950307</v>
          </cell>
        </row>
        <row r="110">
          <cell r="U110">
            <v>8.5626999999999995</v>
          </cell>
          <cell r="V110">
            <v>1.8753430576804047</v>
          </cell>
          <cell r="X110">
            <v>8.5320699999999992</v>
          </cell>
          <cell r="Y110">
            <v>7.9992311361721136</v>
          </cell>
        </row>
        <row r="131">
          <cell r="P131" t="str">
            <v>ExA/+</v>
          </cell>
          <cell r="Q131" t="str">
            <v>ExA/KO</v>
          </cell>
        </row>
        <row r="132">
          <cell r="O132" t="str">
            <v>Larval discs</v>
          </cell>
          <cell r="P132">
            <v>31.395156377963751</v>
          </cell>
          <cell r="Q132">
            <v>39.816558646178393</v>
          </cell>
        </row>
        <row r="133">
          <cell r="O133" t="str">
            <v>Pupal wings</v>
          </cell>
          <cell r="P133">
            <v>8.2281392366711756</v>
          </cell>
          <cell r="Q133">
            <v>40.754048315355661</v>
          </cell>
        </row>
        <row r="151">
          <cell r="P151" t="str">
            <v>nub&gt;GFP</v>
          </cell>
        </row>
        <row r="152">
          <cell r="P152" t="str">
            <v>dilp8 ExA/+</v>
          </cell>
          <cell r="Q152" t="str">
            <v>dilp8 ExA/KO</v>
          </cell>
          <cell r="U152" t="str">
            <v>dilp8 +/-</v>
          </cell>
          <cell r="V152" t="str">
            <v>dilp8 -/-</v>
          </cell>
        </row>
        <row r="153">
          <cell r="O153" t="str">
            <v>Early-Mid L3</v>
          </cell>
          <cell r="P153">
            <v>30.642285592579867</v>
          </cell>
          <cell r="Q153">
            <v>45.767876982088403</v>
          </cell>
          <cell r="U153">
            <v>30.642285592579867</v>
          </cell>
          <cell r="V153">
            <v>45.767876982088403</v>
          </cell>
        </row>
        <row r="154">
          <cell r="O154" t="str">
            <v>Mid-Late L3</v>
          </cell>
          <cell r="P154">
            <v>32.731660715719386</v>
          </cell>
          <cell r="Q154">
            <v>36.226783666348915</v>
          </cell>
          <cell r="U154">
            <v>32.731660715719386</v>
          </cell>
          <cell r="V154">
            <v>36.226783666348915</v>
          </cell>
        </row>
        <row r="155">
          <cell r="O155" t="str">
            <v>Pupal wings</v>
          </cell>
          <cell r="P155">
            <v>8.2281392366711756</v>
          </cell>
          <cell r="Q155">
            <v>40.754048315355661</v>
          </cell>
          <cell r="U155">
            <v>8.2281392366711756</v>
          </cell>
          <cell r="V155">
            <v>40.754048315355661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5300-303F-C346-913B-EC034F2FC982}">
  <dimension ref="A1:BB214"/>
  <sheetViews>
    <sheetView tabSelected="1" zoomScale="125" zoomScaleNormal="125" zoomScalePageLayoutView="125" workbookViewId="0">
      <pane ySplit="1" topLeftCell="A25" activePane="bottomLeft" state="frozen"/>
      <selection pane="bottomLeft" activeCell="D97" sqref="D97"/>
    </sheetView>
  </sheetViews>
  <sheetFormatPr baseColWidth="10" defaultRowHeight="16" x14ac:dyDescent="0.2"/>
  <cols>
    <col min="1" max="1" width="10.83203125" style="1"/>
    <col min="2" max="3" width="11.1640625" style="1" bestFit="1" customWidth="1"/>
    <col min="4" max="4" width="13.6640625" style="1" customWidth="1"/>
    <col min="5" max="7" width="11.1640625" style="1" bestFit="1" customWidth="1"/>
    <col min="8" max="8" width="13.33203125" style="1" customWidth="1"/>
    <col min="9" max="9" width="22.6640625" style="2" customWidth="1"/>
    <col min="10" max="10" width="25.5" style="2" customWidth="1"/>
    <col min="11" max="11" width="19.1640625" style="1" customWidth="1"/>
    <col min="12" max="12" width="13.33203125" style="2" customWidth="1"/>
    <col min="13" max="13" width="10.83203125" style="3"/>
    <col min="14" max="14" width="12.6640625" style="5" customWidth="1"/>
    <col min="15" max="15" width="14.83203125" style="5" bestFit="1" customWidth="1"/>
    <col min="16" max="17" width="10.83203125" style="5"/>
    <col min="18" max="18" width="11.6640625" style="5" bestFit="1" customWidth="1"/>
    <col min="19" max="19" width="10.83203125" style="5"/>
    <col min="20" max="20" width="13.33203125" style="6" customWidth="1"/>
    <col min="21" max="21" width="10.83203125" style="6"/>
    <col min="22" max="54" width="10.83203125" style="3"/>
  </cols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N1" s="4" t="s">
        <v>12</v>
      </c>
      <c r="O1" s="4"/>
      <c r="P1" s="4"/>
      <c r="Q1" s="4"/>
      <c r="U1" s="4" t="s">
        <v>13</v>
      </c>
      <c r="V1" s="4"/>
      <c r="W1" s="4"/>
      <c r="X1" s="4"/>
      <c r="Y1" s="4"/>
      <c r="Z1" s="4"/>
    </row>
    <row r="2" spans="1:54" s="12" customFormat="1" x14ac:dyDescent="0.2">
      <c r="A2" s="7" t="s">
        <v>14</v>
      </c>
      <c r="B2" s="8">
        <v>10</v>
      </c>
      <c r="C2" s="8">
        <v>1</v>
      </c>
      <c r="D2" s="8" t="s">
        <v>15</v>
      </c>
      <c r="E2" s="8">
        <v>149000</v>
      </c>
      <c r="F2" s="8">
        <v>146000</v>
      </c>
      <c r="G2" s="8">
        <f t="shared" ref="G2:G65" si="0">E2-F2</f>
        <v>3000</v>
      </c>
      <c r="H2" s="8">
        <f t="shared" ref="H2:H65" si="1">(E2+F2)/2</f>
        <v>147500</v>
      </c>
      <c r="I2" s="9">
        <f t="shared" ref="I2:I65" si="2">G2/H2</f>
        <v>2.0338983050847456E-2</v>
      </c>
      <c r="J2" s="9">
        <f t="shared" ref="J2:J65" si="3">H2*0.000001</f>
        <v>0.14749999999999999</v>
      </c>
      <c r="K2" s="8">
        <f>I2*100</f>
        <v>2.0338983050847457</v>
      </c>
      <c r="L2" s="10" t="s">
        <v>16</v>
      </c>
      <c r="M2" s="3"/>
      <c r="N2" s="5"/>
      <c r="O2" s="5" t="s">
        <v>17</v>
      </c>
      <c r="P2" s="5" t="s">
        <v>18</v>
      </c>
      <c r="Q2" s="5"/>
      <c r="R2" s="5"/>
      <c r="S2" s="5"/>
      <c r="T2" s="6"/>
      <c r="U2" s="11" t="s">
        <v>17</v>
      </c>
      <c r="V2" s="11"/>
      <c r="W2" s="11"/>
      <c r="X2" s="11" t="s">
        <v>18</v>
      </c>
      <c r="Y2" s="11"/>
      <c r="Z2" s="1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s="12" customFormat="1" ht="15" customHeight="1" x14ac:dyDescent="0.2">
      <c r="A3" s="13" t="s">
        <v>14</v>
      </c>
      <c r="B3" s="14">
        <v>7</v>
      </c>
      <c r="C3" s="14">
        <v>2</v>
      </c>
      <c r="D3" s="14" t="s">
        <v>15</v>
      </c>
      <c r="E3" s="14">
        <v>180000</v>
      </c>
      <c r="F3" s="14">
        <v>191000</v>
      </c>
      <c r="G3" s="14">
        <f t="shared" si="0"/>
        <v>-11000</v>
      </c>
      <c r="H3" s="14">
        <f t="shared" si="1"/>
        <v>185500</v>
      </c>
      <c r="I3" s="15">
        <f t="shared" si="2"/>
        <v>-5.9299191374663072E-2</v>
      </c>
      <c r="J3" s="15">
        <f t="shared" si="3"/>
        <v>0.1855</v>
      </c>
      <c r="K3" s="14">
        <f t="shared" ref="K3:K66" si="4">I3*100</f>
        <v>-5.9299191374663076</v>
      </c>
      <c r="L3" s="16" t="s">
        <v>16</v>
      </c>
      <c r="M3" s="3"/>
      <c r="N3" s="6"/>
      <c r="O3" s="6"/>
      <c r="P3" s="6"/>
      <c r="Q3" s="6"/>
      <c r="R3" s="6"/>
      <c r="S3" s="6"/>
      <c r="T3" s="6"/>
      <c r="U3" s="17" t="s">
        <v>19</v>
      </c>
      <c r="V3" s="17" t="s">
        <v>20</v>
      </c>
      <c r="W3" s="3"/>
      <c r="X3" s="17" t="s">
        <v>19</v>
      </c>
      <c r="Y3" s="17" t="s">
        <v>20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s="12" customFormat="1" x14ac:dyDescent="0.2">
      <c r="A4" s="13" t="s">
        <v>21</v>
      </c>
      <c r="B4" s="14">
        <v>1</v>
      </c>
      <c r="C4" s="14">
        <v>3</v>
      </c>
      <c r="D4" s="14" t="s">
        <v>15</v>
      </c>
      <c r="E4" s="14">
        <v>312936</v>
      </c>
      <c r="F4" s="14">
        <v>330754</v>
      </c>
      <c r="G4" s="14">
        <f t="shared" si="0"/>
        <v>-17818</v>
      </c>
      <c r="H4" s="14">
        <f t="shared" si="1"/>
        <v>321845</v>
      </c>
      <c r="I4" s="15">
        <f t="shared" si="2"/>
        <v>-5.5362053162236483E-2</v>
      </c>
      <c r="J4" s="15">
        <f t="shared" si="3"/>
        <v>0.32184499999999999</v>
      </c>
      <c r="K4" s="14">
        <f t="shared" si="4"/>
        <v>-5.536205316223648</v>
      </c>
      <c r="L4" s="16" t="s">
        <v>16</v>
      </c>
      <c r="M4" s="3"/>
      <c r="N4" s="18" t="s">
        <v>22</v>
      </c>
      <c r="O4" s="19">
        <v>2.0338983050847457</v>
      </c>
      <c r="P4" s="19">
        <v>14.137190680511171</v>
      </c>
      <c r="Q4" s="19">
        <v>1</v>
      </c>
      <c r="R4" s="6"/>
      <c r="S4" s="6"/>
      <c r="T4" s="6"/>
      <c r="U4" s="20">
        <v>0.14749999999999999</v>
      </c>
      <c r="V4" s="21">
        <v>2.0338983050847457</v>
      </c>
      <c r="W4" s="22" t="s">
        <v>23</v>
      </c>
      <c r="X4" s="23">
        <v>0.45202049999999999</v>
      </c>
      <c r="Y4" s="23">
        <v>14.137190680511171</v>
      </c>
      <c r="Z4" s="24" t="s">
        <v>23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s="12" customFormat="1" x14ac:dyDescent="0.2">
      <c r="A5" s="13" t="s">
        <v>24</v>
      </c>
      <c r="B5" s="14">
        <v>3</v>
      </c>
      <c r="C5" s="14">
        <v>4</v>
      </c>
      <c r="D5" s="14" t="s">
        <v>15</v>
      </c>
      <c r="E5" s="14">
        <v>404000</v>
      </c>
      <c r="F5" s="14">
        <v>410000</v>
      </c>
      <c r="G5" s="14">
        <f t="shared" si="0"/>
        <v>-6000</v>
      </c>
      <c r="H5" s="14">
        <f t="shared" si="1"/>
        <v>407000</v>
      </c>
      <c r="I5" s="15">
        <f t="shared" si="2"/>
        <v>-1.4742014742014743E-2</v>
      </c>
      <c r="J5" s="15">
        <f t="shared" si="3"/>
        <v>0.40699999999999997</v>
      </c>
      <c r="K5" s="14">
        <f t="shared" si="4"/>
        <v>-1.4742014742014742</v>
      </c>
      <c r="L5" s="16" t="s">
        <v>16</v>
      </c>
      <c r="M5" s="3"/>
      <c r="N5" s="18"/>
      <c r="O5" s="19">
        <v>-5.9299191374663076</v>
      </c>
      <c r="P5" s="19">
        <v>-3.2673232051204133</v>
      </c>
      <c r="Q5" s="19">
        <v>2</v>
      </c>
      <c r="R5" s="6"/>
      <c r="S5" s="6"/>
      <c r="T5" s="6"/>
      <c r="U5" s="20">
        <v>0.1855</v>
      </c>
      <c r="V5" s="21">
        <v>-5.9299191374663076</v>
      </c>
      <c r="W5" s="22"/>
      <c r="X5" s="23">
        <v>0.47714899999999999</v>
      </c>
      <c r="Y5" s="23">
        <v>-3.2673232051204133</v>
      </c>
      <c r="Z5" s="2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s="12" customFormat="1" x14ac:dyDescent="0.2">
      <c r="A6" s="13" t="s">
        <v>25</v>
      </c>
      <c r="B6" s="14">
        <v>8</v>
      </c>
      <c r="C6" s="14">
        <v>5</v>
      </c>
      <c r="D6" s="14" t="s">
        <v>15</v>
      </c>
      <c r="E6" s="14">
        <v>472747</v>
      </c>
      <c r="F6" s="14">
        <v>428575</v>
      </c>
      <c r="G6" s="14">
        <f t="shared" si="0"/>
        <v>44172</v>
      </c>
      <c r="H6" s="14">
        <f t="shared" si="1"/>
        <v>450661</v>
      </c>
      <c r="I6" s="15">
        <f t="shared" si="2"/>
        <v>9.8016025349431171E-2</v>
      </c>
      <c r="J6" s="15">
        <f t="shared" si="3"/>
        <v>0.45066099999999998</v>
      </c>
      <c r="K6" s="14">
        <f t="shared" si="4"/>
        <v>9.8016025349431164</v>
      </c>
      <c r="L6" s="16" t="s">
        <v>16</v>
      </c>
      <c r="M6" s="3"/>
      <c r="N6" s="18"/>
      <c r="O6" s="19">
        <v>-5.536205316223648</v>
      </c>
      <c r="P6" s="19">
        <v>6.7181595812766854</v>
      </c>
      <c r="Q6" s="19">
        <v>3</v>
      </c>
      <c r="R6" s="6"/>
      <c r="S6" s="6"/>
      <c r="T6" s="6"/>
      <c r="U6" s="20">
        <v>0.32184499999999999</v>
      </c>
      <c r="V6" s="21">
        <v>-5.536205316223648</v>
      </c>
      <c r="W6" s="22"/>
      <c r="X6" s="23">
        <v>0.57030499999999995</v>
      </c>
      <c r="Y6" s="23">
        <v>6.7181595812766854</v>
      </c>
      <c r="Z6" s="2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s="12" customFormat="1" x14ac:dyDescent="0.2">
      <c r="A7" s="13" t="s">
        <v>25</v>
      </c>
      <c r="B7" s="14">
        <v>1</v>
      </c>
      <c r="C7" s="14">
        <v>6</v>
      </c>
      <c r="D7" s="14" t="s">
        <v>15</v>
      </c>
      <c r="E7" s="14">
        <v>655159</v>
      </c>
      <c r="F7" s="14">
        <v>664494</v>
      </c>
      <c r="G7" s="14">
        <f t="shared" si="0"/>
        <v>-9335</v>
      </c>
      <c r="H7" s="14">
        <f t="shared" si="1"/>
        <v>659826.5</v>
      </c>
      <c r="I7" s="15">
        <f t="shared" si="2"/>
        <v>-1.4147658513260683E-2</v>
      </c>
      <c r="J7" s="15">
        <f t="shared" si="3"/>
        <v>0.65982649999999998</v>
      </c>
      <c r="K7" s="14">
        <f t="shared" si="4"/>
        <v>-1.4147658513260684</v>
      </c>
      <c r="L7" s="16" t="s">
        <v>16</v>
      </c>
      <c r="M7" s="3"/>
      <c r="N7" s="18"/>
      <c r="O7" s="19">
        <v>-1.4742014742014742</v>
      </c>
      <c r="P7" s="19">
        <v>-3.5170260654904522</v>
      </c>
      <c r="Q7" s="19">
        <v>4</v>
      </c>
      <c r="R7" s="6"/>
      <c r="S7" s="6"/>
      <c r="T7" s="6"/>
      <c r="U7" s="20">
        <v>0.40699999999999997</v>
      </c>
      <c r="V7" s="21">
        <v>-1.4742014742014742</v>
      </c>
      <c r="W7" s="22"/>
      <c r="X7" s="23">
        <v>0.61978499999999992</v>
      </c>
      <c r="Y7" s="23">
        <v>-3.5170260654904522</v>
      </c>
      <c r="Z7" s="2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12" customFormat="1" x14ac:dyDescent="0.2">
      <c r="A8" s="13" t="s">
        <v>14</v>
      </c>
      <c r="B8" s="14">
        <v>1</v>
      </c>
      <c r="C8" s="14">
        <v>7</v>
      </c>
      <c r="D8" s="14" t="s">
        <v>15</v>
      </c>
      <c r="E8" s="14">
        <v>654000</v>
      </c>
      <c r="F8" s="14">
        <v>699000</v>
      </c>
      <c r="G8" s="14">
        <f t="shared" si="0"/>
        <v>-45000</v>
      </c>
      <c r="H8" s="14">
        <f t="shared" si="1"/>
        <v>676500</v>
      </c>
      <c r="I8" s="15">
        <f t="shared" si="2"/>
        <v>-6.6518847006651879E-2</v>
      </c>
      <c r="J8" s="15">
        <f t="shared" si="3"/>
        <v>0.67649999999999999</v>
      </c>
      <c r="K8" s="14">
        <f t="shared" si="4"/>
        <v>-6.651884700665188</v>
      </c>
      <c r="L8" s="16" t="s">
        <v>16</v>
      </c>
      <c r="M8" s="3"/>
      <c r="N8" s="18"/>
      <c r="O8" s="19">
        <v>9.8016025349431164</v>
      </c>
      <c r="P8" s="19">
        <v>-17.072982534949581</v>
      </c>
      <c r="Q8" s="19">
        <v>5</v>
      </c>
      <c r="R8" s="6"/>
      <c r="S8" s="6"/>
      <c r="T8" s="6"/>
      <c r="U8" s="20">
        <v>0.45066099999999998</v>
      </c>
      <c r="V8" s="21">
        <v>9.8016025349431164</v>
      </c>
      <c r="W8" s="22"/>
      <c r="X8" s="23">
        <v>0.65447849999999996</v>
      </c>
      <c r="Y8" s="23">
        <v>-17.072982534949581</v>
      </c>
      <c r="Z8" s="2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s="12" customFormat="1" x14ac:dyDescent="0.2">
      <c r="A9" s="13" t="s">
        <v>25</v>
      </c>
      <c r="B9" s="14">
        <v>4</v>
      </c>
      <c r="C9" s="14">
        <v>8</v>
      </c>
      <c r="D9" s="14" t="s">
        <v>15</v>
      </c>
      <c r="E9" s="14">
        <v>741221</v>
      </c>
      <c r="F9" s="14">
        <v>746888</v>
      </c>
      <c r="G9" s="14">
        <f t="shared" si="0"/>
        <v>-5667</v>
      </c>
      <c r="H9" s="14">
        <f t="shared" si="1"/>
        <v>744054.5</v>
      </c>
      <c r="I9" s="15">
        <f t="shared" si="2"/>
        <v>-7.6163775637402903E-3</v>
      </c>
      <c r="J9" s="15">
        <f t="shared" si="3"/>
        <v>0.74405449999999995</v>
      </c>
      <c r="K9" s="14">
        <f t="shared" si="4"/>
        <v>-0.76163775637402897</v>
      </c>
      <c r="L9" s="16" t="s">
        <v>16</v>
      </c>
      <c r="M9" s="3"/>
      <c r="N9" s="18"/>
      <c r="O9" s="19">
        <v>-1.4147658513260684</v>
      </c>
      <c r="P9" s="19">
        <v>5.4776219104876418</v>
      </c>
      <c r="Q9" s="19">
        <v>6</v>
      </c>
      <c r="R9" s="6"/>
      <c r="S9" s="6"/>
      <c r="T9" s="6"/>
      <c r="U9" s="20">
        <v>0.65982649999999998</v>
      </c>
      <c r="V9" s="21">
        <v>-1.4147658513260684</v>
      </c>
      <c r="W9" s="22"/>
      <c r="X9" s="23">
        <v>0.74849999999999994</v>
      </c>
      <c r="Y9" s="23">
        <v>5.4776219104876418</v>
      </c>
      <c r="Z9" s="2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12" customFormat="1" x14ac:dyDescent="0.2">
      <c r="A10" s="13" t="s">
        <v>14</v>
      </c>
      <c r="B10" s="14">
        <v>15</v>
      </c>
      <c r="C10" s="14">
        <v>9</v>
      </c>
      <c r="D10" s="14" t="s">
        <v>15</v>
      </c>
      <c r="E10" s="14">
        <v>749000</v>
      </c>
      <c r="F10" s="14">
        <v>790000</v>
      </c>
      <c r="G10" s="14">
        <f t="shared" si="0"/>
        <v>-41000</v>
      </c>
      <c r="H10" s="14">
        <f t="shared" si="1"/>
        <v>769500</v>
      </c>
      <c r="I10" s="15">
        <f t="shared" si="2"/>
        <v>-5.3281351526965559E-2</v>
      </c>
      <c r="J10" s="15">
        <f t="shared" si="3"/>
        <v>0.76949999999999996</v>
      </c>
      <c r="K10" s="14">
        <f t="shared" si="4"/>
        <v>-5.3281351526965555</v>
      </c>
      <c r="L10" s="16" t="s">
        <v>16</v>
      </c>
      <c r="M10" s="3"/>
      <c r="N10" s="18"/>
      <c r="O10" s="19">
        <v>-6.651884700665188</v>
      </c>
      <c r="P10" s="19">
        <v>6.8212228026397899</v>
      </c>
      <c r="Q10" s="19">
        <v>7</v>
      </c>
      <c r="R10" s="6"/>
      <c r="S10" s="6"/>
      <c r="T10" s="6"/>
      <c r="U10" s="20">
        <v>0.67649999999999999</v>
      </c>
      <c r="V10" s="21">
        <v>-6.651884700665188</v>
      </c>
      <c r="W10" s="22"/>
      <c r="X10" s="23">
        <v>0.78286549999999999</v>
      </c>
      <c r="Y10" s="23">
        <v>6.8212228026397899</v>
      </c>
      <c r="Z10" s="2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s="12" customFormat="1" x14ac:dyDescent="0.2">
      <c r="A11" s="13" t="s">
        <v>25</v>
      </c>
      <c r="B11" s="14">
        <v>7</v>
      </c>
      <c r="C11" s="14">
        <v>10</v>
      </c>
      <c r="D11" s="14" t="s">
        <v>15</v>
      </c>
      <c r="E11" s="14">
        <v>795117</v>
      </c>
      <c r="F11" s="14">
        <v>753578</v>
      </c>
      <c r="G11" s="14">
        <f t="shared" si="0"/>
        <v>41539</v>
      </c>
      <c r="H11" s="14">
        <f t="shared" si="1"/>
        <v>774347.5</v>
      </c>
      <c r="I11" s="15">
        <f t="shared" si="2"/>
        <v>5.3643874358734286E-2</v>
      </c>
      <c r="J11" s="15">
        <f t="shared" si="3"/>
        <v>0.77434749999999997</v>
      </c>
      <c r="K11" s="14">
        <f t="shared" si="4"/>
        <v>5.3643874358734287</v>
      </c>
      <c r="L11" s="16" t="s">
        <v>16</v>
      </c>
      <c r="M11" s="3"/>
      <c r="N11" s="18"/>
      <c r="O11" s="19">
        <v>-0.76163775637402897</v>
      </c>
      <c r="P11" s="19">
        <v>-11.850060459492139</v>
      </c>
      <c r="Q11" s="19">
        <v>8</v>
      </c>
      <c r="R11" s="6"/>
      <c r="S11" s="6"/>
      <c r="T11" s="6"/>
      <c r="U11" s="20">
        <v>0.74405449999999995</v>
      </c>
      <c r="V11" s="21">
        <v>-0.76163775637402897</v>
      </c>
      <c r="W11" s="22"/>
      <c r="X11" s="23">
        <v>0.82699999999999996</v>
      </c>
      <c r="Y11" s="23">
        <v>-11.850060459492139</v>
      </c>
      <c r="Z11" s="24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12" customFormat="1" x14ac:dyDescent="0.2">
      <c r="A12" s="13" t="s">
        <v>14</v>
      </c>
      <c r="B12" s="14">
        <v>17</v>
      </c>
      <c r="C12" s="14">
        <v>11</v>
      </c>
      <c r="D12" s="14" t="s">
        <v>15</v>
      </c>
      <c r="E12" s="14">
        <v>781000</v>
      </c>
      <c r="F12" s="14">
        <v>812000</v>
      </c>
      <c r="G12" s="14">
        <f t="shared" si="0"/>
        <v>-31000</v>
      </c>
      <c r="H12" s="14">
        <f t="shared" si="1"/>
        <v>796500</v>
      </c>
      <c r="I12" s="15">
        <f t="shared" si="2"/>
        <v>-3.8920276208411798E-2</v>
      </c>
      <c r="J12" s="15">
        <f t="shared" si="3"/>
        <v>0.79649999999999999</v>
      </c>
      <c r="K12" s="14">
        <f t="shared" si="4"/>
        <v>-3.8920276208411799</v>
      </c>
      <c r="L12" s="16" t="s">
        <v>16</v>
      </c>
      <c r="M12" s="3"/>
      <c r="N12" s="18"/>
      <c r="O12" s="19">
        <v>-5.3281351526965555</v>
      </c>
      <c r="P12" s="19">
        <v>-7.4245939675174011</v>
      </c>
      <c r="Q12" s="19">
        <v>9</v>
      </c>
      <c r="R12" s="6"/>
      <c r="S12" s="6"/>
      <c r="T12" s="6"/>
      <c r="U12" s="20">
        <v>0.76949999999999996</v>
      </c>
      <c r="V12" s="21">
        <v>-5.3281351526965555</v>
      </c>
      <c r="W12" s="22"/>
      <c r="X12" s="23">
        <v>0.86199999999999999</v>
      </c>
      <c r="Y12" s="23">
        <v>-7.4245939675174011</v>
      </c>
      <c r="Z12" s="2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s="12" customFormat="1" x14ac:dyDescent="0.2">
      <c r="A13" s="13" t="s">
        <v>26</v>
      </c>
      <c r="B13" s="14">
        <v>5</v>
      </c>
      <c r="C13" s="14">
        <v>12</v>
      </c>
      <c r="D13" s="14" t="s">
        <v>15</v>
      </c>
      <c r="E13" s="14">
        <v>954000</v>
      </c>
      <c r="F13" s="14">
        <v>963000</v>
      </c>
      <c r="G13" s="14">
        <f t="shared" si="0"/>
        <v>-9000</v>
      </c>
      <c r="H13" s="14">
        <f t="shared" si="1"/>
        <v>958500</v>
      </c>
      <c r="I13" s="15">
        <f t="shared" si="2"/>
        <v>-9.3896713615023476E-3</v>
      </c>
      <c r="J13" s="15">
        <f t="shared" si="3"/>
        <v>0.95849999999999991</v>
      </c>
      <c r="K13" s="14">
        <f t="shared" si="4"/>
        <v>-0.93896713615023475</v>
      </c>
      <c r="L13" s="16" t="s">
        <v>16</v>
      </c>
      <c r="M13" s="3"/>
      <c r="N13" s="18"/>
      <c r="O13" s="19">
        <v>5.3643874358734287</v>
      </c>
      <c r="P13" s="19">
        <v>5.7114573127882835</v>
      </c>
      <c r="Q13" s="19">
        <v>10</v>
      </c>
      <c r="R13" s="6"/>
      <c r="S13" s="6"/>
      <c r="T13" s="6"/>
      <c r="U13" s="20">
        <v>0.77434749999999997</v>
      </c>
      <c r="V13" s="21">
        <v>5.3643874358734287</v>
      </c>
      <c r="W13" s="22"/>
      <c r="X13" s="23">
        <v>0.88086100000000001</v>
      </c>
      <c r="Y13" s="23">
        <v>5.7114573127882835</v>
      </c>
      <c r="Z13" s="2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12" customFormat="1" x14ac:dyDescent="0.2">
      <c r="A14" s="13" t="s">
        <v>24</v>
      </c>
      <c r="B14" s="14">
        <v>2</v>
      </c>
      <c r="C14" s="14">
        <v>13</v>
      </c>
      <c r="D14" s="14" t="s">
        <v>15</v>
      </c>
      <c r="E14" s="14">
        <v>1170000</v>
      </c>
      <c r="F14" s="14">
        <v>1020000</v>
      </c>
      <c r="G14" s="14">
        <f t="shared" si="0"/>
        <v>150000</v>
      </c>
      <c r="H14" s="14">
        <f t="shared" si="1"/>
        <v>1095000</v>
      </c>
      <c r="I14" s="15">
        <f t="shared" si="2"/>
        <v>0.13698630136986301</v>
      </c>
      <c r="J14" s="15">
        <f t="shared" si="3"/>
        <v>1.095</v>
      </c>
      <c r="K14" s="14">
        <f t="shared" si="4"/>
        <v>13.698630136986301</v>
      </c>
      <c r="L14" s="16" t="s">
        <v>16</v>
      </c>
      <c r="M14" s="3"/>
      <c r="N14" s="18"/>
      <c r="O14" s="19">
        <v>-3.8920276208411799</v>
      </c>
      <c r="P14" s="19">
        <v>-4.7393364928909953</v>
      </c>
      <c r="Q14" s="19">
        <v>11</v>
      </c>
      <c r="R14" s="6"/>
      <c r="S14" s="6"/>
      <c r="T14" s="6"/>
      <c r="U14" s="20">
        <v>0.79649999999999999</v>
      </c>
      <c r="V14" s="21">
        <v>-3.8920276208411799</v>
      </c>
      <c r="W14" s="22"/>
      <c r="X14" s="23">
        <v>1.0549999999999999</v>
      </c>
      <c r="Y14" s="23">
        <v>-4.7393364928909953</v>
      </c>
      <c r="Z14" s="2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s="12" customFormat="1" x14ac:dyDescent="0.2">
      <c r="A15" s="13" t="s">
        <v>14</v>
      </c>
      <c r="B15" s="14">
        <v>2</v>
      </c>
      <c r="C15" s="14">
        <v>14</v>
      </c>
      <c r="D15" s="14" t="s">
        <v>15</v>
      </c>
      <c r="E15" s="14">
        <v>1100000</v>
      </c>
      <c r="F15" s="14">
        <v>1120000</v>
      </c>
      <c r="G15" s="14">
        <f t="shared" si="0"/>
        <v>-20000</v>
      </c>
      <c r="H15" s="14">
        <f t="shared" si="1"/>
        <v>1110000</v>
      </c>
      <c r="I15" s="15">
        <f t="shared" si="2"/>
        <v>-1.8018018018018018E-2</v>
      </c>
      <c r="J15" s="15">
        <f t="shared" si="3"/>
        <v>1.1099999999999999</v>
      </c>
      <c r="K15" s="14">
        <f t="shared" si="4"/>
        <v>-1.8018018018018018</v>
      </c>
      <c r="L15" s="16" t="s">
        <v>16</v>
      </c>
      <c r="M15" s="3"/>
      <c r="N15" s="18"/>
      <c r="O15" s="19">
        <v>-0.93896713615023475</v>
      </c>
      <c r="P15" s="19">
        <v>-3.5559542581280605</v>
      </c>
      <c r="Q15" s="19">
        <v>12</v>
      </c>
      <c r="R15" s="6"/>
      <c r="S15" s="6"/>
      <c r="T15" s="6"/>
      <c r="U15" s="20">
        <v>0.95849999999999991</v>
      </c>
      <c r="V15" s="21">
        <v>-0.93896713615023475</v>
      </c>
      <c r="W15" s="22"/>
      <c r="X15" s="23">
        <v>1.0812850000000001</v>
      </c>
      <c r="Y15" s="23">
        <v>-3.5559542581280605</v>
      </c>
      <c r="Z15" s="2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s="12" customFormat="1" x14ac:dyDescent="0.2">
      <c r="A16" s="13" t="s">
        <v>14</v>
      </c>
      <c r="B16" s="14">
        <v>12</v>
      </c>
      <c r="C16" s="14">
        <v>15</v>
      </c>
      <c r="D16" s="14" t="s">
        <v>15</v>
      </c>
      <c r="E16" s="14">
        <v>1120000</v>
      </c>
      <c r="F16" s="14">
        <v>1110000</v>
      </c>
      <c r="G16" s="14">
        <f t="shared" si="0"/>
        <v>10000</v>
      </c>
      <c r="H16" s="14">
        <f t="shared" si="1"/>
        <v>1115000</v>
      </c>
      <c r="I16" s="15">
        <f t="shared" si="2"/>
        <v>8.9686098654708519E-3</v>
      </c>
      <c r="J16" s="15">
        <f t="shared" si="3"/>
        <v>1.115</v>
      </c>
      <c r="K16" s="14">
        <f t="shared" si="4"/>
        <v>0.89686098654708524</v>
      </c>
      <c r="L16" s="16" t="s">
        <v>16</v>
      </c>
      <c r="M16" s="3"/>
      <c r="N16" s="18"/>
      <c r="O16" s="19">
        <v>13.698630136986301</v>
      </c>
      <c r="P16" s="19">
        <v>-6.1665514606905081</v>
      </c>
      <c r="Q16" s="19">
        <v>13</v>
      </c>
      <c r="R16" s="6"/>
      <c r="S16" s="6"/>
      <c r="T16" s="6"/>
      <c r="U16" s="20">
        <v>1.095</v>
      </c>
      <c r="V16" s="21">
        <v>13.698630136986301</v>
      </c>
      <c r="W16" s="22"/>
      <c r="X16" s="23">
        <v>1.09948</v>
      </c>
      <c r="Y16" s="23">
        <v>-6.1665514606905081</v>
      </c>
      <c r="Z16" s="2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s="12" customFormat="1" x14ac:dyDescent="0.2">
      <c r="A17" s="13" t="s">
        <v>24</v>
      </c>
      <c r="B17" s="14">
        <v>8</v>
      </c>
      <c r="C17" s="14">
        <v>16</v>
      </c>
      <c r="D17" s="14" t="s">
        <v>15</v>
      </c>
      <c r="E17" s="14">
        <v>1080000</v>
      </c>
      <c r="F17" s="14">
        <v>1160000</v>
      </c>
      <c r="G17" s="14">
        <f t="shared" si="0"/>
        <v>-80000</v>
      </c>
      <c r="H17" s="14">
        <f t="shared" si="1"/>
        <v>1120000</v>
      </c>
      <c r="I17" s="15">
        <f t="shared" si="2"/>
        <v>-7.1428571428571425E-2</v>
      </c>
      <c r="J17" s="15">
        <f t="shared" si="3"/>
        <v>1.1199999999999999</v>
      </c>
      <c r="K17" s="14">
        <f t="shared" si="4"/>
        <v>-7.1428571428571423</v>
      </c>
      <c r="L17" s="16" t="s">
        <v>16</v>
      </c>
      <c r="M17" s="3"/>
      <c r="N17" s="18"/>
      <c r="O17" s="19">
        <v>-1.8018018018018018</v>
      </c>
      <c r="P17" s="19">
        <v>1.7241379310344827</v>
      </c>
      <c r="Q17" s="19">
        <v>14</v>
      </c>
      <c r="R17" s="6"/>
      <c r="S17" s="6"/>
      <c r="T17" s="6"/>
      <c r="U17" s="20">
        <v>1.1099999999999999</v>
      </c>
      <c r="V17" s="21">
        <v>-1.8018018018018018</v>
      </c>
      <c r="W17" s="22"/>
      <c r="X17" s="23">
        <v>1.1599999999999999</v>
      </c>
      <c r="Y17" s="23">
        <v>1.7241379310344827</v>
      </c>
      <c r="Z17" s="2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s="12" customFormat="1" x14ac:dyDescent="0.2">
      <c r="A18" s="13" t="s">
        <v>14</v>
      </c>
      <c r="B18" s="14">
        <v>14</v>
      </c>
      <c r="C18" s="14">
        <v>17</v>
      </c>
      <c r="D18" s="14" t="s">
        <v>15</v>
      </c>
      <c r="E18" s="14">
        <v>1180000</v>
      </c>
      <c r="F18" s="14">
        <v>1130000</v>
      </c>
      <c r="G18" s="14">
        <f t="shared" si="0"/>
        <v>50000</v>
      </c>
      <c r="H18" s="14">
        <f t="shared" si="1"/>
        <v>1155000</v>
      </c>
      <c r="I18" s="15">
        <f t="shared" si="2"/>
        <v>4.3290043290043288E-2</v>
      </c>
      <c r="J18" s="15">
        <f t="shared" si="3"/>
        <v>1.155</v>
      </c>
      <c r="K18" s="14">
        <f t="shared" si="4"/>
        <v>4.329004329004329</v>
      </c>
      <c r="L18" s="16" t="s">
        <v>16</v>
      </c>
      <c r="M18" s="3"/>
      <c r="N18" s="18"/>
      <c r="O18" s="19">
        <v>0.89686098654708524</v>
      </c>
      <c r="P18" s="19">
        <v>-0.78431372549019607</v>
      </c>
      <c r="Q18" s="19">
        <v>15</v>
      </c>
      <c r="R18" s="6"/>
      <c r="S18" s="6"/>
      <c r="T18" s="6"/>
      <c r="U18" s="20">
        <v>1.115</v>
      </c>
      <c r="V18" s="21">
        <v>0.89686098654708524</v>
      </c>
      <c r="W18" s="22"/>
      <c r="X18" s="23">
        <v>1.2749999999999999</v>
      </c>
      <c r="Y18" s="23">
        <v>-0.78431372549019607</v>
      </c>
      <c r="Z18" s="2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s="12" customFormat="1" x14ac:dyDescent="0.2">
      <c r="A19" s="13" t="s">
        <v>24</v>
      </c>
      <c r="B19" s="14">
        <v>6</v>
      </c>
      <c r="C19" s="14">
        <v>18</v>
      </c>
      <c r="D19" s="14" t="s">
        <v>15</v>
      </c>
      <c r="E19" s="14">
        <v>1230000</v>
      </c>
      <c r="F19" s="14">
        <v>1180000</v>
      </c>
      <c r="G19" s="14">
        <f t="shared" si="0"/>
        <v>50000</v>
      </c>
      <c r="H19" s="14">
        <f t="shared" si="1"/>
        <v>1205000</v>
      </c>
      <c r="I19" s="15">
        <f t="shared" si="2"/>
        <v>4.1493775933609957E-2</v>
      </c>
      <c r="J19" s="15">
        <f t="shared" si="3"/>
        <v>1.2049999999999998</v>
      </c>
      <c r="K19" s="14">
        <f t="shared" si="4"/>
        <v>4.1493775933609953</v>
      </c>
      <c r="L19" s="16" t="s">
        <v>16</v>
      </c>
      <c r="M19" s="3"/>
      <c r="N19" s="18"/>
      <c r="O19" s="19">
        <v>-7.1428571428571423</v>
      </c>
      <c r="P19" s="19">
        <v>0.72202166064981954</v>
      </c>
      <c r="Q19" s="19">
        <v>16</v>
      </c>
      <c r="R19" s="6"/>
      <c r="S19" s="6"/>
      <c r="T19" s="6"/>
      <c r="U19" s="20">
        <v>1.1199999999999999</v>
      </c>
      <c r="V19" s="21">
        <v>-7.1428571428571423</v>
      </c>
      <c r="W19" s="22"/>
      <c r="X19" s="23">
        <v>1.385</v>
      </c>
      <c r="Y19" s="23">
        <v>0.72202166064981954</v>
      </c>
      <c r="Z19" s="2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12" customFormat="1" x14ac:dyDescent="0.2">
      <c r="A20" s="13" t="s">
        <v>24</v>
      </c>
      <c r="B20" s="14">
        <v>14</v>
      </c>
      <c r="C20" s="14">
        <v>19</v>
      </c>
      <c r="D20" s="14" t="s">
        <v>15</v>
      </c>
      <c r="E20" s="14">
        <v>1210000</v>
      </c>
      <c r="F20" s="14">
        <v>1240000</v>
      </c>
      <c r="G20" s="14">
        <f t="shared" si="0"/>
        <v>-30000</v>
      </c>
      <c r="H20" s="14">
        <f t="shared" si="1"/>
        <v>1225000</v>
      </c>
      <c r="I20" s="15">
        <f t="shared" si="2"/>
        <v>-2.4489795918367346E-2</v>
      </c>
      <c r="J20" s="15">
        <f t="shared" si="3"/>
        <v>1.2249999999999999</v>
      </c>
      <c r="K20" s="14">
        <f t="shared" si="4"/>
        <v>-2.4489795918367347</v>
      </c>
      <c r="L20" s="16" t="s">
        <v>16</v>
      </c>
      <c r="M20" s="3"/>
      <c r="N20" s="18"/>
      <c r="O20" s="19">
        <v>4.329004329004329</v>
      </c>
      <c r="P20" s="19">
        <v>8.5106382978723403</v>
      </c>
      <c r="Q20" s="19">
        <v>17</v>
      </c>
      <c r="R20" s="6"/>
      <c r="S20" s="6"/>
      <c r="T20" s="6"/>
      <c r="U20" s="20">
        <v>1.155</v>
      </c>
      <c r="V20" s="21">
        <v>4.329004329004329</v>
      </c>
      <c r="W20" s="22"/>
      <c r="X20" s="23">
        <v>1.41</v>
      </c>
      <c r="Y20" s="23">
        <v>8.5106382978723403</v>
      </c>
      <c r="Z20" s="2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s="12" customFormat="1" x14ac:dyDescent="0.2">
      <c r="A21" s="13" t="s">
        <v>25</v>
      </c>
      <c r="B21" s="14">
        <v>6</v>
      </c>
      <c r="C21" s="14">
        <v>20</v>
      </c>
      <c r="D21" s="14" t="s">
        <v>15</v>
      </c>
      <c r="E21" s="14">
        <v>1257510</v>
      </c>
      <c r="F21" s="14">
        <v>1243090</v>
      </c>
      <c r="G21" s="14">
        <f t="shared" si="0"/>
        <v>14420</v>
      </c>
      <c r="H21" s="14">
        <f t="shared" si="1"/>
        <v>1250300</v>
      </c>
      <c r="I21" s="15">
        <f t="shared" si="2"/>
        <v>1.1533232024314164E-2</v>
      </c>
      <c r="J21" s="15">
        <f t="shared" si="3"/>
        <v>1.2503</v>
      </c>
      <c r="K21" s="14">
        <f t="shared" si="4"/>
        <v>1.1533232024314164</v>
      </c>
      <c r="L21" s="16" t="s">
        <v>16</v>
      </c>
      <c r="M21" s="3"/>
      <c r="N21" s="18"/>
      <c r="O21" s="19">
        <v>4.1493775933609953</v>
      </c>
      <c r="P21" s="25">
        <v>-4.225352112676056</v>
      </c>
      <c r="Q21" s="19">
        <v>18</v>
      </c>
      <c r="R21" s="6"/>
      <c r="S21" s="6"/>
      <c r="T21" s="6"/>
      <c r="U21" s="20">
        <v>1.2049999999999998</v>
      </c>
      <c r="V21" s="21">
        <v>4.1493775933609953</v>
      </c>
      <c r="W21" s="22"/>
      <c r="X21" s="23">
        <v>1.42</v>
      </c>
      <c r="Y21" s="23">
        <v>-4.225352112676056</v>
      </c>
      <c r="Z21" s="2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12" customFormat="1" x14ac:dyDescent="0.2">
      <c r="A22" s="13" t="s">
        <v>26</v>
      </c>
      <c r="B22" s="14">
        <v>14</v>
      </c>
      <c r="C22" s="14">
        <v>21</v>
      </c>
      <c r="D22" s="14" t="s">
        <v>15</v>
      </c>
      <c r="E22" s="14">
        <v>1420000</v>
      </c>
      <c r="F22" s="14">
        <v>1320000</v>
      </c>
      <c r="G22" s="14">
        <f t="shared" si="0"/>
        <v>100000</v>
      </c>
      <c r="H22" s="14">
        <f t="shared" si="1"/>
        <v>1370000</v>
      </c>
      <c r="I22" s="15">
        <f t="shared" si="2"/>
        <v>7.2992700729927001E-2</v>
      </c>
      <c r="J22" s="15">
        <f t="shared" si="3"/>
        <v>1.3699999999999999</v>
      </c>
      <c r="K22" s="14">
        <f t="shared" si="4"/>
        <v>7.2992700729926998</v>
      </c>
      <c r="L22" s="16" t="s">
        <v>16</v>
      </c>
      <c r="M22" s="3"/>
      <c r="N22" s="18"/>
      <c r="O22" s="19">
        <v>-2.4489795918367347</v>
      </c>
      <c r="P22" s="25">
        <v>2.5248726161261006</v>
      </c>
      <c r="Q22" s="19">
        <v>19</v>
      </c>
      <c r="R22" s="6"/>
      <c r="S22" s="6"/>
      <c r="T22" s="6"/>
      <c r="U22" s="20">
        <v>1.2249999999999999</v>
      </c>
      <c r="V22" s="21">
        <v>-2.4489795918367347</v>
      </c>
      <c r="W22" s="22"/>
      <c r="X22" s="23">
        <v>1.468985</v>
      </c>
      <c r="Y22" s="23">
        <v>2.5248726161261006</v>
      </c>
      <c r="Z22" s="2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s="12" customFormat="1" x14ac:dyDescent="0.2">
      <c r="A23" s="13" t="s">
        <v>26</v>
      </c>
      <c r="B23" s="14">
        <v>15</v>
      </c>
      <c r="C23" s="14">
        <v>22</v>
      </c>
      <c r="D23" s="14" t="s">
        <v>15</v>
      </c>
      <c r="E23" s="14">
        <v>1360000</v>
      </c>
      <c r="F23" s="14">
        <v>1420000</v>
      </c>
      <c r="G23" s="14">
        <f t="shared" si="0"/>
        <v>-60000</v>
      </c>
      <c r="H23" s="14">
        <f t="shared" si="1"/>
        <v>1390000</v>
      </c>
      <c r="I23" s="15">
        <f t="shared" si="2"/>
        <v>-4.3165467625899283E-2</v>
      </c>
      <c r="J23" s="15">
        <f t="shared" si="3"/>
        <v>1.39</v>
      </c>
      <c r="K23" s="14">
        <f t="shared" si="4"/>
        <v>-4.3165467625899279</v>
      </c>
      <c r="L23" s="16" t="s">
        <v>16</v>
      </c>
      <c r="M23" s="3"/>
      <c r="N23" s="18"/>
      <c r="O23" s="19">
        <v>1.1533232024314164</v>
      </c>
      <c r="P23" s="25">
        <v>-4.0816326530612246</v>
      </c>
      <c r="Q23" s="19">
        <v>20</v>
      </c>
      <c r="R23" s="6"/>
      <c r="S23" s="6"/>
      <c r="T23" s="6"/>
      <c r="U23" s="20">
        <v>1.2503</v>
      </c>
      <c r="V23" s="21">
        <v>1.1533232024314164</v>
      </c>
      <c r="W23" s="22"/>
      <c r="X23" s="23">
        <v>1.47</v>
      </c>
      <c r="Y23" s="23">
        <v>-4.0816326530612246</v>
      </c>
      <c r="Z23" s="2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s="12" customFormat="1" x14ac:dyDescent="0.2">
      <c r="A24" s="13" t="s">
        <v>26</v>
      </c>
      <c r="B24" s="14">
        <v>1</v>
      </c>
      <c r="C24" s="14">
        <v>23</v>
      </c>
      <c r="D24" s="14" t="s">
        <v>15</v>
      </c>
      <c r="E24" s="14">
        <v>1460000</v>
      </c>
      <c r="F24" s="14">
        <v>1420000</v>
      </c>
      <c r="G24" s="14">
        <f t="shared" si="0"/>
        <v>40000</v>
      </c>
      <c r="H24" s="14">
        <f t="shared" si="1"/>
        <v>1440000</v>
      </c>
      <c r="I24" s="15">
        <f t="shared" si="2"/>
        <v>2.7777777777777776E-2</v>
      </c>
      <c r="J24" s="15">
        <f t="shared" si="3"/>
        <v>1.44</v>
      </c>
      <c r="K24" s="14">
        <f t="shared" si="4"/>
        <v>2.7777777777777777</v>
      </c>
      <c r="L24" s="16" t="s">
        <v>16</v>
      </c>
      <c r="M24" s="3"/>
      <c r="N24" s="18"/>
      <c r="O24" s="19">
        <v>7.2992700729926998</v>
      </c>
      <c r="P24" s="25">
        <v>-3.9349001007643847</v>
      </c>
      <c r="Q24" s="19">
        <v>21</v>
      </c>
      <c r="R24" s="26"/>
      <c r="S24" s="6"/>
      <c r="T24" s="6"/>
      <c r="U24" s="20">
        <v>1.3699999999999999</v>
      </c>
      <c r="V24" s="21">
        <v>7.2992700729926998</v>
      </c>
      <c r="W24" s="22"/>
      <c r="X24" s="23">
        <v>1.473735</v>
      </c>
      <c r="Y24" s="23">
        <v>-3.9349001007643847</v>
      </c>
      <c r="Z24" s="2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12" customFormat="1" x14ac:dyDescent="0.2">
      <c r="A25" s="13" t="s">
        <v>27</v>
      </c>
      <c r="B25" s="14">
        <v>1</v>
      </c>
      <c r="C25" s="14">
        <v>24</v>
      </c>
      <c r="D25" s="14" t="s">
        <v>15</v>
      </c>
      <c r="E25" s="14">
        <v>1450000</v>
      </c>
      <c r="F25" s="14">
        <v>1440000</v>
      </c>
      <c r="G25" s="14">
        <f t="shared" si="0"/>
        <v>10000</v>
      </c>
      <c r="H25" s="14">
        <f t="shared" si="1"/>
        <v>1445000</v>
      </c>
      <c r="I25" s="15">
        <f t="shared" si="2"/>
        <v>6.920415224913495E-3</v>
      </c>
      <c r="J25" s="15">
        <f t="shared" si="3"/>
        <v>1.4449999999999998</v>
      </c>
      <c r="K25" s="14">
        <f t="shared" si="4"/>
        <v>0.69204152249134954</v>
      </c>
      <c r="L25" s="16" t="s">
        <v>16</v>
      </c>
      <c r="M25" s="3"/>
      <c r="N25" s="18"/>
      <c r="O25" s="19">
        <v>-4.3165467625899279</v>
      </c>
      <c r="P25" s="25">
        <v>0.66445182724252494</v>
      </c>
      <c r="Q25" s="19">
        <v>22</v>
      </c>
      <c r="R25" s="6"/>
      <c r="S25" s="6"/>
      <c r="T25" s="6"/>
      <c r="U25" s="20">
        <v>1.39</v>
      </c>
      <c r="V25" s="21">
        <v>-4.3165467625899279</v>
      </c>
      <c r="W25" s="22"/>
      <c r="X25" s="23">
        <v>1.5049999999999999</v>
      </c>
      <c r="Y25" s="23">
        <v>0.66445182724252494</v>
      </c>
      <c r="Z25" s="24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12" customFormat="1" x14ac:dyDescent="0.2">
      <c r="A26" s="13" t="s">
        <v>25</v>
      </c>
      <c r="B26" s="14">
        <v>5</v>
      </c>
      <c r="C26" s="14">
        <v>25</v>
      </c>
      <c r="D26" s="14" t="s">
        <v>15</v>
      </c>
      <c r="E26" s="14">
        <v>1550500</v>
      </c>
      <c r="F26" s="14">
        <v>1426630</v>
      </c>
      <c r="G26" s="14">
        <f t="shared" si="0"/>
        <v>123870</v>
      </c>
      <c r="H26" s="14">
        <f t="shared" si="1"/>
        <v>1488565</v>
      </c>
      <c r="I26" s="15">
        <f t="shared" si="2"/>
        <v>8.3214370887398262E-2</v>
      </c>
      <c r="J26" s="15">
        <f t="shared" si="3"/>
        <v>1.4885649999999999</v>
      </c>
      <c r="K26" s="14">
        <f t="shared" si="4"/>
        <v>8.3214370887398257</v>
      </c>
      <c r="L26" s="16" t="s">
        <v>16</v>
      </c>
      <c r="M26" s="3"/>
      <c r="N26" s="18"/>
      <c r="O26" s="19">
        <v>2.7777777777777777</v>
      </c>
      <c r="P26" s="25">
        <v>5.1528875469910904</v>
      </c>
      <c r="Q26" s="19">
        <v>23</v>
      </c>
      <c r="R26" s="6"/>
      <c r="S26" s="6"/>
      <c r="T26" s="6"/>
      <c r="U26" s="20">
        <v>1.44</v>
      </c>
      <c r="V26" s="21">
        <v>2.7777777777777777</v>
      </c>
      <c r="W26" s="22"/>
      <c r="X26" s="23">
        <v>1.6891499999999999</v>
      </c>
      <c r="Y26" s="23">
        <v>5.1528875469910904</v>
      </c>
      <c r="Z26" s="24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s="12" customFormat="1" x14ac:dyDescent="0.2">
      <c r="A27" s="13" t="s">
        <v>14</v>
      </c>
      <c r="B27" s="14">
        <v>3</v>
      </c>
      <c r="C27" s="14">
        <v>26</v>
      </c>
      <c r="D27" s="14" t="s">
        <v>15</v>
      </c>
      <c r="E27" s="14">
        <v>1480000</v>
      </c>
      <c r="F27" s="14">
        <v>1510000</v>
      </c>
      <c r="G27" s="14">
        <f t="shared" si="0"/>
        <v>-30000</v>
      </c>
      <c r="H27" s="14">
        <f t="shared" si="1"/>
        <v>1495000</v>
      </c>
      <c r="I27" s="15">
        <f t="shared" si="2"/>
        <v>-2.0066889632107024E-2</v>
      </c>
      <c r="J27" s="15">
        <f t="shared" si="3"/>
        <v>1.4949999999999999</v>
      </c>
      <c r="K27" s="14">
        <f t="shared" si="4"/>
        <v>-2.0066889632107023</v>
      </c>
      <c r="L27" s="16" t="s">
        <v>16</v>
      </c>
      <c r="M27" s="3"/>
      <c r="N27" s="18"/>
      <c r="O27" s="19">
        <v>0.69204152249134954</v>
      </c>
      <c r="P27" s="19">
        <v>1.5332790656891511</v>
      </c>
      <c r="Q27" s="19">
        <v>24</v>
      </c>
      <c r="R27" s="27"/>
      <c r="S27" s="6"/>
      <c r="T27" s="6"/>
      <c r="U27" s="20">
        <v>1.4449999999999998</v>
      </c>
      <c r="V27" s="21">
        <v>0.69204152249134954</v>
      </c>
      <c r="W27" s="22"/>
      <c r="X27" s="23">
        <v>1.910285</v>
      </c>
      <c r="Y27" s="23">
        <v>1.5332790656891511</v>
      </c>
      <c r="Z27" s="24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s="12" customFormat="1" x14ac:dyDescent="0.2">
      <c r="A28" s="13" t="s">
        <v>24</v>
      </c>
      <c r="B28" s="14">
        <v>15</v>
      </c>
      <c r="C28" s="14">
        <v>27</v>
      </c>
      <c r="D28" s="14" t="s">
        <v>15</v>
      </c>
      <c r="E28" s="14">
        <v>1480000</v>
      </c>
      <c r="F28" s="14">
        <v>1550000</v>
      </c>
      <c r="G28" s="14">
        <f t="shared" si="0"/>
        <v>-70000</v>
      </c>
      <c r="H28" s="14">
        <f t="shared" si="1"/>
        <v>1515000</v>
      </c>
      <c r="I28" s="15">
        <f t="shared" si="2"/>
        <v>-4.6204620462046202E-2</v>
      </c>
      <c r="J28" s="15">
        <f t="shared" si="3"/>
        <v>1.5149999999999999</v>
      </c>
      <c r="K28" s="14">
        <f t="shared" si="4"/>
        <v>-4.6204620462046204</v>
      </c>
      <c r="L28" s="16" t="s">
        <v>16</v>
      </c>
      <c r="M28" s="3"/>
      <c r="N28" s="18"/>
      <c r="O28" s="19">
        <v>8.3214370887398257</v>
      </c>
      <c r="P28" s="19">
        <v>-3.7684632000000002</v>
      </c>
      <c r="Q28" s="19">
        <v>25</v>
      </c>
      <c r="R28" s="6"/>
      <c r="S28" s="6"/>
      <c r="T28" s="6"/>
      <c r="U28" s="20">
        <v>1.4885649999999999</v>
      </c>
      <c r="V28" s="21">
        <v>8.3214370887398257</v>
      </c>
      <c r="W28" s="22"/>
      <c r="X28" s="23">
        <v>1.915635</v>
      </c>
      <c r="Y28" s="23">
        <v>-3.7684632000000002</v>
      </c>
      <c r="Z28" s="24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s="12" customFormat="1" x14ac:dyDescent="0.2">
      <c r="A29" s="13" t="s">
        <v>24</v>
      </c>
      <c r="B29" s="14">
        <v>13</v>
      </c>
      <c r="C29" s="14">
        <v>28</v>
      </c>
      <c r="D29" s="14" t="s">
        <v>15</v>
      </c>
      <c r="E29" s="14">
        <v>1500000</v>
      </c>
      <c r="F29" s="14">
        <v>1550000</v>
      </c>
      <c r="G29" s="14">
        <f t="shared" si="0"/>
        <v>-50000</v>
      </c>
      <c r="H29" s="14">
        <f t="shared" si="1"/>
        <v>1525000</v>
      </c>
      <c r="I29" s="15">
        <f t="shared" si="2"/>
        <v>-3.2786885245901641E-2</v>
      </c>
      <c r="J29" s="15">
        <f t="shared" si="3"/>
        <v>1.5249999999999999</v>
      </c>
      <c r="K29" s="14">
        <f t="shared" si="4"/>
        <v>-3.278688524590164</v>
      </c>
      <c r="L29" s="16" t="s">
        <v>16</v>
      </c>
      <c r="M29" s="3"/>
      <c r="N29" s="18"/>
      <c r="O29" s="19">
        <v>-2.0066889632107023</v>
      </c>
      <c r="P29" s="19">
        <v>-9.5907061961230138</v>
      </c>
      <c r="Q29" s="19">
        <v>26</v>
      </c>
      <c r="R29" s="27"/>
      <c r="S29" s="28"/>
      <c r="T29" s="6"/>
      <c r="U29" s="20">
        <v>1.4949999999999999</v>
      </c>
      <c r="V29" s="21">
        <v>-2.0066889632107023</v>
      </c>
      <c r="W29" s="22"/>
      <c r="X29" s="23">
        <v>1.970345</v>
      </c>
      <c r="Y29" s="23">
        <v>-9.5907061961230138</v>
      </c>
      <c r="Z29" s="24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s="12" customFormat="1" x14ac:dyDescent="0.2">
      <c r="A30" s="13" t="s">
        <v>25</v>
      </c>
      <c r="B30" s="14">
        <v>2</v>
      </c>
      <c r="C30" s="14">
        <v>29</v>
      </c>
      <c r="D30" s="14" t="s">
        <v>15</v>
      </c>
      <c r="E30" s="14">
        <v>1509400</v>
      </c>
      <c r="F30" s="14">
        <v>1563150</v>
      </c>
      <c r="G30" s="14">
        <f t="shared" si="0"/>
        <v>-53750</v>
      </c>
      <c r="H30" s="14">
        <f t="shared" si="1"/>
        <v>1536275</v>
      </c>
      <c r="I30" s="15">
        <f t="shared" si="2"/>
        <v>-3.4987225594376004E-2</v>
      </c>
      <c r="J30" s="15">
        <f t="shared" si="3"/>
        <v>1.5362749999999998</v>
      </c>
      <c r="K30" s="14">
        <f t="shared" si="4"/>
        <v>-3.4987225594376001</v>
      </c>
      <c r="L30" s="16" t="s">
        <v>16</v>
      </c>
      <c r="M30" s="3"/>
      <c r="N30" s="18"/>
      <c r="O30" s="19">
        <v>-4.6204620462046204</v>
      </c>
      <c r="P30" s="19">
        <v>6.0606060606060606</v>
      </c>
      <c r="Q30" s="19">
        <v>27</v>
      </c>
      <c r="R30" s="6"/>
      <c r="S30" s="6"/>
      <c r="T30" s="6"/>
      <c r="U30" s="20">
        <v>1.5149999999999999</v>
      </c>
      <c r="V30" s="21">
        <v>-4.6204620462046204</v>
      </c>
      <c r="W30" s="22"/>
      <c r="X30" s="23">
        <v>1.98</v>
      </c>
      <c r="Y30" s="23">
        <v>6.0606060606060606</v>
      </c>
      <c r="Z30" s="24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s="12" customFormat="1" x14ac:dyDescent="0.2">
      <c r="A31" s="13" t="s">
        <v>28</v>
      </c>
      <c r="B31" s="14">
        <v>16</v>
      </c>
      <c r="C31" s="14">
        <v>30</v>
      </c>
      <c r="D31" s="14" t="s">
        <v>15</v>
      </c>
      <c r="E31" s="14">
        <v>1572480</v>
      </c>
      <c r="F31" s="14">
        <v>1561970</v>
      </c>
      <c r="G31" s="14">
        <f t="shared" si="0"/>
        <v>10510</v>
      </c>
      <c r="H31" s="14">
        <f t="shared" si="1"/>
        <v>1567225</v>
      </c>
      <c r="I31" s="15">
        <f t="shared" si="2"/>
        <v>6.7061206910303244E-3</v>
      </c>
      <c r="J31" s="15">
        <f t="shared" si="3"/>
        <v>1.5672249999999999</v>
      </c>
      <c r="K31" s="14">
        <f t="shared" si="4"/>
        <v>0.67061206910303239</v>
      </c>
      <c r="L31" s="16" t="s">
        <v>16</v>
      </c>
      <c r="M31" s="3"/>
      <c r="N31" s="18"/>
      <c r="O31" s="19">
        <v>-3.278688524590164</v>
      </c>
      <c r="P31" s="19">
        <v>1.7128937690422366</v>
      </c>
      <c r="Q31" s="19">
        <v>28</v>
      </c>
      <c r="R31" s="27"/>
      <c r="S31" s="6"/>
      <c r="T31" s="6"/>
      <c r="U31" s="20">
        <v>1.5249999999999999</v>
      </c>
      <c r="V31" s="21">
        <v>-3.278688524590164</v>
      </c>
      <c r="W31" s="22"/>
      <c r="X31" s="23">
        <v>1.9972049999999999</v>
      </c>
      <c r="Y31" s="23">
        <v>1.7128937690422366</v>
      </c>
      <c r="Z31" s="24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s="12" customFormat="1" x14ac:dyDescent="0.2">
      <c r="A32" s="13" t="s">
        <v>29</v>
      </c>
      <c r="B32" s="14">
        <v>4</v>
      </c>
      <c r="C32" s="14">
        <v>31</v>
      </c>
      <c r="D32" s="14" t="s">
        <v>15</v>
      </c>
      <c r="E32" s="29">
        <v>1497360</v>
      </c>
      <c r="F32" s="29">
        <v>1717500</v>
      </c>
      <c r="G32" s="14">
        <f t="shared" si="0"/>
        <v>-220140</v>
      </c>
      <c r="H32" s="14">
        <f t="shared" si="1"/>
        <v>1607430</v>
      </c>
      <c r="I32" s="15">
        <f t="shared" si="2"/>
        <v>-0.136951531326403</v>
      </c>
      <c r="J32" s="15">
        <f t="shared" si="3"/>
        <v>1.6074299999999999</v>
      </c>
      <c r="K32" s="14">
        <f t="shared" si="4"/>
        <v>-13.6951531326403</v>
      </c>
      <c r="L32" s="16" t="s">
        <v>16</v>
      </c>
      <c r="M32" s="3"/>
      <c r="N32" s="18"/>
      <c r="O32" s="19">
        <v>-3.4987225594376001</v>
      </c>
      <c r="P32" s="19"/>
      <c r="Q32" s="19">
        <v>29</v>
      </c>
      <c r="R32" s="6"/>
      <c r="S32" s="6"/>
      <c r="T32" s="6"/>
      <c r="U32" s="20">
        <v>1.5362749999999998</v>
      </c>
      <c r="V32" s="21">
        <v>-3.4987225594376001</v>
      </c>
      <c r="W32" s="22"/>
      <c r="X32" s="30">
        <v>2.0049999999999999</v>
      </c>
      <c r="Y32" s="30">
        <v>-4.4887780548628431</v>
      </c>
      <c r="Z32" s="24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s="12" customFormat="1" x14ac:dyDescent="0.2">
      <c r="A33" s="13" t="s">
        <v>29</v>
      </c>
      <c r="B33" s="14">
        <v>9</v>
      </c>
      <c r="C33" s="14">
        <v>32</v>
      </c>
      <c r="D33" s="14" t="s">
        <v>15</v>
      </c>
      <c r="E33" s="14">
        <v>1713510</v>
      </c>
      <c r="F33" s="14">
        <v>1648530</v>
      </c>
      <c r="G33" s="14">
        <f t="shared" si="0"/>
        <v>64980</v>
      </c>
      <c r="H33" s="14">
        <f t="shared" si="1"/>
        <v>1681020</v>
      </c>
      <c r="I33" s="15">
        <f t="shared" si="2"/>
        <v>3.8655102259342544E-2</v>
      </c>
      <c r="J33" s="15">
        <f t="shared" si="3"/>
        <v>1.68102</v>
      </c>
      <c r="K33" s="14">
        <f t="shared" si="4"/>
        <v>3.8655102259342544</v>
      </c>
      <c r="L33" s="16" t="s">
        <v>16</v>
      </c>
      <c r="M33" s="3"/>
      <c r="N33" s="18"/>
      <c r="O33" s="19">
        <v>0.67061206910303239</v>
      </c>
      <c r="P33" s="19"/>
      <c r="Q33" s="19">
        <v>30</v>
      </c>
      <c r="R33" s="27"/>
      <c r="S33" s="6"/>
      <c r="T33" s="6"/>
      <c r="U33" s="20">
        <v>1.5672249999999999</v>
      </c>
      <c r="V33" s="21">
        <v>0.67061206910303239</v>
      </c>
      <c r="W33" s="22"/>
      <c r="X33" s="30">
        <v>2.0898699999999999</v>
      </c>
      <c r="Y33" s="30">
        <v>6.6989812763473319E-3</v>
      </c>
      <c r="Z33" s="2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s="32" customFormat="1" x14ac:dyDescent="0.2">
      <c r="A34" s="13" t="s">
        <v>25</v>
      </c>
      <c r="B34" s="14">
        <v>9</v>
      </c>
      <c r="C34" s="14">
        <v>33</v>
      </c>
      <c r="D34" s="14" t="s">
        <v>15</v>
      </c>
      <c r="E34" s="14">
        <v>1692740</v>
      </c>
      <c r="F34" s="14">
        <v>1674910</v>
      </c>
      <c r="G34" s="14">
        <f t="shared" si="0"/>
        <v>17830</v>
      </c>
      <c r="H34" s="14">
        <f t="shared" si="1"/>
        <v>1683825</v>
      </c>
      <c r="I34" s="15">
        <f t="shared" si="2"/>
        <v>1.058898638516473E-2</v>
      </c>
      <c r="J34" s="15">
        <f t="shared" si="3"/>
        <v>1.6838249999999999</v>
      </c>
      <c r="K34" s="14">
        <f t="shared" si="4"/>
        <v>1.0588986385164729</v>
      </c>
      <c r="L34" s="16" t="s">
        <v>16</v>
      </c>
      <c r="M34" s="31"/>
      <c r="N34" s="18"/>
      <c r="O34" s="19">
        <v>-13.6951531326403</v>
      </c>
      <c r="P34" s="19"/>
      <c r="Q34" s="19">
        <v>31</v>
      </c>
      <c r="R34" s="6"/>
      <c r="S34" s="6"/>
      <c r="T34" s="6"/>
      <c r="U34" s="20">
        <v>1.6074299999999999</v>
      </c>
      <c r="V34" s="21">
        <v>-13.6951531326403</v>
      </c>
      <c r="W34" s="22"/>
      <c r="X34" s="30">
        <v>2.1205599999999998</v>
      </c>
      <c r="Y34" s="30">
        <v>3.1576564681027652</v>
      </c>
      <c r="Z34" s="24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 spans="1:54" s="32" customFormat="1" x14ac:dyDescent="0.2">
      <c r="A35" s="13" t="s">
        <v>26</v>
      </c>
      <c r="B35" s="14">
        <v>8</v>
      </c>
      <c r="C35" s="14">
        <v>34</v>
      </c>
      <c r="D35" s="14" t="s">
        <v>15</v>
      </c>
      <c r="E35" s="14">
        <v>1870000</v>
      </c>
      <c r="F35" s="14">
        <v>1760000</v>
      </c>
      <c r="G35" s="14">
        <f t="shared" si="0"/>
        <v>110000</v>
      </c>
      <c r="H35" s="14">
        <f t="shared" si="1"/>
        <v>1815000</v>
      </c>
      <c r="I35" s="15">
        <f t="shared" si="2"/>
        <v>6.0606060606060608E-2</v>
      </c>
      <c r="J35" s="15">
        <f t="shared" si="3"/>
        <v>1.8149999999999999</v>
      </c>
      <c r="K35" s="14">
        <f t="shared" si="4"/>
        <v>6.0606060606060606</v>
      </c>
      <c r="L35" s="16" t="s">
        <v>16</v>
      </c>
      <c r="M35" s="31"/>
      <c r="N35" s="18"/>
      <c r="O35" s="33">
        <v>3.8655102259342544</v>
      </c>
      <c r="P35" s="33"/>
      <c r="Q35" s="19">
        <v>32</v>
      </c>
      <c r="R35" s="34"/>
      <c r="S35" s="34"/>
      <c r="T35" s="34"/>
      <c r="U35" s="20">
        <v>1.68102</v>
      </c>
      <c r="V35" s="21">
        <v>3.8655102259342544</v>
      </c>
      <c r="W35" s="22"/>
      <c r="X35" s="30">
        <v>2.3211649999999997</v>
      </c>
      <c r="Y35" s="30">
        <v>5.9612306751135744</v>
      </c>
      <c r="Z35" s="24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</row>
    <row r="36" spans="1:54" s="32" customFormat="1" x14ac:dyDescent="0.2">
      <c r="A36" s="13" t="s">
        <v>29</v>
      </c>
      <c r="B36" s="14">
        <v>3</v>
      </c>
      <c r="C36" s="14">
        <v>35</v>
      </c>
      <c r="D36" s="14" t="s">
        <v>15</v>
      </c>
      <c r="E36" s="35">
        <v>1800910</v>
      </c>
      <c r="F36" s="35">
        <v>1860030</v>
      </c>
      <c r="G36" s="14">
        <f t="shared" si="0"/>
        <v>-59120</v>
      </c>
      <c r="H36" s="14">
        <f t="shared" si="1"/>
        <v>1830470</v>
      </c>
      <c r="I36" s="15">
        <f t="shared" si="2"/>
        <v>-3.2297715887176517E-2</v>
      </c>
      <c r="J36" s="15">
        <f t="shared" si="3"/>
        <v>1.8304699999999998</v>
      </c>
      <c r="K36" s="14">
        <f t="shared" si="4"/>
        <v>-3.2297715887176519</v>
      </c>
      <c r="L36" s="16" t="s">
        <v>16</v>
      </c>
      <c r="M36" s="31"/>
      <c r="N36" s="18"/>
      <c r="O36" s="33">
        <v>1.0588986385164729</v>
      </c>
      <c r="P36" s="33"/>
      <c r="Q36" s="19">
        <v>33</v>
      </c>
      <c r="R36" s="34"/>
      <c r="S36" s="34"/>
      <c r="T36" s="34"/>
      <c r="U36" s="20">
        <v>1.6838249999999999</v>
      </c>
      <c r="V36" s="21">
        <v>1.0588986385164729</v>
      </c>
      <c r="W36" s="22"/>
      <c r="X36" s="30">
        <v>2.40334</v>
      </c>
      <c r="Y36" s="30">
        <v>-1.6119234</v>
      </c>
      <c r="Z36" s="24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</row>
    <row r="37" spans="1:54" s="40" customFormat="1" x14ac:dyDescent="0.2">
      <c r="A37" s="36" t="s">
        <v>29</v>
      </c>
      <c r="B37" s="37">
        <v>10</v>
      </c>
      <c r="C37" s="37">
        <v>36</v>
      </c>
      <c r="D37" s="37" t="s">
        <v>15</v>
      </c>
      <c r="E37" s="37">
        <v>1958000</v>
      </c>
      <c r="F37" s="37">
        <v>1825130</v>
      </c>
      <c r="G37" s="37">
        <f t="shared" si="0"/>
        <v>132870</v>
      </c>
      <c r="H37" s="37">
        <f t="shared" si="1"/>
        <v>1891565</v>
      </c>
      <c r="I37" s="38">
        <f t="shared" si="2"/>
        <v>7.0243422774263639E-2</v>
      </c>
      <c r="J37" s="38">
        <f t="shared" si="3"/>
        <v>1.8915649999999999</v>
      </c>
      <c r="K37" s="37">
        <f t="shared" si="4"/>
        <v>7.0243422774263635</v>
      </c>
      <c r="L37" s="39" t="s">
        <v>16</v>
      </c>
      <c r="M37" s="31"/>
      <c r="N37" s="18"/>
      <c r="O37" s="33">
        <v>6.0606060606060606</v>
      </c>
      <c r="P37" s="33"/>
      <c r="Q37" s="19">
        <v>34</v>
      </c>
      <c r="R37" s="34"/>
      <c r="S37" s="34"/>
      <c r="T37" s="34"/>
      <c r="U37" s="20">
        <v>1.8149999999999999</v>
      </c>
      <c r="V37" s="21">
        <v>6.0606060606060606</v>
      </c>
      <c r="W37" s="22"/>
      <c r="X37" s="30">
        <v>2.47756</v>
      </c>
      <c r="Y37" s="30">
        <v>4.5738549000000006</v>
      </c>
      <c r="Z37" s="24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</row>
    <row r="38" spans="1:54" s="40" customFormat="1" x14ac:dyDescent="0.2">
      <c r="A38" s="7" t="s">
        <v>29</v>
      </c>
      <c r="B38" s="8">
        <v>1</v>
      </c>
      <c r="C38" s="8">
        <v>37</v>
      </c>
      <c r="D38" s="8" t="s">
        <v>15</v>
      </c>
      <c r="E38" s="41">
        <v>1918920</v>
      </c>
      <c r="F38" s="42">
        <v>2199960</v>
      </c>
      <c r="G38" s="43">
        <f t="shared" si="0"/>
        <v>-281040</v>
      </c>
      <c r="H38" s="8">
        <f t="shared" si="1"/>
        <v>2059440</v>
      </c>
      <c r="I38" s="9">
        <f t="shared" si="2"/>
        <v>-0.13646428155226664</v>
      </c>
      <c r="J38" s="9">
        <f t="shared" si="3"/>
        <v>2.0594399999999999</v>
      </c>
      <c r="K38" s="8">
        <f t="shared" si="4"/>
        <v>-13.646428155226664</v>
      </c>
      <c r="L38" s="10" t="s">
        <v>16</v>
      </c>
      <c r="M38" s="31"/>
      <c r="N38" s="18"/>
      <c r="O38" s="33">
        <v>-3.2297715887176519</v>
      </c>
      <c r="P38" s="33"/>
      <c r="Q38" s="19">
        <v>35</v>
      </c>
      <c r="R38" s="34"/>
      <c r="S38" s="34"/>
      <c r="T38" s="34"/>
      <c r="U38" s="20">
        <v>1.8304699999999998</v>
      </c>
      <c r="V38" s="21">
        <v>-3.2297715887176519</v>
      </c>
      <c r="W38" s="22"/>
      <c r="X38" s="30">
        <v>2.4921599999999997</v>
      </c>
      <c r="Y38" s="30">
        <v>-1.2455059065228555</v>
      </c>
      <c r="Z38" s="24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 spans="1:54" s="40" customFormat="1" x14ac:dyDescent="0.2">
      <c r="A39" s="13" t="s">
        <v>29</v>
      </c>
      <c r="B39" s="14">
        <v>12</v>
      </c>
      <c r="C39" s="14">
        <v>38</v>
      </c>
      <c r="D39" s="14" t="s">
        <v>15</v>
      </c>
      <c r="E39" s="14">
        <v>1956950</v>
      </c>
      <c r="F39" s="14">
        <v>2195770</v>
      </c>
      <c r="G39" s="14">
        <f t="shared" si="0"/>
        <v>-238820</v>
      </c>
      <c r="H39" s="14">
        <f t="shared" si="1"/>
        <v>2076360</v>
      </c>
      <c r="I39" s="15">
        <f t="shared" si="2"/>
        <v>-0.11501859022520179</v>
      </c>
      <c r="J39" s="15">
        <f t="shared" si="3"/>
        <v>2.0763599999999998</v>
      </c>
      <c r="K39" s="14">
        <f t="shared" si="4"/>
        <v>-11.501859022520179</v>
      </c>
      <c r="L39" s="16" t="s">
        <v>16</v>
      </c>
      <c r="M39" s="31"/>
      <c r="N39" s="18"/>
      <c r="O39" s="33">
        <v>7.0243422774263635</v>
      </c>
      <c r="P39" s="33"/>
      <c r="Q39" s="19">
        <v>36</v>
      </c>
      <c r="R39" s="34"/>
      <c r="S39" s="34"/>
      <c r="T39" s="34"/>
      <c r="U39" s="20">
        <v>1.8915649999999999</v>
      </c>
      <c r="V39" s="21">
        <v>7.0243422774263635</v>
      </c>
      <c r="W39" s="22"/>
      <c r="X39" s="30">
        <v>2.5390999999999999</v>
      </c>
      <c r="Y39" s="30">
        <v>2.2212595013981331</v>
      </c>
      <c r="Z39" s="24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</row>
    <row r="40" spans="1:54" s="40" customFormat="1" x14ac:dyDescent="0.2">
      <c r="A40" s="13" t="s">
        <v>28</v>
      </c>
      <c r="B40" s="14">
        <v>17</v>
      </c>
      <c r="C40" s="14">
        <v>39</v>
      </c>
      <c r="D40" s="14" t="s">
        <v>15</v>
      </c>
      <c r="E40" s="14">
        <v>2122630</v>
      </c>
      <c r="F40" s="14">
        <v>2230780</v>
      </c>
      <c r="G40" s="14">
        <f t="shared" si="0"/>
        <v>-108150</v>
      </c>
      <c r="H40" s="14">
        <f t="shared" si="1"/>
        <v>2176705</v>
      </c>
      <c r="I40" s="15">
        <f t="shared" si="2"/>
        <v>-4.9685189311367409E-2</v>
      </c>
      <c r="J40" s="15">
        <f t="shared" si="3"/>
        <v>2.1767050000000001</v>
      </c>
      <c r="K40" s="14">
        <f t="shared" si="4"/>
        <v>-4.9685189311367406</v>
      </c>
      <c r="L40" s="16" t="s">
        <v>16</v>
      </c>
      <c r="M40" s="31"/>
      <c r="N40" s="18"/>
      <c r="O40" s="33"/>
      <c r="P40" s="33"/>
      <c r="Q40" s="19">
        <v>37</v>
      </c>
      <c r="R40" s="34"/>
      <c r="S40" s="34"/>
      <c r="T40" s="34"/>
      <c r="U40" s="20">
        <v>2.0594399999999999</v>
      </c>
      <c r="V40" s="21">
        <v>-13.646428155226664</v>
      </c>
      <c r="W40" s="22"/>
      <c r="X40" s="30">
        <v>2.643265</v>
      </c>
      <c r="Y40" s="30">
        <v>4.5205456000000002</v>
      </c>
      <c r="Z40" s="24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</row>
    <row r="41" spans="1:54" s="40" customFormat="1" x14ac:dyDescent="0.2">
      <c r="A41" s="13" t="s">
        <v>29</v>
      </c>
      <c r="B41" s="14">
        <v>7</v>
      </c>
      <c r="C41" s="14">
        <v>40</v>
      </c>
      <c r="D41" s="14" t="s">
        <v>15</v>
      </c>
      <c r="E41" s="35">
        <v>2525720</v>
      </c>
      <c r="F41" s="35">
        <v>2057980</v>
      </c>
      <c r="G41" s="14">
        <f t="shared" si="0"/>
        <v>467740</v>
      </c>
      <c r="H41" s="14">
        <f t="shared" si="1"/>
        <v>2291850</v>
      </c>
      <c r="I41" s="15">
        <f t="shared" si="2"/>
        <v>0.20408840020071123</v>
      </c>
      <c r="J41" s="15">
        <f t="shared" si="3"/>
        <v>2.2918499999999997</v>
      </c>
      <c r="K41" s="14">
        <f t="shared" si="4"/>
        <v>20.408840020071121</v>
      </c>
      <c r="L41" s="16" t="s">
        <v>16</v>
      </c>
      <c r="M41" s="31"/>
      <c r="N41" s="18"/>
      <c r="O41" s="33"/>
      <c r="P41" s="33"/>
      <c r="Q41" s="19">
        <v>38</v>
      </c>
      <c r="R41" s="34"/>
      <c r="S41" s="34"/>
      <c r="T41" s="34"/>
      <c r="U41" s="20">
        <v>2.0763599999999998</v>
      </c>
      <c r="V41" s="21">
        <v>-11.501859022520179</v>
      </c>
      <c r="W41" s="22"/>
      <c r="X41" s="30">
        <v>2.74763</v>
      </c>
      <c r="Y41" s="30">
        <v>1.7178441</v>
      </c>
      <c r="Z41" s="24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</row>
    <row r="42" spans="1:54" s="40" customFormat="1" x14ac:dyDescent="0.2">
      <c r="A42" s="13" t="s">
        <v>29</v>
      </c>
      <c r="B42" s="14">
        <v>13</v>
      </c>
      <c r="C42" s="14">
        <v>41</v>
      </c>
      <c r="D42" s="14" t="s">
        <v>15</v>
      </c>
      <c r="E42" s="14">
        <v>2509790</v>
      </c>
      <c r="F42" s="14">
        <v>2367370</v>
      </c>
      <c r="G42" s="14">
        <f t="shared" si="0"/>
        <v>142420</v>
      </c>
      <c r="H42" s="14">
        <f t="shared" si="1"/>
        <v>2438580</v>
      </c>
      <c r="I42" s="15">
        <f t="shared" si="2"/>
        <v>5.8402840997629768E-2</v>
      </c>
      <c r="J42" s="15">
        <f t="shared" si="3"/>
        <v>2.43858</v>
      </c>
      <c r="K42" s="14">
        <f t="shared" si="4"/>
        <v>5.840284099762977</v>
      </c>
      <c r="L42" s="16" t="s">
        <v>16</v>
      </c>
      <c r="M42" s="31"/>
      <c r="N42" s="18"/>
      <c r="O42" s="33"/>
      <c r="P42" s="33"/>
      <c r="Q42" s="19">
        <v>39</v>
      </c>
      <c r="R42" s="34"/>
      <c r="S42" s="34"/>
      <c r="T42" s="34"/>
      <c r="U42" s="20">
        <v>2.1767050000000001</v>
      </c>
      <c r="V42" s="21">
        <v>-4.9685189311367406</v>
      </c>
      <c r="W42" s="22"/>
      <c r="X42" s="30">
        <v>2.7547199999999998</v>
      </c>
      <c r="Y42" s="30">
        <v>0.64906778184352676</v>
      </c>
      <c r="Z42" s="24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 spans="1:54" s="40" customFormat="1" x14ac:dyDescent="0.2">
      <c r="A43" s="13" t="s">
        <v>28</v>
      </c>
      <c r="B43" s="14">
        <v>14</v>
      </c>
      <c r="C43" s="14">
        <v>42</v>
      </c>
      <c r="D43" s="14" t="s">
        <v>15</v>
      </c>
      <c r="E43" s="14">
        <v>2577800</v>
      </c>
      <c r="F43" s="14">
        <v>2587620</v>
      </c>
      <c r="G43" s="14">
        <f t="shared" si="0"/>
        <v>-9820</v>
      </c>
      <c r="H43" s="14">
        <f t="shared" si="1"/>
        <v>2582710</v>
      </c>
      <c r="I43" s="15">
        <f t="shared" si="2"/>
        <v>-3.8022077585172162E-3</v>
      </c>
      <c r="J43" s="15">
        <f t="shared" si="3"/>
        <v>2.5827100000000001</v>
      </c>
      <c r="K43" s="14">
        <f t="shared" si="4"/>
        <v>-0.38022077585172165</v>
      </c>
      <c r="L43" s="16" t="s">
        <v>16</v>
      </c>
      <c r="M43" s="31"/>
      <c r="N43" s="18"/>
      <c r="O43" s="33"/>
      <c r="P43" s="33"/>
      <c r="Q43" s="19">
        <v>40</v>
      </c>
      <c r="R43" s="34"/>
      <c r="S43" s="34"/>
      <c r="T43" s="34"/>
      <c r="U43" s="20">
        <v>2.2918499999999997</v>
      </c>
      <c r="V43" s="21">
        <v>20.408840020071121</v>
      </c>
      <c r="W43" s="22"/>
      <c r="X43" s="30">
        <v>2.9507699999999999</v>
      </c>
      <c r="Y43" s="30">
        <v>-5.9835228999999996</v>
      </c>
      <c r="Z43" s="24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</row>
    <row r="44" spans="1:54" s="40" customFormat="1" x14ac:dyDescent="0.2">
      <c r="A44" s="13" t="s">
        <v>29</v>
      </c>
      <c r="B44" s="14">
        <v>6</v>
      </c>
      <c r="C44" s="14">
        <v>43</v>
      </c>
      <c r="D44" s="14" t="s">
        <v>15</v>
      </c>
      <c r="E44" s="29">
        <v>2585870</v>
      </c>
      <c r="F44" s="35">
        <v>2729660</v>
      </c>
      <c r="G44" s="14">
        <f t="shared" si="0"/>
        <v>-143790</v>
      </c>
      <c r="H44" s="14">
        <f t="shared" si="1"/>
        <v>2657765</v>
      </c>
      <c r="I44" s="15">
        <f t="shared" si="2"/>
        <v>-5.4101848733804532E-2</v>
      </c>
      <c r="J44" s="15">
        <f t="shared" si="3"/>
        <v>2.6577649999999999</v>
      </c>
      <c r="K44" s="14">
        <f t="shared" si="4"/>
        <v>-5.4101848733804534</v>
      </c>
      <c r="L44" s="16" t="s">
        <v>16</v>
      </c>
      <c r="M44" s="31"/>
      <c r="N44" s="18"/>
      <c r="O44" s="44"/>
      <c r="P44" s="44"/>
      <c r="Q44" s="19">
        <v>41</v>
      </c>
      <c r="R44" s="34"/>
      <c r="S44" s="34"/>
      <c r="T44" s="34"/>
      <c r="U44" s="20">
        <v>2.43858</v>
      </c>
      <c r="V44" s="21">
        <v>5.840284099762977</v>
      </c>
      <c r="W44" s="22"/>
      <c r="X44" s="30">
        <v>2.951965</v>
      </c>
      <c r="Y44" s="30">
        <v>4.5478180999999998</v>
      </c>
      <c r="Z44" s="24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</row>
    <row r="45" spans="1:54" s="40" customFormat="1" x14ac:dyDescent="0.2">
      <c r="A45" s="13" t="s">
        <v>29</v>
      </c>
      <c r="B45" s="14">
        <v>11</v>
      </c>
      <c r="C45" s="14">
        <v>44</v>
      </c>
      <c r="D45" s="14" t="s">
        <v>15</v>
      </c>
      <c r="E45" s="14">
        <v>2750010</v>
      </c>
      <c r="F45" s="14">
        <v>2745650</v>
      </c>
      <c r="G45" s="14">
        <f t="shared" si="0"/>
        <v>4360</v>
      </c>
      <c r="H45" s="14">
        <f t="shared" si="1"/>
        <v>2747830</v>
      </c>
      <c r="I45" s="15">
        <f t="shared" si="2"/>
        <v>1.5867066012089539E-3</v>
      </c>
      <c r="J45" s="15">
        <f t="shared" si="3"/>
        <v>2.74783</v>
      </c>
      <c r="K45" s="14">
        <f t="shared" si="4"/>
        <v>0.1586706601208954</v>
      </c>
      <c r="L45" s="16" t="s">
        <v>16</v>
      </c>
      <c r="M45" s="31"/>
      <c r="N45" s="18"/>
      <c r="O45" s="44"/>
      <c r="P45" s="44"/>
      <c r="Q45" s="19">
        <v>42</v>
      </c>
      <c r="R45" s="34"/>
      <c r="S45" s="34"/>
      <c r="T45" s="34"/>
      <c r="U45" s="20">
        <v>2.5827100000000001</v>
      </c>
      <c r="V45" s="21">
        <v>-0.38022077585172165</v>
      </c>
      <c r="W45" s="22"/>
      <c r="X45" s="23">
        <v>2.9804949999999999</v>
      </c>
      <c r="Y45" s="23">
        <v>-1.7242101999999999</v>
      </c>
      <c r="Z45" s="24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</row>
    <row r="46" spans="1:54" s="40" customFormat="1" x14ac:dyDescent="0.2">
      <c r="A46" s="13" t="s">
        <v>25</v>
      </c>
      <c r="B46" s="14">
        <v>2</v>
      </c>
      <c r="C46" s="14">
        <v>45</v>
      </c>
      <c r="D46" s="14" t="s">
        <v>15</v>
      </c>
      <c r="E46" s="14">
        <v>2999810</v>
      </c>
      <c r="F46" s="14">
        <v>2965780</v>
      </c>
      <c r="G46" s="14">
        <f t="shared" si="0"/>
        <v>34030</v>
      </c>
      <c r="H46" s="14">
        <f t="shared" si="1"/>
        <v>2982795</v>
      </c>
      <c r="I46" s="15">
        <f t="shared" si="2"/>
        <v>1.1408762586768451E-2</v>
      </c>
      <c r="J46" s="15">
        <f t="shared" si="3"/>
        <v>2.9827949999999999</v>
      </c>
      <c r="K46" s="14">
        <f t="shared" si="4"/>
        <v>1.1408762586768451</v>
      </c>
      <c r="L46" s="16" t="s">
        <v>16</v>
      </c>
      <c r="M46" s="31"/>
      <c r="N46" s="18"/>
      <c r="O46" s="44"/>
      <c r="P46" s="44"/>
      <c r="Q46" s="19">
        <v>43</v>
      </c>
      <c r="R46" s="34"/>
      <c r="S46" s="34"/>
      <c r="T46" s="34"/>
      <c r="U46" s="20">
        <v>2.6577649999999999</v>
      </c>
      <c r="V46" s="21">
        <v>-5.4101848733804534</v>
      </c>
      <c r="W46" s="22"/>
      <c r="X46" s="23">
        <v>3.0044999999999997</v>
      </c>
      <c r="Y46" s="23">
        <v>-3.6212347999999999</v>
      </c>
      <c r="Z46" s="24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</row>
    <row r="47" spans="1:54" s="40" customFormat="1" x14ac:dyDescent="0.2">
      <c r="A47" s="13" t="s">
        <v>30</v>
      </c>
      <c r="B47" s="14">
        <v>4</v>
      </c>
      <c r="C47" s="14">
        <v>46</v>
      </c>
      <c r="D47" s="14" t="s">
        <v>15</v>
      </c>
      <c r="E47" s="14">
        <v>2997990</v>
      </c>
      <c r="F47" s="14">
        <v>3086480</v>
      </c>
      <c r="G47" s="14">
        <f t="shared" si="0"/>
        <v>-88490</v>
      </c>
      <c r="H47" s="14">
        <f t="shared" si="1"/>
        <v>3042235</v>
      </c>
      <c r="I47" s="15">
        <f t="shared" si="2"/>
        <v>-2.908716782234114E-2</v>
      </c>
      <c r="J47" s="15">
        <f t="shared" si="3"/>
        <v>3.0422349999999998</v>
      </c>
      <c r="K47" s="14">
        <f t="shared" si="4"/>
        <v>-2.908716782234114</v>
      </c>
      <c r="L47" s="16" t="s">
        <v>16</v>
      </c>
      <c r="M47" s="31"/>
      <c r="N47" s="18"/>
      <c r="O47" s="44"/>
      <c r="P47" s="44"/>
      <c r="Q47" s="19">
        <v>44</v>
      </c>
      <c r="R47" s="34"/>
      <c r="S47" s="34"/>
      <c r="T47" s="34"/>
      <c r="U47" s="20">
        <v>2.74783</v>
      </c>
      <c r="V47" s="21">
        <v>0.1586706601208954</v>
      </c>
      <c r="W47" s="22"/>
      <c r="X47" s="23">
        <v>3.0460699999999998</v>
      </c>
      <c r="Y47" s="23">
        <v>-3.9939988247151246</v>
      </c>
      <c r="Z47" s="24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</row>
    <row r="48" spans="1:54" s="40" customFormat="1" x14ac:dyDescent="0.2">
      <c r="A48" s="13" t="s">
        <v>30</v>
      </c>
      <c r="B48" s="14">
        <v>8</v>
      </c>
      <c r="C48" s="14">
        <v>47</v>
      </c>
      <c r="D48" s="14" t="s">
        <v>15</v>
      </c>
      <c r="E48" s="14">
        <v>3088400</v>
      </c>
      <c r="F48" s="14">
        <v>3011220</v>
      </c>
      <c r="G48" s="14">
        <f t="shared" si="0"/>
        <v>77180</v>
      </c>
      <c r="H48" s="14">
        <f t="shared" si="1"/>
        <v>3049810</v>
      </c>
      <c r="I48" s="15">
        <f t="shared" si="2"/>
        <v>2.5306494502936247E-2</v>
      </c>
      <c r="J48" s="15">
        <f t="shared" si="3"/>
        <v>3.0498099999999999</v>
      </c>
      <c r="K48" s="14">
        <f t="shared" si="4"/>
        <v>2.5306494502936245</v>
      </c>
      <c r="L48" s="16" t="s">
        <v>16</v>
      </c>
      <c r="M48" s="31"/>
      <c r="N48" s="18"/>
      <c r="O48" s="44"/>
      <c r="P48" s="44"/>
      <c r="Q48" s="19">
        <v>45</v>
      </c>
      <c r="R48" s="19">
        <f>VAR(O4:O48)</f>
        <v>30.642285592579867</v>
      </c>
      <c r="S48" s="19">
        <f>VAR(P4:P48)</f>
        <v>45.767876982088403</v>
      </c>
      <c r="T48" s="34" t="s">
        <v>31</v>
      </c>
      <c r="U48" s="20">
        <v>2.9827949999999999</v>
      </c>
      <c r="V48" s="21">
        <v>1.1408762586768451</v>
      </c>
      <c r="W48" s="22"/>
      <c r="X48" s="23">
        <v>3.1010649999999997</v>
      </c>
      <c r="Y48" s="23">
        <v>-2.0821878935140021</v>
      </c>
      <c r="Z48" s="24"/>
      <c r="AA48" s="31"/>
      <c r="AB48" s="45" t="s">
        <v>32</v>
      </c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</row>
    <row r="49" spans="1:54" s="40" customFormat="1" x14ac:dyDescent="0.2">
      <c r="A49" s="13" t="s">
        <v>25</v>
      </c>
      <c r="B49" s="14">
        <v>3</v>
      </c>
      <c r="C49" s="14">
        <v>48</v>
      </c>
      <c r="D49" s="14" t="s">
        <v>15</v>
      </c>
      <c r="E49" s="14">
        <v>2989530</v>
      </c>
      <c r="F49" s="14">
        <v>3131010</v>
      </c>
      <c r="G49" s="14">
        <f t="shared" si="0"/>
        <v>-141480</v>
      </c>
      <c r="H49" s="14">
        <f t="shared" si="1"/>
        <v>3060270</v>
      </c>
      <c r="I49" s="15">
        <f t="shared" si="2"/>
        <v>-4.6231214892803574E-2</v>
      </c>
      <c r="J49" s="15">
        <f t="shared" si="3"/>
        <v>3.06027</v>
      </c>
      <c r="K49" s="14">
        <f t="shared" si="4"/>
        <v>-4.6231214892803578</v>
      </c>
      <c r="L49" s="16" t="s">
        <v>16</v>
      </c>
      <c r="M49" s="31"/>
      <c r="N49" s="46" t="s">
        <v>33</v>
      </c>
      <c r="O49" s="47">
        <v>-13.646428155226664</v>
      </c>
      <c r="P49" s="48">
        <v>-4.4887780548628431</v>
      </c>
      <c r="Q49" s="49">
        <v>1</v>
      </c>
      <c r="R49" s="34">
        <f>_xlfn.F.TEST(O4:O39,P4:P31)</f>
        <v>0.26266980009460378</v>
      </c>
      <c r="S49" s="34"/>
      <c r="T49" s="34" t="s">
        <v>34</v>
      </c>
      <c r="U49" s="20">
        <v>3.0422349999999998</v>
      </c>
      <c r="V49" s="21">
        <v>-2.908716782234114</v>
      </c>
      <c r="W49" s="22"/>
      <c r="X49" s="23">
        <v>3.1479699999999999</v>
      </c>
      <c r="Y49" s="23">
        <v>-2.4009123339803109</v>
      </c>
      <c r="Z49" s="24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</row>
    <row r="50" spans="1:54" s="40" customFormat="1" x14ac:dyDescent="0.2">
      <c r="A50" s="13" t="s">
        <v>30</v>
      </c>
      <c r="B50" s="14">
        <v>2</v>
      </c>
      <c r="C50" s="14">
        <v>49</v>
      </c>
      <c r="D50" s="14" t="s">
        <v>15</v>
      </c>
      <c r="E50" s="14">
        <v>3188140</v>
      </c>
      <c r="F50" s="14">
        <v>3057650</v>
      </c>
      <c r="G50" s="14">
        <f t="shared" si="0"/>
        <v>130490</v>
      </c>
      <c r="H50" s="14">
        <f t="shared" si="1"/>
        <v>3122895</v>
      </c>
      <c r="I50" s="15">
        <f t="shared" si="2"/>
        <v>4.1784946339854523E-2</v>
      </c>
      <c r="J50" s="15">
        <f t="shared" si="3"/>
        <v>3.1228949999999998</v>
      </c>
      <c r="K50" s="14">
        <f t="shared" si="4"/>
        <v>4.1784946339854523</v>
      </c>
      <c r="L50" s="16" t="s">
        <v>16</v>
      </c>
      <c r="M50" s="31"/>
      <c r="N50" s="46"/>
      <c r="O50" s="47">
        <v>-11.501859022520179</v>
      </c>
      <c r="P50" s="48">
        <v>6.6989812763473319E-3</v>
      </c>
      <c r="Q50" s="49">
        <v>2</v>
      </c>
      <c r="R50" s="34"/>
      <c r="S50" s="34"/>
      <c r="T50" s="34"/>
      <c r="U50" s="20">
        <v>3.0498099999999999</v>
      </c>
      <c r="V50" s="21">
        <v>2.5306494502936245</v>
      </c>
      <c r="W50" s="22"/>
      <c r="X50" s="23">
        <v>3.2715749999999999</v>
      </c>
      <c r="Y50" s="23">
        <v>-8.0673681636520644</v>
      </c>
      <c r="Z50" s="24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</row>
    <row r="51" spans="1:54" s="40" customFormat="1" x14ac:dyDescent="0.2">
      <c r="A51" s="13" t="s">
        <v>25</v>
      </c>
      <c r="B51" s="14">
        <v>30</v>
      </c>
      <c r="C51" s="14">
        <v>50</v>
      </c>
      <c r="D51" s="14" t="s">
        <v>15</v>
      </c>
      <c r="E51" s="14">
        <v>3103630</v>
      </c>
      <c r="F51" s="14">
        <v>3160070</v>
      </c>
      <c r="G51" s="14">
        <f t="shared" si="0"/>
        <v>-56440</v>
      </c>
      <c r="H51" s="14">
        <f t="shared" si="1"/>
        <v>3131850</v>
      </c>
      <c r="I51" s="15">
        <f t="shared" si="2"/>
        <v>-1.8021297316282707E-2</v>
      </c>
      <c r="J51" s="15">
        <f t="shared" si="3"/>
        <v>3.13185</v>
      </c>
      <c r="K51" s="14">
        <f t="shared" si="4"/>
        <v>-1.8021297316282707</v>
      </c>
      <c r="L51" s="16" t="s">
        <v>16</v>
      </c>
      <c r="M51" s="31"/>
      <c r="N51" s="46"/>
      <c r="O51" s="47">
        <v>-4.9685189311367406</v>
      </c>
      <c r="P51" s="48">
        <v>3.1576564681027652</v>
      </c>
      <c r="Q51" s="49">
        <v>3</v>
      </c>
      <c r="R51" s="34"/>
      <c r="S51" s="34"/>
      <c r="T51" s="34"/>
      <c r="U51" s="20">
        <v>3.06027</v>
      </c>
      <c r="V51" s="21">
        <v>-4.6231214892803578</v>
      </c>
      <c r="W51" s="22"/>
      <c r="X51" s="23">
        <v>3.3182099999999997</v>
      </c>
      <c r="Y51" s="23">
        <v>1.2458524</v>
      </c>
      <c r="Z51" s="24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</row>
    <row r="52" spans="1:54" s="32" customFormat="1" x14ac:dyDescent="0.2">
      <c r="A52" s="13" t="s">
        <v>25</v>
      </c>
      <c r="B52" s="14">
        <v>6</v>
      </c>
      <c r="C52" s="14">
        <v>51</v>
      </c>
      <c r="D52" s="14" t="s">
        <v>15</v>
      </c>
      <c r="E52" s="14">
        <v>3225690</v>
      </c>
      <c r="F52" s="14">
        <v>3272290</v>
      </c>
      <c r="G52" s="14">
        <f t="shared" si="0"/>
        <v>-46600</v>
      </c>
      <c r="H52" s="14">
        <f t="shared" si="1"/>
        <v>3248990</v>
      </c>
      <c r="I52" s="15">
        <f t="shared" si="2"/>
        <v>-1.434291887632772E-2</v>
      </c>
      <c r="J52" s="15">
        <f t="shared" si="3"/>
        <v>3.24899</v>
      </c>
      <c r="K52" s="14">
        <f t="shared" si="4"/>
        <v>-1.4342918876327719</v>
      </c>
      <c r="L52" s="16" t="s">
        <v>16</v>
      </c>
      <c r="M52" s="31"/>
      <c r="N52" s="46"/>
      <c r="O52" s="47">
        <v>20.408840020071121</v>
      </c>
      <c r="P52" s="48">
        <v>5.9612306751135744</v>
      </c>
      <c r="Q52" s="49">
        <v>4</v>
      </c>
      <c r="R52" s="34"/>
      <c r="S52" s="34"/>
      <c r="T52" s="34"/>
      <c r="U52" s="20">
        <v>3.1228949999999998</v>
      </c>
      <c r="V52" s="21">
        <v>4.1784946339854523</v>
      </c>
      <c r="W52" s="22"/>
      <c r="X52" s="23">
        <v>3.3521749999999999</v>
      </c>
      <c r="Y52" s="23">
        <v>4.7431891234795319E-2</v>
      </c>
      <c r="Z52" s="24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</row>
    <row r="53" spans="1:54" s="32" customFormat="1" x14ac:dyDescent="0.2">
      <c r="A53" s="13" t="s">
        <v>28</v>
      </c>
      <c r="B53" s="14">
        <v>15</v>
      </c>
      <c r="C53" s="14">
        <v>52</v>
      </c>
      <c r="D53" s="14" t="s">
        <v>15</v>
      </c>
      <c r="E53" s="14">
        <v>3250280</v>
      </c>
      <c r="F53" s="14">
        <v>3248270</v>
      </c>
      <c r="G53" s="14">
        <f t="shared" si="0"/>
        <v>2010</v>
      </c>
      <c r="H53" s="14">
        <f t="shared" si="1"/>
        <v>3249275</v>
      </c>
      <c r="I53" s="15">
        <f t="shared" si="2"/>
        <v>6.1859953374214245E-4</v>
      </c>
      <c r="J53" s="15">
        <f t="shared" si="3"/>
        <v>3.2492749999999999</v>
      </c>
      <c r="K53" s="14">
        <f t="shared" si="4"/>
        <v>6.1859953374214245E-2</v>
      </c>
      <c r="L53" s="16" t="s">
        <v>16</v>
      </c>
      <c r="M53" s="31"/>
      <c r="N53" s="46"/>
      <c r="O53" s="47">
        <v>5.840284099762977</v>
      </c>
      <c r="P53" s="48">
        <v>-1.6119234</v>
      </c>
      <c r="Q53" s="49">
        <v>5</v>
      </c>
      <c r="R53" s="34"/>
      <c r="S53" s="34"/>
      <c r="T53" s="34"/>
      <c r="U53" s="20">
        <v>3.13185</v>
      </c>
      <c r="V53" s="21">
        <v>-1.8021297316282707</v>
      </c>
      <c r="W53" s="22"/>
      <c r="X53" s="23">
        <v>3.3560849999999998</v>
      </c>
      <c r="Y53" s="23">
        <v>-18.592794878556411</v>
      </c>
      <c r="Z53" s="24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</row>
    <row r="54" spans="1:54" s="32" customFormat="1" x14ac:dyDescent="0.2">
      <c r="A54" s="13" t="s">
        <v>35</v>
      </c>
      <c r="B54" s="14">
        <v>19</v>
      </c>
      <c r="C54" s="14">
        <v>53</v>
      </c>
      <c r="D54" s="14" t="s">
        <v>15</v>
      </c>
      <c r="E54" s="14">
        <v>3375330</v>
      </c>
      <c r="F54" s="14">
        <v>3283350</v>
      </c>
      <c r="G54" s="14">
        <f t="shared" si="0"/>
        <v>91980</v>
      </c>
      <c r="H54" s="14">
        <f t="shared" si="1"/>
        <v>3329340</v>
      </c>
      <c r="I54" s="15">
        <f t="shared" si="2"/>
        <v>2.7627097262520498E-2</v>
      </c>
      <c r="J54" s="15">
        <f t="shared" si="3"/>
        <v>3.3293399999999997</v>
      </c>
      <c r="K54" s="14">
        <f t="shared" si="4"/>
        <v>2.7627097262520497</v>
      </c>
      <c r="L54" s="16" t="s">
        <v>16</v>
      </c>
      <c r="M54" s="31"/>
      <c r="N54" s="46"/>
      <c r="O54" s="49">
        <v>-0.38022077585172165</v>
      </c>
      <c r="P54" s="48">
        <v>4.5738549000000006</v>
      </c>
      <c r="Q54" s="49">
        <v>6</v>
      </c>
      <c r="R54" s="34"/>
      <c r="S54" s="34"/>
      <c r="T54" s="34"/>
      <c r="U54" s="20">
        <v>3.24899</v>
      </c>
      <c r="V54" s="21">
        <v>-1.4342918876327719</v>
      </c>
      <c r="W54" s="22"/>
      <c r="X54" s="23">
        <v>3.4565099999999997</v>
      </c>
      <c r="Y54" s="23">
        <v>-10.324286635942034</v>
      </c>
      <c r="Z54" s="24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</row>
    <row r="55" spans="1:54" s="32" customFormat="1" x14ac:dyDescent="0.2">
      <c r="A55" s="13" t="s">
        <v>25</v>
      </c>
      <c r="B55" s="14">
        <v>5</v>
      </c>
      <c r="C55" s="14">
        <v>54</v>
      </c>
      <c r="D55" s="14" t="s">
        <v>15</v>
      </c>
      <c r="E55" s="14">
        <v>3383630</v>
      </c>
      <c r="F55" s="14">
        <v>3326040</v>
      </c>
      <c r="G55" s="14">
        <f t="shared" si="0"/>
        <v>57590</v>
      </c>
      <c r="H55" s="14">
        <f t="shared" si="1"/>
        <v>3354835</v>
      </c>
      <c r="I55" s="15">
        <f t="shared" si="2"/>
        <v>1.7166268981932048E-2</v>
      </c>
      <c r="J55" s="15">
        <f t="shared" si="3"/>
        <v>3.354835</v>
      </c>
      <c r="K55" s="14">
        <f t="shared" si="4"/>
        <v>1.7166268981932049</v>
      </c>
      <c r="L55" s="16" t="s">
        <v>16</v>
      </c>
      <c r="M55" s="31"/>
      <c r="N55" s="46"/>
      <c r="O55" s="49">
        <v>-5.4101848733804534</v>
      </c>
      <c r="P55" s="49">
        <v>-1.2455059065228555</v>
      </c>
      <c r="Q55" s="49">
        <v>7</v>
      </c>
      <c r="R55" s="34"/>
      <c r="S55" s="34"/>
      <c r="T55" s="34"/>
      <c r="U55" s="20">
        <v>3.2492749999999999</v>
      </c>
      <c r="V55" s="21">
        <v>6.1859953374214245E-2</v>
      </c>
      <c r="W55" s="22"/>
      <c r="X55" s="23">
        <v>3.5384899999999999</v>
      </c>
      <c r="Y55" s="23">
        <v>-1.0637305743410324</v>
      </c>
      <c r="Z55" s="24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</row>
    <row r="56" spans="1:54" s="32" customFormat="1" x14ac:dyDescent="0.2">
      <c r="A56" s="13" t="s">
        <v>35</v>
      </c>
      <c r="B56" s="14">
        <v>16</v>
      </c>
      <c r="C56" s="14">
        <v>55</v>
      </c>
      <c r="D56" s="14" t="s">
        <v>15</v>
      </c>
      <c r="E56" s="14">
        <v>3391400</v>
      </c>
      <c r="F56" s="14">
        <v>3329190</v>
      </c>
      <c r="G56" s="14">
        <f t="shared" si="0"/>
        <v>62210</v>
      </c>
      <c r="H56" s="14">
        <f t="shared" si="1"/>
        <v>3360295</v>
      </c>
      <c r="I56" s="15">
        <f t="shared" si="2"/>
        <v>1.8513255532624368E-2</v>
      </c>
      <c r="J56" s="15">
        <f t="shared" si="3"/>
        <v>3.3602949999999998</v>
      </c>
      <c r="K56" s="14">
        <f t="shared" si="4"/>
        <v>1.8513255532624369</v>
      </c>
      <c r="L56" s="16" t="s">
        <v>16</v>
      </c>
      <c r="M56" s="31"/>
      <c r="N56" s="46"/>
      <c r="O56" s="49">
        <v>0.1586706601208954</v>
      </c>
      <c r="P56" s="49">
        <v>2.2212595013981331</v>
      </c>
      <c r="Q56" s="49">
        <v>8</v>
      </c>
      <c r="R56" s="34"/>
      <c r="S56" s="34"/>
      <c r="T56" s="34"/>
      <c r="U56" s="20">
        <v>3.3293399999999997</v>
      </c>
      <c r="V56" s="21">
        <v>2.7627097262520497</v>
      </c>
      <c r="W56" s="22"/>
      <c r="X56" s="23">
        <v>3.54095</v>
      </c>
      <c r="Y56" s="23">
        <v>-5.4008105169516663</v>
      </c>
      <c r="Z56" s="24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</row>
    <row r="57" spans="1:54" s="32" customFormat="1" x14ac:dyDescent="0.2">
      <c r="A57" s="13" t="s">
        <v>25</v>
      </c>
      <c r="B57" s="14">
        <v>4</v>
      </c>
      <c r="C57" s="14">
        <v>56</v>
      </c>
      <c r="D57" s="14" t="s">
        <v>15</v>
      </c>
      <c r="E57" s="14">
        <v>3332390</v>
      </c>
      <c r="F57" s="14">
        <v>3427340</v>
      </c>
      <c r="G57" s="14">
        <f t="shared" si="0"/>
        <v>-94950</v>
      </c>
      <c r="H57" s="14">
        <f t="shared" si="1"/>
        <v>3379865</v>
      </c>
      <c r="I57" s="15">
        <f t="shared" si="2"/>
        <v>-2.8092838027554357E-2</v>
      </c>
      <c r="J57" s="15">
        <f t="shared" si="3"/>
        <v>3.3798649999999997</v>
      </c>
      <c r="K57" s="14">
        <f t="shared" si="4"/>
        <v>-2.8092838027554357</v>
      </c>
      <c r="L57" s="16" t="s">
        <v>16</v>
      </c>
      <c r="M57" s="31"/>
      <c r="N57" s="46"/>
      <c r="O57" s="49">
        <v>1.1408762586768451</v>
      </c>
      <c r="P57" s="49">
        <v>4.5205456000000002</v>
      </c>
      <c r="Q57" s="49">
        <v>9</v>
      </c>
      <c r="R57" s="34"/>
      <c r="S57" s="34"/>
      <c r="T57" s="34"/>
      <c r="U57" s="20">
        <v>3.354835</v>
      </c>
      <c r="V57" s="21">
        <v>1.7166268981932049</v>
      </c>
      <c r="W57" s="22"/>
      <c r="X57" s="23">
        <v>3.56169</v>
      </c>
      <c r="Y57" s="23">
        <v>8.8839848498886766</v>
      </c>
      <c r="Z57" s="24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</row>
    <row r="58" spans="1:54" s="32" customFormat="1" x14ac:dyDescent="0.2">
      <c r="A58" s="13" t="s">
        <v>25</v>
      </c>
      <c r="B58" s="14">
        <v>7</v>
      </c>
      <c r="C58" s="14">
        <v>57</v>
      </c>
      <c r="D58" s="14" t="s">
        <v>15</v>
      </c>
      <c r="E58" s="14">
        <v>3400230</v>
      </c>
      <c r="F58" s="14">
        <v>3477240</v>
      </c>
      <c r="G58" s="14">
        <f t="shared" si="0"/>
        <v>-77010</v>
      </c>
      <c r="H58" s="14">
        <f t="shared" si="1"/>
        <v>3438735</v>
      </c>
      <c r="I58" s="15">
        <f t="shared" si="2"/>
        <v>-2.2394863227320511E-2</v>
      </c>
      <c r="J58" s="15">
        <f t="shared" si="3"/>
        <v>3.4387349999999999</v>
      </c>
      <c r="K58" s="14">
        <f t="shared" si="4"/>
        <v>-2.2394863227320512</v>
      </c>
      <c r="L58" s="16" t="s">
        <v>16</v>
      </c>
      <c r="M58" s="31"/>
      <c r="N58" s="46"/>
      <c r="O58" s="49">
        <v>-2.908716782234114</v>
      </c>
      <c r="P58" s="49">
        <v>1.7178441</v>
      </c>
      <c r="Q58" s="49">
        <v>10</v>
      </c>
      <c r="R58" s="34"/>
      <c r="S58" s="34"/>
      <c r="T58" s="34"/>
      <c r="U58" s="20">
        <v>3.3602949999999998</v>
      </c>
      <c r="V58" s="21">
        <v>1.8513255532624369</v>
      </c>
      <c r="W58" s="22"/>
      <c r="X58" s="23">
        <v>3.6647799999999999</v>
      </c>
      <c r="Y58" s="23">
        <v>-3.5472797821424477E-2</v>
      </c>
      <c r="Z58" s="24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</row>
    <row r="59" spans="1:54" s="12" customFormat="1" x14ac:dyDescent="0.2">
      <c r="A59" s="13" t="s">
        <v>25</v>
      </c>
      <c r="B59" s="14">
        <v>29</v>
      </c>
      <c r="C59" s="14">
        <v>58</v>
      </c>
      <c r="D59" s="14" t="s">
        <v>15</v>
      </c>
      <c r="E59" s="14">
        <v>3422930</v>
      </c>
      <c r="F59" s="14">
        <v>3472840</v>
      </c>
      <c r="G59" s="14">
        <f t="shared" si="0"/>
        <v>-49910</v>
      </c>
      <c r="H59" s="14">
        <f t="shared" si="1"/>
        <v>3447885</v>
      </c>
      <c r="I59" s="15">
        <f t="shared" si="2"/>
        <v>-1.4475540802549969E-2</v>
      </c>
      <c r="J59" s="15">
        <f t="shared" si="3"/>
        <v>3.4478849999999999</v>
      </c>
      <c r="K59" s="14">
        <f t="shared" si="4"/>
        <v>-1.4475540802549969</v>
      </c>
      <c r="L59" s="16" t="s">
        <v>16</v>
      </c>
      <c r="M59" s="3"/>
      <c r="N59" s="46"/>
      <c r="O59" s="49">
        <v>2.5306494502936245</v>
      </c>
      <c r="P59" s="49">
        <v>0.64906778184352676</v>
      </c>
      <c r="Q59" s="49">
        <v>11</v>
      </c>
      <c r="R59" s="34"/>
      <c r="S59" s="34"/>
      <c r="T59" s="34"/>
      <c r="U59" s="20">
        <v>3.3798649999999997</v>
      </c>
      <c r="V59" s="21">
        <v>-2.8092838027554357</v>
      </c>
      <c r="W59" s="22"/>
      <c r="X59" s="23">
        <v>3.666855</v>
      </c>
      <c r="Y59" s="23">
        <v>2.1890693796182288</v>
      </c>
      <c r="Z59" s="2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s="12" customFormat="1" x14ac:dyDescent="0.2">
      <c r="A60" s="13" t="s">
        <v>25</v>
      </c>
      <c r="B60" s="14">
        <v>1</v>
      </c>
      <c r="C60" s="14">
        <v>59</v>
      </c>
      <c r="D60" s="14" t="s">
        <v>15</v>
      </c>
      <c r="E60" s="14">
        <v>3442080</v>
      </c>
      <c r="F60" s="14">
        <v>3479010</v>
      </c>
      <c r="G60" s="14">
        <f t="shared" si="0"/>
        <v>-36930</v>
      </c>
      <c r="H60" s="14">
        <f t="shared" si="1"/>
        <v>3460545</v>
      </c>
      <c r="I60" s="15">
        <f t="shared" si="2"/>
        <v>-1.0671729453019684E-2</v>
      </c>
      <c r="J60" s="15">
        <f t="shared" si="3"/>
        <v>3.4605449999999998</v>
      </c>
      <c r="K60" s="14">
        <f t="shared" si="4"/>
        <v>-1.0671729453019685</v>
      </c>
      <c r="L60" s="16" t="s">
        <v>16</v>
      </c>
      <c r="M60" s="3"/>
      <c r="N60" s="46"/>
      <c r="O60" s="49">
        <v>-4.6231214892803578</v>
      </c>
      <c r="P60" s="49">
        <v>-5.9835228999999996</v>
      </c>
      <c r="Q60" s="49">
        <v>12</v>
      </c>
      <c r="R60" s="6"/>
      <c r="S60" s="6"/>
      <c r="T60" s="6"/>
      <c r="U60" s="20">
        <v>3.4387349999999999</v>
      </c>
      <c r="V60" s="21">
        <v>-2.2394863227320512</v>
      </c>
      <c r="W60" s="22"/>
      <c r="X60" s="23">
        <v>3.7713649999999999</v>
      </c>
      <c r="Y60" s="23">
        <v>2.7907667383029753</v>
      </c>
      <c r="Z60" s="2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s="12" customFormat="1" x14ac:dyDescent="0.2">
      <c r="A61" s="13" t="s">
        <v>25</v>
      </c>
      <c r="B61" s="14">
        <v>28</v>
      </c>
      <c r="C61" s="14">
        <v>60</v>
      </c>
      <c r="D61" s="14" t="s">
        <v>15</v>
      </c>
      <c r="E61" s="14">
        <v>3466800</v>
      </c>
      <c r="F61" s="14">
        <v>3479860</v>
      </c>
      <c r="G61" s="14">
        <f t="shared" si="0"/>
        <v>-13060</v>
      </c>
      <c r="H61" s="14">
        <f t="shared" si="1"/>
        <v>3473330</v>
      </c>
      <c r="I61" s="15">
        <f t="shared" si="2"/>
        <v>-3.7600803839543031E-3</v>
      </c>
      <c r="J61" s="15">
        <f t="shared" si="3"/>
        <v>3.4733299999999998</v>
      </c>
      <c r="K61" s="14">
        <f t="shared" si="4"/>
        <v>-0.37600803839543029</v>
      </c>
      <c r="L61" s="16" t="s">
        <v>16</v>
      </c>
      <c r="M61" s="3"/>
      <c r="N61" s="46"/>
      <c r="O61" s="49">
        <v>4.1784946339854523</v>
      </c>
      <c r="P61" s="49">
        <v>4.5478180999999998</v>
      </c>
      <c r="Q61" s="49">
        <v>13</v>
      </c>
      <c r="R61" s="6"/>
      <c r="S61" s="6"/>
      <c r="T61" s="6"/>
      <c r="U61" s="20">
        <v>3.4478849999999999</v>
      </c>
      <c r="V61" s="21">
        <v>-1.4475540802549969</v>
      </c>
      <c r="W61" s="22"/>
      <c r="X61" s="23">
        <v>3.88252</v>
      </c>
      <c r="Y61" s="23">
        <v>-1.4882086892018587</v>
      </c>
      <c r="Z61" s="24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s="12" customFormat="1" x14ac:dyDescent="0.2">
      <c r="A62" s="13" t="s">
        <v>25</v>
      </c>
      <c r="B62" s="14">
        <v>31</v>
      </c>
      <c r="C62" s="14">
        <v>61</v>
      </c>
      <c r="D62" s="14" t="s">
        <v>15</v>
      </c>
      <c r="E62" s="14">
        <v>3899820</v>
      </c>
      <c r="F62" s="14">
        <v>3925560</v>
      </c>
      <c r="G62" s="14">
        <f t="shared" si="0"/>
        <v>-25740</v>
      </c>
      <c r="H62" s="14">
        <f t="shared" si="1"/>
        <v>3912690</v>
      </c>
      <c r="I62" s="15">
        <f t="shared" si="2"/>
        <v>-6.578594266348727E-3</v>
      </c>
      <c r="J62" s="15">
        <f t="shared" si="3"/>
        <v>3.91269</v>
      </c>
      <c r="K62" s="14">
        <f t="shared" si="4"/>
        <v>-0.65785942663487273</v>
      </c>
      <c r="L62" s="16" t="s">
        <v>16</v>
      </c>
      <c r="M62" s="3"/>
      <c r="N62" s="46"/>
      <c r="O62" s="49">
        <v>-1.8021297316282707</v>
      </c>
      <c r="P62" s="49">
        <v>-1.7242101999999999</v>
      </c>
      <c r="Q62" s="49">
        <v>14</v>
      </c>
      <c r="R62" s="6"/>
      <c r="S62" s="6"/>
      <c r="T62" s="6"/>
      <c r="U62" s="20">
        <v>3.4605449999999998</v>
      </c>
      <c r="V62" s="21">
        <v>-1.0671729453019685</v>
      </c>
      <c r="W62" s="22"/>
      <c r="X62" s="23">
        <v>3.9125349999999997</v>
      </c>
      <c r="Y62" s="23">
        <v>-2.0848375797277212</v>
      </c>
      <c r="Z62" s="24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s="12" customFormat="1" x14ac:dyDescent="0.2">
      <c r="A63" s="13" t="s">
        <v>30</v>
      </c>
      <c r="B63" s="14">
        <v>5</v>
      </c>
      <c r="C63" s="14">
        <v>62</v>
      </c>
      <c r="D63" s="14" t="s">
        <v>15</v>
      </c>
      <c r="E63" s="14">
        <v>3978120</v>
      </c>
      <c r="F63" s="14">
        <v>4098010</v>
      </c>
      <c r="G63" s="14">
        <f t="shared" si="0"/>
        <v>-119890</v>
      </c>
      <c r="H63" s="14">
        <f t="shared" si="1"/>
        <v>4038065</v>
      </c>
      <c r="I63" s="15">
        <f t="shared" si="2"/>
        <v>-2.9689962890641929E-2</v>
      </c>
      <c r="J63" s="15">
        <f t="shared" si="3"/>
        <v>4.0380649999999996</v>
      </c>
      <c r="K63" s="14">
        <f t="shared" si="4"/>
        <v>-2.9689962890641928</v>
      </c>
      <c r="L63" s="16" t="s">
        <v>16</v>
      </c>
      <c r="M63" s="3"/>
      <c r="N63" s="46"/>
      <c r="O63" s="49">
        <v>-1.4342918876327719</v>
      </c>
      <c r="P63" s="49">
        <v>-3.6212347999999999</v>
      </c>
      <c r="Q63" s="49">
        <v>15</v>
      </c>
      <c r="R63" s="6"/>
      <c r="S63" s="6"/>
      <c r="T63" s="6"/>
      <c r="U63" s="20">
        <v>3.4733299999999998</v>
      </c>
      <c r="V63" s="21">
        <v>-0.37600803839543029</v>
      </c>
      <c r="W63" s="22"/>
      <c r="X63" s="23">
        <v>3.9371699999999996</v>
      </c>
      <c r="Y63" s="23">
        <v>-0.15798149432206382</v>
      </c>
      <c r="Z63" s="24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s="12" customFormat="1" x14ac:dyDescent="0.2">
      <c r="A64" s="13" t="s">
        <v>35</v>
      </c>
      <c r="B64" s="14">
        <v>13</v>
      </c>
      <c r="C64" s="14">
        <v>63</v>
      </c>
      <c r="D64" s="14" t="s">
        <v>15</v>
      </c>
      <c r="E64" s="14">
        <v>4072060</v>
      </c>
      <c r="F64" s="14">
        <v>4106390</v>
      </c>
      <c r="G64" s="14">
        <f t="shared" si="0"/>
        <v>-34330</v>
      </c>
      <c r="H64" s="14">
        <f t="shared" si="1"/>
        <v>4089225</v>
      </c>
      <c r="I64" s="15">
        <f t="shared" si="2"/>
        <v>-8.3952338156985731E-3</v>
      </c>
      <c r="J64" s="15">
        <f t="shared" si="3"/>
        <v>4.0892249999999999</v>
      </c>
      <c r="K64" s="14">
        <f t="shared" si="4"/>
        <v>-0.83952338156985729</v>
      </c>
      <c r="L64" s="16" t="s">
        <v>16</v>
      </c>
      <c r="M64" s="3"/>
      <c r="N64" s="46"/>
      <c r="O64" s="49">
        <v>6.1859953374214245E-2</v>
      </c>
      <c r="P64" s="49">
        <v>-3.9939988247151246</v>
      </c>
      <c r="Q64" s="49">
        <v>16</v>
      </c>
      <c r="R64" s="6"/>
      <c r="S64" s="6"/>
      <c r="T64" s="6"/>
      <c r="U64" s="20">
        <v>3.91269</v>
      </c>
      <c r="V64" s="21">
        <v>-0.65785942663487273</v>
      </c>
      <c r="W64" s="22"/>
      <c r="X64" s="23">
        <v>4.0281250000000002</v>
      </c>
      <c r="Y64" s="23">
        <v>-12.899550038789759</v>
      </c>
      <c r="Z64" s="24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s="12" customFormat="1" x14ac:dyDescent="0.2">
      <c r="A65" s="13" t="s">
        <v>35</v>
      </c>
      <c r="B65" s="14">
        <v>21</v>
      </c>
      <c r="C65" s="14">
        <v>64</v>
      </c>
      <c r="D65" s="14" t="s">
        <v>15</v>
      </c>
      <c r="E65" s="14">
        <v>4102530</v>
      </c>
      <c r="F65" s="14">
        <v>4240790</v>
      </c>
      <c r="G65" s="14">
        <f t="shared" si="0"/>
        <v>-138260</v>
      </c>
      <c r="H65" s="14">
        <f t="shared" si="1"/>
        <v>4171660</v>
      </c>
      <c r="I65" s="15">
        <f t="shared" si="2"/>
        <v>-3.3142681810118757E-2</v>
      </c>
      <c r="J65" s="15">
        <f t="shared" si="3"/>
        <v>4.1716600000000001</v>
      </c>
      <c r="K65" s="14">
        <f t="shared" si="4"/>
        <v>-3.3142681810118759</v>
      </c>
      <c r="L65" s="16" t="s">
        <v>16</v>
      </c>
      <c r="M65" s="3"/>
      <c r="N65" s="46"/>
      <c r="O65" s="48">
        <v>2.7627097262520497</v>
      </c>
      <c r="P65" s="48">
        <v>-2.0821878935140021</v>
      </c>
      <c r="Q65" s="49">
        <v>17</v>
      </c>
      <c r="R65" s="6"/>
      <c r="S65" s="6"/>
      <c r="T65" s="6"/>
      <c r="U65" s="20">
        <v>4.0380649999999996</v>
      </c>
      <c r="V65" s="21">
        <v>-2.9689962890641928</v>
      </c>
      <c r="W65" s="22"/>
      <c r="X65" s="23">
        <v>4.0917399999999997</v>
      </c>
      <c r="Y65" s="23">
        <v>-2.2709165293982512</v>
      </c>
      <c r="Z65" s="24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s="12" customFormat="1" x14ac:dyDescent="0.2">
      <c r="A66" s="13" t="s">
        <v>30</v>
      </c>
      <c r="B66" s="14">
        <v>6</v>
      </c>
      <c r="C66" s="14">
        <v>65</v>
      </c>
      <c r="D66" s="14" t="s">
        <v>15</v>
      </c>
      <c r="E66" s="14">
        <v>4143510</v>
      </c>
      <c r="F66" s="14">
        <v>4352850</v>
      </c>
      <c r="G66" s="14">
        <f t="shared" ref="G66:G72" si="5">E66-F66</f>
        <v>-209340</v>
      </c>
      <c r="H66" s="14">
        <f t="shared" ref="H66:H72" si="6">(E66+F66)/2</f>
        <v>4248180</v>
      </c>
      <c r="I66" s="15">
        <f t="shared" ref="I66:I72" si="7">G66/H66</f>
        <v>-4.9277572984195585E-2</v>
      </c>
      <c r="J66" s="15">
        <f t="shared" ref="J66:J129" si="8">H66*0.000001</f>
        <v>4.2481799999999996</v>
      </c>
      <c r="K66" s="14">
        <f t="shared" si="4"/>
        <v>-4.9277572984195581</v>
      </c>
      <c r="L66" s="16" t="s">
        <v>16</v>
      </c>
      <c r="M66" s="3"/>
      <c r="N66" s="46"/>
      <c r="O66" s="48">
        <v>1.7166268981932049</v>
      </c>
      <c r="P66" s="48">
        <v>-2.4009123339803109</v>
      </c>
      <c r="Q66" s="49">
        <v>18</v>
      </c>
      <c r="R66" s="6"/>
      <c r="S66" s="6"/>
      <c r="T66" s="6"/>
      <c r="U66" s="20">
        <v>4.0892249999999999</v>
      </c>
      <c r="V66" s="21">
        <v>-0.83952338156985729</v>
      </c>
      <c r="W66" s="22"/>
      <c r="X66" s="23">
        <v>4.1441150000000002</v>
      </c>
      <c r="Y66" s="23">
        <v>-8.9884088641362503</v>
      </c>
      <c r="Z66" s="24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s="12" customFormat="1" x14ac:dyDescent="0.2">
      <c r="A67" s="13" t="s">
        <v>35</v>
      </c>
      <c r="B67" s="14">
        <v>18</v>
      </c>
      <c r="C67" s="14">
        <v>66</v>
      </c>
      <c r="D67" s="14" t="s">
        <v>15</v>
      </c>
      <c r="E67" s="14">
        <v>4224700</v>
      </c>
      <c r="F67" s="14">
        <v>4279500</v>
      </c>
      <c r="G67" s="14">
        <f t="shared" si="5"/>
        <v>-54800</v>
      </c>
      <c r="H67" s="14">
        <f t="shared" si="6"/>
        <v>4252100</v>
      </c>
      <c r="I67" s="15">
        <f t="shared" si="7"/>
        <v>-1.2887749582559206E-2</v>
      </c>
      <c r="J67" s="15">
        <f t="shared" si="8"/>
        <v>4.2520999999999995</v>
      </c>
      <c r="K67" s="14">
        <f t="shared" ref="K67:K130" si="9">I67*100</f>
        <v>-1.2887749582559207</v>
      </c>
      <c r="L67" s="16" t="s">
        <v>16</v>
      </c>
      <c r="M67" s="3"/>
      <c r="N67" s="46"/>
      <c r="O67" s="48">
        <v>1.8513255532624369</v>
      </c>
      <c r="P67" s="48">
        <v>-8.0673681636520644</v>
      </c>
      <c r="Q67" s="49">
        <v>19</v>
      </c>
      <c r="R67" s="6"/>
      <c r="S67" s="6"/>
      <c r="T67" s="6"/>
      <c r="U67" s="20">
        <v>4.1716600000000001</v>
      </c>
      <c r="V67" s="21">
        <v>-3.3142681810118759</v>
      </c>
      <c r="W67" s="22"/>
      <c r="X67" s="23">
        <v>4.3128500000000001</v>
      </c>
      <c r="Y67" s="23">
        <v>3.2002040414111317</v>
      </c>
      <c r="Z67" s="24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s="12" customFormat="1" x14ac:dyDescent="0.2">
      <c r="A68" s="13" t="s">
        <v>35</v>
      </c>
      <c r="B68" s="14">
        <v>17</v>
      </c>
      <c r="C68" s="14">
        <v>67</v>
      </c>
      <c r="D68" s="14" t="s">
        <v>15</v>
      </c>
      <c r="E68" s="14">
        <v>4263070</v>
      </c>
      <c r="F68" s="14">
        <v>4290600</v>
      </c>
      <c r="G68" s="14">
        <f t="shared" si="5"/>
        <v>-27530</v>
      </c>
      <c r="H68" s="14">
        <f t="shared" si="6"/>
        <v>4276835</v>
      </c>
      <c r="I68" s="15">
        <f t="shared" si="7"/>
        <v>-6.4370030641818076E-3</v>
      </c>
      <c r="J68" s="15">
        <f t="shared" si="8"/>
        <v>4.2768350000000002</v>
      </c>
      <c r="K68" s="14">
        <f t="shared" si="9"/>
        <v>-0.64370030641818077</v>
      </c>
      <c r="L68" s="16" t="s">
        <v>16</v>
      </c>
      <c r="M68" s="3"/>
      <c r="N68" s="46"/>
      <c r="O68" s="48">
        <v>-2.8092838027554357</v>
      </c>
      <c r="P68" s="48">
        <v>1.2458524</v>
      </c>
      <c r="Q68" s="49">
        <v>20</v>
      </c>
      <c r="R68" s="6"/>
      <c r="S68" s="6"/>
      <c r="T68" s="6"/>
      <c r="U68" s="20">
        <v>4.2481799999999996</v>
      </c>
      <c r="V68" s="21">
        <v>-4.9277572984195581</v>
      </c>
      <c r="W68" s="22"/>
      <c r="X68" s="23">
        <v>4.3227399999999996</v>
      </c>
      <c r="Y68" s="23">
        <v>-1.6572821867611749</v>
      </c>
      <c r="Z68" s="24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s="12" customFormat="1" x14ac:dyDescent="0.2">
      <c r="A69" s="13" t="s">
        <v>35</v>
      </c>
      <c r="B69" s="14">
        <v>20</v>
      </c>
      <c r="C69" s="14">
        <v>68</v>
      </c>
      <c r="D69" s="14" t="s">
        <v>15</v>
      </c>
      <c r="E69" s="14">
        <v>4554160</v>
      </c>
      <c r="F69" s="14">
        <v>4145030</v>
      </c>
      <c r="G69" s="14">
        <f t="shared" si="5"/>
        <v>409130</v>
      </c>
      <c r="H69" s="14">
        <f t="shared" si="6"/>
        <v>4349595</v>
      </c>
      <c r="I69" s="15">
        <f t="shared" si="7"/>
        <v>9.4061631025417314E-2</v>
      </c>
      <c r="J69" s="15">
        <f t="shared" si="8"/>
        <v>4.3495949999999999</v>
      </c>
      <c r="K69" s="14">
        <f t="shared" si="9"/>
        <v>9.4061631025417309</v>
      </c>
      <c r="L69" s="16" t="s">
        <v>16</v>
      </c>
      <c r="M69" s="3"/>
      <c r="N69" s="46"/>
      <c r="O69" s="48">
        <v>-2.2394863227320512</v>
      </c>
      <c r="P69" s="48">
        <v>4.7431891234795319E-2</v>
      </c>
      <c r="Q69" s="49">
        <v>21</v>
      </c>
      <c r="R69" s="6"/>
      <c r="S69" s="6"/>
      <c r="T69" s="6"/>
      <c r="U69" s="20">
        <v>4.2520999999999995</v>
      </c>
      <c r="V69" s="21">
        <v>-1.2887749582559207</v>
      </c>
      <c r="W69" s="22"/>
      <c r="X69" s="23">
        <v>4.3425399999999996</v>
      </c>
      <c r="Y69" s="23">
        <v>-3.8060674000000003</v>
      </c>
      <c r="Z69" s="24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s="12" customFormat="1" x14ac:dyDescent="0.2">
      <c r="A70" s="13" t="s">
        <v>25</v>
      </c>
      <c r="B70" s="14">
        <v>33</v>
      </c>
      <c r="C70" s="14">
        <v>69</v>
      </c>
      <c r="D70" s="14" t="s">
        <v>15</v>
      </c>
      <c r="E70" s="50">
        <v>4419410</v>
      </c>
      <c r="F70" s="50">
        <v>4493180</v>
      </c>
      <c r="G70" s="50">
        <f t="shared" si="5"/>
        <v>-73770</v>
      </c>
      <c r="H70" s="50">
        <f t="shared" si="6"/>
        <v>4456295</v>
      </c>
      <c r="I70" s="51">
        <f t="shared" si="7"/>
        <v>-1.6554110533526168E-2</v>
      </c>
      <c r="J70" s="15">
        <f t="shared" si="8"/>
        <v>4.4562949999999999</v>
      </c>
      <c r="K70" s="14">
        <f t="shared" si="9"/>
        <v>-1.6554110533526167</v>
      </c>
      <c r="L70" s="16" t="s">
        <v>16</v>
      </c>
      <c r="M70" s="3"/>
      <c r="N70" s="46"/>
      <c r="O70" s="48">
        <v>-1.4475540802549969</v>
      </c>
      <c r="P70" s="48">
        <v>-18.592794878556411</v>
      </c>
      <c r="Q70" s="49">
        <v>22</v>
      </c>
      <c r="R70" s="6"/>
      <c r="S70" s="6"/>
      <c r="T70" s="6"/>
      <c r="U70" s="20">
        <v>4.2768350000000002</v>
      </c>
      <c r="V70" s="21">
        <v>-0.64370030641818077</v>
      </c>
      <c r="W70" s="22"/>
      <c r="X70" s="23">
        <v>4.3616549999999998</v>
      </c>
      <c r="Y70" s="23">
        <v>1.6858279712632016</v>
      </c>
      <c r="Z70" s="24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s="12" customFormat="1" x14ac:dyDescent="0.2">
      <c r="A71" s="13" t="s">
        <v>35</v>
      </c>
      <c r="B71" s="14">
        <v>10</v>
      </c>
      <c r="C71" s="14">
        <v>70</v>
      </c>
      <c r="D71" s="14" t="s">
        <v>15</v>
      </c>
      <c r="E71" s="14">
        <v>4344610</v>
      </c>
      <c r="F71" s="14">
        <v>4727760</v>
      </c>
      <c r="G71" s="14">
        <f t="shared" si="5"/>
        <v>-383150</v>
      </c>
      <c r="H71" s="14">
        <f t="shared" si="6"/>
        <v>4536185</v>
      </c>
      <c r="I71" s="15">
        <f t="shared" si="7"/>
        <v>-8.4465249984292973E-2</v>
      </c>
      <c r="J71" s="15">
        <f t="shared" si="8"/>
        <v>4.5361849999999997</v>
      </c>
      <c r="K71" s="14">
        <f t="shared" si="9"/>
        <v>-8.4465249984292967</v>
      </c>
      <c r="L71" s="16" t="s">
        <v>16</v>
      </c>
      <c r="M71" s="3"/>
      <c r="N71" s="46"/>
      <c r="O71" s="48">
        <v>-1.0671729453019685</v>
      </c>
      <c r="P71" s="48">
        <v>-10.324286635942034</v>
      </c>
      <c r="Q71" s="49">
        <v>23</v>
      </c>
      <c r="R71" s="6"/>
      <c r="S71" s="6"/>
      <c r="T71" s="6"/>
      <c r="U71" s="20">
        <v>4.3495949999999999</v>
      </c>
      <c r="V71" s="21">
        <v>9.4061631025417309</v>
      </c>
      <c r="W71" s="22"/>
      <c r="X71" s="23">
        <v>4.495355</v>
      </c>
      <c r="Y71" s="23">
        <v>-21.816519496235561</v>
      </c>
      <c r="Z71" s="24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s="12" customFormat="1" x14ac:dyDescent="0.2">
      <c r="A72" s="13" t="s">
        <v>35</v>
      </c>
      <c r="B72" s="14">
        <v>22</v>
      </c>
      <c r="C72" s="14">
        <v>71</v>
      </c>
      <c r="D72" s="14" t="s">
        <v>15</v>
      </c>
      <c r="E72" s="14">
        <v>4700210</v>
      </c>
      <c r="F72" s="14">
        <v>4853070</v>
      </c>
      <c r="G72" s="14">
        <f t="shared" si="5"/>
        <v>-152860</v>
      </c>
      <c r="H72" s="14">
        <f t="shared" si="6"/>
        <v>4776640</v>
      </c>
      <c r="I72" s="15">
        <f t="shared" si="7"/>
        <v>-3.2001574328398202E-2</v>
      </c>
      <c r="J72" s="15">
        <f t="shared" si="8"/>
        <v>4.7766399999999996</v>
      </c>
      <c r="K72" s="14">
        <f t="shared" si="9"/>
        <v>-3.2001574328398203</v>
      </c>
      <c r="L72" s="16" t="s">
        <v>16</v>
      </c>
      <c r="M72" s="3"/>
      <c r="N72" s="46"/>
      <c r="O72" s="48">
        <v>-0.37600803839543029</v>
      </c>
      <c r="P72" s="48">
        <v>-1.0637305743410324</v>
      </c>
      <c r="Q72" s="49">
        <v>24</v>
      </c>
      <c r="R72" s="6"/>
      <c r="S72" s="6"/>
      <c r="T72" s="6"/>
      <c r="U72" s="20">
        <v>4.4562949999999999</v>
      </c>
      <c r="V72" s="21">
        <v>-1.6554110533526167</v>
      </c>
      <c r="W72" s="22"/>
      <c r="X72" s="23">
        <v>4.5294999999999996</v>
      </c>
      <c r="Y72" s="23">
        <v>4.2918644441991383</v>
      </c>
      <c r="Z72" s="24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s="12" customFormat="1" x14ac:dyDescent="0.2">
      <c r="A73" s="52" t="s">
        <v>25</v>
      </c>
      <c r="B73" s="53">
        <v>23</v>
      </c>
      <c r="C73" s="37">
        <v>72</v>
      </c>
      <c r="D73" s="53" t="s">
        <v>15</v>
      </c>
      <c r="E73" s="53">
        <v>5097010</v>
      </c>
      <c r="F73" s="53">
        <v>4817900</v>
      </c>
      <c r="G73" s="53">
        <v>279110</v>
      </c>
      <c r="H73" s="53">
        <v>4957455</v>
      </c>
      <c r="I73" s="54">
        <v>5.6301065999999997E-2</v>
      </c>
      <c r="J73" s="38">
        <f t="shared" si="8"/>
        <v>4.9574549999999995</v>
      </c>
      <c r="K73" s="37">
        <f t="shared" si="9"/>
        <v>5.6301065999999995</v>
      </c>
      <c r="L73" s="39" t="s">
        <v>16</v>
      </c>
      <c r="M73" s="3"/>
      <c r="N73" s="46"/>
      <c r="O73" s="48">
        <v>-0.65785942663487273</v>
      </c>
      <c r="P73" s="48">
        <v>-5.4008105169516663</v>
      </c>
      <c r="Q73" s="49">
        <v>25</v>
      </c>
      <c r="R73" s="6"/>
      <c r="S73" s="6"/>
      <c r="T73" s="6"/>
      <c r="U73" s="20">
        <v>4.5361849999999997</v>
      </c>
      <c r="V73" s="21">
        <v>-8.4465249984292967</v>
      </c>
      <c r="W73" s="22"/>
      <c r="X73" s="23">
        <v>4.5638649999999998</v>
      </c>
      <c r="Y73" s="23">
        <v>-5.2711900987430607</v>
      </c>
      <c r="Z73" s="24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s="12" customFormat="1" x14ac:dyDescent="0.2">
      <c r="A74" s="55" t="s">
        <v>36</v>
      </c>
      <c r="B74" s="56">
        <v>16</v>
      </c>
      <c r="C74" s="56">
        <v>1</v>
      </c>
      <c r="D74" s="56" t="s">
        <v>15</v>
      </c>
      <c r="E74" s="56">
        <v>3060000</v>
      </c>
      <c r="F74" s="56">
        <v>3000000</v>
      </c>
      <c r="G74" s="56">
        <f>E74-F74</f>
        <v>60000</v>
      </c>
      <c r="H74" s="56">
        <f>(E74+F74)/2</f>
        <v>3030000</v>
      </c>
      <c r="I74" s="57">
        <f>G74/H74</f>
        <v>1.9801980198019802E-2</v>
      </c>
      <c r="J74" s="57">
        <f t="shared" si="8"/>
        <v>3.03</v>
      </c>
      <c r="K74" s="56">
        <f t="shared" si="9"/>
        <v>1.9801980198019802</v>
      </c>
      <c r="L74" s="58" t="s">
        <v>37</v>
      </c>
      <c r="M74" s="3"/>
      <c r="N74" s="46"/>
      <c r="O74" s="48">
        <v>-2.9689962890641928</v>
      </c>
      <c r="P74" s="48">
        <v>8.8839848498886766</v>
      </c>
      <c r="Q74" s="49">
        <v>26</v>
      </c>
      <c r="R74" s="6"/>
      <c r="S74" s="6"/>
      <c r="T74" s="6"/>
      <c r="U74" s="20">
        <v>4.7766399999999996</v>
      </c>
      <c r="V74" s="21">
        <v>-3.2001574328398203</v>
      </c>
      <c r="W74" s="22"/>
      <c r="X74" s="23">
        <v>4.5828749999999996</v>
      </c>
      <c r="Y74" s="23">
        <v>-3.0637972888197909</v>
      </c>
      <c r="Z74" s="24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s="66" customFormat="1" x14ac:dyDescent="0.2">
      <c r="A75" s="59" t="s">
        <v>38</v>
      </c>
      <c r="B75" s="60">
        <v>14</v>
      </c>
      <c r="C75" s="61">
        <v>2</v>
      </c>
      <c r="D75" s="60" t="s">
        <v>15</v>
      </c>
      <c r="E75" s="60">
        <v>3891590</v>
      </c>
      <c r="F75" s="60">
        <v>3656280</v>
      </c>
      <c r="G75" s="60">
        <v>235310</v>
      </c>
      <c r="H75" s="60">
        <v>3773935</v>
      </c>
      <c r="I75" s="62">
        <v>6.2351364999999999E-2</v>
      </c>
      <c r="J75" s="63">
        <f t="shared" si="8"/>
        <v>3.7739349999999998</v>
      </c>
      <c r="K75" s="61">
        <f t="shared" si="9"/>
        <v>6.2351365000000003</v>
      </c>
      <c r="L75" s="64" t="s">
        <v>37</v>
      </c>
      <c r="M75" s="65"/>
      <c r="N75" s="46"/>
      <c r="O75" s="48">
        <v>-0.83952338156985729</v>
      </c>
      <c r="P75" s="48">
        <v>-3.5472797821424477E-2</v>
      </c>
      <c r="Q75" s="49">
        <v>27</v>
      </c>
      <c r="R75" s="6"/>
      <c r="S75" s="6"/>
      <c r="T75" s="6"/>
      <c r="U75" s="20">
        <v>4.9574549999999995</v>
      </c>
      <c r="V75" s="21">
        <v>5.6301065999999995</v>
      </c>
      <c r="W75" s="22"/>
      <c r="X75" s="23"/>
      <c r="Y75" s="23"/>
      <c r="Z75" s="24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</row>
    <row r="76" spans="1:54" s="66" customFormat="1" x14ac:dyDescent="0.2">
      <c r="A76" s="67" t="s">
        <v>39</v>
      </c>
      <c r="B76" s="61">
        <v>2</v>
      </c>
      <c r="C76" s="61">
        <v>3</v>
      </c>
      <c r="D76" s="61" t="s">
        <v>15</v>
      </c>
      <c r="E76" s="61">
        <v>3910000</v>
      </c>
      <c r="F76" s="61">
        <v>3770000</v>
      </c>
      <c r="G76" s="61">
        <f>E76-F76</f>
        <v>140000</v>
      </c>
      <c r="H76" s="61">
        <f>(E76+F76)/2</f>
        <v>3840000</v>
      </c>
      <c r="I76" s="63">
        <f>G76/H76</f>
        <v>3.6458333333333336E-2</v>
      </c>
      <c r="J76" s="63">
        <f t="shared" si="8"/>
        <v>3.84</v>
      </c>
      <c r="K76" s="61">
        <f t="shared" si="9"/>
        <v>3.6458333333333335</v>
      </c>
      <c r="L76" s="64" t="s">
        <v>37</v>
      </c>
      <c r="M76" s="65"/>
      <c r="N76" s="46"/>
      <c r="O76" s="48">
        <v>-3.3142681810118759</v>
      </c>
      <c r="P76" s="48">
        <v>2.1890693796182288</v>
      </c>
      <c r="Q76" s="49">
        <v>28</v>
      </c>
      <c r="R76" s="68"/>
      <c r="S76" s="68"/>
      <c r="T76" s="68"/>
      <c r="U76" s="69">
        <v>3.03</v>
      </c>
      <c r="V76" s="70">
        <v>1.9801980198019802</v>
      </c>
      <c r="W76" s="71" t="s">
        <v>37</v>
      </c>
      <c r="X76" s="72">
        <v>2.6349999999999998</v>
      </c>
      <c r="Y76" s="72">
        <v>11.76470588235294</v>
      </c>
      <c r="Z76" s="73" t="s">
        <v>37</v>
      </c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</row>
    <row r="77" spans="1:54" s="66" customFormat="1" x14ac:dyDescent="0.2">
      <c r="A77" s="59" t="s">
        <v>38</v>
      </c>
      <c r="B77" s="60">
        <v>16</v>
      </c>
      <c r="C77" s="61">
        <v>4</v>
      </c>
      <c r="D77" s="60" t="s">
        <v>15</v>
      </c>
      <c r="E77" s="60">
        <v>4037590</v>
      </c>
      <c r="F77" s="60">
        <v>4125710</v>
      </c>
      <c r="G77" s="60">
        <v>-88120</v>
      </c>
      <c r="H77" s="60">
        <v>4081650</v>
      </c>
      <c r="I77" s="62">
        <v>-2.1589308000000001E-2</v>
      </c>
      <c r="J77" s="63">
        <f t="shared" si="8"/>
        <v>4.0816499999999998</v>
      </c>
      <c r="K77" s="61">
        <f t="shared" si="9"/>
        <v>-2.1589308000000003</v>
      </c>
      <c r="L77" s="64" t="s">
        <v>37</v>
      </c>
      <c r="M77" s="65"/>
      <c r="N77" s="46"/>
      <c r="O77" s="48">
        <v>-4.9277572984195581</v>
      </c>
      <c r="P77" s="48">
        <v>2.7907667383029753</v>
      </c>
      <c r="Q77" s="49">
        <v>29</v>
      </c>
      <c r="R77" s="68"/>
      <c r="S77" s="68"/>
      <c r="T77" s="68"/>
      <c r="U77" s="69">
        <v>3.7739349999999998</v>
      </c>
      <c r="V77" s="70">
        <v>6.2351365000000003</v>
      </c>
      <c r="W77" s="71"/>
      <c r="X77" s="72">
        <v>3.1999999999999997</v>
      </c>
      <c r="Y77" s="72">
        <v>1.25</v>
      </c>
      <c r="Z77" s="73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</row>
    <row r="78" spans="1:54" s="66" customFormat="1" x14ac:dyDescent="0.2">
      <c r="A78" s="67" t="s">
        <v>36</v>
      </c>
      <c r="B78" s="61">
        <v>7</v>
      </c>
      <c r="C78" s="61">
        <v>5</v>
      </c>
      <c r="D78" s="61" t="s">
        <v>15</v>
      </c>
      <c r="E78" s="61">
        <v>4180000</v>
      </c>
      <c r="F78" s="61">
        <v>4120000</v>
      </c>
      <c r="G78" s="61">
        <f>E78-F78</f>
        <v>60000</v>
      </c>
      <c r="H78" s="61">
        <f>(E78+F78)/2</f>
        <v>4150000</v>
      </c>
      <c r="I78" s="63">
        <f>G78/H78</f>
        <v>1.4457831325301205E-2</v>
      </c>
      <c r="J78" s="63">
        <f t="shared" si="8"/>
        <v>4.1499999999999995</v>
      </c>
      <c r="K78" s="61">
        <f t="shared" si="9"/>
        <v>1.4457831325301205</v>
      </c>
      <c r="L78" s="64" t="s">
        <v>37</v>
      </c>
      <c r="M78" s="65"/>
      <c r="N78" s="46"/>
      <c r="O78" s="48">
        <v>-1.2887749582559207</v>
      </c>
      <c r="P78" s="48">
        <v>-1.4882086892018587</v>
      </c>
      <c r="Q78" s="49">
        <v>30</v>
      </c>
      <c r="R78" s="68"/>
      <c r="S78" s="68"/>
      <c r="T78" s="68"/>
      <c r="U78" s="69">
        <v>3.84</v>
      </c>
      <c r="V78" s="70">
        <v>3.6458333333333335</v>
      </c>
      <c r="W78" s="71"/>
      <c r="X78" s="72">
        <v>3.2922750000000001</v>
      </c>
      <c r="Y78" s="72">
        <v>-1.0488188258878739</v>
      </c>
      <c r="Z78" s="73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</row>
    <row r="79" spans="1:54" s="66" customFormat="1" x14ac:dyDescent="0.2">
      <c r="A79" s="67" t="s">
        <v>36</v>
      </c>
      <c r="B79" s="61">
        <v>9</v>
      </c>
      <c r="C79" s="61">
        <v>6</v>
      </c>
      <c r="D79" s="61" t="s">
        <v>15</v>
      </c>
      <c r="E79" s="61">
        <v>4630000</v>
      </c>
      <c r="F79" s="61">
        <v>4510000</v>
      </c>
      <c r="G79" s="61">
        <f>E79-F79</f>
        <v>120000</v>
      </c>
      <c r="H79" s="61">
        <f>(E79+F79)/2</f>
        <v>4570000</v>
      </c>
      <c r="I79" s="63">
        <f>G79/H79</f>
        <v>2.6258205689277898E-2</v>
      </c>
      <c r="J79" s="63">
        <f t="shared" si="8"/>
        <v>4.5699999999999994</v>
      </c>
      <c r="K79" s="61">
        <f t="shared" si="9"/>
        <v>2.6258205689277898</v>
      </c>
      <c r="L79" s="64" t="s">
        <v>37</v>
      </c>
      <c r="M79" s="65"/>
      <c r="N79" s="46"/>
      <c r="O79" s="48">
        <v>-0.64370030641818077</v>
      </c>
      <c r="P79" s="48">
        <v>-2.0848375797277212</v>
      </c>
      <c r="Q79" s="49">
        <v>31</v>
      </c>
      <c r="R79" s="68"/>
      <c r="S79" s="68"/>
      <c r="T79" s="68"/>
      <c r="U79" s="69">
        <v>4.0816499999999998</v>
      </c>
      <c r="V79" s="70">
        <v>-2.1589308000000003</v>
      </c>
      <c r="W79" s="71"/>
      <c r="X79" s="72">
        <v>3.5147499999999998</v>
      </c>
      <c r="Y79" s="72">
        <v>-24.808023330251086</v>
      </c>
      <c r="Z79" s="73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</row>
    <row r="80" spans="1:54" s="66" customFormat="1" x14ac:dyDescent="0.2">
      <c r="A80" s="59" t="s">
        <v>38</v>
      </c>
      <c r="B80" s="60">
        <v>18</v>
      </c>
      <c r="C80" s="61">
        <v>7</v>
      </c>
      <c r="D80" s="60" t="s">
        <v>15</v>
      </c>
      <c r="E80" s="60">
        <v>4541070</v>
      </c>
      <c r="F80" s="60">
        <v>4704230</v>
      </c>
      <c r="G80" s="60">
        <v>-163160</v>
      </c>
      <c r="H80" s="60">
        <v>4622650</v>
      </c>
      <c r="I80" s="62">
        <v>-3.5295772000000003E-2</v>
      </c>
      <c r="J80" s="63">
        <f t="shared" si="8"/>
        <v>4.6226500000000001</v>
      </c>
      <c r="K80" s="61">
        <f t="shared" si="9"/>
        <v>-3.5295772000000003</v>
      </c>
      <c r="L80" s="64" t="s">
        <v>37</v>
      </c>
      <c r="M80" s="65"/>
      <c r="N80" s="46"/>
      <c r="O80" s="48">
        <v>9.4061631025417309</v>
      </c>
      <c r="P80" s="48">
        <v>-0.15798149432206382</v>
      </c>
      <c r="Q80" s="49">
        <v>32</v>
      </c>
      <c r="R80" s="68"/>
      <c r="S80" s="68"/>
      <c r="T80" s="68"/>
      <c r="U80" s="69">
        <v>4.1499999999999995</v>
      </c>
      <c r="V80" s="70">
        <v>1.4457831325301205</v>
      </c>
      <c r="W80" s="71"/>
      <c r="X80" s="72">
        <v>3.7243649999999997</v>
      </c>
      <c r="Y80" s="72">
        <v>8.6938310289136531</v>
      </c>
      <c r="Z80" s="73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</row>
    <row r="81" spans="1:54" s="66" customFormat="1" x14ac:dyDescent="0.2">
      <c r="A81" s="67" t="s">
        <v>36</v>
      </c>
      <c r="B81" s="61">
        <v>4</v>
      </c>
      <c r="C81" s="61">
        <v>8</v>
      </c>
      <c r="D81" s="61" t="s">
        <v>15</v>
      </c>
      <c r="E81" s="61">
        <v>4670000</v>
      </c>
      <c r="F81" s="61">
        <v>4780000</v>
      </c>
      <c r="G81" s="61">
        <f>E81-F81</f>
        <v>-110000</v>
      </c>
      <c r="H81" s="61">
        <f>(E81+F81)/2</f>
        <v>4725000</v>
      </c>
      <c r="I81" s="63">
        <f>G81/H81</f>
        <v>-2.328042328042328E-2</v>
      </c>
      <c r="J81" s="63">
        <f t="shared" si="8"/>
        <v>4.7249999999999996</v>
      </c>
      <c r="K81" s="61">
        <f t="shared" si="9"/>
        <v>-2.3280423280423279</v>
      </c>
      <c r="L81" s="64" t="s">
        <v>37</v>
      </c>
      <c r="M81" s="65"/>
      <c r="N81" s="46"/>
      <c r="O81" s="74">
        <v>-1.6554110533526167</v>
      </c>
      <c r="P81" s="74">
        <v>-12.899550038789759</v>
      </c>
      <c r="Q81" s="49">
        <v>33</v>
      </c>
      <c r="R81" s="68"/>
      <c r="S81" s="68"/>
      <c r="T81" s="68"/>
      <c r="U81" s="69">
        <v>4.5699999999999994</v>
      </c>
      <c r="V81" s="70">
        <v>2.6258205689277898</v>
      </c>
      <c r="W81" s="71"/>
      <c r="X81" s="72">
        <v>4.29</v>
      </c>
      <c r="Y81" s="72">
        <v>-3.263403263403263</v>
      </c>
      <c r="Z81" s="73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</row>
    <row r="82" spans="1:54" s="66" customFormat="1" x14ac:dyDescent="0.2">
      <c r="A82" s="67" t="s">
        <v>36</v>
      </c>
      <c r="B82" s="61">
        <v>2</v>
      </c>
      <c r="C82" s="61">
        <v>9</v>
      </c>
      <c r="D82" s="61" t="s">
        <v>15</v>
      </c>
      <c r="E82" s="61">
        <v>4750000</v>
      </c>
      <c r="F82" s="61">
        <v>4790000</v>
      </c>
      <c r="G82" s="61">
        <f>E82-F82</f>
        <v>-40000</v>
      </c>
      <c r="H82" s="61">
        <f>(E82+F82)/2</f>
        <v>4770000</v>
      </c>
      <c r="I82" s="63">
        <f>G82/H82</f>
        <v>-8.385744234800839E-3</v>
      </c>
      <c r="J82" s="63">
        <f t="shared" si="8"/>
        <v>4.7699999999999996</v>
      </c>
      <c r="K82" s="61">
        <f t="shared" si="9"/>
        <v>-0.83857442348008393</v>
      </c>
      <c r="L82" s="64" t="s">
        <v>37</v>
      </c>
      <c r="M82" s="65"/>
      <c r="N82" s="46"/>
      <c r="O82" s="74">
        <v>-8.4465249984292967</v>
      </c>
      <c r="P82" s="74">
        <v>-2.2709165293982512</v>
      </c>
      <c r="Q82" s="49">
        <v>34</v>
      </c>
      <c r="R82" s="68"/>
      <c r="S82" s="68"/>
      <c r="T82" s="68"/>
      <c r="U82" s="69">
        <v>4.6226500000000001</v>
      </c>
      <c r="V82" s="70">
        <v>-3.5295772000000003</v>
      </c>
      <c r="W82" s="71"/>
      <c r="X82" s="72">
        <v>4.4083499999999995</v>
      </c>
      <c r="Y82" s="72">
        <v>-0.46185080585706667</v>
      </c>
      <c r="Z82" s="73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</row>
    <row r="83" spans="1:54" s="66" customFormat="1" x14ac:dyDescent="0.2">
      <c r="A83" s="67" t="s">
        <v>36</v>
      </c>
      <c r="B83" s="61">
        <v>8</v>
      </c>
      <c r="C83" s="61">
        <v>10</v>
      </c>
      <c r="D83" s="61" t="s">
        <v>15</v>
      </c>
      <c r="E83" s="61">
        <v>4730000</v>
      </c>
      <c r="F83" s="61">
        <v>4940000</v>
      </c>
      <c r="G83" s="61">
        <f>E83-F83</f>
        <v>-210000</v>
      </c>
      <c r="H83" s="61">
        <f>(E83+F83)/2</f>
        <v>4835000</v>
      </c>
      <c r="I83" s="63">
        <f>G83/H83</f>
        <v>-4.3433298862461223E-2</v>
      </c>
      <c r="J83" s="63">
        <f t="shared" si="8"/>
        <v>4.835</v>
      </c>
      <c r="K83" s="61">
        <f t="shared" si="9"/>
        <v>-4.3433298862461225</v>
      </c>
      <c r="L83" s="64" t="s">
        <v>37</v>
      </c>
      <c r="M83" s="65"/>
      <c r="N83" s="46"/>
      <c r="O83" s="74">
        <v>-3.2001574328398203</v>
      </c>
      <c r="P83" s="74">
        <v>-8.9884088641362503</v>
      </c>
      <c r="Q83" s="49">
        <v>35</v>
      </c>
      <c r="R83" s="68"/>
      <c r="S83" s="68"/>
      <c r="T83" s="68"/>
      <c r="U83" s="69">
        <v>4.7249999999999996</v>
      </c>
      <c r="V83" s="70">
        <v>-2.3280423280423279</v>
      </c>
      <c r="W83" s="71"/>
      <c r="X83" s="72">
        <v>4.6949999999999994</v>
      </c>
      <c r="Y83" s="72">
        <v>2.3429179978700745</v>
      </c>
      <c r="Z83" s="73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</row>
    <row r="84" spans="1:54" s="66" customFormat="1" x14ac:dyDescent="0.2">
      <c r="A84" s="67" t="s">
        <v>36</v>
      </c>
      <c r="B84" s="61">
        <v>1</v>
      </c>
      <c r="C84" s="61">
        <v>11</v>
      </c>
      <c r="D84" s="61" t="s">
        <v>15</v>
      </c>
      <c r="E84" s="61">
        <v>4770000</v>
      </c>
      <c r="F84" s="61">
        <v>5040000</v>
      </c>
      <c r="G84" s="61">
        <f>E84-F84</f>
        <v>-270000</v>
      </c>
      <c r="H84" s="61">
        <f>(E84+F84)/2</f>
        <v>4905000</v>
      </c>
      <c r="I84" s="63">
        <f>G84/H84</f>
        <v>-5.5045871559633031E-2</v>
      </c>
      <c r="J84" s="63">
        <f t="shared" si="8"/>
        <v>4.9049999999999994</v>
      </c>
      <c r="K84" s="61">
        <f t="shared" si="9"/>
        <v>-5.5045871559633035</v>
      </c>
      <c r="L84" s="64" t="s">
        <v>37</v>
      </c>
      <c r="M84" s="65"/>
      <c r="N84" s="46"/>
      <c r="O84" s="74">
        <v>5.6301065999999995</v>
      </c>
      <c r="P84" s="74">
        <v>3.2002040414111317</v>
      </c>
      <c r="Q84" s="49">
        <v>36</v>
      </c>
      <c r="R84" s="68"/>
      <c r="S84" s="68"/>
      <c r="T84" s="68"/>
      <c r="U84" s="70">
        <v>4.7699999999999996</v>
      </c>
      <c r="V84" s="70">
        <v>-0.83857442348008393</v>
      </c>
      <c r="W84" s="71"/>
      <c r="X84" s="72">
        <v>4.76</v>
      </c>
      <c r="Y84" s="72">
        <v>2.9411764705882351</v>
      </c>
      <c r="Z84" s="73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</row>
    <row r="85" spans="1:54" s="66" customFormat="1" x14ac:dyDescent="0.2">
      <c r="A85" s="59" t="s">
        <v>38</v>
      </c>
      <c r="B85" s="60">
        <v>21</v>
      </c>
      <c r="C85" s="61">
        <v>12</v>
      </c>
      <c r="D85" s="60" t="s">
        <v>15</v>
      </c>
      <c r="E85" s="60">
        <v>5391200</v>
      </c>
      <c r="F85" s="60">
        <v>5200410</v>
      </c>
      <c r="G85" s="60">
        <v>190790</v>
      </c>
      <c r="H85" s="60">
        <v>5295805</v>
      </c>
      <c r="I85" s="62">
        <v>3.6026628999999998E-2</v>
      </c>
      <c r="J85" s="63">
        <f t="shared" si="8"/>
        <v>5.2958049999999997</v>
      </c>
      <c r="K85" s="61">
        <f t="shared" si="9"/>
        <v>3.6026628999999999</v>
      </c>
      <c r="L85" s="64" t="s">
        <v>37</v>
      </c>
      <c r="M85" s="65"/>
      <c r="N85" s="46"/>
      <c r="O85" s="74"/>
      <c r="P85" s="74">
        <v>-1.6572821867611749</v>
      </c>
      <c r="Q85" s="49">
        <v>37</v>
      </c>
      <c r="R85" s="68"/>
      <c r="S85" s="68"/>
      <c r="T85" s="68"/>
      <c r="U85" s="70">
        <v>4.835</v>
      </c>
      <c r="V85" s="70">
        <v>-4.3433298862461225</v>
      </c>
      <c r="W85" s="71"/>
      <c r="X85" s="72">
        <v>4.87</v>
      </c>
      <c r="Y85" s="72">
        <v>2.0533880903490758</v>
      </c>
      <c r="Z85" s="73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</row>
    <row r="86" spans="1:54" s="66" customFormat="1" x14ac:dyDescent="0.2">
      <c r="A86" s="67" t="s">
        <v>40</v>
      </c>
      <c r="B86" s="61">
        <v>29</v>
      </c>
      <c r="C86" s="61">
        <v>13</v>
      </c>
      <c r="D86" s="61" t="s">
        <v>15</v>
      </c>
      <c r="E86" s="61">
        <v>5417530</v>
      </c>
      <c r="F86" s="61">
        <v>5266150</v>
      </c>
      <c r="G86" s="61">
        <f>E86-F86</f>
        <v>151380</v>
      </c>
      <c r="H86" s="61">
        <f>(E86+F86)/2</f>
        <v>5341840</v>
      </c>
      <c r="I86" s="63">
        <f>G86/H86</f>
        <v>2.8338550012729696E-2</v>
      </c>
      <c r="J86" s="63">
        <f t="shared" si="8"/>
        <v>5.3418399999999995</v>
      </c>
      <c r="K86" s="61">
        <f t="shared" si="9"/>
        <v>2.8338550012729695</v>
      </c>
      <c r="L86" s="64" t="s">
        <v>37</v>
      </c>
      <c r="M86" s="65"/>
      <c r="N86" s="46"/>
      <c r="O86" s="74"/>
      <c r="P86" s="74">
        <v>-3.8060674000000003</v>
      </c>
      <c r="Q86" s="49">
        <v>38</v>
      </c>
      <c r="R86" s="68"/>
      <c r="S86" s="68"/>
      <c r="T86" s="68"/>
      <c r="U86" s="70">
        <v>4.9049999999999994</v>
      </c>
      <c r="V86" s="70">
        <v>-5.5045871559633035</v>
      </c>
      <c r="W86" s="71"/>
      <c r="X86" s="72">
        <v>4.9225699999999994</v>
      </c>
      <c r="Y86" s="72">
        <v>-2.1582222</v>
      </c>
      <c r="Z86" s="73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</row>
    <row r="87" spans="1:54" s="75" customFormat="1" x14ac:dyDescent="0.2">
      <c r="A87" s="67" t="s">
        <v>41</v>
      </c>
      <c r="B87" s="61">
        <v>8</v>
      </c>
      <c r="C87" s="61">
        <v>14</v>
      </c>
      <c r="D87" s="61" t="s">
        <v>15</v>
      </c>
      <c r="E87" s="61">
        <v>5828210</v>
      </c>
      <c r="F87" s="61">
        <v>5856290</v>
      </c>
      <c r="G87" s="61">
        <f>E87-F87</f>
        <v>-28080</v>
      </c>
      <c r="H87" s="61">
        <f>(E87+F87)/2</f>
        <v>5842250</v>
      </c>
      <c r="I87" s="63">
        <f>G87/H87</f>
        <v>-4.8063674098164236E-3</v>
      </c>
      <c r="J87" s="63">
        <f t="shared" si="8"/>
        <v>5.8422499999999999</v>
      </c>
      <c r="K87" s="61">
        <f t="shared" si="9"/>
        <v>-0.48063674098164239</v>
      </c>
      <c r="L87" s="64" t="s">
        <v>37</v>
      </c>
      <c r="M87" s="65"/>
      <c r="N87" s="46"/>
      <c r="O87" s="74"/>
      <c r="P87" s="74">
        <v>1.6858279712632016</v>
      </c>
      <c r="Q87" s="49">
        <v>39</v>
      </c>
      <c r="R87" s="68"/>
      <c r="S87" s="68"/>
      <c r="T87" s="68"/>
      <c r="U87" s="69">
        <v>5.2958049999999997</v>
      </c>
      <c r="V87" s="70">
        <v>3.6026628999999999</v>
      </c>
      <c r="W87" s="71"/>
      <c r="X87" s="72">
        <v>5.0773000000000001</v>
      </c>
      <c r="Y87" s="72">
        <v>-2.9133594627065564</v>
      </c>
      <c r="Z87" s="73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</row>
    <row r="88" spans="1:54" s="75" customFormat="1" x14ac:dyDescent="0.2">
      <c r="A88" s="67" t="s">
        <v>41</v>
      </c>
      <c r="B88" s="61">
        <v>5</v>
      </c>
      <c r="C88" s="61">
        <v>15</v>
      </c>
      <c r="D88" s="61" t="s">
        <v>15</v>
      </c>
      <c r="E88" s="61">
        <v>5871170</v>
      </c>
      <c r="F88" s="61">
        <v>5868210</v>
      </c>
      <c r="G88" s="61">
        <f>E88-F88</f>
        <v>2960</v>
      </c>
      <c r="H88" s="61">
        <f>(E88+F88)/2</f>
        <v>5869690</v>
      </c>
      <c r="I88" s="63">
        <f>G88/H88</f>
        <v>5.0428557555850476E-4</v>
      </c>
      <c r="J88" s="63">
        <f t="shared" si="8"/>
        <v>5.8696899999999994</v>
      </c>
      <c r="K88" s="61">
        <f t="shared" si="9"/>
        <v>5.0428557555850476E-2</v>
      </c>
      <c r="L88" s="64" t="s">
        <v>37</v>
      </c>
      <c r="M88" s="65"/>
      <c r="N88" s="46"/>
      <c r="O88" s="74"/>
      <c r="P88" s="74">
        <v>-21.816519496235561</v>
      </c>
      <c r="Q88" s="49">
        <v>40</v>
      </c>
      <c r="R88" s="65"/>
      <c r="S88" s="65"/>
      <c r="T88" s="68"/>
      <c r="U88" s="69">
        <v>5.3418399999999995</v>
      </c>
      <c r="V88" s="70">
        <v>2.8338550012729695</v>
      </c>
      <c r="W88" s="71"/>
      <c r="X88" s="72">
        <v>5.1569399999999996</v>
      </c>
      <c r="Y88" s="72">
        <v>-1.3690289202511565</v>
      </c>
      <c r="Z88" s="73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</row>
    <row r="89" spans="1:54" s="75" customFormat="1" x14ac:dyDescent="0.2">
      <c r="A89" s="67" t="s">
        <v>28</v>
      </c>
      <c r="B89" s="61">
        <v>10</v>
      </c>
      <c r="C89" s="61">
        <v>16</v>
      </c>
      <c r="D89" s="61" t="s">
        <v>15</v>
      </c>
      <c r="E89" s="61">
        <v>5794130</v>
      </c>
      <c r="F89" s="61">
        <v>5996960</v>
      </c>
      <c r="G89" s="61">
        <f>E89-F89</f>
        <v>-202830</v>
      </c>
      <c r="H89" s="61">
        <f>(E89+F89)/2</f>
        <v>5895545</v>
      </c>
      <c r="I89" s="63">
        <f>G89/H89</f>
        <v>-3.4403943994999617E-2</v>
      </c>
      <c r="J89" s="63">
        <f t="shared" si="8"/>
        <v>5.8955449999999994</v>
      </c>
      <c r="K89" s="61">
        <f t="shared" si="9"/>
        <v>-3.4403943994999615</v>
      </c>
      <c r="L89" s="64" t="s">
        <v>37</v>
      </c>
      <c r="M89" s="65"/>
      <c r="N89" s="74"/>
      <c r="O89" s="74"/>
      <c r="P89" s="74">
        <v>4.2918644441991383</v>
      </c>
      <c r="Q89" s="49">
        <v>41</v>
      </c>
      <c r="R89" s="68"/>
      <c r="S89" s="68"/>
      <c r="T89" s="68"/>
      <c r="U89" s="70">
        <v>5.8422499999999999</v>
      </c>
      <c r="V89" s="70">
        <v>-0.48063674098164239</v>
      </c>
      <c r="W89" s="71"/>
      <c r="X89" s="72">
        <v>5.3599999999999994</v>
      </c>
      <c r="Y89" s="72">
        <v>-8.2089552238805972</v>
      </c>
      <c r="Z89" s="73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</row>
    <row r="90" spans="1:54" s="75" customFormat="1" x14ac:dyDescent="0.2">
      <c r="A90" s="59" t="s">
        <v>38</v>
      </c>
      <c r="B90" s="60">
        <v>15</v>
      </c>
      <c r="C90" s="61">
        <v>17</v>
      </c>
      <c r="D90" s="60" t="s">
        <v>15</v>
      </c>
      <c r="E90" s="60">
        <v>5890860</v>
      </c>
      <c r="F90" s="60">
        <v>5912080</v>
      </c>
      <c r="G90" s="60">
        <v>-21220</v>
      </c>
      <c r="H90" s="60">
        <v>5901470</v>
      </c>
      <c r="I90" s="62">
        <v>-3.5957139999999999E-3</v>
      </c>
      <c r="J90" s="63">
        <f t="shared" si="8"/>
        <v>5.9014699999999998</v>
      </c>
      <c r="K90" s="61">
        <f t="shared" si="9"/>
        <v>-0.35957139999999999</v>
      </c>
      <c r="L90" s="64" t="s">
        <v>37</v>
      </c>
      <c r="M90" s="65"/>
      <c r="N90" s="74"/>
      <c r="O90" s="74"/>
      <c r="P90" s="74">
        <v>-5.2711900987430607</v>
      </c>
      <c r="Q90" s="49">
        <v>42</v>
      </c>
      <c r="R90" s="68"/>
      <c r="S90" s="68"/>
      <c r="T90" s="68"/>
      <c r="U90" s="70">
        <v>5.8696899999999994</v>
      </c>
      <c r="V90" s="70">
        <v>5.0428557555850476E-2</v>
      </c>
      <c r="W90" s="71"/>
      <c r="X90" s="72">
        <v>5.4529100000000001</v>
      </c>
      <c r="Y90" s="72">
        <v>-0.62902193507686721</v>
      </c>
      <c r="Z90" s="73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</row>
    <row r="91" spans="1:54" s="75" customFormat="1" x14ac:dyDescent="0.2">
      <c r="A91" s="67" t="s">
        <v>40</v>
      </c>
      <c r="B91" s="61">
        <v>27</v>
      </c>
      <c r="C91" s="61">
        <v>18</v>
      </c>
      <c r="D91" s="61" t="s">
        <v>15</v>
      </c>
      <c r="E91" s="61">
        <v>5879460</v>
      </c>
      <c r="F91" s="61">
        <v>5932350</v>
      </c>
      <c r="G91" s="61">
        <f>E91-F91</f>
        <v>-52890</v>
      </c>
      <c r="H91" s="61">
        <f>(E91+F91)/2</f>
        <v>5905905</v>
      </c>
      <c r="I91" s="63">
        <f>G91/H91</f>
        <v>-8.9554437465553544E-3</v>
      </c>
      <c r="J91" s="63">
        <f t="shared" si="8"/>
        <v>5.9059049999999997</v>
      </c>
      <c r="K91" s="61">
        <f t="shared" si="9"/>
        <v>-0.89554437465553549</v>
      </c>
      <c r="L91" s="64" t="s">
        <v>37</v>
      </c>
      <c r="M91" s="65"/>
      <c r="N91" s="76"/>
      <c r="O91" s="76"/>
      <c r="P91" s="76">
        <v>-3.0637972888197909</v>
      </c>
      <c r="Q91" s="49">
        <v>43</v>
      </c>
      <c r="R91" s="48">
        <f>VAR(O49:O91)</f>
        <v>32.731660715719386</v>
      </c>
      <c r="S91" s="48">
        <f>VAR(P49:P91)</f>
        <v>36.226783666348915</v>
      </c>
      <c r="T91" s="34" t="s">
        <v>31</v>
      </c>
      <c r="U91" s="70">
        <v>5.8955449999999994</v>
      </c>
      <c r="V91" s="70">
        <v>-3.4403943994999615</v>
      </c>
      <c r="W91" s="71"/>
      <c r="X91" s="72">
        <v>5.4691399999999994</v>
      </c>
      <c r="Y91" s="72">
        <v>-4.6402176576207594</v>
      </c>
      <c r="Z91" s="73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</row>
    <row r="92" spans="1:54" s="75" customFormat="1" x14ac:dyDescent="0.2">
      <c r="A92" s="67" t="s">
        <v>36</v>
      </c>
      <c r="B92" s="61">
        <v>11</v>
      </c>
      <c r="C92" s="61">
        <v>19</v>
      </c>
      <c r="D92" s="61" t="s">
        <v>15</v>
      </c>
      <c r="E92" s="61">
        <v>6050000</v>
      </c>
      <c r="F92" s="61">
        <v>6090000</v>
      </c>
      <c r="G92" s="61">
        <f>E92-F92</f>
        <v>-40000</v>
      </c>
      <c r="H92" s="61">
        <f>(E92+F92)/2</f>
        <v>6070000</v>
      </c>
      <c r="I92" s="63">
        <f>G92/H92</f>
        <v>-6.5897858319604614E-3</v>
      </c>
      <c r="J92" s="63">
        <f t="shared" si="8"/>
        <v>6.0699999999999994</v>
      </c>
      <c r="K92" s="61">
        <f t="shared" si="9"/>
        <v>-0.65897858319604619</v>
      </c>
      <c r="L92" s="64" t="s">
        <v>37</v>
      </c>
      <c r="M92" s="65"/>
      <c r="N92" s="77" t="s">
        <v>42</v>
      </c>
      <c r="O92" s="78">
        <v>1.9801980198019802</v>
      </c>
      <c r="P92" s="79">
        <v>11.76470588235294</v>
      </c>
      <c r="Q92" s="80">
        <v>1</v>
      </c>
      <c r="R92" s="34">
        <f>_xlfn.F.TEST(O49:O84,P49:P91)</f>
        <v>0.76339012830226805</v>
      </c>
      <c r="S92" s="34"/>
      <c r="T92" s="34" t="s">
        <v>34</v>
      </c>
      <c r="U92" s="70">
        <v>5.9014699999999998</v>
      </c>
      <c r="V92" s="70">
        <v>-0.35957139999999999</v>
      </c>
      <c r="W92" s="71"/>
      <c r="X92" s="72">
        <v>5.51173</v>
      </c>
      <c r="Y92" s="72">
        <v>-10.707345999999999</v>
      </c>
      <c r="Z92" s="73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</row>
    <row r="93" spans="1:54" s="75" customFormat="1" x14ac:dyDescent="0.2">
      <c r="A93" s="59" t="s">
        <v>38</v>
      </c>
      <c r="B93" s="60">
        <v>20</v>
      </c>
      <c r="C93" s="61">
        <v>20</v>
      </c>
      <c r="D93" s="60" t="s">
        <v>15</v>
      </c>
      <c r="E93" s="60">
        <v>6242050</v>
      </c>
      <c r="F93" s="60">
        <v>5920660</v>
      </c>
      <c r="G93" s="60">
        <v>321390</v>
      </c>
      <c r="H93" s="60">
        <v>6081355</v>
      </c>
      <c r="I93" s="62">
        <v>5.2848419000000001E-2</v>
      </c>
      <c r="J93" s="63">
        <f t="shared" si="8"/>
        <v>6.0813549999999994</v>
      </c>
      <c r="K93" s="61">
        <f t="shared" si="9"/>
        <v>5.2848419</v>
      </c>
      <c r="L93" s="64" t="s">
        <v>37</v>
      </c>
      <c r="M93" s="65"/>
      <c r="N93" s="77"/>
      <c r="O93" s="78">
        <v>6.2351365000000003</v>
      </c>
      <c r="P93" s="79">
        <v>1.25</v>
      </c>
      <c r="Q93" s="80">
        <v>2</v>
      </c>
      <c r="R93" s="34"/>
      <c r="S93" s="34"/>
      <c r="T93" s="65"/>
      <c r="U93" s="70">
        <v>5.9059049999999997</v>
      </c>
      <c r="V93" s="70">
        <v>-0.89554437465553549</v>
      </c>
      <c r="W93" s="71"/>
      <c r="X93" s="72">
        <v>5.967765</v>
      </c>
      <c r="Y93" s="72">
        <v>-9.6369410999999996</v>
      </c>
      <c r="Z93" s="73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</row>
    <row r="94" spans="1:54" s="75" customFormat="1" x14ac:dyDescent="0.2">
      <c r="A94" s="67" t="s">
        <v>36</v>
      </c>
      <c r="B94" s="61">
        <v>3</v>
      </c>
      <c r="C94" s="61">
        <v>21</v>
      </c>
      <c r="D94" s="61" t="s">
        <v>15</v>
      </c>
      <c r="E94" s="61">
        <v>6170000</v>
      </c>
      <c r="F94" s="61">
        <v>6290000</v>
      </c>
      <c r="G94" s="61">
        <f t="shared" ref="G94:G101" si="10">E94-F94</f>
        <v>-120000</v>
      </c>
      <c r="H94" s="61">
        <f t="shared" ref="H94:H101" si="11">(E94+F94)/2</f>
        <v>6230000</v>
      </c>
      <c r="I94" s="63">
        <f t="shared" ref="I94:I101" si="12">G94/H94</f>
        <v>-1.9261637239165328E-2</v>
      </c>
      <c r="J94" s="63">
        <f t="shared" si="8"/>
        <v>6.2299999999999995</v>
      </c>
      <c r="K94" s="61">
        <f t="shared" si="9"/>
        <v>-1.9261637239165328</v>
      </c>
      <c r="L94" s="64" t="s">
        <v>37</v>
      </c>
      <c r="M94" s="65"/>
      <c r="N94" s="77"/>
      <c r="O94" s="78">
        <v>3.6458333333333335</v>
      </c>
      <c r="P94" s="79">
        <v>-1.0488188258878739</v>
      </c>
      <c r="Q94" s="80">
        <v>3</v>
      </c>
      <c r="R94" s="34"/>
      <c r="S94" s="34"/>
      <c r="T94" s="68"/>
      <c r="U94" s="70">
        <v>6.0699999999999994</v>
      </c>
      <c r="V94" s="70">
        <v>-0.65897858319604619</v>
      </c>
      <c r="W94" s="71"/>
      <c r="X94" s="72">
        <v>6.0300199999999995</v>
      </c>
      <c r="Y94" s="72">
        <v>-1.0318373999999999</v>
      </c>
      <c r="Z94" s="73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</row>
    <row r="95" spans="1:54" s="75" customFormat="1" x14ac:dyDescent="0.2">
      <c r="A95" s="67" t="s">
        <v>28</v>
      </c>
      <c r="B95" s="61">
        <v>9</v>
      </c>
      <c r="C95" s="61">
        <v>22</v>
      </c>
      <c r="D95" s="61" t="s">
        <v>15</v>
      </c>
      <c r="E95" s="61">
        <v>6312980</v>
      </c>
      <c r="F95" s="61">
        <v>6225470</v>
      </c>
      <c r="G95" s="61">
        <f t="shared" si="10"/>
        <v>87510</v>
      </c>
      <c r="H95" s="61">
        <f t="shared" si="11"/>
        <v>6269225</v>
      </c>
      <c r="I95" s="63">
        <f t="shared" si="12"/>
        <v>1.3958663152144005E-2</v>
      </c>
      <c r="J95" s="63">
        <f t="shared" si="8"/>
        <v>6.2692249999999996</v>
      </c>
      <c r="K95" s="61">
        <f t="shared" si="9"/>
        <v>1.3958663152144006</v>
      </c>
      <c r="L95" s="64" t="s">
        <v>37</v>
      </c>
      <c r="M95" s="65"/>
      <c r="N95" s="77"/>
      <c r="O95" s="78">
        <v>-2.1589308000000003</v>
      </c>
      <c r="P95" s="79">
        <v>-24.808023330251086</v>
      </c>
      <c r="Q95" s="80">
        <v>4</v>
      </c>
      <c r="R95" s="34"/>
      <c r="S95" s="34"/>
      <c r="T95" s="68"/>
      <c r="U95" s="70">
        <v>6.0813549999999994</v>
      </c>
      <c r="V95" s="70">
        <v>5.2848419</v>
      </c>
      <c r="W95" s="71"/>
      <c r="X95" s="72">
        <v>6.0949999999999998</v>
      </c>
      <c r="Y95" s="72">
        <v>3.7735849056603774</v>
      </c>
      <c r="Z95" s="73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</row>
    <row r="96" spans="1:54" s="75" customFormat="1" x14ac:dyDescent="0.2">
      <c r="A96" s="67" t="s">
        <v>41</v>
      </c>
      <c r="B96" s="61">
        <v>6</v>
      </c>
      <c r="C96" s="61">
        <v>23</v>
      </c>
      <c r="D96" s="61" t="s">
        <v>15</v>
      </c>
      <c r="E96" s="61">
        <v>6251560</v>
      </c>
      <c r="F96" s="61">
        <v>6312700</v>
      </c>
      <c r="G96" s="61">
        <f t="shared" si="10"/>
        <v>-61140</v>
      </c>
      <c r="H96" s="61">
        <f t="shared" si="11"/>
        <v>6282130</v>
      </c>
      <c r="I96" s="63">
        <f t="shared" si="12"/>
        <v>-9.7323678433906963E-3</v>
      </c>
      <c r="J96" s="63">
        <f t="shared" si="8"/>
        <v>6.2821299999999995</v>
      </c>
      <c r="K96" s="61">
        <f t="shared" si="9"/>
        <v>-0.97323678433906968</v>
      </c>
      <c r="L96" s="64" t="s">
        <v>37</v>
      </c>
      <c r="M96" s="65"/>
      <c r="N96" s="77"/>
      <c r="O96" s="78">
        <v>1.4457831325301205</v>
      </c>
      <c r="P96" s="79">
        <v>8.6938310289136531</v>
      </c>
      <c r="Q96" s="80">
        <v>5</v>
      </c>
      <c r="R96" s="34"/>
      <c r="S96" s="34"/>
      <c r="T96" s="68"/>
      <c r="U96" s="70">
        <v>6.2299999999999995</v>
      </c>
      <c r="V96" s="70">
        <v>-1.9261637239165328</v>
      </c>
      <c r="W96" s="71"/>
      <c r="X96" s="72">
        <v>6.1334299999999997</v>
      </c>
      <c r="Y96" s="72">
        <v>-8.2149792000000001</v>
      </c>
      <c r="Z96" s="73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</row>
    <row r="97" spans="1:54" s="75" customFormat="1" x14ac:dyDescent="0.2">
      <c r="A97" s="67" t="s">
        <v>40</v>
      </c>
      <c r="B97" s="61">
        <v>26</v>
      </c>
      <c r="C97" s="61">
        <v>24</v>
      </c>
      <c r="D97" s="61" t="s">
        <v>15</v>
      </c>
      <c r="E97" s="61">
        <v>6233490</v>
      </c>
      <c r="F97" s="61">
        <v>6336340</v>
      </c>
      <c r="G97" s="61">
        <f t="shared" si="10"/>
        <v>-102850</v>
      </c>
      <c r="H97" s="61">
        <f t="shared" si="11"/>
        <v>6284915</v>
      </c>
      <c r="I97" s="63">
        <f t="shared" si="12"/>
        <v>-1.6364580905231019E-2</v>
      </c>
      <c r="J97" s="63">
        <f t="shared" si="8"/>
        <v>6.2849149999999998</v>
      </c>
      <c r="K97" s="61">
        <f t="shared" si="9"/>
        <v>-1.6364580905231019</v>
      </c>
      <c r="L97" s="64" t="s">
        <v>37</v>
      </c>
      <c r="M97" s="65"/>
      <c r="N97" s="77"/>
      <c r="O97" s="80">
        <v>2.6258205689277898</v>
      </c>
      <c r="P97" s="79">
        <v>-3.263403263403263</v>
      </c>
      <c r="Q97" s="80">
        <v>6</v>
      </c>
      <c r="R97" s="34"/>
      <c r="S97" s="34"/>
      <c r="T97" s="68"/>
      <c r="U97" s="70">
        <v>6.2692249999999996</v>
      </c>
      <c r="V97" s="70">
        <v>1.3958663152144006</v>
      </c>
      <c r="W97" s="71"/>
      <c r="X97" s="72">
        <v>6.27</v>
      </c>
      <c r="Y97" s="72">
        <v>2.2328548644338118</v>
      </c>
      <c r="Z97" s="73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</row>
    <row r="98" spans="1:54" s="75" customFormat="1" x14ac:dyDescent="0.2">
      <c r="A98" s="67" t="s">
        <v>40</v>
      </c>
      <c r="B98" s="61">
        <v>22</v>
      </c>
      <c r="C98" s="61">
        <v>25</v>
      </c>
      <c r="D98" s="61" t="s">
        <v>15</v>
      </c>
      <c r="E98" s="61">
        <v>6407560</v>
      </c>
      <c r="F98" s="61">
        <v>6259520</v>
      </c>
      <c r="G98" s="61">
        <f t="shared" si="10"/>
        <v>148040</v>
      </c>
      <c r="H98" s="61">
        <f t="shared" si="11"/>
        <v>6333540</v>
      </c>
      <c r="I98" s="63">
        <f t="shared" si="12"/>
        <v>2.3373974112423701E-2</v>
      </c>
      <c r="J98" s="63">
        <f t="shared" si="8"/>
        <v>6.3335399999999993</v>
      </c>
      <c r="K98" s="61">
        <f t="shared" si="9"/>
        <v>2.3373974112423701</v>
      </c>
      <c r="L98" s="64" t="s">
        <v>37</v>
      </c>
      <c r="M98" s="65"/>
      <c r="N98" s="77"/>
      <c r="O98" s="80">
        <v>-3.5295772000000003</v>
      </c>
      <c r="P98" s="80">
        <v>-0.46185080585706667</v>
      </c>
      <c r="Q98" s="80">
        <v>7</v>
      </c>
      <c r="R98" s="34"/>
      <c r="S98" s="34"/>
      <c r="T98" s="68"/>
      <c r="U98" s="70">
        <v>6.2821299999999995</v>
      </c>
      <c r="V98" s="70">
        <v>-0.97323678433906968</v>
      </c>
      <c r="W98" s="71"/>
      <c r="X98" s="72">
        <v>6.5249999999999995</v>
      </c>
      <c r="Y98" s="72">
        <v>-0.15325670498084293</v>
      </c>
      <c r="Z98" s="73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</row>
    <row r="99" spans="1:54" s="75" customFormat="1" x14ac:dyDescent="0.2">
      <c r="A99" s="67" t="s">
        <v>40</v>
      </c>
      <c r="B99" s="61">
        <v>25</v>
      </c>
      <c r="C99" s="61">
        <v>26</v>
      </c>
      <c r="D99" s="61" t="s">
        <v>15</v>
      </c>
      <c r="E99" s="61">
        <v>6257430</v>
      </c>
      <c r="F99" s="61">
        <v>6498750</v>
      </c>
      <c r="G99" s="61">
        <f t="shared" si="10"/>
        <v>-241320</v>
      </c>
      <c r="H99" s="61">
        <f t="shared" si="11"/>
        <v>6378090</v>
      </c>
      <c r="I99" s="63">
        <f t="shared" si="12"/>
        <v>-3.7835778422693943E-2</v>
      </c>
      <c r="J99" s="63">
        <f t="shared" si="8"/>
        <v>6.3780899999999994</v>
      </c>
      <c r="K99" s="61">
        <f t="shared" si="9"/>
        <v>-3.7835778422693944</v>
      </c>
      <c r="L99" s="64" t="s">
        <v>37</v>
      </c>
      <c r="M99" s="65"/>
      <c r="N99" s="77"/>
      <c r="O99" s="80">
        <v>-2.3280423280423279</v>
      </c>
      <c r="P99" s="80">
        <v>2.3429179978700745</v>
      </c>
      <c r="Q99" s="80">
        <v>8</v>
      </c>
      <c r="R99" s="34"/>
      <c r="S99" s="34"/>
      <c r="T99" s="68"/>
      <c r="U99" s="70">
        <v>6.2849149999999998</v>
      </c>
      <c r="V99" s="70">
        <v>-1.6364580905231019</v>
      </c>
      <c r="W99" s="71"/>
      <c r="X99" s="72">
        <v>6.7847649999999993</v>
      </c>
      <c r="Y99" s="72">
        <v>0.53959127545316599</v>
      </c>
      <c r="Z99" s="73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</row>
    <row r="100" spans="1:54" s="75" customFormat="1" x14ac:dyDescent="0.2">
      <c r="A100" s="67" t="s">
        <v>40</v>
      </c>
      <c r="B100" s="61">
        <v>28</v>
      </c>
      <c r="C100" s="61">
        <v>27</v>
      </c>
      <c r="D100" s="61" t="s">
        <v>15</v>
      </c>
      <c r="E100" s="61">
        <v>6416310</v>
      </c>
      <c r="F100" s="61">
        <v>6393250</v>
      </c>
      <c r="G100" s="61">
        <f t="shared" si="10"/>
        <v>23060</v>
      </c>
      <c r="H100" s="61">
        <f t="shared" si="11"/>
        <v>6404780</v>
      </c>
      <c r="I100" s="63">
        <f t="shared" si="12"/>
        <v>3.6004359244189497E-3</v>
      </c>
      <c r="J100" s="63">
        <f t="shared" si="8"/>
        <v>6.4047799999999997</v>
      </c>
      <c r="K100" s="61">
        <f t="shared" si="9"/>
        <v>0.36004359244189499</v>
      </c>
      <c r="L100" s="64" t="s">
        <v>37</v>
      </c>
      <c r="M100" s="65"/>
      <c r="N100" s="77"/>
      <c r="O100" s="80">
        <v>-0.83857442348008393</v>
      </c>
      <c r="P100" s="80">
        <v>2.9411764705882351</v>
      </c>
      <c r="Q100" s="80">
        <v>9</v>
      </c>
      <c r="R100" s="34"/>
      <c r="S100" s="34"/>
      <c r="T100" s="68"/>
      <c r="U100" s="70">
        <v>6.3335399999999993</v>
      </c>
      <c r="V100" s="70">
        <v>2.3373974112423701</v>
      </c>
      <c r="W100" s="71"/>
      <c r="X100" s="72">
        <v>6.9051899999999993</v>
      </c>
      <c r="Y100" s="72">
        <v>-2.7211416340462753</v>
      </c>
      <c r="Z100" s="73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</row>
    <row r="101" spans="1:54" s="75" customFormat="1" x14ac:dyDescent="0.2">
      <c r="A101" s="67" t="s">
        <v>36</v>
      </c>
      <c r="B101" s="61">
        <v>10</v>
      </c>
      <c r="C101" s="61">
        <v>28</v>
      </c>
      <c r="D101" s="61" t="s">
        <v>15</v>
      </c>
      <c r="E101" s="61">
        <v>6460000</v>
      </c>
      <c r="F101" s="61">
        <v>6560000</v>
      </c>
      <c r="G101" s="61">
        <f t="shared" si="10"/>
        <v>-100000</v>
      </c>
      <c r="H101" s="61">
        <f t="shared" si="11"/>
        <v>6510000</v>
      </c>
      <c r="I101" s="63">
        <f t="shared" si="12"/>
        <v>-1.5360983102918587E-2</v>
      </c>
      <c r="J101" s="63">
        <f t="shared" si="8"/>
        <v>6.51</v>
      </c>
      <c r="K101" s="61">
        <f t="shared" si="9"/>
        <v>-1.5360983102918586</v>
      </c>
      <c r="L101" s="64" t="s">
        <v>37</v>
      </c>
      <c r="M101" s="65"/>
      <c r="N101" s="77"/>
      <c r="O101" s="80">
        <v>-4.3433298862461225</v>
      </c>
      <c r="P101" s="80">
        <v>2.0533880903490758</v>
      </c>
      <c r="Q101" s="80">
        <v>10</v>
      </c>
      <c r="R101" s="34"/>
      <c r="S101" s="34"/>
      <c r="T101" s="68"/>
      <c r="U101" s="70">
        <v>6.3780899999999994</v>
      </c>
      <c r="V101" s="70">
        <v>-3.7835778422693944</v>
      </c>
      <c r="W101" s="71"/>
      <c r="X101" s="72">
        <v>6.9152499999999995</v>
      </c>
      <c r="Y101" s="72">
        <v>1.4212068</v>
      </c>
      <c r="Z101" s="73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</row>
    <row r="102" spans="1:54" s="75" customFormat="1" x14ac:dyDescent="0.2">
      <c r="A102" s="59" t="s">
        <v>38</v>
      </c>
      <c r="B102" s="60">
        <v>19</v>
      </c>
      <c r="C102" s="61">
        <v>29</v>
      </c>
      <c r="D102" s="60" t="s">
        <v>15</v>
      </c>
      <c r="E102" s="60">
        <v>6700930</v>
      </c>
      <c r="F102" s="60">
        <v>6593030</v>
      </c>
      <c r="G102" s="60">
        <v>107900</v>
      </c>
      <c r="H102" s="60">
        <v>6646980</v>
      </c>
      <c r="I102" s="62">
        <v>1.6232936E-2</v>
      </c>
      <c r="J102" s="63">
        <f t="shared" si="8"/>
        <v>6.6469800000000001</v>
      </c>
      <c r="K102" s="61">
        <f t="shared" si="9"/>
        <v>1.6232936</v>
      </c>
      <c r="L102" s="64" t="s">
        <v>37</v>
      </c>
      <c r="M102" s="65"/>
      <c r="N102" s="77"/>
      <c r="O102" s="80">
        <v>-5.5045871559633035</v>
      </c>
      <c r="P102" s="80">
        <v>-2.1582222</v>
      </c>
      <c r="Q102" s="80">
        <v>11</v>
      </c>
      <c r="R102" s="34"/>
      <c r="S102" s="34"/>
      <c r="T102" s="68"/>
      <c r="U102" s="70">
        <v>6.4047799999999997</v>
      </c>
      <c r="V102" s="70">
        <v>0.36004359244189499</v>
      </c>
      <c r="W102" s="71"/>
      <c r="X102" s="72">
        <v>7.3321099999999992</v>
      </c>
      <c r="Y102" s="72">
        <v>-4.1259610125870996</v>
      </c>
      <c r="Z102" s="73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</row>
    <row r="103" spans="1:54" s="81" customFormat="1" x14ac:dyDescent="0.2">
      <c r="A103" s="67" t="s">
        <v>41</v>
      </c>
      <c r="B103" s="61">
        <v>7</v>
      </c>
      <c r="C103" s="61">
        <v>30</v>
      </c>
      <c r="D103" s="61" t="s">
        <v>15</v>
      </c>
      <c r="E103" s="61">
        <v>7078660</v>
      </c>
      <c r="F103" s="61">
        <v>6672680</v>
      </c>
      <c r="G103" s="61">
        <f t="shared" ref="G103:G132" si="13">E103-F103</f>
        <v>405980</v>
      </c>
      <c r="H103" s="61">
        <f t="shared" ref="H103:H132" si="14">(E103+F103)/2</f>
        <v>6875670</v>
      </c>
      <c r="I103" s="63">
        <f t="shared" ref="I103:I132" si="15">G103/H103</f>
        <v>5.9045882074037874E-2</v>
      </c>
      <c r="J103" s="63">
        <f t="shared" si="8"/>
        <v>6.8756699999999995</v>
      </c>
      <c r="K103" s="61">
        <f t="shared" si="9"/>
        <v>5.904588207403787</v>
      </c>
      <c r="L103" s="64" t="s">
        <v>37</v>
      </c>
      <c r="M103" s="65"/>
      <c r="N103" s="77"/>
      <c r="O103" s="80">
        <v>3.6026628999999999</v>
      </c>
      <c r="P103" s="80">
        <v>-2.9133594627065564</v>
      </c>
      <c r="Q103" s="80">
        <v>12</v>
      </c>
      <c r="R103" s="6"/>
      <c r="S103" s="6"/>
      <c r="T103" s="68"/>
      <c r="U103" s="70">
        <v>6.51</v>
      </c>
      <c r="V103" s="70">
        <v>-1.5360983102918586</v>
      </c>
      <c r="W103" s="71"/>
      <c r="X103" s="72">
        <v>7.3732049999999996</v>
      </c>
      <c r="Y103" s="72">
        <v>3.0753248000000002</v>
      </c>
      <c r="Z103" s="73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</row>
    <row r="104" spans="1:54" s="81" customFormat="1" x14ac:dyDescent="0.2">
      <c r="A104" s="67" t="s">
        <v>28</v>
      </c>
      <c r="B104" s="61">
        <v>13</v>
      </c>
      <c r="C104" s="61">
        <v>31</v>
      </c>
      <c r="D104" s="61" t="s">
        <v>15</v>
      </c>
      <c r="E104" s="61">
        <v>7465430</v>
      </c>
      <c r="F104" s="61">
        <v>7444780</v>
      </c>
      <c r="G104" s="61">
        <f t="shared" si="13"/>
        <v>20650</v>
      </c>
      <c r="H104" s="61">
        <f t="shared" si="14"/>
        <v>7455105</v>
      </c>
      <c r="I104" s="63">
        <f t="shared" si="15"/>
        <v>2.769914038769407E-3</v>
      </c>
      <c r="J104" s="63">
        <f t="shared" si="8"/>
        <v>7.4551049999999996</v>
      </c>
      <c r="K104" s="61">
        <f t="shared" si="9"/>
        <v>0.27699140387694071</v>
      </c>
      <c r="L104" s="64" t="s">
        <v>37</v>
      </c>
      <c r="M104" s="65"/>
      <c r="N104" s="77"/>
      <c r="O104" s="80">
        <v>2.8338550012729695</v>
      </c>
      <c r="P104" s="80">
        <v>-1.3690289202511565</v>
      </c>
      <c r="Q104" s="80">
        <v>13</v>
      </c>
      <c r="R104" s="6"/>
      <c r="S104" s="6"/>
      <c r="T104" s="68"/>
      <c r="U104" s="70">
        <v>6.6469800000000001</v>
      </c>
      <c r="V104" s="70">
        <v>1.6232936</v>
      </c>
      <c r="W104" s="71"/>
      <c r="X104" s="72">
        <v>7.5811449999999994</v>
      </c>
      <c r="Y104" s="72">
        <v>-3.0740739000000001</v>
      </c>
      <c r="Z104" s="73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</row>
    <row r="105" spans="1:54" s="81" customFormat="1" x14ac:dyDescent="0.2">
      <c r="A105" s="67" t="s">
        <v>40</v>
      </c>
      <c r="B105" s="61">
        <v>24</v>
      </c>
      <c r="C105" s="61">
        <v>32</v>
      </c>
      <c r="D105" s="61" t="s">
        <v>15</v>
      </c>
      <c r="E105" s="61">
        <v>7500920</v>
      </c>
      <c r="F105" s="61">
        <v>7430720</v>
      </c>
      <c r="G105" s="61">
        <f t="shared" si="13"/>
        <v>70200</v>
      </c>
      <c r="H105" s="61">
        <f t="shared" si="14"/>
        <v>7465820</v>
      </c>
      <c r="I105" s="63">
        <f t="shared" si="15"/>
        <v>9.4028519305314091E-3</v>
      </c>
      <c r="J105" s="63">
        <f t="shared" si="8"/>
        <v>7.4658199999999999</v>
      </c>
      <c r="K105" s="61">
        <f t="shared" si="9"/>
        <v>0.94028519305314096</v>
      </c>
      <c r="L105" s="64" t="s">
        <v>37</v>
      </c>
      <c r="M105" s="65"/>
      <c r="N105" s="77"/>
      <c r="O105" s="80">
        <v>-0.48063674098164239</v>
      </c>
      <c r="P105" s="80">
        <v>-8.2089552238805972</v>
      </c>
      <c r="Q105" s="80">
        <v>14</v>
      </c>
      <c r="R105" s="6"/>
      <c r="S105" s="6"/>
      <c r="T105" s="68"/>
      <c r="U105" s="70">
        <v>6.8756699999999995</v>
      </c>
      <c r="V105" s="70">
        <v>5.904588207403787</v>
      </c>
      <c r="W105" s="71"/>
      <c r="X105" s="72">
        <v>7.8824749999999995</v>
      </c>
      <c r="Y105" s="72">
        <v>-0.81357695393895946</v>
      </c>
      <c r="Z105" s="73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</row>
    <row r="106" spans="1:54" s="75" customFormat="1" x14ac:dyDescent="0.2">
      <c r="A106" s="67" t="s">
        <v>41</v>
      </c>
      <c r="B106" s="61">
        <v>2</v>
      </c>
      <c r="C106" s="61">
        <v>33</v>
      </c>
      <c r="D106" s="61" t="s">
        <v>15</v>
      </c>
      <c r="E106" s="61">
        <v>7886400</v>
      </c>
      <c r="F106" s="61">
        <v>8100600</v>
      </c>
      <c r="G106" s="61">
        <f t="shared" si="13"/>
        <v>-214200</v>
      </c>
      <c r="H106" s="61">
        <f t="shared" si="14"/>
        <v>7993500</v>
      </c>
      <c r="I106" s="63">
        <f t="shared" si="15"/>
        <v>-2.6796772377556764E-2</v>
      </c>
      <c r="J106" s="63">
        <f t="shared" si="8"/>
        <v>7.9935</v>
      </c>
      <c r="K106" s="61">
        <f t="shared" si="9"/>
        <v>-2.6796772377556763</v>
      </c>
      <c r="L106" s="64" t="s">
        <v>37</v>
      </c>
      <c r="M106" s="65"/>
      <c r="N106" s="77"/>
      <c r="O106" s="80">
        <v>5.0428557555850476E-2</v>
      </c>
      <c r="P106" s="80">
        <v>-0.62902193507686721</v>
      </c>
      <c r="Q106" s="80">
        <v>15</v>
      </c>
      <c r="R106" s="6"/>
      <c r="S106" s="6"/>
      <c r="T106" s="68"/>
      <c r="U106" s="70">
        <v>7.4551049999999996</v>
      </c>
      <c r="V106" s="70">
        <v>0.27699140387694071</v>
      </c>
      <c r="W106" s="71"/>
      <c r="X106" s="72">
        <v>7.9549449999999995</v>
      </c>
      <c r="Y106" s="72">
        <v>4.3694833842345862</v>
      </c>
      <c r="Z106" s="73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</row>
    <row r="107" spans="1:54" s="83" customFormat="1" x14ac:dyDescent="0.2">
      <c r="A107" s="67" t="s">
        <v>41</v>
      </c>
      <c r="B107" s="61">
        <v>4</v>
      </c>
      <c r="C107" s="61">
        <v>34</v>
      </c>
      <c r="D107" s="61" t="s">
        <v>15</v>
      </c>
      <c r="E107" s="61">
        <v>8497530</v>
      </c>
      <c r="F107" s="61">
        <v>8499170</v>
      </c>
      <c r="G107" s="61">
        <f t="shared" si="13"/>
        <v>-1640</v>
      </c>
      <c r="H107" s="61">
        <f t="shared" si="14"/>
        <v>8498350</v>
      </c>
      <c r="I107" s="63">
        <f t="shared" si="15"/>
        <v>-1.9297863702954102E-4</v>
      </c>
      <c r="J107" s="63">
        <f t="shared" si="8"/>
        <v>8.4983500000000003</v>
      </c>
      <c r="K107" s="61">
        <f t="shared" si="9"/>
        <v>-1.9297863702954103E-2</v>
      </c>
      <c r="L107" s="64" t="s">
        <v>37</v>
      </c>
      <c r="M107" s="82"/>
      <c r="N107" s="77"/>
      <c r="O107" s="80">
        <v>-3.4403943994999615</v>
      </c>
      <c r="P107" s="80">
        <v>-4.6402176576207594</v>
      </c>
      <c r="Q107" s="80">
        <v>16</v>
      </c>
      <c r="R107" s="6"/>
      <c r="S107" s="6"/>
      <c r="T107" s="65"/>
      <c r="U107" s="70">
        <v>7.4658199999999999</v>
      </c>
      <c r="V107" s="70">
        <v>0.94028519305314096</v>
      </c>
      <c r="W107" s="71"/>
      <c r="X107" s="72">
        <v>8.2174700000000005</v>
      </c>
      <c r="Y107" s="72">
        <v>-1.2415013000000001</v>
      </c>
      <c r="Z107" s="73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</row>
    <row r="108" spans="1:54" s="83" customFormat="1" x14ac:dyDescent="0.2">
      <c r="A108" s="84" t="s">
        <v>40</v>
      </c>
      <c r="B108" s="85">
        <v>23</v>
      </c>
      <c r="C108" s="85">
        <v>35</v>
      </c>
      <c r="D108" s="85" t="s">
        <v>15</v>
      </c>
      <c r="E108" s="85">
        <v>8642990</v>
      </c>
      <c r="F108" s="85">
        <v>8482410</v>
      </c>
      <c r="G108" s="85">
        <f t="shared" si="13"/>
        <v>160580</v>
      </c>
      <c r="H108" s="85">
        <f t="shared" si="14"/>
        <v>8562700</v>
      </c>
      <c r="I108" s="86">
        <f t="shared" si="15"/>
        <v>1.8753430576804047E-2</v>
      </c>
      <c r="J108" s="86">
        <f t="shared" si="8"/>
        <v>8.5626999999999995</v>
      </c>
      <c r="K108" s="85">
        <f t="shared" si="9"/>
        <v>1.8753430576804047</v>
      </c>
      <c r="L108" s="87" t="s">
        <v>37</v>
      </c>
      <c r="M108" s="88"/>
      <c r="N108" s="77"/>
      <c r="O108" s="79">
        <v>-0.35957139999999999</v>
      </c>
      <c r="P108" s="79">
        <v>-10.707345999999999</v>
      </c>
      <c r="Q108" s="80">
        <v>17</v>
      </c>
      <c r="R108" s="6"/>
      <c r="S108" s="6"/>
      <c r="T108" s="82"/>
      <c r="U108" s="70">
        <v>7.9935</v>
      </c>
      <c r="V108" s="70">
        <v>-2.6796772377556763</v>
      </c>
      <c r="W108" s="71"/>
      <c r="X108" s="72">
        <v>8.2258700000000005</v>
      </c>
      <c r="Y108" s="72">
        <v>4.7314144278963806</v>
      </c>
      <c r="Z108" s="73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</row>
    <row r="109" spans="1:54" s="83" customFormat="1" x14ac:dyDescent="0.2">
      <c r="A109" s="89" t="s">
        <v>21</v>
      </c>
      <c r="B109" s="90">
        <v>3</v>
      </c>
      <c r="C109" s="90">
        <v>1</v>
      </c>
      <c r="D109" s="90" t="s">
        <v>43</v>
      </c>
      <c r="E109" s="90">
        <v>483972</v>
      </c>
      <c r="F109" s="90">
        <v>420069</v>
      </c>
      <c r="G109" s="90">
        <f t="shared" si="13"/>
        <v>63903</v>
      </c>
      <c r="H109" s="90">
        <f t="shared" si="14"/>
        <v>452020.5</v>
      </c>
      <c r="I109" s="91">
        <f t="shared" si="15"/>
        <v>0.14137190680511172</v>
      </c>
      <c r="J109" s="91">
        <f t="shared" si="8"/>
        <v>0.45202049999999999</v>
      </c>
      <c r="K109" s="90">
        <f t="shared" si="9"/>
        <v>14.137190680511171</v>
      </c>
      <c r="L109" s="92" t="s">
        <v>16</v>
      </c>
      <c r="M109" s="82"/>
      <c r="N109" s="77"/>
      <c r="O109" s="79">
        <v>-0.89554437465553549</v>
      </c>
      <c r="P109" s="79">
        <v>-9.6369410999999996</v>
      </c>
      <c r="Q109" s="80">
        <v>18</v>
      </c>
      <c r="R109" s="6"/>
      <c r="S109" s="6"/>
      <c r="T109" s="82"/>
      <c r="U109" s="70">
        <v>8.4983500000000003</v>
      </c>
      <c r="V109" s="70">
        <v>-1.9297863702954103E-2</v>
      </c>
      <c r="W109" s="71"/>
      <c r="X109" s="72">
        <v>8.5082399999999989</v>
      </c>
      <c r="Y109" s="72">
        <v>-3.3640329844950307</v>
      </c>
      <c r="Z109" s="73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</row>
    <row r="110" spans="1:54" s="83" customFormat="1" x14ac:dyDescent="0.2">
      <c r="A110" s="93" t="s">
        <v>21</v>
      </c>
      <c r="B110" s="94">
        <v>1</v>
      </c>
      <c r="C110" s="94">
        <v>2</v>
      </c>
      <c r="D110" s="94" t="s">
        <v>43</v>
      </c>
      <c r="E110" s="94">
        <v>469354</v>
      </c>
      <c r="F110" s="94">
        <v>484944</v>
      </c>
      <c r="G110" s="94">
        <f t="shared" si="13"/>
        <v>-15590</v>
      </c>
      <c r="H110" s="94">
        <f t="shared" si="14"/>
        <v>477149</v>
      </c>
      <c r="I110" s="95">
        <f t="shared" si="15"/>
        <v>-3.2673232051204135E-2</v>
      </c>
      <c r="J110" s="95">
        <f t="shared" si="8"/>
        <v>0.47714899999999999</v>
      </c>
      <c r="K110" s="94">
        <f t="shared" si="9"/>
        <v>-3.2673232051204133</v>
      </c>
      <c r="L110" s="96" t="s">
        <v>16</v>
      </c>
      <c r="M110" s="82"/>
      <c r="N110" s="77"/>
      <c r="O110" s="79">
        <v>-0.65897858319604619</v>
      </c>
      <c r="P110" s="79">
        <v>-1.0318373999999999</v>
      </c>
      <c r="Q110" s="80">
        <v>19</v>
      </c>
      <c r="R110" s="6"/>
      <c r="S110" s="6"/>
      <c r="T110" s="82"/>
      <c r="U110" s="70">
        <v>8.5626999999999995</v>
      </c>
      <c r="V110" s="70">
        <v>1.8753430576804047</v>
      </c>
      <c r="W110" s="71"/>
      <c r="X110" s="72">
        <v>8.5320699999999992</v>
      </c>
      <c r="Y110" s="72">
        <v>7.9992311361721136</v>
      </c>
      <c r="Z110" s="73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</row>
    <row r="111" spans="1:54" s="83" customFormat="1" x14ac:dyDescent="0.2">
      <c r="A111" s="93" t="s">
        <v>21</v>
      </c>
      <c r="B111" s="94">
        <v>2</v>
      </c>
      <c r="C111" s="94">
        <v>3</v>
      </c>
      <c r="D111" s="94" t="s">
        <v>43</v>
      </c>
      <c r="E111" s="94">
        <v>589462</v>
      </c>
      <c r="F111" s="94">
        <v>551148</v>
      </c>
      <c r="G111" s="94">
        <f t="shared" si="13"/>
        <v>38314</v>
      </c>
      <c r="H111" s="94">
        <f t="shared" si="14"/>
        <v>570305</v>
      </c>
      <c r="I111" s="95">
        <f t="shared" si="15"/>
        <v>6.7181595812766851E-2</v>
      </c>
      <c r="J111" s="95">
        <f t="shared" si="8"/>
        <v>0.57030499999999995</v>
      </c>
      <c r="K111" s="94">
        <f t="shared" si="9"/>
        <v>6.7181595812766854</v>
      </c>
      <c r="L111" s="96" t="s">
        <v>16</v>
      </c>
      <c r="M111" s="82"/>
      <c r="N111" s="77"/>
      <c r="O111" s="79">
        <v>5.2848419</v>
      </c>
      <c r="P111" s="79">
        <v>3.7735849056603774</v>
      </c>
      <c r="Q111" s="80">
        <v>20</v>
      </c>
      <c r="R111" s="6"/>
      <c r="S111" s="6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</row>
    <row r="112" spans="1:54" s="83" customFormat="1" x14ac:dyDescent="0.2">
      <c r="A112" s="97" t="s">
        <v>44</v>
      </c>
      <c r="B112" s="98">
        <v>11</v>
      </c>
      <c r="C112" s="94">
        <v>4</v>
      </c>
      <c r="D112" s="98" t="s">
        <v>43</v>
      </c>
      <c r="E112" s="98">
        <v>608886</v>
      </c>
      <c r="F112" s="98">
        <v>630684</v>
      </c>
      <c r="G112" s="98">
        <f t="shared" si="13"/>
        <v>-21798</v>
      </c>
      <c r="H112" s="98">
        <f t="shared" si="14"/>
        <v>619785</v>
      </c>
      <c r="I112" s="99">
        <f t="shared" si="15"/>
        <v>-3.5170260654904521E-2</v>
      </c>
      <c r="J112" s="95">
        <f t="shared" si="8"/>
        <v>0.61978499999999992</v>
      </c>
      <c r="K112" s="94">
        <f t="shared" si="9"/>
        <v>-3.5170260654904522</v>
      </c>
      <c r="L112" s="96" t="s">
        <v>16</v>
      </c>
      <c r="M112" s="82"/>
      <c r="N112" s="77"/>
      <c r="O112" s="79">
        <v>-1.9261637239165328</v>
      </c>
      <c r="P112" s="79">
        <v>-8.2149792000000001</v>
      </c>
      <c r="Q112" s="80">
        <v>21</v>
      </c>
      <c r="R112" s="6"/>
      <c r="S112" s="6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</row>
    <row r="113" spans="1:54" s="83" customFormat="1" x14ac:dyDescent="0.2">
      <c r="A113" s="97" t="s">
        <v>44</v>
      </c>
      <c r="B113" s="98">
        <v>10</v>
      </c>
      <c r="C113" s="94">
        <v>5</v>
      </c>
      <c r="D113" s="98" t="s">
        <v>43</v>
      </c>
      <c r="E113" s="98">
        <v>598609</v>
      </c>
      <c r="F113" s="98">
        <v>710348</v>
      </c>
      <c r="G113" s="98">
        <f t="shared" si="13"/>
        <v>-111739</v>
      </c>
      <c r="H113" s="98">
        <f t="shared" si="14"/>
        <v>654478.5</v>
      </c>
      <c r="I113" s="99">
        <f t="shared" si="15"/>
        <v>-0.17072982534949582</v>
      </c>
      <c r="J113" s="95">
        <f t="shared" si="8"/>
        <v>0.65447849999999996</v>
      </c>
      <c r="K113" s="94">
        <f t="shared" si="9"/>
        <v>-17.072982534949581</v>
      </c>
      <c r="L113" s="96" t="s">
        <v>16</v>
      </c>
      <c r="M113" s="82"/>
      <c r="N113" s="77"/>
      <c r="O113" s="79">
        <v>1.3958663152144006</v>
      </c>
      <c r="P113" s="79">
        <v>2.2328548644338118</v>
      </c>
      <c r="Q113" s="80">
        <v>22</v>
      </c>
      <c r="R113" s="6"/>
      <c r="S113" s="6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</row>
    <row r="114" spans="1:54" s="83" customFormat="1" x14ac:dyDescent="0.2">
      <c r="A114" s="93" t="s">
        <v>14</v>
      </c>
      <c r="B114" s="94">
        <v>12</v>
      </c>
      <c r="C114" s="94">
        <v>6</v>
      </c>
      <c r="D114" s="94" t="s">
        <v>43</v>
      </c>
      <c r="E114" s="94">
        <v>769000</v>
      </c>
      <c r="F114" s="94">
        <v>728000</v>
      </c>
      <c r="G114" s="94">
        <f t="shared" si="13"/>
        <v>41000</v>
      </c>
      <c r="H114" s="94">
        <f t="shared" si="14"/>
        <v>748500</v>
      </c>
      <c r="I114" s="95">
        <f t="shared" si="15"/>
        <v>5.4776219104876421E-2</v>
      </c>
      <c r="J114" s="95">
        <f t="shared" si="8"/>
        <v>0.74849999999999994</v>
      </c>
      <c r="K114" s="94">
        <f t="shared" si="9"/>
        <v>5.4776219104876418</v>
      </c>
      <c r="L114" s="96" t="s">
        <v>16</v>
      </c>
      <c r="M114" s="82"/>
      <c r="N114" s="77"/>
      <c r="O114" s="79">
        <v>-0.97323678433906968</v>
      </c>
      <c r="P114" s="79">
        <v>-0.15325670498084293</v>
      </c>
      <c r="Q114" s="80">
        <v>23</v>
      </c>
      <c r="R114" s="6"/>
      <c r="S114" s="6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</row>
    <row r="115" spans="1:54" s="83" customFormat="1" x14ac:dyDescent="0.2">
      <c r="A115" s="97" t="s">
        <v>44</v>
      </c>
      <c r="B115" s="98">
        <v>8</v>
      </c>
      <c r="C115" s="94">
        <v>7</v>
      </c>
      <c r="D115" s="98" t="s">
        <v>43</v>
      </c>
      <c r="E115" s="98">
        <v>809566</v>
      </c>
      <c r="F115" s="98">
        <v>756165</v>
      </c>
      <c r="G115" s="98">
        <f t="shared" si="13"/>
        <v>53401</v>
      </c>
      <c r="H115" s="98">
        <f t="shared" si="14"/>
        <v>782865.5</v>
      </c>
      <c r="I115" s="99">
        <f t="shared" si="15"/>
        <v>6.8212228026397898E-2</v>
      </c>
      <c r="J115" s="95">
        <f t="shared" si="8"/>
        <v>0.78286549999999999</v>
      </c>
      <c r="K115" s="94">
        <f t="shared" si="9"/>
        <v>6.8212228026397899</v>
      </c>
      <c r="L115" s="96" t="s">
        <v>16</v>
      </c>
      <c r="N115" s="77"/>
      <c r="O115" s="79">
        <v>-1.6364580905231019</v>
      </c>
      <c r="P115" s="79">
        <v>0.53959127545316599</v>
      </c>
      <c r="Q115" s="80">
        <v>24</v>
      </c>
      <c r="R115" s="6"/>
      <c r="S115" s="6"/>
      <c r="T115" s="82"/>
      <c r="U115" s="82"/>
      <c r="V115" s="82"/>
      <c r="W115" s="82"/>
      <c r="X115" s="65"/>
      <c r="Y115" s="65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</row>
    <row r="116" spans="1:54" s="83" customFormat="1" x14ac:dyDescent="0.2">
      <c r="A116" s="93" t="s">
        <v>14</v>
      </c>
      <c r="B116" s="94">
        <v>4</v>
      </c>
      <c r="C116" s="94">
        <v>8</v>
      </c>
      <c r="D116" s="94" t="s">
        <v>43</v>
      </c>
      <c r="E116" s="94">
        <v>778000</v>
      </c>
      <c r="F116" s="94">
        <v>876000</v>
      </c>
      <c r="G116" s="94">
        <f t="shared" si="13"/>
        <v>-98000</v>
      </c>
      <c r="H116" s="94">
        <f t="shared" si="14"/>
        <v>827000</v>
      </c>
      <c r="I116" s="95">
        <f t="shared" si="15"/>
        <v>-0.1185006045949214</v>
      </c>
      <c r="J116" s="95">
        <f t="shared" si="8"/>
        <v>0.82699999999999996</v>
      </c>
      <c r="K116" s="94">
        <f t="shared" si="9"/>
        <v>-11.850060459492139</v>
      </c>
      <c r="L116" s="96" t="s">
        <v>16</v>
      </c>
      <c r="M116" s="82"/>
      <c r="N116" s="77"/>
      <c r="O116" s="79">
        <v>2.3373974112423701</v>
      </c>
      <c r="P116" s="79">
        <v>-2.7211416340462753</v>
      </c>
      <c r="Q116" s="80">
        <v>25</v>
      </c>
      <c r="R116" s="6"/>
      <c r="S116" s="6"/>
      <c r="T116" s="82"/>
      <c r="U116" s="82"/>
      <c r="V116" s="82"/>
      <c r="W116" s="82"/>
      <c r="X116" s="65"/>
      <c r="Y116" s="65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</row>
    <row r="117" spans="1:54" s="83" customFormat="1" x14ac:dyDescent="0.2">
      <c r="A117" s="93" t="s">
        <v>14</v>
      </c>
      <c r="B117" s="94">
        <v>6</v>
      </c>
      <c r="C117" s="94">
        <v>9</v>
      </c>
      <c r="D117" s="94" t="s">
        <v>43</v>
      </c>
      <c r="E117" s="94">
        <v>830000</v>
      </c>
      <c r="F117" s="94">
        <v>894000</v>
      </c>
      <c r="G117" s="94">
        <f t="shared" si="13"/>
        <v>-64000</v>
      </c>
      <c r="H117" s="94">
        <f t="shared" si="14"/>
        <v>862000</v>
      </c>
      <c r="I117" s="95">
        <f t="shared" si="15"/>
        <v>-7.4245939675174011E-2</v>
      </c>
      <c r="J117" s="95">
        <f t="shared" si="8"/>
        <v>0.86199999999999999</v>
      </c>
      <c r="K117" s="94">
        <f t="shared" si="9"/>
        <v>-7.4245939675174011</v>
      </c>
      <c r="L117" s="96" t="s">
        <v>16</v>
      </c>
      <c r="M117" s="82"/>
      <c r="N117" s="77"/>
      <c r="O117" s="79">
        <v>-3.7835778422693944</v>
      </c>
      <c r="P117" s="79">
        <v>1.4212068</v>
      </c>
      <c r="Q117" s="80">
        <v>26</v>
      </c>
      <c r="R117" s="6"/>
      <c r="S117" s="6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</row>
    <row r="118" spans="1:54" s="83" customFormat="1" x14ac:dyDescent="0.2">
      <c r="A118" s="97" t="s">
        <v>44</v>
      </c>
      <c r="B118" s="98">
        <v>1</v>
      </c>
      <c r="C118" s="94">
        <v>10</v>
      </c>
      <c r="D118" s="98" t="s">
        <v>43</v>
      </c>
      <c r="E118" s="98">
        <v>906016</v>
      </c>
      <c r="F118" s="98">
        <v>855706</v>
      </c>
      <c r="G118" s="98">
        <f t="shared" si="13"/>
        <v>50310</v>
      </c>
      <c r="H118" s="98">
        <f t="shared" si="14"/>
        <v>880861</v>
      </c>
      <c r="I118" s="99">
        <f t="shared" si="15"/>
        <v>5.7114573127882831E-2</v>
      </c>
      <c r="J118" s="95">
        <f t="shared" si="8"/>
        <v>0.88086100000000001</v>
      </c>
      <c r="K118" s="94">
        <f t="shared" si="9"/>
        <v>5.7114573127882835</v>
      </c>
      <c r="L118" s="96" t="s">
        <v>16</v>
      </c>
      <c r="M118" s="82"/>
      <c r="N118" s="77"/>
      <c r="O118" s="79">
        <v>0.36004359244189499</v>
      </c>
      <c r="P118" s="79">
        <v>-4.1259610125870996</v>
      </c>
      <c r="Q118" s="80">
        <v>27</v>
      </c>
      <c r="R118" s="6"/>
      <c r="S118" s="6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</row>
    <row r="119" spans="1:54" s="83" customFormat="1" x14ac:dyDescent="0.2">
      <c r="A119" s="93" t="s">
        <v>14</v>
      </c>
      <c r="B119" s="94">
        <v>2</v>
      </c>
      <c r="C119" s="94">
        <v>11</v>
      </c>
      <c r="D119" s="94" t="s">
        <v>43</v>
      </c>
      <c r="E119" s="94">
        <v>1030000</v>
      </c>
      <c r="F119" s="94">
        <v>1080000</v>
      </c>
      <c r="G119" s="94">
        <f t="shared" si="13"/>
        <v>-50000</v>
      </c>
      <c r="H119" s="94">
        <f t="shared" si="14"/>
        <v>1055000</v>
      </c>
      <c r="I119" s="95">
        <f t="shared" si="15"/>
        <v>-4.7393364928909949E-2</v>
      </c>
      <c r="J119" s="95">
        <f t="shared" si="8"/>
        <v>1.0549999999999999</v>
      </c>
      <c r="K119" s="94">
        <f t="shared" si="9"/>
        <v>-4.7393364928909953</v>
      </c>
      <c r="L119" s="96" t="s">
        <v>16</v>
      </c>
      <c r="M119" s="82"/>
      <c r="N119" s="77"/>
      <c r="O119" s="79">
        <v>-1.5360983102918586</v>
      </c>
      <c r="P119" s="79">
        <v>3.0753248000000002</v>
      </c>
      <c r="Q119" s="80">
        <v>28</v>
      </c>
      <c r="R119" s="68"/>
      <c r="S119" s="68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</row>
    <row r="120" spans="1:54" s="100" customFormat="1" x14ac:dyDescent="0.2">
      <c r="A120" s="97" t="s">
        <v>44</v>
      </c>
      <c r="B120" s="98">
        <v>5</v>
      </c>
      <c r="C120" s="94">
        <v>12</v>
      </c>
      <c r="D120" s="98" t="s">
        <v>43</v>
      </c>
      <c r="E120" s="98">
        <v>1062060</v>
      </c>
      <c r="F120" s="98">
        <v>1100510</v>
      </c>
      <c r="G120" s="98">
        <f t="shared" si="13"/>
        <v>-38450</v>
      </c>
      <c r="H120" s="98">
        <f t="shared" si="14"/>
        <v>1081285</v>
      </c>
      <c r="I120" s="99">
        <f t="shared" si="15"/>
        <v>-3.5559542581280607E-2</v>
      </c>
      <c r="J120" s="95">
        <f t="shared" si="8"/>
        <v>1.0812850000000001</v>
      </c>
      <c r="K120" s="94">
        <f t="shared" si="9"/>
        <v>-3.5559542581280605</v>
      </c>
      <c r="L120" s="96" t="s">
        <v>16</v>
      </c>
      <c r="M120" s="82"/>
      <c r="N120" s="77"/>
      <c r="O120" s="79">
        <v>1.6232936</v>
      </c>
      <c r="P120" s="79">
        <v>-3.0740739000000001</v>
      </c>
      <c r="Q120" s="80">
        <v>29</v>
      </c>
      <c r="R120" s="68"/>
      <c r="S120" s="68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</row>
    <row r="121" spans="1:54" s="100" customFormat="1" x14ac:dyDescent="0.2">
      <c r="A121" s="97" t="s">
        <v>44</v>
      </c>
      <c r="B121" s="98">
        <v>2</v>
      </c>
      <c r="C121" s="94">
        <v>13</v>
      </c>
      <c r="D121" s="98" t="s">
        <v>43</v>
      </c>
      <c r="E121" s="98">
        <v>1065580</v>
      </c>
      <c r="F121" s="98">
        <v>1133380</v>
      </c>
      <c r="G121" s="98">
        <f t="shared" si="13"/>
        <v>-67800</v>
      </c>
      <c r="H121" s="98">
        <f t="shared" si="14"/>
        <v>1099480</v>
      </c>
      <c r="I121" s="99">
        <f t="shared" si="15"/>
        <v>-6.1665514606905079E-2</v>
      </c>
      <c r="J121" s="95">
        <f t="shared" si="8"/>
        <v>1.09948</v>
      </c>
      <c r="K121" s="94">
        <f t="shared" si="9"/>
        <v>-6.1665514606905081</v>
      </c>
      <c r="L121" s="96" t="s">
        <v>16</v>
      </c>
      <c r="M121" s="82"/>
      <c r="N121" s="77"/>
      <c r="O121" s="79">
        <v>5.904588207403787</v>
      </c>
      <c r="P121" s="79">
        <v>-0.81357695393895946</v>
      </c>
      <c r="Q121" s="80">
        <v>30</v>
      </c>
      <c r="R121" s="68"/>
      <c r="S121" s="68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</row>
    <row r="122" spans="1:54" s="100" customFormat="1" x14ac:dyDescent="0.2">
      <c r="A122" s="93" t="s">
        <v>45</v>
      </c>
      <c r="B122" s="94">
        <v>5</v>
      </c>
      <c r="C122" s="94">
        <v>14</v>
      </c>
      <c r="D122" s="94" t="s">
        <v>43</v>
      </c>
      <c r="E122" s="94">
        <v>1170000</v>
      </c>
      <c r="F122" s="94">
        <v>1150000</v>
      </c>
      <c r="G122" s="94">
        <f t="shared" si="13"/>
        <v>20000</v>
      </c>
      <c r="H122" s="94">
        <f t="shared" si="14"/>
        <v>1160000</v>
      </c>
      <c r="I122" s="95">
        <f t="shared" si="15"/>
        <v>1.7241379310344827E-2</v>
      </c>
      <c r="J122" s="95">
        <f t="shared" si="8"/>
        <v>1.1599999999999999</v>
      </c>
      <c r="K122" s="94">
        <f t="shared" si="9"/>
        <v>1.7241379310344827</v>
      </c>
      <c r="L122" s="96" t="s">
        <v>16</v>
      </c>
      <c r="M122" s="82"/>
      <c r="N122" s="77"/>
      <c r="O122" s="79">
        <v>0.27699140387694071</v>
      </c>
      <c r="P122" s="79">
        <v>4.3694833842345862</v>
      </c>
      <c r="Q122" s="80">
        <v>31</v>
      </c>
      <c r="R122" s="68"/>
      <c r="S122" s="68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</row>
    <row r="123" spans="1:54" s="100" customFormat="1" x14ac:dyDescent="0.2">
      <c r="A123" s="93" t="s">
        <v>14</v>
      </c>
      <c r="B123" s="94">
        <v>10</v>
      </c>
      <c r="C123" s="94">
        <v>15</v>
      </c>
      <c r="D123" s="94" t="s">
        <v>43</v>
      </c>
      <c r="E123" s="94">
        <v>1270000</v>
      </c>
      <c r="F123" s="94">
        <v>1280000</v>
      </c>
      <c r="G123" s="94">
        <f t="shared" si="13"/>
        <v>-10000</v>
      </c>
      <c r="H123" s="94">
        <f t="shared" si="14"/>
        <v>1275000</v>
      </c>
      <c r="I123" s="95">
        <f t="shared" si="15"/>
        <v>-7.8431372549019607E-3</v>
      </c>
      <c r="J123" s="95">
        <f t="shared" si="8"/>
        <v>1.2749999999999999</v>
      </c>
      <c r="K123" s="94">
        <f t="shared" si="9"/>
        <v>-0.78431372549019607</v>
      </c>
      <c r="L123" s="96" t="s">
        <v>16</v>
      </c>
      <c r="M123" s="82"/>
      <c r="N123" s="77"/>
      <c r="O123" s="79">
        <v>0.94028519305314096</v>
      </c>
      <c r="P123" s="79">
        <v>-1.2415013000000001</v>
      </c>
      <c r="Q123" s="80">
        <v>32</v>
      </c>
      <c r="R123" s="68"/>
      <c r="S123" s="68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</row>
    <row r="124" spans="1:54" s="102" customFormat="1" x14ac:dyDescent="0.2">
      <c r="A124" s="93" t="s">
        <v>14</v>
      </c>
      <c r="B124" s="94">
        <v>11</v>
      </c>
      <c r="C124" s="94">
        <v>16</v>
      </c>
      <c r="D124" s="94" t="s">
        <v>43</v>
      </c>
      <c r="E124" s="94">
        <v>1390000</v>
      </c>
      <c r="F124" s="94">
        <v>1380000</v>
      </c>
      <c r="G124" s="94">
        <f t="shared" si="13"/>
        <v>10000</v>
      </c>
      <c r="H124" s="94">
        <f t="shared" si="14"/>
        <v>1385000</v>
      </c>
      <c r="I124" s="95">
        <f t="shared" si="15"/>
        <v>7.2202166064981952E-3</v>
      </c>
      <c r="J124" s="95">
        <f t="shared" si="8"/>
        <v>1.385</v>
      </c>
      <c r="K124" s="94">
        <f t="shared" si="9"/>
        <v>0.72202166064981954</v>
      </c>
      <c r="L124" s="96" t="s">
        <v>16</v>
      </c>
      <c r="M124" s="82"/>
      <c r="N124" s="77"/>
      <c r="O124" s="101">
        <v>-2.6796772377556763</v>
      </c>
      <c r="P124" s="101">
        <v>4.7314144278963806</v>
      </c>
      <c r="Q124" s="80">
        <v>33</v>
      </c>
      <c r="R124" s="68"/>
      <c r="S124" s="68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</row>
    <row r="125" spans="1:54" s="102" customFormat="1" x14ac:dyDescent="0.2">
      <c r="A125" s="93" t="s">
        <v>24</v>
      </c>
      <c r="B125" s="94">
        <v>11</v>
      </c>
      <c r="C125" s="94">
        <v>17</v>
      </c>
      <c r="D125" s="94" t="s">
        <v>43</v>
      </c>
      <c r="E125" s="94">
        <v>1470000</v>
      </c>
      <c r="F125" s="94">
        <v>1350000</v>
      </c>
      <c r="G125" s="94">
        <f t="shared" si="13"/>
        <v>120000</v>
      </c>
      <c r="H125" s="94">
        <f t="shared" si="14"/>
        <v>1410000</v>
      </c>
      <c r="I125" s="95">
        <f t="shared" si="15"/>
        <v>8.5106382978723402E-2</v>
      </c>
      <c r="J125" s="95">
        <f t="shared" si="8"/>
        <v>1.41</v>
      </c>
      <c r="K125" s="94">
        <f t="shared" si="9"/>
        <v>8.5106382978723403</v>
      </c>
      <c r="L125" s="96" t="s">
        <v>16</v>
      </c>
      <c r="M125" s="82"/>
      <c r="N125" s="77"/>
      <c r="O125" s="101">
        <v>-1.9297863702954103E-2</v>
      </c>
      <c r="P125" s="101">
        <v>-3.3640329844950307</v>
      </c>
      <c r="Q125" s="80">
        <v>34</v>
      </c>
      <c r="R125" s="68"/>
      <c r="S125" s="68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</row>
    <row r="126" spans="1:54" s="102" customFormat="1" x14ac:dyDescent="0.2">
      <c r="A126" s="93" t="s">
        <v>24</v>
      </c>
      <c r="B126" s="94" t="s">
        <v>46</v>
      </c>
      <c r="C126" s="94">
        <v>18</v>
      </c>
      <c r="D126" s="94" t="s">
        <v>43</v>
      </c>
      <c r="E126" s="94">
        <v>1390000</v>
      </c>
      <c r="F126" s="94">
        <v>1450000</v>
      </c>
      <c r="G126" s="94">
        <f t="shared" si="13"/>
        <v>-60000</v>
      </c>
      <c r="H126" s="94">
        <f t="shared" si="14"/>
        <v>1420000</v>
      </c>
      <c r="I126" s="95">
        <f t="shared" si="15"/>
        <v>-4.2253521126760563E-2</v>
      </c>
      <c r="J126" s="95">
        <f t="shared" si="8"/>
        <v>1.42</v>
      </c>
      <c r="K126" s="94">
        <f t="shared" si="9"/>
        <v>-4.225352112676056</v>
      </c>
      <c r="L126" s="96" t="s">
        <v>16</v>
      </c>
      <c r="M126" s="82"/>
      <c r="N126" s="77"/>
      <c r="O126" s="103">
        <v>1.8753430576804047</v>
      </c>
      <c r="P126" s="103">
        <v>7.9992311361721136</v>
      </c>
      <c r="Q126" s="80">
        <v>35</v>
      </c>
      <c r="R126" s="79">
        <f>VAR(O92:O126)</f>
        <v>8.2281392366711756</v>
      </c>
      <c r="S126" s="79">
        <f>VAR(P92:P126)</f>
        <v>40.754048315355661</v>
      </c>
      <c r="T126" s="34" t="s">
        <v>31</v>
      </c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</row>
    <row r="127" spans="1:54" s="102" customFormat="1" x14ac:dyDescent="0.2">
      <c r="A127" s="97" t="s">
        <v>44</v>
      </c>
      <c r="B127" s="98">
        <v>7</v>
      </c>
      <c r="C127" s="94">
        <v>19</v>
      </c>
      <c r="D127" s="98" t="s">
        <v>43</v>
      </c>
      <c r="E127" s="98">
        <v>1487530</v>
      </c>
      <c r="F127" s="98">
        <v>1450440</v>
      </c>
      <c r="G127" s="98">
        <f t="shared" si="13"/>
        <v>37090</v>
      </c>
      <c r="H127" s="98">
        <f t="shared" si="14"/>
        <v>1468985</v>
      </c>
      <c r="I127" s="99">
        <f t="shared" si="15"/>
        <v>2.5248726161261007E-2</v>
      </c>
      <c r="J127" s="95">
        <f t="shared" si="8"/>
        <v>1.468985</v>
      </c>
      <c r="K127" s="94">
        <f t="shared" si="9"/>
        <v>2.5248726161261006</v>
      </c>
      <c r="L127" s="96" t="s">
        <v>16</v>
      </c>
      <c r="M127" s="82"/>
      <c r="N127" s="82"/>
      <c r="O127" s="82"/>
      <c r="P127" s="82"/>
      <c r="Q127" s="82"/>
      <c r="R127" s="82">
        <f>_xlfn.F.TEST(O92:O126,P92:P126)</f>
        <v>1.007798092820788E-5</v>
      </c>
      <c r="S127" s="82"/>
      <c r="T127" s="34" t="s">
        <v>34</v>
      </c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</row>
    <row r="128" spans="1:54" s="104" customFormat="1" x14ac:dyDescent="0.2">
      <c r="A128" s="93" t="s">
        <v>45</v>
      </c>
      <c r="B128" s="94">
        <v>7</v>
      </c>
      <c r="C128" s="94">
        <v>20</v>
      </c>
      <c r="D128" s="94" t="s">
        <v>43</v>
      </c>
      <c r="E128" s="94">
        <v>1440000</v>
      </c>
      <c r="F128" s="94">
        <v>1500000</v>
      </c>
      <c r="G128" s="94">
        <f t="shared" si="13"/>
        <v>-60000</v>
      </c>
      <c r="H128" s="94">
        <f t="shared" si="14"/>
        <v>1470000</v>
      </c>
      <c r="I128" s="95">
        <f t="shared" si="15"/>
        <v>-4.0816326530612242E-2</v>
      </c>
      <c r="J128" s="95">
        <f t="shared" si="8"/>
        <v>1.47</v>
      </c>
      <c r="K128" s="94">
        <f t="shared" si="9"/>
        <v>-4.0816326530612246</v>
      </c>
      <c r="L128" s="96" t="s">
        <v>16</v>
      </c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</row>
    <row r="129" spans="1:54" s="104" customFormat="1" x14ac:dyDescent="0.2">
      <c r="A129" s="97" t="s">
        <v>44</v>
      </c>
      <c r="B129" s="98">
        <v>3</v>
      </c>
      <c r="C129" s="94">
        <v>21</v>
      </c>
      <c r="D129" s="98" t="s">
        <v>43</v>
      </c>
      <c r="E129" s="98">
        <v>1444740</v>
      </c>
      <c r="F129" s="98">
        <v>1502730</v>
      </c>
      <c r="G129" s="98">
        <f t="shared" si="13"/>
        <v>-57990</v>
      </c>
      <c r="H129" s="98">
        <f t="shared" si="14"/>
        <v>1473735</v>
      </c>
      <c r="I129" s="99">
        <f t="shared" si="15"/>
        <v>-3.9349001007643845E-2</v>
      </c>
      <c r="J129" s="95">
        <f t="shared" si="8"/>
        <v>1.473735</v>
      </c>
      <c r="K129" s="94">
        <f t="shared" si="9"/>
        <v>-3.9349001007643847</v>
      </c>
      <c r="L129" s="96" t="s">
        <v>16</v>
      </c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</row>
    <row r="130" spans="1:54" s="104" customFormat="1" x14ac:dyDescent="0.2">
      <c r="A130" s="93" t="s">
        <v>24</v>
      </c>
      <c r="B130" s="94">
        <v>14</v>
      </c>
      <c r="C130" s="94">
        <v>22</v>
      </c>
      <c r="D130" s="94" t="s">
        <v>43</v>
      </c>
      <c r="E130" s="94">
        <v>1510000</v>
      </c>
      <c r="F130" s="94">
        <v>1500000</v>
      </c>
      <c r="G130" s="94">
        <f t="shared" si="13"/>
        <v>10000</v>
      </c>
      <c r="H130" s="94">
        <f t="shared" si="14"/>
        <v>1505000</v>
      </c>
      <c r="I130" s="95">
        <f t="shared" si="15"/>
        <v>6.6445182724252493E-3</v>
      </c>
      <c r="J130" s="95">
        <f t="shared" ref="J130:J193" si="16">H130*0.000001</f>
        <v>1.5049999999999999</v>
      </c>
      <c r="K130" s="94">
        <f t="shared" si="9"/>
        <v>0.66445182724252494</v>
      </c>
      <c r="L130" s="96" t="s">
        <v>16</v>
      </c>
      <c r="M130" s="82"/>
      <c r="N130" s="68"/>
      <c r="O130" s="105" t="s">
        <v>47</v>
      </c>
      <c r="P130" s="105"/>
      <c r="Q130" s="105"/>
      <c r="R130" s="65"/>
      <c r="S130" s="65"/>
      <c r="T130" s="65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</row>
    <row r="131" spans="1:54" s="83" customFormat="1" x14ac:dyDescent="0.2">
      <c r="A131" s="97" t="s">
        <v>44</v>
      </c>
      <c r="B131" s="98">
        <v>9</v>
      </c>
      <c r="C131" s="94">
        <v>23</v>
      </c>
      <c r="D131" s="98" t="s">
        <v>43</v>
      </c>
      <c r="E131" s="98">
        <v>1732670</v>
      </c>
      <c r="F131" s="98">
        <v>1645630</v>
      </c>
      <c r="G131" s="98">
        <f t="shared" si="13"/>
        <v>87040</v>
      </c>
      <c r="H131" s="98">
        <f t="shared" si="14"/>
        <v>1689150</v>
      </c>
      <c r="I131" s="99">
        <f t="shared" si="15"/>
        <v>5.1528875469910904E-2</v>
      </c>
      <c r="J131" s="95">
        <f t="shared" si="16"/>
        <v>1.6891499999999999</v>
      </c>
      <c r="K131" s="94">
        <f t="shared" ref="K131:K194" si="17">I131*100</f>
        <v>5.1528875469910904</v>
      </c>
      <c r="L131" s="96" t="s">
        <v>16</v>
      </c>
      <c r="M131" s="82"/>
      <c r="N131" s="68"/>
      <c r="O131" s="105"/>
      <c r="P131" s="105" t="s">
        <v>17</v>
      </c>
      <c r="Q131" s="105" t="s">
        <v>18</v>
      </c>
      <c r="R131" s="65"/>
      <c r="S131" s="65"/>
      <c r="T131" s="65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</row>
    <row r="132" spans="1:54" s="83" customFormat="1" x14ac:dyDescent="0.2">
      <c r="A132" s="93" t="s">
        <v>29</v>
      </c>
      <c r="B132" s="94">
        <v>9</v>
      </c>
      <c r="C132" s="94">
        <v>24</v>
      </c>
      <c r="D132" s="94" t="s">
        <v>43</v>
      </c>
      <c r="E132" s="94">
        <v>1924930</v>
      </c>
      <c r="F132" s="94">
        <v>1895640</v>
      </c>
      <c r="G132" s="94">
        <f t="shared" si="13"/>
        <v>29290</v>
      </c>
      <c r="H132" s="94">
        <f t="shared" si="14"/>
        <v>1910285</v>
      </c>
      <c r="I132" s="95">
        <f t="shared" si="15"/>
        <v>1.5332790656891511E-2</v>
      </c>
      <c r="J132" s="95">
        <f t="shared" si="16"/>
        <v>1.910285</v>
      </c>
      <c r="K132" s="94">
        <f t="shared" si="17"/>
        <v>1.5332790656891511</v>
      </c>
      <c r="L132" s="96" t="s">
        <v>16</v>
      </c>
      <c r="M132" s="82"/>
      <c r="N132" s="68"/>
      <c r="O132" s="105" t="s">
        <v>16</v>
      </c>
      <c r="P132" s="105">
        <f>VAR(O4:O91)</f>
        <v>31.395156377963751</v>
      </c>
      <c r="Q132" s="105">
        <f>VAR(P4:P91)</f>
        <v>39.816558646178393</v>
      </c>
      <c r="R132" s="65"/>
      <c r="S132" s="65"/>
      <c r="T132" s="65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</row>
    <row r="133" spans="1:54" s="83" customFormat="1" x14ac:dyDescent="0.2">
      <c r="A133" s="106" t="s">
        <v>48</v>
      </c>
      <c r="B133" s="107">
        <v>11</v>
      </c>
      <c r="C133" s="94">
        <v>25</v>
      </c>
      <c r="D133" s="107" t="s">
        <v>43</v>
      </c>
      <c r="E133" s="107">
        <v>1879540</v>
      </c>
      <c r="F133" s="107">
        <v>1951730</v>
      </c>
      <c r="G133" s="107">
        <v>-72190</v>
      </c>
      <c r="H133" s="107">
        <v>1915635</v>
      </c>
      <c r="I133" s="108">
        <v>-3.7684632000000003E-2</v>
      </c>
      <c r="J133" s="95">
        <f t="shared" si="16"/>
        <v>1.915635</v>
      </c>
      <c r="K133" s="94">
        <f t="shared" si="17"/>
        <v>-3.7684632000000002</v>
      </c>
      <c r="L133" s="96" t="s">
        <v>16</v>
      </c>
      <c r="M133" s="82"/>
      <c r="N133" s="68"/>
      <c r="O133" s="105" t="s">
        <v>49</v>
      </c>
      <c r="P133" s="105">
        <v>8.2281392366711756</v>
      </c>
      <c r="Q133" s="105">
        <v>40.754048315355661</v>
      </c>
      <c r="R133" s="65"/>
      <c r="S133" s="65"/>
      <c r="T133" s="65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</row>
    <row r="134" spans="1:54" s="83" customFormat="1" x14ac:dyDescent="0.2">
      <c r="A134" s="97" t="s">
        <v>44</v>
      </c>
      <c r="B134" s="98">
        <v>4</v>
      </c>
      <c r="C134" s="94">
        <v>26</v>
      </c>
      <c r="D134" s="98" t="s">
        <v>43</v>
      </c>
      <c r="E134" s="98">
        <v>1875860</v>
      </c>
      <c r="F134" s="98">
        <v>2064830</v>
      </c>
      <c r="G134" s="98">
        <f t="shared" ref="G134:G140" si="18">E134-F134</f>
        <v>-188970</v>
      </c>
      <c r="H134" s="98">
        <f t="shared" ref="H134:H140" si="19">(E134+F134)/2</f>
        <v>1970345</v>
      </c>
      <c r="I134" s="99">
        <f t="shared" ref="I134:I140" si="20">G134/H134</f>
        <v>-9.5907061961230139E-2</v>
      </c>
      <c r="J134" s="95">
        <f t="shared" si="16"/>
        <v>1.970345</v>
      </c>
      <c r="K134" s="94">
        <f t="shared" si="17"/>
        <v>-9.5907061961230138</v>
      </c>
      <c r="L134" s="96" t="s">
        <v>16</v>
      </c>
      <c r="M134" s="82"/>
      <c r="N134" s="68"/>
      <c r="O134" s="65"/>
      <c r="P134" s="65"/>
      <c r="Q134" s="65"/>
      <c r="R134" s="65"/>
      <c r="S134" s="65"/>
      <c r="T134" s="65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</row>
    <row r="135" spans="1:54" s="83" customFormat="1" x14ac:dyDescent="0.2">
      <c r="A135" s="93" t="s">
        <v>26</v>
      </c>
      <c r="B135" s="94">
        <v>5</v>
      </c>
      <c r="C135" s="94">
        <v>27</v>
      </c>
      <c r="D135" s="94" t="s">
        <v>43</v>
      </c>
      <c r="E135" s="94">
        <v>2040000</v>
      </c>
      <c r="F135" s="94">
        <v>1920000</v>
      </c>
      <c r="G135" s="94">
        <f t="shared" si="18"/>
        <v>120000</v>
      </c>
      <c r="H135" s="94">
        <f t="shared" si="19"/>
        <v>1980000</v>
      </c>
      <c r="I135" s="95">
        <f t="shared" si="20"/>
        <v>6.0606060606060608E-2</v>
      </c>
      <c r="J135" s="95">
        <f t="shared" si="16"/>
        <v>1.98</v>
      </c>
      <c r="K135" s="94">
        <f t="shared" si="17"/>
        <v>6.0606060606060606</v>
      </c>
      <c r="L135" s="96" t="s">
        <v>16</v>
      </c>
      <c r="M135" s="82"/>
      <c r="N135" s="68"/>
      <c r="O135" s="65"/>
      <c r="P135" s="65"/>
      <c r="Q135" s="65"/>
      <c r="R135" s="65"/>
      <c r="S135" s="65"/>
      <c r="T135" s="65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</row>
    <row r="136" spans="1:54" s="83" customFormat="1" x14ac:dyDescent="0.2">
      <c r="A136" s="109" t="s">
        <v>44</v>
      </c>
      <c r="B136" s="110">
        <v>6</v>
      </c>
      <c r="C136" s="111">
        <v>28</v>
      </c>
      <c r="D136" s="110" t="s">
        <v>43</v>
      </c>
      <c r="E136" s="110">
        <v>2014310</v>
      </c>
      <c r="F136" s="110">
        <v>1980100</v>
      </c>
      <c r="G136" s="110">
        <f t="shared" si="18"/>
        <v>34210</v>
      </c>
      <c r="H136" s="110">
        <f t="shared" si="19"/>
        <v>1997205</v>
      </c>
      <c r="I136" s="112">
        <f t="shared" si="20"/>
        <v>1.7128937690422365E-2</v>
      </c>
      <c r="J136" s="113">
        <f t="shared" si="16"/>
        <v>1.9972049999999999</v>
      </c>
      <c r="K136" s="111">
        <f t="shared" si="17"/>
        <v>1.7128937690422366</v>
      </c>
      <c r="L136" s="114" t="s">
        <v>16</v>
      </c>
      <c r="M136" s="82"/>
      <c r="N136" s="68"/>
      <c r="O136" s="65"/>
      <c r="P136" s="65"/>
      <c r="Q136" s="65"/>
      <c r="R136" s="65"/>
      <c r="S136" s="65"/>
      <c r="T136" s="65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</row>
    <row r="137" spans="1:54" s="83" customFormat="1" x14ac:dyDescent="0.2">
      <c r="A137" s="89" t="s">
        <v>26</v>
      </c>
      <c r="B137" s="90">
        <v>4</v>
      </c>
      <c r="C137" s="90">
        <v>29</v>
      </c>
      <c r="D137" s="90" t="s">
        <v>43</v>
      </c>
      <c r="E137" s="90">
        <v>1960000</v>
      </c>
      <c r="F137" s="90">
        <v>2050000</v>
      </c>
      <c r="G137" s="90">
        <f t="shared" si="18"/>
        <v>-90000</v>
      </c>
      <c r="H137" s="90">
        <f t="shared" si="19"/>
        <v>2005000</v>
      </c>
      <c r="I137" s="91">
        <f t="shared" si="20"/>
        <v>-4.488778054862843E-2</v>
      </c>
      <c r="J137" s="91">
        <f t="shared" si="16"/>
        <v>2.0049999999999999</v>
      </c>
      <c r="K137" s="90">
        <f t="shared" si="17"/>
        <v>-4.4887780548628431</v>
      </c>
      <c r="L137" s="92" t="s">
        <v>16</v>
      </c>
      <c r="M137" s="82"/>
      <c r="N137" s="68"/>
      <c r="O137" s="65"/>
      <c r="P137" s="65"/>
      <c r="Q137" s="65"/>
      <c r="R137" s="65"/>
      <c r="S137" s="65"/>
      <c r="T137" s="65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</row>
    <row r="138" spans="1:54" s="83" customFormat="1" x14ac:dyDescent="0.2">
      <c r="A138" s="93" t="s">
        <v>29</v>
      </c>
      <c r="B138" s="94">
        <v>13</v>
      </c>
      <c r="C138" s="94">
        <v>30</v>
      </c>
      <c r="D138" s="94" t="s">
        <v>43</v>
      </c>
      <c r="E138" s="94">
        <v>2089940</v>
      </c>
      <c r="F138" s="94">
        <v>2089800</v>
      </c>
      <c r="G138" s="94">
        <f t="shared" si="18"/>
        <v>140</v>
      </c>
      <c r="H138" s="94">
        <f t="shared" si="19"/>
        <v>2089870</v>
      </c>
      <c r="I138" s="95">
        <f t="shared" si="20"/>
        <v>6.6989812763473323E-5</v>
      </c>
      <c r="J138" s="95">
        <f t="shared" si="16"/>
        <v>2.0898699999999999</v>
      </c>
      <c r="K138" s="94">
        <f t="shared" si="17"/>
        <v>6.6989812763473319E-3</v>
      </c>
      <c r="L138" s="96" t="s">
        <v>16</v>
      </c>
      <c r="M138" s="82"/>
      <c r="N138" s="68"/>
      <c r="O138" s="65"/>
      <c r="P138" s="65"/>
      <c r="Q138" s="65"/>
      <c r="R138" s="65"/>
      <c r="S138" s="65"/>
      <c r="T138" s="65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</row>
    <row r="139" spans="1:54" s="83" customFormat="1" x14ac:dyDescent="0.2">
      <c r="A139" s="93" t="s">
        <v>29</v>
      </c>
      <c r="B139" s="94">
        <v>3</v>
      </c>
      <c r="C139" s="94">
        <v>31</v>
      </c>
      <c r="D139" s="94" t="s">
        <v>43</v>
      </c>
      <c r="E139" s="94">
        <v>2154040</v>
      </c>
      <c r="F139" s="94">
        <v>2087080</v>
      </c>
      <c r="G139" s="94">
        <f t="shared" si="18"/>
        <v>66960</v>
      </c>
      <c r="H139" s="94">
        <f t="shared" si="19"/>
        <v>2120560</v>
      </c>
      <c r="I139" s="95">
        <f t="shared" si="20"/>
        <v>3.1576564681027652E-2</v>
      </c>
      <c r="J139" s="95">
        <f t="shared" si="16"/>
        <v>2.1205599999999998</v>
      </c>
      <c r="K139" s="94">
        <f t="shared" si="17"/>
        <v>3.1576564681027652</v>
      </c>
      <c r="L139" s="96" t="s">
        <v>16</v>
      </c>
      <c r="M139" s="82"/>
      <c r="N139" s="68"/>
      <c r="O139" s="65"/>
      <c r="P139" s="65"/>
      <c r="Q139" s="65"/>
      <c r="R139" s="65"/>
      <c r="S139" s="65"/>
      <c r="T139" s="65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</row>
    <row r="140" spans="1:54" s="115" customFormat="1" x14ac:dyDescent="0.2">
      <c r="A140" s="97" t="s">
        <v>44</v>
      </c>
      <c r="B140" s="98">
        <v>12</v>
      </c>
      <c r="C140" s="94">
        <v>32</v>
      </c>
      <c r="D140" s="98" t="s">
        <v>43</v>
      </c>
      <c r="E140" s="98">
        <v>2390350</v>
      </c>
      <c r="F140" s="98">
        <v>2251980</v>
      </c>
      <c r="G140" s="98">
        <f t="shared" si="18"/>
        <v>138370</v>
      </c>
      <c r="H140" s="98">
        <f t="shared" si="19"/>
        <v>2321165</v>
      </c>
      <c r="I140" s="99">
        <f t="shared" si="20"/>
        <v>5.9612306751135748E-2</v>
      </c>
      <c r="J140" s="95">
        <f t="shared" si="16"/>
        <v>2.3211649999999997</v>
      </c>
      <c r="K140" s="94">
        <f t="shared" si="17"/>
        <v>5.9612306751135744</v>
      </c>
      <c r="L140" s="96" t="s">
        <v>16</v>
      </c>
      <c r="M140" s="82"/>
      <c r="N140" s="68"/>
      <c r="O140" s="65"/>
      <c r="P140" s="65"/>
      <c r="Q140" s="65"/>
      <c r="R140" s="65"/>
      <c r="S140" s="65"/>
      <c r="T140" s="65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</row>
    <row r="141" spans="1:54" s="115" customFormat="1" x14ac:dyDescent="0.2">
      <c r="A141" s="106" t="s">
        <v>48</v>
      </c>
      <c r="B141" s="107">
        <v>6</v>
      </c>
      <c r="C141" s="94">
        <v>33</v>
      </c>
      <c r="D141" s="107" t="s">
        <v>43</v>
      </c>
      <c r="E141" s="107">
        <v>2383970</v>
      </c>
      <c r="F141" s="107">
        <v>2422710</v>
      </c>
      <c r="G141" s="107">
        <v>-38740</v>
      </c>
      <c r="H141" s="107">
        <v>2403340</v>
      </c>
      <c r="I141" s="108">
        <v>-1.6119234E-2</v>
      </c>
      <c r="J141" s="95">
        <f t="shared" si="16"/>
        <v>2.40334</v>
      </c>
      <c r="K141" s="94">
        <f t="shared" si="17"/>
        <v>-1.6119234</v>
      </c>
      <c r="L141" s="96" t="s">
        <v>16</v>
      </c>
      <c r="M141" s="82"/>
      <c r="N141" s="65"/>
      <c r="O141" s="65"/>
      <c r="P141" s="65"/>
      <c r="Q141" s="65"/>
      <c r="R141" s="65"/>
      <c r="S141" s="65"/>
      <c r="T141" s="65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</row>
    <row r="142" spans="1:54" s="115" customFormat="1" x14ac:dyDescent="0.2">
      <c r="A142" s="106" t="s">
        <v>48</v>
      </c>
      <c r="B142" s="107">
        <v>4</v>
      </c>
      <c r="C142" s="94">
        <v>34</v>
      </c>
      <c r="D142" s="107" t="s">
        <v>43</v>
      </c>
      <c r="E142" s="107">
        <v>2534220</v>
      </c>
      <c r="F142" s="107">
        <v>2420900</v>
      </c>
      <c r="G142" s="107">
        <v>113320</v>
      </c>
      <c r="H142" s="107">
        <v>2477560</v>
      </c>
      <c r="I142" s="108">
        <v>4.5738549000000003E-2</v>
      </c>
      <c r="J142" s="95">
        <f t="shared" si="16"/>
        <v>2.47756</v>
      </c>
      <c r="K142" s="94">
        <f t="shared" si="17"/>
        <v>4.5738549000000006</v>
      </c>
      <c r="L142" s="96" t="s">
        <v>16</v>
      </c>
      <c r="M142" s="82"/>
      <c r="N142" s="82"/>
      <c r="O142" s="82"/>
      <c r="P142" s="65"/>
      <c r="Q142" s="65"/>
      <c r="R142" s="65"/>
      <c r="S142" s="65"/>
      <c r="T142" s="65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</row>
    <row r="143" spans="1:54" s="115" customFormat="1" x14ac:dyDescent="0.2">
      <c r="A143" s="93" t="s">
        <v>29</v>
      </c>
      <c r="B143" s="94">
        <v>6</v>
      </c>
      <c r="C143" s="94">
        <v>35</v>
      </c>
      <c r="D143" s="94" t="s">
        <v>43</v>
      </c>
      <c r="E143" s="94">
        <v>2476640</v>
      </c>
      <c r="F143" s="94">
        <v>2507680</v>
      </c>
      <c r="G143" s="94">
        <f>E143-F143</f>
        <v>-31040</v>
      </c>
      <c r="H143" s="94">
        <f>(E143+F143)/2</f>
        <v>2492160</v>
      </c>
      <c r="I143" s="95">
        <f>G143/H143</f>
        <v>-1.2455059065228556E-2</v>
      </c>
      <c r="J143" s="95">
        <f t="shared" si="16"/>
        <v>2.4921599999999997</v>
      </c>
      <c r="K143" s="94">
        <f t="shared" si="17"/>
        <v>-1.2455059065228555</v>
      </c>
      <c r="L143" s="96" t="s">
        <v>16</v>
      </c>
      <c r="M143" s="82"/>
      <c r="N143" s="82"/>
      <c r="O143" s="82"/>
      <c r="P143" s="82"/>
      <c r="Q143" s="65"/>
      <c r="R143" s="65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</row>
    <row r="144" spans="1:54" s="115" customFormat="1" x14ac:dyDescent="0.2">
      <c r="A144" s="93" t="s">
        <v>29</v>
      </c>
      <c r="B144" s="94">
        <v>2</v>
      </c>
      <c r="C144" s="94">
        <v>36</v>
      </c>
      <c r="D144" s="94" t="s">
        <v>43</v>
      </c>
      <c r="E144" s="94">
        <v>2567300</v>
      </c>
      <c r="F144" s="94">
        <v>2510900</v>
      </c>
      <c r="G144" s="94">
        <f>E144-F144</f>
        <v>56400</v>
      </c>
      <c r="H144" s="94">
        <f>(E144+F144)/2</f>
        <v>2539100</v>
      </c>
      <c r="I144" s="95">
        <f>G144/H144</f>
        <v>2.2212595013981332E-2</v>
      </c>
      <c r="J144" s="95">
        <f t="shared" si="16"/>
        <v>2.5390999999999999</v>
      </c>
      <c r="K144" s="94">
        <f t="shared" si="17"/>
        <v>2.2212595013981331</v>
      </c>
      <c r="L144" s="96" t="s">
        <v>16</v>
      </c>
      <c r="M144" s="82"/>
      <c r="N144" s="82"/>
      <c r="O144" s="82"/>
      <c r="P144" s="82"/>
      <c r="Q144" s="65"/>
      <c r="R144" s="65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</row>
    <row r="145" spans="1:54" s="115" customFormat="1" x14ac:dyDescent="0.2">
      <c r="A145" s="106" t="s">
        <v>48</v>
      </c>
      <c r="B145" s="107">
        <v>12</v>
      </c>
      <c r="C145" s="94">
        <v>37</v>
      </c>
      <c r="D145" s="107" t="s">
        <v>43</v>
      </c>
      <c r="E145" s="107">
        <v>2703010</v>
      </c>
      <c r="F145" s="107">
        <v>2583520</v>
      </c>
      <c r="G145" s="107">
        <v>119490</v>
      </c>
      <c r="H145" s="107">
        <v>2643265</v>
      </c>
      <c r="I145" s="108">
        <v>4.5205455999999998E-2</v>
      </c>
      <c r="J145" s="95">
        <f t="shared" si="16"/>
        <v>2.643265</v>
      </c>
      <c r="K145" s="94">
        <f t="shared" si="17"/>
        <v>4.5205456000000002</v>
      </c>
      <c r="L145" s="96" t="s">
        <v>16</v>
      </c>
      <c r="M145" s="82"/>
      <c r="N145" s="82"/>
      <c r="O145" s="82"/>
      <c r="P145" s="82"/>
      <c r="Q145" s="65"/>
      <c r="R145" s="65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</row>
    <row r="146" spans="1:54" s="104" customFormat="1" x14ac:dyDescent="0.2">
      <c r="A146" s="106" t="s">
        <v>48</v>
      </c>
      <c r="B146" s="107">
        <v>9</v>
      </c>
      <c r="C146" s="94">
        <v>38</v>
      </c>
      <c r="D146" s="107" t="s">
        <v>43</v>
      </c>
      <c r="E146" s="107">
        <v>2771230</v>
      </c>
      <c r="F146" s="107">
        <v>2724030</v>
      </c>
      <c r="G146" s="107">
        <v>47200</v>
      </c>
      <c r="H146" s="107">
        <v>2747630</v>
      </c>
      <c r="I146" s="108">
        <v>1.7178440999999999E-2</v>
      </c>
      <c r="J146" s="95">
        <f t="shared" si="16"/>
        <v>2.74763</v>
      </c>
      <c r="K146" s="94">
        <f t="shared" si="17"/>
        <v>1.7178441</v>
      </c>
      <c r="L146" s="96" t="s">
        <v>16</v>
      </c>
      <c r="M146" s="82"/>
      <c r="N146" s="82"/>
      <c r="O146" s="82"/>
      <c r="P146" s="82"/>
      <c r="Q146" s="65"/>
      <c r="R146" s="65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</row>
    <row r="147" spans="1:54" s="104" customFormat="1" x14ac:dyDescent="0.2">
      <c r="A147" s="93" t="s">
        <v>44</v>
      </c>
      <c r="B147" s="94">
        <v>25</v>
      </c>
      <c r="C147" s="94">
        <v>39</v>
      </c>
      <c r="D147" s="94" t="s">
        <v>43</v>
      </c>
      <c r="E147" s="94">
        <v>2763660</v>
      </c>
      <c r="F147" s="94">
        <v>2745780</v>
      </c>
      <c r="G147" s="94">
        <f>E147-F147</f>
        <v>17880</v>
      </c>
      <c r="H147" s="94">
        <f>(E147+F147)/2</f>
        <v>2754720</v>
      </c>
      <c r="I147" s="95">
        <f>G147/H147</f>
        <v>6.4906778184352677E-3</v>
      </c>
      <c r="J147" s="95">
        <f t="shared" si="16"/>
        <v>2.7547199999999998</v>
      </c>
      <c r="K147" s="94">
        <f t="shared" si="17"/>
        <v>0.64906778184352676</v>
      </c>
      <c r="L147" s="96" t="s">
        <v>16</v>
      </c>
      <c r="M147" s="82"/>
      <c r="N147" s="82"/>
      <c r="O147" s="82"/>
      <c r="P147" s="82"/>
      <c r="Q147" s="65"/>
      <c r="R147" s="65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</row>
    <row r="148" spans="1:54" s="104" customFormat="1" x14ac:dyDescent="0.2">
      <c r="A148" s="106" t="s">
        <v>48</v>
      </c>
      <c r="B148" s="107">
        <v>1</v>
      </c>
      <c r="C148" s="94">
        <v>40</v>
      </c>
      <c r="D148" s="107" t="s">
        <v>43</v>
      </c>
      <c r="E148" s="107">
        <v>2862490</v>
      </c>
      <c r="F148" s="107">
        <v>3039050</v>
      </c>
      <c r="G148" s="107">
        <v>-176560</v>
      </c>
      <c r="H148" s="107">
        <v>2950770</v>
      </c>
      <c r="I148" s="108">
        <v>-5.9835228999999997E-2</v>
      </c>
      <c r="J148" s="95">
        <f t="shared" si="16"/>
        <v>2.9507699999999999</v>
      </c>
      <c r="K148" s="94">
        <f t="shared" si="17"/>
        <v>-5.9835228999999996</v>
      </c>
      <c r="L148" s="96" t="s">
        <v>16</v>
      </c>
      <c r="M148" s="82"/>
      <c r="N148" s="82"/>
      <c r="O148" s="82"/>
      <c r="P148" s="82"/>
      <c r="Q148" s="65"/>
      <c r="R148" s="65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</row>
    <row r="149" spans="1:54" s="104" customFormat="1" x14ac:dyDescent="0.2">
      <c r="A149" s="106" t="s">
        <v>48</v>
      </c>
      <c r="B149" s="107">
        <v>5</v>
      </c>
      <c r="C149" s="94">
        <v>41</v>
      </c>
      <c r="D149" s="107" t="s">
        <v>43</v>
      </c>
      <c r="E149" s="107">
        <v>3019090</v>
      </c>
      <c r="F149" s="107">
        <v>2884840</v>
      </c>
      <c r="G149" s="107">
        <v>134250</v>
      </c>
      <c r="H149" s="107">
        <v>2951965</v>
      </c>
      <c r="I149" s="108">
        <v>4.5478180999999999E-2</v>
      </c>
      <c r="J149" s="95">
        <f t="shared" si="16"/>
        <v>2.951965</v>
      </c>
      <c r="K149" s="94">
        <f t="shared" si="17"/>
        <v>4.5478180999999998</v>
      </c>
      <c r="L149" s="96" t="s">
        <v>16</v>
      </c>
      <c r="M149" s="82"/>
      <c r="N149" s="82"/>
      <c r="O149" s="82"/>
      <c r="P149" s="82"/>
      <c r="Q149" s="65"/>
      <c r="R149" s="65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</row>
    <row r="150" spans="1:54" s="104" customFormat="1" x14ac:dyDescent="0.2">
      <c r="A150" s="106" t="s">
        <v>48</v>
      </c>
      <c r="B150" s="107">
        <v>10</v>
      </c>
      <c r="C150" s="94">
        <v>42</v>
      </c>
      <c r="D150" s="107" t="s">
        <v>43</v>
      </c>
      <c r="E150" s="107">
        <v>2954800</v>
      </c>
      <c r="F150" s="107">
        <v>3006190</v>
      </c>
      <c r="G150" s="107">
        <v>-51390</v>
      </c>
      <c r="H150" s="107">
        <v>2980495</v>
      </c>
      <c r="I150" s="108">
        <v>-1.7242101999999999E-2</v>
      </c>
      <c r="J150" s="95">
        <f t="shared" si="16"/>
        <v>2.9804949999999999</v>
      </c>
      <c r="K150" s="94">
        <f t="shared" si="17"/>
        <v>-1.7242101999999999</v>
      </c>
      <c r="L150" s="96" t="s">
        <v>16</v>
      </c>
      <c r="M150" s="82"/>
      <c r="N150" s="116"/>
      <c r="O150" s="116"/>
      <c r="P150" s="116"/>
      <c r="Q150" s="116"/>
      <c r="R150" s="116"/>
      <c r="S150" s="116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</row>
    <row r="151" spans="1:54" s="115" customFormat="1" x14ac:dyDescent="0.2">
      <c r="A151" s="106" t="s">
        <v>48</v>
      </c>
      <c r="B151" s="107">
        <v>3</v>
      </c>
      <c r="C151" s="94">
        <v>43</v>
      </c>
      <c r="D151" s="107" t="s">
        <v>43</v>
      </c>
      <c r="E151" s="107">
        <v>2950100</v>
      </c>
      <c r="F151" s="107">
        <v>3058900</v>
      </c>
      <c r="G151" s="107">
        <v>-108800</v>
      </c>
      <c r="H151" s="107">
        <v>3004500</v>
      </c>
      <c r="I151" s="108">
        <v>-3.6212347999999998E-2</v>
      </c>
      <c r="J151" s="95">
        <f t="shared" si="16"/>
        <v>3.0044999999999997</v>
      </c>
      <c r="K151" s="94">
        <f t="shared" si="17"/>
        <v>-3.6212347999999999</v>
      </c>
      <c r="L151" s="96" t="s">
        <v>16</v>
      </c>
      <c r="M151" s="82"/>
      <c r="N151" s="68"/>
      <c r="O151" s="105" t="s">
        <v>47</v>
      </c>
      <c r="P151" s="117" t="s">
        <v>50</v>
      </c>
      <c r="Q151" s="117"/>
      <c r="R151" s="65"/>
      <c r="S151" s="65"/>
      <c r="T151" s="105" t="s">
        <v>47</v>
      </c>
      <c r="U151" s="105"/>
      <c r="V151" s="105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</row>
    <row r="152" spans="1:54" s="115" customFormat="1" x14ac:dyDescent="0.2">
      <c r="A152" s="93" t="s">
        <v>44</v>
      </c>
      <c r="B152" s="94">
        <v>33</v>
      </c>
      <c r="C152" s="94">
        <v>44</v>
      </c>
      <c r="D152" s="94" t="s">
        <v>43</v>
      </c>
      <c r="E152" s="94">
        <v>2985240</v>
      </c>
      <c r="F152" s="94">
        <v>3106900</v>
      </c>
      <c r="G152" s="94">
        <f>E152-F152</f>
        <v>-121660</v>
      </c>
      <c r="H152" s="94">
        <f>(E152+F152)/2</f>
        <v>3046070</v>
      </c>
      <c r="I152" s="95">
        <f>G152/H152</f>
        <v>-3.9939988247151247E-2</v>
      </c>
      <c r="J152" s="95">
        <f t="shared" si="16"/>
        <v>3.0460699999999998</v>
      </c>
      <c r="K152" s="94">
        <f t="shared" si="17"/>
        <v>-3.9939988247151246</v>
      </c>
      <c r="L152" s="96" t="s">
        <v>16</v>
      </c>
      <c r="M152" s="82"/>
      <c r="N152" s="68"/>
      <c r="O152" s="105"/>
      <c r="P152" s="105" t="s">
        <v>15</v>
      </c>
      <c r="Q152" s="105" t="s">
        <v>43</v>
      </c>
      <c r="R152" s="65"/>
      <c r="S152" s="65"/>
      <c r="T152" s="105"/>
      <c r="U152" s="118" t="s">
        <v>51</v>
      </c>
      <c r="V152" s="118" t="s">
        <v>52</v>
      </c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</row>
    <row r="153" spans="1:54" s="115" customFormat="1" x14ac:dyDescent="0.2">
      <c r="A153" s="93" t="s">
        <v>29</v>
      </c>
      <c r="B153" s="94">
        <v>5</v>
      </c>
      <c r="C153" s="94">
        <v>45</v>
      </c>
      <c r="D153" s="94" t="s">
        <v>43</v>
      </c>
      <c r="E153" s="94">
        <v>3068780</v>
      </c>
      <c r="F153" s="94">
        <v>3133350</v>
      </c>
      <c r="G153" s="94">
        <f>E153-F153</f>
        <v>-64570</v>
      </c>
      <c r="H153" s="94">
        <f>(E153+F153)/2</f>
        <v>3101065</v>
      </c>
      <c r="I153" s="95">
        <f>G153/H153</f>
        <v>-2.0821878935140023E-2</v>
      </c>
      <c r="J153" s="95">
        <f t="shared" si="16"/>
        <v>3.1010649999999997</v>
      </c>
      <c r="K153" s="94">
        <f t="shared" si="17"/>
        <v>-2.0821878935140021</v>
      </c>
      <c r="L153" s="96" t="s">
        <v>16</v>
      </c>
      <c r="M153" s="82"/>
      <c r="N153" s="68"/>
      <c r="O153" s="105" t="s">
        <v>53</v>
      </c>
      <c r="P153" s="105">
        <f>R48</f>
        <v>30.642285592579867</v>
      </c>
      <c r="Q153" s="105">
        <f>S48</f>
        <v>45.767876982088403</v>
      </c>
      <c r="R153" s="65"/>
      <c r="S153" s="65"/>
      <c r="T153" s="105" t="s">
        <v>53</v>
      </c>
      <c r="U153" s="105">
        <v>30.642285592579867</v>
      </c>
      <c r="V153" s="105">
        <v>45.767876982088403</v>
      </c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</row>
    <row r="154" spans="1:54" s="115" customFormat="1" x14ac:dyDescent="0.2">
      <c r="A154" s="93" t="s">
        <v>29</v>
      </c>
      <c r="B154" s="94">
        <v>7</v>
      </c>
      <c r="C154" s="94">
        <v>46</v>
      </c>
      <c r="D154" s="94" t="s">
        <v>43</v>
      </c>
      <c r="E154" s="94">
        <v>3110180</v>
      </c>
      <c r="F154" s="94">
        <v>3185760</v>
      </c>
      <c r="G154" s="94">
        <f>E154-F154</f>
        <v>-75580</v>
      </c>
      <c r="H154" s="94">
        <f>(E154+F154)/2</f>
        <v>3147970</v>
      </c>
      <c r="I154" s="95">
        <f>G154/H154</f>
        <v>-2.400912333980311E-2</v>
      </c>
      <c r="J154" s="95">
        <f t="shared" si="16"/>
        <v>3.1479699999999999</v>
      </c>
      <c r="K154" s="94">
        <f t="shared" si="17"/>
        <v>-2.4009123339803109</v>
      </c>
      <c r="L154" s="96" t="s">
        <v>16</v>
      </c>
      <c r="M154" s="82"/>
      <c r="N154" s="68"/>
      <c r="O154" s="105" t="s">
        <v>54</v>
      </c>
      <c r="P154" s="105">
        <f>R91</f>
        <v>32.731660715719386</v>
      </c>
      <c r="Q154" s="105">
        <f>S91</f>
        <v>36.226783666348915</v>
      </c>
      <c r="R154" s="65"/>
      <c r="S154" s="65"/>
      <c r="T154" s="105" t="s">
        <v>54</v>
      </c>
      <c r="U154" s="105">
        <v>32.731660715719386</v>
      </c>
      <c r="V154" s="105">
        <v>36.226783666348915</v>
      </c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</row>
    <row r="155" spans="1:54" s="115" customFormat="1" x14ac:dyDescent="0.2">
      <c r="A155" s="93" t="s">
        <v>29</v>
      </c>
      <c r="B155" s="94">
        <v>14</v>
      </c>
      <c r="C155" s="94">
        <v>47</v>
      </c>
      <c r="D155" s="94" t="s">
        <v>43</v>
      </c>
      <c r="E155" s="94">
        <v>3139610</v>
      </c>
      <c r="F155" s="94">
        <v>3403540</v>
      </c>
      <c r="G155" s="94">
        <f>E155-F155</f>
        <v>-263930</v>
      </c>
      <c r="H155" s="94">
        <f>(E155+F155)/2</f>
        <v>3271575</v>
      </c>
      <c r="I155" s="95">
        <f>G155/H155</f>
        <v>-8.0673681636520639E-2</v>
      </c>
      <c r="J155" s="95">
        <f t="shared" si="16"/>
        <v>3.2715749999999999</v>
      </c>
      <c r="K155" s="94">
        <f t="shared" si="17"/>
        <v>-8.0673681636520644</v>
      </c>
      <c r="L155" s="96" t="s">
        <v>16</v>
      </c>
      <c r="M155" s="82"/>
      <c r="N155" s="68"/>
      <c r="O155" s="105" t="s">
        <v>49</v>
      </c>
      <c r="P155" s="105">
        <f>R126</f>
        <v>8.2281392366711756</v>
      </c>
      <c r="Q155" s="105">
        <f>S126</f>
        <v>40.754048315355661</v>
      </c>
      <c r="R155" s="65"/>
      <c r="S155" s="65"/>
      <c r="T155" s="105" t="s">
        <v>49</v>
      </c>
      <c r="U155" s="105">
        <v>8.2281392366711756</v>
      </c>
      <c r="V155" s="105">
        <v>40.754048315355661</v>
      </c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</row>
    <row r="156" spans="1:54" s="115" customFormat="1" x14ac:dyDescent="0.2">
      <c r="A156" s="106" t="s">
        <v>48</v>
      </c>
      <c r="B156" s="107">
        <v>7</v>
      </c>
      <c r="C156" s="94">
        <v>48</v>
      </c>
      <c r="D156" s="107" t="s">
        <v>43</v>
      </c>
      <c r="E156" s="107">
        <v>3338880</v>
      </c>
      <c r="F156" s="107">
        <v>3297540</v>
      </c>
      <c r="G156" s="107">
        <v>41340</v>
      </c>
      <c r="H156" s="107">
        <v>3318210</v>
      </c>
      <c r="I156" s="108">
        <v>1.2458524E-2</v>
      </c>
      <c r="J156" s="95">
        <f t="shared" si="16"/>
        <v>3.3182099999999997</v>
      </c>
      <c r="K156" s="94">
        <f t="shared" si="17"/>
        <v>1.2458524</v>
      </c>
      <c r="L156" s="96" t="s">
        <v>16</v>
      </c>
      <c r="M156" s="82"/>
      <c r="N156" s="68"/>
      <c r="O156" s="65"/>
      <c r="P156" s="65"/>
      <c r="Q156" s="65"/>
      <c r="R156" s="65"/>
      <c r="S156" s="65"/>
      <c r="T156" s="65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</row>
    <row r="157" spans="1:54" s="115" customFormat="1" x14ac:dyDescent="0.2">
      <c r="A157" s="93" t="s">
        <v>44</v>
      </c>
      <c r="B157" s="94">
        <v>29</v>
      </c>
      <c r="C157" s="94">
        <v>49</v>
      </c>
      <c r="D157" s="94" t="s">
        <v>43</v>
      </c>
      <c r="E157" s="94">
        <v>3352970</v>
      </c>
      <c r="F157" s="94">
        <v>3351380</v>
      </c>
      <c r="G157" s="94">
        <f t="shared" ref="G157:G173" si="21">E157-F157</f>
        <v>1590</v>
      </c>
      <c r="H157" s="94">
        <f t="shared" ref="H157:H173" si="22">(E157+F157)/2</f>
        <v>3352175</v>
      </c>
      <c r="I157" s="95">
        <f t="shared" ref="I157:I173" si="23">G157/H157</f>
        <v>4.743189123479532E-4</v>
      </c>
      <c r="J157" s="95">
        <f t="shared" si="16"/>
        <v>3.3521749999999999</v>
      </c>
      <c r="K157" s="94">
        <f t="shared" si="17"/>
        <v>4.7431891234795319E-2</v>
      </c>
      <c r="L157" s="96" t="s">
        <v>16</v>
      </c>
      <c r="M157" s="82"/>
      <c r="N157" s="68"/>
      <c r="O157" s="65"/>
      <c r="P157" s="65"/>
      <c r="Q157" s="65"/>
      <c r="R157" s="65"/>
      <c r="S157" s="65"/>
      <c r="T157" s="65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</row>
    <row r="158" spans="1:54" s="115" customFormat="1" x14ac:dyDescent="0.2">
      <c r="A158" s="93" t="s">
        <v>29</v>
      </c>
      <c r="B158" s="94">
        <v>8</v>
      </c>
      <c r="C158" s="94">
        <v>50</v>
      </c>
      <c r="D158" s="94" t="s">
        <v>43</v>
      </c>
      <c r="E158" s="94">
        <v>3044090</v>
      </c>
      <c r="F158" s="94">
        <v>3668080</v>
      </c>
      <c r="G158" s="94">
        <f t="shared" si="21"/>
        <v>-623990</v>
      </c>
      <c r="H158" s="94">
        <f t="shared" si="22"/>
        <v>3356085</v>
      </c>
      <c r="I158" s="95">
        <f t="shared" si="23"/>
        <v>-0.18592794878556412</v>
      </c>
      <c r="J158" s="95">
        <f t="shared" si="16"/>
        <v>3.3560849999999998</v>
      </c>
      <c r="K158" s="94">
        <f t="shared" si="17"/>
        <v>-18.592794878556411</v>
      </c>
      <c r="L158" s="96" t="s">
        <v>16</v>
      </c>
      <c r="M158" s="82"/>
      <c r="N158" s="68"/>
      <c r="O158" s="65"/>
      <c r="P158" s="65"/>
      <c r="Q158" s="65"/>
      <c r="R158" s="65"/>
      <c r="S158" s="65"/>
      <c r="T158" s="65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</row>
    <row r="159" spans="1:54" s="115" customFormat="1" x14ac:dyDescent="0.2">
      <c r="A159" s="93" t="s">
        <v>30</v>
      </c>
      <c r="B159" s="94">
        <v>3</v>
      </c>
      <c r="C159" s="94">
        <v>51</v>
      </c>
      <c r="D159" s="94" t="s">
        <v>43</v>
      </c>
      <c r="E159" s="94">
        <v>3278080</v>
      </c>
      <c r="F159" s="94">
        <v>3634940</v>
      </c>
      <c r="G159" s="94">
        <f t="shared" si="21"/>
        <v>-356860</v>
      </c>
      <c r="H159" s="94">
        <f t="shared" si="22"/>
        <v>3456510</v>
      </c>
      <c r="I159" s="95">
        <f t="shared" si="23"/>
        <v>-0.10324286635942034</v>
      </c>
      <c r="J159" s="95">
        <f t="shared" si="16"/>
        <v>3.4565099999999997</v>
      </c>
      <c r="K159" s="94">
        <f t="shared" si="17"/>
        <v>-10.324286635942034</v>
      </c>
      <c r="L159" s="96" t="s">
        <v>16</v>
      </c>
      <c r="M159" s="82"/>
      <c r="N159" s="68"/>
      <c r="O159" s="65"/>
      <c r="P159" s="65"/>
      <c r="Q159" s="65"/>
      <c r="R159" s="65"/>
      <c r="S159" s="65"/>
      <c r="T159" s="65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</row>
    <row r="160" spans="1:54" s="115" customFormat="1" x14ac:dyDescent="0.2">
      <c r="A160" s="93" t="s">
        <v>30</v>
      </c>
      <c r="B160" s="94">
        <v>4</v>
      </c>
      <c r="C160" s="94">
        <v>52</v>
      </c>
      <c r="D160" s="94" t="s">
        <v>43</v>
      </c>
      <c r="E160" s="94">
        <v>3519670</v>
      </c>
      <c r="F160" s="94">
        <v>3557310</v>
      </c>
      <c r="G160" s="94">
        <f t="shared" si="21"/>
        <v>-37640</v>
      </c>
      <c r="H160" s="94">
        <f t="shared" si="22"/>
        <v>3538490</v>
      </c>
      <c r="I160" s="95">
        <f t="shared" si="23"/>
        <v>-1.0637305743410324E-2</v>
      </c>
      <c r="J160" s="95">
        <f t="shared" si="16"/>
        <v>3.5384899999999999</v>
      </c>
      <c r="K160" s="94">
        <f t="shared" si="17"/>
        <v>-1.0637305743410324</v>
      </c>
      <c r="L160" s="96" t="s">
        <v>16</v>
      </c>
      <c r="M160" s="82"/>
      <c r="N160" s="68"/>
      <c r="O160" s="65"/>
      <c r="P160" s="65"/>
      <c r="Q160" s="65"/>
      <c r="R160" s="65"/>
      <c r="S160" s="65"/>
      <c r="T160" s="65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</row>
    <row r="161" spans="1:54" s="115" customFormat="1" x14ac:dyDescent="0.2">
      <c r="A161" s="93" t="s">
        <v>29</v>
      </c>
      <c r="B161" s="94">
        <v>10</v>
      </c>
      <c r="C161" s="94">
        <v>53</v>
      </c>
      <c r="D161" s="94" t="s">
        <v>43</v>
      </c>
      <c r="E161" s="94">
        <v>3445330</v>
      </c>
      <c r="F161" s="94">
        <v>3636570</v>
      </c>
      <c r="G161" s="94">
        <f t="shared" si="21"/>
        <v>-191240</v>
      </c>
      <c r="H161" s="94">
        <f t="shared" si="22"/>
        <v>3540950</v>
      </c>
      <c r="I161" s="95">
        <f t="shared" si="23"/>
        <v>-5.4008105169516658E-2</v>
      </c>
      <c r="J161" s="95">
        <f t="shared" si="16"/>
        <v>3.54095</v>
      </c>
      <c r="K161" s="94">
        <f t="shared" si="17"/>
        <v>-5.4008105169516663</v>
      </c>
      <c r="L161" s="96" t="s">
        <v>16</v>
      </c>
      <c r="M161" s="82"/>
      <c r="N161" s="68"/>
      <c r="O161" s="65"/>
      <c r="P161" s="65"/>
      <c r="Q161" s="65"/>
      <c r="R161" s="65"/>
      <c r="S161" s="65"/>
      <c r="T161" s="65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</row>
    <row r="162" spans="1:54" s="115" customFormat="1" x14ac:dyDescent="0.2">
      <c r="A162" s="93" t="s">
        <v>55</v>
      </c>
      <c r="B162" s="94">
        <v>20</v>
      </c>
      <c r="C162" s="94">
        <v>54</v>
      </c>
      <c r="D162" s="94" t="s">
        <v>43</v>
      </c>
      <c r="E162" s="94">
        <v>3719900</v>
      </c>
      <c r="F162" s="94">
        <v>3403480</v>
      </c>
      <c r="G162" s="94">
        <f t="shared" si="21"/>
        <v>316420</v>
      </c>
      <c r="H162" s="94">
        <f t="shared" si="22"/>
        <v>3561690</v>
      </c>
      <c r="I162" s="95">
        <f t="shared" si="23"/>
        <v>8.8839848498886764E-2</v>
      </c>
      <c r="J162" s="95">
        <f t="shared" si="16"/>
        <v>3.56169</v>
      </c>
      <c r="K162" s="94">
        <f t="shared" si="17"/>
        <v>8.8839848498886766</v>
      </c>
      <c r="L162" s="96" t="s">
        <v>16</v>
      </c>
      <c r="M162" s="82"/>
      <c r="N162" s="65"/>
      <c r="O162" s="81"/>
      <c r="P162" s="81"/>
      <c r="Q162" s="75"/>
      <c r="R162" s="65"/>
      <c r="S162" s="65"/>
      <c r="T162" s="65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</row>
    <row r="163" spans="1:54" s="115" customFormat="1" x14ac:dyDescent="0.2">
      <c r="A163" s="93" t="s">
        <v>30</v>
      </c>
      <c r="B163" s="94">
        <v>5</v>
      </c>
      <c r="C163" s="94">
        <v>55</v>
      </c>
      <c r="D163" s="94" t="s">
        <v>43</v>
      </c>
      <c r="E163" s="94">
        <v>3664130</v>
      </c>
      <c r="F163" s="94">
        <v>3665430</v>
      </c>
      <c r="G163" s="94">
        <f t="shared" si="21"/>
        <v>-1300</v>
      </c>
      <c r="H163" s="94">
        <f t="shared" si="22"/>
        <v>3664780</v>
      </c>
      <c r="I163" s="95">
        <f t="shared" si="23"/>
        <v>-3.5472797821424479E-4</v>
      </c>
      <c r="J163" s="95">
        <f t="shared" si="16"/>
        <v>3.6647799999999999</v>
      </c>
      <c r="K163" s="94">
        <f t="shared" si="17"/>
        <v>-3.5472797821424477E-2</v>
      </c>
      <c r="L163" s="96" t="s">
        <v>16</v>
      </c>
      <c r="M163" s="82"/>
      <c r="N163" s="82"/>
      <c r="O163" s="75"/>
      <c r="P163" s="81"/>
      <c r="Q163" s="75"/>
      <c r="R163" s="65"/>
      <c r="S163" s="65"/>
      <c r="T163" s="65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</row>
    <row r="164" spans="1:54" s="115" customFormat="1" x14ac:dyDescent="0.2">
      <c r="A164" s="93" t="s">
        <v>55</v>
      </c>
      <c r="B164" s="94">
        <v>12</v>
      </c>
      <c r="C164" s="94">
        <v>56</v>
      </c>
      <c r="D164" s="94" t="s">
        <v>43</v>
      </c>
      <c r="E164" s="94">
        <v>3706990</v>
      </c>
      <c r="F164" s="94">
        <v>3626720</v>
      </c>
      <c r="G164" s="94">
        <f t="shared" si="21"/>
        <v>80270</v>
      </c>
      <c r="H164" s="94">
        <f t="shared" si="22"/>
        <v>3666855</v>
      </c>
      <c r="I164" s="95">
        <f t="shared" si="23"/>
        <v>2.1890693796182286E-2</v>
      </c>
      <c r="J164" s="95">
        <f t="shared" si="16"/>
        <v>3.666855</v>
      </c>
      <c r="K164" s="94">
        <f t="shared" si="17"/>
        <v>2.1890693796182288</v>
      </c>
      <c r="L164" s="96" t="s">
        <v>16</v>
      </c>
      <c r="M164" s="82"/>
      <c r="N164" s="82"/>
      <c r="O164" s="83"/>
      <c r="P164" s="75"/>
      <c r="Q164" s="75"/>
      <c r="R164" s="65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</row>
    <row r="165" spans="1:54" s="115" customFormat="1" x14ac:dyDescent="0.2">
      <c r="A165" s="93" t="s">
        <v>44</v>
      </c>
      <c r="B165" s="94">
        <v>31</v>
      </c>
      <c r="C165" s="94">
        <v>57</v>
      </c>
      <c r="D165" s="94" t="s">
        <v>43</v>
      </c>
      <c r="E165" s="94">
        <v>3823990</v>
      </c>
      <c r="F165" s="94">
        <v>3718740</v>
      </c>
      <c r="G165" s="94">
        <f t="shared" si="21"/>
        <v>105250</v>
      </c>
      <c r="H165" s="94">
        <f t="shared" si="22"/>
        <v>3771365</v>
      </c>
      <c r="I165" s="95">
        <f t="shared" si="23"/>
        <v>2.7907667383029751E-2</v>
      </c>
      <c r="J165" s="95">
        <f t="shared" si="16"/>
        <v>3.7713649999999999</v>
      </c>
      <c r="K165" s="94">
        <f t="shared" si="17"/>
        <v>2.7907667383029753</v>
      </c>
      <c r="L165" s="96" t="s">
        <v>16</v>
      </c>
      <c r="M165" s="82"/>
      <c r="N165" s="82"/>
      <c r="O165" s="83"/>
      <c r="P165" s="83"/>
      <c r="Q165" s="75"/>
      <c r="R165" s="65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</row>
    <row r="166" spans="1:54" s="115" customFormat="1" x14ac:dyDescent="0.2">
      <c r="A166" s="93" t="s">
        <v>44</v>
      </c>
      <c r="B166" s="94">
        <v>28</v>
      </c>
      <c r="C166" s="94">
        <v>58</v>
      </c>
      <c r="D166" s="94" t="s">
        <v>43</v>
      </c>
      <c r="E166" s="94">
        <v>3853630</v>
      </c>
      <c r="F166" s="94">
        <v>3911410</v>
      </c>
      <c r="G166" s="94">
        <f t="shared" si="21"/>
        <v>-57780</v>
      </c>
      <c r="H166" s="94">
        <f t="shared" si="22"/>
        <v>3882520</v>
      </c>
      <c r="I166" s="95">
        <f t="shared" si="23"/>
        <v>-1.4882086892018587E-2</v>
      </c>
      <c r="J166" s="95">
        <f t="shared" si="16"/>
        <v>3.88252</v>
      </c>
      <c r="K166" s="94">
        <f t="shared" si="17"/>
        <v>-1.4882086892018587</v>
      </c>
      <c r="L166" s="96" t="s">
        <v>16</v>
      </c>
      <c r="M166" s="82"/>
      <c r="N166" s="82"/>
      <c r="O166" s="83"/>
      <c r="P166" s="83"/>
      <c r="Q166" s="75"/>
      <c r="R166" s="65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</row>
    <row r="167" spans="1:54" s="115" customFormat="1" x14ac:dyDescent="0.2">
      <c r="A167" s="93" t="s">
        <v>44</v>
      </c>
      <c r="B167" s="94">
        <v>30</v>
      </c>
      <c r="C167" s="94">
        <v>59</v>
      </c>
      <c r="D167" s="94" t="s">
        <v>43</v>
      </c>
      <c r="E167" s="94">
        <v>3871750</v>
      </c>
      <c r="F167" s="94">
        <v>3953320</v>
      </c>
      <c r="G167" s="94">
        <f t="shared" si="21"/>
        <v>-81570</v>
      </c>
      <c r="H167" s="94">
        <f t="shared" si="22"/>
        <v>3912535</v>
      </c>
      <c r="I167" s="95">
        <f t="shared" si="23"/>
        <v>-2.0848375797277212E-2</v>
      </c>
      <c r="J167" s="95">
        <f t="shared" si="16"/>
        <v>3.9125349999999997</v>
      </c>
      <c r="K167" s="94">
        <f t="shared" si="17"/>
        <v>-2.0848375797277212</v>
      </c>
      <c r="L167" s="96" t="s">
        <v>16</v>
      </c>
      <c r="M167" s="82"/>
      <c r="N167" s="82"/>
      <c r="O167" s="83"/>
      <c r="P167" s="83"/>
      <c r="Q167" s="75"/>
      <c r="R167" s="65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</row>
    <row r="168" spans="1:54" s="115" customFormat="1" x14ac:dyDescent="0.2">
      <c r="A168" s="93" t="s">
        <v>55</v>
      </c>
      <c r="B168" s="94">
        <v>17</v>
      </c>
      <c r="C168" s="94">
        <v>60</v>
      </c>
      <c r="D168" s="94" t="s">
        <v>43</v>
      </c>
      <c r="E168" s="94">
        <v>3934060</v>
      </c>
      <c r="F168" s="94">
        <v>3940280</v>
      </c>
      <c r="G168" s="94">
        <f t="shared" si="21"/>
        <v>-6220</v>
      </c>
      <c r="H168" s="94">
        <f t="shared" si="22"/>
        <v>3937170</v>
      </c>
      <c r="I168" s="95">
        <f t="shared" si="23"/>
        <v>-1.5798149432206382E-3</v>
      </c>
      <c r="J168" s="95">
        <f t="shared" si="16"/>
        <v>3.9371699999999996</v>
      </c>
      <c r="K168" s="94">
        <f t="shared" si="17"/>
        <v>-0.15798149432206382</v>
      </c>
      <c r="L168" s="96" t="s">
        <v>16</v>
      </c>
      <c r="M168" s="82"/>
      <c r="N168" s="82"/>
      <c r="O168" s="83"/>
      <c r="P168" s="83"/>
      <c r="Q168" s="75"/>
      <c r="R168" s="65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</row>
    <row r="169" spans="1:54" s="115" customFormat="1" x14ac:dyDescent="0.2">
      <c r="A169" s="93" t="s">
        <v>55</v>
      </c>
      <c r="B169" s="94">
        <v>19</v>
      </c>
      <c r="C169" s="94">
        <v>61</v>
      </c>
      <c r="D169" s="94" t="s">
        <v>43</v>
      </c>
      <c r="E169" s="94">
        <v>3768320</v>
      </c>
      <c r="F169" s="94">
        <v>4287930</v>
      </c>
      <c r="G169" s="94">
        <f t="shared" si="21"/>
        <v>-519610</v>
      </c>
      <c r="H169" s="94">
        <f t="shared" si="22"/>
        <v>4028125</v>
      </c>
      <c r="I169" s="95">
        <f t="shared" si="23"/>
        <v>-0.12899550038789759</v>
      </c>
      <c r="J169" s="95">
        <f t="shared" si="16"/>
        <v>4.0281250000000002</v>
      </c>
      <c r="K169" s="94">
        <f t="shared" si="17"/>
        <v>-12.899550038789759</v>
      </c>
      <c r="L169" s="96" t="s">
        <v>16</v>
      </c>
      <c r="M169" s="82"/>
      <c r="N169" s="82"/>
      <c r="O169" s="83"/>
      <c r="P169" s="83"/>
      <c r="Q169" s="75"/>
      <c r="R169" s="65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</row>
    <row r="170" spans="1:54" s="104" customFormat="1" x14ac:dyDescent="0.2">
      <c r="A170" s="93" t="s">
        <v>44</v>
      </c>
      <c r="B170" s="94">
        <v>26</v>
      </c>
      <c r="C170" s="94">
        <v>62</v>
      </c>
      <c r="D170" s="94" t="s">
        <v>43</v>
      </c>
      <c r="E170" s="94">
        <v>4045280</v>
      </c>
      <c r="F170" s="94">
        <v>4138200</v>
      </c>
      <c r="G170" s="94">
        <f t="shared" si="21"/>
        <v>-92920</v>
      </c>
      <c r="H170" s="94">
        <f t="shared" si="22"/>
        <v>4091740</v>
      </c>
      <c r="I170" s="95">
        <f t="shared" si="23"/>
        <v>-2.2709165293982512E-2</v>
      </c>
      <c r="J170" s="95">
        <f t="shared" si="16"/>
        <v>4.0917399999999997</v>
      </c>
      <c r="K170" s="94">
        <f t="shared" si="17"/>
        <v>-2.2709165293982512</v>
      </c>
      <c r="L170" s="96" t="s">
        <v>16</v>
      </c>
      <c r="M170" s="82"/>
      <c r="N170" s="82"/>
      <c r="O170" s="83"/>
      <c r="P170" s="83"/>
      <c r="Q170" s="81"/>
      <c r="R170" s="65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</row>
    <row r="171" spans="1:54" s="104" customFormat="1" x14ac:dyDescent="0.2">
      <c r="A171" s="93" t="s">
        <v>29</v>
      </c>
      <c r="B171" s="94">
        <v>11</v>
      </c>
      <c r="C171" s="94">
        <v>63</v>
      </c>
      <c r="D171" s="94" t="s">
        <v>43</v>
      </c>
      <c r="E171" s="94">
        <v>3957870</v>
      </c>
      <c r="F171" s="94">
        <v>4330360</v>
      </c>
      <c r="G171" s="94">
        <f t="shared" si="21"/>
        <v>-372490</v>
      </c>
      <c r="H171" s="94">
        <f t="shared" si="22"/>
        <v>4144115</v>
      </c>
      <c r="I171" s="95">
        <f t="shared" si="23"/>
        <v>-8.9884088641362506E-2</v>
      </c>
      <c r="J171" s="95">
        <f t="shared" si="16"/>
        <v>4.1441150000000002</v>
      </c>
      <c r="K171" s="94">
        <f t="shared" si="17"/>
        <v>-8.9884088641362503</v>
      </c>
      <c r="L171" s="96" t="s">
        <v>16</v>
      </c>
      <c r="M171" s="82"/>
      <c r="N171" s="6"/>
      <c r="O171" s="83"/>
      <c r="P171" s="83"/>
      <c r="Q171" s="81"/>
      <c r="R171" s="6"/>
      <c r="S171" s="6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</row>
    <row r="172" spans="1:54" s="104" customFormat="1" x14ac:dyDescent="0.2">
      <c r="A172" s="93" t="s">
        <v>55</v>
      </c>
      <c r="B172" s="94">
        <v>18</v>
      </c>
      <c r="C172" s="94">
        <v>64</v>
      </c>
      <c r="D172" s="94" t="s">
        <v>43</v>
      </c>
      <c r="E172" s="94">
        <v>4381860</v>
      </c>
      <c r="F172" s="94">
        <v>4243840</v>
      </c>
      <c r="G172" s="94">
        <f t="shared" si="21"/>
        <v>138020</v>
      </c>
      <c r="H172" s="94">
        <f t="shared" si="22"/>
        <v>4312850</v>
      </c>
      <c r="I172" s="95">
        <f t="shared" si="23"/>
        <v>3.2002040414111317E-2</v>
      </c>
      <c r="J172" s="95">
        <f t="shared" si="16"/>
        <v>4.3128500000000001</v>
      </c>
      <c r="K172" s="94">
        <f t="shared" si="17"/>
        <v>3.2002040414111317</v>
      </c>
      <c r="L172" s="96" t="s">
        <v>16</v>
      </c>
      <c r="M172" s="82"/>
      <c r="N172" s="6"/>
      <c r="O172" s="5"/>
      <c r="P172" s="5"/>
      <c r="Q172" s="5"/>
      <c r="R172" s="6"/>
      <c r="S172" s="6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</row>
    <row r="173" spans="1:54" s="104" customFormat="1" x14ac:dyDescent="0.2">
      <c r="A173" s="93" t="s">
        <v>55</v>
      </c>
      <c r="B173" s="94">
        <v>24</v>
      </c>
      <c r="C173" s="94">
        <v>65</v>
      </c>
      <c r="D173" s="94" t="s">
        <v>43</v>
      </c>
      <c r="E173" s="94">
        <v>4286920</v>
      </c>
      <c r="F173" s="94">
        <v>4358560</v>
      </c>
      <c r="G173" s="94">
        <f t="shared" si="21"/>
        <v>-71640</v>
      </c>
      <c r="H173" s="94">
        <f t="shared" si="22"/>
        <v>4322740</v>
      </c>
      <c r="I173" s="95">
        <f t="shared" si="23"/>
        <v>-1.6572821867611748E-2</v>
      </c>
      <c r="J173" s="95">
        <f t="shared" si="16"/>
        <v>4.3227399999999996</v>
      </c>
      <c r="K173" s="94">
        <f t="shared" si="17"/>
        <v>-1.6572821867611749</v>
      </c>
      <c r="L173" s="96" t="s">
        <v>16</v>
      </c>
      <c r="M173" s="82"/>
      <c r="N173" s="6"/>
      <c r="O173" s="5"/>
      <c r="P173" s="5"/>
      <c r="Q173" s="5"/>
      <c r="R173" s="6"/>
      <c r="S173" s="6"/>
      <c r="T173" s="82"/>
      <c r="U173" s="6"/>
      <c r="V173" s="6"/>
      <c r="W173" s="6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</row>
    <row r="174" spans="1:54" s="104" customFormat="1" x14ac:dyDescent="0.2">
      <c r="A174" s="106" t="s">
        <v>48</v>
      </c>
      <c r="B174" s="107">
        <v>8</v>
      </c>
      <c r="C174" s="94">
        <v>66</v>
      </c>
      <c r="D174" s="107" t="s">
        <v>43</v>
      </c>
      <c r="E174" s="107">
        <v>4259900</v>
      </c>
      <c r="F174" s="107">
        <v>4425180</v>
      </c>
      <c r="G174" s="107">
        <v>-165280</v>
      </c>
      <c r="H174" s="107">
        <v>4342540</v>
      </c>
      <c r="I174" s="108">
        <v>-3.8060674000000003E-2</v>
      </c>
      <c r="J174" s="95">
        <f t="shared" si="16"/>
        <v>4.3425399999999996</v>
      </c>
      <c r="K174" s="94">
        <f t="shared" si="17"/>
        <v>-3.8060674000000003</v>
      </c>
      <c r="L174" s="96" t="s">
        <v>16</v>
      </c>
      <c r="M174" s="82"/>
      <c r="N174" s="6"/>
      <c r="O174" s="5"/>
      <c r="P174" s="5"/>
      <c r="Q174" s="5"/>
      <c r="R174" s="6"/>
      <c r="S174" s="6"/>
      <c r="T174" s="82"/>
      <c r="U174" s="6"/>
      <c r="V174" s="6"/>
      <c r="W174" s="6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</row>
    <row r="175" spans="1:54" s="104" customFormat="1" x14ac:dyDescent="0.2">
      <c r="A175" s="93" t="s">
        <v>44</v>
      </c>
      <c r="B175" s="94">
        <v>35</v>
      </c>
      <c r="C175" s="94">
        <v>67</v>
      </c>
      <c r="D175" s="94" t="s">
        <v>43</v>
      </c>
      <c r="E175" s="94">
        <v>4398420</v>
      </c>
      <c r="F175" s="94">
        <v>4324890</v>
      </c>
      <c r="G175" s="94">
        <f t="shared" ref="G175:G189" si="24">E175-F175</f>
        <v>73530</v>
      </c>
      <c r="H175" s="94">
        <f t="shared" ref="H175:H189" si="25">(E175+F175)/2</f>
        <v>4361655</v>
      </c>
      <c r="I175" s="95">
        <f t="shared" ref="I175:I189" si="26">G175/H175</f>
        <v>1.6858279712632016E-2</v>
      </c>
      <c r="J175" s="95">
        <f t="shared" si="16"/>
        <v>4.3616549999999998</v>
      </c>
      <c r="K175" s="94">
        <f t="shared" si="17"/>
        <v>1.6858279712632016</v>
      </c>
      <c r="L175" s="96" t="s">
        <v>16</v>
      </c>
      <c r="M175" s="82"/>
      <c r="N175" s="6"/>
      <c r="O175" s="5"/>
      <c r="P175" s="5"/>
      <c r="Q175" s="5"/>
      <c r="R175" s="6"/>
      <c r="S175" s="6"/>
      <c r="T175" s="82"/>
      <c r="U175" s="6"/>
      <c r="V175" s="6"/>
      <c r="W175" s="6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</row>
    <row r="176" spans="1:54" s="104" customFormat="1" x14ac:dyDescent="0.2">
      <c r="A176" s="93" t="s">
        <v>30</v>
      </c>
      <c r="B176" s="94">
        <v>1</v>
      </c>
      <c r="C176" s="94">
        <v>68</v>
      </c>
      <c r="D176" s="94" t="s">
        <v>43</v>
      </c>
      <c r="E176" s="94">
        <v>4004990</v>
      </c>
      <c r="F176" s="94">
        <v>4985720</v>
      </c>
      <c r="G176" s="94">
        <f t="shared" si="24"/>
        <v>-980730</v>
      </c>
      <c r="H176" s="94">
        <f t="shared" si="25"/>
        <v>4495355</v>
      </c>
      <c r="I176" s="95">
        <f t="shared" si="26"/>
        <v>-0.21816519496235559</v>
      </c>
      <c r="J176" s="95">
        <f t="shared" si="16"/>
        <v>4.495355</v>
      </c>
      <c r="K176" s="94">
        <f t="shared" si="17"/>
        <v>-21.816519496235561</v>
      </c>
      <c r="L176" s="96" t="s">
        <v>16</v>
      </c>
      <c r="M176" s="82"/>
      <c r="N176" s="6"/>
      <c r="O176" s="5"/>
      <c r="P176" s="5"/>
      <c r="Q176" s="5"/>
      <c r="R176" s="6"/>
      <c r="S176" s="6"/>
      <c r="T176" s="82"/>
      <c r="U176" s="6"/>
      <c r="V176" s="6"/>
      <c r="W176" s="6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</row>
    <row r="177" spans="1:54" s="104" customFormat="1" x14ac:dyDescent="0.2">
      <c r="A177" s="93" t="s">
        <v>44</v>
      </c>
      <c r="B177" s="94">
        <v>32</v>
      </c>
      <c r="C177" s="94">
        <v>69</v>
      </c>
      <c r="D177" s="94" t="s">
        <v>43</v>
      </c>
      <c r="E177" s="94">
        <v>4626700</v>
      </c>
      <c r="F177" s="94">
        <v>4432300</v>
      </c>
      <c r="G177" s="94">
        <f t="shared" si="24"/>
        <v>194400</v>
      </c>
      <c r="H177" s="94">
        <f t="shared" si="25"/>
        <v>4529500</v>
      </c>
      <c r="I177" s="95">
        <f t="shared" si="26"/>
        <v>4.2918644441991387E-2</v>
      </c>
      <c r="J177" s="95">
        <f t="shared" si="16"/>
        <v>4.5294999999999996</v>
      </c>
      <c r="K177" s="94">
        <f t="shared" si="17"/>
        <v>4.2918644441991383</v>
      </c>
      <c r="L177" s="96" t="s">
        <v>16</v>
      </c>
      <c r="M177" s="82"/>
      <c r="N177" s="6"/>
      <c r="O177" s="5"/>
      <c r="P177" s="5"/>
      <c r="Q177" s="5"/>
      <c r="R177" s="6"/>
      <c r="S177" s="6"/>
      <c r="T177" s="82"/>
      <c r="U177" s="6"/>
      <c r="V177" s="6"/>
      <c r="W177" s="6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</row>
    <row r="178" spans="1:54" s="5" customFormat="1" x14ac:dyDescent="0.2">
      <c r="A178" s="93" t="s">
        <v>55</v>
      </c>
      <c r="B178" s="94">
        <v>23</v>
      </c>
      <c r="C178" s="94">
        <v>70</v>
      </c>
      <c r="D178" s="94" t="s">
        <v>43</v>
      </c>
      <c r="E178" s="94">
        <v>4443580</v>
      </c>
      <c r="F178" s="94">
        <v>4684150</v>
      </c>
      <c r="G178" s="94">
        <f t="shared" si="24"/>
        <v>-240570</v>
      </c>
      <c r="H178" s="94">
        <f t="shared" si="25"/>
        <v>4563865</v>
      </c>
      <c r="I178" s="95">
        <f t="shared" si="26"/>
        <v>-5.2711900987430609E-2</v>
      </c>
      <c r="J178" s="95">
        <f t="shared" si="16"/>
        <v>4.5638649999999998</v>
      </c>
      <c r="K178" s="94">
        <f t="shared" si="17"/>
        <v>-5.2711900987430607</v>
      </c>
      <c r="L178" s="96" t="s">
        <v>16</v>
      </c>
      <c r="M178" s="6"/>
      <c r="N178" s="6"/>
      <c r="R178" s="6"/>
      <c r="S178" s="6"/>
      <c r="T178" s="82"/>
      <c r="U178" s="6"/>
      <c r="V178" s="6"/>
      <c r="W178" s="6"/>
      <c r="X178" s="82"/>
      <c r="Y178" s="82"/>
      <c r="Z178" s="82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</row>
    <row r="179" spans="1:54" s="5" customFormat="1" x14ac:dyDescent="0.2">
      <c r="A179" s="93" t="s">
        <v>29</v>
      </c>
      <c r="B179" s="94">
        <v>12</v>
      </c>
      <c r="C179" s="94">
        <v>71</v>
      </c>
      <c r="D179" s="94" t="s">
        <v>43</v>
      </c>
      <c r="E179" s="94">
        <v>4512670</v>
      </c>
      <c r="F179" s="94">
        <v>4653080</v>
      </c>
      <c r="G179" s="94">
        <f t="shared" si="24"/>
        <v>-140410</v>
      </c>
      <c r="H179" s="94">
        <f t="shared" si="25"/>
        <v>4582875</v>
      </c>
      <c r="I179" s="95">
        <f t="shared" si="26"/>
        <v>-3.063797288819791E-2</v>
      </c>
      <c r="J179" s="95">
        <f t="shared" si="16"/>
        <v>4.5828749999999996</v>
      </c>
      <c r="K179" s="94">
        <f t="shared" si="17"/>
        <v>-3.0637972888197909</v>
      </c>
      <c r="L179" s="96" t="s">
        <v>16</v>
      </c>
      <c r="M179" s="6"/>
      <c r="N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</row>
    <row r="180" spans="1:54" s="5" customFormat="1" x14ac:dyDescent="0.2">
      <c r="A180" s="119" t="s">
        <v>36</v>
      </c>
      <c r="B180" s="120">
        <v>2</v>
      </c>
      <c r="C180" s="120">
        <v>1</v>
      </c>
      <c r="D180" s="120" t="s">
        <v>43</v>
      </c>
      <c r="E180" s="120">
        <v>2790000</v>
      </c>
      <c r="F180" s="120">
        <v>2480000</v>
      </c>
      <c r="G180" s="120">
        <f t="shared" si="24"/>
        <v>310000</v>
      </c>
      <c r="H180" s="120">
        <f t="shared" si="25"/>
        <v>2635000</v>
      </c>
      <c r="I180" s="121">
        <f t="shared" si="26"/>
        <v>0.11764705882352941</v>
      </c>
      <c r="J180" s="121">
        <f t="shared" si="16"/>
        <v>2.6349999999999998</v>
      </c>
      <c r="K180" s="120">
        <f t="shared" si="17"/>
        <v>11.76470588235294</v>
      </c>
      <c r="L180" s="122" t="s">
        <v>37</v>
      </c>
      <c r="M180" s="6"/>
      <c r="N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</row>
    <row r="181" spans="1:54" s="5" customFormat="1" x14ac:dyDescent="0.2">
      <c r="A181" s="123" t="s">
        <v>39</v>
      </c>
      <c r="B181" s="124">
        <v>4</v>
      </c>
      <c r="C181" s="124">
        <v>2</v>
      </c>
      <c r="D181" s="124" t="s">
        <v>43</v>
      </c>
      <c r="E181" s="124">
        <v>3220000</v>
      </c>
      <c r="F181" s="124">
        <v>3180000</v>
      </c>
      <c r="G181" s="124">
        <f t="shared" si="24"/>
        <v>40000</v>
      </c>
      <c r="H181" s="124">
        <f t="shared" si="25"/>
        <v>3200000</v>
      </c>
      <c r="I181" s="125">
        <f t="shared" si="26"/>
        <v>1.2500000000000001E-2</v>
      </c>
      <c r="J181" s="125">
        <f t="shared" si="16"/>
        <v>3.1999999999999997</v>
      </c>
      <c r="K181" s="124">
        <f t="shared" si="17"/>
        <v>1.25</v>
      </c>
      <c r="L181" s="126" t="s">
        <v>37</v>
      </c>
      <c r="M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</row>
    <row r="182" spans="1:54" s="5" customFormat="1" x14ac:dyDescent="0.2">
      <c r="A182" s="127" t="s">
        <v>56</v>
      </c>
      <c r="B182" s="128">
        <v>9</v>
      </c>
      <c r="C182" s="124">
        <v>3</v>
      </c>
      <c r="D182" s="128" t="s">
        <v>43</v>
      </c>
      <c r="E182" s="128">
        <v>3275010</v>
      </c>
      <c r="F182" s="128">
        <v>3309540</v>
      </c>
      <c r="G182" s="128">
        <f t="shared" si="24"/>
        <v>-34530</v>
      </c>
      <c r="H182" s="128">
        <f t="shared" si="25"/>
        <v>3292275</v>
      </c>
      <c r="I182" s="129">
        <f t="shared" si="26"/>
        <v>-1.0488188258878739E-2</v>
      </c>
      <c r="J182" s="125">
        <f t="shared" si="16"/>
        <v>3.2922750000000001</v>
      </c>
      <c r="K182" s="124">
        <f t="shared" si="17"/>
        <v>-1.0488188258878739</v>
      </c>
      <c r="L182" s="130" t="s">
        <v>37</v>
      </c>
      <c r="M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</row>
    <row r="183" spans="1:54" s="5" customFormat="1" x14ac:dyDescent="0.2">
      <c r="A183" s="127" t="s">
        <v>56</v>
      </c>
      <c r="B183" s="128">
        <v>11</v>
      </c>
      <c r="C183" s="124">
        <v>4</v>
      </c>
      <c r="D183" s="128" t="s">
        <v>43</v>
      </c>
      <c r="E183" s="128">
        <v>3078780</v>
      </c>
      <c r="F183" s="128">
        <v>3950720</v>
      </c>
      <c r="G183" s="128">
        <f t="shared" si="24"/>
        <v>-871940</v>
      </c>
      <c r="H183" s="128">
        <f t="shared" si="25"/>
        <v>3514750</v>
      </c>
      <c r="I183" s="129">
        <f t="shared" si="26"/>
        <v>-0.24808023330251086</v>
      </c>
      <c r="J183" s="125">
        <f t="shared" si="16"/>
        <v>3.5147499999999998</v>
      </c>
      <c r="K183" s="124">
        <f t="shared" si="17"/>
        <v>-24.808023330251086</v>
      </c>
      <c r="L183" s="130" t="s">
        <v>37</v>
      </c>
      <c r="M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</row>
    <row r="184" spans="1:54" s="5" customFormat="1" x14ac:dyDescent="0.2">
      <c r="A184" s="127" t="s">
        <v>56</v>
      </c>
      <c r="B184" s="128">
        <v>12</v>
      </c>
      <c r="C184" s="124">
        <v>5</v>
      </c>
      <c r="D184" s="128" t="s">
        <v>43</v>
      </c>
      <c r="E184" s="128">
        <v>3886260</v>
      </c>
      <c r="F184" s="128">
        <v>3562470</v>
      </c>
      <c r="G184" s="128">
        <f t="shared" si="24"/>
        <v>323790</v>
      </c>
      <c r="H184" s="128">
        <f t="shared" si="25"/>
        <v>3724365</v>
      </c>
      <c r="I184" s="129">
        <f t="shared" si="26"/>
        <v>8.6938310289136539E-2</v>
      </c>
      <c r="J184" s="125">
        <f t="shared" si="16"/>
        <v>3.7243649999999997</v>
      </c>
      <c r="K184" s="124">
        <f t="shared" si="17"/>
        <v>8.6938310289136531</v>
      </c>
      <c r="L184" s="130" t="s">
        <v>37</v>
      </c>
      <c r="M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</row>
    <row r="185" spans="1:54" s="5" customFormat="1" x14ac:dyDescent="0.2">
      <c r="A185" s="123" t="s">
        <v>36</v>
      </c>
      <c r="B185" s="124">
        <v>5</v>
      </c>
      <c r="C185" s="124">
        <v>6</v>
      </c>
      <c r="D185" s="124" t="s">
        <v>43</v>
      </c>
      <c r="E185" s="124">
        <v>4220000</v>
      </c>
      <c r="F185" s="124">
        <v>4360000</v>
      </c>
      <c r="G185" s="124">
        <f t="shared" si="24"/>
        <v>-140000</v>
      </c>
      <c r="H185" s="124">
        <f t="shared" si="25"/>
        <v>4290000</v>
      </c>
      <c r="I185" s="125">
        <f t="shared" si="26"/>
        <v>-3.2634032634032632E-2</v>
      </c>
      <c r="J185" s="125">
        <f t="shared" si="16"/>
        <v>4.29</v>
      </c>
      <c r="K185" s="124">
        <f t="shared" si="17"/>
        <v>-3.263403263403263</v>
      </c>
      <c r="L185" s="126" t="s">
        <v>37</v>
      </c>
      <c r="M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</row>
    <row r="186" spans="1:54" s="5" customFormat="1" x14ac:dyDescent="0.2">
      <c r="A186" s="123" t="s">
        <v>48</v>
      </c>
      <c r="B186" s="124">
        <v>13</v>
      </c>
      <c r="C186" s="124">
        <v>7</v>
      </c>
      <c r="D186" s="124" t="s">
        <v>43</v>
      </c>
      <c r="E186" s="124">
        <v>4398170</v>
      </c>
      <c r="F186" s="124">
        <v>4418530</v>
      </c>
      <c r="G186" s="124">
        <f t="shared" si="24"/>
        <v>-20360</v>
      </c>
      <c r="H186" s="124">
        <f t="shared" si="25"/>
        <v>4408350</v>
      </c>
      <c r="I186" s="125">
        <f t="shared" si="26"/>
        <v>-4.6185080585706669E-3</v>
      </c>
      <c r="J186" s="125">
        <f t="shared" si="16"/>
        <v>4.4083499999999995</v>
      </c>
      <c r="K186" s="124">
        <f t="shared" si="17"/>
        <v>-0.46185080585706667</v>
      </c>
      <c r="L186" s="130" t="s">
        <v>37</v>
      </c>
      <c r="M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</row>
    <row r="187" spans="1:54" s="5" customFormat="1" x14ac:dyDescent="0.2">
      <c r="A187" s="123" t="s">
        <v>36</v>
      </c>
      <c r="B187" s="124">
        <v>16</v>
      </c>
      <c r="C187" s="124">
        <v>8</v>
      </c>
      <c r="D187" s="124" t="s">
        <v>43</v>
      </c>
      <c r="E187" s="124">
        <v>4750000</v>
      </c>
      <c r="F187" s="124">
        <v>4640000</v>
      </c>
      <c r="G187" s="124">
        <f t="shared" si="24"/>
        <v>110000</v>
      </c>
      <c r="H187" s="124">
        <f t="shared" si="25"/>
        <v>4695000</v>
      </c>
      <c r="I187" s="125">
        <f t="shared" si="26"/>
        <v>2.3429179978700747E-2</v>
      </c>
      <c r="J187" s="125">
        <f t="shared" si="16"/>
        <v>4.6949999999999994</v>
      </c>
      <c r="K187" s="124">
        <f t="shared" si="17"/>
        <v>2.3429179978700745</v>
      </c>
      <c r="L187" s="130" t="s">
        <v>37</v>
      </c>
      <c r="M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</row>
    <row r="188" spans="1:54" s="5" customFormat="1" x14ac:dyDescent="0.2">
      <c r="A188" s="123" t="s">
        <v>39</v>
      </c>
      <c r="B188" s="124">
        <v>1</v>
      </c>
      <c r="C188" s="124">
        <v>9</v>
      </c>
      <c r="D188" s="124" t="s">
        <v>43</v>
      </c>
      <c r="E188" s="124">
        <v>4830000</v>
      </c>
      <c r="F188" s="124">
        <v>4690000</v>
      </c>
      <c r="G188" s="124">
        <f t="shared" si="24"/>
        <v>140000</v>
      </c>
      <c r="H188" s="124">
        <f t="shared" si="25"/>
        <v>4760000</v>
      </c>
      <c r="I188" s="125">
        <f t="shared" si="26"/>
        <v>2.9411764705882353E-2</v>
      </c>
      <c r="J188" s="125">
        <f t="shared" si="16"/>
        <v>4.76</v>
      </c>
      <c r="K188" s="124">
        <f t="shared" si="17"/>
        <v>2.9411764705882351</v>
      </c>
      <c r="L188" s="130" t="s">
        <v>37</v>
      </c>
      <c r="M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</row>
    <row r="189" spans="1:54" s="5" customFormat="1" x14ac:dyDescent="0.2">
      <c r="A189" s="123" t="s">
        <v>39</v>
      </c>
      <c r="B189" s="124">
        <v>10</v>
      </c>
      <c r="C189" s="124">
        <v>10</v>
      </c>
      <c r="D189" s="124" t="s">
        <v>43</v>
      </c>
      <c r="E189" s="124">
        <v>4920000</v>
      </c>
      <c r="F189" s="124">
        <v>4820000</v>
      </c>
      <c r="G189" s="124">
        <f t="shared" si="24"/>
        <v>100000</v>
      </c>
      <c r="H189" s="124">
        <f t="shared" si="25"/>
        <v>4870000</v>
      </c>
      <c r="I189" s="125">
        <f t="shared" si="26"/>
        <v>2.0533880903490759E-2</v>
      </c>
      <c r="J189" s="125">
        <f t="shared" si="16"/>
        <v>4.87</v>
      </c>
      <c r="K189" s="124">
        <f t="shared" si="17"/>
        <v>2.0533880903490758</v>
      </c>
      <c r="L189" s="130" t="s">
        <v>37</v>
      </c>
      <c r="M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</row>
    <row r="190" spans="1:54" s="5" customFormat="1" x14ac:dyDescent="0.2">
      <c r="A190" s="131" t="s">
        <v>40</v>
      </c>
      <c r="B190" s="132">
        <v>20</v>
      </c>
      <c r="C190" s="124">
        <v>11</v>
      </c>
      <c r="D190" s="132" t="s">
        <v>43</v>
      </c>
      <c r="E190" s="132">
        <v>4869450</v>
      </c>
      <c r="F190" s="132">
        <v>4975690</v>
      </c>
      <c r="G190" s="132">
        <v>-106240</v>
      </c>
      <c r="H190" s="132">
        <v>4922570</v>
      </c>
      <c r="I190" s="133">
        <v>-2.1582222000000002E-2</v>
      </c>
      <c r="J190" s="125">
        <f t="shared" si="16"/>
        <v>4.9225699999999994</v>
      </c>
      <c r="K190" s="124">
        <f t="shared" si="17"/>
        <v>-2.1582222</v>
      </c>
      <c r="L190" s="130" t="s">
        <v>37</v>
      </c>
      <c r="M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</row>
    <row r="191" spans="1:54" s="5" customFormat="1" x14ac:dyDescent="0.2">
      <c r="A191" s="127" t="s">
        <v>36</v>
      </c>
      <c r="B191" s="128">
        <v>7</v>
      </c>
      <c r="C191" s="124">
        <v>12</v>
      </c>
      <c r="D191" s="128" t="s">
        <v>43</v>
      </c>
      <c r="E191" s="128">
        <v>5003340</v>
      </c>
      <c r="F191" s="128">
        <v>5151260</v>
      </c>
      <c r="G191" s="128">
        <f>E191-F191</f>
        <v>-147920</v>
      </c>
      <c r="H191" s="128">
        <f>(E191+F191)/2</f>
        <v>5077300</v>
      </c>
      <c r="I191" s="129">
        <f>G191/H191</f>
        <v>-2.9133594627065565E-2</v>
      </c>
      <c r="J191" s="125">
        <f t="shared" si="16"/>
        <v>5.0773000000000001</v>
      </c>
      <c r="K191" s="124">
        <f t="shared" si="17"/>
        <v>-2.9133594627065564</v>
      </c>
      <c r="L191" s="130" t="s">
        <v>37</v>
      </c>
      <c r="M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</row>
    <row r="192" spans="1:54" s="5" customFormat="1" x14ac:dyDescent="0.2">
      <c r="A192" s="123" t="s">
        <v>41</v>
      </c>
      <c r="B192" s="124">
        <v>3</v>
      </c>
      <c r="C192" s="124">
        <v>13</v>
      </c>
      <c r="D192" s="124" t="s">
        <v>43</v>
      </c>
      <c r="E192" s="124">
        <v>5121640</v>
      </c>
      <c r="F192" s="124">
        <v>5192240</v>
      </c>
      <c r="G192" s="124">
        <f>E192-F192</f>
        <v>-70600</v>
      </c>
      <c r="H192" s="124">
        <f>(E192+F192)/2</f>
        <v>5156940</v>
      </c>
      <c r="I192" s="125">
        <f>G192/H192</f>
        <v>-1.3690289202511566E-2</v>
      </c>
      <c r="J192" s="125">
        <f t="shared" si="16"/>
        <v>5.1569399999999996</v>
      </c>
      <c r="K192" s="124">
        <f t="shared" si="17"/>
        <v>-1.3690289202511565</v>
      </c>
      <c r="L192" s="130" t="s">
        <v>37</v>
      </c>
      <c r="M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</row>
    <row r="193" spans="1:54" s="5" customFormat="1" x14ac:dyDescent="0.2">
      <c r="A193" s="123" t="s">
        <v>39</v>
      </c>
      <c r="B193" s="124">
        <v>5</v>
      </c>
      <c r="C193" s="124">
        <v>14</v>
      </c>
      <c r="D193" s="124" t="s">
        <v>43</v>
      </c>
      <c r="E193" s="124">
        <v>5140000</v>
      </c>
      <c r="F193" s="124">
        <v>5580000</v>
      </c>
      <c r="G193" s="124">
        <f>E193-F193</f>
        <v>-440000</v>
      </c>
      <c r="H193" s="124">
        <f>(E193+F193)/2</f>
        <v>5360000</v>
      </c>
      <c r="I193" s="125">
        <f>G193/H193</f>
        <v>-8.2089552238805971E-2</v>
      </c>
      <c r="J193" s="125">
        <f t="shared" si="16"/>
        <v>5.3599999999999994</v>
      </c>
      <c r="K193" s="124">
        <f t="shared" si="17"/>
        <v>-8.2089552238805972</v>
      </c>
      <c r="L193" s="130" t="s">
        <v>37</v>
      </c>
      <c r="M193" s="6"/>
      <c r="T193" s="6"/>
      <c r="U193" s="6"/>
      <c r="V193" s="3"/>
      <c r="W193" s="3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</row>
    <row r="194" spans="1:54" s="5" customFormat="1" x14ac:dyDescent="0.2">
      <c r="A194" s="123" t="s">
        <v>41</v>
      </c>
      <c r="B194" s="124">
        <v>6</v>
      </c>
      <c r="C194" s="124">
        <v>15</v>
      </c>
      <c r="D194" s="124" t="s">
        <v>43</v>
      </c>
      <c r="E194" s="124">
        <v>5435760</v>
      </c>
      <c r="F194" s="124">
        <v>5470060</v>
      </c>
      <c r="G194" s="124">
        <f>E194-F194</f>
        <v>-34300</v>
      </c>
      <c r="H194" s="124">
        <f>(E194+F194)/2</f>
        <v>5452910</v>
      </c>
      <c r="I194" s="125">
        <f>G194/H194</f>
        <v>-6.2902193507686725E-3</v>
      </c>
      <c r="J194" s="125">
        <f t="shared" ref="J194:J228" si="27">H194*0.000001</f>
        <v>5.4529100000000001</v>
      </c>
      <c r="K194" s="124">
        <f t="shared" si="17"/>
        <v>-0.62902193507686721</v>
      </c>
      <c r="L194" s="130" t="s">
        <v>37</v>
      </c>
      <c r="M194" s="6"/>
      <c r="T194" s="6"/>
      <c r="U194" s="6"/>
      <c r="V194" s="3"/>
      <c r="W194" s="3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</row>
    <row r="195" spans="1:54" s="5" customFormat="1" x14ac:dyDescent="0.2">
      <c r="A195" s="123" t="s">
        <v>41</v>
      </c>
      <c r="B195" s="124">
        <v>7</v>
      </c>
      <c r="C195" s="124">
        <v>16</v>
      </c>
      <c r="D195" s="124" t="s">
        <v>43</v>
      </c>
      <c r="E195" s="124">
        <v>5342250</v>
      </c>
      <c r="F195" s="124">
        <v>5596030</v>
      </c>
      <c r="G195" s="124">
        <f>E195-F195</f>
        <v>-253780</v>
      </c>
      <c r="H195" s="124">
        <f>(E195+F195)/2</f>
        <v>5469140</v>
      </c>
      <c r="I195" s="125">
        <f>G195/H195</f>
        <v>-4.6402176576207592E-2</v>
      </c>
      <c r="J195" s="125">
        <f t="shared" si="27"/>
        <v>5.4691399999999994</v>
      </c>
      <c r="K195" s="124">
        <f t="shared" ref="K195:K229" si="28">I195*100</f>
        <v>-4.6402176576207594</v>
      </c>
      <c r="L195" s="130" t="s">
        <v>37</v>
      </c>
      <c r="M195" s="6"/>
      <c r="T195" s="6"/>
      <c r="U195" s="6"/>
      <c r="V195" s="3"/>
      <c r="W195" s="3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</row>
    <row r="196" spans="1:54" s="5" customFormat="1" x14ac:dyDescent="0.2">
      <c r="A196" s="131" t="s">
        <v>40</v>
      </c>
      <c r="B196" s="132">
        <v>15</v>
      </c>
      <c r="C196" s="124">
        <v>17</v>
      </c>
      <c r="D196" s="132" t="s">
        <v>43</v>
      </c>
      <c r="E196" s="132">
        <v>5216650</v>
      </c>
      <c r="F196" s="132">
        <v>5806810</v>
      </c>
      <c r="G196" s="132">
        <v>-590160</v>
      </c>
      <c r="H196" s="132">
        <v>5511730</v>
      </c>
      <c r="I196" s="133">
        <v>-0.10707346</v>
      </c>
      <c r="J196" s="125">
        <f t="shared" si="27"/>
        <v>5.51173</v>
      </c>
      <c r="K196" s="124">
        <f t="shared" si="28"/>
        <v>-10.707345999999999</v>
      </c>
      <c r="L196" s="130" t="s">
        <v>37</v>
      </c>
      <c r="M196" s="6"/>
      <c r="T196" s="6"/>
      <c r="U196" s="6"/>
      <c r="V196" s="3"/>
      <c r="W196" s="3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</row>
    <row r="197" spans="1:54" s="5" customFormat="1" x14ac:dyDescent="0.2">
      <c r="A197" s="131" t="s">
        <v>40</v>
      </c>
      <c r="B197" s="132">
        <v>22</v>
      </c>
      <c r="C197" s="124">
        <v>18</v>
      </c>
      <c r="D197" s="132" t="s">
        <v>43</v>
      </c>
      <c r="E197" s="132">
        <v>5680210</v>
      </c>
      <c r="F197" s="132">
        <v>6255320</v>
      </c>
      <c r="G197" s="132">
        <v>-575110</v>
      </c>
      <c r="H197" s="132">
        <v>5967765</v>
      </c>
      <c r="I197" s="133">
        <v>-9.6369411000000002E-2</v>
      </c>
      <c r="J197" s="125">
        <f t="shared" si="27"/>
        <v>5.967765</v>
      </c>
      <c r="K197" s="124">
        <f t="shared" si="28"/>
        <v>-9.6369410999999996</v>
      </c>
      <c r="L197" s="130" t="s">
        <v>37</v>
      </c>
      <c r="M197" s="6"/>
      <c r="T197" s="6"/>
      <c r="U197" s="6"/>
      <c r="V197" s="3"/>
      <c r="W197" s="3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</row>
    <row r="198" spans="1:54" x14ac:dyDescent="0.2">
      <c r="A198" s="131" t="s">
        <v>40</v>
      </c>
      <c r="B198" s="132">
        <v>17</v>
      </c>
      <c r="C198" s="124">
        <v>19</v>
      </c>
      <c r="D198" s="132" t="s">
        <v>43</v>
      </c>
      <c r="E198" s="132">
        <v>5998910</v>
      </c>
      <c r="F198" s="132">
        <v>6061130</v>
      </c>
      <c r="G198" s="132">
        <v>-62220</v>
      </c>
      <c r="H198" s="132">
        <v>6030020</v>
      </c>
      <c r="I198" s="133">
        <v>-1.0318374E-2</v>
      </c>
      <c r="J198" s="125">
        <f t="shared" si="27"/>
        <v>6.0300199999999995</v>
      </c>
      <c r="K198" s="124">
        <f t="shared" si="28"/>
        <v>-1.0318373999999999</v>
      </c>
      <c r="L198" s="130" t="s">
        <v>37</v>
      </c>
      <c r="X198" s="6"/>
      <c r="Y198" s="6"/>
      <c r="Z198" s="6"/>
    </row>
    <row r="199" spans="1:54" x14ac:dyDescent="0.2">
      <c r="A199" s="123" t="s">
        <v>36</v>
      </c>
      <c r="B199" s="124">
        <v>8</v>
      </c>
      <c r="C199" s="124">
        <v>20</v>
      </c>
      <c r="D199" s="124" t="s">
        <v>43</v>
      </c>
      <c r="E199" s="124">
        <v>6210000</v>
      </c>
      <c r="F199" s="124">
        <v>5980000</v>
      </c>
      <c r="G199" s="124">
        <f>E199-F199</f>
        <v>230000</v>
      </c>
      <c r="H199" s="124">
        <f>(E199+F199)/2</f>
        <v>6095000</v>
      </c>
      <c r="I199" s="125">
        <f>G199/H199</f>
        <v>3.7735849056603772E-2</v>
      </c>
      <c r="J199" s="125">
        <f t="shared" si="27"/>
        <v>6.0949999999999998</v>
      </c>
      <c r="K199" s="124">
        <f t="shared" si="28"/>
        <v>3.7735849056603774</v>
      </c>
      <c r="L199" s="130" t="s">
        <v>37</v>
      </c>
    </row>
    <row r="200" spans="1:54" x14ac:dyDescent="0.2">
      <c r="A200" s="131" t="s">
        <v>40</v>
      </c>
      <c r="B200" s="132">
        <v>14</v>
      </c>
      <c r="C200" s="124">
        <v>21</v>
      </c>
      <c r="D200" s="132" t="s">
        <v>43</v>
      </c>
      <c r="E200" s="132">
        <v>5881500</v>
      </c>
      <c r="F200" s="132">
        <v>6385360</v>
      </c>
      <c r="G200" s="132">
        <v>-503860</v>
      </c>
      <c r="H200" s="132">
        <v>6133430</v>
      </c>
      <c r="I200" s="133">
        <v>-8.2149791999999999E-2</v>
      </c>
      <c r="J200" s="125">
        <f t="shared" si="27"/>
        <v>6.1334299999999997</v>
      </c>
      <c r="K200" s="124">
        <f t="shared" si="28"/>
        <v>-8.2149792000000001</v>
      </c>
      <c r="L200" s="130" t="s">
        <v>37</v>
      </c>
    </row>
    <row r="201" spans="1:54" x14ac:dyDescent="0.2">
      <c r="A201" s="123" t="s">
        <v>36</v>
      </c>
      <c r="B201" s="124">
        <v>6</v>
      </c>
      <c r="C201" s="124">
        <v>22</v>
      </c>
      <c r="D201" s="124" t="s">
        <v>43</v>
      </c>
      <c r="E201" s="124">
        <v>6340000</v>
      </c>
      <c r="F201" s="124">
        <v>6200000</v>
      </c>
      <c r="G201" s="124">
        <f>E201-F201</f>
        <v>140000</v>
      </c>
      <c r="H201" s="124">
        <f>(E201+F201)/2</f>
        <v>6270000</v>
      </c>
      <c r="I201" s="125">
        <f>G201/H201</f>
        <v>2.2328548644338118E-2</v>
      </c>
      <c r="J201" s="125">
        <f t="shared" si="27"/>
        <v>6.27</v>
      </c>
      <c r="K201" s="124">
        <f t="shared" si="28"/>
        <v>2.2328548644338118</v>
      </c>
      <c r="L201" s="130" t="s">
        <v>37</v>
      </c>
    </row>
    <row r="202" spans="1:54" x14ac:dyDescent="0.2">
      <c r="A202" s="123" t="s">
        <v>39</v>
      </c>
      <c r="B202" s="124">
        <v>7</v>
      </c>
      <c r="C202" s="124">
        <v>23</v>
      </c>
      <c r="D202" s="124" t="s">
        <v>43</v>
      </c>
      <c r="E202" s="124">
        <v>6520000</v>
      </c>
      <c r="F202" s="124">
        <v>6530000</v>
      </c>
      <c r="G202" s="124">
        <f>E202-F202</f>
        <v>-10000</v>
      </c>
      <c r="H202" s="124">
        <f>(E202+F202)/2</f>
        <v>6525000</v>
      </c>
      <c r="I202" s="125">
        <f>G202/H202</f>
        <v>-1.5325670498084292E-3</v>
      </c>
      <c r="J202" s="125">
        <f t="shared" si="27"/>
        <v>6.5249999999999995</v>
      </c>
      <c r="K202" s="124">
        <f t="shared" si="28"/>
        <v>-0.15325670498084293</v>
      </c>
      <c r="L202" s="130" t="s">
        <v>37</v>
      </c>
    </row>
    <row r="203" spans="1:54" x14ac:dyDescent="0.2">
      <c r="A203" s="123" t="s">
        <v>48</v>
      </c>
      <c r="B203" s="124">
        <v>12</v>
      </c>
      <c r="C203" s="124">
        <v>24</v>
      </c>
      <c r="D203" s="124" t="s">
        <v>43</v>
      </c>
      <c r="E203" s="124">
        <v>6803070</v>
      </c>
      <c r="F203" s="124">
        <v>6766460</v>
      </c>
      <c r="G203" s="124">
        <f>E203-F203</f>
        <v>36610</v>
      </c>
      <c r="H203" s="124">
        <f>(E203+F203)/2</f>
        <v>6784765</v>
      </c>
      <c r="I203" s="125">
        <f>G203/H203</f>
        <v>5.3959127545316603E-3</v>
      </c>
      <c r="J203" s="125">
        <f t="shared" si="27"/>
        <v>6.7847649999999993</v>
      </c>
      <c r="K203" s="124">
        <f t="shared" si="28"/>
        <v>0.53959127545316599</v>
      </c>
      <c r="L203" s="130" t="s">
        <v>37</v>
      </c>
    </row>
    <row r="204" spans="1:54" x14ac:dyDescent="0.2">
      <c r="A204" s="123" t="s">
        <v>41</v>
      </c>
      <c r="B204" s="124">
        <v>4</v>
      </c>
      <c r="C204" s="124">
        <v>25</v>
      </c>
      <c r="D204" s="124" t="s">
        <v>43</v>
      </c>
      <c r="E204" s="124">
        <v>6811240</v>
      </c>
      <c r="F204" s="124">
        <v>6999140</v>
      </c>
      <c r="G204" s="124">
        <f>E204-F204</f>
        <v>-187900</v>
      </c>
      <c r="H204" s="124">
        <f>(E204+F204)/2</f>
        <v>6905190</v>
      </c>
      <c r="I204" s="125">
        <f>G204/H204</f>
        <v>-2.7211416340462754E-2</v>
      </c>
      <c r="J204" s="125">
        <f t="shared" si="27"/>
        <v>6.9051899999999993</v>
      </c>
      <c r="K204" s="124">
        <f t="shared" si="28"/>
        <v>-2.7211416340462753</v>
      </c>
      <c r="L204" s="130" t="s">
        <v>37</v>
      </c>
    </row>
    <row r="205" spans="1:54" x14ac:dyDescent="0.2">
      <c r="A205" s="131" t="s">
        <v>40</v>
      </c>
      <c r="B205" s="132">
        <v>21</v>
      </c>
      <c r="C205" s="124">
        <v>26</v>
      </c>
      <c r="D205" s="132" t="s">
        <v>43</v>
      </c>
      <c r="E205" s="132">
        <v>6964390</v>
      </c>
      <c r="F205" s="132">
        <v>6866110</v>
      </c>
      <c r="G205" s="132">
        <v>98280</v>
      </c>
      <c r="H205" s="132">
        <v>6915250</v>
      </c>
      <c r="I205" s="133">
        <v>1.4212068E-2</v>
      </c>
      <c r="J205" s="125">
        <f t="shared" si="27"/>
        <v>6.9152499999999995</v>
      </c>
      <c r="K205" s="124">
        <f t="shared" si="28"/>
        <v>1.4212068</v>
      </c>
      <c r="L205" s="130" t="s">
        <v>37</v>
      </c>
    </row>
    <row r="206" spans="1:54" x14ac:dyDescent="0.2">
      <c r="A206" s="123" t="s">
        <v>41</v>
      </c>
      <c r="B206" s="124">
        <v>5</v>
      </c>
      <c r="C206" s="124">
        <v>27</v>
      </c>
      <c r="D206" s="124" t="s">
        <v>43</v>
      </c>
      <c r="E206" s="124">
        <v>7180850</v>
      </c>
      <c r="F206" s="124">
        <v>7483370</v>
      </c>
      <c r="G206" s="124">
        <f>E206-F206</f>
        <v>-302520</v>
      </c>
      <c r="H206" s="124">
        <f>(E206+F206)/2</f>
        <v>7332110</v>
      </c>
      <c r="I206" s="125">
        <f>G206/H206</f>
        <v>-4.1259610125870996E-2</v>
      </c>
      <c r="J206" s="125">
        <f t="shared" si="27"/>
        <v>7.3321099999999992</v>
      </c>
      <c r="K206" s="124">
        <f t="shared" si="28"/>
        <v>-4.1259610125870996</v>
      </c>
      <c r="L206" s="130" t="s">
        <v>37</v>
      </c>
    </row>
    <row r="207" spans="1:54" x14ac:dyDescent="0.2">
      <c r="A207" s="131" t="s">
        <v>40</v>
      </c>
      <c r="B207" s="132">
        <v>16</v>
      </c>
      <c r="C207" s="124">
        <v>28</v>
      </c>
      <c r="D207" s="132" t="s">
        <v>43</v>
      </c>
      <c r="E207" s="132">
        <v>7486580</v>
      </c>
      <c r="F207" s="132">
        <v>7259830</v>
      </c>
      <c r="G207" s="132">
        <v>226750</v>
      </c>
      <c r="H207" s="132">
        <v>7373205</v>
      </c>
      <c r="I207" s="133">
        <v>3.0753248E-2</v>
      </c>
      <c r="J207" s="125">
        <f t="shared" si="27"/>
        <v>7.3732049999999996</v>
      </c>
      <c r="K207" s="124">
        <f t="shared" si="28"/>
        <v>3.0753248000000002</v>
      </c>
      <c r="L207" s="130" t="s">
        <v>37</v>
      </c>
    </row>
    <row r="208" spans="1:54" x14ac:dyDescent="0.2">
      <c r="A208" s="131" t="s">
        <v>40</v>
      </c>
      <c r="B208" s="132">
        <v>24</v>
      </c>
      <c r="C208" s="124">
        <v>29</v>
      </c>
      <c r="D208" s="132" t="s">
        <v>43</v>
      </c>
      <c r="E208" s="132">
        <v>7464620</v>
      </c>
      <c r="F208" s="132">
        <v>7697670</v>
      </c>
      <c r="G208" s="132">
        <v>-233050</v>
      </c>
      <c r="H208" s="132">
        <v>7581145</v>
      </c>
      <c r="I208" s="133">
        <v>-3.0740739E-2</v>
      </c>
      <c r="J208" s="125">
        <f t="shared" si="27"/>
        <v>7.5811449999999994</v>
      </c>
      <c r="K208" s="124">
        <f t="shared" si="28"/>
        <v>-3.0740739000000001</v>
      </c>
      <c r="L208" s="130" t="s">
        <v>37</v>
      </c>
    </row>
    <row r="209" spans="1:12" x14ac:dyDescent="0.2">
      <c r="A209" s="123" t="s">
        <v>41</v>
      </c>
      <c r="B209" s="124">
        <v>1</v>
      </c>
      <c r="C209" s="124">
        <v>30</v>
      </c>
      <c r="D209" s="124" t="s">
        <v>43</v>
      </c>
      <c r="E209" s="124">
        <v>7850410</v>
      </c>
      <c r="F209" s="124">
        <v>7914540</v>
      </c>
      <c r="G209" s="124">
        <f>E209-F209</f>
        <v>-64130</v>
      </c>
      <c r="H209" s="124">
        <f>(E209+F209)/2</f>
        <v>7882475</v>
      </c>
      <c r="I209" s="125">
        <f>G209/H209</f>
        <v>-8.1357695393895948E-3</v>
      </c>
      <c r="J209" s="125">
        <f t="shared" si="27"/>
        <v>7.8824749999999995</v>
      </c>
      <c r="K209" s="124">
        <f t="shared" si="28"/>
        <v>-0.81357695393895946</v>
      </c>
      <c r="L209" s="130" t="s">
        <v>37</v>
      </c>
    </row>
    <row r="210" spans="1:12" x14ac:dyDescent="0.2">
      <c r="A210" s="123" t="s">
        <v>48</v>
      </c>
      <c r="B210" s="124">
        <v>11</v>
      </c>
      <c r="C210" s="124">
        <v>31</v>
      </c>
      <c r="D210" s="124" t="s">
        <v>43</v>
      </c>
      <c r="E210" s="124">
        <v>8128740</v>
      </c>
      <c r="F210" s="124">
        <v>7781150</v>
      </c>
      <c r="G210" s="124">
        <f>E210-F210</f>
        <v>347590</v>
      </c>
      <c r="H210" s="124">
        <f>(E210+F210)/2</f>
        <v>7954945</v>
      </c>
      <c r="I210" s="125">
        <f>G210/H210</f>
        <v>4.3694833842345862E-2</v>
      </c>
      <c r="J210" s="125">
        <f t="shared" si="27"/>
        <v>7.9549449999999995</v>
      </c>
      <c r="K210" s="124">
        <f t="shared" si="28"/>
        <v>4.3694833842345862</v>
      </c>
      <c r="L210" s="130" t="s">
        <v>37</v>
      </c>
    </row>
    <row r="211" spans="1:12" x14ac:dyDescent="0.2">
      <c r="A211" s="131" t="s">
        <v>40</v>
      </c>
      <c r="B211" s="132">
        <v>18</v>
      </c>
      <c r="C211" s="124">
        <v>32</v>
      </c>
      <c r="D211" s="132" t="s">
        <v>43</v>
      </c>
      <c r="E211" s="132">
        <v>8166460</v>
      </c>
      <c r="F211" s="132">
        <v>8268480</v>
      </c>
      <c r="G211" s="132">
        <v>-102020</v>
      </c>
      <c r="H211" s="132">
        <v>8217470</v>
      </c>
      <c r="I211" s="133">
        <v>-1.2415013000000001E-2</v>
      </c>
      <c r="J211" s="125">
        <f t="shared" si="27"/>
        <v>8.2174700000000005</v>
      </c>
      <c r="K211" s="124">
        <f t="shared" si="28"/>
        <v>-1.2415013000000001</v>
      </c>
      <c r="L211" s="130" t="s">
        <v>37</v>
      </c>
    </row>
    <row r="212" spans="1:12" x14ac:dyDescent="0.2">
      <c r="A212" s="123" t="s">
        <v>41</v>
      </c>
      <c r="B212" s="124">
        <v>8</v>
      </c>
      <c r="C212" s="124">
        <v>33</v>
      </c>
      <c r="D212" s="124" t="s">
        <v>43</v>
      </c>
      <c r="E212" s="124">
        <v>8420470</v>
      </c>
      <c r="F212" s="124">
        <v>8031270</v>
      </c>
      <c r="G212" s="124">
        <f>E212-F212</f>
        <v>389200</v>
      </c>
      <c r="H212" s="124">
        <f>(E212+F212)/2</f>
        <v>8225870</v>
      </c>
      <c r="I212" s="125">
        <f>G212/H212</f>
        <v>4.7314144278963806E-2</v>
      </c>
      <c r="J212" s="125">
        <f t="shared" si="27"/>
        <v>8.2258700000000005</v>
      </c>
      <c r="K212" s="124">
        <f t="shared" si="28"/>
        <v>4.7314144278963806</v>
      </c>
      <c r="L212" s="130" t="s">
        <v>37</v>
      </c>
    </row>
    <row r="213" spans="1:12" x14ac:dyDescent="0.2">
      <c r="A213" s="123" t="s">
        <v>48</v>
      </c>
      <c r="B213" s="124">
        <v>9</v>
      </c>
      <c r="C213" s="124">
        <v>34</v>
      </c>
      <c r="D213" s="124" t="s">
        <v>43</v>
      </c>
      <c r="E213" s="124">
        <v>8365130</v>
      </c>
      <c r="F213" s="124">
        <v>8651350</v>
      </c>
      <c r="G213" s="124">
        <f>E213-F213</f>
        <v>-286220</v>
      </c>
      <c r="H213" s="124">
        <f>(E213+F213)/2</f>
        <v>8508240</v>
      </c>
      <c r="I213" s="125">
        <f>G213/H213</f>
        <v>-3.3640329844950308E-2</v>
      </c>
      <c r="J213" s="125">
        <f t="shared" si="27"/>
        <v>8.5082399999999989</v>
      </c>
      <c r="K213" s="124">
        <f t="shared" si="28"/>
        <v>-3.3640329844950307</v>
      </c>
      <c r="L213" s="130" t="s">
        <v>37</v>
      </c>
    </row>
    <row r="214" spans="1:12" x14ac:dyDescent="0.2">
      <c r="A214" s="134" t="s">
        <v>48</v>
      </c>
      <c r="B214" s="135">
        <v>10</v>
      </c>
      <c r="C214" s="135">
        <v>35</v>
      </c>
      <c r="D214" s="135" t="s">
        <v>43</v>
      </c>
      <c r="E214" s="135">
        <v>8873320</v>
      </c>
      <c r="F214" s="135">
        <v>8190820</v>
      </c>
      <c r="G214" s="135">
        <f>E214-F214</f>
        <v>682500</v>
      </c>
      <c r="H214" s="135">
        <f>(E214+F214)/2</f>
        <v>8532070</v>
      </c>
      <c r="I214" s="136">
        <f>G214/H214</f>
        <v>7.9992311361721136E-2</v>
      </c>
      <c r="J214" s="136">
        <f t="shared" si="27"/>
        <v>8.5320699999999992</v>
      </c>
      <c r="K214" s="135">
        <f t="shared" si="28"/>
        <v>7.9992311361721136</v>
      </c>
      <c r="L214" s="137" t="s">
        <v>37</v>
      </c>
    </row>
  </sheetData>
  <mergeCells count="11">
    <mergeCell ref="W76:W110"/>
    <mergeCell ref="Z76:Z110"/>
    <mergeCell ref="N92:N126"/>
    <mergeCell ref="P151:Q151"/>
    <mergeCell ref="N1:Q1"/>
    <mergeCell ref="U1:Z1"/>
    <mergeCell ref="U2:W2"/>
    <mergeCell ref="X2:Z2"/>
    <mergeCell ref="N4:N48"/>
    <mergeCell ref="W4:W75"/>
    <mergeCell ref="Z4:Z7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ExAKO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Boulan</dc:creator>
  <cp:lastModifiedBy>Laura Boulan</cp:lastModifiedBy>
  <dcterms:created xsi:type="dcterms:W3CDTF">2020-12-08T19:30:30Z</dcterms:created>
  <dcterms:modified xsi:type="dcterms:W3CDTF">2020-12-08T19:31:46Z</dcterms:modified>
</cp:coreProperties>
</file>