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maer\Documents\FH\Projects\MasterArbeit\mmt-masterarbeit-david-maerzendorfer\ResearchDiary\"/>
    </mc:Choice>
  </mc:AlternateContent>
  <xr:revisionPtr revIDLastSave="0" documentId="13_ncr:1_{BDCE92B8-B530-4B4F-8C9F-BC352D87826B}" xr6:coauthVersionLast="47" xr6:coauthVersionMax="47" xr10:uidLastSave="{00000000-0000-0000-0000-000000000000}"/>
  <bookViews>
    <workbookView xWindow="38280" yWindow="-120" windowWidth="29040" windowHeight="15720" xr2:uid="{1D8E1CB8-75B2-47F0-92A7-0B01AE987938}"/>
  </bookViews>
  <sheets>
    <sheet name="SSQ Calculations for DTinV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4" i="1" l="1"/>
  <c r="B44" i="1"/>
  <c r="D41" i="1"/>
  <c r="D40" i="1"/>
  <c r="D39" i="1"/>
  <c r="D38" i="1"/>
  <c r="V34" i="1"/>
  <c r="U34" i="1"/>
  <c r="T34" i="1"/>
  <c r="S34" i="1"/>
  <c r="V27" i="1"/>
  <c r="U27" i="1"/>
  <c r="T27" i="1"/>
  <c r="S27" i="1"/>
  <c r="V26" i="1"/>
  <c r="U26" i="1"/>
  <c r="T26" i="1"/>
  <c r="S26" i="1"/>
  <c r="V25" i="1"/>
  <c r="U25" i="1"/>
  <c r="T25" i="1"/>
  <c r="S25" i="1"/>
  <c r="V24" i="1"/>
  <c r="U24" i="1"/>
  <c r="T24" i="1"/>
  <c r="S24" i="1"/>
  <c r="V23" i="1"/>
  <c r="U23" i="1"/>
  <c r="T23" i="1"/>
  <c r="S23" i="1"/>
  <c r="V22" i="1"/>
  <c r="U22" i="1"/>
  <c r="T22" i="1"/>
  <c r="S22" i="1"/>
  <c r="V21" i="1"/>
  <c r="U21" i="1"/>
  <c r="T21" i="1"/>
  <c r="S21" i="1"/>
  <c r="V20" i="1"/>
  <c r="U20" i="1"/>
  <c r="T20" i="1"/>
  <c r="S20" i="1"/>
  <c r="V19" i="1"/>
  <c r="U19" i="1"/>
  <c r="T19" i="1"/>
  <c r="S19" i="1"/>
  <c r="V18" i="1"/>
  <c r="U18" i="1"/>
  <c r="T18" i="1"/>
  <c r="S18" i="1"/>
  <c r="V17" i="1"/>
  <c r="U17" i="1"/>
  <c r="T17" i="1"/>
  <c r="S17" i="1"/>
  <c r="V16" i="1"/>
  <c r="U16" i="1"/>
  <c r="T16" i="1"/>
  <c r="S16" i="1"/>
  <c r="V15" i="1"/>
  <c r="U15" i="1"/>
  <c r="T15" i="1"/>
  <c r="S15" i="1"/>
  <c r="V14" i="1"/>
  <c r="U14" i="1"/>
  <c r="T14" i="1"/>
  <c r="S14" i="1"/>
  <c r="V13" i="1"/>
  <c r="U13" i="1"/>
  <c r="T13" i="1"/>
  <c r="S13" i="1"/>
  <c r="V12" i="1"/>
  <c r="U12" i="1"/>
  <c r="T12" i="1"/>
  <c r="S12" i="1"/>
  <c r="V11" i="1"/>
  <c r="U11" i="1"/>
  <c r="T11" i="1"/>
  <c r="S11" i="1"/>
  <c r="V10" i="1"/>
  <c r="U10" i="1"/>
  <c r="T10" i="1"/>
  <c r="S10" i="1"/>
  <c r="V9" i="1"/>
  <c r="U9" i="1"/>
  <c r="T9" i="1"/>
  <c r="S9" i="1"/>
  <c r="V8" i="1"/>
  <c r="U8" i="1"/>
  <c r="T8" i="1"/>
  <c r="S8" i="1"/>
  <c r="V7" i="1"/>
  <c r="U7" i="1"/>
  <c r="T7" i="1"/>
  <c r="S7" i="1"/>
  <c r="V6" i="1"/>
  <c r="U6" i="1"/>
  <c r="T6" i="1"/>
  <c r="S6" i="1"/>
  <c r="V5" i="1"/>
  <c r="U5" i="1"/>
  <c r="T5" i="1"/>
  <c r="S5" i="1"/>
  <c r="U4" i="1"/>
  <c r="T4" i="1"/>
  <c r="S4" i="1"/>
  <c r="S30" i="1" l="1"/>
  <c r="S32" i="1"/>
  <c r="V31" i="1"/>
  <c r="V32" i="1"/>
  <c r="T30" i="1"/>
  <c r="U32" i="1"/>
  <c r="B43" i="1"/>
  <c r="T32" i="1"/>
  <c r="F39" i="1"/>
  <c r="F40" i="1"/>
  <c r="F41" i="1"/>
  <c r="U30" i="1"/>
  <c r="V30" i="1"/>
  <c r="S31" i="1"/>
  <c r="T31" i="1"/>
  <c r="U31" i="1"/>
  <c r="F38" i="1"/>
</calcChain>
</file>

<file path=xl/sharedStrings.xml><?xml version="1.0" encoding="utf-8"?>
<sst xmlns="http://schemas.openxmlformats.org/spreadsheetml/2006/main" count="84" uniqueCount="79">
  <si>
    <t>Symptons in Englisch</t>
  </si>
  <si>
    <t>General discomfort</t>
  </si>
  <si>
    <t>Fatigue</t>
  </si>
  <si>
    <t>Headache</t>
  </si>
  <si>
    <t>Eye strain</t>
  </si>
  <si>
    <t>Difficulty focusing</t>
  </si>
  <si>
    <t>Increased salivation</t>
  </si>
  <si>
    <t>Sweating</t>
  </si>
  <si>
    <t>Nausea</t>
  </si>
  <si>
    <t>Difficulty concentrating</t>
  </si>
  <si>
    <t>Fullness of head</t>
  </si>
  <si>
    <t>Blurred vision</t>
  </si>
  <si>
    <t>Dizzy (eyes open)</t>
  </si>
  <si>
    <t>Dizzy (eyes closed)</t>
  </si>
  <si>
    <t>Vertigo</t>
  </si>
  <si>
    <t>Stomach awareness</t>
  </si>
  <si>
    <t>Burping</t>
  </si>
  <si>
    <t>SSQ by Kennedy et al. 1993</t>
  </si>
  <si>
    <t>Symptone auf Deutsch</t>
  </si>
  <si>
    <t>Allgemeines Unwohlsein</t>
  </si>
  <si>
    <t>Ermüdung</t>
  </si>
  <si>
    <t>Kopfdruck</t>
  </si>
  <si>
    <t>angestrengte Augen</t>
  </si>
  <si>
    <t>Schwierigkeiten scharf zu sehen</t>
  </si>
  <si>
    <t>erhöhter Speichelfluss</t>
  </si>
  <si>
    <t>Schwitzen</t>
  </si>
  <si>
    <t>Übelkeit</t>
  </si>
  <si>
    <t>Konzentrationsschwieirigkeiten</t>
  </si>
  <si>
    <t>Kopfschmerzen</t>
  </si>
  <si>
    <t>verschwommenes Sehen</t>
  </si>
  <si>
    <t>Schwindel (Augen offen)</t>
  </si>
  <si>
    <t>Schwindel (Augen geschlossen)</t>
  </si>
  <si>
    <t>Gleichgewichtsstörungen</t>
  </si>
  <si>
    <t>Magen macht sich bemerkbar</t>
  </si>
  <si>
    <t>Aufstoßen</t>
  </si>
  <si>
    <t>Oculomotor</t>
  </si>
  <si>
    <t>Disorientation</t>
  </si>
  <si>
    <t>Total Score</t>
  </si>
  <si>
    <t>Participants Number</t>
  </si>
  <si>
    <t>v_disc1</t>
  </si>
  <si>
    <t>v_disc2</t>
  </si>
  <si>
    <t>v_disc3</t>
  </si>
  <si>
    <t>v_disc4</t>
  </si>
  <si>
    <t>v_disc5</t>
  </si>
  <si>
    <t>v_disc6</t>
  </si>
  <si>
    <t>v_disc7</t>
  </si>
  <si>
    <t>v_disc8</t>
  </si>
  <si>
    <t>v_disc9</t>
  </si>
  <si>
    <t>v_disc10</t>
  </si>
  <si>
    <t>v_disc11</t>
  </si>
  <si>
    <t>v_disc12</t>
  </si>
  <si>
    <t>v_disc13</t>
  </si>
  <si>
    <t>v_disc14</t>
  </si>
  <si>
    <t>v_disc15</t>
  </si>
  <si>
    <t>v_disc16</t>
  </si>
  <si>
    <t>N</t>
  </si>
  <si>
    <t>O</t>
  </si>
  <si>
    <t>D</t>
  </si>
  <si>
    <t>TS</t>
  </si>
  <si>
    <t>Main results:</t>
  </si>
  <si>
    <t>Mean</t>
  </si>
  <si>
    <t>Median</t>
  </si>
  <si>
    <t>SD</t>
  </si>
  <si>
    <t>Maximum</t>
  </si>
  <si>
    <t>Symptome categories:</t>
  </si>
  <si>
    <t>English</t>
  </si>
  <si>
    <t>Deutsch</t>
  </si>
  <si>
    <t>Count</t>
  </si>
  <si>
    <t>In Percentage</t>
  </si>
  <si>
    <t>None</t>
  </si>
  <si>
    <t>gar nicht</t>
  </si>
  <si>
    <t>Slight</t>
  </si>
  <si>
    <t>etwas</t>
  </si>
  <si>
    <t>Moderate</t>
  </si>
  <si>
    <t>mittel</t>
  </si>
  <si>
    <t>Severe</t>
  </si>
  <si>
    <t>stark</t>
  </si>
  <si>
    <t xml:space="preserve">Total data </t>
  </si>
  <si>
    <t>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</si>
</sst>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9C0006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1" applyNumberFormat="0" applyAlignment="0" applyProtection="0"/>
    <xf numFmtId="0" fontId="4" fillId="0" borderId="0" applyNumberFormat="0" applyFill="0" applyBorder="0" applyAlignment="0" applyProtection="0"/>
    <xf numFmtId="0" fontId="5" fillId="9" borderId="0" applyNumberFormat="0" applyBorder="0" applyAlignment="0" applyProtection="0"/>
  </cellStyleXfs>
  <cellXfs count="11">
    <xf numFmtId="0" fontId="0" fillId="0" borderId="0" xfId="0"/>
    <xf numFmtId="0" fontId="4" fillId="4" borderId="0" xfId="4" applyFill="1"/>
    <xf numFmtId="0" fontId="4" fillId="5" borderId="0" xfId="4" applyFill="1"/>
    <xf numFmtId="0" fontId="0" fillId="6" borderId="0" xfId="0" applyFill="1"/>
    <xf numFmtId="0" fontId="3" fillId="3" borderId="1" xfId="3"/>
    <xf numFmtId="0" fontId="0" fillId="7" borderId="0" xfId="0" applyFill="1"/>
    <xf numFmtId="0" fontId="0" fillId="8" borderId="0" xfId="0" applyFill="1"/>
    <xf numFmtId="0" fontId="2" fillId="2" borderId="0" xfId="2"/>
    <xf numFmtId="10" fontId="0" fillId="0" borderId="0" xfId="1" applyNumberFormat="1" applyFont="1"/>
    <xf numFmtId="0" fontId="5" fillId="9" borderId="0" xfId="5"/>
    <xf numFmtId="0" fontId="0" fillId="0" borderId="0" xfId="0" applyAlignment="1">
      <alignment horizontal="center"/>
    </xf>
  </cellXfs>
  <cellStyles count="6">
    <cellStyle name="Bad" xfId="5" builtinId="27"/>
    <cellStyle name="Explanatory Text" xfId="4" builtinId="53"/>
    <cellStyle name="Neutral" xfId="2" builtinId="28"/>
    <cellStyle name="Normal" xfId="0" builtinId="0"/>
    <cellStyle name="Output" xfId="3" builtinId="21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4414C-610E-4052-8848-E1AFF52CAE8A}">
  <dimension ref="A1:AA44"/>
  <sheetViews>
    <sheetView tabSelected="1" workbookViewId="0">
      <selection activeCell="I41" sqref="I41"/>
    </sheetView>
  </sheetViews>
  <sheetFormatPr defaultColWidth="10.90625" defaultRowHeight="14.5" x14ac:dyDescent="0.35"/>
  <cols>
    <col min="1" max="1" width="19.7265625" bestFit="1" customWidth="1"/>
  </cols>
  <sheetData>
    <row r="1" spans="1:2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S1" s="2" t="s">
        <v>17</v>
      </c>
      <c r="T1" s="2"/>
      <c r="U1" s="2"/>
      <c r="V1" s="2"/>
    </row>
    <row r="2" spans="1:27" x14ac:dyDescent="0.35">
      <c r="A2" s="2" t="s">
        <v>18</v>
      </c>
      <c r="B2" s="2" t="s">
        <v>19</v>
      </c>
      <c r="C2" s="2" t="s">
        <v>20</v>
      </c>
      <c r="D2" s="2" t="s">
        <v>21</v>
      </c>
      <c r="E2" s="2" t="s">
        <v>22</v>
      </c>
      <c r="F2" s="2" t="s">
        <v>23</v>
      </c>
      <c r="G2" s="2" t="s">
        <v>24</v>
      </c>
      <c r="H2" s="2" t="s">
        <v>25</v>
      </c>
      <c r="I2" s="2" t="s">
        <v>26</v>
      </c>
      <c r="J2" s="2" t="s">
        <v>27</v>
      </c>
      <c r="K2" s="2" t="s">
        <v>28</v>
      </c>
      <c r="L2" s="2" t="s">
        <v>29</v>
      </c>
      <c r="M2" s="2" t="s">
        <v>30</v>
      </c>
      <c r="N2" s="2" t="s">
        <v>31</v>
      </c>
      <c r="O2" s="2" t="s">
        <v>32</v>
      </c>
      <c r="P2" s="2" t="s">
        <v>33</v>
      </c>
      <c r="Q2" s="2" t="s">
        <v>34</v>
      </c>
      <c r="S2" s="2" t="s">
        <v>8</v>
      </c>
      <c r="T2" s="2" t="s">
        <v>35</v>
      </c>
      <c r="U2" s="2" t="s">
        <v>36</v>
      </c>
      <c r="V2" s="2" t="s">
        <v>37</v>
      </c>
      <c r="X2" s="10"/>
      <c r="Y2" s="10"/>
      <c r="Z2" s="10"/>
      <c r="AA2" s="10"/>
    </row>
    <row r="3" spans="1:27" x14ac:dyDescent="0.35">
      <c r="A3" s="2" t="s">
        <v>38</v>
      </c>
      <c r="B3" t="s">
        <v>39</v>
      </c>
      <c r="C3" t="s">
        <v>40</v>
      </c>
      <c r="D3" t="s">
        <v>41</v>
      </c>
      <c r="E3" t="s">
        <v>42</v>
      </c>
      <c r="F3" t="s">
        <v>43</v>
      </c>
      <c r="G3" t="s">
        <v>44</v>
      </c>
      <c r="H3" t="s">
        <v>45</v>
      </c>
      <c r="I3" t="s">
        <v>46</v>
      </c>
      <c r="J3" t="s">
        <v>47</v>
      </c>
      <c r="K3" t="s">
        <v>48</v>
      </c>
      <c r="L3" t="s">
        <v>49</v>
      </c>
      <c r="M3" t="s">
        <v>50</v>
      </c>
      <c r="N3" t="s">
        <v>51</v>
      </c>
      <c r="O3" t="s">
        <v>52</v>
      </c>
      <c r="P3" t="s">
        <v>53</v>
      </c>
      <c r="Q3" t="s">
        <v>54</v>
      </c>
      <c r="S3" t="s">
        <v>55</v>
      </c>
      <c r="T3" t="s">
        <v>56</v>
      </c>
      <c r="U3" t="s">
        <v>57</v>
      </c>
      <c r="V3" t="s">
        <v>58</v>
      </c>
    </row>
    <row r="4" spans="1:27" x14ac:dyDescent="0.35">
      <c r="A4" s="2">
        <v>1</v>
      </c>
      <c r="B4">
        <v>0</v>
      </c>
      <c r="C4">
        <v>0</v>
      </c>
      <c r="D4">
        <v>1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0</v>
      </c>
      <c r="N4">
        <v>0</v>
      </c>
      <c r="O4">
        <v>0</v>
      </c>
      <c r="P4">
        <v>0</v>
      </c>
      <c r="Q4">
        <v>0</v>
      </c>
      <c r="S4">
        <f t="shared" ref="S4:S27" si="0">(B4+G4+H4+I4+J4+P4+Q4)*9.54</f>
        <v>0</v>
      </c>
      <c r="T4">
        <f t="shared" ref="T4:T27" si="1">(B4+C4+D4+E4+F4+J4+L4)*7.58</f>
        <v>22.740000000000002</v>
      </c>
      <c r="U4">
        <f t="shared" ref="U4:U27" si="2">(F4+I4+K4+L4+M4+N4+O4)*13.92</f>
        <v>13.92</v>
      </c>
      <c r="V4">
        <f>((B4+G4+H4+I4+J4+P4+Q4)+(B4+C4+D4+E4+F4+J4+L4)+(F4+I4+K4+L4+M4+N4+O4))*3.74</f>
        <v>14.96</v>
      </c>
    </row>
    <row r="5" spans="1:27" x14ac:dyDescent="0.35">
      <c r="A5" s="2">
        <v>2</v>
      </c>
      <c r="B5">
        <v>2</v>
      </c>
      <c r="C5">
        <v>1</v>
      </c>
      <c r="D5">
        <v>0</v>
      </c>
      <c r="E5">
        <v>0</v>
      </c>
      <c r="F5">
        <v>0</v>
      </c>
      <c r="G5">
        <v>1</v>
      </c>
      <c r="H5">
        <v>0</v>
      </c>
      <c r="I5">
        <v>1</v>
      </c>
      <c r="J5">
        <v>0</v>
      </c>
      <c r="K5">
        <v>0</v>
      </c>
      <c r="L5">
        <v>0</v>
      </c>
      <c r="M5">
        <v>1</v>
      </c>
      <c r="N5" s="7">
        <v>2</v>
      </c>
      <c r="O5">
        <v>1</v>
      </c>
      <c r="P5">
        <v>1</v>
      </c>
      <c r="Q5">
        <v>2</v>
      </c>
      <c r="S5">
        <f t="shared" si="0"/>
        <v>66.78</v>
      </c>
      <c r="T5">
        <f t="shared" si="1"/>
        <v>22.740000000000002</v>
      </c>
      <c r="U5">
        <f t="shared" si="2"/>
        <v>69.599999999999994</v>
      </c>
      <c r="V5">
        <f t="shared" ref="V5:V27" si="3">((B5+G5+H5+I5+J5+P5+Q5)+(B5+C5+D5+E5+F5+J5+L5)+(F5+I5+K5+L5+M5+N5+O5))*3.74</f>
        <v>56.1</v>
      </c>
    </row>
    <row r="6" spans="1:27" x14ac:dyDescent="0.35">
      <c r="A6" s="2">
        <v>3</v>
      </c>
      <c r="B6">
        <v>1</v>
      </c>
      <c r="C6">
        <v>1</v>
      </c>
      <c r="D6">
        <v>2</v>
      </c>
      <c r="E6" s="7">
        <v>2</v>
      </c>
      <c r="F6" s="9">
        <v>3</v>
      </c>
      <c r="G6">
        <v>0</v>
      </c>
      <c r="H6">
        <v>0</v>
      </c>
      <c r="I6">
        <v>1</v>
      </c>
      <c r="J6">
        <v>0</v>
      </c>
      <c r="K6">
        <v>0</v>
      </c>
      <c r="L6" s="9">
        <v>2</v>
      </c>
      <c r="M6">
        <v>1</v>
      </c>
      <c r="N6">
        <v>1</v>
      </c>
      <c r="O6">
        <v>1</v>
      </c>
      <c r="P6">
        <v>0</v>
      </c>
      <c r="Q6">
        <v>0</v>
      </c>
      <c r="S6">
        <f t="shared" si="0"/>
        <v>19.079999999999998</v>
      </c>
      <c r="T6">
        <f t="shared" si="1"/>
        <v>83.38</v>
      </c>
      <c r="U6">
        <f t="shared" si="2"/>
        <v>125.28</v>
      </c>
      <c r="V6">
        <f>((B6+G6+H6+I6+J6+P6+Q6)+(B6+C6+D6+E6+F6+J6+L6)+(F6+I6+K6+L6+M6+N6+O6))*3.74</f>
        <v>82.28</v>
      </c>
    </row>
    <row r="7" spans="1:27" x14ac:dyDescent="0.35">
      <c r="A7" s="2">
        <v>4</v>
      </c>
      <c r="B7">
        <v>0</v>
      </c>
      <c r="C7">
        <v>0</v>
      </c>
      <c r="D7">
        <v>1</v>
      </c>
      <c r="E7" s="7">
        <v>2</v>
      </c>
      <c r="F7" s="9">
        <v>3</v>
      </c>
      <c r="G7">
        <v>0</v>
      </c>
      <c r="H7">
        <v>0</v>
      </c>
      <c r="I7">
        <v>0</v>
      </c>
      <c r="J7">
        <v>0</v>
      </c>
      <c r="K7">
        <v>1</v>
      </c>
      <c r="L7" s="9">
        <v>3</v>
      </c>
      <c r="M7">
        <v>0</v>
      </c>
      <c r="N7">
        <v>0</v>
      </c>
      <c r="O7">
        <v>0</v>
      </c>
      <c r="P7">
        <v>0</v>
      </c>
      <c r="Q7">
        <v>0</v>
      </c>
      <c r="S7">
        <f t="shared" si="0"/>
        <v>0</v>
      </c>
      <c r="T7">
        <f t="shared" si="1"/>
        <v>68.22</v>
      </c>
      <c r="U7">
        <f t="shared" si="2"/>
        <v>97.44</v>
      </c>
      <c r="V7">
        <f t="shared" si="3"/>
        <v>59.84</v>
      </c>
    </row>
    <row r="8" spans="1:27" x14ac:dyDescent="0.35">
      <c r="A8" s="2">
        <v>5</v>
      </c>
      <c r="B8">
        <v>0</v>
      </c>
      <c r="C8">
        <v>0</v>
      </c>
      <c r="D8">
        <v>0</v>
      </c>
      <c r="E8">
        <v>0</v>
      </c>
      <c r="F8">
        <v>1</v>
      </c>
      <c r="G8">
        <v>0</v>
      </c>
      <c r="H8">
        <v>0</v>
      </c>
      <c r="I8">
        <v>0</v>
      </c>
      <c r="J8">
        <v>1</v>
      </c>
      <c r="K8">
        <v>0</v>
      </c>
      <c r="L8">
        <v>1</v>
      </c>
      <c r="M8">
        <v>0</v>
      </c>
      <c r="N8">
        <v>0</v>
      </c>
      <c r="O8">
        <v>0</v>
      </c>
      <c r="P8">
        <v>0</v>
      </c>
      <c r="Q8">
        <v>0</v>
      </c>
      <c r="S8">
        <f t="shared" si="0"/>
        <v>9.5399999999999991</v>
      </c>
      <c r="T8">
        <f t="shared" si="1"/>
        <v>22.740000000000002</v>
      </c>
      <c r="U8">
        <f t="shared" si="2"/>
        <v>27.84</v>
      </c>
      <c r="V8">
        <f t="shared" si="3"/>
        <v>22.44</v>
      </c>
    </row>
    <row r="9" spans="1:27" x14ac:dyDescent="0.35">
      <c r="A9" s="2">
        <v>6</v>
      </c>
      <c r="B9">
        <v>0</v>
      </c>
      <c r="C9">
        <v>1</v>
      </c>
      <c r="D9">
        <v>2</v>
      </c>
      <c r="E9">
        <v>1</v>
      </c>
      <c r="F9">
        <v>0</v>
      </c>
      <c r="G9">
        <v>1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1</v>
      </c>
      <c r="O9">
        <v>0</v>
      </c>
      <c r="P9">
        <v>1</v>
      </c>
      <c r="Q9">
        <v>0</v>
      </c>
      <c r="S9">
        <f t="shared" si="0"/>
        <v>19.079999999999998</v>
      </c>
      <c r="T9">
        <f t="shared" si="1"/>
        <v>30.32</v>
      </c>
      <c r="U9">
        <f t="shared" si="2"/>
        <v>13.92</v>
      </c>
      <c r="V9">
        <f t="shared" si="3"/>
        <v>26.18</v>
      </c>
    </row>
    <row r="10" spans="1:27" x14ac:dyDescent="0.35">
      <c r="A10" s="2">
        <v>7</v>
      </c>
      <c r="B10">
        <v>0</v>
      </c>
      <c r="C10">
        <v>1</v>
      </c>
      <c r="D10">
        <v>1</v>
      </c>
      <c r="E10">
        <v>1</v>
      </c>
      <c r="F10" s="9">
        <v>2</v>
      </c>
      <c r="G10">
        <v>0</v>
      </c>
      <c r="H10">
        <v>0</v>
      </c>
      <c r="I10">
        <v>0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S10">
        <f t="shared" si="0"/>
        <v>9.5399999999999991</v>
      </c>
      <c r="T10">
        <f t="shared" si="1"/>
        <v>45.480000000000004</v>
      </c>
      <c r="U10">
        <f t="shared" si="2"/>
        <v>27.84</v>
      </c>
      <c r="V10">
        <f t="shared" si="3"/>
        <v>33.660000000000004</v>
      </c>
    </row>
    <row r="11" spans="1:27" x14ac:dyDescent="0.35">
      <c r="A11" s="2">
        <v>8</v>
      </c>
      <c r="B11">
        <v>0</v>
      </c>
      <c r="C11">
        <v>0</v>
      </c>
      <c r="D11">
        <v>1</v>
      </c>
      <c r="E11" s="7">
        <v>2</v>
      </c>
      <c r="F11" s="9">
        <v>2</v>
      </c>
      <c r="G11">
        <v>0</v>
      </c>
      <c r="H11">
        <v>0</v>
      </c>
      <c r="I11">
        <v>0</v>
      </c>
      <c r="J11">
        <v>1</v>
      </c>
      <c r="K11">
        <v>0</v>
      </c>
      <c r="L11" s="9">
        <v>2</v>
      </c>
      <c r="M11">
        <v>0</v>
      </c>
      <c r="N11">
        <v>0</v>
      </c>
      <c r="O11">
        <v>0</v>
      </c>
      <c r="P11">
        <v>0</v>
      </c>
      <c r="Q11">
        <v>0</v>
      </c>
      <c r="S11">
        <f t="shared" si="0"/>
        <v>9.5399999999999991</v>
      </c>
      <c r="T11">
        <f t="shared" si="1"/>
        <v>60.64</v>
      </c>
      <c r="U11">
        <f t="shared" si="2"/>
        <v>55.68</v>
      </c>
      <c r="V11">
        <f t="shared" si="3"/>
        <v>48.620000000000005</v>
      </c>
    </row>
    <row r="12" spans="1:27" x14ac:dyDescent="0.35">
      <c r="A12" s="2">
        <v>9</v>
      </c>
      <c r="B12">
        <v>0</v>
      </c>
      <c r="C12">
        <v>2</v>
      </c>
      <c r="D12">
        <v>0</v>
      </c>
      <c r="E12" s="7">
        <v>2</v>
      </c>
      <c r="F12">
        <v>2</v>
      </c>
      <c r="G12">
        <v>0</v>
      </c>
      <c r="H12">
        <v>0</v>
      </c>
      <c r="I12">
        <v>0</v>
      </c>
      <c r="J12">
        <v>0</v>
      </c>
      <c r="K12">
        <v>1</v>
      </c>
      <c r="L12" s="9">
        <v>2</v>
      </c>
      <c r="M12">
        <v>0</v>
      </c>
      <c r="N12">
        <v>0</v>
      </c>
      <c r="O12">
        <v>0</v>
      </c>
      <c r="P12">
        <v>0</v>
      </c>
      <c r="Q12">
        <v>0</v>
      </c>
      <c r="S12">
        <f t="shared" si="0"/>
        <v>0</v>
      </c>
      <c r="T12">
        <f t="shared" si="1"/>
        <v>60.64</v>
      </c>
      <c r="U12">
        <f t="shared" si="2"/>
        <v>69.599999999999994</v>
      </c>
      <c r="V12">
        <f t="shared" si="3"/>
        <v>48.620000000000005</v>
      </c>
    </row>
    <row r="13" spans="1:27" x14ac:dyDescent="0.35">
      <c r="A13" s="2">
        <v>10</v>
      </c>
      <c r="B13">
        <v>1</v>
      </c>
      <c r="C13">
        <v>1</v>
      </c>
      <c r="D13">
        <v>1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1</v>
      </c>
      <c r="L13">
        <v>0</v>
      </c>
      <c r="M13">
        <v>0</v>
      </c>
      <c r="N13">
        <v>1</v>
      </c>
      <c r="O13">
        <v>1</v>
      </c>
      <c r="P13">
        <v>0</v>
      </c>
      <c r="Q13">
        <v>0</v>
      </c>
      <c r="S13">
        <f t="shared" si="0"/>
        <v>9.5399999999999991</v>
      </c>
      <c r="T13">
        <f t="shared" si="1"/>
        <v>30.32</v>
      </c>
      <c r="U13">
        <f t="shared" si="2"/>
        <v>41.76</v>
      </c>
      <c r="V13">
        <f t="shared" si="3"/>
        <v>29.92</v>
      </c>
    </row>
    <row r="14" spans="1:27" x14ac:dyDescent="0.35">
      <c r="A14" s="2">
        <v>11</v>
      </c>
      <c r="B14">
        <v>0</v>
      </c>
      <c r="C14">
        <v>0</v>
      </c>
      <c r="D14">
        <v>0</v>
      </c>
      <c r="E14">
        <v>0</v>
      </c>
      <c r="F14">
        <v>1</v>
      </c>
      <c r="G14">
        <v>0</v>
      </c>
      <c r="H14">
        <v>0</v>
      </c>
      <c r="I14">
        <v>0</v>
      </c>
      <c r="J14">
        <v>0</v>
      </c>
      <c r="K14">
        <v>0</v>
      </c>
      <c r="L14">
        <v>1</v>
      </c>
      <c r="M14">
        <v>0</v>
      </c>
      <c r="N14">
        <v>0</v>
      </c>
      <c r="O14">
        <v>0</v>
      </c>
      <c r="P14">
        <v>0</v>
      </c>
      <c r="Q14">
        <v>0</v>
      </c>
      <c r="S14">
        <f t="shared" si="0"/>
        <v>0</v>
      </c>
      <c r="T14">
        <f t="shared" si="1"/>
        <v>15.16</v>
      </c>
      <c r="U14">
        <f t="shared" si="2"/>
        <v>27.84</v>
      </c>
      <c r="V14">
        <f t="shared" si="3"/>
        <v>14.96</v>
      </c>
    </row>
    <row r="15" spans="1:27" x14ac:dyDescent="0.35">
      <c r="A15" s="2">
        <v>12</v>
      </c>
      <c r="B15">
        <v>0</v>
      </c>
      <c r="C15">
        <v>1</v>
      </c>
      <c r="D15">
        <v>1</v>
      </c>
      <c r="E15">
        <v>1</v>
      </c>
      <c r="F15" s="9">
        <v>2</v>
      </c>
      <c r="G15">
        <v>2</v>
      </c>
      <c r="H15">
        <v>0</v>
      </c>
      <c r="I15">
        <v>0</v>
      </c>
      <c r="J15">
        <v>0</v>
      </c>
      <c r="K15">
        <v>0</v>
      </c>
      <c r="L15" s="9">
        <v>2</v>
      </c>
      <c r="M15">
        <v>1</v>
      </c>
      <c r="N15">
        <v>0</v>
      </c>
      <c r="O15">
        <v>1</v>
      </c>
      <c r="P15">
        <v>0</v>
      </c>
      <c r="Q15">
        <v>1</v>
      </c>
      <c r="S15">
        <f t="shared" si="0"/>
        <v>28.619999999999997</v>
      </c>
      <c r="T15">
        <f t="shared" si="1"/>
        <v>53.06</v>
      </c>
      <c r="U15">
        <f t="shared" si="2"/>
        <v>83.52</v>
      </c>
      <c r="V15">
        <f t="shared" si="3"/>
        <v>59.84</v>
      </c>
    </row>
    <row r="16" spans="1:27" x14ac:dyDescent="0.35">
      <c r="A16" s="2">
        <v>13</v>
      </c>
      <c r="B16">
        <v>0</v>
      </c>
      <c r="C16">
        <v>0</v>
      </c>
      <c r="D16">
        <v>1</v>
      </c>
      <c r="E16">
        <v>1</v>
      </c>
      <c r="F16">
        <v>1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S16">
        <f t="shared" si="0"/>
        <v>0</v>
      </c>
      <c r="T16">
        <f t="shared" si="1"/>
        <v>22.740000000000002</v>
      </c>
      <c r="U16">
        <f t="shared" si="2"/>
        <v>13.92</v>
      </c>
      <c r="V16">
        <f t="shared" si="3"/>
        <v>14.96</v>
      </c>
    </row>
    <row r="17" spans="1:22" x14ac:dyDescent="0.35">
      <c r="A17" s="2">
        <v>14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1</v>
      </c>
      <c r="J17">
        <v>0</v>
      </c>
      <c r="K17">
        <v>1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S17">
        <f t="shared" si="0"/>
        <v>9.5399999999999991</v>
      </c>
      <c r="T17">
        <f t="shared" si="1"/>
        <v>0</v>
      </c>
      <c r="U17">
        <f t="shared" si="2"/>
        <v>27.84</v>
      </c>
      <c r="V17">
        <f t="shared" si="3"/>
        <v>11.22</v>
      </c>
    </row>
    <row r="18" spans="1:22" x14ac:dyDescent="0.35">
      <c r="A18" s="2">
        <v>15</v>
      </c>
      <c r="B18">
        <v>0</v>
      </c>
      <c r="C18">
        <v>0</v>
      </c>
      <c r="D18">
        <v>0</v>
      </c>
      <c r="E18">
        <v>1</v>
      </c>
      <c r="F18">
        <v>1</v>
      </c>
      <c r="G18">
        <v>0</v>
      </c>
      <c r="H18">
        <v>1</v>
      </c>
      <c r="I18">
        <v>0</v>
      </c>
      <c r="J18">
        <v>0</v>
      </c>
      <c r="K18">
        <v>0</v>
      </c>
      <c r="L18">
        <v>1</v>
      </c>
      <c r="M18">
        <v>0</v>
      </c>
      <c r="N18">
        <v>0</v>
      </c>
      <c r="O18">
        <v>0</v>
      </c>
      <c r="P18">
        <v>0</v>
      </c>
      <c r="Q18">
        <v>0</v>
      </c>
      <c r="S18">
        <f t="shared" si="0"/>
        <v>9.5399999999999991</v>
      </c>
      <c r="T18">
        <f t="shared" si="1"/>
        <v>22.740000000000002</v>
      </c>
      <c r="U18">
        <f t="shared" si="2"/>
        <v>27.84</v>
      </c>
      <c r="V18">
        <f t="shared" si="3"/>
        <v>22.44</v>
      </c>
    </row>
    <row r="19" spans="1:22" x14ac:dyDescent="0.35">
      <c r="A19" s="2">
        <v>16</v>
      </c>
      <c r="B19">
        <v>1</v>
      </c>
      <c r="C19">
        <v>0</v>
      </c>
      <c r="D19">
        <v>0</v>
      </c>
      <c r="E19" s="7">
        <v>2</v>
      </c>
      <c r="F19">
        <v>1</v>
      </c>
      <c r="G19">
        <v>0</v>
      </c>
      <c r="H19">
        <v>0</v>
      </c>
      <c r="I19">
        <v>0</v>
      </c>
      <c r="J19">
        <v>1</v>
      </c>
      <c r="K19">
        <v>0</v>
      </c>
      <c r="L19">
        <v>1</v>
      </c>
      <c r="M19">
        <v>1</v>
      </c>
      <c r="N19" s="7">
        <v>2</v>
      </c>
      <c r="O19">
        <v>0</v>
      </c>
      <c r="P19">
        <v>0</v>
      </c>
      <c r="Q19">
        <v>0</v>
      </c>
      <c r="S19">
        <f t="shared" si="0"/>
        <v>19.079999999999998</v>
      </c>
      <c r="T19">
        <f t="shared" si="1"/>
        <v>45.480000000000004</v>
      </c>
      <c r="U19">
        <f t="shared" si="2"/>
        <v>69.599999999999994</v>
      </c>
      <c r="V19">
        <f t="shared" si="3"/>
        <v>48.620000000000005</v>
      </c>
    </row>
    <row r="20" spans="1:22" x14ac:dyDescent="0.35">
      <c r="A20" s="2">
        <v>17</v>
      </c>
      <c r="B20">
        <v>0</v>
      </c>
      <c r="C20">
        <v>0</v>
      </c>
      <c r="D20">
        <v>0</v>
      </c>
      <c r="E20" s="7">
        <v>2</v>
      </c>
      <c r="F20">
        <v>1</v>
      </c>
      <c r="G20">
        <v>0</v>
      </c>
      <c r="H20">
        <v>0</v>
      </c>
      <c r="I20">
        <v>0</v>
      </c>
      <c r="J20">
        <v>0</v>
      </c>
      <c r="K20">
        <v>1</v>
      </c>
      <c r="L20">
        <v>1</v>
      </c>
      <c r="M20">
        <v>0</v>
      </c>
      <c r="N20">
        <v>0</v>
      </c>
      <c r="O20">
        <v>0</v>
      </c>
      <c r="P20">
        <v>0</v>
      </c>
      <c r="Q20">
        <v>0</v>
      </c>
      <c r="S20">
        <f t="shared" si="0"/>
        <v>0</v>
      </c>
      <c r="T20">
        <f t="shared" si="1"/>
        <v>30.32</v>
      </c>
      <c r="U20">
        <f t="shared" si="2"/>
        <v>41.76</v>
      </c>
      <c r="V20">
        <f t="shared" si="3"/>
        <v>26.18</v>
      </c>
    </row>
    <row r="21" spans="1:22" x14ac:dyDescent="0.35">
      <c r="A21" s="2">
        <v>18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1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S21">
        <f t="shared" si="0"/>
        <v>9.5399999999999991</v>
      </c>
      <c r="T21">
        <f t="shared" si="1"/>
        <v>7.58</v>
      </c>
      <c r="U21">
        <f t="shared" si="2"/>
        <v>0</v>
      </c>
      <c r="V21">
        <f t="shared" si="3"/>
        <v>7.48</v>
      </c>
    </row>
    <row r="22" spans="1:22" x14ac:dyDescent="0.35">
      <c r="A22" s="2">
        <v>19</v>
      </c>
      <c r="B22">
        <v>1</v>
      </c>
      <c r="C22">
        <v>1</v>
      </c>
      <c r="D22">
        <v>1</v>
      </c>
      <c r="E22">
        <v>1</v>
      </c>
      <c r="F22">
        <v>0</v>
      </c>
      <c r="G22">
        <v>1</v>
      </c>
      <c r="H22">
        <v>2</v>
      </c>
      <c r="I22">
        <v>1</v>
      </c>
      <c r="J22">
        <v>1</v>
      </c>
      <c r="K22">
        <v>0</v>
      </c>
      <c r="L22">
        <v>0</v>
      </c>
      <c r="M22">
        <v>0</v>
      </c>
      <c r="N22">
        <v>1</v>
      </c>
      <c r="O22">
        <v>1</v>
      </c>
      <c r="P22">
        <v>0</v>
      </c>
      <c r="Q22">
        <v>0</v>
      </c>
      <c r="S22">
        <f t="shared" si="0"/>
        <v>57.239999999999995</v>
      </c>
      <c r="T22">
        <f t="shared" si="1"/>
        <v>37.9</v>
      </c>
      <c r="U22">
        <f t="shared" si="2"/>
        <v>41.76</v>
      </c>
      <c r="V22">
        <f t="shared" si="3"/>
        <v>52.36</v>
      </c>
    </row>
    <row r="23" spans="1:22" x14ac:dyDescent="0.35">
      <c r="A23" s="2">
        <v>20</v>
      </c>
      <c r="B23">
        <v>0</v>
      </c>
      <c r="C23">
        <v>0</v>
      </c>
      <c r="D23">
        <v>1</v>
      </c>
      <c r="E23">
        <v>0</v>
      </c>
      <c r="F23">
        <v>0</v>
      </c>
      <c r="G23">
        <v>1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S23">
        <f t="shared" si="0"/>
        <v>9.5399999999999991</v>
      </c>
      <c r="T23">
        <f t="shared" si="1"/>
        <v>7.58</v>
      </c>
      <c r="U23">
        <f t="shared" si="2"/>
        <v>0</v>
      </c>
      <c r="V23">
        <f t="shared" si="3"/>
        <v>7.48</v>
      </c>
    </row>
    <row r="24" spans="1:22" x14ac:dyDescent="0.35">
      <c r="A24" s="2">
        <v>21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S24">
        <f t="shared" si="0"/>
        <v>0</v>
      </c>
      <c r="T24">
        <f t="shared" si="1"/>
        <v>0</v>
      </c>
      <c r="U24">
        <f t="shared" si="2"/>
        <v>0</v>
      </c>
      <c r="V24">
        <f t="shared" si="3"/>
        <v>0</v>
      </c>
    </row>
    <row r="25" spans="1:22" x14ac:dyDescent="0.35">
      <c r="A25" s="2">
        <v>22</v>
      </c>
      <c r="B25">
        <v>0</v>
      </c>
      <c r="C25">
        <v>0</v>
      </c>
      <c r="D25">
        <v>1</v>
      </c>
      <c r="E25">
        <v>1</v>
      </c>
      <c r="F25">
        <v>0</v>
      </c>
      <c r="G25">
        <v>0</v>
      </c>
      <c r="H25">
        <v>1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S25">
        <f t="shared" si="0"/>
        <v>9.5399999999999991</v>
      </c>
      <c r="T25">
        <f t="shared" si="1"/>
        <v>15.16</v>
      </c>
      <c r="U25">
        <f t="shared" si="2"/>
        <v>0</v>
      </c>
      <c r="V25">
        <f t="shared" si="3"/>
        <v>11.22</v>
      </c>
    </row>
    <row r="26" spans="1:22" x14ac:dyDescent="0.35">
      <c r="A26" s="2">
        <v>23</v>
      </c>
      <c r="B26">
        <v>0</v>
      </c>
      <c r="C26">
        <v>0</v>
      </c>
      <c r="D26">
        <v>0</v>
      </c>
      <c r="E26">
        <v>1</v>
      </c>
      <c r="F26">
        <v>1</v>
      </c>
      <c r="G26">
        <v>0</v>
      </c>
      <c r="H26">
        <v>0</v>
      </c>
      <c r="I26">
        <v>0</v>
      </c>
      <c r="J26">
        <v>0</v>
      </c>
      <c r="K26">
        <v>0</v>
      </c>
      <c r="L26">
        <v>1</v>
      </c>
      <c r="M26">
        <v>0</v>
      </c>
      <c r="N26">
        <v>0</v>
      </c>
      <c r="O26">
        <v>1</v>
      </c>
      <c r="P26">
        <v>0</v>
      </c>
      <c r="Q26">
        <v>0</v>
      </c>
      <c r="S26">
        <f t="shared" si="0"/>
        <v>0</v>
      </c>
      <c r="T26">
        <f t="shared" si="1"/>
        <v>22.740000000000002</v>
      </c>
      <c r="U26">
        <f t="shared" si="2"/>
        <v>41.76</v>
      </c>
      <c r="V26">
        <f t="shared" si="3"/>
        <v>22.44</v>
      </c>
    </row>
    <row r="27" spans="1:22" x14ac:dyDescent="0.35">
      <c r="A27" s="2">
        <v>24</v>
      </c>
      <c r="B27">
        <v>1</v>
      </c>
      <c r="C27">
        <v>0</v>
      </c>
      <c r="D27">
        <v>0</v>
      </c>
      <c r="E27" s="7">
        <v>2</v>
      </c>
      <c r="F27">
        <v>0</v>
      </c>
      <c r="G27">
        <v>0</v>
      </c>
      <c r="H27">
        <v>0</v>
      </c>
      <c r="I27">
        <v>0</v>
      </c>
      <c r="J27">
        <v>1</v>
      </c>
      <c r="K27">
        <v>0</v>
      </c>
      <c r="L27">
        <v>1</v>
      </c>
      <c r="M27">
        <v>0</v>
      </c>
      <c r="N27">
        <v>0</v>
      </c>
      <c r="O27">
        <v>0</v>
      </c>
      <c r="P27">
        <v>1</v>
      </c>
      <c r="Q27">
        <v>0</v>
      </c>
      <c r="S27">
        <f t="shared" si="0"/>
        <v>28.619999999999997</v>
      </c>
      <c r="T27">
        <f t="shared" si="1"/>
        <v>37.9</v>
      </c>
      <c r="U27">
        <f t="shared" si="2"/>
        <v>13.92</v>
      </c>
      <c r="V27">
        <f t="shared" si="3"/>
        <v>33.660000000000004</v>
      </c>
    </row>
    <row r="29" spans="1:22" x14ac:dyDescent="0.35">
      <c r="A29" t="s">
        <v>55</v>
      </c>
      <c r="B29" s="3"/>
      <c r="G29" s="3"/>
      <c r="H29" s="3"/>
      <c r="I29" s="3"/>
      <c r="J29" s="3"/>
      <c r="P29" s="3"/>
      <c r="Q29" s="3"/>
      <c r="R29" s="4" t="s">
        <v>59</v>
      </c>
      <c r="S29" s="4"/>
      <c r="T29" s="4"/>
      <c r="U29" s="4"/>
      <c r="V29" s="4"/>
    </row>
    <row r="30" spans="1:22" x14ac:dyDescent="0.35">
      <c r="A30" t="s">
        <v>56</v>
      </c>
      <c r="B30" s="5"/>
      <c r="C30" s="5"/>
      <c r="D30" s="5"/>
      <c r="E30" s="5"/>
      <c r="F30" s="5"/>
      <c r="J30" s="5"/>
      <c r="L30" s="5"/>
      <c r="R30" s="4" t="s">
        <v>60</v>
      </c>
      <c r="S30" s="4">
        <f t="shared" ref="S30:V30" si="4">SUM(S4:S27)/24</f>
        <v>13.515000000000001</v>
      </c>
      <c r="T30" s="4">
        <f t="shared" si="4"/>
        <v>31.899166666666673</v>
      </c>
      <c r="U30" s="4">
        <f t="shared" si="4"/>
        <v>38.86</v>
      </c>
      <c r="V30" s="4">
        <f t="shared" si="4"/>
        <v>31.478333333333342</v>
      </c>
    </row>
    <row r="31" spans="1:22" x14ac:dyDescent="0.35">
      <c r="A31" t="s">
        <v>57</v>
      </c>
      <c r="F31" s="6"/>
      <c r="I31" s="6"/>
      <c r="K31" s="6"/>
      <c r="L31" s="6"/>
      <c r="M31" s="6"/>
      <c r="N31" s="6"/>
      <c r="O31" s="6"/>
      <c r="R31" s="4" t="s">
        <v>61</v>
      </c>
      <c r="S31" s="4">
        <f>MEDIAN(S4:S27)</f>
        <v>9.5399999999999991</v>
      </c>
      <c r="T31" s="4">
        <f t="shared" ref="T31:V31" si="5">MEDIAN(T4:T27)</f>
        <v>26.53</v>
      </c>
      <c r="U31" s="4">
        <f t="shared" si="5"/>
        <v>27.84</v>
      </c>
      <c r="V31" s="4">
        <f t="shared" si="5"/>
        <v>26.18</v>
      </c>
    </row>
    <row r="32" spans="1:22" x14ac:dyDescent="0.35">
      <c r="A32" t="s">
        <v>58</v>
      </c>
      <c r="R32" s="4" t="s">
        <v>62</v>
      </c>
      <c r="S32" s="4">
        <f>STDEV(S4:S27)</f>
        <v>17.322657944463071</v>
      </c>
      <c r="T32" s="4">
        <f t="shared" ref="T32:V32" si="6">STDEV(T4:T27)</f>
        <v>21.668860830928431</v>
      </c>
      <c r="U32" s="4">
        <f t="shared" si="6"/>
        <v>33.08852316464715</v>
      </c>
      <c r="V32" s="4">
        <f t="shared" si="6"/>
        <v>21.067816722415131</v>
      </c>
    </row>
    <row r="34" spans="1:22" x14ac:dyDescent="0.35">
      <c r="A34" s="7" t="s">
        <v>63</v>
      </c>
      <c r="B34" s="7">
        <v>3</v>
      </c>
      <c r="C34" s="7">
        <v>3</v>
      </c>
      <c r="D34" s="7">
        <v>3</v>
      </c>
      <c r="E34" s="7">
        <v>3</v>
      </c>
      <c r="F34" s="7">
        <v>3</v>
      </c>
      <c r="G34" s="7">
        <v>3</v>
      </c>
      <c r="H34" s="7">
        <v>3</v>
      </c>
      <c r="I34" s="7">
        <v>3</v>
      </c>
      <c r="J34" s="7">
        <v>3</v>
      </c>
      <c r="K34" s="7">
        <v>3</v>
      </c>
      <c r="L34" s="7">
        <v>3</v>
      </c>
      <c r="M34" s="7">
        <v>3</v>
      </c>
      <c r="N34" s="7">
        <v>3</v>
      </c>
      <c r="O34" s="7">
        <v>3</v>
      </c>
      <c r="P34" s="7">
        <v>3</v>
      </c>
      <c r="Q34" s="7">
        <v>3</v>
      </c>
      <c r="R34" s="7"/>
      <c r="S34" s="7">
        <f>(B34+G34+H34+I34+J34+P34+Q34)*9.54</f>
        <v>200.33999999999997</v>
      </c>
      <c r="T34" s="7">
        <f>(B34+C34+D34+E34+F34+J34+L34)*7.58</f>
        <v>159.18</v>
      </c>
      <c r="U34" s="7">
        <f>(F34+I34+K34+L34+M34+N34+O34)*13.92</f>
        <v>292.32</v>
      </c>
      <c r="V34" s="7">
        <f t="shared" ref="V34" si="7">((B34+G34+H34+I34+J34+P34+Q34)+(B34+C34+D34+E34+F34+J34+L34)+(F34+I34+K34+L34+M34+N34+O34))*3.74</f>
        <v>235.62</v>
      </c>
    </row>
    <row r="36" spans="1:22" x14ac:dyDescent="0.35">
      <c r="A36" t="s">
        <v>64</v>
      </c>
    </row>
    <row r="37" spans="1:22" x14ac:dyDescent="0.35">
      <c r="B37" t="s">
        <v>65</v>
      </c>
      <c r="C37" t="s">
        <v>66</v>
      </c>
      <c r="D37" t="s">
        <v>67</v>
      </c>
      <c r="F37" t="s">
        <v>68</v>
      </c>
    </row>
    <row r="38" spans="1:22" x14ac:dyDescent="0.35">
      <c r="A38">
        <v>0</v>
      </c>
      <c r="B38" t="s">
        <v>69</v>
      </c>
      <c r="C38" t="s">
        <v>70</v>
      </c>
      <c r="D38">
        <f>COUNTIF(B4:Q27,0)</f>
        <v>270</v>
      </c>
      <c r="F38" s="8">
        <f>D38/B43</f>
        <v>0.703125</v>
      </c>
    </row>
    <row r="39" spans="1:22" x14ac:dyDescent="0.35">
      <c r="A39">
        <v>1</v>
      </c>
      <c r="B39" t="s">
        <v>71</v>
      </c>
      <c r="C39" t="s">
        <v>72</v>
      </c>
      <c r="D39">
        <f>COUNTIF(B4:Q27,1)</f>
        <v>87</v>
      </c>
      <c r="F39" s="8">
        <f>D39/B43</f>
        <v>0.2265625</v>
      </c>
    </row>
    <row r="40" spans="1:22" x14ac:dyDescent="0.35">
      <c r="A40">
        <v>2</v>
      </c>
      <c r="B40" t="s">
        <v>73</v>
      </c>
      <c r="C40" t="s">
        <v>74</v>
      </c>
      <c r="D40">
        <f>COUNTIF(B4:Q27,2)</f>
        <v>24</v>
      </c>
      <c r="F40" s="8">
        <f>D40/B43</f>
        <v>6.25E-2</v>
      </c>
    </row>
    <row r="41" spans="1:22" x14ac:dyDescent="0.35">
      <c r="A41">
        <v>3</v>
      </c>
      <c r="B41" t="s">
        <v>75</v>
      </c>
      <c r="C41" t="s">
        <v>76</v>
      </c>
      <c r="D41">
        <f>COUNTIF(B4:Q27,3)</f>
        <v>3</v>
      </c>
      <c r="F41" s="8">
        <f>D41/B43</f>
        <v>7.8125E-3</v>
      </c>
    </row>
    <row r="43" spans="1:22" x14ac:dyDescent="0.35">
      <c r="A43" t="s">
        <v>77</v>
      </c>
      <c r="B43">
        <f>SUM(D38:D41)</f>
        <v>384</v>
      </c>
    </row>
    <row r="44" spans="1:22" x14ac:dyDescent="0.35">
      <c r="A44" t="s">
        <v>78</v>
      </c>
      <c r="B44">
        <f>16*24</f>
        <v>384</v>
      </c>
    </row>
  </sheetData>
  <mergeCells count="1">
    <mergeCell ref="X2:AA2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SSQ Calculations for DTinVR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Jannis Vogel</dc:creator>
  <cp:lastModifiedBy>David Märzendorfer</cp:lastModifiedBy>
  <dcterms:created xsi:type="dcterms:W3CDTF">2021-03-12T11:49:27Z</dcterms:created>
  <dcterms:modified xsi:type="dcterms:W3CDTF">2024-09-25T14:53:33Z</dcterms:modified>
</cp:coreProperties>
</file>